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slicers/slicer1.xml" ContentType="application/vnd.ms-excel.slicer+xml"/>
  <Override PartName="/xl/drawings/drawing3.xml" ContentType="application/vnd.openxmlformats-officedocument.drawing+xml"/>
  <Override PartName="/xl/slicers/slicer2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8_{794AF3DC-4825-4C30-B83E-38F1B4FF59D9}" xr6:coauthVersionLast="47" xr6:coauthVersionMax="47" xr10:uidLastSave="{4BF8B13A-607F-4442-9525-B8C3B242EADF}"/>
  <workbookProtection workbookAlgorithmName="SHA-512" workbookHashValue="g6PTKZFka/DWM9yHJ8GpdQbq10mx4bfcxJRlStW88O4og03NZl6TXrNcN6+PsFsnAUyi87bLw2pPexv5ooYG1g==" workbookSaltValue="XbJam6YqDXZ7SO6rZERusQ==" workbookSpinCount="100000" lockStructure="1"/>
  <bookViews>
    <workbookView xWindow="-120" yWindow="-120" windowWidth="29040" windowHeight="15720" tabRatio="858" firstSheet="3" activeTab="5" xr2:uid="{00000000-000D-0000-FFFF-FFFF00000000}"/>
  </bookViews>
  <sheets>
    <sheet name="TCon08 al 2019-02-26" sheetId="20" state="hidden" r:id="rId1"/>
    <sheet name="Listas" sheetId="27" state="hidden" r:id="rId2"/>
    <sheet name="Llaves" sheetId="25" state="hidden" r:id="rId3"/>
    <sheet name="Firmas" sheetId="29" r:id="rId4"/>
    <sheet name="DECLARACIONES" sheetId="37" r:id="rId5"/>
    <sheet name="Form350 DIAN" sheetId="38" r:id="rId6"/>
    <sheet name="Formularios Vigencia" sheetId="21" r:id="rId7"/>
    <sheet name="Deducciones SIIF" sheetId="12" r:id="rId8"/>
    <sheet name="TD Deducciones x MES" sheetId="18" state="hidden" r:id="rId9"/>
    <sheet name="TD SyM x MES" sheetId="17" state="hidden" r:id="rId10"/>
    <sheet name="SaldosyMvtos SIIF N" sheetId="14" r:id="rId11"/>
    <sheet name="Desagregación" sheetId="39" r:id="rId12"/>
    <sheet name="Revisión" sheetId="23" r:id="rId13"/>
    <sheet name="Observaciones" sheetId="28" r:id="rId14"/>
    <sheet name="CERTIFICACION" sheetId="35" r:id="rId15"/>
    <sheet name="BASE" sheetId="36" state="hidden" r:id="rId16"/>
  </sheets>
  <definedNames>
    <definedName name="_xlnm._FilterDatabase" localSheetId="14" hidden="1">CERTIFICACION!$A$9:$Q$15</definedName>
    <definedName name="_xlnm._FilterDatabase" localSheetId="7" hidden="1">'Deducciones SIIF'!$B$3:$AD$5806</definedName>
    <definedName name="_xlnm._FilterDatabase" localSheetId="6" hidden="1">'Formularios Vigencia'!$B$3:$BC$3</definedName>
    <definedName name="_xlnm._FilterDatabase" localSheetId="1" hidden="1">Listas!$A$5:$B$40</definedName>
    <definedName name="_xlnm._FilterDatabase" localSheetId="2" hidden="1">Llaves!$A$3:$E$435</definedName>
    <definedName name="_xlnm._FilterDatabase" localSheetId="10" hidden="1">'SaldosyMvtos SIIF N'!$B$3:$I$248</definedName>
    <definedName name="_xlnm._FilterDatabase" localSheetId="0" hidden="1">'TCon08 al 2019-02-26'!$A$1:$H$62</definedName>
    <definedName name="_xlnm.Print_Area" localSheetId="14">CERTIFICACION!$A$1:$Q$25</definedName>
    <definedName name="_xlnm.Print_Area" localSheetId="5">'Form350 DIAN'!$B$7:$AW$74</definedName>
    <definedName name="_xlnm.Print_Area" localSheetId="1">Listas!#REF!</definedName>
    <definedName name="DATOS" localSheetId="4">#REF!</definedName>
    <definedName name="DATOS" localSheetId="5">#REF!</definedName>
    <definedName name="DATOS">#REF!</definedName>
    <definedName name="DESCUENTOS" localSheetId="4">#REF!</definedName>
    <definedName name="DESCUENTOS" localSheetId="5">#REF!</definedName>
    <definedName name="DESCUENTOS">#REF!</definedName>
    <definedName name="NOMINA" localSheetId="4">#REF!</definedName>
    <definedName name="NOMINA" localSheetId="5">#REF!</definedName>
    <definedName name="NOMINA">#REF!</definedName>
    <definedName name="NUevo" localSheetId="5">#REF!</definedName>
    <definedName name="NUevo">#REF!</definedName>
    <definedName name="NUMEROS" localSheetId="4">#REF!</definedName>
    <definedName name="NUMEROS" localSheetId="5">#REF!</definedName>
    <definedName name="NUMEROS">#REF!</definedName>
    <definedName name="PRODUCTOS" localSheetId="4">#REF!</definedName>
    <definedName name="PRODUCTOS" localSheetId="5">#REF!</definedName>
    <definedName name="PRODUCTOS">#REF!</definedName>
    <definedName name="Productos2" localSheetId="4">#REF!</definedName>
    <definedName name="Productos2" localSheetId="5">#REF!</definedName>
    <definedName name="Productos2">#REF!</definedName>
    <definedName name="PROVEEDORES" localSheetId="4">#REF!</definedName>
    <definedName name="PROVEEDORES" localSheetId="5">#REF!</definedName>
    <definedName name="PROVEEDORES">#REF!</definedName>
    <definedName name="s" localSheetId="5">#REF!</definedName>
    <definedName name="s">#REF!</definedName>
    <definedName name="SegmentaciónDeDatos_Codigo">#N/A</definedName>
    <definedName name="SegmentaciónDeDatos_MES">#N/A</definedName>
    <definedName name="SegmentaciónDeDatos_MES1">#N/A</definedName>
    <definedName name="SUCURSALES" localSheetId="4">#REF!</definedName>
    <definedName name="SUCURSALES" localSheetId="5">#REF!</definedName>
    <definedName name="SUCURSALES">#REF!</definedName>
    <definedName name="VENTAS" localSheetId="4">#REF!</definedName>
    <definedName name="VENTAS" localSheetId="5">#REF!</definedName>
    <definedName name="VENTAS">#REF!</definedName>
  </definedNames>
  <calcPr calcId="191028"/>
  <pivotCaches>
    <pivotCache cacheId="1" r:id="rId17"/>
    <pivotCache cacheId="2" r:id="rId18"/>
  </pivotCaches>
  <extLst>
    <ext xmlns:x14="http://schemas.microsoft.com/office/spreadsheetml/2009/9/main" uri="{BBE1A952-AA13-448e-AADC-164F8A28A991}">
      <x14:slicerCaches>
        <x14:slicerCache r:id="rId19"/>
        <x14:slicerCache r:id="rId20"/>
        <x14:slicerCache r:id="rId21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39" l="1"/>
  <c r="G21" i="39" s="1"/>
  <c r="D21" i="39"/>
  <c r="D17" i="39" s="1"/>
  <c r="N27" i="23"/>
  <c r="N28" i="23"/>
  <c r="N13" i="23"/>
  <c r="O13" i="23"/>
  <c r="N14" i="23"/>
  <c r="O14" i="23"/>
  <c r="N15" i="23"/>
  <c r="O15" i="23"/>
  <c r="N16" i="23"/>
  <c r="O16" i="23"/>
  <c r="N17" i="23"/>
  <c r="O17" i="23"/>
  <c r="N18" i="23"/>
  <c r="O18" i="23"/>
  <c r="N19" i="23"/>
  <c r="O19" i="23"/>
  <c r="N20" i="23"/>
  <c r="O20" i="23"/>
  <c r="N21" i="23"/>
  <c r="O21" i="23"/>
  <c r="N22" i="23"/>
  <c r="O22" i="23"/>
  <c r="N23" i="23"/>
  <c r="O23" i="23"/>
  <c r="N24" i="23"/>
  <c r="O24" i="23"/>
  <c r="N25" i="23"/>
  <c r="O25" i="23"/>
  <c r="N26" i="23"/>
  <c r="O26" i="23"/>
  <c r="O12" i="23"/>
  <c r="N12" i="23"/>
  <c r="F21" i="39" l="1"/>
  <c r="F17" i="39" s="1"/>
  <c r="E17" i="39"/>
  <c r="G17" i="39" s="1"/>
  <c r="E26" i="39"/>
  <c r="G26" i="39" s="1"/>
  <c r="G19" i="39"/>
  <c r="F19" i="39"/>
  <c r="E24" i="39"/>
  <c r="G24" i="39" s="1"/>
  <c r="F9" i="39"/>
  <c r="AS32" i="38"/>
  <c r="AA32" i="38"/>
  <c r="E22" i="39"/>
  <c r="G22" i="39" s="1"/>
  <c r="D22" i="39"/>
  <c r="F22" i="39" s="1"/>
  <c r="E20" i="39"/>
  <c r="G20" i="39" s="1"/>
  <c r="D20" i="39"/>
  <c r="F20" i="39" s="1"/>
  <c r="D12" i="39"/>
  <c r="F12" i="39" s="1"/>
  <c r="E12" i="39"/>
  <c r="G12" i="39" s="1"/>
  <c r="D13" i="39"/>
  <c r="F13" i="39" s="1"/>
  <c r="E13" i="39"/>
  <c r="G13" i="39" s="1"/>
  <c r="D14" i="39"/>
  <c r="F14" i="39" s="1"/>
  <c r="E14" i="39"/>
  <c r="G14" i="39" s="1"/>
  <c r="D15" i="39"/>
  <c r="F15" i="39" s="1"/>
  <c r="E15" i="39"/>
  <c r="G15" i="39" s="1"/>
  <c r="D16" i="39"/>
  <c r="F16" i="39" s="1"/>
  <c r="E16" i="39"/>
  <c r="G16" i="39" s="1"/>
  <c r="D18" i="39"/>
  <c r="F18" i="39" s="1"/>
  <c r="E18" i="39"/>
  <c r="G18" i="39" s="1"/>
  <c r="E11" i="39"/>
  <c r="G11" i="39" s="1"/>
  <c r="F10" i="39"/>
  <c r="G10" i="39"/>
  <c r="G9" i="39"/>
  <c r="D11" i="39"/>
  <c r="F11" i="39" s="1"/>
  <c r="M6" i="23"/>
  <c r="N6" i="23"/>
  <c r="AG3" i="38"/>
  <c r="A6" i="35"/>
  <c r="E4" i="12"/>
  <c r="G49" i="21"/>
  <c r="C62" i="21"/>
  <c r="C61" i="21"/>
  <c r="C60" i="21"/>
  <c r="B58" i="21"/>
  <c r="AG32" i="38" l="1"/>
  <c r="AM32" i="38"/>
  <c r="B64" i="21"/>
  <c r="C13" i="23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12" i="23"/>
  <c r="B13" i="23"/>
  <c r="B14" i="23"/>
  <c r="B15" i="23"/>
  <c r="B16" i="23"/>
  <c r="B17" i="23"/>
  <c r="B18" i="23"/>
  <c r="B19" i="23"/>
  <c r="B20" i="23"/>
  <c r="B21" i="23"/>
  <c r="B22" i="23"/>
  <c r="B23" i="23"/>
  <c r="B24" i="23"/>
  <c r="B25" i="23"/>
  <c r="B26" i="23"/>
  <c r="B27" i="23"/>
  <c r="B28" i="23"/>
  <c r="B12" i="23"/>
  <c r="B4" i="23"/>
  <c r="B8" i="37"/>
  <c r="P31" i="23"/>
  <c r="P19" i="23"/>
  <c r="Q19" i="23"/>
  <c r="P22" i="23"/>
  <c r="Q22" i="23"/>
  <c r="BG48" i="21"/>
  <c r="BD48" i="21"/>
  <c r="BF48" i="21" s="1"/>
  <c r="AZ48" i="21"/>
  <c r="BB48" i="21" s="1"/>
  <c r="AX48" i="21"/>
  <c r="AV48" i="21"/>
  <c r="AW48" i="21" s="1"/>
  <c r="AR48" i="21"/>
  <c r="AT48" i="21" s="1"/>
  <c r="AN48" i="21"/>
  <c r="AP48" i="21" s="1"/>
  <c r="AJ48" i="21"/>
  <c r="AL48" i="21" s="1"/>
  <c r="AH48" i="21"/>
  <c r="AF48" i="21"/>
  <c r="AG48" i="21" s="1"/>
  <c r="AB48" i="21"/>
  <c r="AD48" i="21" s="1"/>
  <c r="X48" i="21"/>
  <c r="Z48" i="21" s="1"/>
  <c r="T48" i="21"/>
  <c r="V48" i="21" s="1"/>
  <c r="R48" i="21"/>
  <c r="P48" i="21"/>
  <c r="Q48" i="21" s="1"/>
  <c r="L48" i="21"/>
  <c r="M48" i="21" s="1"/>
  <c r="H48" i="21"/>
  <c r="I48" i="21" s="1"/>
  <c r="BG47" i="21"/>
  <c r="BD47" i="21"/>
  <c r="BE47" i="21" s="1"/>
  <c r="AZ47" i="21"/>
  <c r="BB47" i="21" s="1"/>
  <c r="AV47" i="21"/>
  <c r="AX47" i="21" s="1"/>
  <c r="AR47" i="21"/>
  <c r="AT47" i="21" s="1"/>
  <c r="AN47" i="21"/>
  <c r="AP47" i="21" s="1"/>
  <c r="AL47" i="21"/>
  <c r="AK47" i="21"/>
  <c r="AJ47" i="21"/>
  <c r="AF47" i="21"/>
  <c r="AH47" i="21" s="1"/>
  <c r="AB47" i="21"/>
  <c r="AC47" i="21" s="1"/>
  <c r="Z47" i="21"/>
  <c r="X47" i="21"/>
  <c r="Y47" i="21" s="1"/>
  <c r="T47" i="21"/>
  <c r="U47" i="21" s="1"/>
  <c r="P47" i="21"/>
  <c r="R47" i="21" s="1"/>
  <c r="L47" i="21"/>
  <c r="N47" i="21" s="1"/>
  <c r="H47" i="21"/>
  <c r="J47" i="21" s="1"/>
  <c r="BG46" i="21"/>
  <c r="BD46" i="21"/>
  <c r="BF46" i="21" s="1"/>
  <c r="AZ46" i="21"/>
  <c r="BA46" i="21" s="1"/>
  <c r="AV46" i="21"/>
  <c r="AW46" i="21" s="1"/>
  <c r="AR46" i="21"/>
  <c r="AT46" i="21" s="1"/>
  <c r="AN46" i="21"/>
  <c r="AP46" i="21" s="1"/>
  <c r="AJ46" i="21"/>
  <c r="AL46" i="21" s="1"/>
  <c r="AF46" i="21"/>
  <c r="AH46" i="21" s="1"/>
  <c r="AB46" i="21"/>
  <c r="AD46" i="21" s="1"/>
  <c r="X46" i="21"/>
  <c r="Z46" i="21" s="1"/>
  <c r="T46" i="21"/>
  <c r="V46" i="21" s="1"/>
  <c r="R46" i="21"/>
  <c r="P46" i="21"/>
  <c r="Q46" i="21" s="1"/>
  <c r="L46" i="21"/>
  <c r="M46" i="21" s="1"/>
  <c r="H46" i="21"/>
  <c r="I46" i="21" s="1"/>
  <c r="BG29" i="21"/>
  <c r="BE29" i="21"/>
  <c r="BD29" i="21"/>
  <c r="BF29" i="21" s="1"/>
  <c r="AZ29" i="21"/>
  <c r="BB29" i="21" s="1"/>
  <c r="AV29" i="21"/>
  <c r="AX29" i="21" s="1"/>
  <c r="AR29" i="21"/>
  <c r="AS29" i="21" s="1"/>
  <c r="AN29" i="21"/>
  <c r="AP29" i="21" s="1"/>
  <c r="AJ29" i="21"/>
  <c r="AL29" i="21" s="1"/>
  <c r="AF29" i="21"/>
  <c r="AH29" i="21" s="1"/>
  <c r="AB29" i="21"/>
  <c r="AD29" i="21" s="1"/>
  <c r="Y29" i="21"/>
  <c r="X29" i="21"/>
  <c r="Z29" i="21" s="1"/>
  <c r="T29" i="21"/>
  <c r="U29" i="21" s="1"/>
  <c r="R29" i="21"/>
  <c r="P29" i="21"/>
  <c r="Q29" i="21" s="1"/>
  <c r="L29" i="21"/>
  <c r="M29" i="21" s="1"/>
  <c r="H29" i="21"/>
  <c r="J29" i="21" s="1"/>
  <c r="F3" i="21"/>
  <c r="B3" i="21"/>
  <c r="E29" i="21"/>
  <c r="E56" i="21" s="1"/>
  <c r="E30" i="21"/>
  <c r="E28" i="21"/>
  <c r="E27" i="21"/>
  <c r="E26" i="21"/>
  <c r="E25" i="21"/>
  <c r="E24" i="21"/>
  <c r="E23" i="21"/>
  <c r="E22" i="21"/>
  <c r="BG21" i="21"/>
  <c r="BD21" i="21"/>
  <c r="BF21" i="21" s="1"/>
  <c r="AZ21" i="21"/>
  <c r="BA21" i="21" s="1"/>
  <c r="AV21" i="21"/>
  <c r="AX21" i="21" s="1"/>
  <c r="AR21" i="21"/>
  <c r="AT21" i="21" s="1"/>
  <c r="AN21" i="21"/>
  <c r="AP21" i="21" s="1"/>
  <c r="AJ21" i="21"/>
  <c r="AK21" i="21" s="1"/>
  <c r="AF21" i="21"/>
  <c r="AH21" i="21" s="1"/>
  <c r="AB21" i="21"/>
  <c r="AD21" i="21" s="1"/>
  <c r="X21" i="21"/>
  <c r="Z21" i="21" s="1"/>
  <c r="T21" i="21"/>
  <c r="U21" i="21" s="1"/>
  <c r="P21" i="21"/>
  <c r="R21" i="21" s="1"/>
  <c r="BG20" i="21"/>
  <c r="BD20" i="21"/>
  <c r="BF20" i="21" s="1"/>
  <c r="AZ20" i="21"/>
  <c r="BA20" i="21" s="1"/>
  <c r="AX20" i="21"/>
  <c r="AW20" i="21"/>
  <c r="AV20" i="21"/>
  <c r="AR20" i="21"/>
  <c r="AT20" i="21" s="1"/>
  <c r="AN20" i="21"/>
  <c r="AP20" i="21" s="1"/>
  <c r="AJ20" i="21"/>
  <c r="AK20" i="21" s="1"/>
  <c r="AF20" i="21"/>
  <c r="AH20" i="21" s="1"/>
  <c r="AB20" i="21"/>
  <c r="AD20" i="21" s="1"/>
  <c r="X20" i="21"/>
  <c r="Z20" i="21" s="1"/>
  <c r="T20" i="21"/>
  <c r="U20" i="21" s="1"/>
  <c r="R20" i="21"/>
  <c r="P20" i="21"/>
  <c r="Q20" i="21" s="1"/>
  <c r="L21" i="21"/>
  <c r="N21" i="21" s="1"/>
  <c r="L20" i="21"/>
  <c r="N20" i="21" s="1"/>
  <c r="J20" i="21"/>
  <c r="H21" i="21"/>
  <c r="J21" i="21" s="1"/>
  <c r="H20" i="21"/>
  <c r="I20" i="21" s="1"/>
  <c r="E21" i="21"/>
  <c r="E48" i="21" s="1"/>
  <c r="E20" i="21"/>
  <c r="E47" i="21" s="1"/>
  <c r="BE46" i="21" l="1"/>
  <c r="AO47" i="21"/>
  <c r="AC46" i="21"/>
  <c r="N29" i="21"/>
  <c r="AW29" i="21"/>
  <c r="AG46" i="21"/>
  <c r="M47" i="21"/>
  <c r="I47" i="21"/>
  <c r="AT29" i="21"/>
  <c r="BF47" i="21"/>
  <c r="AC48" i="21"/>
  <c r="AG20" i="21"/>
  <c r="AG29" i="21"/>
  <c r="V29" i="21"/>
  <c r="AX46" i="21"/>
  <c r="AD47" i="21"/>
  <c r="BB46" i="21"/>
  <c r="AM18" i="38"/>
  <c r="Q12" i="23" s="1"/>
  <c r="AS30" i="38"/>
  <c r="P24" i="23" s="1"/>
  <c r="AS18" i="38"/>
  <c r="P12" i="23" s="1"/>
  <c r="AM19" i="38"/>
  <c r="Q13" i="23" s="1"/>
  <c r="AS19" i="38"/>
  <c r="P13" i="23" s="1"/>
  <c r="AM30" i="38"/>
  <c r="Q24" i="23" s="1"/>
  <c r="AO48" i="21"/>
  <c r="J48" i="21"/>
  <c r="U48" i="21"/>
  <c r="BA48" i="21"/>
  <c r="AS48" i="21"/>
  <c r="N48" i="21"/>
  <c r="Y48" i="21"/>
  <c r="BE48" i="21"/>
  <c r="AK48" i="21"/>
  <c r="Q47" i="21"/>
  <c r="AW47" i="21"/>
  <c r="BA47" i="21"/>
  <c r="V47" i="21"/>
  <c r="AG47" i="21"/>
  <c r="AS47" i="21"/>
  <c r="AO46" i="21"/>
  <c r="J46" i="21"/>
  <c r="U46" i="21"/>
  <c r="AS46" i="21"/>
  <c r="N46" i="21"/>
  <c r="Y46" i="21"/>
  <c r="AK46" i="21"/>
  <c r="AC29" i="21"/>
  <c r="AO29" i="21"/>
  <c r="I29" i="21"/>
  <c r="BA29" i="21"/>
  <c r="AK29" i="21"/>
  <c r="Q21" i="21"/>
  <c r="I21" i="21"/>
  <c r="AG21" i="21"/>
  <c r="M20" i="21"/>
  <c r="AS20" i="21"/>
  <c r="M21" i="21"/>
  <c r="AC21" i="21"/>
  <c r="AW21" i="21"/>
  <c r="BB21" i="21"/>
  <c r="AL20" i="21"/>
  <c r="BB20" i="21"/>
  <c r="AL21" i="21"/>
  <c r="V20" i="21"/>
  <c r="V21" i="21"/>
  <c r="Y20" i="21"/>
  <c r="BE20" i="21"/>
  <c r="AO21" i="21"/>
  <c r="AC20" i="21"/>
  <c r="AS21" i="21"/>
  <c r="Y21" i="21"/>
  <c r="BE21" i="21"/>
  <c r="AO20" i="21"/>
  <c r="D18" i="21"/>
  <c r="D17" i="21"/>
  <c r="D16" i="21"/>
  <c r="D15" i="21"/>
  <c r="D14" i="21"/>
  <c r="D13" i="21"/>
  <c r="D12" i="21"/>
  <c r="D11" i="21"/>
  <c r="D10" i="21"/>
  <c r="D9" i="21"/>
  <c r="D8" i="21"/>
  <c r="D7" i="21"/>
  <c r="D6" i="21"/>
  <c r="D5" i="21"/>
  <c r="D4" i="21"/>
  <c r="D19" i="21"/>
  <c r="D46" i="21" s="1"/>
  <c r="BD19" i="21"/>
  <c r="BE19" i="21" s="1"/>
  <c r="BG19" i="21"/>
  <c r="AZ19" i="21"/>
  <c r="BB19" i="21" s="1"/>
  <c r="AV19" i="21"/>
  <c r="AX19" i="21" s="1"/>
  <c r="AR19" i="21"/>
  <c r="AS19" i="21" s="1"/>
  <c r="AR22" i="21"/>
  <c r="AR23" i="21"/>
  <c r="AN19" i="21"/>
  <c r="AP19" i="21" s="1"/>
  <c r="AJ19" i="21"/>
  <c r="AL19" i="21" s="1"/>
  <c r="AF19" i="21"/>
  <c r="AH19" i="21" s="1"/>
  <c r="AB19" i="21"/>
  <c r="AD19" i="21" s="1"/>
  <c r="X19" i="21"/>
  <c r="Z19" i="21" s="1"/>
  <c r="T19" i="21"/>
  <c r="V19" i="21" s="1"/>
  <c r="P19" i="21"/>
  <c r="R19" i="21" s="1"/>
  <c r="L19" i="21"/>
  <c r="N19" i="21" s="1"/>
  <c r="H19" i="21"/>
  <c r="I19" i="21" s="1"/>
  <c r="AA27" i="38" l="1"/>
  <c r="AA22" i="38"/>
  <c r="AA23" i="38"/>
  <c r="AG31" i="38"/>
  <c r="AG20" i="38"/>
  <c r="AA24" i="38"/>
  <c r="AA31" i="38"/>
  <c r="AA20" i="38"/>
  <c r="AG33" i="38"/>
  <c r="AA33" i="38"/>
  <c r="AA21" i="38"/>
  <c r="AG29" i="38"/>
  <c r="AG23" i="38"/>
  <c r="AG22" i="38"/>
  <c r="AG21" i="38"/>
  <c r="AA29" i="38"/>
  <c r="AG27" i="38"/>
  <c r="AG26" i="38"/>
  <c r="AA26" i="38"/>
  <c r="AG24" i="38"/>
  <c r="AS48" i="38"/>
  <c r="AS52" i="38"/>
  <c r="Y19" i="21"/>
  <c r="AT19" i="21"/>
  <c r="BA19" i="21"/>
  <c r="M19" i="21"/>
  <c r="J19" i="21"/>
  <c r="BF19" i="21"/>
  <c r="AW19" i="21"/>
  <c r="AO19" i="21"/>
  <c r="AK19" i="21"/>
  <c r="AG19" i="21"/>
  <c r="AC19" i="21"/>
  <c r="U19" i="21"/>
  <c r="Q19" i="21"/>
  <c r="AM21" i="38" l="1"/>
  <c r="Q15" i="23" s="1"/>
  <c r="AM22" i="38"/>
  <c r="Q16" i="23" s="1"/>
  <c r="AM31" i="38"/>
  <c r="Q25" i="23" s="1"/>
  <c r="AM26" i="38"/>
  <c r="Q20" i="23" s="1"/>
  <c r="AM23" i="38"/>
  <c r="Q17" i="23" s="1"/>
  <c r="AM33" i="38"/>
  <c r="Q26" i="23" s="1"/>
  <c r="AS33" i="38"/>
  <c r="P26" i="23" s="1"/>
  <c r="AS23" i="38"/>
  <c r="P17" i="23" s="1"/>
  <c r="AM20" i="38"/>
  <c r="Q14" i="23" s="1"/>
  <c r="AS26" i="38"/>
  <c r="P20" i="23" s="1"/>
  <c r="AM24" i="38"/>
  <c r="Q18" i="23" s="1"/>
  <c r="AS22" i="38"/>
  <c r="P16" i="23" s="1"/>
  <c r="AM27" i="38"/>
  <c r="Q21" i="23" s="1"/>
  <c r="AS27" i="38"/>
  <c r="P21" i="23" s="1"/>
  <c r="AS31" i="38"/>
  <c r="P25" i="23" s="1"/>
  <c r="AS20" i="38"/>
  <c r="P14" i="23" s="1"/>
  <c r="AS29" i="38"/>
  <c r="P23" i="23" s="1"/>
  <c r="P28" i="23"/>
  <c r="AS24" i="38"/>
  <c r="P18" i="23" s="1"/>
  <c r="AM29" i="38"/>
  <c r="Q23" i="23" s="1"/>
  <c r="AS21" i="38"/>
  <c r="AS51" i="38"/>
  <c r="P27" i="23" s="1"/>
  <c r="V73" i="38"/>
  <c r="B57" i="38"/>
  <c r="AR54" i="38"/>
  <c r="AR55" i="38" s="1"/>
  <c r="AR49" i="38"/>
  <c r="AR50" i="38" s="1"/>
  <c r="AR51" i="38" s="1"/>
  <c r="AR52" i="38" s="1"/>
  <c r="AR38" i="38"/>
  <c r="AR39" i="38" s="1"/>
  <c r="AR40" i="38" s="1"/>
  <c r="AR41" i="38" s="1"/>
  <c r="AR42" i="38" s="1"/>
  <c r="AR43" i="38" s="1"/>
  <c r="AR44" i="38" s="1"/>
  <c r="AR45" i="38" s="1"/>
  <c r="AR46" i="38" s="1"/>
  <c r="AL38" i="38"/>
  <c r="AL39" i="38" s="1"/>
  <c r="AL40" i="38" s="1"/>
  <c r="AL41" i="38" s="1"/>
  <c r="AL42" i="38" s="1"/>
  <c r="AL43" i="38" s="1"/>
  <c r="AL44" i="38" s="1"/>
  <c r="AF37" i="38"/>
  <c r="AF38" i="38" s="1"/>
  <c r="AF39" i="38" s="1"/>
  <c r="AF40" i="38" s="1"/>
  <c r="AF41" i="38" s="1"/>
  <c r="AF42" i="38" s="1"/>
  <c r="AF43" i="38" s="1"/>
  <c r="AF44" i="38" s="1"/>
  <c r="Z37" i="38"/>
  <c r="Z38" i="38" s="1"/>
  <c r="Z39" i="38" s="1"/>
  <c r="Z40" i="38" s="1"/>
  <c r="Z41" i="38" s="1"/>
  <c r="Z42" i="38" s="1"/>
  <c r="Z43" i="38" s="1"/>
  <c r="Z44" i="38" s="1"/>
  <c r="AR35" i="38"/>
  <c r="AL35" i="38"/>
  <c r="AF35" i="38"/>
  <c r="Z35" i="38"/>
  <c r="AF32" i="38"/>
  <c r="AF33" i="38" s="1"/>
  <c r="Z32" i="38"/>
  <c r="Z33" i="38" s="1"/>
  <c r="AF21" i="38"/>
  <c r="AF22" i="38" s="1"/>
  <c r="AF23" i="38" s="1"/>
  <c r="AF24" i="38" s="1"/>
  <c r="AF25" i="38" s="1"/>
  <c r="AF26" i="38" s="1"/>
  <c r="AF27" i="38" s="1"/>
  <c r="AF28" i="38" s="1"/>
  <c r="AF29" i="38" s="1"/>
  <c r="Z21" i="38"/>
  <c r="Z22" i="38" s="1"/>
  <c r="Z23" i="38" s="1"/>
  <c r="Z24" i="38" s="1"/>
  <c r="Z25" i="38" s="1"/>
  <c r="Z26" i="38" s="1"/>
  <c r="Z27" i="38" s="1"/>
  <c r="Z28" i="38" s="1"/>
  <c r="Z29" i="38" s="1"/>
  <c r="AR19" i="38"/>
  <c r="AR20" i="38" s="1"/>
  <c r="AR21" i="38" s="1"/>
  <c r="AR22" i="38" s="1"/>
  <c r="AR23" i="38" s="1"/>
  <c r="AR24" i="38" s="1"/>
  <c r="AR25" i="38" s="1"/>
  <c r="AR26" i="38" s="1"/>
  <c r="AR27" i="38" s="1"/>
  <c r="AR28" i="38" s="1"/>
  <c r="AR29" i="38" s="1"/>
  <c r="AR30" i="38" s="1"/>
  <c r="AR31" i="38" s="1"/>
  <c r="AR32" i="38" s="1"/>
  <c r="AR33" i="38" s="1"/>
  <c r="AL19" i="38"/>
  <c r="AL20" i="38" s="1"/>
  <c r="AL21" i="38" s="1"/>
  <c r="AL22" i="38" s="1"/>
  <c r="AL23" i="38" s="1"/>
  <c r="AL24" i="38" s="1"/>
  <c r="AL25" i="38" s="1"/>
  <c r="AL26" i="38" s="1"/>
  <c r="AL27" i="38" s="1"/>
  <c r="AL28" i="38" s="1"/>
  <c r="AL29" i="38" s="1"/>
  <c r="AL30" i="38" s="1"/>
  <c r="AL31" i="38" s="1"/>
  <c r="AL32" i="38" s="1"/>
  <c r="AL33" i="38" s="1"/>
  <c r="Y15" i="38"/>
  <c r="I15" i="38"/>
  <c r="AG15" i="38"/>
  <c r="AS46" i="38" l="1"/>
  <c r="AS53" i="38" s="1"/>
  <c r="AS55" i="38" s="1"/>
  <c r="AP58" i="38" s="1"/>
  <c r="P15" i="23"/>
  <c r="F449" i="12" l="1"/>
  <c r="G449" i="12" s="1"/>
  <c r="F450" i="12"/>
  <c r="G450" i="12" s="1"/>
  <c r="F451" i="12"/>
  <c r="G451" i="12" s="1"/>
  <c r="F452" i="12"/>
  <c r="G452" i="12" s="1"/>
  <c r="F453" i="12"/>
  <c r="G453" i="12" s="1"/>
  <c r="F454" i="12"/>
  <c r="G454" i="12" s="1"/>
  <c r="F455" i="12"/>
  <c r="G455" i="12" s="1"/>
  <c r="F456" i="12"/>
  <c r="G456" i="12" s="1"/>
  <c r="F457" i="12"/>
  <c r="G457" i="12" s="1"/>
  <c r="F458" i="12"/>
  <c r="G458" i="12" s="1"/>
  <c r="F459" i="12"/>
  <c r="G459" i="12" s="1"/>
  <c r="F460" i="12"/>
  <c r="G460" i="12" s="1"/>
  <c r="F461" i="12"/>
  <c r="G461" i="12" s="1"/>
  <c r="F462" i="12"/>
  <c r="G462" i="12" s="1"/>
  <c r="F463" i="12"/>
  <c r="G463" i="12" s="1"/>
  <c r="F464" i="12"/>
  <c r="G464" i="12" s="1"/>
  <c r="F465" i="12"/>
  <c r="G465" i="12" s="1"/>
  <c r="F466" i="12"/>
  <c r="G466" i="12" s="1"/>
  <c r="F467" i="12"/>
  <c r="G467" i="12" s="1"/>
  <c r="F468" i="12"/>
  <c r="F469" i="12"/>
  <c r="F470" i="12"/>
  <c r="F471" i="12"/>
  <c r="F472" i="12"/>
  <c r="F473" i="12"/>
  <c r="F474" i="12"/>
  <c r="F475" i="12"/>
  <c r="F476" i="12"/>
  <c r="F477" i="12"/>
  <c r="F478" i="12"/>
  <c r="F479" i="12"/>
  <c r="F480" i="12"/>
  <c r="F481" i="12"/>
  <c r="F482" i="12"/>
  <c r="F483" i="12"/>
  <c r="F484" i="12"/>
  <c r="F485" i="12"/>
  <c r="F486" i="12"/>
  <c r="F487" i="12"/>
  <c r="F488" i="12"/>
  <c r="F489" i="12"/>
  <c r="F490" i="12"/>
  <c r="F491" i="12"/>
  <c r="F492" i="12"/>
  <c r="F493" i="12"/>
  <c r="F494" i="12"/>
  <c r="F495" i="12"/>
  <c r="F496" i="12"/>
  <c r="F497" i="12"/>
  <c r="F498" i="12"/>
  <c r="F499" i="12"/>
  <c r="F500" i="12"/>
  <c r="F501" i="12"/>
  <c r="F502" i="12"/>
  <c r="F503" i="12"/>
  <c r="F504" i="12"/>
  <c r="F505" i="12"/>
  <c r="F506" i="12"/>
  <c r="F507" i="12"/>
  <c r="F508" i="12"/>
  <c r="F509" i="12"/>
  <c r="F510" i="12"/>
  <c r="F511" i="12"/>
  <c r="F512" i="12"/>
  <c r="F513" i="12"/>
  <c r="F514" i="12"/>
  <c r="F515" i="12"/>
  <c r="F516" i="12"/>
  <c r="F517" i="12"/>
  <c r="F518" i="12"/>
  <c r="F519" i="12"/>
  <c r="F520" i="12"/>
  <c r="F521" i="12"/>
  <c r="F522" i="12"/>
  <c r="F523" i="12"/>
  <c r="F524" i="12"/>
  <c r="F525" i="12"/>
  <c r="F526" i="12"/>
  <c r="F527" i="12"/>
  <c r="F528" i="12"/>
  <c r="F529" i="12"/>
  <c r="F530" i="12"/>
  <c r="F531" i="12"/>
  <c r="F532" i="12"/>
  <c r="F533" i="12"/>
  <c r="F534" i="12"/>
  <c r="F535" i="12"/>
  <c r="F536" i="12"/>
  <c r="F537" i="12"/>
  <c r="F538" i="12"/>
  <c r="F539" i="12"/>
  <c r="F540" i="12"/>
  <c r="F541" i="12"/>
  <c r="F542" i="12"/>
  <c r="F543" i="12"/>
  <c r="F544" i="12"/>
  <c r="F545" i="12"/>
  <c r="F546" i="12"/>
  <c r="F547" i="12"/>
  <c r="F548" i="12"/>
  <c r="F549" i="12"/>
  <c r="F550" i="12"/>
  <c r="F551" i="12"/>
  <c r="F552" i="12"/>
  <c r="F553" i="12"/>
  <c r="F554" i="12"/>
  <c r="F555" i="12"/>
  <c r="F556" i="12"/>
  <c r="F557" i="12"/>
  <c r="F558" i="12"/>
  <c r="F559" i="12"/>
  <c r="F560" i="12"/>
  <c r="F561" i="12"/>
  <c r="F562" i="12"/>
  <c r="F563" i="12"/>
  <c r="F564" i="12"/>
  <c r="F565" i="12"/>
  <c r="F566" i="12"/>
  <c r="F567" i="12"/>
  <c r="F568" i="12"/>
  <c r="F569" i="12"/>
  <c r="F570" i="12"/>
  <c r="F571" i="12"/>
  <c r="F572" i="12"/>
  <c r="F573" i="12"/>
  <c r="F574" i="12"/>
  <c r="F575" i="12"/>
  <c r="F576" i="12"/>
  <c r="F577" i="12"/>
  <c r="F578" i="12"/>
  <c r="F579" i="12"/>
  <c r="F580" i="12"/>
  <c r="F581" i="12"/>
  <c r="F582" i="12"/>
  <c r="F583" i="12"/>
  <c r="F584" i="12"/>
  <c r="F585" i="12"/>
  <c r="F586" i="12"/>
  <c r="F587" i="12"/>
  <c r="F588" i="12"/>
  <c r="F589" i="12"/>
  <c r="F590" i="12"/>
  <c r="F591" i="12"/>
  <c r="F592" i="12"/>
  <c r="F593" i="12"/>
  <c r="F594" i="12"/>
  <c r="F595" i="12"/>
  <c r="F596" i="12"/>
  <c r="F597" i="12"/>
  <c r="F598" i="12"/>
  <c r="F599" i="12"/>
  <c r="F600" i="12"/>
  <c r="F601" i="12"/>
  <c r="F602" i="12"/>
  <c r="F603" i="12"/>
  <c r="F604" i="12"/>
  <c r="F605" i="12"/>
  <c r="F606" i="12"/>
  <c r="F607" i="12"/>
  <c r="F608" i="12"/>
  <c r="F609" i="12"/>
  <c r="F610" i="12"/>
  <c r="F611" i="12"/>
  <c r="F612" i="12"/>
  <c r="F613" i="12"/>
  <c r="F614" i="12"/>
  <c r="F615" i="12"/>
  <c r="F616" i="12"/>
  <c r="F617" i="12"/>
  <c r="F618" i="12"/>
  <c r="F619" i="12"/>
  <c r="F620" i="12"/>
  <c r="F621" i="12"/>
  <c r="F622" i="12"/>
  <c r="F623" i="12"/>
  <c r="F624" i="12"/>
  <c r="F625" i="12"/>
  <c r="F626" i="12"/>
  <c r="F627" i="12"/>
  <c r="F628" i="12"/>
  <c r="F629" i="12"/>
  <c r="F630" i="12"/>
  <c r="F631" i="12"/>
  <c r="F632" i="12"/>
  <c r="F633" i="12"/>
  <c r="F634" i="12"/>
  <c r="F635" i="12"/>
  <c r="F636" i="12"/>
  <c r="F637" i="12"/>
  <c r="F638" i="12"/>
  <c r="F639" i="12"/>
  <c r="F640" i="12"/>
  <c r="F641" i="12"/>
  <c r="F642" i="12"/>
  <c r="F643" i="12"/>
  <c r="F644" i="12"/>
  <c r="F645" i="12"/>
  <c r="F646" i="12"/>
  <c r="F647" i="12"/>
  <c r="F648" i="12"/>
  <c r="F649" i="12"/>
  <c r="F650" i="12"/>
  <c r="F651" i="12"/>
  <c r="F652" i="12"/>
  <c r="F653" i="12"/>
  <c r="F654" i="12"/>
  <c r="F655" i="12"/>
  <c r="F656" i="12"/>
  <c r="F657" i="12"/>
  <c r="F658" i="12"/>
  <c r="F659" i="12"/>
  <c r="F660" i="12"/>
  <c r="F661" i="12"/>
  <c r="F662" i="12"/>
  <c r="F663" i="12"/>
  <c r="F664" i="12"/>
  <c r="F665" i="12"/>
  <c r="F666" i="12"/>
  <c r="F667" i="12"/>
  <c r="F668" i="12"/>
  <c r="F669" i="12"/>
  <c r="F670" i="12"/>
  <c r="F671" i="12"/>
  <c r="F672" i="12"/>
  <c r="F673" i="12"/>
  <c r="F674" i="12"/>
  <c r="F675" i="12"/>
  <c r="F676" i="12"/>
  <c r="F677" i="12"/>
  <c r="F678" i="12"/>
  <c r="F679" i="12"/>
  <c r="F680" i="12"/>
  <c r="F681" i="12"/>
  <c r="F682" i="12"/>
  <c r="F683" i="12"/>
  <c r="F684" i="12"/>
  <c r="F685" i="12"/>
  <c r="F686" i="12"/>
  <c r="F687" i="12"/>
  <c r="F688" i="12"/>
  <c r="F689" i="12"/>
  <c r="F690" i="12"/>
  <c r="F691" i="12"/>
  <c r="F692" i="12"/>
  <c r="F693" i="12"/>
  <c r="F694" i="12"/>
  <c r="F695" i="12"/>
  <c r="F696" i="12"/>
  <c r="F697" i="12"/>
  <c r="F698" i="12"/>
  <c r="F699" i="12"/>
  <c r="F700" i="12"/>
  <c r="F701" i="12"/>
  <c r="F702" i="12"/>
  <c r="F703" i="12"/>
  <c r="F704" i="12"/>
  <c r="F705" i="12"/>
  <c r="F706" i="12"/>
  <c r="F707" i="12"/>
  <c r="F708" i="12"/>
  <c r="F709" i="12"/>
  <c r="F710" i="12"/>
  <c r="F711" i="12"/>
  <c r="F712" i="12"/>
  <c r="F713" i="12"/>
  <c r="F714" i="12"/>
  <c r="F715" i="12"/>
  <c r="F716" i="12"/>
  <c r="F717" i="12"/>
  <c r="F718" i="12"/>
  <c r="F719" i="12"/>
  <c r="F720" i="12"/>
  <c r="F721" i="12"/>
  <c r="F722" i="12"/>
  <c r="F723" i="12"/>
  <c r="F724" i="12"/>
  <c r="F725" i="12"/>
  <c r="F726" i="12"/>
  <c r="F727" i="12"/>
  <c r="F728" i="12"/>
  <c r="F729" i="12"/>
  <c r="F730" i="12"/>
  <c r="F731" i="12"/>
  <c r="F732" i="12"/>
  <c r="F733" i="12"/>
  <c r="F734" i="12"/>
  <c r="F735" i="12"/>
  <c r="F736" i="12"/>
  <c r="F737" i="12"/>
  <c r="F738" i="12"/>
  <c r="F739" i="12"/>
  <c r="F740" i="12"/>
  <c r="F741" i="12"/>
  <c r="F742" i="12"/>
  <c r="F743" i="12"/>
  <c r="F744" i="12"/>
  <c r="F745" i="12"/>
  <c r="F746" i="12"/>
  <c r="F747" i="12"/>
  <c r="F748" i="12"/>
  <c r="F749" i="12"/>
  <c r="F750" i="12"/>
  <c r="F751" i="12"/>
  <c r="F752" i="12"/>
  <c r="F753" i="12"/>
  <c r="F754" i="12"/>
  <c r="F755" i="12"/>
  <c r="F756" i="12"/>
  <c r="F757" i="12"/>
  <c r="F758" i="12"/>
  <c r="F759" i="12"/>
  <c r="F760" i="12"/>
  <c r="F761" i="12"/>
  <c r="F762" i="12"/>
  <c r="F763" i="12"/>
  <c r="F764" i="12"/>
  <c r="F765" i="12"/>
  <c r="F766" i="12"/>
  <c r="F767" i="12"/>
  <c r="F768" i="12"/>
  <c r="F769" i="12"/>
  <c r="F770" i="12"/>
  <c r="F771" i="12"/>
  <c r="F772" i="12"/>
  <c r="F773" i="12"/>
  <c r="F774" i="12"/>
  <c r="F775" i="12"/>
  <c r="F776" i="12"/>
  <c r="F777" i="12"/>
  <c r="F778" i="12"/>
  <c r="F779" i="12"/>
  <c r="F780" i="12"/>
  <c r="F781" i="12"/>
  <c r="F782" i="12"/>
  <c r="F783" i="12"/>
  <c r="F784" i="12"/>
  <c r="F785" i="12"/>
  <c r="F786" i="12"/>
  <c r="F787" i="12"/>
  <c r="F788" i="12"/>
  <c r="F789" i="12"/>
  <c r="F790" i="12"/>
  <c r="F791" i="12"/>
  <c r="F792" i="12"/>
  <c r="F793" i="12"/>
  <c r="F794" i="12"/>
  <c r="F795" i="12"/>
  <c r="F796" i="12"/>
  <c r="F797" i="12"/>
  <c r="F798" i="12"/>
  <c r="F799" i="12"/>
  <c r="F800" i="12"/>
  <c r="F801" i="12"/>
  <c r="F802" i="12"/>
  <c r="F803" i="12"/>
  <c r="F804" i="12"/>
  <c r="F805" i="12"/>
  <c r="F806" i="12"/>
  <c r="F807" i="12"/>
  <c r="F808" i="12"/>
  <c r="F809" i="12"/>
  <c r="F810" i="12"/>
  <c r="F811" i="12"/>
  <c r="F812" i="12"/>
  <c r="F813" i="12"/>
  <c r="F814" i="12"/>
  <c r="F815" i="12"/>
  <c r="F816" i="12"/>
  <c r="F817" i="12"/>
  <c r="F818" i="12"/>
  <c r="F819" i="12"/>
  <c r="F820" i="12"/>
  <c r="F821" i="12"/>
  <c r="F822" i="12"/>
  <c r="F823" i="12"/>
  <c r="F824" i="12"/>
  <c r="F825" i="12"/>
  <c r="F826" i="12"/>
  <c r="F827" i="12"/>
  <c r="F828" i="12"/>
  <c r="F829" i="12"/>
  <c r="F830" i="12"/>
  <c r="F831" i="12"/>
  <c r="F832" i="12"/>
  <c r="F833" i="12"/>
  <c r="F834" i="12"/>
  <c r="F835" i="12"/>
  <c r="F836" i="12"/>
  <c r="F837" i="12"/>
  <c r="F838" i="12"/>
  <c r="F839" i="12"/>
  <c r="F840" i="12"/>
  <c r="F841" i="12"/>
  <c r="F842" i="12"/>
  <c r="F843" i="12"/>
  <c r="F844" i="12"/>
  <c r="F845" i="12"/>
  <c r="F846" i="12"/>
  <c r="F847" i="12"/>
  <c r="F848" i="12"/>
  <c r="F849" i="12"/>
  <c r="F850" i="12"/>
  <c r="F851" i="12"/>
  <c r="F852" i="12"/>
  <c r="F853" i="12"/>
  <c r="F854" i="12"/>
  <c r="F855" i="12"/>
  <c r="F856" i="12"/>
  <c r="F857" i="12"/>
  <c r="F858" i="12"/>
  <c r="F859" i="12"/>
  <c r="F860" i="12"/>
  <c r="F861" i="12"/>
  <c r="F862" i="12"/>
  <c r="F863" i="12"/>
  <c r="F864" i="12"/>
  <c r="F865" i="12"/>
  <c r="F866" i="12"/>
  <c r="F867" i="12"/>
  <c r="F868" i="12"/>
  <c r="F869" i="12"/>
  <c r="F870" i="12"/>
  <c r="F871" i="12"/>
  <c r="F872" i="12"/>
  <c r="F873" i="12"/>
  <c r="F874" i="12"/>
  <c r="F875" i="12"/>
  <c r="F876" i="12"/>
  <c r="F877" i="12"/>
  <c r="F878" i="12"/>
  <c r="F879" i="12"/>
  <c r="F880" i="12"/>
  <c r="F881" i="12"/>
  <c r="F882" i="12"/>
  <c r="F883" i="12"/>
  <c r="F884" i="12"/>
  <c r="F885" i="12"/>
  <c r="F886" i="12"/>
  <c r="F887" i="12"/>
  <c r="F888" i="12"/>
  <c r="F889" i="12"/>
  <c r="F890" i="12"/>
  <c r="F891" i="12"/>
  <c r="F892" i="12"/>
  <c r="F893" i="12"/>
  <c r="F894" i="12"/>
  <c r="F895" i="12"/>
  <c r="F896" i="12"/>
  <c r="F897" i="12"/>
  <c r="F898" i="12"/>
  <c r="F899" i="12"/>
  <c r="F900" i="12"/>
  <c r="F901" i="12"/>
  <c r="F902" i="12"/>
  <c r="F903" i="12"/>
  <c r="F904" i="12"/>
  <c r="F905" i="12"/>
  <c r="F906" i="12"/>
  <c r="F907" i="12"/>
  <c r="F908" i="12"/>
  <c r="F909" i="12"/>
  <c r="F910" i="12"/>
  <c r="F911" i="12"/>
  <c r="F912" i="12"/>
  <c r="F913" i="12"/>
  <c r="F914" i="12"/>
  <c r="F915" i="12"/>
  <c r="F916" i="12"/>
  <c r="F917" i="12"/>
  <c r="F918" i="12"/>
  <c r="F919" i="12"/>
  <c r="F920" i="12"/>
  <c r="F921" i="12"/>
  <c r="F922" i="12"/>
  <c r="F923" i="12"/>
  <c r="F924" i="12"/>
  <c r="F925" i="12"/>
  <c r="F926" i="12"/>
  <c r="F927" i="12"/>
  <c r="F928" i="12"/>
  <c r="F929" i="12"/>
  <c r="F930" i="12"/>
  <c r="F931" i="12"/>
  <c r="F932" i="12"/>
  <c r="F933" i="12"/>
  <c r="F934" i="12"/>
  <c r="F935" i="12"/>
  <c r="F936" i="12"/>
  <c r="F937" i="12"/>
  <c r="F938" i="12"/>
  <c r="F939" i="12"/>
  <c r="F940" i="12"/>
  <c r="F941" i="12"/>
  <c r="F942" i="12"/>
  <c r="F943" i="12"/>
  <c r="F944" i="12"/>
  <c r="F945" i="12"/>
  <c r="F946" i="12"/>
  <c r="F947" i="12"/>
  <c r="F948" i="12"/>
  <c r="F949" i="12"/>
  <c r="F950" i="12"/>
  <c r="F951" i="12"/>
  <c r="F952" i="12"/>
  <c r="F953" i="12"/>
  <c r="F954" i="12"/>
  <c r="F955" i="12"/>
  <c r="F956" i="12"/>
  <c r="F957" i="12"/>
  <c r="F958" i="12"/>
  <c r="F959" i="12"/>
  <c r="F960" i="12"/>
  <c r="F961" i="12"/>
  <c r="F962" i="12"/>
  <c r="F963" i="12"/>
  <c r="F964" i="12"/>
  <c r="F965" i="12"/>
  <c r="F966" i="12"/>
  <c r="F967" i="12"/>
  <c r="F968" i="12"/>
  <c r="F969" i="12"/>
  <c r="F970" i="12"/>
  <c r="F971" i="12"/>
  <c r="F972" i="12"/>
  <c r="F973" i="12"/>
  <c r="F974" i="12"/>
  <c r="F975" i="12"/>
  <c r="F976" i="12"/>
  <c r="F977" i="12"/>
  <c r="F978" i="12"/>
  <c r="F979" i="12"/>
  <c r="F980" i="12"/>
  <c r="F981" i="12"/>
  <c r="F982" i="12"/>
  <c r="F983" i="12"/>
  <c r="F984" i="12"/>
  <c r="F985" i="12"/>
  <c r="F986" i="12"/>
  <c r="F987" i="12"/>
  <c r="F988" i="12"/>
  <c r="F989" i="12"/>
  <c r="F990" i="12"/>
  <c r="F991" i="12"/>
  <c r="F992" i="12"/>
  <c r="F993" i="12"/>
  <c r="F994" i="12"/>
  <c r="F995" i="12"/>
  <c r="F996" i="12"/>
  <c r="F997" i="12"/>
  <c r="F998" i="12"/>
  <c r="F999" i="12"/>
  <c r="F1000" i="12"/>
  <c r="F1001" i="12"/>
  <c r="F1002" i="12"/>
  <c r="F1003" i="12"/>
  <c r="F1004" i="12"/>
  <c r="F1005" i="12"/>
  <c r="F1006" i="12"/>
  <c r="F1007" i="12"/>
  <c r="F1008" i="12"/>
  <c r="F1009" i="12"/>
  <c r="F1010" i="12"/>
  <c r="F1011" i="12"/>
  <c r="F1012" i="12"/>
  <c r="F1013" i="12"/>
  <c r="F1014" i="12"/>
  <c r="F1015" i="12"/>
  <c r="F1016" i="12"/>
  <c r="F1017" i="12"/>
  <c r="F1018" i="12"/>
  <c r="F1019" i="12"/>
  <c r="F1020" i="12"/>
  <c r="F1021" i="12"/>
  <c r="F1022" i="12"/>
  <c r="F1023" i="12"/>
  <c r="F1024" i="12"/>
  <c r="F1025" i="12"/>
  <c r="F1026" i="12"/>
  <c r="F1027" i="12"/>
  <c r="F1028" i="12"/>
  <c r="F1029" i="12"/>
  <c r="F1030" i="12"/>
  <c r="F1031" i="12"/>
  <c r="F1032" i="12"/>
  <c r="F1033" i="12"/>
  <c r="F1034" i="12"/>
  <c r="F1035" i="12"/>
  <c r="F1036" i="12"/>
  <c r="F1037" i="12"/>
  <c r="F1038" i="12"/>
  <c r="F1039" i="12"/>
  <c r="F1040" i="12"/>
  <c r="F1041" i="12"/>
  <c r="F1042" i="12"/>
  <c r="F1043" i="12"/>
  <c r="F1044" i="12"/>
  <c r="F1045" i="12"/>
  <c r="F1046" i="12"/>
  <c r="F1047" i="12"/>
  <c r="F1048" i="12"/>
  <c r="F1049" i="12"/>
  <c r="F1050" i="12"/>
  <c r="F1051" i="12"/>
  <c r="F1052" i="12"/>
  <c r="F1053" i="12"/>
  <c r="F1054" i="12"/>
  <c r="F1055" i="12"/>
  <c r="F1056" i="12"/>
  <c r="F1057" i="12"/>
  <c r="F1058" i="12"/>
  <c r="F1059" i="12"/>
  <c r="F1060" i="12"/>
  <c r="F1061" i="12"/>
  <c r="F1062" i="12"/>
  <c r="F1063" i="12"/>
  <c r="F1064" i="12"/>
  <c r="F1065" i="12"/>
  <c r="F1066" i="12"/>
  <c r="F1067" i="12"/>
  <c r="F1068" i="12"/>
  <c r="F1069" i="12"/>
  <c r="F1070" i="12"/>
  <c r="F1071" i="12"/>
  <c r="F1072" i="12"/>
  <c r="F1073" i="12"/>
  <c r="F1074" i="12"/>
  <c r="F1075" i="12"/>
  <c r="F1076" i="12"/>
  <c r="F1077" i="12"/>
  <c r="F1078" i="12"/>
  <c r="F1079" i="12"/>
  <c r="F1080" i="12"/>
  <c r="F1081" i="12"/>
  <c r="F1082" i="12"/>
  <c r="F1083" i="12"/>
  <c r="F1084" i="12"/>
  <c r="F1085" i="12"/>
  <c r="F1086" i="12"/>
  <c r="F1087" i="12"/>
  <c r="F1088" i="12"/>
  <c r="F1089" i="12"/>
  <c r="F1090" i="12"/>
  <c r="F1091" i="12"/>
  <c r="F1092" i="12"/>
  <c r="F1093" i="12"/>
  <c r="F1094" i="12"/>
  <c r="F1095" i="12"/>
  <c r="F1096" i="12"/>
  <c r="F1097" i="12"/>
  <c r="F1098" i="12"/>
  <c r="F1099" i="12"/>
  <c r="F1100" i="12"/>
  <c r="F1101" i="12"/>
  <c r="F1102" i="12"/>
  <c r="F1103" i="12"/>
  <c r="F1104" i="12"/>
  <c r="F1105" i="12"/>
  <c r="F1106" i="12"/>
  <c r="F1107" i="12"/>
  <c r="F1108" i="12"/>
  <c r="F1109" i="12"/>
  <c r="F1110" i="12"/>
  <c r="F1111" i="12"/>
  <c r="F1112" i="12"/>
  <c r="F1113" i="12"/>
  <c r="F1114" i="12"/>
  <c r="F1115" i="12"/>
  <c r="F1116" i="12"/>
  <c r="F1117" i="12"/>
  <c r="F1118" i="12"/>
  <c r="F1119" i="12"/>
  <c r="F1120" i="12"/>
  <c r="F1121" i="12"/>
  <c r="F1122" i="12"/>
  <c r="F1123" i="12"/>
  <c r="F1124" i="12"/>
  <c r="F1125" i="12"/>
  <c r="F1126" i="12"/>
  <c r="F1127" i="12"/>
  <c r="F1128" i="12"/>
  <c r="F1129" i="12"/>
  <c r="F1130" i="12"/>
  <c r="F1131" i="12"/>
  <c r="F1132" i="12"/>
  <c r="F1133" i="12"/>
  <c r="F1134" i="12"/>
  <c r="F1135" i="12"/>
  <c r="F1136" i="12"/>
  <c r="F1137" i="12"/>
  <c r="F1138" i="12"/>
  <c r="F1139" i="12"/>
  <c r="F1140" i="12"/>
  <c r="F1141" i="12"/>
  <c r="F1142" i="12"/>
  <c r="F1143" i="12"/>
  <c r="F1144" i="12"/>
  <c r="F1145" i="12"/>
  <c r="F1146" i="12"/>
  <c r="F1147" i="12"/>
  <c r="F1148" i="12"/>
  <c r="F1149" i="12"/>
  <c r="F1150" i="12"/>
  <c r="F1151" i="12"/>
  <c r="F1152" i="12"/>
  <c r="F1153" i="12"/>
  <c r="F1154" i="12"/>
  <c r="F1155" i="12"/>
  <c r="F1156" i="12"/>
  <c r="F1157" i="12"/>
  <c r="F1158" i="12"/>
  <c r="F1159" i="12"/>
  <c r="F1160" i="12"/>
  <c r="F1161" i="12"/>
  <c r="F1162" i="12"/>
  <c r="F1163" i="12"/>
  <c r="F1164" i="12"/>
  <c r="F1165" i="12"/>
  <c r="F1166" i="12"/>
  <c r="F1167" i="12"/>
  <c r="F1168" i="12"/>
  <c r="F1169" i="12"/>
  <c r="F1170" i="12"/>
  <c r="F1171" i="12"/>
  <c r="F1172" i="12"/>
  <c r="F1173" i="12"/>
  <c r="F1174" i="12"/>
  <c r="F1175" i="12"/>
  <c r="F1176" i="12"/>
  <c r="F1177" i="12"/>
  <c r="F1178" i="12"/>
  <c r="F1179" i="12"/>
  <c r="F1180" i="12"/>
  <c r="F1181" i="12"/>
  <c r="F1182" i="12"/>
  <c r="F1183" i="12"/>
  <c r="F1184" i="12"/>
  <c r="F1185" i="12"/>
  <c r="F1186" i="12"/>
  <c r="F1187" i="12"/>
  <c r="F1188" i="12"/>
  <c r="F1189" i="12"/>
  <c r="F1190" i="12"/>
  <c r="F1191" i="12"/>
  <c r="F1192" i="12"/>
  <c r="F1193" i="12"/>
  <c r="F1194" i="12"/>
  <c r="F1195" i="12"/>
  <c r="F1196" i="12"/>
  <c r="F1197" i="12"/>
  <c r="F1198" i="12"/>
  <c r="F1199" i="12"/>
  <c r="F1200" i="12"/>
  <c r="F1201" i="12"/>
  <c r="F1202" i="12"/>
  <c r="F1203" i="12"/>
  <c r="F1204" i="12"/>
  <c r="F1205" i="12"/>
  <c r="F1206" i="12"/>
  <c r="F1207" i="12"/>
  <c r="F1208" i="12"/>
  <c r="F1209" i="12"/>
  <c r="F1210" i="12"/>
  <c r="F1211" i="12"/>
  <c r="F1212" i="12"/>
  <c r="F1213" i="12"/>
  <c r="F1214" i="12"/>
  <c r="F1215" i="12"/>
  <c r="F1216" i="12"/>
  <c r="F1217" i="12"/>
  <c r="F1218" i="12"/>
  <c r="F1219" i="12"/>
  <c r="F1220" i="12"/>
  <c r="F1221" i="12"/>
  <c r="F1222" i="12"/>
  <c r="F1223" i="12"/>
  <c r="F1224" i="12"/>
  <c r="F1225" i="12"/>
  <c r="F1226" i="12"/>
  <c r="F1227" i="12"/>
  <c r="F1228" i="12"/>
  <c r="F1229" i="12"/>
  <c r="F1230" i="12"/>
  <c r="F1231" i="12"/>
  <c r="F1232" i="12"/>
  <c r="F1233" i="12"/>
  <c r="F1234" i="12"/>
  <c r="F1235" i="12"/>
  <c r="F1236" i="12"/>
  <c r="F1237" i="12"/>
  <c r="F1238" i="12"/>
  <c r="F1239" i="12"/>
  <c r="F1240" i="12"/>
  <c r="F1241" i="12"/>
  <c r="F1242" i="12"/>
  <c r="F1243" i="12"/>
  <c r="F1244" i="12"/>
  <c r="F1245" i="12"/>
  <c r="F1246" i="12"/>
  <c r="F1247" i="12"/>
  <c r="F1248" i="12"/>
  <c r="F1249" i="12"/>
  <c r="F1250" i="12"/>
  <c r="F1251" i="12"/>
  <c r="F1252" i="12"/>
  <c r="F1253" i="12"/>
  <c r="F1254" i="12"/>
  <c r="F1255" i="12"/>
  <c r="F1256" i="12"/>
  <c r="F1257" i="12"/>
  <c r="F1258" i="12"/>
  <c r="F1259" i="12"/>
  <c r="F1260" i="12"/>
  <c r="F1261" i="12"/>
  <c r="F1262" i="12"/>
  <c r="F1263" i="12"/>
  <c r="F1264" i="12"/>
  <c r="F1265" i="12"/>
  <c r="F1266" i="12"/>
  <c r="F1267" i="12"/>
  <c r="F1268" i="12"/>
  <c r="F1269" i="12"/>
  <c r="F1270" i="12"/>
  <c r="F1271" i="12"/>
  <c r="F1272" i="12"/>
  <c r="F1273" i="12"/>
  <c r="F1274" i="12"/>
  <c r="F1275" i="12"/>
  <c r="F1276" i="12"/>
  <c r="F1277" i="12"/>
  <c r="F1278" i="12"/>
  <c r="F1279" i="12"/>
  <c r="F1280" i="12"/>
  <c r="F1281" i="12"/>
  <c r="F1282" i="12"/>
  <c r="F1283" i="12"/>
  <c r="F1284" i="12"/>
  <c r="F1285" i="12"/>
  <c r="F1286" i="12"/>
  <c r="F1287" i="12"/>
  <c r="F1288" i="12"/>
  <c r="F1289" i="12"/>
  <c r="F1290" i="12"/>
  <c r="F1291" i="12"/>
  <c r="F1292" i="12"/>
  <c r="F1293" i="12"/>
  <c r="F1294" i="12"/>
  <c r="F1295" i="12"/>
  <c r="F1296" i="12"/>
  <c r="F1297" i="12"/>
  <c r="F1298" i="12"/>
  <c r="F1299" i="12"/>
  <c r="F1300" i="12"/>
  <c r="F1301" i="12"/>
  <c r="F1302" i="12"/>
  <c r="F1303" i="12"/>
  <c r="F1304" i="12"/>
  <c r="F1305" i="12"/>
  <c r="F1306" i="12"/>
  <c r="F1307" i="12"/>
  <c r="F1308" i="12"/>
  <c r="F1309" i="12"/>
  <c r="F1310" i="12"/>
  <c r="F1311" i="12"/>
  <c r="F1312" i="12"/>
  <c r="F1313" i="12"/>
  <c r="F1314" i="12"/>
  <c r="F1315" i="12"/>
  <c r="F1316" i="12"/>
  <c r="F1317" i="12"/>
  <c r="F1318" i="12"/>
  <c r="F1319" i="12"/>
  <c r="F1320" i="12"/>
  <c r="F1321" i="12"/>
  <c r="F1322" i="12"/>
  <c r="F1323" i="12"/>
  <c r="F1324" i="12"/>
  <c r="F1325" i="12"/>
  <c r="F1326" i="12"/>
  <c r="F1327" i="12"/>
  <c r="F1328" i="12"/>
  <c r="F1329" i="12"/>
  <c r="F1330" i="12"/>
  <c r="F1331" i="12"/>
  <c r="F1332" i="12"/>
  <c r="F1333" i="12"/>
  <c r="F1334" i="12"/>
  <c r="F1335" i="12"/>
  <c r="F1336" i="12"/>
  <c r="F1337" i="12"/>
  <c r="F1338" i="12"/>
  <c r="F1339" i="12"/>
  <c r="F1340" i="12"/>
  <c r="F1341" i="12"/>
  <c r="F1342" i="12"/>
  <c r="F1343" i="12"/>
  <c r="F1344" i="12"/>
  <c r="F1345" i="12"/>
  <c r="F1346" i="12"/>
  <c r="F1347" i="12"/>
  <c r="F1348" i="12"/>
  <c r="F1349" i="12"/>
  <c r="F1350" i="12"/>
  <c r="F1351" i="12"/>
  <c r="F1352" i="12"/>
  <c r="F1353" i="12"/>
  <c r="F1354" i="12"/>
  <c r="F1355" i="12"/>
  <c r="F1356" i="12"/>
  <c r="F1357" i="12"/>
  <c r="F1358" i="12"/>
  <c r="F1359" i="12"/>
  <c r="F1360" i="12"/>
  <c r="F1361" i="12"/>
  <c r="F1362" i="12"/>
  <c r="F1363" i="12"/>
  <c r="F1364" i="12"/>
  <c r="F1365" i="12"/>
  <c r="F1366" i="12"/>
  <c r="F1367" i="12"/>
  <c r="F1368" i="12"/>
  <c r="F1369" i="12"/>
  <c r="F1370" i="12"/>
  <c r="F1371" i="12"/>
  <c r="F1372" i="12"/>
  <c r="F1373" i="12"/>
  <c r="F1374" i="12"/>
  <c r="F1375" i="12"/>
  <c r="F1376" i="12"/>
  <c r="F1377" i="12"/>
  <c r="F1378" i="12"/>
  <c r="F1379" i="12"/>
  <c r="F1380" i="12"/>
  <c r="F1381" i="12"/>
  <c r="F1382" i="12"/>
  <c r="F1383" i="12"/>
  <c r="F1384" i="12"/>
  <c r="F1385" i="12"/>
  <c r="F1386" i="12"/>
  <c r="F1387" i="12"/>
  <c r="F1388" i="12"/>
  <c r="F1389" i="12"/>
  <c r="F1390" i="12"/>
  <c r="F1391" i="12"/>
  <c r="F1392" i="12"/>
  <c r="F1393" i="12"/>
  <c r="F1394" i="12"/>
  <c r="F1395" i="12"/>
  <c r="F1396" i="12"/>
  <c r="F1397" i="12"/>
  <c r="F1398" i="12"/>
  <c r="F1399" i="12"/>
  <c r="F1400" i="12"/>
  <c r="F1401" i="12"/>
  <c r="F1402" i="12"/>
  <c r="F1403" i="12"/>
  <c r="F1404" i="12"/>
  <c r="F1405" i="12"/>
  <c r="F1406" i="12"/>
  <c r="F1407" i="12"/>
  <c r="F1408" i="12"/>
  <c r="F1409" i="12"/>
  <c r="F1410" i="12"/>
  <c r="F1411" i="12"/>
  <c r="F1412" i="12"/>
  <c r="F1413" i="12"/>
  <c r="F1414" i="12"/>
  <c r="F1415" i="12"/>
  <c r="F1416" i="12"/>
  <c r="F1417" i="12"/>
  <c r="F1418" i="12"/>
  <c r="F1419" i="12"/>
  <c r="F1420" i="12"/>
  <c r="F1421" i="12"/>
  <c r="F1422" i="12"/>
  <c r="F1423" i="12"/>
  <c r="F1424" i="12"/>
  <c r="F1425" i="12"/>
  <c r="F1426" i="12"/>
  <c r="F1427" i="12"/>
  <c r="F1428" i="12"/>
  <c r="F1429" i="12"/>
  <c r="F1430" i="12"/>
  <c r="F1431" i="12"/>
  <c r="F1432" i="12"/>
  <c r="F1433" i="12"/>
  <c r="F1434" i="12"/>
  <c r="F1435" i="12"/>
  <c r="F1436" i="12"/>
  <c r="F1437" i="12"/>
  <c r="F1438" i="12"/>
  <c r="F1439" i="12"/>
  <c r="F1440" i="12"/>
  <c r="F1441" i="12"/>
  <c r="F1442" i="12"/>
  <c r="F1443" i="12"/>
  <c r="F1444" i="12"/>
  <c r="F1445" i="12"/>
  <c r="F1446" i="12"/>
  <c r="F1447" i="12"/>
  <c r="F1448" i="12"/>
  <c r="F1449" i="12"/>
  <c r="F1450" i="12"/>
  <c r="F1451" i="12"/>
  <c r="F1452" i="12"/>
  <c r="F1453" i="12"/>
  <c r="F1454" i="12"/>
  <c r="F1455" i="12"/>
  <c r="F1456" i="12"/>
  <c r="F1457" i="12"/>
  <c r="F1458" i="12"/>
  <c r="F1459" i="12"/>
  <c r="F1460" i="12"/>
  <c r="F1461" i="12"/>
  <c r="F1462" i="12"/>
  <c r="F1463" i="12"/>
  <c r="F1464" i="12"/>
  <c r="F1465" i="12"/>
  <c r="F1466" i="12"/>
  <c r="F1467" i="12"/>
  <c r="F1468" i="12"/>
  <c r="F1469" i="12"/>
  <c r="F1470" i="12"/>
  <c r="F1471" i="12"/>
  <c r="F1472" i="12"/>
  <c r="F1473" i="12"/>
  <c r="F1474" i="12"/>
  <c r="F1475" i="12"/>
  <c r="F1476" i="12"/>
  <c r="F1477" i="12"/>
  <c r="F1478" i="12"/>
  <c r="F1479" i="12"/>
  <c r="F1480" i="12"/>
  <c r="F1481" i="12"/>
  <c r="F1482" i="12"/>
  <c r="F1483" i="12"/>
  <c r="F1484" i="12"/>
  <c r="F1485" i="12"/>
  <c r="F1486" i="12"/>
  <c r="F1487" i="12"/>
  <c r="F1488" i="12"/>
  <c r="F1489" i="12"/>
  <c r="F1490" i="12"/>
  <c r="F1491" i="12"/>
  <c r="F1492" i="12"/>
  <c r="F1493" i="12"/>
  <c r="F1494" i="12"/>
  <c r="F1495" i="12"/>
  <c r="F1496" i="12"/>
  <c r="F1497" i="12"/>
  <c r="F1498" i="12"/>
  <c r="F1499" i="12"/>
  <c r="F1500" i="12"/>
  <c r="F1501" i="12"/>
  <c r="F1502" i="12"/>
  <c r="F1503" i="12"/>
  <c r="F1504" i="12"/>
  <c r="F1505" i="12"/>
  <c r="F1506" i="12"/>
  <c r="F1507" i="12"/>
  <c r="F1508" i="12"/>
  <c r="F1509" i="12"/>
  <c r="F1510" i="12"/>
  <c r="F1511" i="12"/>
  <c r="F1512" i="12"/>
  <c r="F1513" i="12"/>
  <c r="F1514" i="12"/>
  <c r="F1515" i="12"/>
  <c r="F1516" i="12"/>
  <c r="F1517" i="12"/>
  <c r="F1518" i="12"/>
  <c r="F1519" i="12"/>
  <c r="F1520" i="12"/>
  <c r="F1521" i="12"/>
  <c r="F1522" i="12"/>
  <c r="F1523" i="12"/>
  <c r="F1524" i="12"/>
  <c r="F1525" i="12"/>
  <c r="F1526" i="12"/>
  <c r="F1527" i="12"/>
  <c r="F1528" i="12"/>
  <c r="F1529" i="12"/>
  <c r="F1530" i="12"/>
  <c r="F1531" i="12"/>
  <c r="F1532" i="12"/>
  <c r="F1533" i="12"/>
  <c r="F1534" i="12"/>
  <c r="F1535" i="12"/>
  <c r="F1536" i="12"/>
  <c r="F1537" i="12"/>
  <c r="F1538" i="12"/>
  <c r="F1539" i="12"/>
  <c r="F1540" i="12"/>
  <c r="F1541" i="12"/>
  <c r="F1542" i="12"/>
  <c r="F1543" i="12"/>
  <c r="F1544" i="12"/>
  <c r="F1545" i="12"/>
  <c r="F1546" i="12"/>
  <c r="F1547" i="12"/>
  <c r="F1548" i="12"/>
  <c r="F1549" i="12"/>
  <c r="F1550" i="12"/>
  <c r="F1551" i="12"/>
  <c r="F1552" i="12"/>
  <c r="F1553" i="12"/>
  <c r="F1554" i="12"/>
  <c r="F1555" i="12"/>
  <c r="F1556" i="12"/>
  <c r="F1557" i="12"/>
  <c r="F1558" i="12"/>
  <c r="F1559" i="12"/>
  <c r="F1560" i="12"/>
  <c r="F1561" i="12"/>
  <c r="F1562" i="12"/>
  <c r="F1563" i="12"/>
  <c r="F1564" i="12"/>
  <c r="F1565" i="12"/>
  <c r="F1566" i="12"/>
  <c r="F1567" i="12"/>
  <c r="F1568" i="12"/>
  <c r="F1569" i="12"/>
  <c r="F1570" i="12"/>
  <c r="F1571" i="12"/>
  <c r="F1572" i="12"/>
  <c r="F1573" i="12"/>
  <c r="F1574" i="12"/>
  <c r="F1575" i="12"/>
  <c r="F1576" i="12"/>
  <c r="F1577" i="12"/>
  <c r="F1578" i="12"/>
  <c r="F1579" i="12"/>
  <c r="F1580" i="12"/>
  <c r="F1581" i="12"/>
  <c r="F1582" i="12"/>
  <c r="F1583" i="12"/>
  <c r="F1584" i="12"/>
  <c r="F1585" i="12"/>
  <c r="F1586" i="12"/>
  <c r="F1587" i="12"/>
  <c r="F1588" i="12"/>
  <c r="F1589" i="12"/>
  <c r="F1590" i="12"/>
  <c r="F1591" i="12"/>
  <c r="F1592" i="12"/>
  <c r="F1593" i="12"/>
  <c r="F1594" i="12"/>
  <c r="F1595" i="12"/>
  <c r="F1596" i="12"/>
  <c r="F1597" i="12"/>
  <c r="F1598" i="12"/>
  <c r="F1599" i="12"/>
  <c r="F1600" i="12"/>
  <c r="F1601" i="12"/>
  <c r="F1602" i="12"/>
  <c r="F1603" i="12"/>
  <c r="F1604" i="12"/>
  <c r="F1605" i="12"/>
  <c r="F1606" i="12"/>
  <c r="F1607" i="12"/>
  <c r="F1608" i="12"/>
  <c r="F1609" i="12"/>
  <c r="F1610" i="12"/>
  <c r="F1611" i="12"/>
  <c r="F1612" i="12"/>
  <c r="F1613" i="12"/>
  <c r="F1614" i="12"/>
  <c r="F1615" i="12"/>
  <c r="F1616" i="12"/>
  <c r="F1617" i="12"/>
  <c r="F1618" i="12"/>
  <c r="F1619" i="12"/>
  <c r="F1620" i="12"/>
  <c r="F1621" i="12"/>
  <c r="F1622" i="12"/>
  <c r="F1623" i="12"/>
  <c r="F1624" i="12"/>
  <c r="F1625" i="12"/>
  <c r="F1626" i="12"/>
  <c r="F1627" i="12"/>
  <c r="F1628" i="12"/>
  <c r="F1629" i="12"/>
  <c r="F1630" i="12"/>
  <c r="F1631" i="12"/>
  <c r="F1632" i="12"/>
  <c r="F1633" i="12"/>
  <c r="F1634" i="12"/>
  <c r="F1635" i="12"/>
  <c r="F1636" i="12"/>
  <c r="F1637" i="12"/>
  <c r="F1638" i="12"/>
  <c r="F1639" i="12"/>
  <c r="F1640" i="12"/>
  <c r="F1641" i="12"/>
  <c r="F1642" i="12"/>
  <c r="F1643" i="12"/>
  <c r="F1644" i="12"/>
  <c r="F1645" i="12"/>
  <c r="F1646" i="12"/>
  <c r="F1647" i="12"/>
  <c r="F1648" i="12"/>
  <c r="F1649" i="12"/>
  <c r="F1650" i="12"/>
  <c r="F1651" i="12"/>
  <c r="F1652" i="12"/>
  <c r="F1653" i="12"/>
  <c r="F1654" i="12"/>
  <c r="F1655" i="12"/>
  <c r="F1656" i="12"/>
  <c r="F1657" i="12"/>
  <c r="F1658" i="12"/>
  <c r="F1659" i="12"/>
  <c r="F1660" i="12"/>
  <c r="F1661" i="12"/>
  <c r="F1662" i="12"/>
  <c r="F1663" i="12"/>
  <c r="F1664" i="12"/>
  <c r="F1665" i="12"/>
  <c r="F1666" i="12"/>
  <c r="F1667" i="12"/>
  <c r="F1668" i="12"/>
  <c r="F1669" i="12"/>
  <c r="F1670" i="12"/>
  <c r="F1671" i="12"/>
  <c r="F1672" i="12"/>
  <c r="F1673" i="12"/>
  <c r="F1674" i="12"/>
  <c r="F1675" i="12"/>
  <c r="F1676" i="12"/>
  <c r="F1677" i="12"/>
  <c r="F1678" i="12"/>
  <c r="F1679" i="12"/>
  <c r="F1680" i="12"/>
  <c r="F1681" i="12"/>
  <c r="F1682" i="12"/>
  <c r="F1683" i="12"/>
  <c r="F1684" i="12"/>
  <c r="F1685" i="12"/>
  <c r="F1686" i="12"/>
  <c r="F1687" i="12"/>
  <c r="F1688" i="12"/>
  <c r="F1689" i="12"/>
  <c r="F1690" i="12"/>
  <c r="F1691" i="12"/>
  <c r="F1692" i="12"/>
  <c r="F1693" i="12"/>
  <c r="F1694" i="12"/>
  <c r="F1695" i="12"/>
  <c r="F1696" i="12"/>
  <c r="F1697" i="12"/>
  <c r="F1698" i="12"/>
  <c r="F1699" i="12"/>
  <c r="F1700" i="12"/>
  <c r="F1701" i="12"/>
  <c r="F1702" i="12"/>
  <c r="F1703" i="12"/>
  <c r="F1704" i="12"/>
  <c r="F1705" i="12"/>
  <c r="F1706" i="12"/>
  <c r="F1707" i="12"/>
  <c r="F1708" i="12"/>
  <c r="F1709" i="12"/>
  <c r="F1710" i="12"/>
  <c r="F1711" i="12"/>
  <c r="F1712" i="12"/>
  <c r="F1713" i="12"/>
  <c r="F1714" i="12"/>
  <c r="F1715" i="12"/>
  <c r="F1716" i="12"/>
  <c r="F1717" i="12"/>
  <c r="F1718" i="12"/>
  <c r="F1719" i="12"/>
  <c r="F1720" i="12"/>
  <c r="F1721" i="12"/>
  <c r="F1722" i="12"/>
  <c r="F1723" i="12"/>
  <c r="F1724" i="12"/>
  <c r="F1725" i="12"/>
  <c r="F1726" i="12"/>
  <c r="F1727" i="12"/>
  <c r="F1728" i="12"/>
  <c r="F1729" i="12"/>
  <c r="F1730" i="12"/>
  <c r="F1731" i="12"/>
  <c r="F1732" i="12"/>
  <c r="F1733" i="12"/>
  <c r="F1734" i="12"/>
  <c r="F1735" i="12"/>
  <c r="F1736" i="12"/>
  <c r="F1737" i="12"/>
  <c r="F1738" i="12"/>
  <c r="F1739" i="12"/>
  <c r="F1740" i="12"/>
  <c r="F1741" i="12"/>
  <c r="F1742" i="12"/>
  <c r="F1743" i="12"/>
  <c r="F1744" i="12"/>
  <c r="F1745" i="12"/>
  <c r="F1746" i="12"/>
  <c r="F1747" i="12"/>
  <c r="F1748" i="12"/>
  <c r="F1749" i="12"/>
  <c r="F1750" i="12"/>
  <c r="F1751" i="12"/>
  <c r="F1752" i="12"/>
  <c r="F1753" i="12"/>
  <c r="F1754" i="12"/>
  <c r="F1755" i="12"/>
  <c r="F1756" i="12"/>
  <c r="F1757" i="12"/>
  <c r="F1758" i="12"/>
  <c r="F1759" i="12"/>
  <c r="F1760" i="12"/>
  <c r="F1761" i="12"/>
  <c r="F1762" i="12"/>
  <c r="F1763" i="12"/>
  <c r="F1764" i="12"/>
  <c r="F1765" i="12"/>
  <c r="F1766" i="12"/>
  <c r="F1767" i="12"/>
  <c r="F1768" i="12"/>
  <c r="F1769" i="12"/>
  <c r="F1770" i="12"/>
  <c r="F1771" i="12"/>
  <c r="F1772" i="12"/>
  <c r="F1773" i="12"/>
  <c r="F1774" i="12"/>
  <c r="F1775" i="12"/>
  <c r="F1776" i="12"/>
  <c r="F1777" i="12"/>
  <c r="F1778" i="12"/>
  <c r="F1779" i="12"/>
  <c r="F1780" i="12"/>
  <c r="F1781" i="12"/>
  <c r="F1782" i="12"/>
  <c r="F1783" i="12"/>
  <c r="F1784" i="12"/>
  <c r="F1785" i="12"/>
  <c r="F1786" i="12"/>
  <c r="F1787" i="12"/>
  <c r="F1788" i="12"/>
  <c r="F1789" i="12"/>
  <c r="F1790" i="12"/>
  <c r="F1791" i="12"/>
  <c r="F1792" i="12"/>
  <c r="F1793" i="12"/>
  <c r="F1794" i="12"/>
  <c r="F1795" i="12"/>
  <c r="F1796" i="12"/>
  <c r="F1797" i="12"/>
  <c r="F1798" i="12"/>
  <c r="F1799" i="12"/>
  <c r="F1800" i="12"/>
  <c r="F1801" i="12"/>
  <c r="F1802" i="12"/>
  <c r="F1803" i="12"/>
  <c r="F1804" i="12"/>
  <c r="F1805" i="12"/>
  <c r="F1806" i="12"/>
  <c r="F1807" i="12"/>
  <c r="F1808" i="12"/>
  <c r="F1809" i="12"/>
  <c r="F1810" i="12"/>
  <c r="F1811" i="12"/>
  <c r="F1812" i="12"/>
  <c r="F1813" i="12"/>
  <c r="F1814" i="12"/>
  <c r="F1815" i="12"/>
  <c r="F1816" i="12"/>
  <c r="F1817" i="12"/>
  <c r="F1818" i="12"/>
  <c r="F1819" i="12"/>
  <c r="F1820" i="12"/>
  <c r="F1821" i="12"/>
  <c r="F1822" i="12"/>
  <c r="F1823" i="12"/>
  <c r="F1824" i="12"/>
  <c r="F1825" i="12"/>
  <c r="F1826" i="12"/>
  <c r="F1827" i="12"/>
  <c r="F1828" i="12"/>
  <c r="F1829" i="12"/>
  <c r="F1830" i="12"/>
  <c r="F1831" i="12"/>
  <c r="F1832" i="12"/>
  <c r="F1833" i="12"/>
  <c r="F1834" i="12"/>
  <c r="F1835" i="12"/>
  <c r="F1836" i="12"/>
  <c r="F1837" i="12"/>
  <c r="F1838" i="12"/>
  <c r="F1839" i="12"/>
  <c r="F1840" i="12"/>
  <c r="F1841" i="12"/>
  <c r="F1842" i="12"/>
  <c r="F1843" i="12"/>
  <c r="F1844" i="12"/>
  <c r="F1845" i="12"/>
  <c r="F1846" i="12"/>
  <c r="F1847" i="12"/>
  <c r="F1848" i="12"/>
  <c r="F1849" i="12"/>
  <c r="F1850" i="12"/>
  <c r="F1851" i="12"/>
  <c r="F1852" i="12"/>
  <c r="F1853" i="12"/>
  <c r="F1854" i="12"/>
  <c r="F1855" i="12"/>
  <c r="F1856" i="12"/>
  <c r="F1857" i="12"/>
  <c r="F1858" i="12"/>
  <c r="F1859" i="12"/>
  <c r="F1860" i="12"/>
  <c r="F1861" i="12"/>
  <c r="F1862" i="12"/>
  <c r="F1863" i="12"/>
  <c r="F1864" i="12"/>
  <c r="F1865" i="12"/>
  <c r="F1866" i="12"/>
  <c r="F1867" i="12"/>
  <c r="F1868" i="12"/>
  <c r="F1869" i="12"/>
  <c r="F1870" i="12"/>
  <c r="F1871" i="12"/>
  <c r="F1872" i="12"/>
  <c r="F1873" i="12"/>
  <c r="F1874" i="12"/>
  <c r="F1875" i="12"/>
  <c r="F1876" i="12"/>
  <c r="F1877" i="12"/>
  <c r="F1878" i="12"/>
  <c r="F1879" i="12"/>
  <c r="F1880" i="12"/>
  <c r="F1881" i="12"/>
  <c r="F1882" i="12"/>
  <c r="F1883" i="12"/>
  <c r="F1884" i="12"/>
  <c r="F1885" i="12"/>
  <c r="F1886" i="12"/>
  <c r="F1887" i="12"/>
  <c r="F1888" i="12"/>
  <c r="F1889" i="12"/>
  <c r="F1890" i="12"/>
  <c r="F1891" i="12"/>
  <c r="F1892" i="12"/>
  <c r="F1893" i="12"/>
  <c r="F1894" i="12"/>
  <c r="F1895" i="12"/>
  <c r="F1896" i="12"/>
  <c r="F1897" i="12"/>
  <c r="F1898" i="12"/>
  <c r="F1899" i="12"/>
  <c r="F1900" i="12"/>
  <c r="F1901" i="12"/>
  <c r="F1902" i="12"/>
  <c r="F1903" i="12"/>
  <c r="F1904" i="12"/>
  <c r="F1905" i="12"/>
  <c r="F1906" i="12"/>
  <c r="F1907" i="12"/>
  <c r="F1908" i="12"/>
  <c r="F1909" i="12"/>
  <c r="F1910" i="12"/>
  <c r="F1911" i="12"/>
  <c r="F1912" i="12"/>
  <c r="F1913" i="12"/>
  <c r="F1914" i="12"/>
  <c r="F1915" i="12"/>
  <c r="F1916" i="12"/>
  <c r="F1917" i="12"/>
  <c r="F1918" i="12"/>
  <c r="F1919" i="12"/>
  <c r="F1920" i="12"/>
  <c r="F1921" i="12"/>
  <c r="F1922" i="12"/>
  <c r="F1923" i="12"/>
  <c r="F1924" i="12"/>
  <c r="F1925" i="12"/>
  <c r="F1926" i="12"/>
  <c r="F1927" i="12"/>
  <c r="F1928" i="12"/>
  <c r="F1929" i="12"/>
  <c r="F1930" i="12"/>
  <c r="F1931" i="12"/>
  <c r="F1932" i="12"/>
  <c r="F1933" i="12"/>
  <c r="F1934" i="12"/>
  <c r="F1935" i="12"/>
  <c r="F1936" i="12"/>
  <c r="F1937" i="12"/>
  <c r="F1938" i="12"/>
  <c r="F1939" i="12"/>
  <c r="F1940" i="12"/>
  <c r="F1941" i="12"/>
  <c r="F1942" i="12"/>
  <c r="F1943" i="12"/>
  <c r="F1944" i="12"/>
  <c r="F1945" i="12"/>
  <c r="F1946" i="12"/>
  <c r="F1947" i="12"/>
  <c r="F1948" i="12"/>
  <c r="F1949" i="12"/>
  <c r="F1950" i="12"/>
  <c r="F1951" i="12"/>
  <c r="F1952" i="12"/>
  <c r="F1953" i="12"/>
  <c r="F1954" i="12"/>
  <c r="F1955" i="12"/>
  <c r="F1956" i="12"/>
  <c r="F1957" i="12"/>
  <c r="F1958" i="12"/>
  <c r="F1959" i="12"/>
  <c r="F1960" i="12"/>
  <c r="F1961" i="12"/>
  <c r="F1962" i="12"/>
  <c r="F1963" i="12"/>
  <c r="F1964" i="12"/>
  <c r="F1965" i="12"/>
  <c r="F1966" i="12"/>
  <c r="F1967" i="12"/>
  <c r="F1968" i="12"/>
  <c r="F1969" i="12"/>
  <c r="F1970" i="12"/>
  <c r="F1971" i="12"/>
  <c r="F1972" i="12"/>
  <c r="F1973" i="12"/>
  <c r="F1974" i="12"/>
  <c r="F1975" i="12"/>
  <c r="F1976" i="12"/>
  <c r="F1977" i="12"/>
  <c r="F1978" i="12"/>
  <c r="F1979" i="12"/>
  <c r="F1980" i="12"/>
  <c r="F1981" i="12"/>
  <c r="F1982" i="12"/>
  <c r="F1983" i="12"/>
  <c r="F1984" i="12"/>
  <c r="F1985" i="12"/>
  <c r="F1986" i="12"/>
  <c r="F1987" i="12"/>
  <c r="F1988" i="12"/>
  <c r="F1989" i="12"/>
  <c r="F1990" i="12"/>
  <c r="F1991" i="12"/>
  <c r="F1992" i="12"/>
  <c r="F1993" i="12"/>
  <c r="F1994" i="12"/>
  <c r="F1995" i="12"/>
  <c r="F1996" i="12"/>
  <c r="F1997" i="12"/>
  <c r="F1998" i="12"/>
  <c r="F1999" i="12"/>
  <c r="F2000" i="12"/>
  <c r="F2001" i="12"/>
  <c r="F2002" i="12"/>
  <c r="F2003" i="12"/>
  <c r="F2004" i="12"/>
  <c r="F2005" i="12"/>
  <c r="F2006" i="12"/>
  <c r="F2007" i="12"/>
  <c r="F2008" i="12"/>
  <c r="F2009" i="12"/>
  <c r="F2010" i="12"/>
  <c r="F2011" i="12"/>
  <c r="F2012" i="12"/>
  <c r="F2013" i="12"/>
  <c r="F2014" i="12"/>
  <c r="F2015" i="12"/>
  <c r="F2016" i="12"/>
  <c r="F2017" i="12"/>
  <c r="F2018" i="12"/>
  <c r="F2019" i="12"/>
  <c r="F2020" i="12"/>
  <c r="F2021" i="12"/>
  <c r="F2022" i="12"/>
  <c r="F2023" i="12"/>
  <c r="F2024" i="12"/>
  <c r="F2025" i="12"/>
  <c r="F2026" i="12"/>
  <c r="F2027" i="12"/>
  <c r="F2028" i="12"/>
  <c r="F2029" i="12"/>
  <c r="F2030" i="12"/>
  <c r="F2031" i="12"/>
  <c r="F2032" i="12"/>
  <c r="F2033" i="12"/>
  <c r="F2034" i="12"/>
  <c r="F2035" i="12"/>
  <c r="F2036" i="12"/>
  <c r="F2037" i="12"/>
  <c r="F2038" i="12"/>
  <c r="F2039" i="12"/>
  <c r="F2040" i="12"/>
  <c r="F2041" i="12"/>
  <c r="F2042" i="12"/>
  <c r="F2043" i="12"/>
  <c r="F2044" i="12"/>
  <c r="F2045" i="12"/>
  <c r="F2046" i="12"/>
  <c r="F2047" i="12"/>
  <c r="F2048" i="12"/>
  <c r="F2049" i="12"/>
  <c r="F2050" i="12"/>
  <c r="F2051" i="12"/>
  <c r="F2052" i="12"/>
  <c r="F2053" i="12"/>
  <c r="F2054" i="12"/>
  <c r="F2055" i="12"/>
  <c r="F2056" i="12"/>
  <c r="F2057" i="12"/>
  <c r="F2058" i="12"/>
  <c r="F2059" i="12"/>
  <c r="F2060" i="12"/>
  <c r="F2061" i="12"/>
  <c r="F2062" i="12"/>
  <c r="F2063" i="12"/>
  <c r="F2064" i="12"/>
  <c r="F2065" i="12"/>
  <c r="F2066" i="12"/>
  <c r="F2067" i="12"/>
  <c r="F2068" i="12"/>
  <c r="F2069" i="12"/>
  <c r="F2070" i="12"/>
  <c r="F2071" i="12"/>
  <c r="F2072" i="12"/>
  <c r="F2073" i="12"/>
  <c r="F2074" i="12"/>
  <c r="F2075" i="12"/>
  <c r="F2076" i="12"/>
  <c r="F2077" i="12"/>
  <c r="F2078" i="12"/>
  <c r="F2079" i="12"/>
  <c r="F2080" i="12"/>
  <c r="F2081" i="12"/>
  <c r="F2082" i="12"/>
  <c r="F2083" i="12"/>
  <c r="F2084" i="12"/>
  <c r="F2085" i="12"/>
  <c r="F2086" i="12"/>
  <c r="F2087" i="12"/>
  <c r="F2088" i="12"/>
  <c r="F2089" i="12"/>
  <c r="F2090" i="12"/>
  <c r="F2091" i="12"/>
  <c r="F2092" i="12"/>
  <c r="F2093" i="12"/>
  <c r="F2094" i="12"/>
  <c r="F2095" i="12"/>
  <c r="F2096" i="12"/>
  <c r="F2097" i="12"/>
  <c r="F2098" i="12"/>
  <c r="F2099" i="12"/>
  <c r="F2100" i="12"/>
  <c r="F2101" i="12"/>
  <c r="F2102" i="12"/>
  <c r="F2103" i="12"/>
  <c r="F2104" i="12"/>
  <c r="F2105" i="12"/>
  <c r="F2106" i="12"/>
  <c r="F2107" i="12"/>
  <c r="F2108" i="12"/>
  <c r="F2109" i="12"/>
  <c r="F2110" i="12"/>
  <c r="F2111" i="12"/>
  <c r="F2112" i="12"/>
  <c r="F2113" i="12"/>
  <c r="F2114" i="12"/>
  <c r="F2115" i="12"/>
  <c r="F2116" i="12"/>
  <c r="F2117" i="12"/>
  <c r="F2118" i="12"/>
  <c r="F2119" i="12"/>
  <c r="F2120" i="12"/>
  <c r="F2121" i="12"/>
  <c r="F2122" i="12"/>
  <c r="F2123" i="12"/>
  <c r="F2124" i="12"/>
  <c r="F2125" i="12"/>
  <c r="F2126" i="12"/>
  <c r="F2127" i="12"/>
  <c r="F2128" i="12"/>
  <c r="F2129" i="12"/>
  <c r="F2130" i="12"/>
  <c r="F2131" i="12"/>
  <c r="F2132" i="12"/>
  <c r="F2133" i="12"/>
  <c r="F2134" i="12"/>
  <c r="F2135" i="12"/>
  <c r="F2136" i="12"/>
  <c r="F2137" i="12"/>
  <c r="F2138" i="12"/>
  <c r="F2139" i="12"/>
  <c r="F2140" i="12"/>
  <c r="F2141" i="12"/>
  <c r="F2142" i="12"/>
  <c r="F2143" i="12"/>
  <c r="F2144" i="12"/>
  <c r="F2145" i="12"/>
  <c r="F2146" i="12"/>
  <c r="F2147" i="12"/>
  <c r="F2148" i="12"/>
  <c r="F2149" i="12"/>
  <c r="F2150" i="12"/>
  <c r="F2151" i="12"/>
  <c r="F2152" i="12"/>
  <c r="F2153" i="12"/>
  <c r="F2154" i="12"/>
  <c r="F2155" i="12"/>
  <c r="F2156" i="12"/>
  <c r="F2157" i="12"/>
  <c r="F2158" i="12"/>
  <c r="F2159" i="12"/>
  <c r="F2160" i="12"/>
  <c r="F2161" i="12"/>
  <c r="F2162" i="12"/>
  <c r="F2163" i="12"/>
  <c r="F2164" i="12"/>
  <c r="F2165" i="12"/>
  <c r="F2166" i="12"/>
  <c r="F2167" i="12"/>
  <c r="F2168" i="12"/>
  <c r="F2169" i="12"/>
  <c r="F2170" i="12"/>
  <c r="F2171" i="12"/>
  <c r="F2172" i="12"/>
  <c r="F2173" i="12"/>
  <c r="F2174" i="12"/>
  <c r="F2175" i="12"/>
  <c r="F2176" i="12"/>
  <c r="F2177" i="12"/>
  <c r="F2178" i="12"/>
  <c r="F2179" i="12"/>
  <c r="F2180" i="12"/>
  <c r="F2181" i="12"/>
  <c r="F2182" i="12"/>
  <c r="F2183" i="12"/>
  <c r="F2184" i="12"/>
  <c r="F2185" i="12"/>
  <c r="F2186" i="12"/>
  <c r="F2187" i="12"/>
  <c r="F2188" i="12"/>
  <c r="F2189" i="12"/>
  <c r="F2190" i="12"/>
  <c r="F2191" i="12"/>
  <c r="F2192" i="12"/>
  <c r="F2193" i="12"/>
  <c r="F2194" i="12"/>
  <c r="F2195" i="12"/>
  <c r="F2196" i="12"/>
  <c r="F2197" i="12"/>
  <c r="F2198" i="12"/>
  <c r="F2199" i="12"/>
  <c r="F2200" i="12"/>
  <c r="F2201" i="12"/>
  <c r="F2202" i="12"/>
  <c r="F2203" i="12"/>
  <c r="F2204" i="12"/>
  <c r="F2205" i="12"/>
  <c r="F2206" i="12"/>
  <c r="F2207" i="12"/>
  <c r="F2208" i="12"/>
  <c r="F2209" i="12"/>
  <c r="F2210" i="12"/>
  <c r="F2211" i="12"/>
  <c r="F2212" i="12"/>
  <c r="F2213" i="12"/>
  <c r="F2214" i="12"/>
  <c r="F2215" i="12"/>
  <c r="F2216" i="12"/>
  <c r="F2217" i="12"/>
  <c r="F2218" i="12"/>
  <c r="F2219" i="12"/>
  <c r="F2220" i="12"/>
  <c r="F2221" i="12"/>
  <c r="F2222" i="12"/>
  <c r="F2223" i="12"/>
  <c r="F2224" i="12"/>
  <c r="F2225" i="12"/>
  <c r="F2226" i="12"/>
  <c r="F2227" i="12"/>
  <c r="F2228" i="12"/>
  <c r="F2229" i="12"/>
  <c r="F2230" i="12"/>
  <c r="F2231" i="12"/>
  <c r="F2232" i="12"/>
  <c r="F2233" i="12"/>
  <c r="F2234" i="12"/>
  <c r="F2235" i="12"/>
  <c r="F2236" i="12"/>
  <c r="F2237" i="12"/>
  <c r="F2238" i="12"/>
  <c r="F2239" i="12"/>
  <c r="F2240" i="12"/>
  <c r="F2241" i="12"/>
  <c r="F2242" i="12"/>
  <c r="F2243" i="12"/>
  <c r="F2244" i="12"/>
  <c r="F2245" i="12"/>
  <c r="F2246" i="12"/>
  <c r="F2247" i="12"/>
  <c r="F2248" i="12"/>
  <c r="F2249" i="12"/>
  <c r="F2250" i="12"/>
  <c r="F2251" i="12"/>
  <c r="F2252" i="12"/>
  <c r="F2253" i="12"/>
  <c r="F2254" i="12"/>
  <c r="F2255" i="12"/>
  <c r="F2256" i="12"/>
  <c r="F2257" i="12"/>
  <c r="F2258" i="12"/>
  <c r="F2259" i="12"/>
  <c r="F2260" i="12"/>
  <c r="F2261" i="12"/>
  <c r="F2262" i="12"/>
  <c r="F2263" i="12"/>
  <c r="F2264" i="12"/>
  <c r="F2265" i="12"/>
  <c r="F2266" i="12"/>
  <c r="F2267" i="12"/>
  <c r="F2268" i="12"/>
  <c r="F2269" i="12"/>
  <c r="F2270" i="12"/>
  <c r="F2271" i="12"/>
  <c r="F2272" i="12"/>
  <c r="F2273" i="12"/>
  <c r="F2274" i="12"/>
  <c r="F2275" i="12"/>
  <c r="F2276" i="12"/>
  <c r="F2277" i="12"/>
  <c r="F2278" i="12"/>
  <c r="F2279" i="12"/>
  <c r="F2280" i="12"/>
  <c r="F2281" i="12"/>
  <c r="F2282" i="12"/>
  <c r="F2283" i="12"/>
  <c r="F2284" i="12"/>
  <c r="F2285" i="12"/>
  <c r="F2286" i="12"/>
  <c r="F2287" i="12"/>
  <c r="F2288" i="12"/>
  <c r="F2289" i="12"/>
  <c r="F2290" i="12"/>
  <c r="F2291" i="12"/>
  <c r="F2292" i="12"/>
  <c r="F2293" i="12"/>
  <c r="F2294" i="12"/>
  <c r="F2295" i="12"/>
  <c r="F2296" i="12"/>
  <c r="F2297" i="12"/>
  <c r="F2298" i="12"/>
  <c r="F2299" i="12"/>
  <c r="F2300" i="12"/>
  <c r="F2301" i="12"/>
  <c r="F2302" i="12"/>
  <c r="F2303" i="12"/>
  <c r="F2304" i="12"/>
  <c r="F2305" i="12"/>
  <c r="F2306" i="12"/>
  <c r="F2307" i="12"/>
  <c r="F2308" i="12"/>
  <c r="F2309" i="12"/>
  <c r="F2310" i="12"/>
  <c r="F2311" i="12"/>
  <c r="F2312" i="12"/>
  <c r="F2313" i="12"/>
  <c r="F2314" i="12"/>
  <c r="F2315" i="12"/>
  <c r="F2316" i="12"/>
  <c r="F2317" i="12"/>
  <c r="F2318" i="12"/>
  <c r="F2319" i="12"/>
  <c r="F2320" i="12"/>
  <c r="F2321" i="12"/>
  <c r="F2322" i="12"/>
  <c r="F2323" i="12"/>
  <c r="F2324" i="12"/>
  <c r="F2325" i="12"/>
  <c r="F2326" i="12"/>
  <c r="F2327" i="12"/>
  <c r="F2328" i="12"/>
  <c r="F2329" i="12"/>
  <c r="F2330" i="12"/>
  <c r="F2331" i="12"/>
  <c r="F2332" i="12"/>
  <c r="F2333" i="12"/>
  <c r="F2334" i="12"/>
  <c r="F2335" i="12"/>
  <c r="F2336" i="12"/>
  <c r="F2337" i="12"/>
  <c r="F2338" i="12"/>
  <c r="F2339" i="12"/>
  <c r="F2340" i="12"/>
  <c r="F2341" i="12"/>
  <c r="F2342" i="12"/>
  <c r="F2343" i="12"/>
  <c r="F2344" i="12"/>
  <c r="F2345" i="12"/>
  <c r="F2346" i="12"/>
  <c r="F2347" i="12"/>
  <c r="F2348" i="12"/>
  <c r="F2349" i="12"/>
  <c r="F2350" i="12"/>
  <c r="F2351" i="12"/>
  <c r="F2352" i="12"/>
  <c r="F2353" i="12"/>
  <c r="F2354" i="12"/>
  <c r="F2355" i="12"/>
  <c r="F2356" i="12"/>
  <c r="F2357" i="12"/>
  <c r="F2358" i="12"/>
  <c r="F2359" i="12"/>
  <c r="F2360" i="12"/>
  <c r="F2361" i="12"/>
  <c r="F2362" i="12"/>
  <c r="F2363" i="12"/>
  <c r="F2364" i="12"/>
  <c r="F2365" i="12"/>
  <c r="F2366" i="12"/>
  <c r="F2367" i="12"/>
  <c r="F2368" i="12"/>
  <c r="F2369" i="12"/>
  <c r="F2370" i="12"/>
  <c r="F2371" i="12"/>
  <c r="F2372" i="12"/>
  <c r="F2373" i="12"/>
  <c r="F2374" i="12"/>
  <c r="F2375" i="12"/>
  <c r="F2376" i="12"/>
  <c r="F2377" i="12"/>
  <c r="F2378" i="12"/>
  <c r="F2379" i="12"/>
  <c r="F2380" i="12"/>
  <c r="F2381" i="12"/>
  <c r="F2382" i="12"/>
  <c r="F2383" i="12"/>
  <c r="F2384" i="12"/>
  <c r="F2385" i="12"/>
  <c r="F2386" i="12"/>
  <c r="F2387" i="12"/>
  <c r="F2388" i="12"/>
  <c r="F2389" i="12"/>
  <c r="F2390" i="12"/>
  <c r="F2391" i="12"/>
  <c r="F2392" i="12"/>
  <c r="F2393" i="12"/>
  <c r="F2394" i="12"/>
  <c r="F2395" i="12"/>
  <c r="F2396" i="12"/>
  <c r="F2397" i="12"/>
  <c r="F2398" i="12"/>
  <c r="F2399" i="12"/>
  <c r="F2400" i="12"/>
  <c r="F2401" i="12"/>
  <c r="F2402" i="12"/>
  <c r="F2403" i="12"/>
  <c r="F2404" i="12"/>
  <c r="F2405" i="12"/>
  <c r="F2406" i="12"/>
  <c r="F2407" i="12"/>
  <c r="F2408" i="12"/>
  <c r="F2409" i="12"/>
  <c r="F2410" i="12"/>
  <c r="F2411" i="12"/>
  <c r="F2412" i="12"/>
  <c r="F2413" i="12"/>
  <c r="F2414" i="12"/>
  <c r="F2415" i="12"/>
  <c r="F2416" i="12"/>
  <c r="F2417" i="12"/>
  <c r="F2418" i="12"/>
  <c r="F2419" i="12"/>
  <c r="F2420" i="12"/>
  <c r="F2421" i="12"/>
  <c r="F2422" i="12"/>
  <c r="F2423" i="12"/>
  <c r="F2424" i="12"/>
  <c r="F2425" i="12"/>
  <c r="F2426" i="12"/>
  <c r="F2427" i="12"/>
  <c r="F2428" i="12"/>
  <c r="F2429" i="12"/>
  <c r="F2430" i="12"/>
  <c r="F2431" i="12"/>
  <c r="F2432" i="12"/>
  <c r="F2433" i="12"/>
  <c r="F2434" i="12"/>
  <c r="F2435" i="12"/>
  <c r="F2436" i="12"/>
  <c r="F2437" i="12"/>
  <c r="F2438" i="12"/>
  <c r="F2439" i="12"/>
  <c r="F2440" i="12"/>
  <c r="F2441" i="12"/>
  <c r="F2442" i="12"/>
  <c r="F2443" i="12"/>
  <c r="F2444" i="12"/>
  <c r="F2445" i="12"/>
  <c r="F2446" i="12"/>
  <c r="F2447" i="12"/>
  <c r="F2448" i="12"/>
  <c r="F2449" i="12"/>
  <c r="F2450" i="12"/>
  <c r="F2451" i="12"/>
  <c r="F2452" i="12"/>
  <c r="F2453" i="12"/>
  <c r="F2454" i="12"/>
  <c r="F2455" i="12"/>
  <c r="F2456" i="12"/>
  <c r="F2457" i="12"/>
  <c r="F2458" i="12"/>
  <c r="F2459" i="12"/>
  <c r="F2460" i="12"/>
  <c r="F2461" i="12"/>
  <c r="F2462" i="12"/>
  <c r="F2463" i="12"/>
  <c r="F2464" i="12"/>
  <c r="F2465" i="12"/>
  <c r="F2466" i="12"/>
  <c r="F2467" i="12"/>
  <c r="F2468" i="12"/>
  <c r="F2469" i="12"/>
  <c r="F2470" i="12"/>
  <c r="F2471" i="12"/>
  <c r="F2472" i="12"/>
  <c r="F2473" i="12"/>
  <c r="F2474" i="12"/>
  <c r="F2475" i="12"/>
  <c r="F2476" i="12"/>
  <c r="F2477" i="12"/>
  <c r="F2478" i="12"/>
  <c r="F2479" i="12"/>
  <c r="F2480" i="12"/>
  <c r="F2481" i="12"/>
  <c r="F2482" i="12"/>
  <c r="F2483" i="12"/>
  <c r="F2484" i="12"/>
  <c r="F2485" i="12"/>
  <c r="F2486" i="12"/>
  <c r="F2487" i="12"/>
  <c r="F2488" i="12"/>
  <c r="F2489" i="12"/>
  <c r="F2490" i="12"/>
  <c r="F2491" i="12"/>
  <c r="F2492" i="12"/>
  <c r="F2493" i="12"/>
  <c r="F2494" i="12"/>
  <c r="F2495" i="12"/>
  <c r="F2496" i="12"/>
  <c r="F2497" i="12"/>
  <c r="F2498" i="12"/>
  <c r="F2499" i="12"/>
  <c r="F2500" i="12"/>
  <c r="F2501" i="12"/>
  <c r="F2502" i="12"/>
  <c r="F2503" i="12"/>
  <c r="F2504" i="12"/>
  <c r="F2505" i="12"/>
  <c r="F2506" i="12"/>
  <c r="F2507" i="12"/>
  <c r="F2508" i="12"/>
  <c r="F2509" i="12"/>
  <c r="F2510" i="12"/>
  <c r="F2511" i="12"/>
  <c r="F2512" i="12"/>
  <c r="F2513" i="12"/>
  <c r="F2514" i="12"/>
  <c r="F2515" i="12"/>
  <c r="F2516" i="12"/>
  <c r="F2517" i="12"/>
  <c r="F2518" i="12"/>
  <c r="F2519" i="12"/>
  <c r="F2520" i="12"/>
  <c r="F2521" i="12"/>
  <c r="F2522" i="12"/>
  <c r="F2523" i="12"/>
  <c r="F2524" i="12"/>
  <c r="F2525" i="12"/>
  <c r="F2526" i="12"/>
  <c r="F2527" i="12"/>
  <c r="F2528" i="12"/>
  <c r="F2529" i="12"/>
  <c r="F2530" i="12"/>
  <c r="F2531" i="12"/>
  <c r="F2532" i="12"/>
  <c r="F2533" i="12"/>
  <c r="F2534" i="12"/>
  <c r="F2535" i="12"/>
  <c r="F2536" i="12"/>
  <c r="F2537" i="12"/>
  <c r="F2538" i="12"/>
  <c r="F2539" i="12"/>
  <c r="F2540" i="12"/>
  <c r="F2541" i="12"/>
  <c r="F2542" i="12"/>
  <c r="F2543" i="12"/>
  <c r="F2544" i="12"/>
  <c r="F2545" i="12"/>
  <c r="F2546" i="12"/>
  <c r="F2547" i="12"/>
  <c r="F2548" i="12"/>
  <c r="F2549" i="12"/>
  <c r="F2550" i="12"/>
  <c r="F2551" i="12"/>
  <c r="F2552" i="12"/>
  <c r="F2553" i="12"/>
  <c r="F2554" i="12"/>
  <c r="F2555" i="12"/>
  <c r="F2556" i="12"/>
  <c r="F2557" i="12"/>
  <c r="F2558" i="12"/>
  <c r="F2559" i="12"/>
  <c r="F2560" i="12"/>
  <c r="F2561" i="12"/>
  <c r="F2562" i="12"/>
  <c r="F2563" i="12"/>
  <c r="F2564" i="12"/>
  <c r="F2565" i="12"/>
  <c r="F2566" i="12"/>
  <c r="F2567" i="12"/>
  <c r="F2568" i="12"/>
  <c r="F2569" i="12"/>
  <c r="F2570" i="12"/>
  <c r="F2571" i="12"/>
  <c r="F2572" i="12"/>
  <c r="F2573" i="12"/>
  <c r="F2574" i="12"/>
  <c r="F2575" i="12"/>
  <c r="F2576" i="12"/>
  <c r="F2577" i="12"/>
  <c r="F2578" i="12"/>
  <c r="F2579" i="12"/>
  <c r="F2580" i="12"/>
  <c r="F2581" i="12"/>
  <c r="F2582" i="12"/>
  <c r="F2583" i="12"/>
  <c r="F2584" i="12"/>
  <c r="F2585" i="12"/>
  <c r="F2586" i="12"/>
  <c r="F2587" i="12"/>
  <c r="F2588" i="12"/>
  <c r="F2589" i="12"/>
  <c r="F2590" i="12"/>
  <c r="F2591" i="12"/>
  <c r="F2592" i="12"/>
  <c r="F2593" i="12"/>
  <c r="F2594" i="12"/>
  <c r="F2595" i="12"/>
  <c r="F2596" i="12"/>
  <c r="F2597" i="12"/>
  <c r="F2598" i="12"/>
  <c r="F2599" i="12"/>
  <c r="F2600" i="12"/>
  <c r="F2601" i="12"/>
  <c r="F2602" i="12"/>
  <c r="F2603" i="12"/>
  <c r="F2604" i="12"/>
  <c r="F2605" i="12"/>
  <c r="F2606" i="12"/>
  <c r="F2607" i="12"/>
  <c r="F2608" i="12"/>
  <c r="F2609" i="12"/>
  <c r="F2610" i="12"/>
  <c r="F2611" i="12"/>
  <c r="F2612" i="12"/>
  <c r="F2613" i="12"/>
  <c r="F2614" i="12"/>
  <c r="F2615" i="12"/>
  <c r="F2616" i="12"/>
  <c r="F2617" i="12"/>
  <c r="F2618" i="12"/>
  <c r="F2619" i="12"/>
  <c r="F2620" i="12"/>
  <c r="F2621" i="12"/>
  <c r="F2622" i="12"/>
  <c r="F2623" i="12"/>
  <c r="F2624" i="12"/>
  <c r="F2625" i="12"/>
  <c r="F2626" i="12"/>
  <c r="F2627" i="12"/>
  <c r="F2628" i="12"/>
  <c r="F2629" i="12"/>
  <c r="F2630" i="12"/>
  <c r="F2631" i="12"/>
  <c r="F2632" i="12"/>
  <c r="F2633" i="12"/>
  <c r="F2634" i="12"/>
  <c r="F2635" i="12"/>
  <c r="F2636" i="12"/>
  <c r="F2637" i="12"/>
  <c r="F2638" i="12"/>
  <c r="F2639" i="12"/>
  <c r="F2640" i="12"/>
  <c r="F2641" i="12"/>
  <c r="F2642" i="12"/>
  <c r="F2643" i="12"/>
  <c r="F2644" i="12"/>
  <c r="F2645" i="12"/>
  <c r="F2646" i="12"/>
  <c r="F2647" i="12"/>
  <c r="F2648" i="12"/>
  <c r="F2649" i="12"/>
  <c r="F2650" i="12"/>
  <c r="F2651" i="12"/>
  <c r="F2652" i="12"/>
  <c r="F2653" i="12"/>
  <c r="F2654" i="12"/>
  <c r="F2655" i="12"/>
  <c r="F2656" i="12"/>
  <c r="F2657" i="12"/>
  <c r="F2658" i="12"/>
  <c r="F2659" i="12"/>
  <c r="F2660" i="12"/>
  <c r="F2661" i="12"/>
  <c r="F2662" i="12"/>
  <c r="F2663" i="12"/>
  <c r="F2664" i="12"/>
  <c r="F2665" i="12"/>
  <c r="F2666" i="12"/>
  <c r="F2667" i="12"/>
  <c r="F2668" i="12"/>
  <c r="F2669" i="12"/>
  <c r="F2670" i="12"/>
  <c r="F2671" i="12"/>
  <c r="F2672" i="12"/>
  <c r="F2673" i="12"/>
  <c r="F2674" i="12"/>
  <c r="F2675" i="12"/>
  <c r="F2676" i="12"/>
  <c r="F2677" i="12"/>
  <c r="F2678" i="12"/>
  <c r="F2679" i="12"/>
  <c r="F2680" i="12"/>
  <c r="F2681" i="12"/>
  <c r="F2682" i="12"/>
  <c r="F2683" i="12"/>
  <c r="F2684" i="12"/>
  <c r="F2685" i="12"/>
  <c r="F2686" i="12"/>
  <c r="F2687" i="12"/>
  <c r="F2688" i="12"/>
  <c r="F2689" i="12"/>
  <c r="F2690" i="12"/>
  <c r="F2691" i="12"/>
  <c r="F2692" i="12"/>
  <c r="F2693" i="12"/>
  <c r="F2694" i="12"/>
  <c r="F2695" i="12"/>
  <c r="F2696" i="12"/>
  <c r="F2697" i="12"/>
  <c r="F2698" i="12"/>
  <c r="F2699" i="12"/>
  <c r="F2700" i="12"/>
  <c r="F2701" i="12"/>
  <c r="F2702" i="12"/>
  <c r="F2703" i="12"/>
  <c r="F2704" i="12"/>
  <c r="F2705" i="12"/>
  <c r="F2706" i="12"/>
  <c r="F2707" i="12"/>
  <c r="F2708" i="12"/>
  <c r="F2709" i="12"/>
  <c r="F2710" i="12"/>
  <c r="F2711" i="12"/>
  <c r="F2712" i="12"/>
  <c r="F2713" i="12"/>
  <c r="F2714" i="12"/>
  <c r="F2715" i="12"/>
  <c r="F2716" i="12"/>
  <c r="F2717" i="12"/>
  <c r="F2718" i="12"/>
  <c r="F2719" i="12"/>
  <c r="F2720" i="12"/>
  <c r="F2721" i="12"/>
  <c r="F2722" i="12"/>
  <c r="F2723" i="12"/>
  <c r="F2724" i="12"/>
  <c r="F2725" i="12"/>
  <c r="F2726" i="12"/>
  <c r="F2727" i="12"/>
  <c r="F2728" i="12"/>
  <c r="F2729" i="12"/>
  <c r="F2730" i="12"/>
  <c r="F2731" i="12"/>
  <c r="F2732" i="12"/>
  <c r="F2733" i="12"/>
  <c r="F2734" i="12"/>
  <c r="F2735" i="12"/>
  <c r="F2736" i="12"/>
  <c r="F2737" i="12"/>
  <c r="F2738" i="12"/>
  <c r="F2739" i="12"/>
  <c r="F2740" i="12"/>
  <c r="F2741" i="12"/>
  <c r="F2742" i="12"/>
  <c r="F2743" i="12"/>
  <c r="F2744" i="12"/>
  <c r="F2745" i="12"/>
  <c r="F2746" i="12"/>
  <c r="F2747" i="12"/>
  <c r="F2748" i="12"/>
  <c r="F2749" i="12"/>
  <c r="F2750" i="12"/>
  <c r="F2751" i="12"/>
  <c r="F2752" i="12"/>
  <c r="F2753" i="12"/>
  <c r="F2754" i="12"/>
  <c r="F2755" i="12"/>
  <c r="F2756" i="12"/>
  <c r="F2757" i="12"/>
  <c r="F2758" i="12"/>
  <c r="F2759" i="12"/>
  <c r="F2760" i="12"/>
  <c r="F2761" i="12"/>
  <c r="F2762" i="12"/>
  <c r="F2763" i="12"/>
  <c r="F2764" i="12"/>
  <c r="F2765" i="12"/>
  <c r="F2766" i="12"/>
  <c r="F2767" i="12"/>
  <c r="F2768" i="12"/>
  <c r="F2769" i="12"/>
  <c r="F2770" i="12"/>
  <c r="F2771" i="12"/>
  <c r="F2772" i="12"/>
  <c r="F2773" i="12"/>
  <c r="F2774" i="12"/>
  <c r="F2775" i="12"/>
  <c r="F2776" i="12"/>
  <c r="F2777" i="12"/>
  <c r="F2778" i="12"/>
  <c r="F2779" i="12"/>
  <c r="F2780" i="12"/>
  <c r="F2781" i="12"/>
  <c r="F2782" i="12"/>
  <c r="F2783" i="12"/>
  <c r="F2784" i="12"/>
  <c r="F2785" i="12"/>
  <c r="F2786" i="12"/>
  <c r="F2787" i="12"/>
  <c r="F2788" i="12"/>
  <c r="F2789" i="12"/>
  <c r="F2790" i="12"/>
  <c r="F2791" i="12"/>
  <c r="F2792" i="12"/>
  <c r="F2793" i="12"/>
  <c r="F2794" i="12"/>
  <c r="F2795" i="12"/>
  <c r="F2796" i="12"/>
  <c r="F2797" i="12"/>
  <c r="F2798" i="12"/>
  <c r="F2799" i="12"/>
  <c r="F2800" i="12"/>
  <c r="F2801" i="12"/>
  <c r="F2802" i="12"/>
  <c r="F2803" i="12"/>
  <c r="F2804" i="12"/>
  <c r="F2805" i="12"/>
  <c r="F2806" i="12"/>
  <c r="F2807" i="12"/>
  <c r="F2808" i="12"/>
  <c r="F2809" i="12"/>
  <c r="F2810" i="12"/>
  <c r="F2811" i="12"/>
  <c r="F2812" i="12"/>
  <c r="F2813" i="12"/>
  <c r="F2814" i="12"/>
  <c r="F2815" i="12"/>
  <c r="F2816" i="12"/>
  <c r="F2817" i="12"/>
  <c r="F2818" i="12"/>
  <c r="F2819" i="12"/>
  <c r="F2820" i="12"/>
  <c r="F2821" i="12"/>
  <c r="F2822" i="12"/>
  <c r="F2823" i="12"/>
  <c r="F2824" i="12"/>
  <c r="F2825" i="12"/>
  <c r="F2826" i="12"/>
  <c r="F2827" i="12"/>
  <c r="F2828" i="12"/>
  <c r="F2829" i="12"/>
  <c r="F2830" i="12"/>
  <c r="F2831" i="12"/>
  <c r="F2832" i="12"/>
  <c r="F2833" i="12"/>
  <c r="F2834" i="12"/>
  <c r="F2835" i="12"/>
  <c r="F2836" i="12"/>
  <c r="F2837" i="12"/>
  <c r="F2838" i="12"/>
  <c r="F2839" i="12"/>
  <c r="F2840" i="12"/>
  <c r="F2841" i="12"/>
  <c r="F2842" i="12"/>
  <c r="F2843" i="12"/>
  <c r="F2844" i="12"/>
  <c r="F2845" i="12"/>
  <c r="F2846" i="12"/>
  <c r="F2847" i="12"/>
  <c r="F2848" i="12"/>
  <c r="F2849" i="12"/>
  <c r="F2850" i="12"/>
  <c r="F2851" i="12"/>
  <c r="F2852" i="12"/>
  <c r="F2853" i="12"/>
  <c r="F2854" i="12"/>
  <c r="F2855" i="12"/>
  <c r="F2856" i="12"/>
  <c r="F2857" i="12"/>
  <c r="F2858" i="12"/>
  <c r="F2859" i="12"/>
  <c r="F2860" i="12"/>
  <c r="F2861" i="12"/>
  <c r="F2862" i="12"/>
  <c r="F2863" i="12"/>
  <c r="F2864" i="12"/>
  <c r="F2865" i="12"/>
  <c r="F2866" i="12"/>
  <c r="F2867" i="12"/>
  <c r="F2868" i="12"/>
  <c r="F2869" i="12"/>
  <c r="F2870" i="12"/>
  <c r="F2871" i="12"/>
  <c r="F2872" i="12"/>
  <c r="F2873" i="12"/>
  <c r="F2874" i="12"/>
  <c r="F2875" i="12"/>
  <c r="F2876" i="12"/>
  <c r="F2877" i="12"/>
  <c r="F2878" i="12"/>
  <c r="F2879" i="12"/>
  <c r="F2880" i="12"/>
  <c r="F2881" i="12"/>
  <c r="F2882" i="12"/>
  <c r="F2883" i="12"/>
  <c r="F2884" i="12"/>
  <c r="F2885" i="12"/>
  <c r="F2886" i="12"/>
  <c r="F2887" i="12"/>
  <c r="F2888" i="12"/>
  <c r="F2889" i="12"/>
  <c r="F2890" i="12"/>
  <c r="F2891" i="12"/>
  <c r="F2892" i="12"/>
  <c r="F2893" i="12"/>
  <c r="F2894" i="12"/>
  <c r="F2895" i="12"/>
  <c r="F2896" i="12"/>
  <c r="F2897" i="12"/>
  <c r="F2898" i="12"/>
  <c r="F2899" i="12"/>
  <c r="F2900" i="12"/>
  <c r="F2901" i="12"/>
  <c r="F2902" i="12"/>
  <c r="F2903" i="12"/>
  <c r="F2904" i="12"/>
  <c r="F2905" i="12"/>
  <c r="F2906" i="12"/>
  <c r="F2907" i="12"/>
  <c r="F2908" i="12"/>
  <c r="F2909" i="12"/>
  <c r="F2910" i="12"/>
  <c r="F2911" i="12"/>
  <c r="F2912" i="12"/>
  <c r="F2913" i="12"/>
  <c r="F2914" i="12"/>
  <c r="F2915" i="12"/>
  <c r="F2916" i="12"/>
  <c r="F2917" i="12"/>
  <c r="F2918" i="12"/>
  <c r="F2919" i="12"/>
  <c r="F2920" i="12"/>
  <c r="F2921" i="12"/>
  <c r="F2922" i="12"/>
  <c r="F2923" i="12"/>
  <c r="F2924" i="12"/>
  <c r="F2925" i="12"/>
  <c r="F2926" i="12"/>
  <c r="F2927" i="12"/>
  <c r="F2928" i="12"/>
  <c r="F2929" i="12"/>
  <c r="F2930" i="12"/>
  <c r="F2931" i="12"/>
  <c r="F2932" i="12"/>
  <c r="F2933" i="12"/>
  <c r="F2934" i="12"/>
  <c r="F2935" i="12"/>
  <c r="F2936" i="12"/>
  <c r="F2937" i="12"/>
  <c r="F2938" i="12"/>
  <c r="F2939" i="12"/>
  <c r="F2940" i="12"/>
  <c r="F2941" i="12"/>
  <c r="F2942" i="12"/>
  <c r="F2943" i="12"/>
  <c r="F2944" i="12"/>
  <c r="F2945" i="12"/>
  <c r="F2946" i="12"/>
  <c r="F2947" i="12"/>
  <c r="F2948" i="12"/>
  <c r="F2949" i="12"/>
  <c r="F2950" i="12"/>
  <c r="F2951" i="12"/>
  <c r="F2952" i="12"/>
  <c r="F2953" i="12"/>
  <c r="F2954" i="12"/>
  <c r="F2955" i="12"/>
  <c r="F2956" i="12"/>
  <c r="F2957" i="12"/>
  <c r="F2958" i="12"/>
  <c r="F2959" i="12"/>
  <c r="F2960" i="12"/>
  <c r="F2961" i="12"/>
  <c r="F2962" i="12"/>
  <c r="F2963" i="12"/>
  <c r="F2964" i="12"/>
  <c r="F2965" i="12"/>
  <c r="F2966" i="12"/>
  <c r="F2967" i="12"/>
  <c r="F2968" i="12"/>
  <c r="F2969" i="12"/>
  <c r="F2970" i="12"/>
  <c r="F2971" i="12"/>
  <c r="F2972" i="12"/>
  <c r="F2973" i="12"/>
  <c r="F2974" i="12"/>
  <c r="F2975" i="12"/>
  <c r="F2976" i="12"/>
  <c r="F2977" i="12"/>
  <c r="F2978" i="12"/>
  <c r="F2979" i="12"/>
  <c r="F2980" i="12"/>
  <c r="F2981" i="12"/>
  <c r="F2982" i="12"/>
  <c r="F2983" i="12"/>
  <c r="F2984" i="12"/>
  <c r="F2985" i="12"/>
  <c r="F2986" i="12"/>
  <c r="F2987" i="12"/>
  <c r="F2988" i="12"/>
  <c r="F2989" i="12"/>
  <c r="F2990" i="12"/>
  <c r="F2991" i="12"/>
  <c r="F2992" i="12"/>
  <c r="F2993" i="12"/>
  <c r="F2994" i="12"/>
  <c r="F2995" i="12"/>
  <c r="F2996" i="12"/>
  <c r="F2997" i="12"/>
  <c r="F2998" i="12"/>
  <c r="F2999" i="12"/>
  <c r="F3000" i="12"/>
  <c r="F3001" i="12"/>
  <c r="F3002" i="12"/>
  <c r="F3003" i="12"/>
  <c r="F3004" i="12"/>
  <c r="F3005" i="12"/>
  <c r="F3006" i="12"/>
  <c r="F3007" i="12"/>
  <c r="F3008" i="12"/>
  <c r="F3009" i="12"/>
  <c r="F3010" i="12"/>
  <c r="F3011" i="12"/>
  <c r="F3012" i="12"/>
  <c r="F3013" i="12"/>
  <c r="F3014" i="12"/>
  <c r="F3015" i="12"/>
  <c r="F3016" i="12"/>
  <c r="F3017" i="12"/>
  <c r="F3018" i="12"/>
  <c r="F3019" i="12"/>
  <c r="F3020" i="12"/>
  <c r="F3021" i="12"/>
  <c r="F3022" i="12"/>
  <c r="F3023" i="12"/>
  <c r="F3024" i="12"/>
  <c r="F3025" i="12"/>
  <c r="F3026" i="12"/>
  <c r="F3027" i="12"/>
  <c r="F3028" i="12"/>
  <c r="F3029" i="12"/>
  <c r="F3030" i="12"/>
  <c r="F3031" i="12"/>
  <c r="F3032" i="12"/>
  <c r="F3033" i="12"/>
  <c r="F3034" i="12"/>
  <c r="F3035" i="12"/>
  <c r="F3036" i="12"/>
  <c r="F3037" i="12"/>
  <c r="F3038" i="12"/>
  <c r="F3039" i="12"/>
  <c r="F3040" i="12"/>
  <c r="F3041" i="12"/>
  <c r="F3042" i="12"/>
  <c r="F3043" i="12"/>
  <c r="F3044" i="12"/>
  <c r="F3045" i="12"/>
  <c r="F3046" i="12"/>
  <c r="F3047" i="12"/>
  <c r="F3048" i="12"/>
  <c r="F3049" i="12"/>
  <c r="F3050" i="12"/>
  <c r="F3051" i="12"/>
  <c r="F3052" i="12"/>
  <c r="F3053" i="12"/>
  <c r="F3054" i="12"/>
  <c r="F3055" i="12"/>
  <c r="F3056" i="12"/>
  <c r="F3057" i="12"/>
  <c r="F3058" i="12"/>
  <c r="F3059" i="12"/>
  <c r="F3060" i="12"/>
  <c r="F3061" i="12"/>
  <c r="F3062" i="12"/>
  <c r="F3063" i="12"/>
  <c r="F3064" i="12"/>
  <c r="F3065" i="12"/>
  <c r="F3066" i="12"/>
  <c r="F3067" i="12"/>
  <c r="F3068" i="12"/>
  <c r="F3069" i="12"/>
  <c r="F3070" i="12"/>
  <c r="F3071" i="12"/>
  <c r="F3072" i="12"/>
  <c r="F3073" i="12"/>
  <c r="F3074" i="12"/>
  <c r="F3075" i="12"/>
  <c r="F3076" i="12"/>
  <c r="F3077" i="12"/>
  <c r="F3078" i="12"/>
  <c r="F3079" i="12"/>
  <c r="F3080" i="12"/>
  <c r="F3081" i="12"/>
  <c r="F3082" i="12"/>
  <c r="F3083" i="12"/>
  <c r="F3084" i="12"/>
  <c r="F3085" i="12"/>
  <c r="F3086" i="12"/>
  <c r="F3087" i="12"/>
  <c r="F3088" i="12"/>
  <c r="F3089" i="12"/>
  <c r="F3090" i="12"/>
  <c r="F3091" i="12"/>
  <c r="F3092" i="12"/>
  <c r="F3093" i="12"/>
  <c r="F3094" i="12"/>
  <c r="F3095" i="12"/>
  <c r="F3096" i="12"/>
  <c r="F3097" i="12"/>
  <c r="F3098" i="12"/>
  <c r="F3099" i="12"/>
  <c r="F3100" i="12"/>
  <c r="F3101" i="12"/>
  <c r="F3102" i="12"/>
  <c r="F3103" i="12"/>
  <c r="F3104" i="12"/>
  <c r="F3105" i="12"/>
  <c r="F3106" i="12"/>
  <c r="F3107" i="12"/>
  <c r="F3108" i="12"/>
  <c r="F3109" i="12"/>
  <c r="F3110" i="12"/>
  <c r="F3111" i="12"/>
  <c r="F3112" i="12"/>
  <c r="F3113" i="12"/>
  <c r="F3114" i="12"/>
  <c r="F3115" i="12"/>
  <c r="F3116" i="12"/>
  <c r="F3117" i="12"/>
  <c r="F3118" i="12"/>
  <c r="F3119" i="12"/>
  <c r="F3120" i="12"/>
  <c r="F3121" i="12"/>
  <c r="F3122" i="12"/>
  <c r="F3123" i="12"/>
  <c r="F3124" i="12"/>
  <c r="F3125" i="12"/>
  <c r="F3126" i="12"/>
  <c r="F3127" i="12"/>
  <c r="F3128" i="12"/>
  <c r="F3129" i="12"/>
  <c r="F3130" i="12"/>
  <c r="F3131" i="12"/>
  <c r="F3132" i="12"/>
  <c r="F3133" i="12"/>
  <c r="F3134" i="12"/>
  <c r="F3135" i="12"/>
  <c r="F3136" i="12"/>
  <c r="F3137" i="12"/>
  <c r="F3138" i="12"/>
  <c r="F3139" i="12"/>
  <c r="F3140" i="12"/>
  <c r="F3141" i="12"/>
  <c r="F3142" i="12"/>
  <c r="F3143" i="12"/>
  <c r="F3144" i="12"/>
  <c r="F3145" i="12"/>
  <c r="F3146" i="12"/>
  <c r="F3147" i="12"/>
  <c r="F3148" i="12"/>
  <c r="F3149" i="12"/>
  <c r="F3150" i="12"/>
  <c r="F3151" i="12"/>
  <c r="F3152" i="12"/>
  <c r="F3153" i="12"/>
  <c r="F3154" i="12"/>
  <c r="F3155" i="12"/>
  <c r="F3156" i="12"/>
  <c r="F3157" i="12"/>
  <c r="F3158" i="12"/>
  <c r="F3159" i="12"/>
  <c r="F3160" i="12"/>
  <c r="F3161" i="12"/>
  <c r="F3162" i="12"/>
  <c r="F3163" i="12"/>
  <c r="F3164" i="12"/>
  <c r="F3165" i="12"/>
  <c r="F3166" i="12"/>
  <c r="F3167" i="12"/>
  <c r="F3168" i="12"/>
  <c r="F3169" i="12"/>
  <c r="F3170" i="12"/>
  <c r="F3171" i="12"/>
  <c r="F3172" i="12"/>
  <c r="F3173" i="12"/>
  <c r="F3174" i="12"/>
  <c r="F3175" i="12"/>
  <c r="F3176" i="12"/>
  <c r="F3177" i="12"/>
  <c r="F3178" i="12"/>
  <c r="F3179" i="12"/>
  <c r="F3180" i="12"/>
  <c r="F3181" i="12"/>
  <c r="F3182" i="12"/>
  <c r="F3183" i="12"/>
  <c r="F3184" i="12"/>
  <c r="F3185" i="12"/>
  <c r="F3186" i="12"/>
  <c r="F3187" i="12"/>
  <c r="F3188" i="12"/>
  <c r="F3189" i="12"/>
  <c r="F3190" i="12"/>
  <c r="F3191" i="12"/>
  <c r="F3192" i="12"/>
  <c r="F3193" i="12"/>
  <c r="F3194" i="12"/>
  <c r="F3195" i="12"/>
  <c r="F3196" i="12"/>
  <c r="F3197" i="12"/>
  <c r="F3198" i="12"/>
  <c r="F3199" i="12"/>
  <c r="F3200" i="12"/>
  <c r="F3201" i="12"/>
  <c r="F3202" i="12"/>
  <c r="F3203" i="12"/>
  <c r="F3204" i="12"/>
  <c r="F3205" i="12"/>
  <c r="F3206" i="12"/>
  <c r="F3207" i="12"/>
  <c r="F3208" i="12"/>
  <c r="F3209" i="12"/>
  <c r="F3210" i="12"/>
  <c r="F3211" i="12"/>
  <c r="F3212" i="12"/>
  <c r="F3213" i="12"/>
  <c r="F3214" i="12"/>
  <c r="F3215" i="12"/>
  <c r="F3216" i="12"/>
  <c r="F3217" i="12"/>
  <c r="F3218" i="12"/>
  <c r="F3219" i="12"/>
  <c r="F3220" i="12"/>
  <c r="F3221" i="12"/>
  <c r="F3222" i="12"/>
  <c r="F3223" i="12"/>
  <c r="F3224" i="12"/>
  <c r="F3225" i="12"/>
  <c r="F3226" i="12"/>
  <c r="F3227" i="12"/>
  <c r="F3228" i="12"/>
  <c r="F3229" i="12"/>
  <c r="F3230" i="12"/>
  <c r="F3231" i="12"/>
  <c r="F3232" i="12"/>
  <c r="F3233" i="12"/>
  <c r="F3234" i="12"/>
  <c r="F3235" i="12"/>
  <c r="F3236" i="12"/>
  <c r="F3237" i="12"/>
  <c r="F3238" i="12"/>
  <c r="F3239" i="12"/>
  <c r="F3240" i="12"/>
  <c r="F3241" i="12"/>
  <c r="F3242" i="12"/>
  <c r="F3243" i="12"/>
  <c r="F3244" i="12"/>
  <c r="F3245" i="12"/>
  <c r="F3246" i="12"/>
  <c r="F3247" i="12"/>
  <c r="F3248" i="12"/>
  <c r="F3249" i="12"/>
  <c r="F3250" i="12"/>
  <c r="F3251" i="12"/>
  <c r="F3252" i="12"/>
  <c r="F3253" i="12"/>
  <c r="F3254" i="12"/>
  <c r="F3255" i="12"/>
  <c r="F3256" i="12"/>
  <c r="F3257" i="12"/>
  <c r="F3258" i="12"/>
  <c r="F3259" i="12"/>
  <c r="F3260" i="12"/>
  <c r="F3261" i="12"/>
  <c r="F3262" i="12"/>
  <c r="F3263" i="12"/>
  <c r="F3264" i="12"/>
  <c r="F3265" i="12"/>
  <c r="F3266" i="12"/>
  <c r="F3267" i="12"/>
  <c r="F3268" i="12"/>
  <c r="F3269" i="12"/>
  <c r="F3270" i="12"/>
  <c r="F3271" i="12"/>
  <c r="F3272" i="12"/>
  <c r="F3273" i="12"/>
  <c r="F3274" i="12"/>
  <c r="F3275" i="12"/>
  <c r="F3276" i="12"/>
  <c r="F3277" i="12"/>
  <c r="F3278" i="12"/>
  <c r="F3279" i="12"/>
  <c r="F3280" i="12"/>
  <c r="F3281" i="12"/>
  <c r="F3282" i="12"/>
  <c r="F3283" i="12"/>
  <c r="F3284" i="12"/>
  <c r="F3285" i="12"/>
  <c r="F3286" i="12"/>
  <c r="F3287" i="12"/>
  <c r="F3288" i="12"/>
  <c r="F3289" i="12"/>
  <c r="F3290" i="12"/>
  <c r="F3291" i="12"/>
  <c r="F3292" i="12"/>
  <c r="F3293" i="12"/>
  <c r="F3294" i="12"/>
  <c r="F3295" i="12"/>
  <c r="F3296" i="12"/>
  <c r="F3297" i="12"/>
  <c r="F3298" i="12"/>
  <c r="F3299" i="12"/>
  <c r="F3300" i="12"/>
  <c r="F3301" i="12"/>
  <c r="F3302" i="12"/>
  <c r="F3303" i="12"/>
  <c r="F3304" i="12"/>
  <c r="F3305" i="12"/>
  <c r="F3306" i="12"/>
  <c r="F3307" i="12"/>
  <c r="F3308" i="12"/>
  <c r="F3309" i="12"/>
  <c r="F3310" i="12"/>
  <c r="F3311" i="12"/>
  <c r="F3312" i="12"/>
  <c r="F3313" i="12"/>
  <c r="F3314" i="12"/>
  <c r="F3315" i="12"/>
  <c r="F3316" i="12"/>
  <c r="F3317" i="12"/>
  <c r="F3318" i="12"/>
  <c r="F3319" i="12"/>
  <c r="F3320" i="12"/>
  <c r="F3321" i="12"/>
  <c r="F3322" i="12"/>
  <c r="F3323" i="12"/>
  <c r="F3324" i="12"/>
  <c r="F3325" i="12"/>
  <c r="F3326" i="12"/>
  <c r="F3327" i="12"/>
  <c r="F3328" i="12"/>
  <c r="F3329" i="12"/>
  <c r="F3330" i="12"/>
  <c r="F3331" i="12"/>
  <c r="F3332" i="12"/>
  <c r="F3333" i="12"/>
  <c r="F3334" i="12"/>
  <c r="F3335" i="12"/>
  <c r="F3336" i="12"/>
  <c r="F3337" i="12"/>
  <c r="F3338" i="12"/>
  <c r="F3339" i="12"/>
  <c r="F3340" i="12"/>
  <c r="F3341" i="12"/>
  <c r="F3342" i="12"/>
  <c r="F3343" i="12"/>
  <c r="F3344" i="12"/>
  <c r="F3345" i="12"/>
  <c r="F3346" i="12"/>
  <c r="F3347" i="12"/>
  <c r="F3348" i="12"/>
  <c r="F3349" i="12"/>
  <c r="F3350" i="12"/>
  <c r="F3351" i="12"/>
  <c r="F3352" i="12"/>
  <c r="F3353" i="12"/>
  <c r="F3354" i="12"/>
  <c r="F3355" i="12"/>
  <c r="F3356" i="12"/>
  <c r="F3357" i="12"/>
  <c r="F3358" i="12"/>
  <c r="F3359" i="12"/>
  <c r="F3360" i="12"/>
  <c r="F3361" i="12"/>
  <c r="F3362" i="12"/>
  <c r="F3363" i="12"/>
  <c r="F3364" i="12"/>
  <c r="F3365" i="12"/>
  <c r="F3366" i="12"/>
  <c r="F3367" i="12"/>
  <c r="F3368" i="12"/>
  <c r="F3369" i="12"/>
  <c r="F3370" i="12"/>
  <c r="F3371" i="12"/>
  <c r="F3372" i="12"/>
  <c r="F3373" i="12"/>
  <c r="F3374" i="12"/>
  <c r="F3375" i="12"/>
  <c r="F3376" i="12"/>
  <c r="F3377" i="12"/>
  <c r="F3378" i="12"/>
  <c r="F3379" i="12"/>
  <c r="F3380" i="12"/>
  <c r="F3381" i="12"/>
  <c r="F3382" i="12"/>
  <c r="F3383" i="12"/>
  <c r="F3384" i="12"/>
  <c r="F3385" i="12"/>
  <c r="F3386" i="12"/>
  <c r="F3387" i="12"/>
  <c r="F3388" i="12"/>
  <c r="F3389" i="12"/>
  <c r="F3390" i="12"/>
  <c r="F3391" i="12"/>
  <c r="F3392" i="12"/>
  <c r="F3393" i="12"/>
  <c r="F3394" i="12"/>
  <c r="F3395" i="12"/>
  <c r="F3396" i="12"/>
  <c r="F3397" i="12"/>
  <c r="F3398" i="12"/>
  <c r="F3399" i="12"/>
  <c r="F3400" i="12"/>
  <c r="F3401" i="12"/>
  <c r="F3402" i="12"/>
  <c r="F3403" i="12"/>
  <c r="F3404" i="12"/>
  <c r="F3405" i="12"/>
  <c r="F3406" i="12"/>
  <c r="F3407" i="12"/>
  <c r="F3408" i="12"/>
  <c r="F3409" i="12"/>
  <c r="F3410" i="12"/>
  <c r="F3411" i="12"/>
  <c r="F3412" i="12"/>
  <c r="F3413" i="12"/>
  <c r="F3414" i="12"/>
  <c r="F3415" i="12"/>
  <c r="F3416" i="12"/>
  <c r="F3417" i="12"/>
  <c r="F3418" i="12"/>
  <c r="F3419" i="12"/>
  <c r="F3420" i="12"/>
  <c r="F3421" i="12"/>
  <c r="F3422" i="12"/>
  <c r="F3423" i="12"/>
  <c r="F3424" i="12"/>
  <c r="F3425" i="12"/>
  <c r="F3426" i="12"/>
  <c r="F3427" i="12"/>
  <c r="F3428" i="12"/>
  <c r="F3429" i="12"/>
  <c r="F3430" i="12"/>
  <c r="F3431" i="12"/>
  <c r="F3432" i="12"/>
  <c r="F3433" i="12"/>
  <c r="F3434" i="12"/>
  <c r="F3435" i="12"/>
  <c r="F3436" i="12"/>
  <c r="F3437" i="12"/>
  <c r="F3438" i="12"/>
  <c r="F3439" i="12"/>
  <c r="F3440" i="12"/>
  <c r="F3441" i="12"/>
  <c r="F3442" i="12"/>
  <c r="F3443" i="12"/>
  <c r="F3444" i="12"/>
  <c r="F3445" i="12"/>
  <c r="F3446" i="12"/>
  <c r="F3447" i="12"/>
  <c r="F3448" i="12"/>
  <c r="F3449" i="12"/>
  <c r="F3450" i="12"/>
  <c r="F3451" i="12"/>
  <c r="F3452" i="12"/>
  <c r="F3453" i="12"/>
  <c r="F3454" i="12"/>
  <c r="F3455" i="12"/>
  <c r="F3456" i="12"/>
  <c r="F3457" i="12"/>
  <c r="F3458" i="12"/>
  <c r="F3459" i="12"/>
  <c r="F3460" i="12"/>
  <c r="F3461" i="12"/>
  <c r="F3462" i="12"/>
  <c r="F3463" i="12"/>
  <c r="F3464" i="12"/>
  <c r="F3465" i="12"/>
  <c r="F3466" i="12"/>
  <c r="F3467" i="12"/>
  <c r="F3468" i="12"/>
  <c r="F3469" i="12"/>
  <c r="F3470" i="12"/>
  <c r="F3471" i="12"/>
  <c r="F3472" i="12"/>
  <c r="F3473" i="12"/>
  <c r="F3474" i="12"/>
  <c r="F3475" i="12"/>
  <c r="F3476" i="12"/>
  <c r="F3477" i="12"/>
  <c r="F3478" i="12"/>
  <c r="F3479" i="12"/>
  <c r="F3480" i="12"/>
  <c r="F3481" i="12"/>
  <c r="F3482" i="12"/>
  <c r="F3483" i="12"/>
  <c r="F3484" i="12"/>
  <c r="F3485" i="12"/>
  <c r="F3486" i="12"/>
  <c r="F3487" i="12"/>
  <c r="F3488" i="12"/>
  <c r="F3489" i="12"/>
  <c r="F3490" i="12"/>
  <c r="F3491" i="12"/>
  <c r="F3492" i="12"/>
  <c r="F3493" i="12"/>
  <c r="F3494" i="12"/>
  <c r="F3495" i="12"/>
  <c r="F3496" i="12"/>
  <c r="F3497" i="12"/>
  <c r="F3498" i="12"/>
  <c r="F3499" i="12"/>
  <c r="F3500" i="12"/>
  <c r="F3501" i="12"/>
  <c r="F3502" i="12"/>
  <c r="F3503" i="12"/>
  <c r="F3504" i="12"/>
  <c r="F3505" i="12"/>
  <c r="F3506" i="12"/>
  <c r="F3507" i="12"/>
  <c r="F3508" i="12"/>
  <c r="F3509" i="12"/>
  <c r="F3510" i="12"/>
  <c r="F3511" i="12"/>
  <c r="F3512" i="12"/>
  <c r="F3513" i="12"/>
  <c r="F3514" i="12"/>
  <c r="F3515" i="12"/>
  <c r="F3516" i="12"/>
  <c r="F3517" i="12"/>
  <c r="F3518" i="12"/>
  <c r="F3519" i="12"/>
  <c r="F3520" i="12"/>
  <c r="F3521" i="12"/>
  <c r="F3522" i="12"/>
  <c r="F3523" i="12"/>
  <c r="F3524" i="12"/>
  <c r="F3525" i="12"/>
  <c r="F3526" i="12"/>
  <c r="F3527" i="12"/>
  <c r="F3528" i="12"/>
  <c r="F3529" i="12"/>
  <c r="F3530" i="12"/>
  <c r="F3531" i="12"/>
  <c r="F3532" i="12"/>
  <c r="F3533" i="12"/>
  <c r="F3534" i="12"/>
  <c r="F3535" i="12"/>
  <c r="F3536" i="12"/>
  <c r="F3537" i="12"/>
  <c r="F3538" i="12"/>
  <c r="F3539" i="12"/>
  <c r="F3540" i="12"/>
  <c r="F3541" i="12"/>
  <c r="F3542" i="12"/>
  <c r="F3543" i="12"/>
  <c r="F3544" i="12"/>
  <c r="F3545" i="12"/>
  <c r="F3546" i="12"/>
  <c r="F3547" i="12"/>
  <c r="F3548" i="12"/>
  <c r="F3549" i="12"/>
  <c r="F3550" i="12"/>
  <c r="F3551" i="12"/>
  <c r="F3552" i="12"/>
  <c r="F3553" i="12"/>
  <c r="F3554" i="12"/>
  <c r="F3555" i="12"/>
  <c r="F3556" i="12"/>
  <c r="F3557" i="12"/>
  <c r="F3558" i="12"/>
  <c r="F3559" i="12"/>
  <c r="F3560" i="12"/>
  <c r="F3561" i="12"/>
  <c r="F3562" i="12"/>
  <c r="F3563" i="12"/>
  <c r="F3564" i="12"/>
  <c r="F3565" i="12"/>
  <c r="F3566" i="12"/>
  <c r="F3567" i="12"/>
  <c r="F3568" i="12"/>
  <c r="F3569" i="12"/>
  <c r="F3570" i="12"/>
  <c r="F3571" i="12"/>
  <c r="F3572" i="12"/>
  <c r="F3573" i="12"/>
  <c r="F3574" i="12"/>
  <c r="F3575" i="12"/>
  <c r="F3576" i="12"/>
  <c r="F3577" i="12"/>
  <c r="F3578" i="12"/>
  <c r="F3579" i="12"/>
  <c r="F3580" i="12"/>
  <c r="F3581" i="12"/>
  <c r="F3582" i="12"/>
  <c r="F3583" i="12"/>
  <c r="F3584" i="12"/>
  <c r="F3585" i="12"/>
  <c r="F3586" i="12"/>
  <c r="F3587" i="12"/>
  <c r="F3588" i="12"/>
  <c r="F3589" i="12"/>
  <c r="F3590" i="12"/>
  <c r="F3591" i="12"/>
  <c r="F3592" i="12"/>
  <c r="F3593" i="12"/>
  <c r="F3594" i="12"/>
  <c r="F3595" i="12"/>
  <c r="F3596" i="12"/>
  <c r="F3597" i="12"/>
  <c r="F3598" i="12"/>
  <c r="F3599" i="12"/>
  <c r="F3600" i="12"/>
  <c r="F3601" i="12"/>
  <c r="F3602" i="12"/>
  <c r="F3603" i="12"/>
  <c r="F3604" i="12"/>
  <c r="F3605" i="12"/>
  <c r="F3606" i="12"/>
  <c r="F3607" i="12"/>
  <c r="F3608" i="12"/>
  <c r="F3609" i="12"/>
  <c r="F3610" i="12"/>
  <c r="F3611" i="12"/>
  <c r="F3612" i="12"/>
  <c r="F3613" i="12"/>
  <c r="F3614" i="12"/>
  <c r="F3615" i="12"/>
  <c r="F3616" i="12"/>
  <c r="F3617" i="12"/>
  <c r="F3618" i="12"/>
  <c r="F3619" i="12"/>
  <c r="F3620" i="12"/>
  <c r="F3621" i="12"/>
  <c r="F3622" i="12"/>
  <c r="F3623" i="12"/>
  <c r="F3624" i="12"/>
  <c r="F3625" i="12"/>
  <c r="F3626" i="12"/>
  <c r="F3627" i="12"/>
  <c r="F3628" i="12"/>
  <c r="F3629" i="12"/>
  <c r="F3630" i="12"/>
  <c r="F3631" i="12"/>
  <c r="F3632" i="12"/>
  <c r="F3633" i="12"/>
  <c r="F3634" i="12"/>
  <c r="F3635" i="12"/>
  <c r="F3636" i="12"/>
  <c r="F3637" i="12"/>
  <c r="F3638" i="12"/>
  <c r="F3639" i="12"/>
  <c r="F3640" i="12"/>
  <c r="F3641" i="12"/>
  <c r="F3642" i="12"/>
  <c r="F3643" i="12"/>
  <c r="F3644" i="12"/>
  <c r="F3645" i="12"/>
  <c r="F3646" i="12"/>
  <c r="F3647" i="12"/>
  <c r="F3648" i="12"/>
  <c r="F3649" i="12"/>
  <c r="F3650" i="12"/>
  <c r="F3651" i="12"/>
  <c r="F3652" i="12"/>
  <c r="F3653" i="12"/>
  <c r="F3654" i="12"/>
  <c r="F3655" i="12"/>
  <c r="F3656" i="12"/>
  <c r="F3657" i="12"/>
  <c r="F3658" i="12"/>
  <c r="F3659" i="12"/>
  <c r="F3660" i="12"/>
  <c r="F3661" i="12"/>
  <c r="F3662" i="12"/>
  <c r="F3663" i="12"/>
  <c r="F3664" i="12"/>
  <c r="F3665" i="12"/>
  <c r="F3666" i="12"/>
  <c r="F3667" i="12"/>
  <c r="F3668" i="12"/>
  <c r="F3669" i="12"/>
  <c r="F3670" i="12"/>
  <c r="F3671" i="12"/>
  <c r="F3672" i="12"/>
  <c r="F3673" i="12"/>
  <c r="F3674" i="12"/>
  <c r="F3675" i="12"/>
  <c r="F3676" i="12"/>
  <c r="F3677" i="12"/>
  <c r="F3678" i="12"/>
  <c r="F3679" i="12"/>
  <c r="F3680" i="12"/>
  <c r="F3681" i="12"/>
  <c r="F3682" i="12"/>
  <c r="F3683" i="12"/>
  <c r="F3684" i="12"/>
  <c r="F3685" i="12"/>
  <c r="F3686" i="12"/>
  <c r="F3687" i="12"/>
  <c r="F3688" i="12"/>
  <c r="F3689" i="12"/>
  <c r="F3690" i="12"/>
  <c r="F3691" i="12"/>
  <c r="F3692" i="12"/>
  <c r="F3693" i="12"/>
  <c r="F3694" i="12"/>
  <c r="F3695" i="12"/>
  <c r="F3696" i="12"/>
  <c r="F3697" i="12"/>
  <c r="F3698" i="12"/>
  <c r="F3699" i="12"/>
  <c r="F3700" i="12"/>
  <c r="F3701" i="12"/>
  <c r="F3702" i="12"/>
  <c r="F3703" i="12"/>
  <c r="F3704" i="12"/>
  <c r="F3705" i="12"/>
  <c r="F3706" i="12"/>
  <c r="F3707" i="12"/>
  <c r="F3708" i="12"/>
  <c r="F3709" i="12"/>
  <c r="F3710" i="12"/>
  <c r="F3711" i="12"/>
  <c r="F3712" i="12"/>
  <c r="F3713" i="12"/>
  <c r="F3714" i="12"/>
  <c r="F3715" i="12"/>
  <c r="F3716" i="12"/>
  <c r="F3717" i="12"/>
  <c r="F3718" i="12"/>
  <c r="F3719" i="12"/>
  <c r="F3720" i="12"/>
  <c r="F3721" i="12"/>
  <c r="F3722" i="12"/>
  <c r="F3723" i="12"/>
  <c r="F3724" i="12"/>
  <c r="F3725" i="12"/>
  <c r="F3726" i="12"/>
  <c r="F3727" i="12"/>
  <c r="F3728" i="12"/>
  <c r="F3729" i="12"/>
  <c r="F3730" i="12"/>
  <c r="F3731" i="12"/>
  <c r="F3732" i="12"/>
  <c r="F3733" i="12"/>
  <c r="F3734" i="12"/>
  <c r="F3735" i="12"/>
  <c r="F3736" i="12"/>
  <c r="F3737" i="12"/>
  <c r="F3738" i="12"/>
  <c r="F3739" i="12"/>
  <c r="F3740" i="12"/>
  <c r="F3741" i="12"/>
  <c r="F3742" i="12"/>
  <c r="F3743" i="12"/>
  <c r="F3744" i="12"/>
  <c r="F3745" i="12"/>
  <c r="F3746" i="12"/>
  <c r="F3747" i="12"/>
  <c r="F3748" i="12"/>
  <c r="F3749" i="12"/>
  <c r="F3750" i="12"/>
  <c r="F3751" i="12"/>
  <c r="F3752" i="12"/>
  <c r="F3753" i="12"/>
  <c r="F3754" i="12"/>
  <c r="F3755" i="12"/>
  <c r="F3756" i="12"/>
  <c r="F3757" i="12"/>
  <c r="F3758" i="12"/>
  <c r="F3759" i="12"/>
  <c r="F3760" i="12"/>
  <c r="F3761" i="12"/>
  <c r="F3762" i="12"/>
  <c r="F3763" i="12"/>
  <c r="F3764" i="12"/>
  <c r="F3765" i="12"/>
  <c r="F3766" i="12"/>
  <c r="F3767" i="12"/>
  <c r="F3768" i="12"/>
  <c r="F3769" i="12"/>
  <c r="F3770" i="12"/>
  <c r="F3771" i="12"/>
  <c r="F3772" i="12"/>
  <c r="F3773" i="12"/>
  <c r="F3774" i="12"/>
  <c r="F3775" i="12"/>
  <c r="F3776" i="12"/>
  <c r="F3777" i="12"/>
  <c r="F3778" i="12"/>
  <c r="F3779" i="12"/>
  <c r="F3780" i="12"/>
  <c r="F3781" i="12"/>
  <c r="F3782" i="12"/>
  <c r="F3783" i="12"/>
  <c r="F3784" i="12"/>
  <c r="F3785" i="12"/>
  <c r="F3786" i="12"/>
  <c r="F3787" i="12"/>
  <c r="F3788" i="12"/>
  <c r="F3789" i="12"/>
  <c r="F3790" i="12"/>
  <c r="F3791" i="12"/>
  <c r="F3792" i="12"/>
  <c r="F3793" i="12"/>
  <c r="F3794" i="12"/>
  <c r="F3795" i="12"/>
  <c r="F3796" i="12"/>
  <c r="F3797" i="12"/>
  <c r="F3798" i="12"/>
  <c r="F3799" i="12"/>
  <c r="F3800" i="12"/>
  <c r="F3801" i="12"/>
  <c r="F3802" i="12"/>
  <c r="F3803" i="12"/>
  <c r="F3804" i="12"/>
  <c r="F3805" i="12"/>
  <c r="F3806" i="12"/>
  <c r="F3807" i="12"/>
  <c r="F3808" i="12"/>
  <c r="F3809" i="12"/>
  <c r="F3810" i="12"/>
  <c r="F3811" i="12"/>
  <c r="F3812" i="12"/>
  <c r="F3813" i="12"/>
  <c r="F3814" i="12"/>
  <c r="F3815" i="12"/>
  <c r="F3816" i="12"/>
  <c r="F3817" i="12"/>
  <c r="F3818" i="12"/>
  <c r="F3819" i="12"/>
  <c r="F3820" i="12"/>
  <c r="F3821" i="12"/>
  <c r="F3822" i="12"/>
  <c r="F3823" i="12"/>
  <c r="F3824" i="12"/>
  <c r="F3825" i="12"/>
  <c r="F3826" i="12"/>
  <c r="F3827" i="12"/>
  <c r="F3828" i="12"/>
  <c r="F3829" i="12"/>
  <c r="F3830" i="12"/>
  <c r="F3831" i="12"/>
  <c r="F3832" i="12"/>
  <c r="F3833" i="12"/>
  <c r="F3834" i="12"/>
  <c r="F3835" i="12"/>
  <c r="F3836" i="12"/>
  <c r="F3837" i="12"/>
  <c r="F3838" i="12"/>
  <c r="F3839" i="12"/>
  <c r="F3840" i="12"/>
  <c r="F3841" i="12"/>
  <c r="F3842" i="12"/>
  <c r="F3843" i="12"/>
  <c r="F3844" i="12"/>
  <c r="F3845" i="12"/>
  <c r="F3846" i="12"/>
  <c r="F3847" i="12"/>
  <c r="F3848" i="12"/>
  <c r="F3849" i="12"/>
  <c r="F3850" i="12"/>
  <c r="F3851" i="12"/>
  <c r="F3852" i="12"/>
  <c r="F3853" i="12"/>
  <c r="F3854" i="12"/>
  <c r="F3855" i="12"/>
  <c r="F3856" i="12"/>
  <c r="F3857" i="12"/>
  <c r="F3858" i="12"/>
  <c r="F3859" i="12"/>
  <c r="F3860" i="12"/>
  <c r="F3861" i="12"/>
  <c r="F3862" i="12"/>
  <c r="F3863" i="12"/>
  <c r="F3864" i="12"/>
  <c r="F3865" i="12"/>
  <c r="F3866" i="12"/>
  <c r="F3867" i="12"/>
  <c r="F3868" i="12"/>
  <c r="F3869" i="12"/>
  <c r="F3870" i="12"/>
  <c r="F3871" i="12"/>
  <c r="F3872" i="12"/>
  <c r="F3873" i="12"/>
  <c r="F3874" i="12"/>
  <c r="F3875" i="12"/>
  <c r="F3876" i="12"/>
  <c r="F3877" i="12"/>
  <c r="F3878" i="12"/>
  <c r="F3879" i="12"/>
  <c r="F3880" i="12"/>
  <c r="F3881" i="12"/>
  <c r="F3882" i="12"/>
  <c r="F3883" i="12"/>
  <c r="F3884" i="12"/>
  <c r="F3885" i="12"/>
  <c r="F3886" i="12"/>
  <c r="F3887" i="12"/>
  <c r="F3888" i="12"/>
  <c r="F3889" i="12"/>
  <c r="F3890" i="12"/>
  <c r="F3891" i="12"/>
  <c r="F3892" i="12"/>
  <c r="F3893" i="12"/>
  <c r="F3894" i="12"/>
  <c r="F3895" i="12"/>
  <c r="F3896" i="12"/>
  <c r="F3897" i="12"/>
  <c r="F3898" i="12"/>
  <c r="F3899" i="12"/>
  <c r="F3900" i="12"/>
  <c r="F3901" i="12"/>
  <c r="F3902" i="12"/>
  <c r="F3903" i="12"/>
  <c r="F3904" i="12"/>
  <c r="F3905" i="12"/>
  <c r="F3906" i="12"/>
  <c r="F3907" i="12"/>
  <c r="F3908" i="12"/>
  <c r="F3909" i="12"/>
  <c r="F3910" i="12"/>
  <c r="F3911" i="12"/>
  <c r="F3912" i="12"/>
  <c r="F3913" i="12"/>
  <c r="F3914" i="12"/>
  <c r="F3915" i="12"/>
  <c r="F3916" i="12"/>
  <c r="F3917" i="12"/>
  <c r="F3918" i="12"/>
  <c r="F3919" i="12"/>
  <c r="F3920" i="12"/>
  <c r="F3921" i="12"/>
  <c r="F3922" i="12"/>
  <c r="F3923" i="12"/>
  <c r="F3924" i="12"/>
  <c r="F3925" i="12"/>
  <c r="F3926" i="12"/>
  <c r="F3927" i="12"/>
  <c r="F3928" i="12"/>
  <c r="F3929" i="12"/>
  <c r="F3930" i="12"/>
  <c r="F3931" i="12"/>
  <c r="F3932" i="12"/>
  <c r="F3933" i="12"/>
  <c r="F3934" i="12"/>
  <c r="F3935" i="12"/>
  <c r="F3936" i="12"/>
  <c r="F3937" i="12"/>
  <c r="F3938" i="12"/>
  <c r="F3939" i="12"/>
  <c r="F3940" i="12"/>
  <c r="F3941" i="12"/>
  <c r="F3942" i="12"/>
  <c r="F3943" i="12"/>
  <c r="F3944" i="12"/>
  <c r="F3945" i="12"/>
  <c r="F3946" i="12"/>
  <c r="F3947" i="12"/>
  <c r="F3948" i="12"/>
  <c r="F3949" i="12"/>
  <c r="F3950" i="12"/>
  <c r="F3951" i="12"/>
  <c r="F3952" i="12"/>
  <c r="F3953" i="12"/>
  <c r="F3954" i="12"/>
  <c r="F3955" i="12"/>
  <c r="F3956" i="12"/>
  <c r="F3957" i="12"/>
  <c r="F3958" i="12"/>
  <c r="F3959" i="12"/>
  <c r="F3960" i="12"/>
  <c r="F3961" i="12"/>
  <c r="F3962" i="12"/>
  <c r="F3963" i="12"/>
  <c r="F3964" i="12"/>
  <c r="F3965" i="12"/>
  <c r="F3966" i="12"/>
  <c r="F3967" i="12"/>
  <c r="F3968" i="12"/>
  <c r="F3969" i="12"/>
  <c r="F3970" i="12"/>
  <c r="F3971" i="12"/>
  <c r="F3972" i="12"/>
  <c r="F3973" i="12"/>
  <c r="F3974" i="12"/>
  <c r="F3975" i="12"/>
  <c r="F3976" i="12"/>
  <c r="F3977" i="12"/>
  <c r="F3978" i="12"/>
  <c r="F3979" i="12"/>
  <c r="F3980" i="12"/>
  <c r="F3981" i="12"/>
  <c r="F3982" i="12"/>
  <c r="F3983" i="12"/>
  <c r="F3984" i="12"/>
  <c r="F3985" i="12"/>
  <c r="F3986" i="12"/>
  <c r="F3987" i="12"/>
  <c r="F3988" i="12"/>
  <c r="F3989" i="12"/>
  <c r="F3990" i="12"/>
  <c r="F3991" i="12"/>
  <c r="F3992" i="12"/>
  <c r="F3993" i="12"/>
  <c r="F3994" i="12"/>
  <c r="F3995" i="12"/>
  <c r="F3996" i="12"/>
  <c r="F3997" i="12"/>
  <c r="F3998" i="12"/>
  <c r="F3999" i="12"/>
  <c r="F4000" i="12"/>
  <c r="F4001" i="12"/>
  <c r="F4002" i="12"/>
  <c r="F4003" i="12"/>
  <c r="F4004" i="12"/>
  <c r="F4005" i="12"/>
  <c r="F4006" i="12"/>
  <c r="F4007" i="12"/>
  <c r="F4008" i="12"/>
  <c r="F4009" i="12"/>
  <c r="F4010" i="12"/>
  <c r="F4011" i="12"/>
  <c r="F4012" i="12"/>
  <c r="F4013" i="12"/>
  <c r="F4014" i="12"/>
  <c r="F4015" i="12"/>
  <c r="F4016" i="12"/>
  <c r="F4017" i="12"/>
  <c r="F4018" i="12"/>
  <c r="F4019" i="12"/>
  <c r="F4020" i="12"/>
  <c r="F4021" i="12"/>
  <c r="F4022" i="12"/>
  <c r="F4023" i="12"/>
  <c r="F4024" i="12"/>
  <c r="F4025" i="12"/>
  <c r="F4026" i="12"/>
  <c r="F4027" i="12"/>
  <c r="F4028" i="12"/>
  <c r="F4029" i="12"/>
  <c r="F4030" i="12"/>
  <c r="F4031" i="12"/>
  <c r="F4032" i="12"/>
  <c r="F4033" i="12"/>
  <c r="F4034" i="12"/>
  <c r="F4035" i="12"/>
  <c r="F4036" i="12"/>
  <c r="F4037" i="12"/>
  <c r="F4038" i="12"/>
  <c r="F4039" i="12"/>
  <c r="F4040" i="12"/>
  <c r="F4041" i="12"/>
  <c r="F4042" i="12"/>
  <c r="F4043" i="12"/>
  <c r="F4044" i="12"/>
  <c r="F4045" i="12"/>
  <c r="F4046" i="12"/>
  <c r="F4047" i="12"/>
  <c r="F4048" i="12"/>
  <c r="F4049" i="12"/>
  <c r="F4050" i="12"/>
  <c r="F4051" i="12"/>
  <c r="F4052" i="12"/>
  <c r="F4053" i="12"/>
  <c r="F4054" i="12"/>
  <c r="F4055" i="12"/>
  <c r="F4056" i="12"/>
  <c r="F4057" i="12"/>
  <c r="F4058" i="12"/>
  <c r="F4059" i="12"/>
  <c r="F4060" i="12"/>
  <c r="F4061" i="12"/>
  <c r="F4062" i="12"/>
  <c r="F4063" i="12"/>
  <c r="F4064" i="12"/>
  <c r="F4065" i="12"/>
  <c r="F4066" i="12"/>
  <c r="F4067" i="12"/>
  <c r="F4068" i="12"/>
  <c r="F4069" i="12"/>
  <c r="F4070" i="12"/>
  <c r="F4071" i="12"/>
  <c r="F4072" i="12"/>
  <c r="F4073" i="12"/>
  <c r="F4074" i="12"/>
  <c r="F4075" i="12"/>
  <c r="F4076" i="12"/>
  <c r="F4077" i="12"/>
  <c r="F4078" i="12"/>
  <c r="F4079" i="12"/>
  <c r="F4080" i="12"/>
  <c r="F4081" i="12"/>
  <c r="F4082" i="12"/>
  <c r="F4083" i="12"/>
  <c r="F4084" i="12"/>
  <c r="F4085" i="12"/>
  <c r="F4086" i="12"/>
  <c r="F4087" i="12"/>
  <c r="F4088" i="12"/>
  <c r="F4089" i="12"/>
  <c r="F4090" i="12"/>
  <c r="F4091" i="12"/>
  <c r="F4092" i="12"/>
  <c r="F4093" i="12"/>
  <c r="F4094" i="12"/>
  <c r="F4095" i="12"/>
  <c r="F4096" i="12"/>
  <c r="F4097" i="12"/>
  <c r="F4098" i="12"/>
  <c r="F4099" i="12"/>
  <c r="F4100" i="12"/>
  <c r="F4101" i="12"/>
  <c r="F4102" i="12"/>
  <c r="F4103" i="12"/>
  <c r="F4104" i="12"/>
  <c r="F4105" i="12"/>
  <c r="F4106" i="12"/>
  <c r="F4107" i="12"/>
  <c r="F4108" i="12"/>
  <c r="F4109" i="12"/>
  <c r="F4110" i="12"/>
  <c r="F4111" i="12"/>
  <c r="F4112" i="12"/>
  <c r="F4113" i="12"/>
  <c r="F4114" i="12"/>
  <c r="F4115" i="12"/>
  <c r="F4116" i="12"/>
  <c r="F4117" i="12"/>
  <c r="F4118" i="12"/>
  <c r="F4119" i="12"/>
  <c r="F4120" i="12"/>
  <c r="F4121" i="12"/>
  <c r="F4122" i="12"/>
  <c r="F4123" i="12"/>
  <c r="F4124" i="12"/>
  <c r="F4125" i="12"/>
  <c r="F4126" i="12"/>
  <c r="F4127" i="12"/>
  <c r="F4128" i="12"/>
  <c r="F4129" i="12"/>
  <c r="F4130" i="12"/>
  <c r="F4131" i="12"/>
  <c r="F4132" i="12"/>
  <c r="F4133" i="12"/>
  <c r="F4134" i="12"/>
  <c r="F4135" i="12"/>
  <c r="F4136" i="12"/>
  <c r="F4137" i="12"/>
  <c r="F4138" i="12"/>
  <c r="F4139" i="12"/>
  <c r="F4140" i="12"/>
  <c r="F4141" i="12"/>
  <c r="F4142" i="12"/>
  <c r="F4143" i="12"/>
  <c r="F4144" i="12"/>
  <c r="F4145" i="12"/>
  <c r="F4146" i="12"/>
  <c r="F4147" i="12"/>
  <c r="F4148" i="12"/>
  <c r="F4149" i="12"/>
  <c r="F4150" i="12"/>
  <c r="F4151" i="12"/>
  <c r="F4152" i="12"/>
  <c r="F4153" i="12"/>
  <c r="F4154" i="12"/>
  <c r="F4155" i="12"/>
  <c r="F4156" i="12"/>
  <c r="F4157" i="12"/>
  <c r="F4158" i="12"/>
  <c r="F4159" i="12"/>
  <c r="F4160" i="12"/>
  <c r="F4161" i="12"/>
  <c r="F4162" i="12"/>
  <c r="F4163" i="12"/>
  <c r="F4164" i="12"/>
  <c r="F4165" i="12"/>
  <c r="F4166" i="12"/>
  <c r="F4167" i="12"/>
  <c r="F4168" i="12"/>
  <c r="F4169" i="12"/>
  <c r="F4170" i="12"/>
  <c r="F4171" i="12"/>
  <c r="F4172" i="12"/>
  <c r="F4173" i="12"/>
  <c r="F4174" i="12"/>
  <c r="F4175" i="12"/>
  <c r="F4176" i="12"/>
  <c r="F4177" i="12"/>
  <c r="F4178" i="12"/>
  <c r="F4179" i="12"/>
  <c r="F4180" i="12"/>
  <c r="F4181" i="12"/>
  <c r="F4182" i="12"/>
  <c r="F4183" i="12"/>
  <c r="F4184" i="12"/>
  <c r="F4185" i="12"/>
  <c r="F4186" i="12"/>
  <c r="F4187" i="12"/>
  <c r="F4188" i="12"/>
  <c r="F4189" i="12"/>
  <c r="F4190" i="12"/>
  <c r="F4191" i="12"/>
  <c r="F4192" i="12"/>
  <c r="F4193" i="12"/>
  <c r="F4194" i="12"/>
  <c r="F4195" i="12"/>
  <c r="F4196" i="12"/>
  <c r="F4197" i="12"/>
  <c r="F4198" i="12"/>
  <c r="F4199" i="12"/>
  <c r="F4200" i="12"/>
  <c r="F4201" i="12"/>
  <c r="F4202" i="12"/>
  <c r="F4203" i="12"/>
  <c r="F4204" i="12"/>
  <c r="F4205" i="12"/>
  <c r="F4206" i="12"/>
  <c r="F4207" i="12"/>
  <c r="F4208" i="12"/>
  <c r="F4209" i="12"/>
  <c r="F4210" i="12"/>
  <c r="F4211" i="12"/>
  <c r="F4212" i="12"/>
  <c r="F4213" i="12"/>
  <c r="F4214" i="12"/>
  <c r="F4215" i="12"/>
  <c r="F4216" i="12"/>
  <c r="F4217" i="12"/>
  <c r="F4218" i="12"/>
  <c r="F4219" i="12"/>
  <c r="F4220" i="12"/>
  <c r="F4221" i="12"/>
  <c r="F4222" i="12"/>
  <c r="F4223" i="12"/>
  <c r="F4224" i="12"/>
  <c r="F4225" i="12"/>
  <c r="F4226" i="12"/>
  <c r="F4227" i="12"/>
  <c r="F4228" i="12"/>
  <c r="F4229" i="12"/>
  <c r="F4230" i="12"/>
  <c r="F4231" i="12"/>
  <c r="F4232" i="12"/>
  <c r="F4233" i="12"/>
  <c r="F4234" i="12"/>
  <c r="F4235" i="12"/>
  <c r="F4236" i="12"/>
  <c r="F4237" i="12"/>
  <c r="F4238" i="12"/>
  <c r="F4239" i="12"/>
  <c r="F4240" i="12"/>
  <c r="F4241" i="12"/>
  <c r="F4242" i="12"/>
  <c r="F4243" i="12"/>
  <c r="F4244" i="12"/>
  <c r="F4245" i="12"/>
  <c r="F4246" i="12"/>
  <c r="F4247" i="12"/>
  <c r="F4248" i="12"/>
  <c r="F4249" i="12"/>
  <c r="F4250" i="12"/>
  <c r="F4251" i="12"/>
  <c r="F4252" i="12"/>
  <c r="F4253" i="12"/>
  <c r="F4254" i="12"/>
  <c r="F4255" i="12"/>
  <c r="F4256" i="12"/>
  <c r="F4257" i="12"/>
  <c r="F4258" i="12"/>
  <c r="F4259" i="12"/>
  <c r="F4260" i="12"/>
  <c r="F4261" i="12"/>
  <c r="F4262" i="12"/>
  <c r="F4263" i="12"/>
  <c r="F4264" i="12"/>
  <c r="F4265" i="12"/>
  <c r="F4266" i="12"/>
  <c r="F4267" i="12"/>
  <c r="F4268" i="12"/>
  <c r="F4269" i="12"/>
  <c r="F4270" i="12"/>
  <c r="F4271" i="12"/>
  <c r="F4272" i="12"/>
  <c r="F4273" i="12"/>
  <c r="F4274" i="12"/>
  <c r="F4275" i="12"/>
  <c r="F4276" i="12"/>
  <c r="F4277" i="12"/>
  <c r="F4278" i="12"/>
  <c r="F4279" i="12"/>
  <c r="F4280" i="12"/>
  <c r="F4281" i="12"/>
  <c r="F4282" i="12"/>
  <c r="F4283" i="12"/>
  <c r="F4284" i="12"/>
  <c r="F4285" i="12"/>
  <c r="F4286" i="12"/>
  <c r="F4287" i="12"/>
  <c r="F4288" i="12"/>
  <c r="F4289" i="12"/>
  <c r="F4290" i="12"/>
  <c r="F4291" i="12"/>
  <c r="F4292" i="12"/>
  <c r="F4293" i="12"/>
  <c r="F4294" i="12"/>
  <c r="F4295" i="12"/>
  <c r="F4296" i="12"/>
  <c r="F4297" i="12"/>
  <c r="F4298" i="12"/>
  <c r="F4299" i="12"/>
  <c r="F4300" i="12"/>
  <c r="F4301" i="12"/>
  <c r="F4302" i="12"/>
  <c r="F4303" i="12"/>
  <c r="F4304" i="12"/>
  <c r="F4305" i="12"/>
  <c r="F4306" i="12"/>
  <c r="F4307" i="12"/>
  <c r="F4308" i="12"/>
  <c r="F4309" i="12"/>
  <c r="F4310" i="12"/>
  <c r="F4311" i="12"/>
  <c r="F4312" i="12"/>
  <c r="F4313" i="12"/>
  <c r="F4314" i="12"/>
  <c r="F4315" i="12"/>
  <c r="F4316" i="12"/>
  <c r="F4317" i="12"/>
  <c r="F4318" i="12"/>
  <c r="F4319" i="12"/>
  <c r="F4320" i="12"/>
  <c r="F4321" i="12"/>
  <c r="F4322" i="12"/>
  <c r="F4323" i="12"/>
  <c r="F4324" i="12"/>
  <c r="F4325" i="12"/>
  <c r="F4326" i="12"/>
  <c r="F4327" i="12"/>
  <c r="F4328" i="12"/>
  <c r="F4329" i="12"/>
  <c r="F4330" i="12"/>
  <c r="F4331" i="12"/>
  <c r="F4332" i="12"/>
  <c r="F4333" i="12"/>
  <c r="F4334" i="12"/>
  <c r="F4335" i="12"/>
  <c r="F4336" i="12"/>
  <c r="F4337" i="12"/>
  <c r="F4338" i="12"/>
  <c r="F4339" i="12"/>
  <c r="F4340" i="12"/>
  <c r="F4341" i="12"/>
  <c r="F4342" i="12"/>
  <c r="F4343" i="12"/>
  <c r="F4344" i="12"/>
  <c r="F4345" i="12"/>
  <c r="F4346" i="12"/>
  <c r="F4347" i="12"/>
  <c r="F4348" i="12"/>
  <c r="F4349" i="12"/>
  <c r="F4350" i="12"/>
  <c r="F4351" i="12"/>
  <c r="F4352" i="12"/>
  <c r="F4353" i="12"/>
  <c r="F4354" i="12"/>
  <c r="F4355" i="12"/>
  <c r="F4356" i="12"/>
  <c r="F4357" i="12"/>
  <c r="F4358" i="12"/>
  <c r="F4359" i="12"/>
  <c r="F4360" i="12"/>
  <c r="F4361" i="12"/>
  <c r="F4362" i="12"/>
  <c r="F4363" i="12"/>
  <c r="F4364" i="12"/>
  <c r="F4365" i="12"/>
  <c r="F4366" i="12"/>
  <c r="F4367" i="12"/>
  <c r="F4368" i="12"/>
  <c r="F4369" i="12"/>
  <c r="F4370" i="12"/>
  <c r="F4371" i="12"/>
  <c r="F4372" i="12"/>
  <c r="F4373" i="12"/>
  <c r="F4374" i="12"/>
  <c r="F4375" i="12"/>
  <c r="F4376" i="12"/>
  <c r="F4377" i="12"/>
  <c r="F4378" i="12"/>
  <c r="F4379" i="12"/>
  <c r="F4380" i="12"/>
  <c r="F4381" i="12"/>
  <c r="F4382" i="12"/>
  <c r="F4383" i="12"/>
  <c r="F4384" i="12"/>
  <c r="F4385" i="12"/>
  <c r="F4386" i="12"/>
  <c r="F4387" i="12"/>
  <c r="F4388" i="12"/>
  <c r="F4389" i="12"/>
  <c r="F4390" i="12"/>
  <c r="F4391" i="12"/>
  <c r="F4392" i="12"/>
  <c r="F4393" i="12"/>
  <c r="F4394" i="12"/>
  <c r="F4395" i="12"/>
  <c r="F4396" i="12"/>
  <c r="F4397" i="12"/>
  <c r="F4398" i="12"/>
  <c r="F4399" i="12"/>
  <c r="F4400" i="12"/>
  <c r="F4401" i="12"/>
  <c r="F4402" i="12"/>
  <c r="F4403" i="12"/>
  <c r="F4404" i="12"/>
  <c r="F4405" i="12"/>
  <c r="F4406" i="12"/>
  <c r="F4407" i="12"/>
  <c r="F4408" i="12"/>
  <c r="F4409" i="12"/>
  <c r="F4410" i="12"/>
  <c r="F4411" i="12"/>
  <c r="F4412" i="12"/>
  <c r="F4413" i="12"/>
  <c r="F4414" i="12"/>
  <c r="F4415" i="12"/>
  <c r="F4416" i="12"/>
  <c r="F4417" i="12"/>
  <c r="F4418" i="12"/>
  <c r="F4419" i="12"/>
  <c r="F4420" i="12"/>
  <c r="F4421" i="12"/>
  <c r="F4422" i="12"/>
  <c r="F4423" i="12"/>
  <c r="F4424" i="12"/>
  <c r="F4425" i="12"/>
  <c r="F4426" i="12"/>
  <c r="F4427" i="12"/>
  <c r="F4428" i="12"/>
  <c r="F4429" i="12"/>
  <c r="F4430" i="12"/>
  <c r="F4431" i="12"/>
  <c r="F4432" i="12"/>
  <c r="F4433" i="12"/>
  <c r="F4434" i="12"/>
  <c r="F4435" i="12"/>
  <c r="F4436" i="12"/>
  <c r="F4437" i="12"/>
  <c r="F4438" i="12"/>
  <c r="F4439" i="12"/>
  <c r="F4440" i="12"/>
  <c r="F4441" i="12"/>
  <c r="F4442" i="12"/>
  <c r="F4443" i="12"/>
  <c r="F4444" i="12"/>
  <c r="F4445" i="12"/>
  <c r="F4446" i="12"/>
  <c r="F4447" i="12"/>
  <c r="F4448" i="12"/>
  <c r="F4449" i="12"/>
  <c r="F4450" i="12"/>
  <c r="F4451" i="12"/>
  <c r="F4452" i="12"/>
  <c r="F4453" i="12"/>
  <c r="F4454" i="12"/>
  <c r="F4455" i="12"/>
  <c r="F4456" i="12"/>
  <c r="F4457" i="12"/>
  <c r="F4458" i="12"/>
  <c r="F4459" i="12"/>
  <c r="F4460" i="12"/>
  <c r="F4461" i="12"/>
  <c r="F4462" i="12"/>
  <c r="F4463" i="12"/>
  <c r="F4464" i="12"/>
  <c r="F4465" i="12"/>
  <c r="F4466" i="12"/>
  <c r="F4467" i="12"/>
  <c r="F4468" i="12"/>
  <c r="F4469" i="12"/>
  <c r="F4470" i="12"/>
  <c r="F4471" i="12"/>
  <c r="F4472" i="12"/>
  <c r="F4473" i="12"/>
  <c r="F4474" i="12"/>
  <c r="F4475" i="12"/>
  <c r="F4476" i="12"/>
  <c r="F4477" i="12"/>
  <c r="F4478" i="12"/>
  <c r="F4479" i="12"/>
  <c r="F4480" i="12"/>
  <c r="F4481" i="12"/>
  <c r="F4482" i="12"/>
  <c r="F4483" i="12"/>
  <c r="F4484" i="12"/>
  <c r="F4485" i="12"/>
  <c r="F4486" i="12"/>
  <c r="F4487" i="12"/>
  <c r="F4488" i="12"/>
  <c r="F4489" i="12"/>
  <c r="F4490" i="12"/>
  <c r="F4491" i="12"/>
  <c r="F4492" i="12"/>
  <c r="F4493" i="12"/>
  <c r="F4494" i="12"/>
  <c r="F4495" i="12"/>
  <c r="F4496" i="12"/>
  <c r="F4497" i="12"/>
  <c r="F4498" i="12"/>
  <c r="F4499" i="12"/>
  <c r="F4500" i="12"/>
  <c r="F4501" i="12"/>
  <c r="F4502" i="12"/>
  <c r="F4503" i="12"/>
  <c r="F4504" i="12"/>
  <c r="F4505" i="12"/>
  <c r="F4506" i="12"/>
  <c r="F4507" i="12"/>
  <c r="F4508" i="12"/>
  <c r="F4509" i="12"/>
  <c r="F4510" i="12"/>
  <c r="F4511" i="12"/>
  <c r="F4512" i="12"/>
  <c r="F4513" i="12"/>
  <c r="F4514" i="12"/>
  <c r="F4515" i="12"/>
  <c r="F4516" i="12"/>
  <c r="F4517" i="12"/>
  <c r="F4518" i="12"/>
  <c r="F4519" i="12"/>
  <c r="F4520" i="12"/>
  <c r="F4521" i="12"/>
  <c r="F4522" i="12"/>
  <c r="F4523" i="12"/>
  <c r="F4524" i="12"/>
  <c r="F4525" i="12"/>
  <c r="F4526" i="12"/>
  <c r="F4527" i="12"/>
  <c r="F4528" i="12"/>
  <c r="F4529" i="12"/>
  <c r="F4530" i="12"/>
  <c r="F4531" i="12"/>
  <c r="F4532" i="12"/>
  <c r="F4533" i="12"/>
  <c r="F4534" i="12"/>
  <c r="F4535" i="12"/>
  <c r="F4536" i="12"/>
  <c r="F4537" i="12"/>
  <c r="F4538" i="12"/>
  <c r="F4539" i="12"/>
  <c r="F4540" i="12"/>
  <c r="F4541" i="12"/>
  <c r="F4542" i="12"/>
  <c r="F4543" i="12"/>
  <c r="F4544" i="12"/>
  <c r="F4545" i="12"/>
  <c r="F4546" i="12"/>
  <c r="F4547" i="12"/>
  <c r="F4548" i="12"/>
  <c r="F4549" i="12"/>
  <c r="F4550" i="12"/>
  <c r="F4551" i="12"/>
  <c r="F4552" i="12"/>
  <c r="F4553" i="12"/>
  <c r="F4554" i="12"/>
  <c r="F4555" i="12"/>
  <c r="F4556" i="12"/>
  <c r="F4557" i="12"/>
  <c r="F4558" i="12"/>
  <c r="F4559" i="12"/>
  <c r="F4560" i="12"/>
  <c r="F4561" i="12"/>
  <c r="F4562" i="12"/>
  <c r="F4563" i="12"/>
  <c r="F4564" i="12"/>
  <c r="F4565" i="12"/>
  <c r="F4566" i="12"/>
  <c r="F4567" i="12"/>
  <c r="F4568" i="12"/>
  <c r="F4569" i="12"/>
  <c r="F4570" i="12"/>
  <c r="F4571" i="12"/>
  <c r="F4572" i="12"/>
  <c r="F4573" i="12"/>
  <c r="F4574" i="12"/>
  <c r="F4575" i="12"/>
  <c r="F4576" i="12"/>
  <c r="F4577" i="12"/>
  <c r="F4578" i="12"/>
  <c r="F4579" i="12"/>
  <c r="F4580" i="12"/>
  <c r="F4581" i="12"/>
  <c r="F4582" i="12"/>
  <c r="F4583" i="12"/>
  <c r="F4584" i="12"/>
  <c r="F4585" i="12"/>
  <c r="F4586" i="12"/>
  <c r="F4587" i="12"/>
  <c r="F4588" i="12"/>
  <c r="F4589" i="12"/>
  <c r="F4590" i="12"/>
  <c r="F4591" i="12"/>
  <c r="F4592" i="12"/>
  <c r="F4593" i="12"/>
  <c r="F4594" i="12"/>
  <c r="F4595" i="12"/>
  <c r="F4596" i="12"/>
  <c r="F4597" i="12"/>
  <c r="F4598" i="12"/>
  <c r="F4599" i="12"/>
  <c r="F4600" i="12"/>
  <c r="F4601" i="12"/>
  <c r="F4602" i="12"/>
  <c r="F4603" i="12"/>
  <c r="F4604" i="12"/>
  <c r="F4605" i="12"/>
  <c r="F4606" i="12"/>
  <c r="F4607" i="12"/>
  <c r="F4608" i="12"/>
  <c r="F4609" i="12"/>
  <c r="F4610" i="12"/>
  <c r="F4611" i="12"/>
  <c r="F4612" i="12"/>
  <c r="F4613" i="12"/>
  <c r="F4614" i="12"/>
  <c r="F4615" i="12"/>
  <c r="F4616" i="12"/>
  <c r="F4617" i="12"/>
  <c r="F4618" i="12"/>
  <c r="F4619" i="12"/>
  <c r="F4620" i="12"/>
  <c r="F4621" i="12"/>
  <c r="F4622" i="12"/>
  <c r="F4623" i="12"/>
  <c r="F4624" i="12"/>
  <c r="F4625" i="12"/>
  <c r="F4626" i="12"/>
  <c r="F4627" i="12"/>
  <c r="F4628" i="12"/>
  <c r="F4629" i="12"/>
  <c r="F4630" i="12"/>
  <c r="F4631" i="12"/>
  <c r="F4632" i="12"/>
  <c r="F4633" i="12"/>
  <c r="F4634" i="12"/>
  <c r="F4635" i="12"/>
  <c r="F4636" i="12"/>
  <c r="F4637" i="12"/>
  <c r="F4638" i="12"/>
  <c r="F4639" i="12"/>
  <c r="F4640" i="12"/>
  <c r="F4641" i="12"/>
  <c r="F4642" i="12"/>
  <c r="F4643" i="12"/>
  <c r="F4644" i="12"/>
  <c r="F4645" i="12"/>
  <c r="F4646" i="12"/>
  <c r="F4647" i="12"/>
  <c r="F4648" i="12"/>
  <c r="F4649" i="12"/>
  <c r="F4650" i="12"/>
  <c r="F4651" i="12"/>
  <c r="F4652" i="12"/>
  <c r="F4653" i="12"/>
  <c r="F4654" i="12"/>
  <c r="F4655" i="12"/>
  <c r="F4656" i="12"/>
  <c r="F4657" i="12"/>
  <c r="F4658" i="12"/>
  <c r="F4659" i="12"/>
  <c r="F4660" i="12"/>
  <c r="F4661" i="12"/>
  <c r="F4662" i="12"/>
  <c r="F4663" i="12"/>
  <c r="F4664" i="12"/>
  <c r="F4665" i="12"/>
  <c r="F4666" i="12"/>
  <c r="F4667" i="12"/>
  <c r="F4668" i="12"/>
  <c r="F4669" i="12"/>
  <c r="F4670" i="12"/>
  <c r="F4671" i="12"/>
  <c r="F4672" i="12"/>
  <c r="F4673" i="12"/>
  <c r="F4674" i="12"/>
  <c r="F4675" i="12"/>
  <c r="F4676" i="12"/>
  <c r="F4677" i="12"/>
  <c r="F4678" i="12"/>
  <c r="F4679" i="12"/>
  <c r="F4680" i="12"/>
  <c r="F4681" i="12"/>
  <c r="F4682" i="12"/>
  <c r="F4683" i="12"/>
  <c r="F4684" i="12"/>
  <c r="F4685" i="12"/>
  <c r="F4686" i="12"/>
  <c r="F4687" i="12"/>
  <c r="F4688" i="12"/>
  <c r="F4689" i="12"/>
  <c r="F4690" i="12"/>
  <c r="F4691" i="12"/>
  <c r="F4692" i="12"/>
  <c r="F4693" i="12"/>
  <c r="F4694" i="12"/>
  <c r="F4695" i="12"/>
  <c r="F4696" i="12"/>
  <c r="F4697" i="12"/>
  <c r="F4698" i="12"/>
  <c r="F4699" i="12"/>
  <c r="F4700" i="12"/>
  <c r="F4701" i="12"/>
  <c r="F4702" i="12"/>
  <c r="F4703" i="12"/>
  <c r="F4704" i="12"/>
  <c r="F4705" i="12"/>
  <c r="F4706" i="12"/>
  <c r="F4707" i="12"/>
  <c r="F4708" i="12"/>
  <c r="F4709" i="12"/>
  <c r="F4710" i="12"/>
  <c r="F4711" i="12"/>
  <c r="F4712" i="12"/>
  <c r="F4713" i="12"/>
  <c r="F4714" i="12"/>
  <c r="F4715" i="12"/>
  <c r="F4716" i="12"/>
  <c r="F4717" i="12"/>
  <c r="F4718" i="12"/>
  <c r="F4719" i="12"/>
  <c r="F4720" i="12"/>
  <c r="F4721" i="12"/>
  <c r="F4722" i="12"/>
  <c r="F4723" i="12"/>
  <c r="F4724" i="12"/>
  <c r="F4725" i="12"/>
  <c r="F4726" i="12"/>
  <c r="F4727" i="12"/>
  <c r="F4728" i="12"/>
  <c r="F4729" i="12"/>
  <c r="F4730" i="12"/>
  <c r="F4731" i="12"/>
  <c r="F4732" i="12"/>
  <c r="F4733" i="12"/>
  <c r="F4734" i="12"/>
  <c r="F4735" i="12"/>
  <c r="F4736" i="12"/>
  <c r="F4737" i="12"/>
  <c r="F4738" i="12"/>
  <c r="F4739" i="12"/>
  <c r="F4740" i="12"/>
  <c r="F4741" i="12"/>
  <c r="F4742" i="12"/>
  <c r="F4743" i="12"/>
  <c r="F4744" i="12"/>
  <c r="F4745" i="12"/>
  <c r="F4746" i="12"/>
  <c r="F4747" i="12"/>
  <c r="F4748" i="12"/>
  <c r="F4749" i="12"/>
  <c r="F4750" i="12"/>
  <c r="F4751" i="12"/>
  <c r="F4752" i="12"/>
  <c r="F4753" i="12"/>
  <c r="F4754" i="12"/>
  <c r="F4755" i="12"/>
  <c r="F4756" i="12"/>
  <c r="F4757" i="12"/>
  <c r="F4758" i="12"/>
  <c r="F4759" i="12"/>
  <c r="F4760" i="12"/>
  <c r="F4761" i="12"/>
  <c r="F4762" i="12"/>
  <c r="F4763" i="12"/>
  <c r="F4764" i="12"/>
  <c r="F4765" i="12"/>
  <c r="F4766" i="12"/>
  <c r="F4767" i="12"/>
  <c r="F4768" i="12"/>
  <c r="F4769" i="12"/>
  <c r="F4770" i="12"/>
  <c r="F4771" i="12"/>
  <c r="F4772" i="12"/>
  <c r="F4773" i="12"/>
  <c r="F4774" i="12"/>
  <c r="F4775" i="12"/>
  <c r="F4776" i="12"/>
  <c r="F4777" i="12"/>
  <c r="F4778" i="12"/>
  <c r="F4779" i="12"/>
  <c r="F4780" i="12"/>
  <c r="F4781" i="12"/>
  <c r="F4782" i="12"/>
  <c r="F4783" i="12"/>
  <c r="F4784" i="12"/>
  <c r="F4785" i="12"/>
  <c r="F4786" i="12"/>
  <c r="F4787" i="12"/>
  <c r="F4788" i="12"/>
  <c r="F4789" i="12"/>
  <c r="F4790" i="12"/>
  <c r="F4791" i="12"/>
  <c r="F4792" i="12"/>
  <c r="F4793" i="12"/>
  <c r="F4794" i="12"/>
  <c r="F4795" i="12"/>
  <c r="F4796" i="12"/>
  <c r="F4797" i="12"/>
  <c r="F4798" i="12"/>
  <c r="F4799" i="12"/>
  <c r="F4800" i="12"/>
  <c r="F4801" i="12"/>
  <c r="F4802" i="12"/>
  <c r="F4803" i="12"/>
  <c r="F4804" i="12"/>
  <c r="F4805" i="12"/>
  <c r="F4806" i="12"/>
  <c r="F4807" i="12"/>
  <c r="F4808" i="12"/>
  <c r="F4809" i="12"/>
  <c r="F4810" i="12"/>
  <c r="F4811" i="12"/>
  <c r="F4812" i="12"/>
  <c r="F4813" i="12"/>
  <c r="F4814" i="12"/>
  <c r="F4815" i="12"/>
  <c r="F4816" i="12"/>
  <c r="F4817" i="12"/>
  <c r="F4818" i="12"/>
  <c r="F4819" i="12"/>
  <c r="F4820" i="12"/>
  <c r="F4821" i="12"/>
  <c r="F4822" i="12"/>
  <c r="F4823" i="12"/>
  <c r="F4824" i="12"/>
  <c r="F4825" i="12"/>
  <c r="F4826" i="12"/>
  <c r="F4827" i="12"/>
  <c r="F4828" i="12"/>
  <c r="F4829" i="12"/>
  <c r="F4830" i="12"/>
  <c r="F4831" i="12"/>
  <c r="F4832" i="12"/>
  <c r="F4833" i="12"/>
  <c r="F4834" i="12"/>
  <c r="F4835" i="12"/>
  <c r="F4836" i="12"/>
  <c r="F4837" i="12"/>
  <c r="F4838" i="12"/>
  <c r="F4839" i="12"/>
  <c r="F4840" i="12"/>
  <c r="F4841" i="12"/>
  <c r="F4842" i="12"/>
  <c r="F4843" i="12"/>
  <c r="F4844" i="12"/>
  <c r="F4845" i="12"/>
  <c r="F4846" i="12"/>
  <c r="F4847" i="12"/>
  <c r="F4848" i="12"/>
  <c r="F4849" i="12"/>
  <c r="F4850" i="12"/>
  <c r="F4851" i="12"/>
  <c r="F4852" i="12"/>
  <c r="F4853" i="12"/>
  <c r="F4854" i="12"/>
  <c r="F4855" i="12"/>
  <c r="F4856" i="12"/>
  <c r="F4857" i="12"/>
  <c r="F4858" i="12"/>
  <c r="F4859" i="12"/>
  <c r="F4860" i="12"/>
  <c r="F4861" i="12"/>
  <c r="F4862" i="12"/>
  <c r="F4863" i="12"/>
  <c r="F4864" i="12"/>
  <c r="F4865" i="12"/>
  <c r="F4866" i="12"/>
  <c r="F4867" i="12"/>
  <c r="F4868" i="12"/>
  <c r="F4869" i="12"/>
  <c r="F4870" i="12"/>
  <c r="F4871" i="12"/>
  <c r="F4872" i="12"/>
  <c r="F4873" i="12"/>
  <c r="F4874" i="12"/>
  <c r="F4875" i="12"/>
  <c r="F4876" i="12"/>
  <c r="F4877" i="12"/>
  <c r="F4878" i="12"/>
  <c r="F4879" i="12"/>
  <c r="F4880" i="12"/>
  <c r="F4881" i="12"/>
  <c r="F4882" i="12"/>
  <c r="F4883" i="12"/>
  <c r="F4884" i="12"/>
  <c r="F4885" i="12"/>
  <c r="F4886" i="12"/>
  <c r="F4887" i="12"/>
  <c r="F4888" i="12"/>
  <c r="F4889" i="12"/>
  <c r="F4890" i="12"/>
  <c r="F4891" i="12"/>
  <c r="F4892" i="12"/>
  <c r="F4893" i="12"/>
  <c r="F4894" i="12"/>
  <c r="F4895" i="12"/>
  <c r="F4896" i="12"/>
  <c r="F4897" i="12"/>
  <c r="F4898" i="12"/>
  <c r="F4899" i="12"/>
  <c r="F4900" i="12"/>
  <c r="F4901" i="12"/>
  <c r="F4902" i="12"/>
  <c r="F4903" i="12"/>
  <c r="F4904" i="12"/>
  <c r="F4905" i="12"/>
  <c r="F4906" i="12"/>
  <c r="F4907" i="12"/>
  <c r="F4908" i="12"/>
  <c r="F4909" i="12"/>
  <c r="F4910" i="12"/>
  <c r="F4911" i="12"/>
  <c r="F4912" i="12"/>
  <c r="F4913" i="12"/>
  <c r="F4914" i="12"/>
  <c r="F4915" i="12"/>
  <c r="F4916" i="12"/>
  <c r="F4917" i="12"/>
  <c r="F4918" i="12"/>
  <c r="F4919" i="12"/>
  <c r="F4920" i="12"/>
  <c r="F4921" i="12"/>
  <c r="F4922" i="12"/>
  <c r="F4923" i="12"/>
  <c r="F4924" i="12"/>
  <c r="F4925" i="12"/>
  <c r="F4926" i="12"/>
  <c r="F4927" i="12"/>
  <c r="F4928" i="12"/>
  <c r="F4929" i="12"/>
  <c r="F4930" i="12"/>
  <c r="F4931" i="12"/>
  <c r="F4932" i="12"/>
  <c r="F4933" i="12"/>
  <c r="F4934" i="12"/>
  <c r="F4935" i="12"/>
  <c r="F4936" i="12"/>
  <c r="F4937" i="12"/>
  <c r="F4938" i="12"/>
  <c r="F4939" i="12"/>
  <c r="F4940" i="12"/>
  <c r="F4941" i="12"/>
  <c r="F4942" i="12"/>
  <c r="F4943" i="12"/>
  <c r="F4944" i="12"/>
  <c r="F4945" i="12"/>
  <c r="F4946" i="12"/>
  <c r="F4947" i="12"/>
  <c r="F4948" i="12"/>
  <c r="F4949" i="12"/>
  <c r="F4950" i="12"/>
  <c r="F4951" i="12"/>
  <c r="F4952" i="12"/>
  <c r="F4953" i="12"/>
  <c r="F4954" i="12"/>
  <c r="F4955" i="12"/>
  <c r="F4956" i="12"/>
  <c r="F4957" i="12"/>
  <c r="F4958" i="12"/>
  <c r="F4959" i="12"/>
  <c r="F4960" i="12"/>
  <c r="F4961" i="12"/>
  <c r="F4962" i="12"/>
  <c r="F4963" i="12"/>
  <c r="F4964" i="12"/>
  <c r="F4965" i="12"/>
  <c r="F4966" i="12"/>
  <c r="F4967" i="12"/>
  <c r="F4968" i="12"/>
  <c r="F4969" i="12"/>
  <c r="F4970" i="12"/>
  <c r="F4971" i="12"/>
  <c r="F4972" i="12"/>
  <c r="F4973" i="12"/>
  <c r="F4974" i="12"/>
  <c r="F4975" i="12"/>
  <c r="F4976" i="12"/>
  <c r="F4977" i="12"/>
  <c r="F4978" i="12"/>
  <c r="F4979" i="12"/>
  <c r="F4980" i="12"/>
  <c r="F4981" i="12"/>
  <c r="F4982" i="12"/>
  <c r="F4983" i="12"/>
  <c r="F4984" i="12"/>
  <c r="F4985" i="12"/>
  <c r="F4986" i="12"/>
  <c r="F4987" i="12"/>
  <c r="F4988" i="12"/>
  <c r="F4989" i="12"/>
  <c r="F4990" i="12"/>
  <c r="F4991" i="12"/>
  <c r="F4992" i="12"/>
  <c r="F4993" i="12"/>
  <c r="F4994" i="12"/>
  <c r="F4995" i="12"/>
  <c r="F4996" i="12"/>
  <c r="F4997" i="12"/>
  <c r="F4998" i="12"/>
  <c r="F4999" i="12"/>
  <c r="F5000" i="12"/>
  <c r="F5001" i="12"/>
  <c r="F5002" i="12"/>
  <c r="F5003" i="12"/>
  <c r="F5004" i="12"/>
  <c r="F5005" i="12"/>
  <c r="F5006" i="12"/>
  <c r="F5007" i="12"/>
  <c r="F5008" i="12"/>
  <c r="F5009" i="12"/>
  <c r="F5010" i="12"/>
  <c r="F5011" i="12"/>
  <c r="F5012" i="12"/>
  <c r="F5013" i="12"/>
  <c r="F5014" i="12"/>
  <c r="F5015" i="12"/>
  <c r="F5016" i="12"/>
  <c r="F5017" i="12"/>
  <c r="F5018" i="12"/>
  <c r="F5019" i="12"/>
  <c r="F5020" i="12"/>
  <c r="F5021" i="12"/>
  <c r="F5022" i="12"/>
  <c r="F5023" i="12"/>
  <c r="F5024" i="12"/>
  <c r="F5025" i="12"/>
  <c r="F5026" i="12"/>
  <c r="F5027" i="12"/>
  <c r="F5028" i="12"/>
  <c r="F5029" i="12"/>
  <c r="F5030" i="12"/>
  <c r="F5031" i="12"/>
  <c r="F5032" i="12"/>
  <c r="F5033" i="12"/>
  <c r="F5034" i="12"/>
  <c r="F5035" i="12"/>
  <c r="F5036" i="12"/>
  <c r="F5037" i="12"/>
  <c r="F5038" i="12"/>
  <c r="F5039" i="12"/>
  <c r="F5040" i="12"/>
  <c r="F5041" i="12"/>
  <c r="F5042" i="12"/>
  <c r="F5043" i="12"/>
  <c r="F5044" i="12"/>
  <c r="F5045" i="12"/>
  <c r="F5046" i="12"/>
  <c r="F5047" i="12"/>
  <c r="F5048" i="12"/>
  <c r="F5049" i="12"/>
  <c r="F5050" i="12"/>
  <c r="F5051" i="12"/>
  <c r="F5052" i="12"/>
  <c r="F5053" i="12"/>
  <c r="F5054" i="12"/>
  <c r="F5055" i="12"/>
  <c r="F5056" i="12"/>
  <c r="F5057" i="12"/>
  <c r="F5058" i="12"/>
  <c r="F5059" i="12"/>
  <c r="F5060" i="12"/>
  <c r="F5061" i="12"/>
  <c r="F5062" i="12"/>
  <c r="F5063" i="12"/>
  <c r="F5064" i="12"/>
  <c r="F5065" i="12"/>
  <c r="F5066" i="12"/>
  <c r="F5067" i="12"/>
  <c r="F5068" i="12"/>
  <c r="F5069" i="12"/>
  <c r="F5070" i="12"/>
  <c r="F5071" i="12"/>
  <c r="F5072" i="12"/>
  <c r="F5073" i="12"/>
  <c r="F5074" i="12"/>
  <c r="F5075" i="12"/>
  <c r="F5076" i="12"/>
  <c r="F5077" i="12"/>
  <c r="F5078" i="12"/>
  <c r="F5079" i="12"/>
  <c r="F5080" i="12"/>
  <c r="F5081" i="12"/>
  <c r="F5082" i="12"/>
  <c r="F5083" i="12"/>
  <c r="F5084" i="12"/>
  <c r="F5085" i="12"/>
  <c r="F5086" i="12"/>
  <c r="F5087" i="12"/>
  <c r="F5088" i="12"/>
  <c r="F5089" i="12"/>
  <c r="F5090" i="12"/>
  <c r="F5091" i="12"/>
  <c r="F5092" i="12"/>
  <c r="F5093" i="12"/>
  <c r="F5094" i="12"/>
  <c r="F5095" i="12"/>
  <c r="F5096" i="12"/>
  <c r="F5097" i="12"/>
  <c r="F5098" i="12"/>
  <c r="F5099" i="12"/>
  <c r="F5100" i="12"/>
  <c r="F5101" i="12"/>
  <c r="F5102" i="12"/>
  <c r="F5103" i="12"/>
  <c r="F5104" i="12"/>
  <c r="F5105" i="12"/>
  <c r="F5106" i="12"/>
  <c r="F5107" i="12"/>
  <c r="F5108" i="12"/>
  <c r="F5109" i="12"/>
  <c r="F5110" i="12"/>
  <c r="F5111" i="12"/>
  <c r="F5112" i="12"/>
  <c r="F5113" i="12"/>
  <c r="F5114" i="12"/>
  <c r="F5115" i="12"/>
  <c r="F5116" i="12"/>
  <c r="F5117" i="12"/>
  <c r="F5118" i="12"/>
  <c r="F5119" i="12"/>
  <c r="F5120" i="12"/>
  <c r="F5121" i="12"/>
  <c r="F5122" i="12"/>
  <c r="F5123" i="12"/>
  <c r="F5124" i="12"/>
  <c r="F5125" i="12"/>
  <c r="F5126" i="12"/>
  <c r="F5127" i="12"/>
  <c r="F5128" i="12"/>
  <c r="F5129" i="12"/>
  <c r="F5130" i="12"/>
  <c r="F5131" i="12"/>
  <c r="F5132" i="12"/>
  <c r="F5133" i="12"/>
  <c r="F5134" i="12"/>
  <c r="F5135" i="12"/>
  <c r="F5136" i="12"/>
  <c r="F5137" i="12"/>
  <c r="F5138" i="12"/>
  <c r="F5139" i="12"/>
  <c r="F5140" i="12"/>
  <c r="F5141" i="12"/>
  <c r="F5142" i="12"/>
  <c r="F5143" i="12"/>
  <c r="F5144" i="12"/>
  <c r="F5145" i="12"/>
  <c r="F5146" i="12"/>
  <c r="F5147" i="12"/>
  <c r="F5148" i="12"/>
  <c r="F5149" i="12"/>
  <c r="F5150" i="12"/>
  <c r="F5151" i="12"/>
  <c r="F5152" i="12"/>
  <c r="F5153" i="12"/>
  <c r="F5154" i="12"/>
  <c r="F5155" i="12"/>
  <c r="F5156" i="12"/>
  <c r="F5157" i="12"/>
  <c r="F5158" i="12"/>
  <c r="F5159" i="12"/>
  <c r="F5160" i="12"/>
  <c r="F5161" i="12"/>
  <c r="F5162" i="12"/>
  <c r="F5163" i="12"/>
  <c r="F5164" i="12"/>
  <c r="F5165" i="12"/>
  <c r="F5166" i="12"/>
  <c r="F5167" i="12"/>
  <c r="F5168" i="12"/>
  <c r="F5169" i="12"/>
  <c r="F5170" i="12"/>
  <c r="F5171" i="12"/>
  <c r="F5172" i="12"/>
  <c r="F5173" i="12"/>
  <c r="F5174" i="12"/>
  <c r="F5175" i="12"/>
  <c r="F5176" i="12"/>
  <c r="F5177" i="12"/>
  <c r="F5178" i="12"/>
  <c r="F5179" i="12"/>
  <c r="F5180" i="12"/>
  <c r="F5181" i="12"/>
  <c r="F5182" i="12"/>
  <c r="F5183" i="12"/>
  <c r="F5184" i="12"/>
  <c r="F5185" i="12"/>
  <c r="F5186" i="12"/>
  <c r="F5187" i="12"/>
  <c r="F5188" i="12"/>
  <c r="F5189" i="12"/>
  <c r="F5190" i="12"/>
  <c r="F5191" i="12"/>
  <c r="F5192" i="12"/>
  <c r="F5193" i="12"/>
  <c r="F5194" i="12"/>
  <c r="F5195" i="12"/>
  <c r="F5196" i="12"/>
  <c r="F5197" i="12"/>
  <c r="F5198" i="12"/>
  <c r="F5199" i="12"/>
  <c r="F5200" i="12"/>
  <c r="F5201" i="12"/>
  <c r="F5202" i="12"/>
  <c r="F5203" i="12"/>
  <c r="F5204" i="12"/>
  <c r="F5205" i="12"/>
  <c r="F5206" i="12"/>
  <c r="F5207" i="12"/>
  <c r="F5208" i="12"/>
  <c r="F5209" i="12"/>
  <c r="F5210" i="12"/>
  <c r="F5211" i="12"/>
  <c r="F5212" i="12"/>
  <c r="F5213" i="12"/>
  <c r="F5214" i="12"/>
  <c r="F5215" i="12"/>
  <c r="F5216" i="12"/>
  <c r="F5217" i="12"/>
  <c r="F5218" i="12"/>
  <c r="F5219" i="12"/>
  <c r="F5220" i="12"/>
  <c r="F5221" i="12"/>
  <c r="F5222" i="12"/>
  <c r="F5223" i="12"/>
  <c r="F5224" i="12"/>
  <c r="F5225" i="12"/>
  <c r="F5226" i="12"/>
  <c r="F5227" i="12"/>
  <c r="F5228" i="12"/>
  <c r="F5229" i="12"/>
  <c r="F5230" i="12"/>
  <c r="F5231" i="12"/>
  <c r="F5232" i="12"/>
  <c r="F5233" i="12"/>
  <c r="F5234" i="12"/>
  <c r="F5235" i="12"/>
  <c r="F5236" i="12"/>
  <c r="F5237" i="12"/>
  <c r="F5238" i="12"/>
  <c r="F5239" i="12"/>
  <c r="F5240" i="12"/>
  <c r="F5241" i="12"/>
  <c r="F5242" i="12"/>
  <c r="F5243" i="12"/>
  <c r="F5244" i="12"/>
  <c r="F5245" i="12"/>
  <c r="F5246" i="12"/>
  <c r="F5247" i="12"/>
  <c r="F5248" i="12"/>
  <c r="F5249" i="12"/>
  <c r="F5250" i="12"/>
  <c r="F5251" i="12"/>
  <c r="F5252" i="12"/>
  <c r="F5253" i="12"/>
  <c r="F5254" i="12"/>
  <c r="F5255" i="12"/>
  <c r="F5256" i="12"/>
  <c r="F5257" i="12"/>
  <c r="F5258" i="12"/>
  <c r="F5259" i="12"/>
  <c r="F5260" i="12"/>
  <c r="F5261" i="12"/>
  <c r="F5262" i="12"/>
  <c r="F5263" i="12"/>
  <c r="F5264" i="12"/>
  <c r="F5265" i="12"/>
  <c r="F5266" i="12"/>
  <c r="F5267" i="12"/>
  <c r="F5268" i="12"/>
  <c r="F5269" i="12"/>
  <c r="F5270" i="12"/>
  <c r="F5271" i="12"/>
  <c r="F5272" i="12"/>
  <c r="F5273" i="12"/>
  <c r="F5274" i="12"/>
  <c r="F5275" i="12"/>
  <c r="F5276" i="12"/>
  <c r="F5277" i="12"/>
  <c r="F5278" i="12"/>
  <c r="F5279" i="12"/>
  <c r="F5280" i="12"/>
  <c r="F5281" i="12"/>
  <c r="F5282" i="12"/>
  <c r="F5283" i="12"/>
  <c r="F5284" i="12"/>
  <c r="F5285" i="12"/>
  <c r="F5286" i="12"/>
  <c r="F5287" i="12"/>
  <c r="F5288" i="12"/>
  <c r="F5289" i="12"/>
  <c r="F5290" i="12"/>
  <c r="F5291" i="12"/>
  <c r="F5292" i="12"/>
  <c r="F5293" i="12"/>
  <c r="F5294" i="12"/>
  <c r="F5295" i="12"/>
  <c r="F5296" i="12"/>
  <c r="F5297" i="12"/>
  <c r="F5298" i="12"/>
  <c r="F5299" i="12"/>
  <c r="F5300" i="12"/>
  <c r="F5301" i="12"/>
  <c r="F5302" i="12"/>
  <c r="F5303" i="12"/>
  <c r="F5304" i="12"/>
  <c r="F5305" i="12"/>
  <c r="F5306" i="12"/>
  <c r="F5307" i="12"/>
  <c r="F5308" i="12"/>
  <c r="F5309" i="12"/>
  <c r="F5310" i="12"/>
  <c r="F5311" i="12"/>
  <c r="F5312" i="12"/>
  <c r="F5313" i="12"/>
  <c r="F5314" i="12"/>
  <c r="F5315" i="12"/>
  <c r="F5316" i="12"/>
  <c r="F5317" i="12"/>
  <c r="F5318" i="12"/>
  <c r="F5319" i="12"/>
  <c r="F5320" i="12"/>
  <c r="F5321" i="12"/>
  <c r="F5322" i="12"/>
  <c r="F5323" i="12"/>
  <c r="F5324" i="12"/>
  <c r="F5325" i="12"/>
  <c r="F5326" i="12"/>
  <c r="F5327" i="12"/>
  <c r="F5328" i="12"/>
  <c r="F5329" i="12"/>
  <c r="F5330" i="12"/>
  <c r="F5331" i="12"/>
  <c r="F5332" i="12"/>
  <c r="F5333" i="12"/>
  <c r="F5334" i="12"/>
  <c r="F5335" i="12"/>
  <c r="F5336" i="12"/>
  <c r="F5337" i="12"/>
  <c r="F5338" i="12"/>
  <c r="F5339" i="12"/>
  <c r="F5340" i="12"/>
  <c r="F5341" i="12"/>
  <c r="F5342" i="12"/>
  <c r="F5343" i="12"/>
  <c r="F5344" i="12"/>
  <c r="F5345" i="12"/>
  <c r="F5346" i="12"/>
  <c r="F5347" i="12"/>
  <c r="F5348" i="12"/>
  <c r="F5349" i="12"/>
  <c r="F5350" i="12"/>
  <c r="F5351" i="12"/>
  <c r="F5352" i="12"/>
  <c r="F5353" i="12"/>
  <c r="F5354" i="12"/>
  <c r="F5355" i="12"/>
  <c r="F5356" i="12"/>
  <c r="F5357" i="12"/>
  <c r="F5358" i="12"/>
  <c r="F5359" i="12"/>
  <c r="F5360" i="12"/>
  <c r="F5361" i="12"/>
  <c r="F5362" i="12"/>
  <c r="F5363" i="12"/>
  <c r="F5364" i="12"/>
  <c r="F5365" i="12"/>
  <c r="F5366" i="12"/>
  <c r="F5367" i="12"/>
  <c r="F5368" i="12"/>
  <c r="F5369" i="12"/>
  <c r="F5370" i="12"/>
  <c r="F5371" i="12"/>
  <c r="F5372" i="12"/>
  <c r="F5373" i="12"/>
  <c r="F5374" i="12"/>
  <c r="F5375" i="12"/>
  <c r="F5376" i="12"/>
  <c r="F5377" i="12"/>
  <c r="F5378" i="12"/>
  <c r="F5379" i="12"/>
  <c r="F5380" i="12"/>
  <c r="F5381" i="12"/>
  <c r="F5382" i="12"/>
  <c r="F5383" i="12"/>
  <c r="F5384" i="12"/>
  <c r="F5385" i="12"/>
  <c r="F5386" i="12"/>
  <c r="F5387" i="12"/>
  <c r="F5388" i="12"/>
  <c r="F5389" i="12"/>
  <c r="F5390" i="12"/>
  <c r="F5391" i="12"/>
  <c r="F5392" i="12"/>
  <c r="F5393" i="12"/>
  <c r="F5394" i="12"/>
  <c r="F5395" i="12"/>
  <c r="F5396" i="12"/>
  <c r="F5397" i="12"/>
  <c r="F5398" i="12"/>
  <c r="F5399" i="12"/>
  <c r="F5400" i="12"/>
  <c r="F5401" i="12"/>
  <c r="F5402" i="12"/>
  <c r="F5403" i="12"/>
  <c r="F5404" i="12"/>
  <c r="F5405" i="12"/>
  <c r="F5406" i="12"/>
  <c r="F5407" i="12"/>
  <c r="F5408" i="12"/>
  <c r="F5409" i="12"/>
  <c r="F5410" i="12"/>
  <c r="F5411" i="12"/>
  <c r="F5412" i="12"/>
  <c r="F5413" i="12"/>
  <c r="F5414" i="12"/>
  <c r="F5415" i="12"/>
  <c r="F5416" i="12"/>
  <c r="F5417" i="12"/>
  <c r="F5418" i="12"/>
  <c r="F5419" i="12"/>
  <c r="F5420" i="12"/>
  <c r="F5421" i="12"/>
  <c r="F5422" i="12"/>
  <c r="F5423" i="12"/>
  <c r="F5424" i="12"/>
  <c r="F5425" i="12"/>
  <c r="F5426" i="12"/>
  <c r="F5427" i="12"/>
  <c r="F5428" i="12"/>
  <c r="F5429" i="12"/>
  <c r="F5430" i="12"/>
  <c r="F5431" i="12"/>
  <c r="F5432" i="12"/>
  <c r="F5433" i="12"/>
  <c r="F5434" i="12"/>
  <c r="F5435" i="12"/>
  <c r="F5436" i="12"/>
  <c r="F5437" i="12"/>
  <c r="F5438" i="12"/>
  <c r="F5439" i="12"/>
  <c r="F5440" i="12"/>
  <c r="F5441" i="12"/>
  <c r="F5442" i="12"/>
  <c r="F5443" i="12"/>
  <c r="F5444" i="12"/>
  <c r="F5445" i="12"/>
  <c r="F5446" i="12"/>
  <c r="F5447" i="12"/>
  <c r="F5448" i="12"/>
  <c r="F5449" i="12"/>
  <c r="F5450" i="12"/>
  <c r="F5451" i="12"/>
  <c r="F5452" i="12"/>
  <c r="F5453" i="12"/>
  <c r="F5454" i="12"/>
  <c r="F5455" i="12"/>
  <c r="F5456" i="12"/>
  <c r="F5457" i="12"/>
  <c r="F5458" i="12"/>
  <c r="F5459" i="12"/>
  <c r="F5460" i="12"/>
  <c r="F5461" i="12"/>
  <c r="F5462" i="12"/>
  <c r="F5463" i="12"/>
  <c r="F5464" i="12"/>
  <c r="F5465" i="12"/>
  <c r="F5466" i="12"/>
  <c r="F5467" i="12"/>
  <c r="F5468" i="12"/>
  <c r="F5469" i="12"/>
  <c r="F5470" i="12"/>
  <c r="F5471" i="12"/>
  <c r="F5472" i="12"/>
  <c r="F5473" i="12"/>
  <c r="F5474" i="12"/>
  <c r="F5475" i="12"/>
  <c r="F5476" i="12"/>
  <c r="F5477" i="12"/>
  <c r="F5478" i="12"/>
  <c r="F5479" i="12"/>
  <c r="F5480" i="12"/>
  <c r="F5481" i="12"/>
  <c r="F5482" i="12"/>
  <c r="F5483" i="12"/>
  <c r="F5484" i="12"/>
  <c r="F5485" i="12"/>
  <c r="F5486" i="12"/>
  <c r="F5487" i="12"/>
  <c r="F5488" i="12"/>
  <c r="F5489" i="12"/>
  <c r="F5490" i="12"/>
  <c r="F5491" i="12"/>
  <c r="F5492" i="12"/>
  <c r="F5493" i="12"/>
  <c r="F5494" i="12"/>
  <c r="F5495" i="12"/>
  <c r="F5496" i="12"/>
  <c r="F5497" i="12"/>
  <c r="F5498" i="12"/>
  <c r="F5499" i="12"/>
  <c r="F5500" i="12"/>
  <c r="F5501" i="12"/>
  <c r="F5502" i="12"/>
  <c r="F5503" i="12"/>
  <c r="F5504" i="12"/>
  <c r="F5505" i="12"/>
  <c r="F5506" i="12"/>
  <c r="F5507" i="12"/>
  <c r="F5508" i="12"/>
  <c r="F5509" i="12"/>
  <c r="F5510" i="12"/>
  <c r="F5511" i="12"/>
  <c r="F5512" i="12"/>
  <c r="F5513" i="12"/>
  <c r="F5514" i="12"/>
  <c r="F5515" i="12"/>
  <c r="F5516" i="12"/>
  <c r="F5517" i="12"/>
  <c r="F5518" i="12"/>
  <c r="F5519" i="12"/>
  <c r="F5520" i="12"/>
  <c r="F5521" i="12"/>
  <c r="F5522" i="12"/>
  <c r="F5523" i="12"/>
  <c r="F5524" i="12"/>
  <c r="F5525" i="12"/>
  <c r="F5526" i="12"/>
  <c r="F5527" i="12"/>
  <c r="F5528" i="12"/>
  <c r="F5529" i="12"/>
  <c r="F5530" i="12"/>
  <c r="F5531" i="12"/>
  <c r="F5532" i="12"/>
  <c r="F5533" i="12"/>
  <c r="F5534" i="12"/>
  <c r="F5535" i="12"/>
  <c r="F5536" i="12"/>
  <c r="F5537" i="12"/>
  <c r="F5538" i="12"/>
  <c r="F5539" i="12"/>
  <c r="F5540" i="12"/>
  <c r="F5541" i="12"/>
  <c r="F5542" i="12"/>
  <c r="F5543" i="12"/>
  <c r="F5544" i="12"/>
  <c r="F5545" i="12"/>
  <c r="F5546" i="12"/>
  <c r="F5547" i="12"/>
  <c r="F5548" i="12"/>
  <c r="F5549" i="12"/>
  <c r="F5550" i="12"/>
  <c r="F5551" i="12"/>
  <c r="F5552" i="12"/>
  <c r="F5553" i="12"/>
  <c r="F5554" i="12"/>
  <c r="F5555" i="12"/>
  <c r="F5556" i="12"/>
  <c r="F5557" i="12"/>
  <c r="F5558" i="12"/>
  <c r="F5559" i="12"/>
  <c r="F5560" i="12"/>
  <c r="F5561" i="12"/>
  <c r="F5562" i="12"/>
  <c r="F5563" i="12"/>
  <c r="F5564" i="12"/>
  <c r="F5565" i="12"/>
  <c r="F5566" i="12"/>
  <c r="F5567" i="12"/>
  <c r="F5568" i="12"/>
  <c r="F5569" i="12"/>
  <c r="F5570" i="12"/>
  <c r="F5571" i="12"/>
  <c r="F5572" i="12"/>
  <c r="F5573" i="12"/>
  <c r="F5574" i="12"/>
  <c r="F5575" i="12"/>
  <c r="F5576" i="12"/>
  <c r="F5577" i="12"/>
  <c r="F5578" i="12"/>
  <c r="F5579" i="12"/>
  <c r="F5580" i="12"/>
  <c r="F5581" i="12"/>
  <c r="F5582" i="12"/>
  <c r="F5583" i="12"/>
  <c r="F5584" i="12"/>
  <c r="F5585" i="12"/>
  <c r="F5586" i="12"/>
  <c r="F5587" i="12"/>
  <c r="F5588" i="12"/>
  <c r="F5589" i="12"/>
  <c r="F5590" i="12"/>
  <c r="F5591" i="12"/>
  <c r="F5592" i="12"/>
  <c r="F5593" i="12"/>
  <c r="F5594" i="12"/>
  <c r="F5595" i="12"/>
  <c r="F5596" i="12"/>
  <c r="F5597" i="12"/>
  <c r="F5598" i="12"/>
  <c r="F5599" i="12"/>
  <c r="F5600" i="12"/>
  <c r="F5601" i="12"/>
  <c r="F5602" i="12"/>
  <c r="F5603" i="12"/>
  <c r="F5604" i="12"/>
  <c r="F5605" i="12"/>
  <c r="F5606" i="12"/>
  <c r="F5607" i="12"/>
  <c r="F5608" i="12"/>
  <c r="F5609" i="12"/>
  <c r="F5610" i="12"/>
  <c r="F5611" i="12"/>
  <c r="F5612" i="12"/>
  <c r="F5613" i="12"/>
  <c r="F5614" i="12"/>
  <c r="F5615" i="12"/>
  <c r="F5616" i="12"/>
  <c r="F5617" i="12"/>
  <c r="F5618" i="12"/>
  <c r="F5619" i="12"/>
  <c r="F5620" i="12"/>
  <c r="F5621" i="12"/>
  <c r="F5622" i="12"/>
  <c r="F5623" i="12"/>
  <c r="F5624" i="12"/>
  <c r="F5625" i="12"/>
  <c r="F5626" i="12"/>
  <c r="F5627" i="12"/>
  <c r="F5628" i="12"/>
  <c r="F5629" i="12"/>
  <c r="F5630" i="12"/>
  <c r="F5631" i="12"/>
  <c r="F5632" i="12"/>
  <c r="F5633" i="12"/>
  <c r="F5634" i="12"/>
  <c r="F5635" i="12"/>
  <c r="F5636" i="12"/>
  <c r="F5637" i="12"/>
  <c r="F5638" i="12"/>
  <c r="F5639" i="12"/>
  <c r="F5640" i="12"/>
  <c r="F5641" i="12"/>
  <c r="F5642" i="12"/>
  <c r="F5643" i="12"/>
  <c r="F5644" i="12"/>
  <c r="F5645" i="12"/>
  <c r="F5646" i="12"/>
  <c r="F5647" i="12"/>
  <c r="F5648" i="12"/>
  <c r="F5649" i="12"/>
  <c r="F5650" i="12"/>
  <c r="F5651" i="12"/>
  <c r="F5652" i="12"/>
  <c r="F5653" i="12"/>
  <c r="F5654" i="12"/>
  <c r="F5655" i="12"/>
  <c r="F5656" i="12"/>
  <c r="F5657" i="12"/>
  <c r="F5658" i="12"/>
  <c r="F5659" i="12"/>
  <c r="F5660" i="12"/>
  <c r="F5661" i="12"/>
  <c r="F5662" i="12"/>
  <c r="F5663" i="12"/>
  <c r="F5664" i="12"/>
  <c r="F5665" i="12"/>
  <c r="F5666" i="12"/>
  <c r="F5667" i="12"/>
  <c r="F5668" i="12"/>
  <c r="F5669" i="12"/>
  <c r="F5670" i="12"/>
  <c r="F5671" i="12"/>
  <c r="F5672" i="12"/>
  <c r="F5673" i="12"/>
  <c r="F5674" i="12"/>
  <c r="F5675" i="12"/>
  <c r="F5676" i="12"/>
  <c r="F5677" i="12"/>
  <c r="F5678" i="12"/>
  <c r="F5679" i="12"/>
  <c r="F5680" i="12"/>
  <c r="F5681" i="12"/>
  <c r="F5682" i="12"/>
  <c r="F5683" i="12"/>
  <c r="F5684" i="12"/>
  <c r="F5685" i="12"/>
  <c r="F5686" i="12"/>
  <c r="F5687" i="12"/>
  <c r="F5688" i="12"/>
  <c r="F5689" i="12"/>
  <c r="F5690" i="12"/>
  <c r="F5691" i="12"/>
  <c r="F5692" i="12"/>
  <c r="F5693" i="12"/>
  <c r="F5694" i="12"/>
  <c r="F5695" i="12"/>
  <c r="F5696" i="12"/>
  <c r="F5697" i="12"/>
  <c r="F5698" i="12"/>
  <c r="F5699" i="12"/>
  <c r="F5700" i="12"/>
  <c r="F5701" i="12"/>
  <c r="F5702" i="12"/>
  <c r="F5703" i="12"/>
  <c r="F5704" i="12"/>
  <c r="F5705" i="12"/>
  <c r="F5706" i="12"/>
  <c r="F5707" i="12"/>
  <c r="F5708" i="12"/>
  <c r="F5709" i="12"/>
  <c r="F5710" i="12"/>
  <c r="F5711" i="12"/>
  <c r="F5712" i="12"/>
  <c r="F5713" i="12"/>
  <c r="F5714" i="12"/>
  <c r="F5715" i="12"/>
  <c r="F5716" i="12"/>
  <c r="F5717" i="12"/>
  <c r="F5718" i="12"/>
  <c r="F5719" i="12"/>
  <c r="F5720" i="12"/>
  <c r="F5721" i="12"/>
  <c r="F5722" i="12"/>
  <c r="F5723" i="12"/>
  <c r="F5724" i="12"/>
  <c r="F5725" i="12"/>
  <c r="F5726" i="12"/>
  <c r="F5727" i="12"/>
  <c r="F5728" i="12"/>
  <c r="F5729" i="12"/>
  <c r="F5730" i="12"/>
  <c r="F5731" i="12"/>
  <c r="F5732" i="12"/>
  <c r="F5733" i="12"/>
  <c r="F5734" i="12"/>
  <c r="F5735" i="12"/>
  <c r="F5736" i="12"/>
  <c r="F5737" i="12"/>
  <c r="F5738" i="12"/>
  <c r="F5739" i="12"/>
  <c r="F5740" i="12"/>
  <c r="F5741" i="12"/>
  <c r="F5742" i="12"/>
  <c r="F5743" i="12"/>
  <c r="F5744" i="12"/>
  <c r="F5745" i="12"/>
  <c r="F5746" i="12"/>
  <c r="F5747" i="12"/>
  <c r="F5748" i="12"/>
  <c r="F5749" i="12"/>
  <c r="F5750" i="12"/>
  <c r="F5751" i="12"/>
  <c r="F5752" i="12"/>
  <c r="F5753" i="12"/>
  <c r="F5754" i="12"/>
  <c r="F5755" i="12"/>
  <c r="F5756" i="12"/>
  <c r="F5757" i="12"/>
  <c r="F5758" i="12"/>
  <c r="F5759" i="12"/>
  <c r="F5760" i="12"/>
  <c r="F5761" i="12"/>
  <c r="F5762" i="12"/>
  <c r="F5763" i="12"/>
  <c r="F5764" i="12"/>
  <c r="F5765" i="12"/>
  <c r="F5766" i="12"/>
  <c r="F5767" i="12"/>
  <c r="F5768" i="12"/>
  <c r="F5769" i="12"/>
  <c r="F5770" i="12"/>
  <c r="F5771" i="12"/>
  <c r="F5772" i="12"/>
  <c r="F5773" i="12"/>
  <c r="F5774" i="12"/>
  <c r="F5775" i="12"/>
  <c r="F5776" i="12"/>
  <c r="F5777" i="12"/>
  <c r="F5778" i="12"/>
  <c r="F5779" i="12"/>
  <c r="F5780" i="12"/>
  <c r="F5781" i="12"/>
  <c r="F5782" i="12"/>
  <c r="F5783" i="12"/>
  <c r="F5784" i="12"/>
  <c r="F5785" i="12"/>
  <c r="F5786" i="12"/>
  <c r="F5787" i="12"/>
  <c r="F5788" i="12"/>
  <c r="F5789" i="12"/>
  <c r="F5790" i="12"/>
  <c r="F5791" i="12"/>
  <c r="F5792" i="12"/>
  <c r="F5793" i="12"/>
  <c r="F5794" i="12"/>
  <c r="F5795" i="12"/>
  <c r="F5796" i="12"/>
  <c r="F5797" i="12"/>
  <c r="F5798" i="12"/>
  <c r="F5799" i="12"/>
  <c r="F5800" i="12"/>
  <c r="F5801" i="12"/>
  <c r="F5802" i="12"/>
  <c r="F5803" i="12"/>
  <c r="F5804" i="12"/>
  <c r="F5805" i="12"/>
  <c r="F5806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F225" i="12"/>
  <c r="F226" i="12"/>
  <c r="F227" i="12"/>
  <c r="F228" i="12"/>
  <c r="F229" i="12"/>
  <c r="F230" i="12"/>
  <c r="F231" i="12"/>
  <c r="F232" i="12"/>
  <c r="F233" i="12"/>
  <c r="F234" i="12"/>
  <c r="F235" i="12"/>
  <c r="F236" i="12"/>
  <c r="F237" i="12"/>
  <c r="F238" i="12"/>
  <c r="F239" i="12"/>
  <c r="F240" i="12"/>
  <c r="F241" i="12"/>
  <c r="F242" i="12"/>
  <c r="F243" i="12"/>
  <c r="F244" i="12"/>
  <c r="F245" i="12"/>
  <c r="F246" i="12"/>
  <c r="F247" i="12"/>
  <c r="F248" i="12"/>
  <c r="F249" i="12"/>
  <c r="F250" i="12"/>
  <c r="F251" i="12"/>
  <c r="F252" i="12"/>
  <c r="F253" i="12"/>
  <c r="F254" i="12"/>
  <c r="F255" i="12"/>
  <c r="F256" i="12"/>
  <c r="F257" i="12"/>
  <c r="F258" i="12"/>
  <c r="F259" i="12"/>
  <c r="F260" i="12"/>
  <c r="F261" i="12"/>
  <c r="F262" i="12"/>
  <c r="F263" i="12"/>
  <c r="F264" i="12"/>
  <c r="F265" i="12"/>
  <c r="F266" i="12"/>
  <c r="F267" i="12"/>
  <c r="F268" i="12"/>
  <c r="F269" i="12"/>
  <c r="F270" i="12"/>
  <c r="F271" i="12"/>
  <c r="F272" i="12"/>
  <c r="F273" i="12"/>
  <c r="F274" i="12"/>
  <c r="F275" i="12"/>
  <c r="F276" i="12"/>
  <c r="F277" i="12"/>
  <c r="F278" i="12"/>
  <c r="F279" i="12"/>
  <c r="F280" i="12"/>
  <c r="F281" i="12"/>
  <c r="F282" i="12"/>
  <c r="F283" i="12"/>
  <c r="F284" i="12"/>
  <c r="F285" i="12"/>
  <c r="F286" i="12"/>
  <c r="F287" i="12"/>
  <c r="F288" i="12"/>
  <c r="F289" i="12"/>
  <c r="F290" i="12"/>
  <c r="F291" i="12"/>
  <c r="F292" i="12"/>
  <c r="F293" i="12"/>
  <c r="F294" i="12"/>
  <c r="F295" i="12"/>
  <c r="F296" i="12"/>
  <c r="F297" i="12"/>
  <c r="F298" i="12"/>
  <c r="F299" i="12"/>
  <c r="F300" i="12"/>
  <c r="F301" i="12"/>
  <c r="F302" i="12"/>
  <c r="F303" i="12"/>
  <c r="F304" i="12"/>
  <c r="F305" i="12"/>
  <c r="F306" i="12"/>
  <c r="F307" i="12"/>
  <c r="F308" i="12"/>
  <c r="F309" i="12"/>
  <c r="F310" i="12"/>
  <c r="F311" i="12"/>
  <c r="F312" i="12"/>
  <c r="F313" i="12"/>
  <c r="F314" i="12"/>
  <c r="F315" i="12"/>
  <c r="F316" i="12"/>
  <c r="F317" i="12"/>
  <c r="F318" i="12"/>
  <c r="F319" i="12"/>
  <c r="F320" i="12"/>
  <c r="F321" i="12"/>
  <c r="F322" i="12"/>
  <c r="F323" i="12"/>
  <c r="F324" i="12"/>
  <c r="F325" i="12"/>
  <c r="F326" i="12"/>
  <c r="F327" i="12"/>
  <c r="F328" i="12"/>
  <c r="F329" i="12"/>
  <c r="F330" i="12"/>
  <c r="F331" i="12"/>
  <c r="F332" i="12"/>
  <c r="F333" i="12"/>
  <c r="F334" i="12"/>
  <c r="F335" i="12"/>
  <c r="F336" i="12"/>
  <c r="F337" i="12"/>
  <c r="F338" i="12"/>
  <c r="F339" i="12"/>
  <c r="F340" i="12"/>
  <c r="F341" i="12"/>
  <c r="F342" i="12"/>
  <c r="F343" i="12"/>
  <c r="F344" i="12"/>
  <c r="F345" i="12"/>
  <c r="F346" i="12"/>
  <c r="F347" i="12"/>
  <c r="F348" i="12"/>
  <c r="F349" i="12"/>
  <c r="F350" i="12"/>
  <c r="F351" i="12"/>
  <c r="F352" i="12"/>
  <c r="F353" i="12"/>
  <c r="F354" i="12"/>
  <c r="F355" i="12"/>
  <c r="F356" i="12"/>
  <c r="F357" i="12"/>
  <c r="F358" i="12"/>
  <c r="F359" i="12"/>
  <c r="F360" i="12"/>
  <c r="F361" i="12"/>
  <c r="F362" i="12"/>
  <c r="F363" i="12"/>
  <c r="F364" i="12"/>
  <c r="F365" i="12"/>
  <c r="F366" i="12"/>
  <c r="F367" i="12"/>
  <c r="F368" i="12"/>
  <c r="F369" i="12"/>
  <c r="F370" i="12"/>
  <c r="F371" i="12"/>
  <c r="F372" i="12"/>
  <c r="F373" i="12"/>
  <c r="F374" i="12"/>
  <c r="F375" i="12"/>
  <c r="F376" i="12"/>
  <c r="F377" i="12"/>
  <c r="F378" i="12"/>
  <c r="F379" i="12"/>
  <c r="F380" i="12"/>
  <c r="F381" i="12"/>
  <c r="F382" i="12"/>
  <c r="F383" i="12"/>
  <c r="F384" i="12"/>
  <c r="F385" i="12"/>
  <c r="F386" i="12"/>
  <c r="F387" i="12"/>
  <c r="F388" i="12"/>
  <c r="F389" i="12"/>
  <c r="F390" i="12"/>
  <c r="F391" i="12"/>
  <c r="F392" i="12"/>
  <c r="F393" i="12"/>
  <c r="F394" i="12"/>
  <c r="F395" i="12"/>
  <c r="F396" i="12"/>
  <c r="F397" i="12"/>
  <c r="F398" i="12"/>
  <c r="F399" i="12"/>
  <c r="F400" i="12"/>
  <c r="F401" i="12"/>
  <c r="F402" i="12"/>
  <c r="F403" i="12"/>
  <c r="F404" i="12"/>
  <c r="F405" i="12"/>
  <c r="F406" i="12"/>
  <c r="F407" i="12"/>
  <c r="F408" i="12"/>
  <c r="F409" i="12"/>
  <c r="F410" i="12"/>
  <c r="F411" i="12"/>
  <c r="F412" i="12"/>
  <c r="F413" i="12"/>
  <c r="F414" i="12"/>
  <c r="F415" i="12"/>
  <c r="F416" i="12"/>
  <c r="F417" i="12"/>
  <c r="F418" i="12"/>
  <c r="F419" i="12"/>
  <c r="F420" i="12"/>
  <c r="F421" i="12"/>
  <c r="F422" i="12"/>
  <c r="F423" i="12"/>
  <c r="F424" i="12"/>
  <c r="F425" i="12"/>
  <c r="F426" i="12"/>
  <c r="F427" i="12"/>
  <c r="F428" i="12"/>
  <c r="F429" i="12"/>
  <c r="F430" i="12"/>
  <c r="F431" i="12"/>
  <c r="F432" i="12"/>
  <c r="G432" i="12" s="1"/>
  <c r="F433" i="12"/>
  <c r="G433" i="12" s="1"/>
  <c r="F434" i="12"/>
  <c r="G434" i="12" s="1"/>
  <c r="F435" i="12"/>
  <c r="G435" i="12" s="1"/>
  <c r="F436" i="12"/>
  <c r="G436" i="12" s="1"/>
  <c r="F437" i="12"/>
  <c r="G437" i="12" s="1"/>
  <c r="F438" i="12"/>
  <c r="G438" i="12" s="1"/>
  <c r="F439" i="12"/>
  <c r="G439" i="12" s="1"/>
  <c r="F440" i="12"/>
  <c r="G440" i="12" s="1"/>
  <c r="F441" i="12"/>
  <c r="G441" i="12" s="1"/>
  <c r="F442" i="12"/>
  <c r="G442" i="12" s="1"/>
  <c r="F443" i="12"/>
  <c r="G443" i="12" s="1"/>
  <c r="F444" i="12"/>
  <c r="G444" i="12" s="1"/>
  <c r="F445" i="12"/>
  <c r="G445" i="12" s="1"/>
  <c r="F446" i="12"/>
  <c r="G446" i="12" s="1"/>
  <c r="F447" i="12"/>
  <c r="G447" i="12" s="1"/>
  <c r="F448" i="12"/>
  <c r="G448" i="12" s="1"/>
  <c r="F4" i="12"/>
  <c r="G88" i="29" l="1"/>
  <c r="H87" i="29"/>
  <c r="G87" i="29"/>
  <c r="G86" i="29"/>
  <c r="G85" i="29"/>
  <c r="G81" i="29"/>
  <c r="H80" i="29"/>
  <c r="G80" i="29"/>
  <c r="G79" i="29"/>
  <c r="G78" i="29"/>
  <c r="G74" i="29"/>
  <c r="H73" i="29"/>
  <c r="G73" i="29"/>
  <c r="G72" i="29"/>
  <c r="G71" i="29"/>
  <c r="G67" i="29"/>
  <c r="H66" i="29"/>
  <c r="G66" i="29"/>
  <c r="G65" i="29"/>
  <c r="G64" i="29"/>
  <c r="G60" i="29"/>
  <c r="H59" i="29"/>
  <c r="G59" i="29"/>
  <c r="G58" i="29"/>
  <c r="G57" i="29"/>
  <c r="G53" i="29"/>
  <c r="H52" i="29"/>
  <c r="G52" i="29"/>
  <c r="G51" i="29"/>
  <c r="G50" i="29"/>
  <c r="G46" i="29"/>
  <c r="H45" i="29"/>
  <c r="G45" i="29"/>
  <c r="G44" i="29"/>
  <c r="G43" i="29"/>
  <c r="G39" i="29"/>
  <c r="H38" i="29"/>
  <c r="G38" i="29"/>
  <c r="G37" i="29"/>
  <c r="G36" i="29"/>
  <c r="G32" i="29"/>
  <c r="H31" i="29"/>
  <c r="G31" i="29"/>
  <c r="G30" i="29"/>
  <c r="G29" i="29"/>
  <c r="G25" i="29"/>
  <c r="H24" i="29"/>
  <c r="G24" i="29"/>
  <c r="G23" i="29"/>
  <c r="G22" i="29"/>
  <c r="G18" i="29"/>
  <c r="H17" i="29"/>
  <c r="G17" i="29"/>
  <c r="G16" i="29"/>
  <c r="G15" i="29"/>
  <c r="H10" i="29"/>
  <c r="B4049" i="12" l="1"/>
  <c r="C4049" i="12" s="1"/>
  <c r="D4049" i="12"/>
  <c r="E4049" i="12"/>
  <c r="G4049" i="12" s="1"/>
  <c r="B4050" i="12"/>
  <c r="C4050" i="12" s="1"/>
  <c r="D4050" i="12"/>
  <c r="E4050" i="12"/>
  <c r="G4050" i="12" s="1"/>
  <c r="B4051" i="12"/>
  <c r="C4051" i="12" s="1"/>
  <c r="D4051" i="12"/>
  <c r="E4051" i="12"/>
  <c r="G4051" i="12" s="1"/>
  <c r="B4052" i="12"/>
  <c r="C4052" i="12" s="1"/>
  <c r="D4052" i="12"/>
  <c r="E4052" i="12"/>
  <c r="G4052" i="12" s="1"/>
  <c r="B4053" i="12"/>
  <c r="C4053" i="12" s="1"/>
  <c r="D4053" i="12"/>
  <c r="E4053" i="12"/>
  <c r="G4053" i="12" s="1"/>
  <c r="B4054" i="12"/>
  <c r="C4054" i="12" s="1"/>
  <c r="D4054" i="12"/>
  <c r="E4054" i="12"/>
  <c r="G4054" i="12" s="1"/>
  <c r="B4055" i="12"/>
  <c r="C4055" i="12" s="1"/>
  <c r="D4055" i="12"/>
  <c r="E4055" i="12"/>
  <c r="G4055" i="12" s="1"/>
  <c r="B4056" i="12"/>
  <c r="C4056" i="12" s="1"/>
  <c r="D4056" i="12"/>
  <c r="E4056" i="12"/>
  <c r="G4056" i="12" s="1"/>
  <c r="B4057" i="12"/>
  <c r="C4057" i="12" s="1"/>
  <c r="D4057" i="12"/>
  <c r="E4057" i="12"/>
  <c r="G4057" i="12" s="1"/>
  <c r="B4058" i="12"/>
  <c r="C4058" i="12" s="1"/>
  <c r="D4058" i="12"/>
  <c r="E4058" i="12"/>
  <c r="G4058" i="12" s="1"/>
  <c r="B4059" i="12"/>
  <c r="C4059" i="12" s="1"/>
  <c r="D4059" i="12"/>
  <c r="E4059" i="12"/>
  <c r="G4059" i="12" s="1"/>
  <c r="B4060" i="12"/>
  <c r="C4060" i="12" s="1"/>
  <c r="D4060" i="12"/>
  <c r="E4060" i="12"/>
  <c r="G4060" i="12" s="1"/>
  <c r="B4061" i="12"/>
  <c r="C4061" i="12" s="1"/>
  <c r="D4061" i="12"/>
  <c r="E4061" i="12"/>
  <c r="G4061" i="12" s="1"/>
  <c r="B4062" i="12"/>
  <c r="C4062" i="12" s="1"/>
  <c r="D4062" i="12"/>
  <c r="E4062" i="12"/>
  <c r="G4062" i="12" s="1"/>
  <c r="B4063" i="12"/>
  <c r="C4063" i="12" s="1"/>
  <c r="D4063" i="12"/>
  <c r="E4063" i="12"/>
  <c r="G4063" i="12" s="1"/>
  <c r="B4064" i="12"/>
  <c r="C4064" i="12" s="1"/>
  <c r="D4064" i="12"/>
  <c r="E4064" i="12"/>
  <c r="G4064" i="12" s="1"/>
  <c r="B4065" i="12"/>
  <c r="C4065" i="12" s="1"/>
  <c r="D4065" i="12"/>
  <c r="E4065" i="12"/>
  <c r="G4065" i="12" s="1"/>
  <c r="B4066" i="12"/>
  <c r="C4066" i="12" s="1"/>
  <c r="D4066" i="12"/>
  <c r="E4066" i="12"/>
  <c r="G4066" i="12" s="1"/>
  <c r="B4067" i="12"/>
  <c r="C4067" i="12" s="1"/>
  <c r="D4067" i="12"/>
  <c r="E4067" i="12"/>
  <c r="G4067" i="12" s="1"/>
  <c r="B4068" i="12"/>
  <c r="C4068" i="12" s="1"/>
  <c r="D4068" i="12"/>
  <c r="E4068" i="12"/>
  <c r="G4068" i="12" s="1"/>
  <c r="B4069" i="12"/>
  <c r="C4069" i="12" s="1"/>
  <c r="D4069" i="12"/>
  <c r="E4069" i="12"/>
  <c r="G4069" i="12" s="1"/>
  <c r="B4070" i="12"/>
  <c r="C4070" i="12" s="1"/>
  <c r="D4070" i="12"/>
  <c r="E4070" i="12"/>
  <c r="G4070" i="12" s="1"/>
  <c r="B4071" i="12"/>
  <c r="C4071" i="12" s="1"/>
  <c r="D4071" i="12"/>
  <c r="E4071" i="12"/>
  <c r="G4071" i="12" s="1"/>
  <c r="B4072" i="12"/>
  <c r="C4072" i="12" s="1"/>
  <c r="D4072" i="12"/>
  <c r="E4072" i="12"/>
  <c r="G4072" i="12" s="1"/>
  <c r="B4073" i="12"/>
  <c r="C4073" i="12" s="1"/>
  <c r="D4073" i="12"/>
  <c r="E4073" i="12"/>
  <c r="G4073" i="12" s="1"/>
  <c r="B4074" i="12"/>
  <c r="C4074" i="12" s="1"/>
  <c r="D4074" i="12"/>
  <c r="E4074" i="12"/>
  <c r="G4074" i="12" s="1"/>
  <c r="B4075" i="12"/>
  <c r="C4075" i="12" s="1"/>
  <c r="D4075" i="12"/>
  <c r="E4075" i="12"/>
  <c r="G4075" i="12" s="1"/>
  <c r="B4076" i="12"/>
  <c r="C4076" i="12" s="1"/>
  <c r="D4076" i="12"/>
  <c r="E4076" i="12"/>
  <c r="G4076" i="12" s="1"/>
  <c r="B4077" i="12"/>
  <c r="C4077" i="12" s="1"/>
  <c r="D4077" i="12"/>
  <c r="E4077" i="12"/>
  <c r="G4077" i="12" s="1"/>
  <c r="B4078" i="12"/>
  <c r="C4078" i="12" s="1"/>
  <c r="D4078" i="12"/>
  <c r="E4078" i="12"/>
  <c r="G4078" i="12" s="1"/>
  <c r="B4079" i="12"/>
  <c r="C4079" i="12" s="1"/>
  <c r="D4079" i="12"/>
  <c r="E4079" i="12"/>
  <c r="G4079" i="12" s="1"/>
  <c r="B4080" i="12"/>
  <c r="C4080" i="12" s="1"/>
  <c r="D4080" i="12"/>
  <c r="E4080" i="12"/>
  <c r="G4080" i="12" s="1"/>
  <c r="B4081" i="12"/>
  <c r="C4081" i="12" s="1"/>
  <c r="D4081" i="12"/>
  <c r="E4081" i="12"/>
  <c r="G4081" i="12" s="1"/>
  <c r="B4082" i="12"/>
  <c r="C4082" i="12" s="1"/>
  <c r="D4082" i="12"/>
  <c r="E4082" i="12"/>
  <c r="G4082" i="12" s="1"/>
  <c r="B4083" i="12"/>
  <c r="C4083" i="12" s="1"/>
  <c r="D4083" i="12"/>
  <c r="E4083" i="12"/>
  <c r="G4083" i="12" s="1"/>
  <c r="B4084" i="12"/>
  <c r="C4084" i="12" s="1"/>
  <c r="D4084" i="12"/>
  <c r="E4084" i="12"/>
  <c r="G4084" i="12" s="1"/>
  <c r="B4085" i="12"/>
  <c r="C4085" i="12" s="1"/>
  <c r="D4085" i="12"/>
  <c r="E4085" i="12"/>
  <c r="G4085" i="12" s="1"/>
  <c r="B4086" i="12"/>
  <c r="C4086" i="12" s="1"/>
  <c r="D4086" i="12"/>
  <c r="E4086" i="12"/>
  <c r="G4086" i="12" s="1"/>
  <c r="B4087" i="12"/>
  <c r="C4087" i="12" s="1"/>
  <c r="D4087" i="12"/>
  <c r="E4087" i="12"/>
  <c r="G4087" i="12" s="1"/>
  <c r="B4088" i="12"/>
  <c r="C4088" i="12" s="1"/>
  <c r="D4088" i="12"/>
  <c r="E4088" i="12"/>
  <c r="G4088" i="12" s="1"/>
  <c r="B4089" i="12"/>
  <c r="C4089" i="12" s="1"/>
  <c r="D4089" i="12"/>
  <c r="E4089" i="12"/>
  <c r="G4089" i="12" s="1"/>
  <c r="B4090" i="12"/>
  <c r="C4090" i="12" s="1"/>
  <c r="D4090" i="12"/>
  <c r="E4090" i="12"/>
  <c r="G4090" i="12" s="1"/>
  <c r="B4091" i="12"/>
  <c r="C4091" i="12" s="1"/>
  <c r="D4091" i="12"/>
  <c r="E4091" i="12"/>
  <c r="G4091" i="12" s="1"/>
  <c r="B4092" i="12"/>
  <c r="C4092" i="12" s="1"/>
  <c r="D4092" i="12"/>
  <c r="E4092" i="12"/>
  <c r="G4092" i="12" s="1"/>
  <c r="B4093" i="12"/>
  <c r="C4093" i="12" s="1"/>
  <c r="D4093" i="12"/>
  <c r="E4093" i="12"/>
  <c r="G4093" i="12" s="1"/>
  <c r="B4094" i="12"/>
  <c r="C4094" i="12" s="1"/>
  <c r="D4094" i="12"/>
  <c r="E4094" i="12"/>
  <c r="G4094" i="12" s="1"/>
  <c r="B4095" i="12"/>
  <c r="C4095" i="12" s="1"/>
  <c r="D4095" i="12"/>
  <c r="E4095" i="12"/>
  <c r="G4095" i="12" s="1"/>
  <c r="B4096" i="12"/>
  <c r="C4096" i="12" s="1"/>
  <c r="D4096" i="12"/>
  <c r="E4096" i="12"/>
  <c r="G4096" i="12" s="1"/>
  <c r="B4097" i="12"/>
  <c r="C4097" i="12" s="1"/>
  <c r="D4097" i="12"/>
  <c r="E4097" i="12"/>
  <c r="G4097" i="12" s="1"/>
  <c r="B4098" i="12"/>
  <c r="C4098" i="12" s="1"/>
  <c r="D4098" i="12"/>
  <c r="E4098" i="12"/>
  <c r="G4098" i="12" s="1"/>
  <c r="B4099" i="12"/>
  <c r="C4099" i="12" s="1"/>
  <c r="D4099" i="12"/>
  <c r="E4099" i="12"/>
  <c r="G4099" i="12" s="1"/>
  <c r="B4100" i="12"/>
  <c r="C4100" i="12" s="1"/>
  <c r="D4100" i="12"/>
  <c r="E4100" i="12"/>
  <c r="G4100" i="12" s="1"/>
  <c r="B4101" i="12"/>
  <c r="C4101" i="12" s="1"/>
  <c r="D4101" i="12"/>
  <c r="E4101" i="12"/>
  <c r="G4101" i="12" s="1"/>
  <c r="B4102" i="12"/>
  <c r="C4102" i="12" s="1"/>
  <c r="D4102" i="12"/>
  <c r="E4102" i="12"/>
  <c r="G4102" i="12" s="1"/>
  <c r="B4103" i="12"/>
  <c r="C4103" i="12" s="1"/>
  <c r="D4103" i="12"/>
  <c r="E4103" i="12"/>
  <c r="G4103" i="12" s="1"/>
  <c r="B4104" i="12"/>
  <c r="C4104" i="12" s="1"/>
  <c r="D4104" i="12"/>
  <c r="E4104" i="12"/>
  <c r="G4104" i="12" s="1"/>
  <c r="B4105" i="12"/>
  <c r="C4105" i="12" s="1"/>
  <c r="D4105" i="12"/>
  <c r="E4105" i="12"/>
  <c r="G4105" i="12" s="1"/>
  <c r="B4106" i="12"/>
  <c r="C4106" i="12" s="1"/>
  <c r="D4106" i="12"/>
  <c r="E4106" i="12"/>
  <c r="G4106" i="12" s="1"/>
  <c r="B4107" i="12"/>
  <c r="C4107" i="12" s="1"/>
  <c r="D4107" i="12"/>
  <c r="E4107" i="12"/>
  <c r="G4107" i="12" s="1"/>
  <c r="B4108" i="12"/>
  <c r="C4108" i="12" s="1"/>
  <c r="D4108" i="12"/>
  <c r="E4108" i="12"/>
  <c r="G4108" i="12" s="1"/>
  <c r="B4109" i="12"/>
  <c r="C4109" i="12" s="1"/>
  <c r="D4109" i="12"/>
  <c r="E4109" i="12"/>
  <c r="G4109" i="12" s="1"/>
  <c r="B4110" i="12"/>
  <c r="C4110" i="12" s="1"/>
  <c r="D4110" i="12"/>
  <c r="E4110" i="12"/>
  <c r="G4110" i="12" s="1"/>
  <c r="B4111" i="12"/>
  <c r="C4111" i="12" s="1"/>
  <c r="D4111" i="12"/>
  <c r="E4111" i="12"/>
  <c r="G4111" i="12" s="1"/>
  <c r="B4112" i="12"/>
  <c r="C4112" i="12" s="1"/>
  <c r="D4112" i="12"/>
  <c r="E4112" i="12"/>
  <c r="G4112" i="12" s="1"/>
  <c r="B4113" i="12"/>
  <c r="C4113" i="12" s="1"/>
  <c r="D4113" i="12"/>
  <c r="E4113" i="12"/>
  <c r="G4113" i="12" s="1"/>
  <c r="B4114" i="12"/>
  <c r="C4114" i="12" s="1"/>
  <c r="D4114" i="12"/>
  <c r="E4114" i="12"/>
  <c r="G4114" i="12" s="1"/>
  <c r="B4115" i="12"/>
  <c r="C4115" i="12" s="1"/>
  <c r="D4115" i="12"/>
  <c r="E4115" i="12"/>
  <c r="G4115" i="12" s="1"/>
  <c r="B4116" i="12"/>
  <c r="C4116" i="12" s="1"/>
  <c r="D4116" i="12"/>
  <c r="E4116" i="12"/>
  <c r="G4116" i="12" s="1"/>
  <c r="B4117" i="12"/>
  <c r="C4117" i="12" s="1"/>
  <c r="D4117" i="12"/>
  <c r="E4117" i="12"/>
  <c r="G4117" i="12" s="1"/>
  <c r="B4118" i="12"/>
  <c r="C4118" i="12" s="1"/>
  <c r="D4118" i="12"/>
  <c r="E4118" i="12"/>
  <c r="G4118" i="12" s="1"/>
  <c r="B4119" i="12"/>
  <c r="C4119" i="12" s="1"/>
  <c r="D4119" i="12"/>
  <c r="E4119" i="12"/>
  <c r="G4119" i="12" s="1"/>
  <c r="B4120" i="12"/>
  <c r="C4120" i="12" s="1"/>
  <c r="D4120" i="12"/>
  <c r="E4120" i="12"/>
  <c r="G4120" i="12" s="1"/>
  <c r="B4121" i="12"/>
  <c r="C4121" i="12" s="1"/>
  <c r="D4121" i="12"/>
  <c r="E4121" i="12"/>
  <c r="G4121" i="12" s="1"/>
  <c r="B4122" i="12"/>
  <c r="C4122" i="12" s="1"/>
  <c r="D4122" i="12"/>
  <c r="E4122" i="12"/>
  <c r="G4122" i="12" s="1"/>
  <c r="B4123" i="12"/>
  <c r="C4123" i="12" s="1"/>
  <c r="D4123" i="12"/>
  <c r="E4123" i="12"/>
  <c r="G4123" i="12" s="1"/>
  <c r="B4124" i="12"/>
  <c r="C4124" i="12" s="1"/>
  <c r="D4124" i="12"/>
  <c r="E4124" i="12"/>
  <c r="G4124" i="12" s="1"/>
  <c r="B4125" i="12"/>
  <c r="C4125" i="12" s="1"/>
  <c r="D4125" i="12"/>
  <c r="E4125" i="12"/>
  <c r="G4125" i="12" s="1"/>
  <c r="B4126" i="12"/>
  <c r="C4126" i="12" s="1"/>
  <c r="D4126" i="12"/>
  <c r="E4126" i="12"/>
  <c r="G4126" i="12" s="1"/>
  <c r="B4127" i="12"/>
  <c r="C4127" i="12" s="1"/>
  <c r="D4127" i="12"/>
  <c r="E4127" i="12"/>
  <c r="G4127" i="12" s="1"/>
  <c r="B4128" i="12"/>
  <c r="C4128" i="12" s="1"/>
  <c r="D4128" i="12"/>
  <c r="E4128" i="12"/>
  <c r="G4128" i="12" s="1"/>
  <c r="B4129" i="12"/>
  <c r="C4129" i="12" s="1"/>
  <c r="D4129" i="12"/>
  <c r="E4129" i="12"/>
  <c r="G4129" i="12" s="1"/>
  <c r="B4130" i="12"/>
  <c r="C4130" i="12" s="1"/>
  <c r="D4130" i="12"/>
  <c r="E4130" i="12"/>
  <c r="G4130" i="12" s="1"/>
  <c r="B4131" i="12"/>
  <c r="C4131" i="12" s="1"/>
  <c r="D4131" i="12"/>
  <c r="E4131" i="12"/>
  <c r="G4131" i="12" s="1"/>
  <c r="B4132" i="12"/>
  <c r="C4132" i="12" s="1"/>
  <c r="D4132" i="12"/>
  <c r="E4132" i="12"/>
  <c r="G4132" i="12" s="1"/>
  <c r="B4133" i="12"/>
  <c r="C4133" i="12" s="1"/>
  <c r="D4133" i="12"/>
  <c r="E4133" i="12"/>
  <c r="G4133" i="12" s="1"/>
  <c r="B4134" i="12"/>
  <c r="C4134" i="12" s="1"/>
  <c r="D4134" i="12"/>
  <c r="E4134" i="12"/>
  <c r="G4134" i="12" s="1"/>
  <c r="B4135" i="12"/>
  <c r="C4135" i="12" s="1"/>
  <c r="D4135" i="12"/>
  <c r="E4135" i="12"/>
  <c r="G4135" i="12" s="1"/>
  <c r="B4136" i="12"/>
  <c r="C4136" i="12" s="1"/>
  <c r="D4136" i="12"/>
  <c r="E4136" i="12"/>
  <c r="G4136" i="12" s="1"/>
  <c r="B4137" i="12"/>
  <c r="C4137" i="12" s="1"/>
  <c r="D4137" i="12"/>
  <c r="E4137" i="12"/>
  <c r="G4137" i="12" s="1"/>
  <c r="B4138" i="12"/>
  <c r="C4138" i="12" s="1"/>
  <c r="D4138" i="12"/>
  <c r="E4138" i="12"/>
  <c r="G4138" i="12" s="1"/>
  <c r="B4139" i="12"/>
  <c r="C4139" i="12" s="1"/>
  <c r="D4139" i="12"/>
  <c r="E4139" i="12"/>
  <c r="G4139" i="12" s="1"/>
  <c r="B4140" i="12"/>
  <c r="C4140" i="12" s="1"/>
  <c r="D4140" i="12"/>
  <c r="E4140" i="12"/>
  <c r="G4140" i="12" s="1"/>
  <c r="B4141" i="12"/>
  <c r="C4141" i="12" s="1"/>
  <c r="D4141" i="12"/>
  <c r="E4141" i="12"/>
  <c r="G4141" i="12" s="1"/>
  <c r="B4142" i="12"/>
  <c r="C4142" i="12" s="1"/>
  <c r="D4142" i="12"/>
  <c r="E4142" i="12"/>
  <c r="G4142" i="12" s="1"/>
  <c r="B4143" i="12"/>
  <c r="C4143" i="12" s="1"/>
  <c r="D4143" i="12"/>
  <c r="E4143" i="12"/>
  <c r="G4143" i="12" s="1"/>
  <c r="B4144" i="12"/>
  <c r="C4144" i="12" s="1"/>
  <c r="D4144" i="12"/>
  <c r="E4144" i="12"/>
  <c r="G4144" i="12" s="1"/>
  <c r="B4145" i="12"/>
  <c r="C4145" i="12" s="1"/>
  <c r="D4145" i="12"/>
  <c r="E4145" i="12"/>
  <c r="G4145" i="12" s="1"/>
  <c r="B4146" i="12"/>
  <c r="C4146" i="12" s="1"/>
  <c r="D4146" i="12"/>
  <c r="E4146" i="12"/>
  <c r="G4146" i="12" s="1"/>
  <c r="B4147" i="12"/>
  <c r="C4147" i="12" s="1"/>
  <c r="D4147" i="12"/>
  <c r="E4147" i="12"/>
  <c r="G4147" i="12" s="1"/>
  <c r="B4148" i="12"/>
  <c r="C4148" i="12" s="1"/>
  <c r="D4148" i="12"/>
  <c r="E4148" i="12"/>
  <c r="G4148" i="12" s="1"/>
  <c r="B4149" i="12"/>
  <c r="C4149" i="12" s="1"/>
  <c r="D4149" i="12"/>
  <c r="E4149" i="12"/>
  <c r="G4149" i="12" s="1"/>
  <c r="B4150" i="12"/>
  <c r="C4150" i="12" s="1"/>
  <c r="D4150" i="12"/>
  <c r="E4150" i="12"/>
  <c r="G4150" i="12" s="1"/>
  <c r="B4151" i="12"/>
  <c r="C4151" i="12" s="1"/>
  <c r="D4151" i="12"/>
  <c r="E4151" i="12"/>
  <c r="G4151" i="12" s="1"/>
  <c r="B4152" i="12"/>
  <c r="C4152" i="12" s="1"/>
  <c r="D4152" i="12"/>
  <c r="E4152" i="12"/>
  <c r="G4152" i="12" s="1"/>
  <c r="B4153" i="12"/>
  <c r="C4153" i="12" s="1"/>
  <c r="D4153" i="12"/>
  <c r="E4153" i="12"/>
  <c r="G4153" i="12" s="1"/>
  <c r="B4154" i="12"/>
  <c r="C4154" i="12" s="1"/>
  <c r="D4154" i="12"/>
  <c r="E4154" i="12"/>
  <c r="G4154" i="12" s="1"/>
  <c r="B4155" i="12"/>
  <c r="C4155" i="12" s="1"/>
  <c r="D4155" i="12"/>
  <c r="E4155" i="12"/>
  <c r="G4155" i="12" s="1"/>
  <c r="B4156" i="12"/>
  <c r="C4156" i="12" s="1"/>
  <c r="D4156" i="12"/>
  <c r="E4156" i="12"/>
  <c r="G4156" i="12" s="1"/>
  <c r="B4157" i="12"/>
  <c r="C4157" i="12" s="1"/>
  <c r="D4157" i="12"/>
  <c r="E4157" i="12"/>
  <c r="G4157" i="12" s="1"/>
  <c r="B4158" i="12"/>
  <c r="C4158" i="12" s="1"/>
  <c r="D4158" i="12"/>
  <c r="E4158" i="12"/>
  <c r="G4158" i="12" s="1"/>
  <c r="B4159" i="12"/>
  <c r="C4159" i="12" s="1"/>
  <c r="D4159" i="12"/>
  <c r="E4159" i="12"/>
  <c r="G4159" i="12" s="1"/>
  <c r="B4160" i="12"/>
  <c r="C4160" i="12" s="1"/>
  <c r="D4160" i="12"/>
  <c r="E4160" i="12"/>
  <c r="G4160" i="12" s="1"/>
  <c r="B4161" i="12"/>
  <c r="C4161" i="12" s="1"/>
  <c r="D4161" i="12"/>
  <c r="E4161" i="12"/>
  <c r="G4161" i="12" s="1"/>
  <c r="B4162" i="12"/>
  <c r="C4162" i="12" s="1"/>
  <c r="D4162" i="12"/>
  <c r="E4162" i="12"/>
  <c r="G4162" i="12" s="1"/>
  <c r="B4163" i="12"/>
  <c r="C4163" i="12" s="1"/>
  <c r="D4163" i="12"/>
  <c r="E4163" i="12"/>
  <c r="G4163" i="12" s="1"/>
  <c r="B4164" i="12"/>
  <c r="C4164" i="12" s="1"/>
  <c r="D4164" i="12"/>
  <c r="E4164" i="12"/>
  <c r="G4164" i="12" s="1"/>
  <c r="B4165" i="12"/>
  <c r="C4165" i="12" s="1"/>
  <c r="D4165" i="12"/>
  <c r="E4165" i="12"/>
  <c r="G4165" i="12" s="1"/>
  <c r="B4166" i="12"/>
  <c r="C4166" i="12" s="1"/>
  <c r="D4166" i="12"/>
  <c r="E4166" i="12"/>
  <c r="G4166" i="12" s="1"/>
  <c r="B4167" i="12"/>
  <c r="C4167" i="12" s="1"/>
  <c r="D4167" i="12"/>
  <c r="E4167" i="12"/>
  <c r="G4167" i="12" s="1"/>
  <c r="B4168" i="12"/>
  <c r="C4168" i="12" s="1"/>
  <c r="D4168" i="12"/>
  <c r="E4168" i="12"/>
  <c r="G4168" i="12" s="1"/>
  <c r="B4169" i="12"/>
  <c r="C4169" i="12" s="1"/>
  <c r="D4169" i="12"/>
  <c r="E4169" i="12"/>
  <c r="G4169" i="12" s="1"/>
  <c r="B4170" i="12"/>
  <c r="C4170" i="12" s="1"/>
  <c r="D4170" i="12"/>
  <c r="E4170" i="12"/>
  <c r="G4170" i="12" s="1"/>
  <c r="B4171" i="12"/>
  <c r="C4171" i="12" s="1"/>
  <c r="D4171" i="12"/>
  <c r="E4171" i="12"/>
  <c r="G4171" i="12" s="1"/>
  <c r="B4172" i="12"/>
  <c r="C4172" i="12" s="1"/>
  <c r="D4172" i="12"/>
  <c r="E4172" i="12"/>
  <c r="G4172" i="12" s="1"/>
  <c r="B4173" i="12"/>
  <c r="C4173" i="12" s="1"/>
  <c r="D4173" i="12"/>
  <c r="E4173" i="12"/>
  <c r="G4173" i="12" s="1"/>
  <c r="B4174" i="12"/>
  <c r="C4174" i="12" s="1"/>
  <c r="D4174" i="12"/>
  <c r="E4174" i="12"/>
  <c r="G4174" i="12" s="1"/>
  <c r="B4175" i="12"/>
  <c r="C4175" i="12" s="1"/>
  <c r="D4175" i="12"/>
  <c r="E4175" i="12"/>
  <c r="G4175" i="12" s="1"/>
  <c r="B4176" i="12"/>
  <c r="C4176" i="12" s="1"/>
  <c r="D4176" i="12"/>
  <c r="E4176" i="12"/>
  <c r="G4176" i="12" s="1"/>
  <c r="B4177" i="12"/>
  <c r="C4177" i="12" s="1"/>
  <c r="D4177" i="12"/>
  <c r="E4177" i="12"/>
  <c r="G4177" i="12" s="1"/>
  <c r="B4178" i="12"/>
  <c r="C4178" i="12" s="1"/>
  <c r="D4178" i="12"/>
  <c r="E4178" i="12"/>
  <c r="G4178" i="12" s="1"/>
  <c r="B4179" i="12"/>
  <c r="C4179" i="12" s="1"/>
  <c r="D4179" i="12"/>
  <c r="E4179" i="12"/>
  <c r="G4179" i="12" s="1"/>
  <c r="B4180" i="12"/>
  <c r="C4180" i="12" s="1"/>
  <c r="D4180" i="12"/>
  <c r="E4180" i="12"/>
  <c r="G4180" i="12" s="1"/>
  <c r="B4181" i="12"/>
  <c r="C4181" i="12" s="1"/>
  <c r="D4181" i="12"/>
  <c r="E4181" i="12"/>
  <c r="G4181" i="12" s="1"/>
  <c r="B4182" i="12"/>
  <c r="C4182" i="12" s="1"/>
  <c r="D4182" i="12"/>
  <c r="E4182" i="12"/>
  <c r="G4182" i="12" s="1"/>
  <c r="B4183" i="12"/>
  <c r="C4183" i="12" s="1"/>
  <c r="D4183" i="12"/>
  <c r="E4183" i="12"/>
  <c r="G4183" i="12" s="1"/>
  <c r="B4184" i="12"/>
  <c r="C4184" i="12" s="1"/>
  <c r="D4184" i="12"/>
  <c r="E4184" i="12"/>
  <c r="G4184" i="12" s="1"/>
  <c r="B4185" i="12"/>
  <c r="C4185" i="12" s="1"/>
  <c r="D4185" i="12"/>
  <c r="E4185" i="12"/>
  <c r="G4185" i="12" s="1"/>
  <c r="B4186" i="12"/>
  <c r="C4186" i="12" s="1"/>
  <c r="D4186" i="12"/>
  <c r="E4186" i="12"/>
  <c r="G4186" i="12" s="1"/>
  <c r="B4187" i="12"/>
  <c r="C4187" i="12" s="1"/>
  <c r="D4187" i="12"/>
  <c r="E4187" i="12"/>
  <c r="G4187" i="12" s="1"/>
  <c r="B4188" i="12"/>
  <c r="C4188" i="12" s="1"/>
  <c r="D4188" i="12"/>
  <c r="E4188" i="12"/>
  <c r="G4188" i="12" s="1"/>
  <c r="B4189" i="12"/>
  <c r="C4189" i="12" s="1"/>
  <c r="D4189" i="12"/>
  <c r="E4189" i="12"/>
  <c r="G4189" i="12" s="1"/>
  <c r="B4190" i="12"/>
  <c r="C4190" i="12" s="1"/>
  <c r="D4190" i="12"/>
  <c r="E4190" i="12"/>
  <c r="G4190" i="12" s="1"/>
  <c r="B4191" i="12"/>
  <c r="C4191" i="12" s="1"/>
  <c r="D4191" i="12"/>
  <c r="E4191" i="12"/>
  <c r="G4191" i="12" s="1"/>
  <c r="B4192" i="12"/>
  <c r="C4192" i="12" s="1"/>
  <c r="D4192" i="12"/>
  <c r="E4192" i="12"/>
  <c r="G4192" i="12" s="1"/>
  <c r="B4193" i="12"/>
  <c r="C4193" i="12" s="1"/>
  <c r="D4193" i="12"/>
  <c r="E4193" i="12"/>
  <c r="G4193" i="12" s="1"/>
  <c r="B4194" i="12"/>
  <c r="C4194" i="12" s="1"/>
  <c r="D4194" i="12"/>
  <c r="E4194" i="12"/>
  <c r="G4194" i="12" s="1"/>
  <c r="B4195" i="12"/>
  <c r="C4195" i="12" s="1"/>
  <c r="D4195" i="12"/>
  <c r="E4195" i="12"/>
  <c r="G4195" i="12" s="1"/>
  <c r="B4196" i="12"/>
  <c r="C4196" i="12" s="1"/>
  <c r="D4196" i="12"/>
  <c r="E4196" i="12"/>
  <c r="G4196" i="12" s="1"/>
  <c r="B4197" i="12"/>
  <c r="C4197" i="12" s="1"/>
  <c r="D4197" i="12"/>
  <c r="E4197" i="12"/>
  <c r="G4197" i="12" s="1"/>
  <c r="B4198" i="12"/>
  <c r="C4198" i="12" s="1"/>
  <c r="D4198" i="12"/>
  <c r="E4198" i="12"/>
  <c r="G4198" i="12" s="1"/>
  <c r="B4199" i="12"/>
  <c r="C4199" i="12" s="1"/>
  <c r="D4199" i="12"/>
  <c r="E4199" i="12"/>
  <c r="G4199" i="12" s="1"/>
  <c r="B4200" i="12"/>
  <c r="C4200" i="12" s="1"/>
  <c r="D4200" i="12"/>
  <c r="E4200" i="12"/>
  <c r="G4200" i="12" s="1"/>
  <c r="B4201" i="12"/>
  <c r="C4201" i="12" s="1"/>
  <c r="D4201" i="12"/>
  <c r="E4201" i="12"/>
  <c r="G4201" i="12" s="1"/>
  <c r="B4202" i="12"/>
  <c r="C4202" i="12" s="1"/>
  <c r="D4202" i="12"/>
  <c r="E4202" i="12"/>
  <c r="G4202" i="12" s="1"/>
  <c r="B4203" i="12"/>
  <c r="C4203" i="12" s="1"/>
  <c r="D4203" i="12"/>
  <c r="E4203" i="12"/>
  <c r="G4203" i="12" s="1"/>
  <c r="B4204" i="12"/>
  <c r="C4204" i="12" s="1"/>
  <c r="D4204" i="12"/>
  <c r="E4204" i="12"/>
  <c r="G4204" i="12" s="1"/>
  <c r="B4205" i="12"/>
  <c r="C4205" i="12" s="1"/>
  <c r="D4205" i="12"/>
  <c r="E4205" i="12"/>
  <c r="G4205" i="12" s="1"/>
  <c r="B4206" i="12"/>
  <c r="C4206" i="12" s="1"/>
  <c r="D4206" i="12"/>
  <c r="E4206" i="12"/>
  <c r="G4206" i="12" s="1"/>
  <c r="B4207" i="12"/>
  <c r="C4207" i="12" s="1"/>
  <c r="D4207" i="12"/>
  <c r="E4207" i="12"/>
  <c r="G4207" i="12" s="1"/>
  <c r="B4208" i="12"/>
  <c r="C4208" i="12" s="1"/>
  <c r="D4208" i="12"/>
  <c r="E4208" i="12"/>
  <c r="G4208" i="12" s="1"/>
  <c r="B4209" i="12"/>
  <c r="C4209" i="12" s="1"/>
  <c r="D4209" i="12"/>
  <c r="E4209" i="12"/>
  <c r="G4209" i="12" s="1"/>
  <c r="B4210" i="12"/>
  <c r="C4210" i="12" s="1"/>
  <c r="D4210" i="12"/>
  <c r="E4210" i="12"/>
  <c r="G4210" i="12" s="1"/>
  <c r="B4211" i="12"/>
  <c r="C4211" i="12" s="1"/>
  <c r="D4211" i="12"/>
  <c r="E4211" i="12"/>
  <c r="G4211" i="12" s="1"/>
  <c r="B4212" i="12"/>
  <c r="C4212" i="12" s="1"/>
  <c r="D4212" i="12"/>
  <c r="E4212" i="12"/>
  <c r="G4212" i="12" s="1"/>
  <c r="B4213" i="12"/>
  <c r="C4213" i="12" s="1"/>
  <c r="D4213" i="12"/>
  <c r="E4213" i="12"/>
  <c r="G4213" i="12" s="1"/>
  <c r="B4214" i="12"/>
  <c r="C4214" i="12" s="1"/>
  <c r="D4214" i="12"/>
  <c r="E4214" i="12"/>
  <c r="G4214" i="12" s="1"/>
  <c r="B4215" i="12"/>
  <c r="C4215" i="12" s="1"/>
  <c r="D4215" i="12"/>
  <c r="E4215" i="12"/>
  <c r="G4215" i="12" s="1"/>
  <c r="B4216" i="12"/>
  <c r="C4216" i="12" s="1"/>
  <c r="D4216" i="12"/>
  <c r="E4216" i="12"/>
  <c r="G4216" i="12" s="1"/>
  <c r="B4217" i="12"/>
  <c r="C4217" i="12" s="1"/>
  <c r="D4217" i="12"/>
  <c r="E4217" i="12"/>
  <c r="G4217" i="12" s="1"/>
  <c r="B4218" i="12"/>
  <c r="C4218" i="12" s="1"/>
  <c r="D4218" i="12"/>
  <c r="E4218" i="12"/>
  <c r="G4218" i="12" s="1"/>
  <c r="B4219" i="12"/>
  <c r="C4219" i="12" s="1"/>
  <c r="D4219" i="12"/>
  <c r="E4219" i="12"/>
  <c r="G4219" i="12" s="1"/>
  <c r="B4220" i="12"/>
  <c r="C4220" i="12" s="1"/>
  <c r="D4220" i="12"/>
  <c r="E4220" i="12"/>
  <c r="G4220" i="12" s="1"/>
  <c r="B4221" i="12"/>
  <c r="C4221" i="12" s="1"/>
  <c r="D4221" i="12"/>
  <c r="E4221" i="12"/>
  <c r="G4221" i="12" s="1"/>
  <c r="B4222" i="12"/>
  <c r="C4222" i="12" s="1"/>
  <c r="D4222" i="12"/>
  <c r="E4222" i="12"/>
  <c r="G4222" i="12" s="1"/>
  <c r="B4223" i="12"/>
  <c r="C4223" i="12" s="1"/>
  <c r="D4223" i="12"/>
  <c r="E4223" i="12"/>
  <c r="G4223" i="12" s="1"/>
  <c r="B4224" i="12"/>
  <c r="C4224" i="12" s="1"/>
  <c r="D4224" i="12"/>
  <c r="E4224" i="12"/>
  <c r="G4224" i="12" s="1"/>
  <c r="B4225" i="12"/>
  <c r="C4225" i="12" s="1"/>
  <c r="D4225" i="12"/>
  <c r="E4225" i="12"/>
  <c r="G4225" i="12" s="1"/>
  <c r="B4226" i="12"/>
  <c r="C4226" i="12" s="1"/>
  <c r="D4226" i="12"/>
  <c r="E4226" i="12"/>
  <c r="G4226" i="12" s="1"/>
  <c r="B4227" i="12"/>
  <c r="C4227" i="12" s="1"/>
  <c r="D4227" i="12"/>
  <c r="E4227" i="12"/>
  <c r="G4227" i="12" s="1"/>
  <c r="B4228" i="12"/>
  <c r="C4228" i="12" s="1"/>
  <c r="D4228" i="12"/>
  <c r="E4228" i="12"/>
  <c r="G4228" i="12" s="1"/>
  <c r="B4229" i="12"/>
  <c r="C4229" i="12" s="1"/>
  <c r="D4229" i="12"/>
  <c r="E4229" i="12"/>
  <c r="G4229" i="12" s="1"/>
  <c r="B4230" i="12"/>
  <c r="C4230" i="12" s="1"/>
  <c r="D4230" i="12"/>
  <c r="E4230" i="12"/>
  <c r="G4230" i="12" s="1"/>
  <c r="B4231" i="12"/>
  <c r="C4231" i="12" s="1"/>
  <c r="D4231" i="12"/>
  <c r="E4231" i="12"/>
  <c r="G4231" i="12" s="1"/>
  <c r="B4232" i="12"/>
  <c r="C4232" i="12" s="1"/>
  <c r="D4232" i="12"/>
  <c r="E4232" i="12"/>
  <c r="G4232" i="12" s="1"/>
  <c r="B4233" i="12"/>
  <c r="C4233" i="12" s="1"/>
  <c r="D4233" i="12"/>
  <c r="E4233" i="12"/>
  <c r="G4233" i="12" s="1"/>
  <c r="B4234" i="12"/>
  <c r="C4234" i="12" s="1"/>
  <c r="D4234" i="12"/>
  <c r="E4234" i="12"/>
  <c r="G4234" i="12" s="1"/>
  <c r="B4235" i="12"/>
  <c r="C4235" i="12" s="1"/>
  <c r="D4235" i="12"/>
  <c r="E4235" i="12"/>
  <c r="G4235" i="12" s="1"/>
  <c r="B4236" i="12"/>
  <c r="C4236" i="12" s="1"/>
  <c r="D4236" i="12"/>
  <c r="E4236" i="12"/>
  <c r="G4236" i="12" s="1"/>
  <c r="B4237" i="12"/>
  <c r="C4237" i="12" s="1"/>
  <c r="D4237" i="12"/>
  <c r="E4237" i="12"/>
  <c r="G4237" i="12" s="1"/>
  <c r="B4238" i="12"/>
  <c r="C4238" i="12" s="1"/>
  <c r="D4238" i="12"/>
  <c r="E4238" i="12"/>
  <c r="G4238" i="12" s="1"/>
  <c r="B4239" i="12"/>
  <c r="C4239" i="12" s="1"/>
  <c r="D4239" i="12"/>
  <c r="E4239" i="12"/>
  <c r="G4239" i="12" s="1"/>
  <c r="B4240" i="12"/>
  <c r="C4240" i="12" s="1"/>
  <c r="D4240" i="12"/>
  <c r="E4240" i="12"/>
  <c r="G4240" i="12" s="1"/>
  <c r="B4241" i="12"/>
  <c r="C4241" i="12" s="1"/>
  <c r="D4241" i="12"/>
  <c r="E4241" i="12"/>
  <c r="G4241" i="12" s="1"/>
  <c r="B4242" i="12"/>
  <c r="C4242" i="12" s="1"/>
  <c r="D4242" i="12"/>
  <c r="E4242" i="12"/>
  <c r="G4242" i="12" s="1"/>
  <c r="B4243" i="12"/>
  <c r="C4243" i="12" s="1"/>
  <c r="D4243" i="12"/>
  <c r="E4243" i="12"/>
  <c r="G4243" i="12" s="1"/>
  <c r="B4244" i="12"/>
  <c r="C4244" i="12" s="1"/>
  <c r="D4244" i="12"/>
  <c r="E4244" i="12"/>
  <c r="G4244" i="12" s="1"/>
  <c r="B4245" i="12"/>
  <c r="C4245" i="12" s="1"/>
  <c r="D4245" i="12"/>
  <c r="E4245" i="12"/>
  <c r="G4245" i="12" s="1"/>
  <c r="B4246" i="12"/>
  <c r="C4246" i="12" s="1"/>
  <c r="D4246" i="12"/>
  <c r="E4246" i="12"/>
  <c r="G4246" i="12" s="1"/>
  <c r="B4247" i="12"/>
  <c r="C4247" i="12" s="1"/>
  <c r="D4247" i="12"/>
  <c r="E4247" i="12"/>
  <c r="G4247" i="12" s="1"/>
  <c r="B4248" i="12"/>
  <c r="C4248" i="12" s="1"/>
  <c r="D4248" i="12"/>
  <c r="E4248" i="12"/>
  <c r="G4248" i="12" s="1"/>
  <c r="B4249" i="12"/>
  <c r="C4249" i="12" s="1"/>
  <c r="D4249" i="12"/>
  <c r="E4249" i="12"/>
  <c r="G4249" i="12" s="1"/>
  <c r="B4250" i="12"/>
  <c r="C4250" i="12" s="1"/>
  <c r="D4250" i="12"/>
  <c r="E4250" i="12"/>
  <c r="G4250" i="12" s="1"/>
  <c r="B4251" i="12"/>
  <c r="C4251" i="12" s="1"/>
  <c r="D4251" i="12"/>
  <c r="E4251" i="12"/>
  <c r="G4251" i="12" s="1"/>
  <c r="B4252" i="12"/>
  <c r="C4252" i="12" s="1"/>
  <c r="D4252" i="12"/>
  <c r="E4252" i="12"/>
  <c r="G4252" i="12" s="1"/>
  <c r="B4253" i="12"/>
  <c r="C4253" i="12" s="1"/>
  <c r="D4253" i="12"/>
  <c r="E4253" i="12"/>
  <c r="G4253" i="12" s="1"/>
  <c r="B4254" i="12"/>
  <c r="C4254" i="12" s="1"/>
  <c r="D4254" i="12"/>
  <c r="E4254" i="12"/>
  <c r="G4254" i="12" s="1"/>
  <c r="B4255" i="12"/>
  <c r="C4255" i="12" s="1"/>
  <c r="D4255" i="12"/>
  <c r="E4255" i="12"/>
  <c r="G4255" i="12" s="1"/>
  <c r="B4256" i="12"/>
  <c r="C4256" i="12" s="1"/>
  <c r="D4256" i="12"/>
  <c r="E4256" i="12"/>
  <c r="G4256" i="12" s="1"/>
  <c r="B4257" i="12"/>
  <c r="C4257" i="12" s="1"/>
  <c r="D4257" i="12"/>
  <c r="E4257" i="12"/>
  <c r="G4257" i="12" s="1"/>
  <c r="B4258" i="12"/>
  <c r="C4258" i="12" s="1"/>
  <c r="D4258" i="12"/>
  <c r="E4258" i="12"/>
  <c r="G4258" i="12" s="1"/>
  <c r="B4259" i="12"/>
  <c r="C4259" i="12" s="1"/>
  <c r="D4259" i="12"/>
  <c r="E4259" i="12"/>
  <c r="G4259" i="12" s="1"/>
  <c r="B4260" i="12"/>
  <c r="C4260" i="12" s="1"/>
  <c r="D4260" i="12"/>
  <c r="E4260" i="12"/>
  <c r="G4260" i="12" s="1"/>
  <c r="B4261" i="12"/>
  <c r="C4261" i="12" s="1"/>
  <c r="D4261" i="12"/>
  <c r="E4261" i="12"/>
  <c r="G4261" i="12" s="1"/>
  <c r="B4262" i="12"/>
  <c r="C4262" i="12" s="1"/>
  <c r="D4262" i="12"/>
  <c r="E4262" i="12"/>
  <c r="G4262" i="12" s="1"/>
  <c r="B4263" i="12"/>
  <c r="C4263" i="12" s="1"/>
  <c r="D4263" i="12"/>
  <c r="E4263" i="12"/>
  <c r="G4263" i="12" s="1"/>
  <c r="B4264" i="12"/>
  <c r="C4264" i="12" s="1"/>
  <c r="D4264" i="12"/>
  <c r="E4264" i="12"/>
  <c r="G4264" i="12" s="1"/>
  <c r="B4265" i="12"/>
  <c r="C4265" i="12" s="1"/>
  <c r="D4265" i="12"/>
  <c r="E4265" i="12"/>
  <c r="G4265" i="12" s="1"/>
  <c r="B4266" i="12"/>
  <c r="C4266" i="12" s="1"/>
  <c r="D4266" i="12"/>
  <c r="E4266" i="12"/>
  <c r="G4266" i="12" s="1"/>
  <c r="B4267" i="12"/>
  <c r="C4267" i="12" s="1"/>
  <c r="D4267" i="12"/>
  <c r="E4267" i="12"/>
  <c r="G4267" i="12" s="1"/>
  <c r="B4268" i="12"/>
  <c r="C4268" i="12" s="1"/>
  <c r="D4268" i="12"/>
  <c r="E4268" i="12"/>
  <c r="G4268" i="12" s="1"/>
  <c r="B4269" i="12"/>
  <c r="C4269" i="12" s="1"/>
  <c r="D4269" i="12"/>
  <c r="E4269" i="12"/>
  <c r="G4269" i="12" s="1"/>
  <c r="B4270" i="12"/>
  <c r="C4270" i="12" s="1"/>
  <c r="D4270" i="12"/>
  <c r="E4270" i="12"/>
  <c r="G4270" i="12" s="1"/>
  <c r="B4271" i="12"/>
  <c r="C4271" i="12" s="1"/>
  <c r="D4271" i="12"/>
  <c r="E4271" i="12"/>
  <c r="G4271" i="12" s="1"/>
  <c r="B4272" i="12"/>
  <c r="C4272" i="12" s="1"/>
  <c r="D4272" i="12"/>
  <c r="E4272" i="12"/>
  <c r="G4272" i="12" s="1"/>
  <c r="B4273" i="12"/>
  <c r="C4273" i="12" s="1"/>
  <c r="D4273" i="12"/>
  <c r="E4273" i="12"/>
  <c r="G4273" i="12" s="1"/>
  <c r="B4274" i="12"/>
  <c r="C4274" i="12" s="1"/>
  <c r="D4274" i="12"/>
  <c r="E4274" i="12"/>
  <c r="G4274" i="12" s="1"/>
  <c r="B4275" i="12"/>
  <c r="C4275" i="12" s="1"/>
  <c r="D4275" i="12"/>
  <c r="E4275" i="12"/>
  <c r="G4275" i="12" s="1"/>
  <c r="B4276" i="12"/>
  <c r="C4276" i="12" s="1"/>
  <c r="D4276" i="12"/>
  <c r="E4276" i="12"/>
  <c r="G4276" i="12" s="1"/>
  <c r="B4277" i="12"/>
  <c r="C4277" i="12" s="1"/>
  <c r="D4277" i="12"/>
  <c r="E4277" i="12"/>
  <c r="G4277" i="12" s="1"/>
  <c r="B4278" i="12"/>
  <c r="C4278" i="12" s="1"/>
  <c r="D4278" i="12"/>
  <c r="E4278" i="12"/>
  <c r="G4278" i="12" s="1"/>
  <c r="B4279" i="12"/>
  <c r="C4279" i="12" s="1"/>
  <c r="D4279" i="12"/>
  <c r="E4279" i="12"/>
  <c r="G4279" i="12" s="1"/>
  <c r="B4280" i="12"/>
  <c r="C4280" i="12" s="1"/>
  <c r="D4280" i="12"/>
  <c r="E4280" i="12"/>
  <c r="G4280" i="12" s="1"/>
  <c r="B4281" i="12"/>
  <c r="C4281" i="12" s="1"/>
  <c r="D4281" i="12"/>
  <c r="E4281" i="12"/>
  <c r="G4281" i="12" s="1"/>
  <c r="B4282" i="12"/>
  <c r="C4282" i="12" s="1"/>
  <c r="D4282" i="12"/>
  <c r="E4282" i="12"/>
  <c r="G4282" i="12" s="1"/>
  <c r="B4283" i="12"/>
  <c r="C4283" i="12" s="1"/>
  <c r="D4283" i="12"/>
  <c r="E4283" i="12"/>
  <c r="G4283" i="12" s="1"/>
  <c r="B4284" i="12"/>
  <c r="C4284" i="12" s="1"/>
  <c r="D4284" i="12"/>
  <c r="E4284" i="12"/>
  <c r="G4284" i="12" s="1"/>
  <c r="B4285" i="12"/>
  <c r="C4285" i="12" s="1"/>
  <c r="D4285" i="12"/>
  <c r="E4285" i="12"/>
  <c r="G4285" i="12" s="1"/>
  <c r="B4286" i="12"/>
  <c r="C4286" i="12" s="1"/>
  <c r="D4286" i="12"/>
  <c r="E4286" i="12"/>
  <c r="G4286" i="12" s="1"/>
  <c r="B4287" i="12"/>
  <c r="C4287" i="12" s="1"/>
  <c r="D4287" i="12"/>
  <c r="E4287" i="12"/>
  <c r="G4287" i="12" s="1"/>
  <c r="B4288" i="12"/>
  <c r="C4288" i="12" s="1"/>
  <c r="D4288" i="12"/>
  <c r="E4288" i="12"/>
  <c r="G4288" i="12" s="1"/>
  <c r="B4289" i="12"/>
  <c r="C4289" i="12" s="1"/>
  <c r="D4289" i="12"/>
  <c r="E4289" i="12"/>
  <c r="G4289" i="12" s="1"/>
  <c r="B4290" i="12"/>
  <c r="C4290" i="12" s="1"/>
  <c r="D4290" i="12"/>
  <c r="E4290" i="12"/>
  <c r="G4290" i="12" s="1"/>
  <c r="B4291" i="12"/>
  <c r="C4291" i="12" s="1"/>
  <c r="D4291" i="12"/>
  <c r="E4291" i="12"/>
  <c r="G4291" i="12" s="1"/>
  <c r="B4292" i="12"/>
  <c r="C4292" i="12" s="1"/>
  <c r="D4292" i="12"/>
  <c r="E4292" i="12"/>
  <c r="G4292" i="12" s="1"/>
  <c r="B4293" i="12"/>
  <c r="C4293" i="12" s="1"/>
  <c r="D4293" i="12"/>
  <c r="E4293" i="12"/>
  <c r="G4293" i="12" s="1"/>
  <c r="B4294" i="12"/>
  <c r="C4294" i="12" s="1"/>
  <c r="D4294" i="12"/>
  <c r="E4294" i="12"/>
  <c r="G4294" i="12" s="1"/>
  <c r="B4295" i="12"/>
  <c r="C4295" i="12" s="1"/>
  <c r="D4295" i="12"/>
  <c r="E4295" i="12"/>
  <c r="G4295" i="12" s="1"/>
  <c r="B4296" i="12"/>
  <c r="C4296" i="12" s="1"/>
  <c r="D4296" i="12"/>
  <c r="E4296" i="12"/>
  <c r="G4296" i="12" s="1"/>
  <c r="B4297" i="12"/>
  <c r="C4297" i="12" s="1"/>
  <c r="D4297" i="12"/>
  <c r="E4297" i="12"/>
  <c r="G4297" i="12" s="1"/>
  <c r="B4298" i="12"/>
  <c r="C4298" i="12" s="1"/>
  <c r="D4298" i="12"/>
  <c r="E4298" i="12"/>
  <c r="G4298" i="12" s="1"/>
  <c r="B4299" i="12"/>
  <c r="C4299" i="12" s="1"/>
  <c r="D4299" i="12"/>
  <c r="E4299" i="12"/>
  <c r="G4299" i="12" s="1"/>
  <c r="B4300" i="12"/>
  <c r="C4300" i="12" s="1"/>
  <c r="D4300" i="12"/>
  <c r="E4300" i="12"/>
  <c r="G4300" i="12" s="1"/>
  <c r="B4301" i="12"/>
  <c r="C4301" i="12" s="1"/>
  <c r="D4301" i="12"/>
  <c r="E4301" i="12"/>
  <c r="G4301" i="12" s="1"/>
  <c r="B4302" i="12"/>
  <c r="C4302" i="12" s="1"/>
  <c r="D4302" i="12"/>
  <c r="E4302" i="12"/>
  <c r="G4302" i="12" s="1"/>
  <c r="B4303" i="12"/>
  <c r="C4303" i="12" s="1"/>
  <c r="D4303" i="12"/>
  <c r="E4303" i="12"/>
  <c r="G4303" i="12" s="1"/>
  <c r="B4304" i="12"/>
  <c r="C4304" i="12" s="1"/>
  <c r="D4304" i="12"/>
  <c r="E4304" i="12"/>
  <c r="G4304" i="12" s="1"/>
  <c r="B4305" i="12"/>
  <c r="C4305" i="12" s="1"/>
  <c r="D4305" i="12"/>
  <c r="E4305" i="12"/>
  <c r="G4305" i="12" s="1"/>
  <c r="B4306" i="12"/>
  <c r="C4306" i="12" s="1"/>
  <c r="D4306" i="12"/>
  <c r="E4306" i="12"/>
  <c r="G4306" i="12" s="1"/>
  <c r="B4307" i="12"/>
  <c r="C4307" i="12" s="1"/>
  <c r="D4307" i="12"/>
  <c r="E4307" i="12"/>
  <c r="G4307" i="12" s="1"/>
  <c r="B4308" i="12"/>
  <c r="C4308" i="12" s="1"/>
  <c r="D4308" i="12"/>
  <c r="E4308" i="12"/>
  <c r="G4308" i="12" s="1"/>
  <c r="B4309" i="12"/>
  <c r="C4309" i="12" s="1"/>
  <c r="D4309" i="12"/>
  <c r="E4309" i="12"/>
  <c r="G4309" i="12" s="1"/>
  <c r="B4310" i="12"/>
  <c r="C4310" i="12" s="1"/>
  <c r="D4310" i="12"/>
  <c r="E4310" i="12"/>
  <c r="G4310" i="12" s="1"/>
  <c r="B4311" i="12"/>
  <c r="C4311" i="12" s="1"/>
  <c r="D4311" i="12"/>
  <c r="E4311" i="12"/>
  <c r="G4311" i="12" s="1"/>
  <c r="B4312" i="12"/>
  <c r="C4312" i="12" s="1"/>
  <c r="D4312" i="12"/>
  <c r="E4312" i="12"/>
  <c r="G4312" i="12" s="1"/>
  <c r="B4313" i="12"/>
  <c r="C4313" i="12" s="1"/>
  <c r="D4313" i="12"/>
  <c r="E4313" i="12"/>
  <c r="G4313" i="12" s="1"/>
  <c r="B4314" i="12"/>
  <c r="C4314" i="12" s="1"/>
  <c r="D4314" i="12"/>
  <c r="E4314" i="12"/>
  <c r="G4314" i="12" s="1"/>
  <c r="B4315" i="12"/>
  <c r="C4315" i="12" s="1"/>
  <c r="D4315" i="12"/>
  <c r="E4315" i="12"/>
  <c r="G4315" i="12" s="1"/>
  <c r="B4316" i="12"/>
  <c r="C4316" i="12" s="1"/>
  <c r="D4316" i="12"/>
  <c r="E4316" i="12"/>
  <c r="G4316" i="12" s="1"/>
  <c r="B4317" i="12"/>
  <c r="C4317" i="12" s="1"/>
  <c r="D4317" i="12"/>
  <c r="E4317" i="12"/>
  <c r="G4317" i="12" s="1"/>
  <c r="B4318" i="12"/>
  <c r="C4318" i="12" s="1"/>
  <c r="D4318" i="12"/>
  <c r="E4318" i="12"/>
  <c r="G4318" i="12" s="1"/>
  <c r="B4319" i="12"/>
  <c r="C4319" i="12" s="1"/>
  <c r="D4319" i="12"/>
  <c r="E4319" i="12"/>
  <c r="G4319" i="12" s="1"/>
  <c r="B4320" i="12"/>
  <c r="C4320" i="12" s="1"/>
  <c r="D4320" i="12"/>
  <c r="E4320" i="12"/>
  <c r="G4320" i="12" s="1"/>
  <c r="B4321" i="12"/>
  <c r="C4321" i="12" s="1"/>
  <c r="D4321" i="12"/>
  <c r="E4321" i="12"/>
  <c r="G4321" i="12" s="1"/>
  <c r="B4322" i="12"/>
  <c r="C4322" i="12" s="1"/>
  <c r="D4322" i="12"/>
  <c r="E4322" i="12"/>
  <c r="G4322" i="12" s="1"/>
  <c r="B4323" i="12"/>
  <c r="C4323" i="12" s="1"/>
  <c r="D4323" i="12"/>
  <c r="E4323" i="12"/>
  <c r="G4323" i="12" s="1"/>
  <c r="B4324" i="12"/>
  <c r="C4324" i="12" s="1"/>
  <c r="D4324" i="12"/>
  <c r="E4324" i="12"/>
  <c r="G4324" i="12" s="1"/>
  <c r="B4325" i="12"/>
  <c r="C4325" i="12" s="1"/>
  <c r="D4325" i="12"/>
  <c r="E4325" i="12"/>
  <c r="G4325" i="12" s="1"/>
  <c r="B4326" i="12"/>
  <c r="C4326" i="12" s="1"/>
  <c r="D4326" i="12"/>
  <c r="E4326" i="12"/>
  <c r="G4326" i="12" s="1"/>
  <c r="B4327" i="12"/>
  <c r="C4327" i="12" s="1"/>
  <c r="D4327" i="12"/>
  <c r="E4327" i="12"/>
  <c r="G4327" i="12" s="1"/>
  <c r="B4328" i="12"/>
  <c r="C4328" i="12" s="1"/>
  <c r="D4328" i="12"/>
  <c r="E4328" i="12"/>
  <c r="G4328" i="12" s="1"/>
  <c r="B4329" i="12"/>
  <c r="C4329" i="12" s="1"/>
  <c r="D4329" i="12"/>
  <c r="E4329" i="12"/>
  <c r="G4329" i="12" s="1"/>
  <c r="B4330" i="12"/>
  <c r="C4330" i="12" s="1"/>
  <c r="D4330" i="12"/>
  <c r="E4330" i="12"/>
  <c r="G4330" i="12" s="1"/>
  <c r="B4331" i="12"/>
  <c r="C4331" i="12" s="1"/>
  <c r="D4331" i="12"/>
  <c r="E4331" i="12"/>
  <c r="G4331" i="12" s="1"/>
  <c r="B4332" i="12"/>
  <c r="C4332" i="12" s="1"/>
  <c r="D4332" i="12"/>
  <c r="E4332" i="12"/>
  <c r="G4332" i="12" s="1"/>
  <c r="B4333" i="12"/>
  <c r="C4333" i="12" s="1"/>
  <c r="D4333" i="12"/>
  <c r="E4333" i="12"/>
  <c r="G4333" i="12" s="1"/>
  <c r="B4334" i="12"/>
  <c r="C4334" i="12" s="1"/>
  <c r="D4334" i="12"/>
  <c r="E4334" i="12"/>
  <c r="G4334" i="12" s="1"/>
  <c r="B4335" i="12"/>
  <c r="C4335" i="12" s="1"/>
  <c r="D4335" i="12"/>
  <c r="E4335" i="12"/>
  <c r="G4335" i="12" s="1"/>
  <c r="B4336" i="12"/>
  <c r="C4336" i="12" s="1"/>
  <c r="D4336" i="12"/>
  <c r="E4336" i="12"/>
  <c r="G4336" i="12" s="1"/>
  <c r="B4337" i="12"/>
  <c r="C4337" i="12" s="1"/>
  <c r="D4337" i="12"/>
  <c r="E4337" i="12"/>
  <c r="G4337" i="12" s="1"/>
  <c r="B4338" i="12"/>
  <c r="C4338" i="12" s="1"/>
  <c r="D4338" i="12"/>
  <c r="E4338" i="12"/>
  <c r="G4338" i="12" s="1"/>
  <c r="B4339" i="12"/>
  <c r="C4339" i="12" s="1"/>
  <c r="D4339" i="12"/>
  <c r="E4339" i="12"/>
  <c r="G4339" i="12" s="1"/>
  <c r="B4340" i="12"/>
  <c r="C4340" i="12" s="1"/>
  <c r="D4340" i="12"/>
  <c r="E4340" i="12"/>
  <c r="G4340" i="12" s="1"/>
  <c r="B4341" i="12"/>
  <c r="C4341" i="12" s="1"/>
  <c r="D4341" i="12"/>
  <c r="E4341" i="12"/>
  <c r="G4341" i="12" s="1"/>
  <c r="B4342" i="12"/>
  <c r="C4342" i="12" s="1"/>
  <c r="D4342" i="12"/>
  <c r="E4342" i="12"/>
  <c r="G4342" i="12" s="1"/>
  <c r="B4343" i="12"/>
  <c r="C4343" i="12" s="1"/>
  <c r="D4343" i="12"/>
  <c r="E4343" i="12"/>
  <c r="G4343" i="12" s="1"/>
  <c r="B4344" i="12"/>
  <c r="C4344" i="12" s="1"/>
  <c r="D4344" i="12"/>
  <c r="E4344" i="12"/>
  <c r="G4344" i="12" s="1"/>
  <c r="B4345" i="12"/>
  <c r="C4345" i="12" s="1"/>
  <c r="D4345" i="12"/>
  <c r="E4345" i="12"/>
  <c r="G4345" i="12" s="1"/>
  <c r="B4346" i="12"/>
  <c r="C4346" i="12" s="1"/>
  <c r="D4346" i="12"/>
  <c r="E4346" i="12"/>
  <c r="G4346" i="12" s="1"/>
  <c r="B4347" i="12"/>
  <c r="C4347" i="12" s="1"/>
  <c r="D4347" i="12"/>
  <c r="E4347" i="12"/>
  <c r="G4347" i="12" s="1"/>
  <c r="B4348" i="12"/>
  <c r="C4348" i="12" s="1"/>
  <c r="D4348" i="12"/>
  <c r="E4348" i="12"/>
  <c r="G4348" i="12" s="1"/>
  <c r="B4349" i="12"/>
  <c r="C4349" i="12" s="1"/>
  <c r="D4349" i="12"/>
  <c r="E4349" i="12"/>
  <c r="G4349" i="12" s="1"/>
  <c r="B4350" i="12"/>
  <c r="C4350" i="12" s="1"/>
  <c r="D4350" i="12"/>
  <c r="E4350" i="12"/>
  <c r="G4350" i="12" s="1"/>
  <c r="B4351" i="12"/>
  <c r="C4351" i="12" s="1"/>
  <c r="D4351" i="12"/>
  <c r="E4351" i="12"/>
  <c r="G4351" i="12" s="1"/>
  <c r="B4352" i="12"/>
  <c r="C4352" i="12" s="1"/>
  <c r="D4352" i="12"/>
  <c r="E4352" i="12"/>
  <c r="G4352" i="12" s="1"/>
  <c r="B4353" i="12"/>
  <c r="C4353" i="12" s="1"/>
  <c r="D4353" i="12"/>
  <c r="E4353" i="12"/>
  <c r="G4353" i="12" s="1"/>
  <c r="B4354" i="12"/>
  <c r="C4354" i="12" s="1"/>
  <c r="D4354" i="12"/>
  <c r="E4354" i="12"/>
  <c r="G4354" i="12" s="1"/>
  <c r="B4355" i="12"/>
  <c r="C4355" i="12" s="1"/>
  <c r="D4355" i="12"/>
  <c r="E4355" i="12"/>
  <c r="G4355" i="12" s="1"/>
  <c r="B4356" i="12"/>
  <c r="C4356" i="12" s="1"/>
  <c r="D4356" i="12"/>
  <c r="E4356" i="12"/>
  <c r="G4356" i="12" s="1"/>
  <c r="B4357" i="12"/>
  <c r="C4357" i="12" s="1"/>
  <c r="D4357" i="12"/>
  <c r="E4357" i="12"/>
  <c r="G4357" i="12" s="1"/>
  <c r="B4358" i="12"/>
  <c r="C4358" i="12" s="1"/>
  <c r="D4358" i="12"/>
  <c r="E4358" i="12"/>
  <c r="G4358" i="12" s="1"/>
  <c r="B4359" i="12"/>
  <c r="C4359" i="12" s="1"/>
  <c r="D4359" i="12"/>
  <c r="E4359" i="12"/>
  <c r="G4359" i="12" s="1"/>
  <c r="B4360" i="12"/>
  <c r="C4360" i="12" s="1"/>
  <c r="D4360" i="12"/>
  <c r="E4360" i="12"/>
  <c r="G4360" i="12" s="1"/>
  <c r="B4361" i="12"/>
  <c r="C4361" i="12" s="1"/>
  <c r="D4361" i="12"/>
  <c r="E4361" i="12"/>
  <c r="G4361" i="12" s="1"/>
  <c r="B4362" i="12"/>
  <c r="C4362" i="12" s="1"/>
  <c r="D4362" i="12"/>
  <c r="E4362" i="12"/>
  <c r="G4362" i="12" s="1"/>
  <c r="B4363" i="12"/>
  <c r="C4363" i="12" s="1"/>
  <c r="D4363" i="12"/>
  <c r="E4363" i="12"/>
  <c r="G4363" i="12" s="1"/>
  <c r="B4364" i="12"/>
  <c r="C4364" i="12" s="1"/>
  <c r="D4364" i="12"/>
  <c r="E4364" i="12"/>
  <c r="G4364" i="12" s="1"/>
  <c r="B4365" i="12"/>
  <c r="C4365" i="12" s="1"/>
  <c r="D4365" i="12"/>
  <c r="E4365" i="12"/>
  <c r="G4365" i="12" s="1"/>
  <c r="B4366" i="12"/>
  <c r="C4366" i="12" s="1"/>
  <c r="D4366" i="12"/>
  <c r="E4366" i="12"/>
  <c r="G4366" i="12" s="1"/>
  <c r="B4367" i="12"/>
  <c r="C4367" i="12" s="1"/>
  <c r="D4367" i="12"/>
  <c r="E4367" i="12"/>
  <c r="G4367" i="12" s="1"/>
  <c r="B4368" i="12"/>
  <c r="C4368" i="12" s="1"/>
  <c r="D4368" i="12"/>
  <c r="E4368" i="12"/>
  <c r="G4368" i="12" s="1"/>
  <c r="B4369" i="12"/>
  <c r="C4369" i="12" s="1"/>
  <c r="D4369" i="12"/>
  <c r="E4369" i="12"/>
  <c r="G4369" i="12" s="1"/>
  <c r="B4370" i="12"/>
  <c r="C4370" i="12" s="1"/>
  <c r="D4370" i="12"/>
  <c r="E4370" i="12"/>
  <c r="G4370" i="12" s="1"/>
  <c r="B4371" i="12"/>
  <c r="C4371" i="12" s="1"/>
  <c r="D4371" i="12"/>
  <c r="E4371" i="12"/>
  <c r="G4371" i="12" s="1"/>
  <c r="B4372" i="12"/>
  <c r="C4372" i="12" s="1"/>
  <c r="D4372" i="12"/>
  <c r="E4372" i="12"/>
  <c r="G4372" i="12" s="1"/>
  <c r="B4373" i="12"/>
  <c r="C4373" i="12" s="1"/>
  <c r="D4373" i="12"/>
  <c r="E4373" i="12"/>
  <c r="G4373" i="12" s="1"/>
  <c r="B4374" i="12"/>
  <c r="C4374" i="12" s="1"/>
  <c r="D4374" i="12"/>
  <c r="E4374" i="12"/>
  <c r="G4374" i="12" s="1"/>
  <c r="B4375" i="12"/>
  <c r="C4375" i="12" s="1"/>
  <c r="D4375" i="12"/>
  <c r="E4375" i="12"/>
  <c r="G4375" i="12" s="1"/>
  <c r="B4376" i="12"/>
  <c r="C4376" i="12" s="1"/>
  <c r="D4376" i="12"/>
  <c r="E4376" i="12"/>
  <c r="G4376" i="12" s="1"/>
  <c r="B4377" i="12"/>
  <c r="C4377" i="12" s="1"/>
  <c r="D4377" i="12"/>
  <c r="E4377" i="12"/>
  <c r="G4377" i="12" s="1"/>
  <c r="B4378" i="12"/>
  <c r="C4378" i="12" s="1"/>
  <c r="D4378" i="12"/>
  <c r="E4378" i="12"/>
  <c r="G4378" i="12" s="1"/>
  <c r="B4379" i="12"/>
  <c r="C4379" i="12" s="1"/>
  <c r="D4379" i="12"/>
  <c r="E4379" i="12"/>
  <c r="G4379" i="12" s="1"/>
  <c r="B4380" i="12"/>
  <c r="C4380" i="12" s="1"/>
  <c r="D4380" i="12"/>
  <c r="E4380" i="12"/>
  <c r="G4380" i="12" s="1"/>
  <c r="B4381" i="12"/>
  <c r="C4381" i="12" s="1"/>
  <c r="D4381" i="12"/>
  <c r="E4381" i="12"/>
  <c r="G4381" i="12" s="1"/>
  <c r="B4382" i="12"/>
  <c r="C4382" i="12" s="1"/>
  <c r="D4382" i="12"/>
  <c r="E4382" i="12"/>
  <c r="G4382" i="12" s="1"/>
  <c r="B4383" i="12"/>
  <c r="C4383" i="12" s="1"/>
  <c r="D4383" i="12"/>
  <c r="E4383" i="12"/>
  <c r="G4383" i="12" s="1"/>
  <c r="B4384" i="12"/>
  <c r="C4384" i="12" s="1"/>
  <c r="D4384" i="12"/>
  <c r="E4384" i="12"/>
  <c r="G4384" i="12" s="1"/>
  <c r="B4385" i="12"/>
  <c r="C4385" i="12" s="1"/>
  <c r="D4385" i="12"/>
  <c r="E4385" i="12"/>
  <c r="G4385" i="12" s="1"/>
  <c r="B4386" i="12"/>
  <c r="C4386" i="12" s="1"/>
  <c r="D4386" i="12"/>
  <c r="E4386" i="12"/>
  <c r="G4386" i="12" s="1"/>
  <c r="B4387" i="12"/>
  <c r="C4387" i="12" s="1"/>
  <c r="D4387" i="12"/>
  <c r="E4387" i="12"/>
  <c r="G4387" i="12" s="1"/>
  <c r="B4388" i="12"/>
  <c r="C4388" i="12" s="1"/>
  <c r="D4388" i="12"/>
  <c r="E4388" i="12"/>
  <c r="G4388" i="12" s="1"/>
  <c r="B4389" i="12"/>
  <c r="C4389" i="12" s="1"/>
  <c r="D4389" i="12"/>
  <c r="E4389" i="12"/>
  <c r="G4389" i="12" s="1"/>
  <c r="B4390" i="12"/>
  <c r="C4390" i="12" s="1"/>
  <c r="D4390" i="12"/>
  <c r="E4390" i="12"/>
  <c r="G4390" i="12" s="1"/>
  <c r="B4391" i="12"/>
  <c r="C4391" i="12" s="1"/>
  <c r="D4391" i="12"/>
  <c r="E4391" i="12"/>
  <c r="G4391" i="12" s="1"/>
  <c r="B4392" i="12"/>
  <c r="C4392" i="12" s="1"/>
  <c r="D4392" i="12"/>
  <c r="E4392" i="12"/>
  <c r="G4392" i="12" s="1"/>
  <c r="B4393" i="12"/>
  <c r="C4393" i="12" s="1"/>
  <c r="D4393" i="12"/>
  <c r="E4393" i="12"/>
  <c r="G4393" i="12" s="1"/>
  <c r="B4394" i="12"/>
  <c r="C4394" i="12" s="1"/>
  <c r="D4394" i="12"/>
  <c r="E4394" i="12"/>
  <c r="G4394" i="12" s="1"/>
  <c r="B4395" i="12"/>
  <c r="C4395" i="12" s="1"/>
  <c r="D4395" i="12"/>
  <c r="E4395" i="12"/>
  <c r="G4395" i="12" s="1"/>
  <c r="B4396" i="12"/>
  <c r="C4396" i="12" s="1"/>
  <c r="D4396" i="12"/>
  <c r="E4396" i="12"/>
  <c r="G4396" i="12" s="1"/>
  <c r="B4397" i="12"/>
  <c r="C4397" i="12" s="1"/>
  <c r="D4397" i="12"/>
  <c r="E4397" i="12"/>
  <c r="G4397" i="12" s="1"/>
  <c r="B4398" i="12"/>
  <c r="C4398" i="12" s="1"/>
  <c r="D4398" i="12"/>
  <c r="E4398" i="12"/>
  <c r="G4398" i="12" s="1"/>
  <c r="B4399" i="12"/>
  <c r="C4399" i="12" s="1"/>
  <c r="D4399" i="12"/>
  <c r="E4399" i="12"/>
  <c r="G4399" i="12" s="1"/>
  <c r="B4400" i="12"/>
  <c r="C4400" i="12" s="1"/>
  <c r="D4400" i="12"/>
  <c r="E4400" i="12"/>
  <c r="G4400" i="12" s="1"/>
  <c r="B4401" i="12"/>
  <c r="C4401" i="12" s="1"/>
  <c r="D4401" i="12"/>
  <c r="E4401" i="12"/>
  <c r="G4401" i="12" s="1"/>
  <c r="B4402" i="12"/>
  <c r="C4402" i="12" s="1"/>
  <c r="D4402" i="12"/>
  <c r="E4402" i="12"/>
  <c r="G4402" i="12" s="1"/>
  <c r="B4403" i="12"/>
  <c r="C4403" i="12" s="1"/>
  <c r="D4403" i="12"/>
  <c r="E4403" i="12"/>
  <c r="G4403" i="12" s="1"/>
  <c r="B4404" i="12"/>
  <c r="C4404" i="12" s="1"/>
  <c r="D4404" i="12"/>
  <c r="E4404" i="12"/>
  <c r="G4404" i="12" s="1"/>
  <c r="B4405" i="12"/>
  <c r="C4405" i="12" s="1"/>
  <c r="D4405" i="12"/>
  <c r="E4405" i="12"/>
  <c r="G4405" i="12" s="1"/>
  <c r="B4406" i="12"/>
  <c r="C4406" i="12" s="1"/>
  <c r="D4406" i="12"/>
  <c r="E4406" i="12"/>
  <c r="G4406" i="12" s="1"/>
  <c r="B4407" i="12"/>
  <c r="C4407" i="12" s="1"/>
  <c r="D4407" i="12"/>
  <c r="E4407" i="12"/>
  <c r="G4407" i="12" s="1"/>
  <c r="B4408" i="12"/>
  <c r="C4408" i="12" s="1"/>
  <c r="D4408" i="12"/>
  <c r="E4408" i="12"/>
  <c r="G4408" i="12" s="1"/>
  <c r="B4409" i="12"/>
  <c r="C4409" i="12" s="1"/>
  <c r="D4409" i="12"/>
  <c r="E4409" i="12"/>
  <c r="G4409" i="12" s="1"/>
  <c r="B4410" i="12"/>
  <c r="C4410" i="12" s="1"/>
  <c r="D4410" i="12"/>
  <c r="E4410" i="12"/>
  <c r="G4410" i="12" s="1"/>
  <c r="B4411" i="12"/>
  <c r="C4411" i="12" s="1"/>
  <c r="D4411" i="12"/>
  <c r="E4411" i="12"/>
  <c r="G4411" i="12" s="1"/>
  <c r="B4412" i="12"/>
  <c r="C4412" i="12" s="1"/>
  <c r="D4412" i="12"/>
  <c r="E4412" i="12"/>
  <c r="G4412" i="12" s="1"/>
  <c r="B4413" i="12"/>
  <c r="C4413" i="12" s="1"/>
  <c r="D4413" i="12"/>
  <c r="E4413" i="12"/>
  <c r="G4413" i="12" s="1"/>
  <c r="B4414" i="12"/>
  <c r="C4414" i="12" s="1"/>
  <c r="D4414" i="12"/>
  <c r="E4414" i="12"/>
  <c r="G4414" i="12" s="1"/>
  <c r="B4415" i="12"/>
  <c r="C4415" i="12" s="1"/>
  <c r="D4415" i="12"/>
  <c r="E4415" i="12"/>
  <c r="G4415" i="12" s="1"/>
  <c r="B4416" i="12"/>
  <c r="C4416" i="12" s="1"/>
  <c r="D4416" i="12"/>
  <c r="E4416" i="12"/>
  <c r="G4416" i="12" s="1"/>
  <c r="B4417" i="12"/>
  <c r="C4417" i="12" s="1"/>
  <c r="D4417" i="12"/>
  <c r="E4417" i="12"/>
  <c r="G4417" i="12" s="1"/>
  <c r="B4418" i="12"/>
  <c r="C4418" i="12" s="1"/>
  <c r="D4418" i="12"/>
  <c r="E4418" i="12"/>
  <c r="G4418" i="12" s="1"/>
  <c r="B4419" i="12"/>
  <c r="C4419" i="12" s="1"/>
  <c r="D4419" i="12"/>
  <c r="E4419" i="12"/>
  <c r="G4419" i="12" s="1"/>
  <c r="B4420" i="12"/>
  <c r="C4420" i="12" s="1"/>
  <c r="D4420" i="12"/>
  <c r="E4420" i="12"/>
  <c r="G4420" i="12" s="1"/>
  <c r="B4421" i="12"/>
  <c r="C4421" i="12" s="1"/>
  <c r="D4421" i="12"/>
  <c r="E4421" i="12"/>
  <c r="G4421" i="12" s="1"/>
  <c r="B4422" i="12"/>
  <c r="C4422" i="12" s="1"/>
  <c r="D4422" i="12"/>
  <c r="E4422" i="12"/>
  <c r="G4422" i="12" s="1"/>
  <c r="B4423" i="12"/>
  <c r="C4423" i="12" s="1"/>
  <c r="D4423" i="12"/>
  <c r="E4423" i="12"/>
  <c r="G4423" i="12" s="1"/>
  <c r="B4424" i="12"/>
  <c r="C4424" i="12" s="1"/>
  <c r="D4424" i="12"/>
  <c r="E4424" i="12"/>
  <c r="G4424" i="12" s="1"/>
  <c r="B4425" i="12"/>
  <c r="C4425" i="12" s="1"/>
  <c r="D4425" i="12"/>
  <c r="E4425" i="12"/>
  <c r="G4425" i="12" s="1"/>
  <c r="B4426" i="12"/>
  <c r="C4426" i="12" s="1"/>
  <c r="D4426" i="12"/>
  <c r="E4426" i="12"/>
  <c r="G4426" i="12" s="1"/>
  <c r="B4427" i="12"/>
  <c r="C4427" i="12" s="1"/>
  <c r="D4427" i="12"/>
  <c r="E4427" i="12"/>
  <c r="G4427" i="12" s="1"/>
  <c r="B4428" i="12"/>
  <c r="C4428" i="12" s="1"/>
  <c r="D4428" i="12"/>
  <c r="E4428" i="12"/>
  <c r="G4428" i="12" s="1"/>
  <c r="B4429" i="12"/>
  <c r="C4429" i="12" s="1"/>
  <c r="D4429" i="12"/>
  <c r="E4429" i="12"/>
  <c r="G4429" i="12" s="1"/>
  <c r="B4430" i="12"/>
  <c r="C4430" i="12" s="1"/>
  <c r="D4430" i="12"/>
  <c r="E4430" i="12"/>
  <c r="G4430" i="12" s="1"/>
  <c r="B4431" i="12"/>
  <c r="C4431" i="12" s="1"/>
  <c r="D4431" i="12"/>
  <c r="E4431" i="12"/>
  <c r="G4431" i="12" s="1"/>
  <c r="B4432" i="12"/>
  <c r="C4432" i="12" s="1"/>
  <c r="D4432" i="12"/>
  <c r="E4432" i="12"/>
  <c r="G4432" i="12" s="1"/>
  <c r="B4433" i="12"/>
  <c r="C4433" i="12" s="1"/>
  <c r="D4433" i="12"/>
  <c r="E4433" i="12"/>
  <c r="G4433" i="12" s="1"/>
  <c r="B4434" i="12"/>
  <c r="C4434" i="12" s="1"/>
  <c r="D4434" i="12"/>
  <c r="E4434" i="12"/>
  <c r="G4434" i="12" s="1"/>
  <c r="B4435" i="12"/>
  <c r="C4435" i="12" s="1"/>
  <c r="D4435" i="12"/>
  <c r="E4435" i="12"/>
  <c r="G4435" i="12" s="1"/>
  <c r="B4436" i="12"/>
  <c r="C4436" i="12" s="1"/>
  <c r="D4436" i="12"/>
  <c r="E4436" i="12"/>
  <c r="G4436" i="12" s="1"/>
  <c r="B4437" i="12"/>
  <c r="C4437" i="12" s="1"/>
  <c r="D4437" i="12"/>
  <c r="E4437" i="12"/>
  <c r="G4437" i="12" s="1"/>
  <c r="B4438" i="12"/>
  <c r="C4438" i="12" s="1"/>
  <c r="D4438" i="12"/>
  <c r="E4438" i="12"/>
  <c r="G4438" i="12" s="1"/>
  <c r="B4439" i="12"/>
  <c r="C4439" i="12" s="1"/>
  <c r="D4439" i="12"/>
  <c r="E4439" i="12"/>
  <c r="G4439" i="12" s="1"/>
  <c r="B4440" i="12"/>
  <c r="C4440" i="12" s="1"/>
  <c r="D4440" i="12"/>
  <c r="E4440" i="12"/>
  <c r="G4440" i="12" s="1"/>
  <c r="B4441" i="12"/>
  <c r="C4441" i="12" s="1"/>
  <c r="D4441" i="12"/>
  <c r="E4441" i="12"/>
  <c r="G4441" i="12" s="1"/>
  <c r="B4442" i="12"/>
  <c r="C4442" i="12" s="1"/>
  <c r="D4442" i="12"/>
  <c r="E4442" i="12"/>
  <c r="G4442" i="12" s="1"/>
  <c r="B4443" i="12"/>
  <c r="C4443" i="12" s="1"/>
  <c r="D4443" i="12"/>
  <c r="E4443" i="12"/>
  <c r="G4443" i="12" s="1"/>
  <c r="B4444" i="12"/>
  <c r="C4444" i="12" s="1"/>
  <c r="D4444" i="12"/>
  <c r="E4444" i="12"/>
  <c r="G4444" i="12" s="1"/>
  <c r="B4445" i="12"/>
  <c r="C4445" i="12" s="1"/>
  <c r="D4445" i="12"/>
  <c r="E4445" i="12"/>
  <c r="G4445" i="12" s="1"/>
  <c r="B4446" i="12"/>
  <c r="C4446" i="12" s="1"/>
  <c r="D4446" i="12"/>
  <c r="E4446" i="12"/>
  <c r="G4446" i="12" s="1"/>
  <c r="B4447" i="12"/>
  <c r="C4447" i="12" s="1"/>
  <c r="D4447" i="12"/>
  <c r="E4447" i="12"/>
  <c r="G4447" i="12" s="1"/>
  <c r="B4448" i="12"/>
  <c r="C4448" i="12" s="1"/>
  <c r="D4448" i="12"/>
  <c r="E4448" i="12"/>
  <c r="G4448" i="12" s="1"/>
  <c r="B4449" i="12"/>
  <c r="C4449" i="12" s="1"/>
  <c r="D4449" i="12"/>
  <c r="E4449" i="12"/>
  <c r="G4449" i="12" s="1"/>
  <c r="B4450" i="12"/>
  <c r="C4450" i="12" s="1"/>
  <c r="D4450" i="12"/>
  <c r="E4450" i="12"/>
  <c r="G4450" i="12" s="1"/>
  <c r="B4451" i="12"/>
  <c r="C4451" i="12" s="1"/>
  <c r="D4451" i="12"/>
  <c r="E4451" i="12"/>
  <c r="G4451" i="12" s="1"/>
  <c r="B4452" i="12"/>
  <c r="C4452" i="12" s="1"/>
  <c r="D4452" i="12"/>
  <c r="E4452" i="12"/>
  <c r="G4452" i="12" s="1"/>
  <c r="B4453" i="12"/>
  <c r="C4453" i="12" s="1"/>
  <c r="D4453" i="12"/>
  <c r="E4453" i="12"/>
  <c r="G4453" i="12" s="1"/>
  <c r="B4454" i="12"/>
  <c r="C4454" i="12" s="1"/>
  <c r="D4454" i="12"/>
  <c r="E4454" i="12"/>
  <c r="G4454" i="12" s="1"/>
  <c r="B4455" i="12"/>
  <c r="C4455" i="12" s="1"/>
  <c r="D4455" i="12"/>
  <c r="E4455" i="12"/>
  <c r="G4455" i="12" s="1"/>
  <c r="B4456" i="12"/>
  <c r="C4456" i="12" s="1"/>
  <c r="D4456" i="12"/>
  <c r="E4456" i="12"/>
  <c r="G4456" i="12" s="1"/>
  <c r="B4457" i="12"/>
  <c r="C4457" i="12" s="1"/>
  <c r="D4457" i="12"/>
  <c r="E4457" i="12"/>
  <c r="G4457" i="12" s="1"/>
  <c r="B4458" i="12"/>
  <c r="C4458" i="12" s="1"/>
  <c r="D4458" i="12"/>
  <c r="E4458" i="12"/>
  <c r="G4458" i="12" s="1"/>
  <c r="B4459" i="12"/>
  <c r="C4459" i="12" s="1"/>
  <c r="D4459" i="12"/>
  <c r="E4459" i="12"/>
  <c r="G4459" i="12" s="1"/>
  <c r="B4460" i="12"/>
  <c r="C4460" i="12" s="1"/>
  <c r="D4460" i="12"/>
  <c r="E4460" i="12"/>
  <c r="G4460" i="12" s="1"/>
  <c r="B4461" i="12"/>
  <c r="C4461" i="12" s="1"/>
  <c r="D4461" i="12"/>
  <c r="E4461" i="12"/>
  <c r="G4461" i="12" s="1"/>
  <c r="B4462" i="12"/>
  <c r="C4462" i="12" s="1"/>
  <c r="D4462" i="12"/>
  <c r="E4462" i="12"/>
  <c r="G4462" i="12" s="1"/>
  <c r="B4463" i="12"/>
  <c r="C4463" i="12" s="1"/>
  <c r="D4463" i="12"/>
  <c r="E4463" i="12"/>
  <c r="G4463" i="12" s="1"/>
  <c r="B4464" i="12"/>
  <c r="C4464" i="12" s="1"/>
  <c r="D4464" i="12"/>
  <c r="E4464" i="12"/>
  <c r="G4464" i="12" s="1"/>
  <c r="B4465" i="12"/>
  <c r="C4465" i="12" s="1"/>
  <c r="D4465" i="12"/>
  <c r="E4465" i="12"/>
  <c r="G4465" i="12" s="1"/>
  <c r="B4466" i="12"/>
  <c r="C4466" i="12" s="1"/>
  <c r="D4466" i="12"/>
  <c r="E4466" i="12"/>
  <c r="G4466" i="12" s="1"/>
  <c r="B4467" i="12"/>
  <c r="C4467" i="12" s="1"/>
  <c r="D4467" i="12"/>
  <c r="E4467" i="12"/>
  <c r="G4467" i="12" s="1"/>
  <c r="B4468" i="12"/>
  <c r="C4468" i="12" s="1"/>
  <c r="D4468" i="12"/>
  <c r="E4468" i="12"/>
  <c r="G4468" i="12" s="1"/>
  <c r="B4469" i="12"/>
  <c r="C4469" i="12" s="1"/>
  <c r="D4469" i="12"/>
  <c r="E4469" i="12"/>
  <c r="G4469" i="12" s="1"/>
  <c r="B4470" i="12"/>
  <c r="C4470" i="12" s="1"/>
  <c r="D4470" i="12"/>
  <c r="E4470" i="12"/>
  <c r="G4470" i="12" s="1"/>
  <c r="B4471" i="12"/>
  <c r="C4471" i="12" s="1"/>
  <c r="D4471" i="12"/>
  <c r="E4471" i="12"/>
  <c r="G4471" i="12" s="1"/>
  <c r="B4472" i="12"/>
  <c r="C4472" i="12" s="1"/>
  <c r="D4472" i="12"/>
  <c r="E4472" i="12"/>
  <c r="G4472" i="12" s="1"/>
  <c r="B4473" i="12"/>
  <c r="C4473" i="12" s="1"/>
  <c r="D4473" i="12"/>
  <c r="E4473" i="12"/>
  <c r="G4473" i="12" s="1"/>
  <c r="B4474" i="12"/>
  <c r="C4474" i="12" s="1"/>
  <c r="D4474" i="12"/>
  <c r="E4474" i="12"/>
  <c r="G4474" i="12" s="1"/>
  <c r="B4475" i="12"/>
  <c r="C4475" i="12" s="1"/>
  <c r="D4475" i="12"/>
  <c r="E4475" i="12"/>
  <c r="G4475" i="12" s="1"/>
  <c r="B4476" i="12"/>
  <c r="C4476" i="12" s="1"/>
  <c r="D4476" i="12"/>
  <c r="E4476" i="12"/>
  <c r="G4476" i="12" s="1"/>
  <c r="B4477" i="12"/>
  <c r="C4477" i="12" s="1"/>
  <c r="D4477" i="12"/>
  <c r="E4477" i="12"/>
  <c r="G4477" i="12" s="1"/>
  <c r="B4478" i="12"/>
  <c r="C4478" i="12" s="1"/>
  <c r="D4478" i="12"/>
  <c r="E4478" i="12"/>
  <c r="G4478" i="12" s="1"/>
  <c r="B4479" i="12"/>
  <c r="C4479" i="12" s="1"/>
  <c r="D4479" i="12"/>
  <c r="E4479" i="12"/>
  <c r="G4479" i="12" s="1"/>
  <c r="B4480" i="12"/>
  <c r="C4480" i="12" s="1"/>
  <c r="D4480" i="12"/>
  <c r="E4480" i="12"/>
  <c r="G4480" i="12" s="1"/>
  <c r="B4481" i="12"/>
  <c r="C4481" i="12" s="1"/>
  <c r="D4481" i="12"/>
  <c r="E4481" i="12"/>
  <c r="G4481" i="12" s="1"/>
  <c r="B4482" i="12"/>
  <c r="C4482" i="12" s="1"/>
  <c r="D4482" i="12"/>
  <c r="E4482" i="12"/>
  <c r="G4482" i="12" s="1"/>
  <c r="B4483" i="12"/>
  <c r="C4483" i="12" s="1"/>
  <c r="D4483" i="12"/>
  <c r="E4483" i="12"/>
  <c r="G4483" i="12" s="1"/>
  <c r="B4484" i="12"/>
  <c r="C4484" i="12" s="1"/>
  <c r="D4484" i="12"/>
  <c r="E4484" i="12"/>
  <c r="G4484" i="12" s="1"/>
  <c r="B4485" i="12"/>
  <c r="C4485" i="12" s="1"/>
  <c r="D4485" i="12"/>
  <c r="E4485" i="12"/>
  <c r="G4485" i="12" s="1"/>
  <c r="B4486" i="12"/>
  <c r="C4486" i="12" s="1"/>
  <c r="D4486" i="12"/>
  <c r="E4486" i="12"/>
  <c r="G4486" i="12" s="1"/>
  <c r="B4487" i="12"/>
  <c r="C4487" i="12" s="1"/>
  <c r="D4487" i="12"/>
  <c r="E4487" i="12"/>
  <c r="G4487" i="12" s="1"/>
  <c r="B4488" i="12"/>
  <c r="C4488" i="12" s="1"/>
  <c r="D4488" i="12"/>
  <c r="E4488" i="12"/>
  <c r="G4488" i="12" s="1"/>
  <c r="B4489" i="12"/>
  <c r="C4489" i="12" s="1"/>
  <c r="D4489" i="12"/>
  <c r="E4489" i="12"/>
  <c r="G4489" i="12" s="1"/>
  <c r="B4490" i="12"/>
  <c r="C4490" i="12" s="1"/>
  <c r="D4490" i="12"/>
  <c r="E4490" i="12"/>
  <c r="G4490" i="12" s="1"/>
  <c r="B4491" i="12"/>
  <c r="C4491" i="12" s="1"/>
  <c r="D4491" i="12"/>
  <c r="E4491" i="12"/>
  <c r="G4491" i="12" s="1"/>
  <c r="B4492" i="12"/>
  <c r="C4492" i="12" s="1"/>
  <c r="D4492" i="12"/>
  <c r="E4492" i="12"/>
  <c r="G4492" i="12" s="1"/>
  <c r="B4493" i="12"/>
  <c r="C4493" i="12" s="1"/>
  <c r="D4493" i="12"/>
  <c r="E4493" i="12"/>
  <c r="G4493" i="12" s="1"/>
  <c r="B4494" i="12"/>
  <c r="C4494" i="12" s="1"/>
  <c r="D4494" i="12"/>
  <c r="E4494" i="12"/>
  <c r="G4494" i="12" s="1"/>
  <c r="B4495" i="12"/>
  <c r="C4495" i="12" s="1"/>
  <c r="D4495" i="12"/>
  <c r="E4495" i="12"/>
  <c r="G4495" i="12" s="1"/>
  <c r="B4496" i="12"/>
  <c r="C4496" i="12" s="1"/>
  <c r="D4496" i="12"/>
  <c r="E4496" i="12"/>
  <c r="G4496" i="12" s="1"/>
  <c r="B4497" i="12"/>
  <c r="C4497" i="12" s="1"/>
  <c r="D4497" i="12"/>
  <c r="E4497" i="12"/>
  <c r="G4497" i="12" s="1"/>
  <c r="B4498" i="12"/>
  <c r="C4498" i="12" s="1"/>
  <c r="D4498" i="12"/>
  <c r="E4498" i="12"/>
  <c r="G4498" i="12" s="1"/>
  <c r="B4499" i="12"/>
  <c r="C4499" i="12" s="1"/>
  <c r="D4499" i="12"/>
  <c r="E4499" i="12"/>
  <c r="G4499" i="12" s="1"/>
  <c r="B4500" i="12"/>
  <c r="C4500" i="12" s="1"/>
  <c r="D4500" i="12"/>
  <c r="E4500" i="12"/>
  <c r="G4500" i="12" s="1"/>
  <c r="B4501" i="12"/>
  <c r="C4501" i="12" s="1"/>
  <c r="D4501" i="12"/>
  <c r="E4501" i="12"/>
  <c r="G4501" i="12" s="1"/>
  <c r="B4502" i="12"/>
  <c r="C4502" i="12" s="1"/>
  <c r="D4502" i="12"/>
  <c r="E4502" i="12"/>
  <c r="G4502" i="12" s="1"/>
  <c r="B4503" i="12"/>
  <c r="C4503" i="12" s="1"/>
  <c r="D4503" i="12"/>
  <c r="E4503" i="12"/>
  <c r="G4503" i="12" s="1"/>
  <c r="B4504" i="12"/>
  <c r="C4504" i="12" s="1"/>
  <c r="D4504" i="12"/>
  <c r="E4504" i="12"/>
  <c r="G4504" i="12" s="1"/>
  <c r="B4505" i="12"/>
  <c r="C4505" i="12" s="1"/>
  <c r="D4505" i="12"/>
  <c r="E4505" i="12"/>
  <c r="G4505" i="12" s="1"/>
  <c r="B4506" i="12"/>
  <c r="C4506" i="12" s="1"/>
  <c r="D4506" i="12"/>
  <c r="E4506" i="12"/>
  <c r="G4506" i="12" s="1"/>
  <c r="B4507" i="12"/>
  <c r="C4507" i="12" s="1"/>
  <c r="D4507" i="12"/>
  <c r="E4507" i="12"/>
  <c r="G4507" i="12" s="1"/>
  <c r="B4508" i="12"/>
  <c r="C4508" i="12" s="1"/>
  <c r="D4508" i="12"/>
  <c r="E4508" i="12"/>
  <c r="G4508" i="12" s="1"/>
  <c r="B4509" i="12"/>
  <c r="C4509" i="12" s="1"/>
  <c r="D4509" i="12"/>
  <c r="E4509" i="12"/>
  <c r="G4509" i="12" s="1"/>
  <c r="B4510" i="12"/>
  <c r="C4510" i="12" s="1"/>
  <c r="D4510" i="12"/>
  <c r="E4510" i="12"/>
  <c r="G4510" i="12" s="1"/>
  <c r="B4511" i="12"/>
  <c r="C4511" i="12" s="1"/>
  <c r="D4511" i="12"/>
  <c r="E4511" i="12"/>
  <c r="G4511" i="12" s="1"/>
  <c r="B4512" i="12"/>
  <c r="C4512" i="12" s="1"/>
  <c r="D4512" i="12"/>
  <c r="E4512" i="12"/>
  <c r="G4512" i="12" s="1"/>
  <c r="B4513" i="12"/>
  <c r="C4513" i="12" s="1"/>
  <c r="D4513" i="12"/>
  <c r="E4513" i="12"/>
  <c r="G4513" i="12" s="1"/>
  <c r="B4514" i="12"/>
  <c r="C4514" i="12" s="1"/>
  <c r="D4514" i="12"/>
  <c r="E4514" i="12"/>
  <c r="G4514" i="12" s="1"/>
  <c r="B4515" i="12"/>
  <c r="C4515" i="12" s="1"/>
  <c r="D4515" i="12"/>
  <c r="E4515" i="12"/>
  <c r="G4515" i="12" s="1"/>
  <c r="B4516" i="12"/>
  <c r="C4516" i="12" s="1"/>
  <c r="D4516" i="12"/>
  <c r="E4516" i="12"/>
  <c r="G4516" i="12" s="1"/>
  <c r="B4517" i="12"/>
  <c r="C4517" i="12" s="1"/>
  <c r="D4517" i="12"/>
  <c r="E4517" i="12"/>
  <c r="G4517" i="12" s="1"/>
  <c r="B4518" i="12"/>
  <c r="C4518" i="12" s="1"/>
  <c r="D4518" i="12"/>
  <c r="E4518" i="12"/>
  <c r="G4518" i="12" s="1"/>
  <c r="B4519" i="12"/>
  <c r="C4519" i="12" s="1"/>
  <c r="D4519" i="12"/>
  <c r="E4519" i="12"/>
  <c r="G4519" i="12" s="1"/>
  <c r="B4520" i="12"/>
  <c r="C4520" i="12" s="1"/>
  <c r="D4520" i="12"/>
  <c r="E4520" i="12"/>
  <c r="G4520" i="12" s="1"/>
  <c r="B4521" i="12"/>
  <c r="C4521" i="12" s="1"/>
  <c r="D4521" i="12"/>
  <c r="E4521" i="12"/>
  <c r="G4521" i="12" s="1"/>
  <c r="B4522" i="12"/>
  <c r="C4522" i="12" s="1"/>
  <c r="D4522" i="12"/>
  <c r="E4522" i="12"/>
  <c r="G4522" i="12" s="1"/>
  <c r="B4523" i="12"/>
  <c r="C4523" i="12" s="1"/>
  <c r="D4523" i="12"/>
  <c r="E4523" i="12"/>
  <c r="G4523" i="12" s="1"/>
  <c r="B4524" i="12"/>
  <c r="C4524" i="12" s="1"/>
  <c r="D4524" i="12"/>
  <c r="E4524" i="12"/>
  <c r="G4524" i="12" s="1"/>
  <c r="B4525" i="12"/>
  <c r="C4525" i="12" s="1"/>
  <c r="D4525" i="12"/>
  <c r="E4525" i="12"/>
  <c r="G4525" i="12" s="1"/>
  <c r="B4526" i="12"/>
  <c r="C4526" i="12" s="1"/>
  <c r="D4526" i="12"/>
  <c r="E4526" i="12"/>
  <c r="G4526" i="12" s="1"/>
  <c r="B4527" i="12"/>
  <c r="C4527" i="12" s="1"/>
  <c r="D4527" i="12"/>
  <c r="E4527" i="12"/>
  <c r="G4527" i="12" s="1"/>
  <c r="B4528" i="12"/>
  <c r="C4528" i="12" s="1"/>
  <c r="D4528" i="12"/>
  <c r="E4528" i="12"/>
  <c r="G4528" i="12" s="1"/>
  <c r="B4529" i="12"/>
  <c r="C4529" i="12" s="1"/>
  <c r="D4529" i="12"/>
  <c r="E4529" i="12"/>
  <c r="G4529" i="12" s="1"/>
  <c r="B4530" i="12"/>
  <c r="C4530" i="12" s="1"/>
  <c r="D4530" i="12"/>
  <c r="E4530" i="12"/>
  <c r="G4530" i="12" s="1"/>
  <c r="B4531" i="12"/>
  <c r="C4531" i="12" s="1"/>
  <c r="D4531" i="12"/>
  <c r="E4531" i="12"/>
  <c r="G4531" i="12" s="1"/>
  <c r="B4532" i="12"/>
  <c r="C4532" i="12" s="1"/>
  <c r="D4532" i="12"/>
  <c r="E4532" i="12"/>
  <c r="G4532" i="12" s="1"/>
  <c r="B4533" i="12"/>
  <c r="C4533" i="12" s="1"/>
  <c r="D4533" i="12"/>
  <c r="E4533" i="12"/>
  <c r="G4533" i="12" s="1"/>
  <c r="B4534" i="12"/>
  <c r="C4534" i="12" s="1"/>
  <c r="D4534" i="12"/>
  <c r="E4534" i="12"/>
  <c r="G4534" i="12" s="1"/>
  <c r="B4535" i="12"/>
  <c r="C4535" i="12" s="1"/>
  <c r="D4535" i="12"/>
  <c r="E4535" i="12"/>
  <c r="G4535" i="12" s="1"/>
  <c r="B4536" i="12"/>
  <c r="C4536" i="12" s="1"/>
  <c r="D4536" i="12"/>
  <c r="E4536" i="12"/>
  <c r="G4536" i="12" s="1"/>
  <c r="B4537" i="12"/>
  <c r="C4537" i="12" s="1"/>
  <c r="D4537" i="12"/>
  <c r="E4537" i="12"/>
  <c r="G4537" i="12" s="1"/>
  <c r="B4538" i="12"/>
  <c r="C4538" i="12" s="1"/>
  <c r="D4538" i="12"/>
  <c r="E4538" i="12"/>
  <c r="G4538" i="12" s="1"/>
  <c r="B4539" i="12"/>
  <c r="C4539" i="12" s="1"/>
  <c r="D4539" i="12"/>
  <c r="E4539" i="12"/>
  <c r="G4539" i="12" s="1"/>
  <c r="B4540" i="12"/>
  <c r="C4540" i="12" s="1"/>
  <c r="D4540" i="12"/>
  <c r="E4540" i="12"/>
  <c r="G4540" i="12" s="1"/>
  <c r="B4541" i="12"/>
  <c r="C4541" i="12" s="1"/>
  <c r="D4541" i="12"/>
  <c r="E4541" i="12"/>
  <c r="G4541" i="12" s="1"/>
  <c r="B4542" i="12"/>
  <c r="C4542" i="12" s="1"/>
  <c r="D4542" i="12"/>
  <c r="E4542" i="12"/>
  <c r="G4542" i="12" s="1"/>
  <c r="B4543" i="12"/>
  <c r="C4543" i="12" s="1"/>
  <c r="D4543" i="12"/>
  <c r="E4543" i="12"/>
  <c r="G4543" i="12" s="1"/>
  <c r="B4544" i="12"/>
  <c r="C4544" i="12" s="1"/>
  <c r="D4544" i="12"/>
  <c r="E4544" i="12"/>
  <c r="G4544" i="12" s="1"/>
  <c r="B4545" i="12"/>
  <c r="C4545" i="12" s="1"/>
  <c r="D4545" i="12"/>
  <c r="E4545" i="12"/>
  <c r="G4545" i="12" s="1"/>
  <c r="B4546" i="12"/>
  <c r="C4546" i="12" s="1"/>
  <c r="D4546" i="12"/>
  <c r="E4546" i="12"/>
  <c r="G4546" i="12" s="1"/>
  <c r="B4547" i="12"/>
  <c r="C4547" i="12" s="1"/>
  <c r="D4547" i="12"/>
  <c r="E4547" i="12"/>
  <c r="G4547" i="12" s="1"/>
  <c r="B4548" i="12"/>
  <c r="C4548" i="12" s="1"/>
  <c r="D4548" i="12"/>
  <c r="E4548" i="12"/>
  <c r="G4548" i="12" s="1"/>
  <c r="B4549" i="12"/>
  <c r="C4549" i="12" s="1"/>
  <c r="D4549" i="12"/>
  <c r="E4549" i="12"/>
  <c r="G4549" i="12" s="1"/>
  <c r="B4550" i="12"/>
  <c r="C4550" i="12" s="1"/>
  <c r="D4550" i="12"/>
  <c r="E4550" i="12"/>
  <c r="G4550" i="12" s="1"/>
  <c r="B4551" i="12"/>
  <c r="C4551" i="12" s="1"/>
  <c r="D4551" i="12"/>
  <c r="E4551" i="12"/>
  <c r="G4551" i="12" s="1"/>
  <c r="B4552" i="12"/>
  <c r="C4552" i="12" s="1"/>
  <c r="D4552" i="12"/>
  <c r="E4552" i="12"/>
  <c r="G4552" i="12" s="1"/>
  <c r="B4553" i="12"/>
  <c r="C4553" i="12" s="1"/>
  <c r="D4553" i="12"/>
  <c r="E4553" i="12"/>
  <c r="G4553" i="12" s="1"/>
  <c r="B4554" i="12"/>
  <c r="C4554" i="12" s="1"/>
  <c r="D4554" i="12"/>
  <c r="E4554" i="12"/>
  <c r="G4554" i="12" s="1"/>
  <c r="B4555" i="12"/>
  <c r="C4555" i="12" s="1"/>
  <c r="D4555" i="12"/>
  <c r="E4555" i="12"/>
  <c r="G4555" i="12" s="1"/>
  <c r="B4556" i="12"/>
  <c r="C4556" i="12" s="1"/>
  <c r="D4556" i="12"/>
  <c r="E4556" i="12"/>
  <c r="G4556" i="12" s="1"/>
  <c r="B4557" i="12"/>
  <c r="C4557" i="12" s="1"/>
  <c r="D4557" i="12"/>
  <c r="E4557" i="12"/>
  <c r="G4557" i="12" s="1"/>
  <c r="B4558" i="12"/>
  <c r="C4558" i="12" s="1"/>
  <c r="D4558" i="12"/>
  <c r="E4558" i="12"/>
  <c r="G4558" i="12" s="1"/>
  <c r="B4559" i="12"/>
  <c r="C4559" i="12" s="1"/>
  <c r="D4559" i="12"/>
  <c r="E4559" i="12"/>
  <c r="G4559" i="12" s="1"/>
  <c r="B4560" i="12"/>
  <c r="C4560" i="12" s="1"/>
  <c r="D4560" i="12"/>
  <c r="E4560" i="12"/>
  <c r="G4560" i="12" s="1"/>
  <c r="B4561" i="12"/>
  <c r="C4561" i="12" s="1"/>
  <c r="D4561" i="12"/>
  <c r="E4561" i="12"/>
  <c r="G4561" i="12" s="1"/>
  <c r="B4562" i="12"/>
  <c r="C4562" i="12" s="1"/>
  <c r="D4562" i="12"/>
  <c r="E4562" i="12"/>
  <c r="G4562" i="12" s="1"/>
  <c r="B4563" i="12"/>
  <c r="C4563" i="12" s="1"/>
  <c r="D4563" i="12"/>
  <c r="E4563" i="12"/>
  <c r="G4563" i="12" s="1"/>
  <c r="B4564" i="12"/>
  <c r="C4564" i="12" s="1"/>
  <c r="D4564" i="12"/>
  <c r="E4564" i="12"/>
  <c r="G4564" i="12" s="1"/>
  <c r="B4565" i="12"/>
  <c r="C4565" i="12" s="1"/>
  <c r="D4565" i="12"/>
  <c r="E4565" i="12"/>
  <c r="G4565" i="12" s="1"/>
  <c r="B4566" i="12"/>
  <c r="C4566" i="12" s="1"/>
  <c r="D4566" i="12"/>
  <c r="E4566" i="12"/>
  <c r="G4566" i="12" s="1"/>
  <c r="B4567" i="12"/>
  <c r="C4567" i="12" s="1"/>
  <c r="D4567" i="12"/>
  <c r="E4567" i="12"/>
  <c r="G4567" i="12" s="1"/>
  <c r="B4568" i="12"/>
  <c r="C4568" i="12" s="1"/>
  <c r="D4568" i="12"/>
  <c r="E4568" i="12"/>
  <c r="G4568" i="12" s="1"/>
  <c r="B4569" i="12"/>
  <c r="C4569" i="12" s="1"/>
  <c r="D4569" i="12"/>
  <c r="E4569" i="12"/>
  <c r="G4569" i="12" s="1"/>
  <c r="B4570" i="12"/>
  <c r="C4570" i="12" s="1"/>
  <c r="D4570" i="12"/>
  <c r="E4570" i="12"/>
  <c r="G4570" i="12" s="1"/>
  <c r="B4571" i="12"/>
  <c r="C4571" i="12" s="1"/>
  <c r="D4571" i="12"/>
  <c r="E4571" i="12"/>
  <c r="G4571" i="12" s="1"/>
  <c r="B4572" i="12"/>
  <c r="C4572" i="12" s="1"/>
  <c r="D4572" i="12"/>
  <c r="E4572" i="12"/>
  <c r="G4572" i="12" s="1"/>
  <c r="B4573" i="12"/>
  <c r="C4573" i="12" s="1"/>
  <c r="D4573" i="12"/>
  <c r="E4573" i="12"/>
  <c r="G4573" i="12" s="1"/>
  <c r="B4574" i="12"/>
  <c r="C4574" i="12" s="1"/>
  <c r="D4574" i="12"/>
  <c r="E4574" i="12"/>
  <c r="G4574" i="12" s="1"/>
  <c r="B4575" i="12"/>
  <c r="C4575" i="12" s="1"/>
  <c r="D4575" i="12"/>
  <c r="E4575" i="12"/>
  <c r="G4575" i="12" s="1"/>
  <c r="B4576" i="12"/>
  <c r="C4576" i="12" s="1"/>
  <c r="D4576" i="12"/>
  <c r="E4576" i="12"/>
  <c r="G4576" i="12" s="1"/>
  <c r="B4577" i="12"/>
  <c r="C4577" i="12" s="1"/>
  <c r="D4577" i="12"/>
  <c r="E4577" i="12"/>
  <c r="G4577" i="12" s="1"/>
  <c r="B4578" i="12"/>
  <c r="C4578" i="12" s="1"/>
  <c r="D4578" i="12"/>
  <c r="E4578" i="12"/>
  <c r="G4578" i="12" s="1"/>
  <c r="B4579" i="12"/>
  <c r="C4579" i="12" s="1"/>
  <c r="D4579" i="12"/>
  <c r="E4579" i="12"/>
  <c r="G4579" i="12" s="1"/>
  <c r="B4580" i="12"/>
  <c r="C4580" i="12" s="1"/>
  <c r="D4580" i="12"/>
  <c r="E4580" i="12"/>
  <c r="G4580" i="12" s="1"/>
  <c r="B4581" i="12"/>
  <c r="C4581" i="12" s="1"/>
  <c r="D4581" i="12"/>
  <c r="E4581" i="12"/>
  <c r="G4581" i="12" s="1"/>
  <c r="B4582" i="12"/>
  <c r="C4582" i="12" s="1"/>
  <c r="D4582" i="12"/>
  <c r="E4582" i="12"/>
  <c r="G4582" i="12" s="1"/>
  <c r="B4583" i="12"/>
  <c r="C4583" i="12" s="1"/>
  <c r="D4583" i="12"/>
  <c r="E4583" i="12"/>
  <c r="G4583" i="12" s="1"/>
  <c r="B4584" i="12"/>
  <c r="C4584" i="12" s="1"/>
  <c r="D4584" i="12"/>
  <c r="E4584" i="12"/>
  <c r="G4584" i="12" s="1"/>
  <c r="B4585" i="12"/>
  <c r="C4585" i="12" s="1"/>
  <c r="D4585" i="12"/>
  <c r="E4585" i="12"/>
  <c r="G4585" i="12" s="1"/>
  <c r="B4586" i="12"/>
  <c r="C4586" i="12" s="1"/>
  <c r="D4586" i="12"/>
  <c r="E4586" i="12"/>
  <c r="G4586" i="12" s="1"/>
  <c r="B4587" i="12"/>
  <c r="C4587" i="12" s="1"/>
  <c r="D4587" i="12"/>
  <c r="E4587" i="12"/>
  <c r="G4587" i="12" s="1"/>
  <c r="B4588" i="12"/>
  <c r="C4588" i="12" s="1"/>
  <c r="D4588" i="12"/>
  <c r="E4588" i="12"/>
  <c r="G4588" i="12" s="1"/>
  <c r="B4589" i="12"/>
  <c r="C4589" i="12" s="1"/>
  <c r="D4589" i="12"/>
  <c r="E4589" i="12"/>
  <c r="G4589" i="12" s="1"/>
  <c r="B4590" i="12"/>
  <c r="C4590" i="12" s="1"/>
  <c r="D4590" i="12"/>
  <c r="E4590" i="12"/>
  <c r="G4590" i="12" s="1"/>
  <c r="B4591" i="12"/>
  <c r="C4591" i="12" s="1"/>
  <c r="D4591" i="12"/>
  <c r="E4591" i="12"/>
  <c r="G4591" i="12" s="1"/>
  <c r="B4592" i="12"/>
  <c r="C4592" i="12" s="1"/>
  <c r="D4592" i="12"/>
  <c r="E4592" i="12"/>
  <c r="G4592" i="12" s="1"/>
  <c r="B4593" i="12"/>
  <c r="C4593" i="12" s="1"/>
  <c r="D4593" i="12"/>
  <c r="E4593" i="12"/>
  <c r="G4593" i="12" s="1"/>
  <c r="B4594" i="12"/>
  <c r="C4594" i="12" s="1"/>
  <c r="D4594" i="12"/>
  <c r="E4594" i="12"/>
  <c r="G4594" i="12" s="1"/>
  <c r="B4595" i="12"/>
  <c r="C4595" i="12" s="1"/>
  <c r="D4595" i="12"/>
  <c r="E4595" i="12"/>
  <c r="G4595" i="12" s="1"/>
  <c r="B4596" i="12"/>
  <c r="C4596" i="12" s="1"/>
  <c r="D4596" i="12"/>
  <c r="E4596" i="12"/>
  <c r="G4596" i="12" s="1"/>
  <c r="B4597" i="12"/>
  <c r="C4597" i="12" s="1"/>
  <c r="D4597" i="12"/>
  <c r="E4597" i="12"/>
  <c r="G4597" i="12" s="1"/>
  <c r="B4598" i="12"/>
  <c r="C4598" i="12" s="1"/>
  <c r="D4598" i="12"/>
  <c r="E4598" i="12"/>
  <c r="G4598" i="12" s="1"/>
  <c r="B4599" i="12"/>
  <c r="C4599" i="12" s="1"/>
  <c r="D4599" i="12"/>
  <c r="E4599" i="12"/>
  <c r="G4599" i="12" s="1"/>
  <c r="B4600" i="12"/>
  <c r="C4600" i="12" s="1"/>
  <c r="D4600" i="12"/>
  <c r="E4600" i="12"/>
  <c r="G4600" i="12" s="1"/>
  <c r="B4601" i="12"/>
  <c r="C4601" i="12" s="1"/>
  <c r="D4601" i="12"/>
  <c r="E4601" i="12"/>
  <c r="G4601" i="12" s="1"/>
  <c r="B4602" i="12"/>
  <c r="C4602" i="12" s="1"/>
  <c r="D4602" i="12"/>
  <c r="E4602" i="12"/>
  <c r="G4602" i="12" s="1"/>
  <c r="B4603" i="12"/>
  <c r="C4603" i="12" s="1"/>
  <c r="D4603" i="12"/>
  <c r="E4603" i="12"/>
  <c r="G4603" i="12" s="1"/>
  <c r="B4604" i="12"/>
  <c r="C4604" i="12" s="1"/>
  <c r="D4604" i="12"/>
  <c r="E4604" i="12"/>
  <c r="G4604" i="12" s="1"/>
  <c r="B4605" i="12"/>
  <c r="C4605" i="12" s="1"/>
  <c r="D4605" i="12"/>
  <c r="E4605" i="12"/>
  <c r="G4605" i="12" s="1"/>
  <c r="B4606" i="12"/>
  <c r="C4606" i="12" s="1"/>
  <c r="D4606" i="12"/>
  <c r="E4606" i="12"/>
  <c r="G4606" i="12" s="1"/>
  <c r="B4607" i="12"/>
  <c r="C4607" i="12" s="1"/>
  <c r="D4607" i="12"/>
  <c r="E4607" i="12"/>
  <c r="G4607" i="12" s="1"/>
  <c r="B4608" i="12"/>
  <c r="C4608" i="12" s="1"/>
  <c r="D4608" i="12"/>
  <c r="E4608" i="12"/>
  <c r="G4608" i="12" s="1"/>
  <c r="B4609" i="12"/>
  <c r="C4609" i="12" s="1"/>
  <c r="D4609" i="12"/>
  <c r="E4609" i="12"/>
  <c r="G4609" i="12" s="1"/>
  <c r="B4610" i="12"/>
  <c r="C4610" i="12" s="1"/>
  <c r="D4610" i="12"/>
  <c r="E4610" i="12"/>
  <c r="G4610" i="12" s="1"/>
  <c r="B4611" i="12"/>
  <c r="C4611" i="12" s="1"/>
  <c r="D4611" i="12"/>
  <c r="E4611" i="12"/>
  <c r="G4611" i="12" s="1"/>
  <c r="B4612" i="12"/>
  <c r="C4612" i="12" s="1"/>
  <c r="D4612" i="12"/>
  <c r="E4612" i="12"/>
  <c r="G4612" i="12" s="1"/>
  <c r="B4613" i="12"/>
  <c r="C4613" i="12" s="1"/>
  <c r="D4613" i="12"/>
  <c r="E4613" i="12"/>
  <c r="G4613" i="12" s="1"/>
  <c r="B4614" i="12"/>
  <c r="C4614" i="12" s="1"/>
  <c r="D4614" i="12"/>
  <c r="E4614" i="12"/>
  <c r="G4614" i="12" s="1"/>
  <c r="B4615" i="12"/>
  <c r="C4615" i="12" s="1"/>
  <c r="D4615" i="12"/>
  <c r="E4615" i="12"/>
  <c r="G4615" i="12" s="1"/>
  <c r="B4616" i="12"/>
  <c r="C4616" i="12" s="1"/>
  <c r="D4616" i="12"/>
  <c r="E4616" i="12"/>
  <c r="G4616" i="12" s="1"/>
  <c r="B4617" i="12"/>
  <c r="C4617" i="12" s="1"/>
  <c r="D4617" i="12"/>
  <c r="E4617" i="12"/>
  <c r="G4617" i="12" s="1"/>
  <c r="B4618" i="12"/>
  <c r="C4618" i="12" s="1"/>
  <c r="D4618" i="12"/>
  <c r="E4618" i="12"/>
  <c r="G4618" i="12" s="1"/>
  <c r="B4619" i="12"/>
  <c r="C4619" i="12" s="1"/>
  <c r="D4619" i="12"/>
  <c r="E4619" i="12"/>
  <c r="G4619" i="12" s="1"/>
  <c r="B4620" i="12"/>
  <c r="C4620" i="12" s="1"/>
  <c r="D4620" i="12"/>
  <c r="E4620" i="12"/>
  <c r="G4620" i="12" s="1"/>
  <c r="B4621" i="12"/>
  <c r="C4621" i="12" s="1"/>
  <c r="D4621" i="12"/>
  <c r="E4621" i="12"/>
  <c r="G4621" i="12" s="1"/>
  <c r="B4622" i="12"/>
  <c r="C4622" i="12" s="1"/>
  <c r="D4622" i="12"/>
  <c r="E4622" i="12"/>
  <c r="G4622" i="12" s="1"/>
  <c r="B4623" i="12"/>
  <c r="C4623" i="12" s="1"/>
  <c r="D4623" i="12"/>
  <c r="E4623" i="12"/>
  <c r="G4623" i="12" s="1"/>
  <c r="B4624" i="12"/>
  <c r="C4624" i="12" s="1"/>
  <c r="D4624" i="12"/>
  <c r="E4624" i="12"/>
  <c r="G4624" i="12" s="1"/>
  <c r="B4625" i="12"/>
  <c r="C4625" i="12" s="1"/>
  <c r="D4625" i="12"/>
  <c r="E4625" i="12"/>
  <c r="G4625" i="12" s="1"/>
  <c r="B4626" i="12"/>
  <c r="C4626" i="12" s="1"/>
  <c r="D4626" i="12"/>
  <c r="E4626" i="12"/>
  <c r="G4626" i="12" s="1"/>
  <c r="B4627" i="12"/>
  <c r="C4627" i="12" s="1"/>
  <c r="D4627" i="12"/>
  <c r="E4627" i="12"/>
  <c r="G4627" i="12" s="1"/>
  <c r="B4628" i="12"/>
  <c r="C4628" i="12" s="1"/>
  <c r="D4628" i="12"/>
  <c r="E4628" i="12"/>
  <c r="G4628" i="12" s="1"/>
  <c r="B4629" i="12"/>
  <c r="C4629" i="12" s="1"/>
  <c r="D4629" i="12"/>
  <c r="E4629" i="12"/>
  <c r="G4629" i="12" s="1"/>
  <c r="B4630" i="12"/>
  <c r="C4630" i="12" s="1"/>
  <c r="D4630" i="12"/>
  <c r="E4630" i="12"/>
  <c r="G4630" i="12" s="1"/>
  <c r="B4631" i="12"/>
  <c r="C4631" i="12" s="1"/>
  <c r="D4631" i="12"/>
  <c r="E4631" i="12"/>
  <c r="G4631" i="12" s="1"/>
  <c r="B4632" i="12"/>
  <c r="C4632" i="12" s="1"/>
  <c r="D4632" i="12"/>
  <c r="E4632" i="12"/>
  <c r="G4632" i="12" s="1"/>
  <c r="B4633" i="12"/>
  <c r="C4633" i="12" s="1"/>
  <c r="D4633" i="12"/>
  <c r="E4633" i="12"/>
  <c r="G4633" i="12" s="1"/>
  <c r="B4634" i="12"/>
  <c r="C4634" i="12" s="1"/>
  <c r="D4634" i="12"/>
  <c r="E4634" i="12"/>
  <c r="G4634" i="12" s="1"/>
  <c r="B4635" i="12"/>
  <c r="C4635" i="12" s="1"/>
  <c r="D4635" i="12"/>
  <c r="E4635" i="12"/>
  <c r="G4635" i="12" s="1"/>
  <c r="B4636" i="12"/>
  <c r="C4636" i="12" s="1"/>
  <c r="D4636" i="12"/>
  <c r="E4636" i="12"/>
  <c r="G4636" i="12" s="1"/>
  <c r="B4637" i="12"/>
  <c r="C4637" i="12" s="1"/>
  <c r="D4637" i="12"/>
  <c r="E4637" i="12"/>
  <c r="G4637" i="12" s="1"/>
  <c r="B4638" i="12"/>
  <c r="C4638" i="12" s="1"/>
  <c r="D4638" i="12"/>
  <c r="E4638" i="12"/>
  <c r="G4638" i="12" s="1"/>
  <c r="B4639" i="12"/>
  <c r="C4639" i="12" s="1"/>
  <c r="D4639" i="12"/>
  <c r="E4639" i="12"/>
  <c r="G4639" i="12" s="1"/>
  <c r="B4640" i="12"/>
  <c r="C4640" i="12" s="1"/>
  <c r="D4640" i="12"/>
  <c r="E4640" i="12"/>
  <c r="G4640" i="12" s="1"/>
  <c r="B4641" i="12"/>
  <c r="C4641" i="12" s="1"/>
  <c r="D4641" i="12"/>
  <c r="E4641" i="12"/>
  <c r="G4641" i="12" s="1"/>
  <c r="B4642" i="12"/>
  <c r="C4642" i="12" s="1"/>
  <c r="D4642" i="12"/>
  <c r="E4642" i="12"/>
  <c r="G4642" i="12" s="1"/>
  <c r="B4643" i="12"/>
  <c r="C4643" i="12" s="1"/>
  <c r="D4643" i="12"/>
  <c r="E4643" i="12"/>
  <c r="G4643" i="12" s="1"/>
  <c r="B4644" i="12"/>
  <c r="C4644" i="12" s="1"/>
  <c r="D4644" i="12"/>
  <c r="E4644" i="12"/>
  <c r="G4644" i="12" s="1"/>
  <c r="B4645" i="12"/>
  <c r="C4645" i="12" s="1"/>
  <c r="D4645" i="12"/>
  <c r="E4645" i="12"/>
  <c r="G4645" i="12" s="1"/>
  <c r="B4646" i="12"/>
  <c r="C4646" i="12" s="1"/>
  <c r="D4646" i="12"/>
  <c r="E4646" i="12"/>
  <c r="G4646" i="12" s="1"/>
  <c r="B4647" i="12"/>
  <c r="C4647" i="12" s="1"/>
  <c r="D4647" i="12"/>
  <c r="E4647" i="12"/>
  <c r="G4647" i="12" s="1"/>
  <c r="B4648" i="12"/>
  <c r="C4648" i="12" s="1"/>
  <c r="D4648" i="12"/>
  <c r="E4648" i="12"/>
  <c r="G4648" i="12" s="1"/>
  <c r="B4649" i="12"/>
  <c r="C4649" i="12" s="1"/>
  <c r="D4649" i="12"/>
  <c r="E4649" i="12"/>
  <c r="G4649" i="12" s="1"/>
  <c r="B4650" i="12"/>
  <c r="C4650" i="12" s="1"/>
  <c r="D4650" i="12"/>
  <c r="E4650" i="12"/>
  <c r="G4650" i="12" s="1"/>
  <c r="B4651" i="12"/>
  <c r="C4651" i="12" s="1"/>
  <c r="D4651" i="12"/>
  <c r="E4651" i="12"/>
  <c r="G4651" i="12" s="1"/>
  <c r="B4652" i="12"/>
  <c r="C4652" i="12" s="1"/>
  <c r="D4652" i="12"/>
  <c r="E4652" i="12"/>
  <c r="G4652" i="12" s="1"/>
  <c r="B4653" i="12"/>
  <c r="C4653" i="12" s="1"/>
  <c r="D4653" i="12"/>
  <c r="E4653" i="12"/>
  <c r="G4653" i="12" s="1"/>
  <c r="B4654" i="12"/>
  <c r="C4654" i="12" s="1"/>
  <c r="D4654" i="12"/>
  <c r="E4654" i="12"/>
  <c r="G4654" i="12" s="1"/>
  <c r="B4655" i="12"/>
  <c r="C4655" i="12" s="1"/>
  <c r="D4655" i="12"/>
  <c r="E4655" i="12"/>
  <c r="G4655" i="12" s="1"/>
  <c r="B4656" i="12"/>
  <c r="C4656" i="12" s="1"/>
  <c r="D4656" i="12"/>
  <c r="E4656" i="12"/>
  <c r="G4656" i="12" s="1"/>
  <c r="B4657" i="12"/>
  <c r="C4657" i="12" s="1"/>
  <c r="D4657" i="12"/>
  <c r="E4657" i="12"/>
  <c r="G4657" i="12" s="1"/>
  <c r="B4658" i="12"/>
  <c r="C4658" i="12" s="1"/>
  <c r="D4658" i="12"/>
  <c r="E4658" i="12"/>
  <c r="G4658" i="12" s="1"/>
  <c r="B4659" i="12"/>
  <c r="C4659" i="12" s="1"/>
  <c r="D4659" i="12"/>
  <c r="E4659" i="12"/>
  <c r="G4659" i="12" s="1"/>
  <c r="B4660" i="12"/>
  <c r="C4660" i="12" s="1"/>
  <c r="D4660" i="12"/>
  <c r="E4660" i="12"/>
  <c r="G4660" i="12" s="1"/>
  <c r="B4661" i="12"/>
  <c r="C4661" i="12" s="1"/>
  <c r="D4661" i="12"/>
  <c r="E4661" i="12"/>
  <c r="G4661" i="12" s="1"/>
  <c r="B4662" i="12"/>
  <c r="C4662" i="12" s="1"/>
  <c r="D4662" i="12"/>
  <c r="E4662" i="12"/>
  <c r="G4662" i="12" s="1"/>
  <c r="B4663" i="12"/>
  <c r="C4663" i="12" s="1"/>
  <c r="D4663" i="12"/>
  <c r="E4663" i="12"/>
  <c r="G4663" i="12" s="1"/>
  <c r="B4664" i="12"/>
  <c r="C4664" i="12" s="1"/>
  <c r="D4664" i="12"/>
  <c r="E4664" i="12"/>
  <c r="G4664" i="12" s="1"/>
  <c r="B4665" i="12"/>
  <c r="C4665" i="12" s="1"/>
  <c r="D4665" i="12"/>
  <c r="E4665" i="12"/>
  <c r="G4665" i="12" s="1"/>
  <c r="B4666" i="12"/>
  <c r="C4666" i="12" s="1"/>
  <c r="D4666" i="12"/>
  <c r="E4666" i="12"/>
  <c r="G4666" i="12" s="1"/>
  <c r="B4667" i="12"/>
  <c r="C4667" i="12" s="1"/>
  <c r="D4667" i="12"/>
  <c r="E4667" i="12"/>
  <c r="G4667" i="12" s="1"/>
  <c r="B4668" i="12"/>
  <c r="C4668" i="12" s="1"/>
  <c r="D4668" i="12"/>
  <c r="E4668" i="12"/>
  <c r="G4668" i="12" s="1"/>
  <c r="B4669" i="12"/>
  <c r="C4669" i="12" s="1"/>
  <c r="D4669" i="12"/>
  <c r="E4669" i="12"/>
  <c r="G4669" i="12" s="1"/>
  <c r="B4670" i="12"/>
  <c r="C4670" i="12" s="1"/>
  <c r="D4670" i="12"/>
  <c r="E4670" i="12"/>
  <c r="G4670" i="12" s="1"/>
  <c r="B4671" i="12"/>
  <c r="C4671" i="12" s="1"/>
  <c r="D4671" i="12"/>
  <c r="E4671" i="12"/>
  <c r="G4671" i="12" s="1"/>
  <c r="B4672" i="12"/>
  <c r="C4672" i="12" s="1"/>
  <c r="D4672" i="12"/>
  <c r="E4672" i="12"/>
  <c r="G4672" i="12" s="1"/>
  <c r="B4673" i="12"/>
  <c r="C4673" i="12" s="1"/>
  <c r="D4673" i="12"/>
  <c r="E4673" i="12"/>
  <c r="G4673" i="12" s="1"/>
  <c r="B4674" i="12"/>
  <c r="C4674" i="12" s="1"/>
  <c r="D4674" i="12"/>
  <c r="E4674" i="12"/>
  <c r="G4674" i="12" s="1"/>
  <c r="B4675" i="12"/>
  <c r="C4675" i="12" s="1"/>
  <c r="D4675" i="12"/>
  <c r="E4675" i="12"/>
  <c r="G4675" i="12" s="1"/>
  <c r="B4676" i="12"/>
  <c r="C4676" i="12" s="1"/>
  <c r="D4676" i="12"/>
  <c r="E4676" i="12"/>
  <c r="G4676" i="12" s="1"/>
  <c r="B4677" i="12"/>
  <c r="C4677" i="12" s="1"/>
  <c r="D4677" i="12"/>
  <c r="E4677" i="12"/>
  <c r="G4677" i="12" s="1"/>
  <c r="B4678" i="12"/>
  <c r="C4678" i="12" s="1"/>
  <c r="D4678" i="12"/>
  <c r="E4678" i="12"/>
  <c r="G4678" i="12" s="1"/>
  <c r="B4679" i="12"/>
  <c r="C4679" i="12" s="1"/>
  <c r="D4679" i="12"/>
  <c r="E4679" i="12"/>
  <c r="G4679" i="12" s="1"/>
  <c r="B4680" i="12"/>
  <c r="C4680" i="12" s="1"/>
  <c r="D4680" i="12"/>
  <c r="E4680" i="12"/>
  <c r="G4680" i="12" s="1"/>
  <c r="B4681" i="12"/>
  <c r="C4681" i="12" s="1"/>
  <c r="D4681" i="12"/>
  <c r="E4681" i="12"/>
  <c r="G4681" i="12" s="1"/>
  <c r="B4682" i="12"/>
  <c r="C4682" i="12" s="1"/>
  <c r="D4682" i="12"/>
  <c r="E4682" i="12"/>
  <c r="G4682" i="12" s="1"/>
  <c r="B4683" i="12"/>
  <c r="C4683" i="12" s="1"/>
  <c r="D4683" i="12"/>
  <c r="E4683" i="12"/>
  <c r="G4683" i="12" s="1"/>
  <c r="B4684" i="12"/>
  <c r="C4684" i="12" s="1"/>
  <c r="D4684" i="12"/>
  <c r="E4684" i="12"/>
  <c r="G4684" i="12" s="1"/>
  <c r="B4685" i="12"/>
  <c r="C4685" i="12" s="1"/>
  <c r="D4685" i="12"/>
  <c r="E4685" i="12"/>
  <c r="G4685" i="12" s="1"/>
  <c r="B4686" i="12"/>
  <c r="C4686" i="12" s="1"/>
  <c r="D4686" i="12"/>
  <c r="E4686" i="12"/>
  <c r="G4686" i="12" s="1"/>
  <c r="B4687" i="12"/>
  <c r="C4687" i="12" s="1"/>
  <c r="D4687" i="12"/>
  <c r="E4687" i="12"/>
  <c r="G4687" i="12" s="1"/>
  <c r="B4688" i="12"/>
  <c r="C4688" i="12" s="1"/>
  <c r="D4688" i="12"/>
  <c r="E4688" i="12"/>
  <c r="G4688" i="12" s="1"/>
  <c r="B4689" i="12"/>
  <c r="C4689" i="12" s="1"/>
  <c r="D4689" i="12"/>
  <c r="E4689" i="12"/>
  <c r="G4689" i="12" s="1"/>
  <c r="B4690" i="12"/>
  <c r="C4690" i="12" s="1"/>
  <c r="D4690" i="12"/>
  <c r="E4690" i="12"/>
  <c r="G4690" i="12" s="1"/>
  <c r="B4691" i="12"/>
  <c r="C4691" i="12" s="1"/>
  <c r="D4691" i="12"/>
  <c r="E4691" i="12"/>
  <c r="G4691" i="12" s="1"/>
  <c r="B4692" i="12"/>
  <c r="C4692" i="12" s="1"/>
  <c r="D4692" i="12"/>
  <c r="E4692" i="12"/>
  <c r="G4692" i="12" s="1"/>
  <c r="B4693" i="12"/>
  <c r="C4693" i="12" s="1"/>
  <c r="D4693" i="12"/>
  <c r="E4693" i="12"/>
  <c r="G4693" i="12" s="1"/>
  <c r="B4694" i="12"/>
  <c r="C4694" i="12" s="1"/>
  <c r="D4694" i="12"/>
  <c r="E4694" i="12"/>
  <c r="G4694" i="12" s="1"/>
  <c r="B4695" i="12"/>
  <c r="C4695" i="12" s="1"/>
  <c r="D4695" i="12"/>
  <c r="E4695" i="12"/>
  <c r="G4695" i="12" s="1"/>
  <c r="B4696" i="12"/>
  <c r="C4696" i="12" s="1"/>
  <c r="D4696" i="12"/>
  <c r="E4696" i="12"/>
  <c r="G4696" i="12" s="1"/>
  <c r="B4697" i="12"/>
  <c r="C4697" i="12" s="1"/>
  <c r="D4697" i="12"/>
  <c r="E4697" i="12"/>
  <c r="G4697" i="12" s="1"/>
  <c r="B4698" i="12"/>
  <c r="C4698" i="12" s="1"/>
  <c r="D4698" i="12"/>
  <c r="E4698" i="12"/>
  <c r="G4698" i="12" s="1"/>
  <c r="B4699" i="12"/>
  <c r="C4699" i="12" s="1"/>
  <c r="D4699" i="12"/>
  <c r="E4699" i="12"/>
  <c r="G4699" i="12" s="1"/>
  <c r="B4700" i="12"/>
  <c r="C4700" i="12" s="1"/>
  <c r="D4700" i="12"/>
  <c r="E4700" i="12"/>
  <c r="G4700" i="12" s="1"/>
  <c r="B4701" i="12"/>
  <c r="C4701" i="12" s="1"/>
  <c r="D4701" i="12"/>
  <c r="E4701" i="12"/>
  <c r="G4701" i="12" s="1"/>
  <c r="B4702" i="12"/>
  <c r="C4702" i="12" s="1"/>
  <c r="D4702" i="12"/>
  <c r="E4702" i="12"/>
  <c r="G4702" i="12" s="1"/>
  <c r="B4703" i="12"/>
  <c r="C4703" i="12" s="1"/>
  <c r="D4703" i="12"/>
  <c r="E4703" i="12"/>
  <c r="G4703" i="12" s="1"/>
  <c r="B4704" i="12"/>
  <c r="C4704" i="12" s="1"/>
  <c r="D4704" i="12"/>
  <c r="E4704" i="12"/>
  <c r="G4704" i="12" s="1"/>
  <c r="B4705" i="12"/>
  <c r="C4705" i="12" s="1"/>
  <c r="D4705" i="12"/>
  <c r="E4705" i="12"/>
  <c r="G4705" i="12" s="1"/>
  <c r="B4706" i="12"/>
  <c r="C4706" i="12" s="1"/>
  <c r="D4706" i="12"/>
  <c r="E4706" i="12"/>
  <c r="G4706" i="12" s="1"/>
  <c r="B4707" i="12"/>
  <c r="C4707" i="12" s="1"/>
  <c r="D4707" i="12"/>
  <c r="E4707" i="12"/>
  <c r="G4707" i="12" s="1"/>
  <c r="B4708" i="12"/>
  <c r="C4708" i="12" s="1"/>
  <c r="D4708" i="12"/>
  <c r="E4708" i="12"/>
  <c r="G4708" i="12" s="1"/>
  <c r="B4709" i="12"/>
  <c r="C4709" i="12" s="1"/>
  <c r="D4709" i="12"/>
  <c r="E4709" i="12"/>
  <c r="G4709" i="12" s="1"/>
  <c r="B4710" i="12"/>
  <c r="C4710" i="12" s="1"/>
  <c r="D4710" i="12"/>
  <c r="E4710" i="12"/>
  <c r="G4710" i="12" s="1"/>
  <c r="B4711" i="12"/>
  <c r="C4711" i="12" s="1"/>
  <c r="D4711" i="12"/>
  <c r="E4711" i="12"/>
  <c r="G4711" i="12" s="1"/>
  <c r="B4712" i="12"/>
  <c r="C4712" i="12" s="1"/>
  <c r="D4712" i="12"/>
  <c r="E4712" i="12"/>
  <c r="G4712" i="12" s="1"/>
  <c r="B4713" i="12"/>
  <c r="C4713" i="12" s="1"/>
  <c r="D4713" i="12"/>
  <c r="E4713" i="12"/>
  <c r="G4713" i="12" s="1"/>
  <c r="B4714" i="12"/>
  <c r="C4714" i="12" s="1"/>
  <c r="D4714" i="12"/>
  <c r="E4714" i="12"/>
  <c r="G4714" i="12" s="1"/>
  <c r="B4715" i="12"/>
  <c r="C4715" i="12" s="1"/>
  <c r="D4715" i="12"/>
  <c r="E4715" i="12"/>
  <c r="G4715" i="12" s="1"/>
  <c r="B4716" i="12"/>
  <c r="C4716" i="12" s="1"/>
  <c r="D4716" i="12"/>
  <c r="E4716" i="12"/>
  <c r="G4716" i="12" s="1"/>
  <c r="B4717" i="12"/>
  <c r="C4717" i="12" s="1"/>
  <c r="D4717" i="12"/>
  <c r="E4717" i="12"/>
  <c r="G4717" i="12" s="1"/>
  <c r="B4718" i="12"/>
  <c r="C4718" i="12" s="1"/>
  <c r="D4718" i="12"/>
  <c r="E4718" i="12"/>
  <c r="G4718" i="12" s="1"/>
  <c r="B4719" i="12"/>
  <c r="C4719" i="12" s="1"/>
  <c r="D4719" i="12"/>
  <c r="E4719" i="12"/>
  <c r="G4719" i="12" s="1"/>
  <c r="B4720" i="12"/>
  <c r="C4720" i="12" s="1"/>
  <c r="D4720" i="12"/>
  <c r="E4720" i="12"/>
  <c r="G4720" i="12" s="1"/>
  <c r="B4721" i="12"/>
  <c r="C4721" i="12" s="1"/>
  <c r="D4721" i="12"/>
  <c r="E4721" i="12"/>
  <c r="G4721" i="12" s="1"/>
  <c r="B4722" i="12"/>
  <c r="C4722" i="12" s="1"/>
  <c r="D4722" i="12"/>
  <c r="E4722" i="12"/>
  <c r="G4722" i="12" s="1"/>
  <c r="B4723" i="12"/>
  <c r="C4723" i="12" s="1"/>
  <c r="D4723" i="12"/>
  <c r="E4723" i="12"/>
  <c r="G4723" i="12" s="1"/>
  <c r="B4724" i="12"/>
  <c r="C4724" i="12" s="1"/>
  <c r="D4724" i="12"/>
  <c r="E4724" i="12"/>
  <c r="G4724" i="12" s="1"/>
  <c r="B4725" i="12"/>
  <c r="C4725" i="12" s="1"/>
  <c r="D4725" i="12"/>
  <c r="E4725" i="12"/>
  <c r="G4725" i="12" s="1"/>
  <c r="B4726" i="12"/>
  <c r="C4726" i="12" s="1"/>
  <c r="D4726" i="12"/>
  <c r="E4726" i="12"/>
  <c r="G4726" i="12" s="1"/>
  <c r="B4727" i="12"/>
  <c r="C4727" i="12" s="1"/>
  <c r="D4727" i="12"/>
  <c r="E4727" i="12"/>
  <c r="G4727" i="12" s="1"/>
  <c r="B4728" i="12"/>
  <c r="C4728" i="12" s="1"/>
  <c r="D4728" i="12"/>
  <c r="E4728" i="12"/>
  <c r="G4728" i="12" s="1"/>
  <c r="B4729" i="12"/>
  <c r="C4729" i="12" s="1"/>
  <c r="D4729" i="12"/>
  <c r="E4729" i="12"/>
  <c r="G4729" i="12" s="1"/>
  <c r="B4730" i="12"/>
  <c r="C4730" i="12" s="1"/>
  <c r="D4730" i="12"/>
  <c r="E4730" i="12"/>
  <c r="G4730" i="12" s="1"/>
  <c r="B4731" i="12"/>
  <c r="C4731" i="12" s="1"/>
  <c r="D4731" i="12"/>
  <c r="E4731" i="12"/>
  <c r="G4731" i="12" s="1"/>
  <c r="B4732" i="12"/>
  <c r="C4732" i="12" s="1"/>
  <c r="D4732" i="12"/>
  <c r="E4732" i="12"/>
  <c r="G4732" i="12" s="1"/>
  <c r="B4733" i="12"/>
  <c r="C4733" i="12" s="1"/>
  <c r="D4733" i="12"/>
  <c r="E4733" i="12"/>
  <c r="G4733" i="12" s="1"/>
  <c r="B4734" i="12"/>
  <c r="C4734" i="12" s="1"/>
  <c r="D4734" i="12"/>
  <c r="E4734" i="12"/>
  <c r="G4734" i="12" s="1"/>
  <c r="B4735" i="12"/>
  <c r="C4735" i="12" s="1"/>
  <c r="D4735" i="12"/>
  <c r="E4735" i="12"/>
  <c r="G4735" i="12" s="1"/>
  <c r="B4736" i="12"/>
  <c r="C4736" i="12" s="1"/>
  <c r="D4736" i="12"/>
  <c r="E4736" i="12"/>
  <c r="G4736" i="12" s="1"/>
  <c r="B4737" i="12"/>
  <c r="C4737" i="12" s="1"/>
  <c r="D4737" i="12"/>
  <c r="E4737" i="12"/>
  <c r="G4737" i="12" s="1"/>
  <c r="B4738" i="12"/>
  <c r="C4738" i="12" s="1"/>
  <c r="D4738" i="12"/>
  <c r="E4738" i="12"/>
  <c r="G4738" i="12" s="1"/>
  <c r="B4739" i="12"/>
  <c r="C4739" i="12" s="1"/>
  <c r="D4739" i="12"/>
  <c r="E4739" i="12"/>
  <c r="G4739" i="12" s="1"/>
  <c r="B4740" i="12"/>
  <c r="C4740" i="12" s="1"/>
  <c r="D4740" i="12"/>
  <c r="E4740" i="12"/>
  <c r="G4740" i="12" s="1"/>
  <c r="B4741" i="12"/>
  <c r="C4741" i="12" s="1"/>
  <c r="D4741" i="12"/>
  <c r="E4741" i="12"/>
  <c r="G4741" i="12" s="1"/>
  <c r="B4742" i="12"/>
  <c r="C4742" i="12" s="1"/>
  <c r="D4742" i="12"/>
  <c r="E4742" i="12"/>
  <c r="G4742" i="12" s="1"/>
  <c r="B4743" i="12"/>
  <c r="C4743" i="12" s="1"/>
  <c r="D4743" i="12"/>
  <c r="E4743" i="12"/>
  <c r="G4743" i="12" s="1"/>
  <c r="B4744" i="12"/>
  <c r="C4744" i="12" s="1"/>
  <c r="D4744" i="12"/>
  <c r="E4744" i="12"/>
  <c r="G4744" i="12" s="1"/>
  <c r="B4745" i="12"/>
  <c r="C4745" i="12" s="1"/>
  <c r="D4745" i="12"/>
  <c r="E4745" i="12"/>
  <c r="G4745" i="12" s="1"/>
  <c r="B4746" i="12"/>
  <c r="C4746" i="12" s="1"/>
  <c r="D4746" i="12"/>
  <c r="E4746" i="12"/>
  <c r="G4746" i="12" s="1"/>
  <c r="B4747" i="12"/>
  <c r="C4747" i="12" s="1"/>
  <c r="D4747" i="12"/>
  <c r="E4747" i="12"/>
  <c r="G4747" i="12" s="1"/>
  <c r="B4748" i="12"/>
  <c r="C4748" i="12" s="1"/>
  <c r="D4748" i="12"/>
  <c r="E4748" i="12"/>
  <c r="G4748" i="12" s="1"/>
  <c r="B4749" i="12"/>
  <c r="C4749" i="12" s="1"/>
  <c r="D4749" i="12"/>
  <c r="E4749" i="12"/>
  <c r="G4749" i="12" s="1"/>
  <c r="B4750" i="12"/>
  <c r="C4750" i="12" s="1"/>
  <c r="D4750" i="12"/>
  <c r="E4750" i="12"/>
  <c r="G4750" i="12" s="1"/>
  <c r="B4751" i="12"/>
  <c r="C4751" i="12" s="1"/>
  <c r="D4751" i="12"/>
  <c r="E4751" i="12"/>
  <c r="G4751" i="12" s="1"/>
  <c r="B4752" i="12"/>
  <c r="C4752" i="12" s="1"/>
  <c r="D4752" i="12"/>
  <c r="E4752" i="12"/>
  <c r="G4752" i="12" s="1"/>
  <c r="B4753" i="12"/>
  <c r="C4753" i="12" s="1"/>
  <c r="D4753" i="12"/>
  <c r="E4753" i="12"/>
  <c r="G4753" i="12" s="1"/>
  <c r="B4754" i="12"/>
  <c r="C4754" i="12" s="1"/>
  <c r="D4754" i="12"/>
  <c r="E4754" i="12"/>
  <c r="G4754" i="12" s="1"/>
  <c r="B4755" i="12"/>
  <c r="C4755" i="12" s="1"/>
  <c r="D4755" i="12"/>
  <c r="E4755" i="12"/>
  <c r="G4755" i="12" s="1"/>
  <c r="B4756" i="12"/>
  <c r="C4756" i="12" s="1"/>
  <c r="D4756" i="12"/>
  <c r="E4756" i="12"/>
  <c r="G4756" i="12" s="1"/>
  <c r="B4757" i="12"/>
  <c r="C4757" i="12" s="1"/>
  <c r="D4757" i="12"/>
  <c r="E4757" i="12"/>
  <c r="G4757" i="12" s="1"/>
  <c r="B4758" i="12"/>
  <c r="C4758" i="12" s="1"/>
  <c r="D4758" i="12"/>
  <c r="E4758" i="12"/>
  <c r="G4758" i="12" s="1"/>
  <c r="B4759" i="12"/>
  <c r="C4759" i="12" s="1"/>
  <c r="D4759" i="12"/>
  <c r="E4759" i="12"/>
  <c r="G4759" i="12" s="1"/>
  <c r="B4760" i="12"/>
  <c r="C4760" i="12" s="1"/>
  <c r="D4760" i="12"/>
  <c r="E4760" i="12"/>
  <c r="G4760" i="12" s="1"/>
  <c r="B4761" i="12"/>
  <c r="C4761" i="12" s="1"/>
  <c r="D4761" i="12"/>
  <c r="E4761" i="12"/>
  <c r="G4761" i="12" s="1"/>
  <c r="B4762" i="12"/>
  <c r="C4762" i="12" s="1"/>
  <c r="D4762" i="12"/>
  <c r="E4762" i="12"/>
  <c r="G4762" i="12" s="1"/>
  <c r="B4763" i="12"/>
  <c r="C4763" i="12" s="1"/>
  <c r="D4763" i="12"/>
  <c r="E4763" i="12"/>
  <c r="G4763" i="12" s="1"/>
  <c r="B4764" i="12"/>
  <c r="C4764" i="12" s="1"/>
  <c r="D4764" i="12"/>
  <c r="E4764" i="12"/>
  <c r="G4764" i="12" s="1"/>
  <c r="B4765" i="12"/>
  <c r="C4765" i="12" s="1"/>
  <c r="D4765" i="12"/>
  <c r="E4765" i="12"/>
  <c r="G4765" i="12" s="1"/>
  <c r="B4766" i="12"/>
  <c r="C4766" i="12" s="1"/>
  <c r="D4766" i="12"/>
  <c r="E4766" i="12"/>
  <c r="G4766" i="12" s="1"/>
  <c r="B4767" i="12"/>
  <c r="C4767" i="12" s="1"/>
  <c r="D4767" i="12"/>
  <c r="E4767" i="12"/>
  <c r="G4767" i="12" s="1"/>
  <c r="B4768" i="12"/>
  <c r="C4768" i="12" s="1"/>
  <c r="D4768" i="12"/>
  <c r="E4768" i="12"/>
  <c r="G4768" i="12" s="1"/>
  <c r="B4769" i="12"/>
  <c r="C4769" i="12" s="1"/>
  <c r="D4769" i="12"/>
  <c r="E4769" i="12"/>
  <c r="G4769" i="12" s="1"/>
  <c r="B4770" i="12"/>
  <c r="C4770" i="12" s="1"/>
  <c r="D4770" i="12"/>
  <c r="E4770" i="12"/>
  <c r="G4770" i="12" s="1"/>
  <c r="B4771" i="12"/>
  <c r="C4771" i="12" s="1"/>
  <c r="D4771" i="12"/>
  <c r="E4771" i="12"/>
  <c r="G4771" i="12" s="1"/>
  <c r="B4772" i="12"/>
  <c r="C4772" i="12" s="1"/>
  <c r="D4772" i="12"/>
  <c r="E4772" i="12"/>
  <c r="G4772" i="12" s="1"/>
  <c r="B4773" i="12"/>
  <c r="C4773" i="12" s="1"/>
  <c r="D4773" i="12"/>
  <c r="E4773" i="12"/>
  <c r="G4773" i="12" s="1"/>
  <c r="B4774" i="12"/>
  <c r="C4774" i="12" s="1"/>
  <c r="D4774" i="12"/>
  <c r="E4774" i="12"/>
  <c r="G4774" i="12" s="1"/>
  <c r="B4775" i="12"/>
  <c r="C4775" i="12" s="1"/>
  <c r="D4775" i="12"/>
  <c r="E4775" i="12"/>
  <c r="G4775" i="12" s="1"/>
  <c r="B4776" i="12"/>
  <c r="C4776" i="12" s="1"/>
  <c r="D4776" i="12"/>
  <c r="E4776" i="12"/>
  <c r="G4776" i="12" s="1"/>
  <c r="B4777" i="12"/>
  <c r="C4777" i="12" s="1"/>
  <c r="D4777" i="12"/>
  <c r="E4777" i="12"/>
  <c r="G4777" i="12" s="1"/>
  <c r="B4778" i="12"/>
  <c r="C4778" i="12" s="1"/>
  <c r="D4778" i="12"/>
  <c r="E4778" i="12"/>
  <c r="G4778" i="12" s="1"/>
  <c r="B4779" i="12"/>
  <c r="C4779" i="12" s="1"/>
  <c r="D4779" i="12"/>
  <c r="E4779" i="12"/>
  <c r="G4779" i="12" s="1"/>
  <c r="B4780" i="12"/>
  <c r="C4780" i="12" s="1"/>
  <c r="D4780" i="12"/>
  <c r="E4780" i="12"/>
  <c r="G4780" i="12" s="1"/>
  <c r="B4781" i="12"/>
  <c r="C4781" i="12" s="1"/>
  <c r="D4781" i="12"/>
  <c r="E4781" i="12"/>
  <c r="G4781" i="12" s="1"/>
  <c r="B4782" i="12"/>
  <c r="C4782" i="12" s="1"/>
  <c r="D4782" i="12"/>
  <c r="E4782" i="12"/>
  <c r="G4782" i="12" s="1"/>
  <c r="B4783" i="12"/>
  <c r="C4783" i="12" s="1"/>
  <c r="D4783" i="12"/>
  <c r="E4783" i="12"/>
  <c r="G4783" i="12" s="1"/>
  <c r="B4784" i="12"/>
  <c r="C4784" i="12" s="1"/>
  <c r="D4784" i="12"/>
  <c r="E4784" i="12"/>
  <c r="G4784" i="12" s="1"/>
  <c r="B4785" i="12"/>
  <c r="C4785" i="12" s="1"/>
  <c r="D4785" i="12"/>
  <c r="E4785" i="12"/>
  <c r="G4785" i="12" s="1"/>
  <c r="B4786" i="12"/>
  <c r="C4786" i="12" s="1"/>
  <c r="D4786" i="12"/>
  <c r="E4786" i="12"/>
  <c r="G4786" i="12" s="1"/>
  <c r="B4787" i="12"/>
  <c r="C4787" i="12" s="1"/>
  <c r="D4787" i="12"/>
  <c r="E4787" i="12"/>
  <c r="G4787" i="12" s="1"/>
  <c r="B4788" i="12"/>
  <c r="C4788" i="12" s="1"/>
  <c r="D4788" i="12"/>
  <c r="E4788" i="12"/>
  <c r="G4788" i="12" s="1"/>
  <c r="B4789" i="12"/>
  <c r="C4789" i="12" s="1"/>
  <c r="D4789" i="12"/>
  <c r="E4789" i="12"/>
  <c r="G4789" i="12" s="1"/>
  <c r="B4790" i="12"/>
  <c r="C4790" i="12" s="1"/>
  <c r="D4790" i="12"/>
  <c r="E4790" i="12"/>
  <c r="G4790" i="12" s="1"/>
  <c r="B4791" i="12"/>
  <c r="C4791" i="12" s="1"/>
  <c r="D4791" i="12"/>
  <c r="E4791" i="12"/>
  <c r="G4791" i="12" s="1"/>
  <c r="B4792" i="12"/>
  <c r="C4792" i="12" s="1"/>
  <c r="D4792" i="12"/>
  <c r="E4792" i="12"/>
  <c r="G4792" i="12" s="1"/>
  <c r="B4793" i="12"/>
  <c r="C4793" i="12" s="1"/>
  <c r="D4793" i="12"/>
  <c r="E4793" i="12"/>
  <c r="G4793" i="12" s="1"/>
  <c r="B4794" i="12"/>
  <c r="C4794" i="12" s="1"/>
  <c r="D4794" i="12"/>
  <c r="E4794" i="12"/>
  <c r="G4794" i="12" s="1"/>
  <c r="B4795" i="12"/>
  <c r="C4795" i="12" s="1"/>
  <c r="D4795" i="12"/>
  <c r="E4795" i="12"/>
  <c r="G4795" i="12" s="1"/>
  <c r="B4796" i="12"/>
  <c r="C4796" i="12" s="1"/>
  <c r="D4796" i="12"/>
  <c r="E4796" i="12"/>
  <c r="G4796" i="12" s="1"/>
  <c r="B4797" i="12"/>
  <c r="C4797" i="12" s="1"/>
  <c r="D4797" i="12"/>
  <c r="E4797" i="12"/>
  <c r="G4797" i="12" s="1"/>
  <c r="B4798" i="12"/>
  <c r="C4798" i="12" s="1"/>
  <c r="D4798" i="12"/>
  <c r="E4798" i="12"/>
  <c r="G4798" i="12" s="1"/>
  <c r="B4799" i="12"/>
  <c r="C4799" i="12" s="1"/>
  <c r="D4799" i="12"/>
  <c r="E4799" i="12"/>
  <c r="G4799" i="12" s="1"/>
  <c r="B4800" i="12"/>
  <c r="C4800" i="12" s="1"/>
  <c r="D4800" i="12"/>
  <c r="E4800" i="12"/>
  <c r="G4800" i="12" s="1"/>
  <c r="B4801" i="12"/>
  <c r="C4801" i="12" s="1"/>
  <c r="D4801" i="12"/>
  <c r="E4801" i="12"/>
  <c r="G4801" i="12" s="1"/>
  <c r="B4802" i="12"/>
  <c r="C4802" i="12" s="1"/>
  <c r="D4802" i="12"/>
  <c r="E4802" i="12"/>
  <c r="G4802" i="12" s="1"/>
  <c r="B4803" i="12"/>
  <c r="C4803" i="12" s="1"/>
  <c r="D4803" i="12"/>
  <c r="E4803" i="12"/>
  <c r="G4803" i="12" s="1"/>
  <c r="B4804" i="12"/>
  <c r="C4804" i="12" s="1"/>
  <c r="D4804" i="12"/>
  <c r="E4804" i="12"/>
  <c r="G4804" i="12" s="1"/>
  <c r="B4805" i="12"/>
  <c r="C4805" i="12" s="1"/>
  <c r="D4805" i="12"/>
  <c r="E4805" i="12"/>
  <c r="G4805" i="12" s="1"/>
  <c r="B4806" i="12"/>
  <c r="C4806" i="12" s="1"/>
  <c r="D4806" i="12"/>
  <c r="E4806" i="12"/>
  <c r="G4806" i="12" s="1"/>
  <c r="B4807" i="12"/>
  <c r="C4807" i="12" s="1"/>
  <c r="D4807" i="12"/>
  <c r="E4807" i="12"/>
  <c r="G4807" i="12" s="1"/>
  <c r="B4808" i="12"/>
  <c r="C4808" i="12" s="1"/>
  <c r="D4808" i="12"/>
  <c r="E4808" i="12"/>
  <c r="G4808" i="12" s="1"/>
  <c r="B4809" i="12"/>
  <c r="C4809" i="12" s="1"/>
  <c r="D4809" i="12"/>
  <c r="E4809" i="12"/>
  <c r="G4809" i="12" s="1"/>
  <c r="B4810" i="12"/>
  <c r="C4810" i="12" s="1"/>
  <c r="D4810" i="12"/>
  <c r="E4810" i="12"/>
  <c r="G4810" i="12" s="1"/>
  <c r="B4811" i="12"/>
  <c r="C4811" i="12" s="1"/>
  <c r="D4811" i="12"/>
  <c r="E4811" i="12"/>
  <c r="G4811" i="12" s="1"/>
  <c r="B4812" i="12"/>
  <c r="C4812" i="12" s="1"/>
  <c r="D4812" i="12"/>
  <c r="E4812" i="12"/>
  <c r="G4812" i="12" s="1"/>
  <c r="B4813" i="12"/>
  <c r="C4813" i="12" s="1"/>
  <c r="D4813" i="12"/>
  <c r="E4813" i="12"/>
  <c r="G4813" i="12" s="1"/>
  <c r="B4814" i="12"/>
  <c r="C4814" i="12" s="1"/>
  <c r="D4814" i="12"/>
  <c r="E4814" i="12"/>
  <c r="G4814" i="12" s="1"/>
  <c r="B4815" i="12"/>
  <c r="C4815" i="12" s="1"/>
  <c r="D4815" i="12"/>
  <c r="E4815" i="12"/>
  <c r="G4815" i="12" s="1"/>
  <c r="B4816" i="12"/>
  <c r="C4816" i="12" s="1"/>
  <c r="D4816" i="12"/>
  <c r="E4816" i="12"/>
  <c r="G4816" i="12" s="1"/>
  <c r="B4817" i="12"/>
  <c r="C4817" i="12" s="1"/>
  <c r="D4817" i="12"/>
  <c r="E4817" i="12"/>
  <c r="G4817" i="12" s="1"/>
  <c r="B4818" i="12"/>
  <c r="C4818" i="12" s="1"/>
  <c r="D4818" i="12"/>
  <c r="E4818" i="12"/>
  <c r="G4818" i="12" s="1"/>
  <c r="B4819" i="12"/>
  <c r="C4819" i="12" s="1"/>
  <c r="D4819" i="12"/>
  <c r="E4819" i="12"/>
  <c r="G4819" i="12" s="1"/>
  <c r="B4820" i="12"/>
  <c r="C4820" i="12" s="1"/>
  <c r="D4820" i="12"/>
  <c r="E4820" i="12"/>
  <c r="G4820" i="12" s="1"/>
  <c r="B4821" i="12"/>
  <c r="C4821" i="12" s="1"/>
  <c r="D4821" i="12"/>
  <c r="E4821" i="12"/>
  <c r="G4821" i="12" s="1"/>
  <c r="B4822" i="12"/>
  <c r="C4822" i="12" s="1"/>
  <c r="D4822" i="12"/>
  <c r="E4822" i="12"/>
  <c r="G4822" i="12" s="1"/>
  <c r="B4823" i="12"/>
  <c r="C4823" i="12" s="1"/>
  <c r="D4823" i="12"/>
  <c r="E4823" i="12"/>
  <c r="G4823" i="12" s="1"/>
  <c r="B4824" i="12"/>
  <c r="C4824" i="12" s="1"/>
  <c r="D4824" i="12"/>
  <c r="E4824" i="12"/>
  <c r="G4824" i="12" s="1"/>
  <c r="B4825" i="12"/>
  <c r="C4825" i="12" s="1"/>
  <c r="D4825" i="12"/>
  <c r="E4825" i="12"/>
  <c r="G4825" i="12" s="1"/>
  <c r="B4826" i="12"/>
  <c r="C4826" i="12" s="1"/>
  <c r="D4826" i="12"/>
  <c r="E4826" i="12"/>
  <c r="G4826" i="12" s="1"/>
  <c r="B4827" i="12"/>
  <c r="C4827" i="12" s="1"/>
  <c r="D4827" i="12"/>
  <c r="E4827" i="12"/>
  <c r="G4827" i="12" s="1"/>
  <c r="B4828" i="12"/>
  <c r="C4828" i="12" s="1"/>
  <c r="D4828" i="12"/>
  <c r="E4828" i="12"/>
  <c r="G4828" i="12" s="1"/>
  <c r="B4829" i="12"/>
  <c r="C4829" i="12" s="1"/>
  <c r="D4829" i="12"/>
  <c r="E4829" i="12"/>
  <c r="G4829" i="12" s="1"/>
  <c r="B4830" i="12"/>
  <c r="C4830" i="12" s="1"/>
  <c r="D4830" i="12"/>
  <c r="E4830" i="12"/>
  <c r="G4830" i="12" s="1"/>
  <c r="B4831" i="12"/>
  <c r="C4831" i="12" s="1"/>
  <c r="D4831" i="12"/>
  <c r="E4831" i="12"/>
  <c r="G4831" i="12" s="1"/>
  <c r="B4832" i="12"/>
  <c r="C4832" i="12" s="1"/>
  <c r="D4832" i="12"/>
  <c r="E4832" i="12"/>
  <c r="G4832" i="12" s="1"/>
  <c r="B4833" i="12"/>
  <c r="C4833" i="12" s="1"/>
  <c r="D4833" i="12"/>
  <c r="E4833" i="12"/>
  <c r="G4833" i="12" s="1"/>
  <c r="B4834" i="12"/>
  <c r="C4834" i="12" s="1"/>
  <c r="D4834" i="12"/>
  <c r="E4834" i="12"/>
  <c r="G4834" i="12" s="1"/>
  <c r="B4835" i="12"/>
  <c r="C4835" i="12" s="1"/>
  <c r="D4835" i="12"/>
  <c r="E4835" i="12"/>
  <c r="G4835" i="12" s="1"/>
  <c r="B4836" i="12"/>
  <c r="C4836" i="12" s="1"/>
  <c r="D4836" i="12"/>
  <c r="E4836" i="12"/>
  <c r="G4836" i="12" s="1"/>
  <c r="B4837" i="12"/>
  <c r="C4837" i="12" s="1"/>
  <c r="D4837" i="12"/>
  <c r="E4837" i="12"/>
  <c r="G4837" i="12" s="1"/>
  <c r="B4838" i="12"/>
  <c r="C4838" i="12" s="1"/>
  <c r="D4838" i="12"/>
  <c r="E4838" i="12"/>
  <c r="G4838" i="12" s="1"/>
  <c r="B4839" i="12"/>
  <c r="C4839" i="12" s="1"/>
  <c r="D4839" i="12"/>
  <c r="E4839" i="12"/>
  <c r="G4839" i="12" s="1"/>
  <c r="B4840" i="12"/>
  <c r="C4840" i="12" s="1"/>
  <c r="D4840" i="12"/>
  <c r="E4840" i="12"/>
  <c r="G4840" i="12" s="1"/>
  <c r="B4841" i="12"/>
  <c r="C4841" i="12" s="1"/>
  <c r="D4841" i="12"/>
  <c r="E4841" i="12"/>
  <c r="G4841" i="12" s="1"/>
  <c r="B4842" i="12"/>
  <c r="C4842" i="12" s="1"/>
  <c r="D4842" i="12"/>
  <c r="E4842" i="12"/>
  <c r="G4842" i="12" s="1"/>
  <c r="B4843" i="12"/>
  <c r="C4843" i="12" s="1"/>
  <c r="D4843" i="12"/>
  <c r="E4843" i="12"/>
  <c r="G4843" i="12" s="1"/>
  <c r="B4844" i="12"/>
  <c r="C4844" i="12" s="1"/>
  <c r="D4844" i="12"/>
  <c r="E4844" i="12"/>
  <c r="G4844" i="12" s="1"/>
  <c r="B4845" i="12"/>
  <c r="C4845" i="12" s="1"/>
  <c r="D4845" i="12"/>
  <c r="E4845" i="12"/>
  <c r="G4845" i="12" s="1"/>
  <c r="B4846" i="12"/>
  <c r="C4846" i="12" s="1"/>
  <c r="D4846" i="12"/>
  <c r="E4846" i="12"/>
  <c r="G4846" i="12" s="1"/>
  <c r="B4847" i="12"/>
  <c r="C4847" i="12" s="1"/>
  <c r="D4847" i="12"/>
  <c r="E4847" i="12"/>
  <c r="G4847" i="12" s="1"/>
  <c r="B4848" i="12"/>
  <c r="C4848" i="12" s="1"/>
  <c r="D4848" i="12"/>
  <c r="E4848" i="12"/>
  <c r="G4848" i="12" s="1"/>
  <c r="B4849" i="12"/>
  <c r="C4849" i="12" s="1"/>
  <c r="D4849" i="12"/>
  <c r="E4849" i="12"/>
  <c r="G4849" i="12" s="1"/>
  <c r="B4850" i="12"/>
  <c r="C4850" i="12" s="1"/>
  <c r="D4850" i="12"/>
  <c r="E4850" i="12"/>
  <c r="G4850" i="12" s="1"/>
  <c r="B4851" i="12"/>
  <c r="C4851" i="12" s="1"/>
  <c r="D4851" i="12"/>
  <c r="E4851" i="12"/>
  <c r="G4851" i="12" s="1"/>
  <c r="B4852" i="12"/>
  <c r="C4852" i="12" s="1"/>
  <c r="D4852" i="12"/>
  <c r="E4852" i="12"/>
  <c r="G4852" i="12" s="1"/>
  <c r="B4853" i="12"/>
  <c r="C4853" i="12" s="1"/>
  <c r="D4853" i="12"/>
  <c r="E4853" i="12"/>
  <c r="G4853" i="12" s="1"/>
  <c r="B4854" i="12"/>
  <c r="C4854" i="12" s="1"/>
  <c r="D4854" i="12"/>
  <c r="E4854" i="12"/>
  <c r="G4854" i="12" s="1"/>
  <c r="B4855" i="12"/>
  <c r="C4855" i="12" s="1"/>
  <c r="D4855" i="12"/>
  <c r="E4855" i="12"/>
  <c r="G4855" i="12" s="1"/>
  <c r="B4856" i="12"/>
  <c r="C4856" i="12" s="1"/>
  <c r="D4856" i="12"/>
  <c r="E4856" i="12"/>
  <c r="G4856" i="12" s="1"/>
  <c r="B4857" i="12"/>
  <c r="C4857" i="12" s="1"/>
  <c r="D4857" i="12"/>
  <c r="E4857" i="12"/>
  <c r="G4857" i="12" s="1"/>
  <c r="B4858" i="12"/>
  <c r="C4858" i="12" s="1"/>
  <c r="D4858" i="12"/>
  <c r="E4858" i="12"/>
  <c r="G4858" i="12" s="1"/>
  <c r="B4859" i="12"/>
  <c r="C4859" i="12" s="1"/>
  <c r="D4859" i="12"/>
  <c r="E4859" i="12"/>
  <c r="G4859" i="12" s="1"/>
  <c r="B4860" i="12"/>
  <c r="C4860" i="12" s="1"/>
  <c r="D4860" i="12"/>
  <c r="E4860" i="12"/>
  <c r="G4860" i="12" s="1"/>
  <c r="B4861" i="12"/>
  <c r="C4861" i="12" s="1"/>
  <c r="D4861" i="12"/>
  <c r="E4861" i="12"/>
  <c r="G4861" i="12" s="1"/>
  <c r="B4862" i="12"/>
  <c r="C4862" i="12" s="1"/>
  <c r="D4862" i="12"/>
  <c r="E4862" i="12"/>
  <c r="G4862" i="12" s="1"/>
  <c r="B4863" i="12"/>
  <c r="C4863" i="12" s="1"/>
  <c r="D4863" i="12"/>
  <c r="E4863" i="12"/>
  <c r="G4863" i="12" s="1"/>
  <c r="B4864" i="12"/>
  <c r="C4864" i="12" s="1"/>
  <c r="D4864" i="12"/>
  <c r="E4864" i="12"/>
  <c r="G4864" i="12" s="1"/>
  <c r="B4865" i="12"/>
  <c r="C4865" i="12" s="1"/>
  <c r="D4865" i="12"/>
  <c r="E4865" i="12"/>
  <c r="G4865" i="12" s="1"/>
  <c r="B4866" i="12"/>
  <c r="C4866" i="12" s="1"/>
  <c r="D4866" i="12"/>
  <c r="E4866" i="12"/>
  <c r="G4866" i="12" s="1"/>
  <c r="B4867" i="12"/>
  <c r="C4867" i="12" s="1"/>
  <c r="D4867" i="12"/>
  <c r="E4867" i="12"/>
  <c r="G4867" i="12" s="1"/>
  <c r="B4868" i="12"/>
  <c r="C4868" i="12" s="1"/>
  <c r="D4868" i="12"/>
  <c r="E4868" i="12"/>
  <c r="G4868" i="12" s="1"/>
  <c r="B4869" i="12"/>
  <c r="C4869" i="12" s="1"/>
  <c r="D4869" i="12"/>
  <c r="E4869" i="12"/>
  <c r="G4869" i="12" s="1"/>
  <c r="B4870" i="12"/>
  <c r="C4870" i="12" s="1"/>
  <c r="D4870" i="12"/>
  <c r="E4870" i="12"/>
  <c r="G4870" i="12" s="1"/>
  <c r="B4871" i="12"/>
  <c r="C4871" i="12" s="1"/>
  <c r="D4871" i="12"/>
  <c r="E4871" i="12"/>
  <c r="G4871" i="12" s="1"/>
  <c r="B4872" i="12"/>
  <c r="C4872" i="12" s="1"/>
  <c r="D4872" i="12"/>
  <c r="E4872" i="12"/>
  <c r="G4872" i="12" s="1"/>
  <c r="B4873" i="12"/>
  <c r="C4873" i="12" s="1"/>
  <c r="D4873" i="12"/>
  <c r="E4873" i="12"/>
  <c r="G4873" i="12" s="1"/>
  <c r="B4874" i="12"/>
  <c r="C4874" i="12" s="1"/>
  <c r="D4874" i="12"/>
  <c r="E4874" i="12"/>
  <c r="G4874" i="12" s="1"/>
  <c r="B4875" i="12"/>
  <c r="C4875" i="12" s="1"/>
  <c r="D4875" i="12"/>
  <c r="E4875" i="12"/>
  <c r="G4875" i="12" s="1"/>
  <c r="B4876" i="12"/>
  <c r="C4876" i="12" s="1"/>
  <c r="D4876" i="12"/>
  <c r="E4876" i="12"/>
  <c r="G4876" i="12" s="1"/>
  <c r="B4877" i="12"/>
  <c r="C4877" i="12" s="1"/>
  <c r="D4877" i="12"/>
  <c r="E4877" i="12"/>
  <c r="G4877" i="12" s="1"/>
  <c r="B4878" i="12"/>
  <c r="C4878" i="12" s="1"/>
  <c r="D4878" i="12"/>
  <c r="E4878" i="12"/>
  <c r="G4878" i="12" s="1"/>
  <c r="B4879" i="12"/>
  <c r="C4879" i="12" s="1"/>
  <c r="D4879" i="12"/>
  <c r="E4879" i="12"/>
  <c r="G4879" i="12" s="1"/>
  <c r="B4880" i="12"/>
  <c r="C4880" i="12" s="1"/>
  <c r="D4880" i="12"/>
  <c r="E4880" i="12"/>
  <c r="G4880" i="12" s="1"/>
  <c r="B4881" i="12"/>
  <c r="C4881" i="12" s="1"/>
  <c r="D4881" i="12"/>
  <c r="E4881" i="12"/>
  <c r="G4881" i="12" s="1"/>
  <c r="B4882" i="12"/>
  <c r="C4882" i="12" s="1"/>
  <c r="D4882" i="12"/>
  <c r="E4882" i="12"/>
  <c r="G4882" i="12" s="1"/>
  <c r="B4883" i="12"/>
  <c r="C4883" i="12" s="1"/>
  <c r="D4883" i="12"/>
  <c r="E4883" i="12"/>
  <c r="G4883" i="12" s="1"/>
  <c r="B4884" i="12"/>
  <c r="C4884" i="12" s="1"/>
  <c r="D4884" i="12"/>
  <c r="E4884" i="12"/>
  <c r="G4884" i="12" s="1"/>
  <c r="B4885" i="12"/>
  <c r="C4885" i="12" s="1"/>
  <c r="D4885" i="12"/>
  <c r="E4885" i="12"/>
  <c r="G4885" i="12" s="1"/>
  <c r="B4886" i="12"/>
  <c r="C4886" i="12" s="1"/>
  <c r="D4886" i="12"/>
  <c r="E4886" i="12"/>
  <c r="G4886" i="12" s="1"/>
  <c r="B4887" i="12"/>
  <c r="C4887" i="12" s="1"/>
  <c r="D4887" i="12"/>
  <c r="E4887" i="12"/>
  <c r="G4887" i="12" s="1"/>
  <c r="B4888" i="12"/>
  <c r="C4888" i="12" s="1"/>
  <c r="D4888" i="12"/>
  <c r="E4888" i="12"/>
  <c r="G4888" i="12" s="1"/>
  <c r="B4889" i="12"/>
  <c r="C4889" i="12" s="1"/>
  <c r="D4889" i="12"/>
  <c r="E4889" i="12"/>
  <c r="G4889" i="12" s="1"/>
  <c r="B4890" i="12"/>
  <c r="C4890" i="12" s="1"/>
  <c r="D4890" i="12"/>
  <c r="E4890" i="12"/>
  <c r="G4890" i="12" s="1"/>
  <c r="B4891" i="12"/>
  <c r="C4891" i="12" s="1"/>
  <c r="D4891" i="12"/>
  <c r="E4891" i="12"/>
  <c r="G4891" i="12" s="1"/>
  <c r="B4892" i="12"/>
  <c r="C4892" i="12" s="1"/>
  <c r="D4892" i="12"/>
  <c r="E4892" i="12"/>
  <c r="G4892" i="12" s="1"/>
  <c r="B4893" i="12"/>
  <c r="C4893" i="12" s="1"/>
  <c r="D4893" i="12"/>
  <c r="E4893" i="12"/>
  <c r="G4893" i="12" s="1"/>
  <c r="B4894" i="12"/>
  <c r="C4894" i="12" s="1"/>
  <c r="D4894" i="12"/>
  <c r="E4894" i="12"/>
  <c r="G4894" i="12" s="1"/>
  <c r="B4895" i="12"/>
  <c r="C4895" i="12" s="1"/>
  <c r="D4895" i="12"/>
  <c r="E4895" i="12"/>
  <c r="G4895" i="12" s="1"/>
  <c r="B4896" i="12"/>
  <c r="C4896" i="12" s="1"/>
  <c r="D4896" i="12"/>
  <c r="E4896" i="12"/>
  <c r="G4896" i="12" s="1"/>
  <c r="B4897" i="12"/>
  <c r="C4897" i="12" s="1"/>
  <c r="D4897" i="12"/>
  <c r="E4897" i="12"/>
  <c r="G4897" i="12" s="1"/>
  <c r="B4898" i="12"/>
  <c r="C4898" i="12" s="1"/>
  <c r="D4898" i="12"/>
  <c r="E4898" i="12"/>
  <c r="G4898" i="12" s="1"/>
  <c r="B4899" i="12"/>
  <c r="C4899" i="12" s="1"/>
  <c r="D4899" i="12"/>
  <c r="E4899" i="12"/>
  <c r="G4899" i="12" s="1"/>
  <c r="B4900" i="12"/>
  <c r="C4900" i="12" s="1"/>
  <c r="D4900" i="12"/>
  <c r="E4900" i="12"/>
  <c r="G4900" i="12" s="1"/>
  <c r="B4901" i="12"/>
  <c r="C4901" i="12" s="1"/>
  <c r="D4901" i="12"/>
  <c r="E4901" i="12"/>
  <c r="G4901" i="12" s="1"/>
  <c r="B4902" i="12"/>
  <c r="C4902" i="12" s="1"/>
  <c r="D4902" i="12"/>
  <c r="E4902" i="12"/>
  <c r="G4902" i="12" s="1"/>
  <c r="B4903" i="12"/>
  <c r="C4903" i="12" s="1"/>
  <c r="D4903" i="12"/>
  <c r="E4903" i="12"/>
  <c r="G4903" i="12" s="1"/>
  <c r="B4904" i="12"/>
  <c r="C4904" i="12" s="1"/>
  <c r="D4904" i="12"/>
  <c r="E4904" i="12"/>
  <c r="G4904" i="12" s="1"/>
  <c r="B4905" i="12"/>
  <c r="C4905" i="12" s="1"/>
  <c r="D4905" i="12"/>
  <c r="E4905" i="12"/>
  <c r="G4905" i="12" s="1"/>
  <c r="B4906" i="12"/>
  <c r="C4906" i="12" s="1"/>
  <c r="D4906" i="12"/>
  <c r="E4906" i="12"/>
  <c r="G4906" i="12" s="1"/>
  <c r="B4907" i="12"/>
  <c r="C4907" i="12" s="1"/>
  <c r="D4907" i="12"/>
  <c r="E4907" i="12"/>
  <c r="G4907" i="12" s="1"/>
  <c r="B4908" i="12"/>
  <c r="C4908" i="12" s="1"/>
  <c r="D4908" i="12"/>
  <c r="E4908" i="12"/>
  <c r="G4908" i="12" s="1"/>
  <c r="B4909" i="12"/>
  <c r="C4909" i="12" s="1"/>
  <c r="D4909" i="12"/>
  <c r="E4909" i="12"/>
  <c r="G4909" i="12" s="1"/>
  <c r="B4910" i="12"/>
  <c r="C4910" i="12" s="1"/>
  <c r="D4910" i="12"/>
  <c r="E4910" i="12"/>
  <c r="G4910" i="12" s="1"/>
  <c r="B4911" i="12"/>
  <c r="C4911" i="12" s="1"/>
  <c r="D4911" i="12"/>
  <c r="E4911" i="12"/>
  <c r="G4911" i="12" s="1"/>
  <c r="B4912" i="12"/>
  <c r="C4912" i="12" s="1"/>
  <c r="D4912" i="12"/>
  <c r="E4912" i="12"/>
  <c r="G4912" i="12" s="1"/>
  <c r="B4913" i="12"/>
  <c r="C4913" i="12" s="1"/>
  <c r="D4913" i="12"/>
  <c r="E4913" i="12"/>
  <c r="G4913" i="12" s="1"/>
  <c r="B4914" i="12"/>
  <c r="C4914" i="12" s="1"/>
  <c r="D4914" i="12"/>
  <c r="E4914" i="12"/>
  <c r="G4914" i="12" s="1"/>
  <c r="B4915" i="12"/>
  <c r="C4915" i="12" s="1"/>
  <c r="D4915" i="12"/>
  <c r="E4915" i="12"/>
  <c r="G4915" i="12" s="1"/>
  <c r="B4916" i="12"/>
  <c r="C4916" i="12" s="1"/>
  <c r="D4916" i="12"/>
  <c r="E4916" i="12"/>
  <c r="G4916" i="12" s="1"/>
  <c r="B4917" i="12"/>
  <c r="C4917" i="12" s="1"/>
  <c r="D4917" i="12"/>
  <c r="E4917" i="12"/>
  <c r="G4917" i="12" s="1"/>
  <c r="B4918" i="12"/>
  <c r="C4918" i="12" s="1"/>
  <c r="D4918" i="12"/>
  <c r="E4918" i="12"/>
  <c r="G4918" i="12" s="1"/>
  <c r="B4919" i="12"/>
  <c r="C4919" i="12" s="1"/>
  <c r="D4919" i="12"/>
  <c r="E4919" i="12"/>
  <c r="G4919" i="12" s="1"/>
  <c r="B4920" i="12"/>
  <c r="C4920" i="12" s="1"/>
  <c r="D4920" i="12"/>
  <c r="E4920" i="12"/>
  <c r="G4920" i="12" s="1"/>
  <c r="B4921" i="12"/>
  <c r="C4921" i="12" s="1"/>
  <c r="D4921" i="12"/>
  <c r="E4921" i="12"/>
  <c r="G4921" i="12" s="1"/>
  <c r="B4922" i="12"/>
  <c r="C4922" i="12" s="1"/>
  <c r="D4922" i="12"/>
  <c r="E4922" i="12"/>
  <c r="G4922" i="12" s="1"/>
  <c r="B4923" i="12"/>
  <c r="C4923" i="12" s="1"/>
  <c r="D4923" i="12"/>
  <c r="E4923" i="12"/>
  <c r="G4923" i="12" s="1"/>
  <c r="B4924" i="12"/>
  <c r="C4924" i="12" s="1"/>
  <c r="D4924" i="12"/>
  <c r="E4924" i="12"/>
  <c r="G4924" i="12" s="1"/>
  <c r="B4925" i="12"/>
  <c r="C4925" i="12" s="1"/>
  <c r="D4925" i="12"/>
  <c r="E4925" i="12"/>
  <c r="G4925" i="12" s="1"/>
  <c r="B4926" i="12"/>
  <c r="C4926" i="12" s="1"/>
  <c r="D4926" i="12"/>
  <c r="E4926" i="12"/>
  <c r="G4926" i="12" s="1"/>
  <c r="B4927" i="12"/>
  <c r="C4927" i="12" s="1"/>
  <c r="D4927" i="12"/>
  <c r="E4927" i="12"/>
  <c r="G4927" i="12" s="1"/>
  <c r="B4928" i="12"/>
  <c r="C4928" i="12" s="1"/>
  <c r="D4928" i="12"/>
  <c r="E4928" i="12"/>
  <c r="G4928" i="12" s="1"/>
  <c r="B4929" i="12"/>
  <c r="C4929" i="12" s="1"/>
  <c r="D4929" i="12"/>
  <c r="E4929" i="12"/>
  <c r="G4929" i="12" s="1"/>
  <c r="B4930" i="12"/>
  <c r="C4930" i="12" s="1"/>
  <c r="D4930" i="12"/>
  <c r="E4930" i="12"/>
  <c r="G4930" i="12" s="1"/>
  <c r="B4931" i="12"/>
  <c r="C4931" i="12" s="1"/>
  <c r="D4931" i="12"/>
  <c r="E4931" i="12"/>
  <c r="G4931" i="12" s="1"/>
  <c r="B4932" i="12"/>
  <c r="C4932" i="12" s="1"/>
  <c r="D4932" i="12"/>
  <c r="E4932" i="12"/>
  <c r="G4932" i="12" s="1"/>
  <c r="B4933" i="12"/>
  <c r="C4933" i="12" s="1"/>
  <c r="D4933" i="12"/>
  <c r="E4933" i="12"/>
  <c r="G4933" i="12" s="1"/>
  <c r="B4934" i="12"/>
  <c r="C4934" i="12" s="1"/>
  <c r="D4934" i="12"/>
  <c r="E4934" i="12"/>
  <c r="G4934" i="12" s="1"/>
  <c r="B4935" i="12"/>
  <c r="C4935" i="12" s="1"/>
  <c r="D4935" i="12"/>
  <c r="E4935" i="12"/>
  <c r="G4935" i="12" s="1"/>
  <c r="B4936" i="12"/>
  <c r="C4936" i="12" s="1"/>
  <c r="D4936" i="12"/>
  <c r="E4936" i="12"/>
  <c r="G4936" i="12" s="1"/>
  <c r="B4937" i="12"/>
  <c r="C4937" i="12" s="1"/>
  <c r="D4937" i="12"/>
  <c r="E4937" i="12"/>
  <c r="G4937" i="12" s="1"/>
  <c r="B4938" i="12"/>
  <c r="C4938" i="12" s="1"/>
  <c r="D4938" i="12"/>
  <c r="E4938" i="12"/>
  <c r="G4938" i="12" s="1"/>
  <c r="B4939" i="12"/>
  <c r="C4939" i="12" s="1"/>
  <c r="D4939" i="12"/>
  <c r="E4939" i="12"/>
  <c r="G4939" i="12" s="1"/>
  <c r="B4940" i="12"/>
  <c r="C4940" i="12" s="1"/>
  <c r="D4940" i="12"/>
  <c r="E4940" i="12"/>
  <c r="G4940" i="12" s="1"/>
  <c r="B4941" i="12"/>
  <c r="C4941" i="12" s="1"/>
  <c r="D4941" i="12"/>
  <c r="E4941" i="12"/>
  <c r="G4941" i="12" s="1"/>
  <c r="B4942" i="12"/>
  <c r="C4942" i="12" s="1"/>
  <c r="D4942" i="12"/>
  <c r="E4942" i="12"/>
  <c r="G4942" i="12" s="1"/>
  <c r="B4943" i="12"/>
  <c r="C4943" i="12" s="1"/>
  <c r="D4943" i="12"/>
  <c r="E4943" i="12"/>
  <c r="G4943" i="12" s="1"/>
  <c r="B4944" i="12"/>
  <c r="C4944" i="12" s="1"/>
  <c r="D4944" i="12"/>
  <c r="E4944" i="12"/>
  <c r="G4944" i="12" s="1"/>
  <c r="B4945" i="12"/>
  <c r="C4945" i="12" s="1"/>
  <c r="D4945" i="12"/>
  <c r="E4945" i="12"/>
  <c r="G4945" i="12" s="1"/>
  <c r="B4946" i="12"/>
  <c r="C4946" i="12" s="1"/>
  <c r="D4946" i="12"/>
  <c r="E4946" i="12"/>
  <c r="G4946" i="12" s="1"/>
  <c r="B4947" i="12"/>
  <c r="C4947" i="12" s="1"/>
  <c r="D4947" i="12"/>
  <c r="E4947" i="12"/>
  <c r="G4947" i="12" s="1"/>
  <c r="B4948" i="12"/>
  <c r="C4948" i="12" s="1"/>
  <c r="D4948" i="12"/>
  <c r="E4948" i="12"/>
  <c r="G4948" i="12" s="1"/>
  <c r="B4949" i="12"/>
  <c r="C4949" i="12" s="1"/>
  <c r="D4949" i="12"/>
  <c r="E4949" i="12"/>
  <c r="G4949" i="12" s="1"/>
  <c r="B4950" i="12"/>
  <c r="C4950" i="12" s="1"/>
  <c r="D4950" i="12"/>
  <c r="E4950" i="12"/>
  <c r="G4950" i="12" s="1"/>
  <c r="B4951" i="12"/>
  <c r="C4951" i="12" s="1"/>
  <c r="D4951" i="12"/>
  <c r="E4951" i="12"/>
  <c r="G4951" i="12" s="1"/>
  <c r="B4952" i="12"/>
  <c r="C4952" i="12" s="1"/>
  <c r="D4952" i="12"/>
  <c r="E4952" i="12"/>
  <c r="G4952" i="12" s="1"/>
  <c r="B4953" i="12"/>
  <c r="C4953" i="12" s="1"/>
  <c r="D4953" i="12"/>
  <c r="E4953" i="12"/>
  <c r="G4953" i="12" s="1"/>
  <c r="B4954" i="12"/>
  <c r="C4954" i="12" s="1"/>
  <c r="D4954" i="12"/>
  <c r="E4954" i="12"/>
  <c r="G4954" i="12" s="1"/>
  <c r="B4955" i="12"/>
  <c r="C4955" i="12" s="1"/>
  <c r="D4955" i="12"/>
  <c r="E4955" i="12"/>
  <c r="G4955" i="12" s="1"/>
  <c r="B4956" i="12"/>
  <c r="C4956" i="12" s="1"/>
  <c r="D4956" i="12"/>
  <c r="E4956" i="12"/>
  <c r="G4956" i="12" s="1"/>
  <c r="B4957" i="12"/>
  <c r="C4957" i="12" s="1"/>
  <c r="D4957" i="12"/>
  <c r="E4957" i="12"/>
  <c r="G4957" i="12" s="1"/>
  <c r="B4958" i="12"/>
  <c r="C4958" i="12" s="1"/>
  <c r="D4958" i="12"/>
  <c r="E4958" i="12"/>
  <c r="G4958" i="12" s="1"/>
  <c r="B4959" i="12"/>
  <c r="C4959" i="12" s="1"/>
  <c r="D4959" i="12"/>
  <c r="E4959" i="12"/>
  <c r="G4959" i="12" s="1"/>
  <c r="B4960" i="12"/>
  <c r="C4960" i="12" s="1"/>
  <c r="D4960" i="12"/>
  <c r="E4960" i="12"/>
  <c r="G4960" i="12" s="1"/>
  <c r="B4961" i="12"/>
  <c r="C4961" i="12" s="1"/>
  <c r="D4961" i="12"/>
  <c r="E4961" i="12"/>
  <c r="G4961" i="12" s="1"/>
  <c r="B4962" i="12"/>
  <c r="C4962" i="12" s="1"/>
  <c r="D4962" i="12"/>
  <c r="E4962" i="12"/>
  <c r="G4962" i="12" s="1"/>
  <c r="B4963" i="12"/>
  <c r="C4963" i="12" s="1"/>
  <c r="D4963" i="12"/>
  <c r="E4963" i="12"/>
  <c r="G4963" i="12" s="1"/>
  <c r="B4964" i="12"/>
  <c r="C4964" i="12" s="1"/>
  <c r="D4964" i="12"/>
  <c r="E4964" i="12"/>
  <c r="G4964" i="12" s="1"/>
  <c r="B4965" i="12"/>
  <c r="C4965" i="12" s="1"/>
  <c r="D4965" i="12"/>
  <c r="E4965" i="12"/>
  <c r="G4965" i="12" s="1"/>
  <c r="B4966" i="12"/>
  <c r="C4966" i="12" s="1"/>
  <c r="D4966" i="12"/>
  <c r="E4966" i="12"/>
  <c r="G4966" i="12" s="1"/>
  <c r="B4967" i="12"/>
  <c r="C4967" i="12" s="1"/>
  <c r="D4967" i="12"/>
  <c r="E4967" i="12"/>
  <c r="G4967" i="12" s="1"/>
  <c r="B4968" i="12"/>
  <c r="C4968" i="12" s="1"/>
  <c r="D4968" i="12"/>
  <c r="E4968" i="12"/>
  <c r="G4968" i="12" s="1"/>
  <c r="B4969" i="12"/>
  <c r="C4969" i="12" s="1"/>
  <c r="D4969" i="12"/>
  <c r="E4969" i="12"/>
  <c r="G4969" i="12" s="1"/>
  <c r="B4970" i="12"/>
  <c r="C4970" i="12" s="1"/>
  <c r="D4970" i="12"/>
  <c r="E4970" i="12"/>
  <c r="G4970" i="12" s="1"/>
  <c r="B4971" i="12"/>
  <c r="C4971" i="12" s="1"/>
  <c r="D4971" i="12"/>
  <c r="E4971" i="12"/>
  <c r="G4971" i="12" s="1"/>
  <c r="B4972" i="12"/>
  <c r="C4972" i="12" s="1"/>
  <c r="D4972" i="12"/>
  <c r="E4972" i="12"/>
  <c r="G4972" i="12" s="1"/>
  <c r="B4973" i="12"/>
  <c r="C4973" i="12" s="1"/>
  <c r="D4973" i="12"/>
  <c r="E4973" i="12"/>
  <c r="G4973" i="12" s="1"/>
  <c r="B4974" i="12"/>
  <c r="C4974" i="12" s="1"/>
  <c r="D4974" i="12"/>
  <c r="E4974" i="12"/>
  <c r="G4974" i="12" s="1"/>
  <c r="B4975" i="12"/>
  <c r="C4975" i="12" s="1"/>
  <c r="D4975" i="12"/>
  <c r="E4975" i="12"/>
  <c r="G4975" i="12" s="1"/>
  <c r="B4976" i="12"/>
  <c r="C4976" i="12" s="1"/>
  <c r="D4976" i="12"/>
  <c r="E4976" i="12"/>
  <c r="G4976" i="12" s="1"/>
  <c r="B4977" i="12"/>
  <c r="C4977" i="12" s="1"/>
  <c r="D4977" i="12"/>
  <c r="E4977" i="12"/>
  <c r="G4977" i="12" s="1"/>
  <c r="B4978" i="12"/>
  <c r="C4978" i="12" s="1"/>
  <c r="D4978" i="12"/>
  <c r="E4978" i="12"/>
  <c r="G4978" i="12" s="1"/>
  <c r="B4979" i="12"/>
  <c r="C4979" i="12" s="1"/>
  <c r="D4979" i="12"/>
  <c r="E4979" i="12"/>
  <c r="G4979" i="12" s="1"/>
  <c r="B4980" i="12"/>
  <c r="C4980" i="12" s="1"/>
  <c r="D4980" i="12"/>
  <c r="E4980" i="12"/>
  <c r="G4980" i="12" s="1"/>
  <c r="B4981" i="12"/>
  <c r="C4981" i="12" s="1"/>
  <c r="D4981" i="12"/>
  <c r="E4981" i="12"/>
  <c r="G4981" i="12" s="1"/>
  <c r="B4982" i="12"/>
  <c r="C4982" i="12" s="1"/>
  <c r="D4982" i="12"/>
  <c r="E4982" i="12"/>
  <c r="G4982" i="12" s="1"/>
  <c r="B4983" i="12"/>
  <c r="C4983" i="12" s="1"/>
  <c r="D4983" i="12"/>
  <c r="E4983" i="12"/>
  <c r="G4983" i="12" s="1"/>
  <c r="B4984" i="12"/>
  <c r="C4984" i="12" s="1"/>
  <c r="D4984" i="12"/>
  <c r="E4984" i="12"/>
  <c r="G4984" i="12" s="1"/>
  <c r="B4985" i="12"/>
  <c r="C4985" i="12" s="1"/>
  <c r="D4985" i="12"/>
  <c r="E4985" i="12"/>
  <c r="G4985" i="12" s="1"/>
  <c r="B4986" i="12"/>
  <c r="C4986" i="12" s="1"/>
  <c r="D4986" i="12"/>
  <c r="E4986" i="12"/>
  <c r="G4986" i="12" s="1"/>
  <c r="B4987" i="12"/>
  <c r="C4987" i="12" s="1"/>
  <c r="D4987" i="12"/>
  <c r="E4987" i="12"/>
  <c r="G4987" i="12" s="1"/>
  <c r="B4988" i="12"/>
  <c r="C4988" i="12" s="1"/>
  <c r="D4988" i="12"/>
  <c r="E4988" i="12"/>
  <c r="G4988" i="12" s="1"/>
  <c r="B4989" i="12"/>
  <c r="C4989" i="12" s="1"/>
  <c r="D4989" i="12"/>
  <c r="E4989" i="12"/>
  <c r="G4989" i="12" s="1"/>
  <c r="B4990" i="12"/>
  <c r="C4990" i="12" s="1"/>
  <c r="D4990" i="12"/>
  <c r="E4990" i="12"/>
  <c r="G4990" i="12" s="1"/>
  <c r="B4991" i="12"/>
  <c r="C4991" i="12" s="1"/>
  <c r="D4991" i="12"/>
  <c r="E4991" i="12"/>
  <c r="G4991" i="12" s="1"/>
  <c r="B4992" i="12"/>
  <c r="C4992" i="12" s="1"/>
  <c r="D4992" i="12"/>
  <c r="E4992" i="12"/>
  <c r="G4992" i="12" s="1"/>
  <c r="B4993" i="12"/>
  <c r="C4993" i="12" s="1"/>
  <c r="D4993" i="12"/>
  <c r="E4993" i="12"/>
  <c r="G4993" i="12" s="1"/>
  <c r="B4994" i="12"/>
  <c r="C4994" i="12" s="1"/>
  <c r="D4994" i="12"/>
  <c r="E4994" i="12"/>
  <c r="G4994" i="12" s="1"/>
  <c r="B4995" i="12"/>
  <c r="C4995" i="12" s="1"/>
  <c r="D4995" i="12"/>
  <c r="E4995" i="12"/>
  <c r="G4995" i="12" s="1"/>
  <c r="B4996" i="12"/>
  <c r="C4996" i="12" s="1"/>
  <c r="D4996" i="12"/>
  <c r="E4996" i="12"/>
  <c r="G4996" i="12" s="1"/>
  <c r="B4997" i="12"/>
  <c r="C4997" i="12" s="1"/>
  <c r="D4997" i="12"/>
  <c r="E4997" i="12"/>
  <c r="G4997" i="12" s="1"/>
  <c r="B4998" i="12"/>
  <c r="C4998" i="12" s="1"/>
  <c r="D4998" i="12"/>
  <c r="E4998" i="12"/>
  <c r="G4998" i="12" s="1"/>
  <c r="B4999" i="12"/>
  <c r="C4999" i="12" s="1"/>
  <c r="D4999" i="12"/>
  <c r="E4999" i="12"/>
  <c r="G4999" i="12" s="1"/>
  <c r="B5000" i="12"/>
  <c r="C5000" i="12" s="1"/>
  <c r="D5000" i="12"/>
  <c r="E5000" i="12"/>
  <c r="G5000" i="12" s="1"/>
  <c r="B5001" i="12"/>
  <c r="C5001" i="12" s="1"/>
  <c r="D5001" i="12"/>
  <c r="E5001" i="12"/>
  <c r="G5001" i="12" s="1"/>
  <c r="B5002" i="12"/>
  <c r="C5002" i="12" s="1"/>
  <c r="D5002" i="12"/>
  <c r="E5002" i="12"/>
  <c r="G5002" i="12" s="1"/>
  <c r="B5003" i="12"/>
  <c r="C5003" i="12" s="1"/>
  <c r="D5003" i="12"/>
  <c r="E5003" i="12"/>
  <c r="G5003" i="12" s="1"/>
  <c r="B5004" i="12"/>
  <c r="C5004" i="12" s="1"/>
  <c r="D5004" i="12"/>
  <c r="E5004" i="12"/>
  <c r="G5004" i="12" s="1"/>
  <c r="B5005" i="12"/>
  <c r="C5005" i="12" s="1"/>
  <c r="D5005" i="12"/>
  <c r="E5005" i="12"/>
  <c r="G5005" i="12" s="1"/>
  <c r="B5006" i="12"/>
  <c r="C5006" i="12" s="1"/>
  <c r="D5006" i="12"/>
  <c r="E5006" i="12"/>
  <c r="G5006" i="12" s="1"/>
  <c r="B5007" i="12"/>
  <c r="C5007" i="12" s="1"/>
  <c r="D5007" i="12"/>
  <c r="E5007" i="12"/>
  <c r="G5007" i="12" s="1"/>
  <c r="B5008" i="12"/>
  <c r="C5008" i="12" s="1"/>
  <c r="D5008" i="12"/>
  <c r="E5008" i="12"/>
  <c r="G5008" i="12" s="1"/>
  <c r="B5009" i="12"/>
  <c r="C5009" i="12" s="1"/>
  <c r="D5009" i="12"/>
  <c r="E5009" i="12"/>
  <c r="G5009" i="12" s="1"/>
  <c r="B5010" i="12"/>
  <c r="C5010" i="12" s="1"/>
  <c r="D5010" i="12"/>
  <c r="E5010" i="12"/>
  <c r="G5010" i="12" s="1"/>
  <c r="B5011" i="12"/>
  <c r="C5011" i="12" s="1"/>
  <c r="D5011" i="12"/>
  <c r="E5011" i="12"/>
  <c r="G5011" i="12" s="1"/>
  <c r="B5012" i="12"/>
  <c r="C5012" i="12" s="1"/>
  <c r="D5012" i="12"/>
  <c r="E5012" i="12"/>
  <c r="G5012" i="12" s="1"/>
  <c r="B5013" i="12"/>
  <c r="C5013" i="12" s="1"/>
  <c r="D5013" i="12"/>
  <c r="E5013" i="12"/>
  <c r="G5013" i="12" s="1"/>
  <c r="B5014" i="12"/>
  <c r="C5014" i="12" s="1"/>
  <c r="D5014" i="12"/>
  <c r="E5014" i="12"/>
  <c r="G5014" i="12" s="1"/>
  <c r="B5015" i="12"/>
  <c r="C5015" i="12" s="1"/>
  <c r="D5015" i="12"/>
  <c r="E5015" i="12"/>
  <c r="G5015" i="12" s="1"/>
  <c r="B5016" i="12"/>
  <c r="C5016" i="12" s="1"/>
  <c r="D5016" i="12"/>
  <c r="E5016" i="12"/>
  <c r="G5016" i="12" s="1"/>
  <c r="B5017" i="12"/>
  <c r="C5017" i="12" s="1"/>
  <c r="D5017" i="12"/>
  <c r="E5017" i="12"/>
  <c r="G5017" i="12" s="1"/>
  <c r="B5018" i="12"/>
  <c r="C5018" i="12" s="1"/>
  <c r="D5018" i="12"/>
  <c r="E5018" i="12"/>
  <c r="G5018" i="12" s="1"/>
  <c r="B5019" i="12"/>
  <c r="C5019" i="12" s="1"/>
  <c r="D5019" i="12"/>
  <c r="E5019" i="12"/>
  <c r="G5019" i="12" s="1"/>
  <c r="B5020" i="12"/>
  <c r="C5020" i="12" s="1"/>
  <c r="D5020" i="12"/>
  <c r="E5020" i="12"/>
  <c r="G5020" i="12" s="1"/>
  <c r="B5021" i="12"/>
  <c r="C5021" i="12" s="1"/>
  <c r="D5021" i="12"/>
  <c r="E5021" i="12"/>
  <c r="G5021" i="12" s="1"/>
  <c r="B5022" i="12"/>
  <c r="C5022" i="12" s="1"/>
  <c r="D5022" i="12"/>
  <c r="E5022" i="12"/>
  <c r="G5022" i="12" s="1"/>
  <c r="B5023" i="12"/>
  <c r="C5023" i="12" s="1"/>
  <c r="D5023" i="12"/>
  <c r="E5023" i="12"/>
  <c r="G5023" i="12" s="1"/>
  <c r="B5024" i="12"/>
  <c r="C5024" i="12" s="1"/>
  <c r="D5024" i="12"/>
  <c r="E5024" i="12"/>
  <c r="G5024" i="12" s="1"/>
  <c r="B5025" i="12"/>
  <c r="C5025" i="12" s="1"/>
  <c r="D5025" i="12"/>
  <c r="E5025" i="12"/>
  <c r="G5025" i="12" s="1"/>
  <c r="B5026" i="12"/>
  <c r="C5026" i="12" s="1"/>
  <c r="D5026" i="12"/>
  <c r="E5026" i="12"/>
  <c r="G5026" i="12" s="1"/>
  <c r="B5027" i="12"/>
  <c r="C5027" i="12" s="1"/>
  <c r="D5027" i="12"/>
  <c r="E5027" i="12"/>
  <c r="G5027" i="12" s="1"/>
  <c r="B5028" i="12"/>
  <c r="C5028" i="12" s="1"/>
  <c r="D5028" i="12"/>
  <c r="E5028" i="12"/>
  <c r="G5028" i="12" s="1"/>
  <c r="B5029" i="12"/>
  <c r="C5029" i="12" s="1"/>
  <c r="D5029" i="12"/>
  <c r="E5029" i="12"/>
  <c r="G5029" i="12" s="1"/>
  <c r="B5030" i="12"/>
  <c r="C5030" i="12" s="1"/>
  <c r="D5030" i="12"/>
  <c r="E5030" i="12"/>
  <c r="G5030" i="12" s="1"/>
  <c r="B5031" i="12"/>
  <c r="C5031" i="12" s="1"/>
  <c r="D5031" i="12"/>
  <c r="E5031" i="12"/>
  <c r="G5031" i="12" s="1"/>
  <c r="B5032" i="12"/>
  <c r="C5032" i="12" s="1"/>
  <c r="D5032" i="12"/>
  <c r="E5032" i="12"/>
  <c r="G5032" i="12" s="1"/>
  <c r="B5033" i="12"/>
  <c r="C5033" i="12" s="1"/>
  <c r="D5033" i="12"/>
  <c r="E5033" i="12"/>
  <c r="G5033" i="12" s="1"/>
  <c r="B5034" i="12"/>
  <c r="C5034" i="12" s="1"/>
  <c r="D5034" i="12"/>
  <c r="E5034" i="12"/>
  <c r="G5034" i="12" s="1"/>
  <c r="B5035" i="12"/>
  <c r="C5035" i="12" s="1"/>
  <c r="D5035" i="12"/>
  <c r="E5035" i="12"/>
  <c r="G5035" i="12" s="1"/>
  <c r="B5036" i="12"/>
  <c r="C5036" i="12" s="1"/>
  <c r="D5036" i="12"/>
  <c r="E5036" i="12"/>
  <c r="G5036" i="12" s="1"/>
  <c r="B5037" i="12"/>
  <c r="C5037" i="12" s="1"/>
  <c r="D5037" i="12"/>
  <c r="E5037" i="12"/>
  <c r="G5037" i="12" s="1"/>
  <c r="B5038" i="12"/>
  <c r="C5038" i="12" s="1"/>
  <c r="D5038" i="12"/>
  <c r="E5038" i="12"/>
  <c r="G5038" i="12" s="1"/>
  <c r="B5039" i="12"/>
  <c r="C5039" i="12" s="1"/>
  <c r="D5039" i="12"/>
  <c r="E5039" i="12"/>
  <c r="G5039" i="12" s="1"/>
  <c r="B5040" i="12"/>
  <c r="C5040" i="12" s="1"/>
  <c r="D5040" i="12"/>
  <c r="E5040" i="12"/>
  <c r="G5040" i="12" s="1"/>
  <c r="B5041" i="12"/>
  <c r="C5041" i="12" s="1"/>
  <c r="D5041" i="12"/>
  <c r="E5041" i="12"/>
  <c r="G5041" i="12" s="1"/>
  <c r="B5042" i="12"/>
  <c r="C5042" i="12" s="1"/>
  <c r="D5042" i="12"/>
  <c r="E5042" i="12"/>
  <c r="G5042" i="12" s="1"/>
  <c r="B5043" i="12"/>
  <c r="C5043" i="12" s="1"/>
  <c r="D5043" i="12"/>
  <c r="E5043" i="12"/>
  <c r="G5043" i="12" s="1"/>
  <c r="B5044" i="12"/>
  <c r="C5044" i="12" s="1"/>
  <c r="D5044" i="12"/>
  <c r="E5044" i="12"/>
  <c r="G5044" i="12" s="1"/>
  <c r="B5045" i="12"/>
  <c r="C5045" i="12" s="1"/>
  <c r="D5045" i="12"/>
  <c r="E5045" i="12"/>
  <c r="G5045" i="12" s="1"/>
  <c r="B5046" i="12"/>
  <c r="C5046" i="12" s="1"/>
  <c r="D5046" i="12"/>
  <c r="E5046" i="12"/>
  <c r="G5046" i="12" s="1"/>
  <c r="B5047" i="12"/>
  <c r="C5047" i="12" s="1"/>
  <c r="D5047" i="12"/>
  <c r="E5047" i="12"/>
  <c r="G5047" i="12" s="1"/>
  <c r="B5048" i="12"/>
  <c r="C5048" i="12" s="1"/>
  <c r="D5048" i="12"/>
  <c r="E5048" i="12"/>
  <c r="G5048" i="12" s="1"/>
  <c r="B5049" i="12"/>
  <c r="C5049" i="12" s="1"/>
  <c r="D5049" i="12"/>
  <c r="E5049" i="12"/>
  <c r="G5049" i="12" s="1"/>
  <c r="B5050" i="12"/>
  <c r="C5050" i="12" s="1"/>
  <c r="D5050" i="12"/>
  <c r="E5050" i="12"/>
  <c r="G5050" i="12" s="1"/>
  <c r="B5051" i="12"/>
  <c r="C5051" i="12" s="1"/>
  <c r="D5051" i="12"/>
  <c r="E5051" i="12"/>
  <c r="G5051" i="12" s="1"/>
  <c r="B5052" i="12"/>
  <c r="C5052" i="12" s="1"/>
  <c r="D5052" i="12"/>
  <c r="E5052" i="12"/>
  <c r="G5052" i="12" s="1"/>
  <c r="B5053" i="12"/>
  <c r="C5053" i="12" s="1"/>
  <c r="D5053" i="12"/>
  <c r="E5053" i="12"/>
  <c r="G5053" i="12" s="1"/>
  <c r="B5054" i="12"/>
  <c r="C5054" i="12" s="1"/>
  <c r="D5054" i="12"/>
  <c r="E5054" i="12"/>
  <c r="G5054" i="12" s="1"/>
  <c r="B5055" i="12"/>
  <c r="C5055" i="12" s="1"/>
  <c r="D5055" i="12"/>
  <c r="E5055" i="12"/>
  <c r="G5055" i="12" s="1"/>
  <c r="B5056" i="12"/>
  <c r="C5056" i="12" s="1"/>
  <c r="D5056" i="12"/>
  <c r="E5056" i="12"/>
  <c r="G5056" i="12" s="1"/>
  <c r="B5057" i="12"/>
  <c r="C5057" i="12" s="1"/>
  <c r="D5057" i="12"/>
  <c r="E5057" i="12"/>
  <c r="G5057" i="12" s="1"/>
  <c r="B5058" i="12"/>
  <c r="C5058" i="12" s="1"/>
  <c r="D5058" i="12"/>
  <c r="E5058" i="12"/>
  <c r="G5058" i="12" s="1"/>
  <c r="B5059" i="12"/>
  <c r="C5059" i="12" s="1"/>
  <c r="D5059" i="12"/>
  <c r="E5059" i="12"/>
  <c r="G5059" i="12" s="1"/>
  <c r="B5060" i="12"/>
  <c r="C5060" i="12" s="1"/>
  <c r="D5060" i="12"/>
  <c r="E5060" i="12"/>
  <c r="G5060" i="12" s="1"/>
  <c r="B5061" i="12"/>
  <c r="C5061" i="12" s="1"/>
  <c r="D5061" i="12"/>
  <c r="E5061" i="12"/>
  <c r="G5061" i="12" s="1"/>
  <c r="B5062" i="12"/>
  <c r="C5062" i="12" s="1"/>
  <c r="D5062" i="12"/>
  <c r="E5062" i="12"/>
  <c r="G5062" i="12" s="1"/>
  <c r="B5063" i="12"/>
  <c r="C5063" i="12" s="1"/>
  <c r="D5063" i="12"/>
  <c r="E5063" i="12"/>
  <c r="G5063" i="12" s="1"/>
  <c r="B5064" i="12"/>
  <c r="C5064" i="12" s="1"/>
  <c r="D5064" i="12"/>
  <c r="E5064" i="12"/>
  <c r="G5064" i="12" s="1"/>
  <c r="B5065" i="12"/>
  <c r="C5065" i="12" s="1"/>
  <c r="D5065" i="12"/>
  <c r="E5065" i="12"/>
  <c r="G5065" i="12" s="1"/>
  <c r="B5066" i="12"/>
  <c r="C5066" i="12" s="1"/>
  <c r="D5066" i="12"/>
  <c r="E5066" i="12"/>
  <c r="G5066" i="12" s="1"/>
  <c r="B5067" i="12"/>
  <c r="C5067" i="12" s="1"/>
  <c r="D5067" i="12"/>
  <c r="E5067" i="12"/>
  <c r="G5067" i="12" s="1"/>
  <c r="B5068" i="12"/>
  <c r="C5068" i="12" s="1"/>
  <c r="D5068" i="12"/>
  <c r="E5068" i="12"/>
  <c r="G5068" i="12" s="1"/>
  <c r="B5069" i="12"/>
  <c r="C5069" i="12" s="1"/>
  <c r="D5069" i="12"/>
  <c r="E5069" i="12"/>
  <c r="G5069" i="12" s="1"/>
  <c r="B5070" i="12"/>
  <c r="C5070" i="12" s="1"/>
  <c r="D5070" i="12"/>
  <c r="E5070" i="12"/>
  <c r="G5070" i="12" s="1"/>
  <c r="B5071" i="12"/>
  <c r="C5071" i="12" s="1"/>
  <c r="D5071" i="12"/>
  <c r="E5071" i="12"/>
  <c r="G5071" i="12" s="1"/>
  <c r="B5072" i="12"/>
  <c r="C5072" i="12" s="1"/>
  <c r="D5072" i="12"/>
  <c r="E5072" i="12"/>
  <c r="G5072" i="12" s="1"/>
  <c r="B5073" i="12"/>
  <c r="C5073" i="12" s="1"/>
  <c r="D5073" i="12"/>
  <c r="E5073" i="12"/>
  <c r="G5073" i="12" s="1"/>
  <c r="B5074" i="12"/>
  <c r="C5074" i="12" s="1"/>
  <c r="D5074" i="12"/>
  <c r="E5074" i="12"/>
  <c r="G5074" i="12" s="1"/>
  <c r="B5075" i="12"/>
  <c r="C5075" i="12" s="1"/>
  <c r="D5075" i="12"/>
  <c r="E5075" i="12"/>
  <c r="G5075" i="12" s="1"/>
  <c r="B5076" i="12"/>
  <c r="C5076" i="12" s="1"/>
  <c r="D5076" i="12"/>
  <c r="E5076" i="12"/>
  <c r="G5076" i="12" s="1"/>
  <c r="B5077" i="12"/>
  <c r="C5077" i="12" s="1"/>
  <c r="D5077" i="12"/>
  <c r="E5077" i="12"/>
  <c r="G5077" i="12" s="1"/>
  <c r="B5078" i="12"/>
  <c r="C5078" i="12" s="1"/>
  <c r="D5078" i="12"/>
  <c r="E5078" i="12"/>
  <c r="G5078" i="12" s="1"/>
  <c r="B5079" i="12"/>
  <c r="C5079" i="12" s="1"/>
  <c r="D5079" i="12"/>
  <c r="E5079" i="12"/>
  <c r="G5079" i="12" s="1"/>
  <c r="B5080" i="12"/>
  <c r="C5080" i="12" s="1"/>
  <c r="D5080" i="12"/>
  <c r="E5080" i="12"/>
  <c r="G5080" i="12" s="1"/>
  <c r="B5081" i="12"/>
  <c r="C5081" i="12" s="1"/>
  <c r="D5081" i="12"/>
  <c r="E5081" i="12"/>
  <c r="G5081" i="12" s="1"/>
  <c r="B5082" i="12"/>
  <c r="C5082" i="12" s="1"/>
  <c r="D5082" i="12"/>
  <c r="E5082" i="12"/>
  <c r="G5082" i="12" s="1"/>
  <c r="B5083" i="12"/>
  <c r="C5083" i="12" s="1"/>
  <c r="D5083" i="12"/>
  <c r="E5083" i="12"/>
  <c r="G5083" i="12" s="1"/>
  <c r="B5084" i="12"/>
  <c r="C5084" i="12" s="1"/>
  <c r="D5084" i="12"/>
  <c r="E5084" i="12"/>
  <c r="G5084" i="12" s="1"/>
  <c r="B5085" i="12"/>
  <c r="C5085" i="12" s="1"/>
  <c r="D5085" i="12"/>
  <c r="E5085" i="12"/>
  <c r="G5085" i="12" s="1"/>
  <c r="B5086" i="12"/>
  <c r="C5086" i="12" s="1"/>
  <c r="D5086" i="12"/>
  <c r="E5086" i="12"/>
  <c r="G5086" i="12" s="1"/>
  <c r="B5087" i="12"/>
  <c r="C5087" i="12" s="1"/>
  <c r="D5087" i="12"/>
  <c r="E5087" i="12"/>
  <c r="G5087" i="12" s="1"/>
  <c r="B5088" i="12"/>
  <c r="C5088" i="12" s="1"/>
  <c r="D5088" i="12"/>
  <c r="E5088" i="12"/>
  <c r="G5088" i="12" s="1"/>
  <c r="B5089" i="12"/>
  <c r="C5089" i="12" s="1"/>
  <c r="D5089" i="12"/>
  <c r="E5089" i="12"/>
  <c r="G5089" i="12" s="1"/>
  <c r="B5090" i="12"/>
  <c r="C5090" i="12" s="1"/>
  <c r="D5090" i="12"/>
  <c r="E5090" i="12"/>
  <c r="G5090" i="12" s="1"/>
  <c r="B5091" i="12"/>
  <c r="C5091" i="12" s="1"/>
  <c r="D5091" i="12"/>
  <c r="E5091" i="12"/>
  <c r="G5091" i="12" s="1"/>
  <c r="B5092" i="12"/>
  <c r="C5092" i="12" s="1"/>
  <c r="D5092" i="12"/>
  <c r="E5092" i="12"/>
  <c r="G5092" i="12" s="1"/>
  <c r="B5093" i="12"/>
  <c r="C5093" i="12" s="1"/>
  <c r="D5093" i="12"/>
  <c r="E5093" i="12"/>
  <c r="G5093" i="12" s="1"/>
  <c r="B5094" i="12"/>
  <c r="C5094" i="12" s="1"/>
  <c r="D5094" i="12"/>
  <c r="E5094" i="12"/>
  <c r="G5094" i="12" s="1"/>
  <c r="B5095" i="12"/>
  <c r="C5095" i="12" s="1"/>
  <c r="D5095" i="12"/>
  <c r="E5095" i="12"/>
  <c r="G5095" i="12" s="1"/>
  <c r="B5096" i="12"/>
  <c r="C5096" i="12" s="1"/>
  <c r="D5096" i="12"/>
  <c r="E5096" i="12"/>
  <c r="G5096" i="12" s="1"/>
  <c r="B5097" i="12"/>
  <c r="C5097" i="12" s="1"/>
  <c r="D5097" i="12"/>
  <c r="E5097" i="12"/>
  <c r="G5097" i="12" s="1"/>
  <c r="B5098" i="12"/>
  <c r="C5098" i="12" s="1"/>
  <c r="D5098" i="12"/>
  <c r="E5098" i="12"/>
  <c r="G5098" i="12" s="1"/>
  <c r="B5099" i="12"/>
  <c r="C5099" i="12" s="1"/>
  <c r="D5099" i="12"/>
  <c r="E5099" i="12"/>
  <c r="G5099" i="12" s="1"/>
  <c r="B5100" i="12"/>
  <c r="C5100" i="12" s="1"/>
  <c r="D5100" i="12"/>
  <c r="E5100" i="12"/>
  <c r="G5100" i="12" s="1"/>
  <c r="B5101" i="12"/>
  <c r="C5101" i="12" s="1"/>
  <c r="D5101" i="12"/>
  <c r="E5101" i="12"/>
  <c r="G5101" i="12" s="1"/>
  <c r="B5102" i="12"/>
  <c r="C5102" i="12" s="1"/>
  <c r="D5102" i="12"/>
  <c r="E5102" i="12"/>
  <c r="G5102" i="12" s="1"/>
  <c r="B5103" i="12"/>
  <c r="C5103" i="12" s="1"/>
  <c r="D5103" i="12"/>
  <c r="E5103" i="12"/>
  <c r="G5103" i="12" s="1"/>
  <c r="B5104" i="12"/>
  <c r="C5104" i="12" s="1"/>
  <c r="D5104" i="12"/>
  <c r="E5104" i="12"/>
  <c r="G5104" i="12" s="1"/>
  <c r="B5105" i="12"/>
  <c r="C5105" i="12" s="1"/>
  <c r="D5105" i="12"/>
  <c r="E5105" i="12"/>
  <c r="G5105" i="12" s="1"/>
  <c r="B5106" i="12"/>
  <c r="C5106" i="12" s="1"/>
  <c r="D5106" i="12"/>
  <c r="E5106" i="12"/>
  <c r="G5106" i="12" s="1"/>
  <c r="B5107" i="12"/>
  <c r="C5107" i="12" s="1"/>
  <c r="D5107" i="12"/>
  <c r="E5107" i="12"/>
  <c r="G5107" i="12" s="1"/>
  <c r="B5108" i="12"/>
  <c r="C5108" i="12" s="1"/>
  <c r="D5108" i="12"/>
  <c r="E5108" i="12"/>
  <c r="G5108" i="12" s="1"/>
  <c r="B5109" i="12"/>
  <c r="C5109" i="12" s="1"/>
  <c r="D5109" i="12"/>
  <c r="E5109" i="12"/>
  <c r="G5109" i="12" s="1"/>
  <c r="B5110" i="12"/>
  <c r="C5110" i="12" s="1"/>
  <c r="D5110" i="12"/>
  <c r="E5110" i="12"/>
  <c r="G5110" i="12" s="1"/>
  <c r="B5111" i="12"/>
  <c r="C5111" i="12" s="1"/>
  <c r="D5111" i="12"/>
  <c r="E5111" i="12"/>
  <c r="G5111" i="12" s="1"/>
  <c r="B5112" i="12"/>
  <c r="C5112" i="12" s="1"/>
  <c r="D5112" i="12"/>
  <c r="E5112" i="12"/>
  <c r="G5112" i="12" s="1"/>
  <c r="B5113" i="12"/>
  <c r="C5113" i="12" s="1"/>
  <c r="D5113" i="12"/>
  <c r="E5113" i="12"/>
  <c r="G5113" i="12" s="1"/>
  <c r="B5114" i="12"/>
  <c r="C5114" i="12" s="1"/>
  <c r="D5114" i="12"/>
  <c r="E5114" i="12"/>
  <c r="G5114" i="12" s="1"/>
  <c r="B5115" i="12"/>
  <c r="C5115" i="12" s="1"/>
  <c r="D5115" i="12"/>
  <c r="E5115" i="12"/>
  <c r="G5115" i="12" s="1"/>
  <c r="B5116" i="12"/>
  <c r="C5116" i="12" s="1"/>
  <c r="D5116" i="12"/>
  <c r="E5116" i="12"/>
  <c r="G5116" i="12" s="1"/>
  <c r="B5117" i="12"/>
  <c r="C5117" i="12" s="1"/>
  <c r="D5117" i="12"/>
  <c r="E5117" i="12"/>
  <c r="G5117" i="12" s="1"/>
  <c r="B5118" i="12"/>
  <c r="C5118" i="12" s="1"/>
  <c r="D5118" i="12"/>
  <c r="E5118" i="12"/>
  <c r="G5118" i="12" s="1"/>
  <c r="B5119" i="12"/>
  <c r="C5119" i="12" s="1"/>
  <c r="D5119" i="12"/>
  <c r="E5119" i="12"/>
  <c r="G5119" i="12" s="1"/>
  <c r="B5120" i="12"/>
  <c r="C5120" i="12" s="1"/>
  <c r="D5120" i="12"/>
  <c r="E5120" i="12"/>
  <c r="G5120" i="12" s="1"/>
  <c r="B5121" i="12"/>
  <c r="C5121" i="12" s="1"/>
  <c r="D5121" i="12"/>
  <c r="E5121" i="12"/>
  <c r="G5121" i="12" s="1"/>
  <c r="B5122" i="12"/>
  <c r="C5122" i="12" s="1"/>
  <c r="D5122" i="12"/>
  <c r="E5122" i="12"/>
  <c r="G5122" i="12" s="1"/>
  <c r="B5123" i="12"/>
  <c r="C5123" i="12" s="1"/>
  <c r="D5123" i="12"/>
  <c r="E5123" i="12"/>
  <c r="G5123" i="12" s="1"/>
  <c r="B5124" i="12"/>
  <c r="C5124" i="12" s="1"/>
  <c r="D5124" i="12"/>
  <c r="E5124" i="12"/>
  <c r="G5124" i="12" s="1"/>
  <c r="B5125" i="12"/>
  <c r="C5125" i="12" s="1"/>
  <c r="D5125" i="12"/>
  <c r="E5125" i="12"/>
  <c r="G5125" i="12" s="1"/>
  <c r="B5126" i="12"/>
  <c r="C5126" i="12" s="1"/>
  <c r="D5126" i="12"/>
  <c r="E5126" i="12"/>
  <c r="G5126" i="12" s="1"/>
  <c r="B5127" i="12"/>
  <c r="C5127" i="12" s="1"/>
  <c r="D5127" i="12"/>
  <c r="E5127" i="12"/>
  <c r="G5127" i="12" s="1"/>
  <c r="B5128" i="12"/>
  <c r="C5128" i="12" s="1"/>
  <c r="D5128" i="12"/>
  <c r="E5128" i="12"/>
  <c r="G5128" i="12" s="1"/>
  <c r="B5129" i="12"/>
  <c r="C5129" i="12" s="1"/>
  <c r="D5129" i="12"/>
  <c r="E5129" i="12"/>
  <c r="G5129" i="12" s="1"/>
  <c r="B5130" i="12"/>
  <c r="C5130" i="12" s="1"/>
  <c r="D5130" i="12"/>
  <c r="E5130" i="12"/>
  <c r="G5130" i="12" s="1"/>
  <c r="B5131" i="12"/>
  <c r="C5131" i="12" s="1"/>
  <c r="D5131" i="12"/>
  <c r="E5131" i="12"/>
  <c r="G5131" i="12" s="1"/>
  <c r="B5132" i="12"/>
  <c r="C5132" i="12" s="1"/>
  <c r="D5132" i="12"/>
  <c r="E5132" i="12"/>
  <c r="G5132" i="12" s="1"/>
  <c r="B5133" i="12"/>
  <c r="C5133" i="12" s="1"/>
  <c r="D5133" i="12"/>
  <c r="E5133" i="12"/>
  <c r="G5133" i="12" s="1"/>
  <c r="B5134" i="12"/>
  <c r="C5134" i="12" s="1"/>
  <c r="D5134" i="12"/>
  <c r="E5134" i="12"/>
  <c r="G5134" i="12" s="1"/>
  <c r="B5135" i="12"/>
  <c r="C5135" i="12" s="1"/>
  <c r="D5135" i="12"/>
  <c r="E5135" i="12"/>
  <c r="G5135" i="12" s="1"/>
  <c r="B5136" i="12"/>
  <c r="C5136" i="12" s="1"/>
  <c r="D5136" i="12"/>
  <c r="E5136" i="12"/>
  <c r="G5136" i="12" s="1"/>
  <c r="B5137" i="12"/>
  <c r="C5137" i="12" s="1"/>
  <c r="D5137" i="12"/>
  <c r="E5137" i="12"/>
  <c r="G5137" i="12" s="1"/>
  <c r="B5138" i="12"/>
  <c r="C5138" i="12" s="1"/>
  <c r="D5138" i="12"/>
  <c r="E5138" i="12"/>
  <c r="G5138" i="12" s="1"/>
  <c r="B5139" i="12"/>
  <c r="C5139" i="12" s="1"/>
  <c r="D5139" i="12"/>
  <c r="E5139" i="12"/>
  <c r="G5139" i="12" s="1"/>
  <c r="B5140" i="12"/>
  <c r="C5140" i="12" s="1"/>
  <c r="D5140" i="12"/>
  <c r="E5140" i="12"/>
  <c r="G5140" i="12" s="1"/>
  <c r="B5141" i="12"/>
  <c r="C5141" i="12" s="1"/>
  <c r="D5141" i="12"/>
  <c r="E5141" i="12"/>
  <c r="G5141" i="12" s="1"/>
  <c r="B5142" i="12"/>
  <c r="C5142" i="12" s="1"/>
  <c r="D5142" i="12"/>
  <c r="E5142" i="12"/>
  <c r="G5142" i="12" s="1"/>
  <c r="B5143" i="12"/>
  <c r="C5143" i="12" s="1"/>
  <c r="D5143" i="12"/>
  <c r="E5143" i="12"/>
  <c r="G5143" i="12" s="1"/>
  <c r="B5144" i="12"/>
  <c r="C5144" i="12" s="1"/>
  <c r="D5144" i="12"/>
  <c r="E5144" i="12"/>
  <c r="G5144" i="12" s="1"/>
  <c r="B5145" i="12"/>
  <c r="C5145" i="12" s="1"/>
  <c r="D5145" i="12"/>
  <c r="E5145" i="12"/>
  <c r="G5145" i="12" s="1"/>
  <c r="B5146" i="12"/>
  <c r="C5146" i="12" s="1"/>
  <c r="D5146" i="12"/>
  <c r="E5146" i="12"/>
  <c r="G5146" i="12" s="1"/>
  <c r="B5147" i="12"/>
  <c r="C5147" i="12" s="1"/>
  <c r="D5147" i="12"/>
  <c r="E5147" i="12"/>
  <c r="G5147" i="12" s="1"/>
  <c r="B5148" i="12"/>
  <c r="C5148" i="12" s="1"/>
  <c r="D5148" i="12"/>
  <c r="E5148" i="12"/>
  <c r="G5148" i="12" s="1"/>
  <c r="B5149" i="12"/>
  <c r="C5149" i="12" s="1"/>
  <c r="D5149" i="12"/>
  <c r="E5149" i="12"/>
  <c r="G5149" i="12" s="1"/>
  <c r="B5150" i="12"/>
  <c r="C5150" i="12" s="1"/>
  <c r="D5150" i="12"/>
  <c r="E5150" i="12"/>
  <c r="G5150" i="12" s="1"/>
  <c r="B5151" i="12"/>
  <c r="C5151" i="12" s="1"/>
  <c r="D5151" i="12"/>
  <c r="E5151" i="12"/>
  <c r="G5151" i="12" s="1"/>
  <c r="B5152" i="12"/>
  <c r="C5152" i="12" s="1"/>
  <c r="D5152" i="12"/>
  <c r="E5152" i="12"/>
  <c r="G5152" i="12" s="1"/>
  <c r="B5153" i="12"/>
  <c r="C5153" i="12" s="1"/>
  <c r="D5153" i="12"/>
  <c r="E5153" i="12"/>
  <c r="G5153" i="12" s="1"/>
  <c r="B5154" i="12"/>
  <c r="C5154" i="12" s="1"/>
  <c r="D5154" i="12"/>
  <c r="E5154" i="12"/>
  <c r="G5154" i="12" s="1"/>
  <c r="B5155" i="12"/>
  <c r="C5155" i="12" s="1"/>
  <c r="D5155" i="12"/>
  <c r="E5155" i="12"/>
  <c r="G5155" i="12" s="1"/>
  <c r="B5156" i="12"/>
  <c r="C5156" i="12" s="1"/>
  <c r="D5156" i="12"/>
  <c r="E5156" i="12"/>
  <c r="G5156" i="12" s="1"/>
  <c r="B5157" i="12"/>
  <c r="C5157" i="12" s="1"/>
  <c r="D5157" i="12"/>
  <c r="E5157" i="12"/>
  <c r="G5157" i="12" s="1"/>
  <c r="B5158" i="12"/>
  <c r="C5158" i="12" s="1"/>
  <c r="D5158" i="12"/>
  <c r="E5158" i="12"/>
  <c r="G5158" i="12" s="1"/>
  <c r="B5159" i="12"/>
  <c r="C5159" i="12" s="1"/>
  <c r="D5159" i="12"/>
  <c r="E5159" i="12"/>
  <c r="G5159" i="12" s="1"/>
  <c r="B5160" i="12"/>
  <c r="C5160" i="12" s="1"/>
  <c r="D5160" i="12"/>
  <c r="E5160" i="12"/>
  <c r="G5160" i="12" s="1"/>
  <c r="B5161" i="12"/>
  <c r="C5161" i="12" s="1"/>
  <c r="D5161" i="12"/>
  <c r="E5161" i="12"/>
  <c r="G5161" i="12" s="1"/>
  <c r="B5162" i="12"/>
  <c r="C5162" i="12" s="1"/>
  <c r="D5162" i="12"/>
  <c r="E5162" i="12"/>
  <c r="G5162" i="12" s="1"/>
  <c r="B5163" i="12"/>
  <c r="C5163" i="12" s="1"/>
  <c r="D5163" i="12"/>
  <c r="E5163" i="12"/>
  <c r="G5163" i="12" s="1"/>
  <c r="B5164" i="12"/>
  <c r="C5164" i="12" s="1"/>
  <c r="D5164" i="12"/>
  <c r="E5164" i="12"/>
  <c r="G5164" i="12" s="1"/>
  <c r="B5165" i="12"/>
  <c r="C5165" i="12" s="1"/>
  <c r="D5165" i="12"/>
  <c r="E5165" i="12"/>
  <c r="G5165" i="12" s="1"/>
  <c r="B5166" i="12"/>
  <c r="C5166" i="12" s="1"/>
  <c r="D5166" i="12"/>
  <c r="E5166" i="12"/>
  <c r="G5166" i="12" s="1"/>
  <c r="B5167" i="12"/>
  <c r="C5167" i="12" s="1"/>
  <c r="D5167" i="12"/>
  <c r="E5167" i="12"/>
  <c r="G5167" i="12" s="1"/>
  <c r="B5168" i="12"/>
  <c r="C5168" i="12" s="1"/>
  <c r="D5168" i="12"/>
  <c r="E5168" i="12"/>
  <c r="G5168" i="12" s="1"/>
  <c r="B5169" i="12"/>
  <c r="C5169" i="12" s="1"/>
  <c r="D5169" i="12"/>
  <c r="E5169" i="12"/>
  <c r="G5169" i="12" s="1"/>
  <c r="B5170" i="12"/>
  <c r="C5170" i="12" s="1"/>
  <c r="D5170" i="12"/>
  <c r="E5170" i="12"/>
  <c r="G5170" i="12" s="1"/>
  <c r="B5171" i="12"/>
  <c r="C5171" i="12" s="1"/>
  <c r="D5171" i="12"/>
  <c r="E5171" i="12"/>
  <c r="G5171" i="12" s="1"/>
  <c r="B5172" i="12"/>
  <c r="C5172" i="12" s="1"/>
  <c r="D5172" i="12"/>
  <c r="E5172" i="12"/>
  <c r="G5172" i="12" s="1"/>
  <c r="B5173" i="12"/>
  <c r="C5173" i="12" s="1"/>
  <c r="D5173" i="12"/>
  <c r="E5173" i="12"/>
  <c r="G5173" i="12" s="1"/>
  <c r="B5174" i="12"/>
  <c r="C5174" i="12" s="1"/>
  <c r="D5174" i="12"/>
  <c r="E5174" i="12"/>
  <c r="G5174" i="12" s="1"/>
  <c r="B5175" i="12"/>
  <c r="C5175" i="12" s="1"/>
  <c r="D5175" i="12"/>
  <c r="E5175" i="12"/>
  <c r="G5175" i="12" s="1"/>
  <c r="B5176" i="12"/>
  <c r="C5176" i="12" s="1"/>
  <c r="D5176" i="12"/>
  <c r="E5176" i="12"/>
  <c r="G5176" i="12" s="1"/>
  <c r="B5177" i="12"/>
  <c r="C5177" i="12" s="1"/>
  <c r="D5177" i="12"/>
  <c r="E5177" i="12"/>
  <c r="G5177" i="12" s="1"/>
  <c r="B5178" i="12"/>
  <c r="C5178" i="12" s="1"/>
  <c r="D5178" i="12"/>
  <c r="E5178" i="12"/>
  <c r="G5178" i="12" s="1"/>
  <c r="B5179" i="12"/>
  <c r="C5179" i="12" s="1"/>
  <c r="D5179" i="12"/>
  <c r="E5179" i="12"/>
  <c r="G5179" i="12" s="1"/>
  <c r="B5180" i="12"/>
  <c r="C5180" i="12" s="1"/>
  <c r="D5180" i="12"/>
  <c r="E5180" i="12"/>
  <c r="G5180" i="12" s="1"/>
  <c r="B5181" i="12"/>
  <c r="C5181" i="12" s="1"/>
  <c r="D5181" i="12"/>
  <c r="E5181" i="12"/>
  <c r="G5181" i="12" s="1"/>
  <c r="B5182" i="12"/>
  <c r="C5182" i="12" s="1"/>
  <c r="D5182" i="12"/>
  <c r="E5182" i="12"/>
  <c r="G5182" i="12" s="1"/>
  <c r="B5183" i="12"/>
  <c r="C5183" i="12" s="1"/>
  <c r="D5183" i="12"/>
  <c r="E5183" i="12"/>
  <c r="G5183" i="12" s="1"/>
  <c r="B5184" i="12"/>
  <c r="C5184" i="12" s="1"/>
  <c r="D5184" i="12"/>
  <c r="E5184" i="12"/>
  <c r="G5184" i="12" s="1"/>
  <c r="B5185" i="12"/>
  <c r="C5185" i="12" s="1"/>
  <c r="D5185" i="12"/>
  <c r="E5185" i="12"/>
  <c r="G5185" i="12" s="1"/>
  <c r="B5186" i="12"/>
  <c r="C5186" i="12" s="1"/>
  <c r="D5186" i="12"/>
  <c r="E5186" i="12"/>
  <c r="G5186" i="12" s="1"/>
  <c r="B5187" i="12"/>
  <c r="C5187" i="12" s="1"/>
  <c r="D5187" i="12"/>
  <c r="E5187" i="12"/>
  <c r="G5187" i="12" s="1"/>
  <c r="B5188" i="12"/>
  <c r="C5188" i="12" s="1"/>
  <c r="D5188" i="12"/>
  <c r="E5188" i="12"/>
  <c r="G5188" i="12" s="1"/>
  <c r="B5189" i="12"/>
  <c r="C5189" i="12" s="1"/>
  <c r="D5189" i="12"/>
  <c r="E5189" i="12"/>
  <c r="G5189" i="12" s="1"/>
  <c r="B5190" i="12"/>
  <c r="C5190" i="12" s="1"/>
  <c r="D5190" i="12"/>
  <c r="E5190" i="12"/>
  <c r="G5190" i="12" s="1"/>
  <c r="B5191" i="12"/>
  <c r="C5191" i="12" s="1"/>
  <c r="D5191" i="12"/>
  <c r="E5191" i="12"/>
  <c r="G5191" i="12" s="1"/>
  <c r="B5192" i="12"/>
  <c r="C5192" i="12" s="1"/>
  <c r="D5192" i="12"/>
  <c r="E5192" i="12"/>
  <c r="G5192" i="12" s="1"/>
  <c r="B5193" i="12"/>
  <c r="C5193" i="12" s="1"/>
  <c r="D5193" i="12"/>
  <c r="E5193" i="12"/>
  <c r="G5193" i="12" s="1"/>
  <c r="B5194" i="12"/>
  <c r="C5194" i="12" s="1"/>
  <c r="D5194" i="12"/>
  <c r="E5194" i="12"/>
  <c r="G5194" i="12" s="1"/>
  <c r="B5195" i="12"/>
  <c r="C5195" i="12" s="1"/>
  <c r="D5195" i="12"/>
  <c r="E5195" i="12"/>
  <c r="G5195" i="12" s="1"/>
  <c r="B5196" i="12"/>
  <c r="C5196" i="12" s="1"/>
  <c r="D5196" i="12"/>
  <c r="E5196" i="12"/>
  <c r="G5196" i="12" s="1"/>
  <c r="B5197" i="12"/>
  <c r="C5197" i="12" s="1"/>
  <c r="D5197" i="12"/>
  <c r="E5197" i="12"/>
  <c r="G5197" i="12" s="1"/>
  <c r="B5198" i="12"/>
  <c r="C5198" i="12" s="1"/>
  <c r="D5198" i="12"/>
  <c r="E5198" i="12"/>
  <c r="G5198" i="12" s="1"/>
  <c r="B5199" i="12"/>
  <c r="C5199" i="12" s="1"/>
  <c r="D5199" i="12"/>
  <c r="E5199" i="12"/>
  <c r="G5199" i="12" s="1"/>
  <c r="B5200" i="12"/>
  <c r="C5200" i="12" s="1"/>
  <c r="D5200" i="12"/>
  <c r="E5200" i="12"/>
  <c r="G5200" i="12" s="1"/>
  <c r="B5201" i="12"/>
  <c r="C5201" i="12" s="1"/>
  <c r="D5201" i="12"/>
  <c r="E5201" i="12"/>
  <c r="G5201" i="12" s="1"/>
  <c r="B5202" i="12"/>
  <c r="C5202" i="12" s="1"/>
  <c r="D5202" i="12"/>
  <c r="E5202" i="12"/>
  <c r="G5202" i="12" s="1"/>
  <c r="B5203" i="12"/>
  <c r="C5203" i="12" s="1"/>
  <c r="D5203" i="12"/>
  <c r="E5203" i="12"/>
  <c r="G5203" i="12" s="1"/>
  <c r="B5204" i="12"/>
  <c r="C5204" i="12" s="1"/>
  <c r="D5204" i="12"/>
  <c r="E5204" i="12"/>
  <c r="G5204" i="12" s="1"/>
  <c r="B5205" i="12"/>
  <c r="C5205" i="12" s="1"/>
  <c r="D5205" i="12"/>
  <c r="E5205" i="12"/>
  <c r="G5205" i="12" s="1"/>
  <c r="B5206" i="12"/>
  <c r="C5206" i="12" s="1"/>
  <c r="D5206" i="12"/>
  <c r="E5206" i="12"/>
  <c r="G5206" i="12" s="1"/>
  <c r="B5207" i="12"/>
  <c r="C5207" i="12" s="1"/>
  <c r="D5207" i="12"/>
  <c r="E5207" i="12"/>
  <c r="G5207" i="12" s="1"/>
  <c r="B5208" i="12"/>
  <c r="C5208" i="12" s="1"/>
  <c r="D5208" i="12"/>
  <c r="E5208" i="12"/>
  <c r="G5208" i="12" s="1"/>
  <c r="B5209" i="12"/>
  <c r="C5209" i="12" s="1"/>
  <c r="D5209" i="12"/>
  <c r="E5209" i="12"/>
  <c r="G5209" i="12" s="1"/>
  <c r="B5210" i="12"/>
  <c r="C5210" i="12" s="1"/>
  <c r="D5210" i="12"/>
  <c r="E5210" i="12"/>
  <c r="G5210" i="12" s="1"/>
  <c r="B5211" i="12"/>
  <c r="C5211" i="12" s="1"/>
  <c r="D5211" i="12"/>
  <c r="E5211" i="12"/>
  <c r="G5211" i="12" s="1"/>
  <c r="B5212" i="12"/>
  <c r="C5212" i="12" s="1"/>
  <c r="D5212" i="12"/>
  <c r="E5212" i="12"/>
  <c r="G5212" i="12" s="1"/>
  <c r="B5213" i="12"/>
  <c r="C5213" i="12" s="1"/>
  <c r="D5213" i="12"/>
  <c r="E5213" i="12"/>
  <c r="G5213" i="12" s="1"/>
  <c r="B5214" i="12"/>
  <c r="C5214" i="12" s="1"/>
  <c r="D5214" i="12"/>
  <c r="E5214" i="12"/>
  <c r="G5214" i="12" s="1"/>
  <c r="B5215" i="12"/>
  <c r="C5215" i="12" s="1"/>
  <c r="D5215" i="12"/>
  <c r="E5215" i="12"/>
  <c r="G5215" i="12" s="1"/>
  <c r="B5216" i="12"/>
  <c r="C5216" i="12" s="1"/>
  <c r="D5216" i="12"/>
  <c r="E5216" i="12"/>
  <c r="G5216" i="12" s="1"/>
  <c r="B5217" i="12"/>
  <c r="C5217" i="12" s="1"/>
  <c r="D5217" i="12"/>
  <c r="E5217" i="12"/>
  <c r="G5217" i="12" s="1"/>
  <c r="B5218" i="12"/>
  <c r="C5218" i="12" s="1"/>
  <c r="D5218" i="12"/>
  <c r="E5218" i="12"/>
  <c r="G5218" i="12" s="1"/>
  <c r="B5219" i="12"/>
  <c r="C5219" i="12" s="1"/>
  <c r="D5219" i="12"/>
  <c r="E5219" i="12"/>
  <c r="G5219" i="12" s="1"/>
  <c r="B5220" i="12"/>
  <c r="C5220" i="12" s="1"/>
  <c r="D5220" i="12"/>
  <c r="E5220" i="12"/>
  <c r="G5220" i="12" s="1"/>
  <c r="B5221" i="12"/>
  <c r="C5221" i="12" s="1"/>
  <c r="D5221" i="12"/>
  <c r="E5221" i="12"/>
  <c r="G5221" i="12" s="1"/>
  <c r="B5222" i="12"/>
  <c r="C5222" i="12" s="1"/>
  <c r="D5222" i="12"/>
  <c r="E5222" i="12"/>
  <c r="G5222" i="12" s="1"/>
  <c r="B5223" i="12"/>
  <c r="C5223" i="12" s="1"/>
  <c r="D5223" i="12"/>
  <c r="E5223" i="12"/>
  <c r="G5223" i="12" s="1"/>
  <c r="B5224" i="12"/>
  <c r="C5224" i="12" s="1"/>
  <c r="D5224" i="12"/>
  <c r="E5224" i="12"/>
  <c r="G5224" i="12" s="1"/>
  <c r="B5225" i="12"/>
  <c r="C5225" i="12" s="1"/>
  <c r="D5225" i="12"/>
  <c r="E5225" i="12"/>
  <c r="G5225" i="12" s="1"/>
  <c r="B5226" i="12"/>
  <c r="C5226" i="12" s="1"/>
  <c r="D5226" i="12"/>
  <c r="E5226" i="12"/>
  <c r="G5226" i="12" s="1"/>
  <c r="B5227" i="12"/>
  <c r="C5227" i="12" s="1"/>
  <c r="D5227" i="12"/>
  <c r="E5227" i="12"/>
  <c r="G5227" i="12" s="1"/>
  <c r="B5228" i="12"/>
  <c r="C5228" i="12" s="1"/>
  <c r="D5228" i="12"/>
  <c r="E5228" i="12"/>
  <c r="G5228" i="12" s="1"/>
  <c r="B5229" i="12"/>
  <c r="C5229" i="12" s="1"/>
  <c r="D5229" i="12"/>
  <c r="E5229" i="12"/>
  <c r="G5229" i="12" s="1"/>
  <c r="B5230" i="12"/>
  <c r="C5230" i="12" s="1"/>
  <c r="D5230" i="12"/>
  <c r="E5230" i="12"/>
  <c r="G5230" i="12" s="1"/>
  <c r="B5231" i="12"/>
  <c r="C5231" i="12" s="1"/>
  <c r="D5231" i="12"/>
  <c r="E5231" i="12"/>
  <c r="G5231" i="12" s="1"/>
  <c r="B5232" i="12"/>
  <c r="C5232" i="12" s="1"/>
  <c r="D5232" i="12"/>
  <c r="E5232" i="12"/>
  <c r="G5232" i="12" s="1"/>
  <c r="B5233" i="12"/>
  <c r="C5233" i="12" s="1"/>
  <c r="D5233" i="12"/>
  <c r="E5233" i="12"/>
  <c r="G5233" i="12" s="1"/>
  <c r="B5234" i="12"/>
  <c r="C5234" i="12" s="1"/>
  <c r="D5234" i="12"/>
  <c r="E5234" i="12"/>
  <c r="G5234" i="12" s="1"/>
  <c r="B5235" i="12"/>
  <c r="C5235" i="12" s="1"/>
  <c r="D5235" i="12"/>
  <c r="E5235" i="12"/>
  <c r="G5235" i="12" s="1"/>
  <c r="B5236" i="12"/>
  <c r="C5236" i="12" s="1"/>
  <c r="D5236" i="12"/>
  <c r="E5236" i="12"/>
  <c r="G5236" i="12" s="1"/>
  <c r="B5237" i="12"/>
  <c r="C5237" i="12" s="1"/>
  <c r="D5237" i="12"/>
  <c r="E5237" i="12"/>
  <c r="G5237" i="12" s="1"/>
  <c r="B5238" i="12"/>
  <c r="C5238" i="12" s="1"/>
  <c r="D5238" i="12"/>
  <c r="E5238" i="12"/>
  <c r="G5238" i="12" s="1"/>
  <c r="B5239" i="12"/>
  <c r="C5239" i="12" s="1"/>
  <c r="D5239" i="12"/>
  <c r="E5239" i="12"/>
  <c r="G5239" i="12" s="1"/>
  <c r="B5240" i="12"/>
  <c r="C5240" i="12" s="1"/>
  <c r="D5240" i="12"/>
  <c r="E5240" i="12"/>
  <c r="G5240" i="12" s="1"/>
  <c r="B5241" i="12"/>
  <c r="C5241" i="12" s="1"/>
  <c r="D5241" i="12"/>
  <c r="E5241" i="12"/>
  <c r="G5241" i="12" s="1"/>
  <c r="B5242" i="12"/>
  <c r="C5242" i="12" s="1"/>
  <c r="D5242" i="12"/>
  <c r="E5242" i="12"/>
  <c r="G5242" i="12" s="1"/>
  <c r="B5243" i="12"/>
  <c r="C5243" i="12" s="1"/>
  <c r="D5243" i="12"/>
  <c r="E5243" i="12"/>
  <c r="G5243" i="12" s="1"/>
  <c r="B5244" i="12"/>
  <c r="C5244" i="12" s="1"/>
  <c r="D5244" i="12"/>
  <c r="E5244" i="12"/>
  <c r="G5244" i="12" s="1"/>
  <c r="B5245" i="12"/>
  <c r="C5245" i="12" s="1"/>
  <c r="D5245" i="12"/>
  <c r="E5245" i="12"/>
  <c r="G5245" i="12" s="1"/>
  <c r="B5246" i="12"/>
  <c r="C5246" i="12" s="1"/>
  <c r="D5246" i="12"/>
  <c r="E5246" i="12"/>
  <c r="G5246" i="12" s="1"/>
  <c r="B5247" i="12"/>
  <c r="C5247" i="12" s="1"/>
  <c r="D5247" i="12"/>
  <c r="E5247" i="12"/>
  <c r="G5247" i="12" s="1"/>
  <c r="B5248" i="12"/>
  <c r="C5248" i="12" s="1"/>
  <c r="D5248" i="12"/>
  <c r="E5248" i="12"/>
  <c r="G5248" i="12" s="1"/>
  <c r="B5249" i="12"/>
  <c r="C5249" i="12" s="1"/>
  <c r="D5249" i="12"/>
  <c r="E5249" i="12"/>
  <c r="G5249" i="12" s="1"/>
  <c r="B5250" i="12"/>
  <c r="C5250" i="12" s="1"/>
  <c r="D5250" i="12"/>
  <c r="E5250" i="12"/>
  <c r="G5250" i="12" s="1"/>
  <c r="B5251" i="12"/>
  <c r="C5251" i="12" s="1"/>
  <c r="D5251" i="12"/>
  <c r="E5251" i="12"/>
  <c r="G5251" i="12" s="1"/>
  <c r="B5252" i="12"/>
  <c r="C5252" i="12" s="1"/>
  <c r="D5252" i="12"/>
  <c r="E5252" i="12"/>
  <c r="G5252" i="12" s="1"/>
  <c r="B5253" i="12"/>
  <c r="C5253" i="12" s="1"/>
  <c r="D5253" i="12"/>
  <c r="E5253" i="12"/>
  <c r="G5253" i="12" s="1"/>
  <c r="B5254" i="12"/>
  <c r="C5254" i="12" s="1"/>
  <c r="D5254" i="12"/>
  <c r="E5254" i="12"/>
  <c r="G5254" i="12" s="1"/>
  <c r="B5255" i="12"/>
  <c r="C5255" i="12" s="1"/>
  <c r="D5255" i="12"/>
  <c r="E5255" i="12"/>
  <c r="G5255" i="12" s="1"/>
  <c r="B5256" i="12"/>
  <c r="C5256" i="12" s="1"/>
  <c r="D5256" i="12"/>
  <c r="E5256" i="12"/>
  <c r="G5256" i="12" s="1"/>
  <c r="B5257" i="12"/>
  <c r="C5257" i="12" s="1"/>
  <c r="D5257" i="12"/>
  <c r="E5257" i="12"/>
  <c r="G5257" i="12" s="1"/>
  <c r="B5258" i="12"/>
  <c r="C5258" i="12" s="1"/>
  <c r="D5258" i="12"/>
  <c r="E5258" i="12"/>
  <c r="G5258" i="12" s="1"/>
  <c r="B5259" i="12"/>
  <c r="C5259" i="12" s="1"/>
  <c r="D5259" i="12"/>
  <c r="E5259" i="12"/>
  <c r="G5259" i="12" s="1"/>
  <c r="B5260" i="12"/>
  <c r="C5260" i="12" s="1"/>
  <c r="D5260" i="12"/>
  <c r="E5260" i="12"/>
  <c r="G5260" i="12" s="1"/>
  <c r="B5261" i="12"/>
  <c r="C5261" i="12" s="1"/>
  <c r="D5261" i="12"/>
  <c r="E5261" i="12"/>
  <c r="G5261" i="12" s="1"/>
  <c r="B5262" i="12"/>
  <c r="C5262" i="12" s="1"/>
  <c r="D5262" i="12"/>
  <c r="E5262" i="12"/>
  <c r="G5262" i="12" s="1"/>
  <c r="B5263" i="12"/>
  <c r="C5263" i="12" s="1"/>
  <c r="D5263" i="12"/>
  <c r="E5263" i="12"/>
  <c r="G5263" i="12" s="1"/>
  <c r="B5264" i="12"/>
  <c r="C5264" i="12" s="1"/>
  <c r="D5264" i="12"/>
  <c r="E5264" i="12"/>
  <c r="G5264" i="12" s="1"/>
  <c r="B5265" i="12"/>
  <c r="C5265" i="12" s="1"/>
  <c r="D5265" i="12"/>
  <c r="E5265" i="12"/>
  <c r="G5265" i="12" s="1"/>
  <c r="B5266" i="12"/>
  <c r="C5266" i="12" s="1"/>
  <c r="D5266" i="12"/>
  <c r="E5266" i="12"/>
  <c r="G5266" i="12" s="1"/>
  <c r="B5267" i="12"/>
  <c r="C5267" i="12" s="1"/>
  <c r="D5267" i="12"/>
  <c r="E5267" i="12"/>
  <c r="G5267" i="12" s="1"/>
  <c r="B5268" i="12"/>
  <c r="C5268" i="12" s="1"/>
  <c r="D5268" i="12"/>
  <c r="E5268" i="12"/>
  <c r="G5268" i="12" s="1"/>
  <c r="B5269" i="12"/>
  <c r="C5269" i="12" s="1"/>
  <c r="D5269" i="12"/>
  <c r="E5269" i="12"/>
  <c r="G5269" i="12" s="1"/>
  <c r="B5270" i="12"/>
  <c r="C5270" i="12" s="1"/>
  <c r="D5270" i="12"/>
  <c r="E5270" i="12"/>
  <c r="G5270" i="12" s="1"/>
  <c r="B5271" i="12"/>
  <c r="C5271" i="12" s="1"/>
  <c r="D5271" i="12"/>
  <c r="E5271" i="12"/>
  <c r="G5271" i="12" s="1"/>
  <c r="B5272" i="12"/>
  <c r="C5272" i="12" s="1"/>
  <c r="D5272" i="12"/>
  <c r="E5272" i="12"/>
  <c r="G5272" i="12" s="1"/>
  <c r="B5273" i="12"/>
  <c r="C5273" i="12" s="1"/>
  <c r="D5273" i="12"/>
  <c r="E5273" i="12"/>
  <c r="G5273" i="12" s="1"/>
  <c r="B5274" i="12"/>
  <c r="C5274" i="12" s="1"/>
  <c r="D5274" i="12"/>
  <c r="E5274" i="12"/>
  <c r="G5274" i="12" s="1"/>
  <c r="B5275" i="12"/>
  <c r="C5275" i="12" s="1"/>
  <c r="D5275" i="12"/>
  <c r="E5275" i="12"/>
  <c r="G5275" i="12" s="1"/>
  <c r="B5276" i="12"/>
  <c r="C5276" i="12" s="1"/>
  <c r="D5276" i="12"/>
  <c r="E5276" i="12"/>
  <c r="G5276" i="12" s="1"/>
  <c r="B5277" i="12"/>
  <c r="C5277" i="12" s="1"/>
  <c r="D5277" i="12"/>
  <c r="E5277" i="12"/>
  <c r="G5277" i="12" s="1"/>
  <c r="B5278" i="12"/>
  <c r="C5278" i="12" s="1"/>
  <c r="D5278" i="12"/>
  <c r="E5278" i="12"/>
  <c r="G5278" i="12" s="1"/>
  <c r="B5279" i="12"/>
  <c r="C5279" i="12" s="1"/>
  <c r="D5279" i="12"/>
  <c r="E5279" i="12"/>
  <c r="G5279" i="12" s="1"/>
  <c r="B5280" i="12"/>
  <c r="C5280" i="12" s="1"/>
  <c r="D5280" i="12"/>
  <c r="E5280" i="12"/>
  <c r="G5280" i="12" s="1"/>
  <c r="B5281" i="12"/>
  <c r="C5281" i="12" s="1"/>
  <c r="D5281" i="12"/>
  <c r="E5281" i="12"/>
  <c r="G5281" i="12" s="1"/>
  <c r="B5282" i="12"/>
  <c r="C5282" i="12" s="1"/>
  <c r="D5282" i="12"/>
  <c r="E5282" i="12"/>
  <c r="G5282" i="12" s="1"/>
  <c r="B5283" i="12"/>
  <c r="C5283" i="12" s="1"/>
  <c r="D5283" i="12"/>
  <c r="E5283" i="12"/>
  <c r="G5283" i="12" s="1"/>
  <c r="B5284" i="12"/>
  <c r="C5284" i="12" s="1"/>
  <c r="D5284" i="12"/>
  <c r="E5284" i="12"/>
  <c r="G5284" i="12" s="1"/>
  <c r="B5285" i="12"/>
  <c r="C5285" i="12" s="1"/>
  <c r="D5285" i="12"/>
  <c r="E5285" i="12"/>
  <c r="G5285" i="12" s="1"/>
  <c r="B5286" i="12"/>
  <c r="C5286" i="12" s="1"/>
  <c r="D5286" i="12"/>
  <c r="E5286" i="12"/>
  <c r="G5286" i="12" s="1"/>
  <c r="B5287" i="12"/>
  <c r="C5287" i="12" s="1"/>
  <c r="D5287" i="12"/>
  <c r="E5287" i="12"/>
  <c r="G5287" i="12" s="1"/>
  <c r="B5288" i="12"/>
  <c r="C5288" i="12" s="1"/>
  <c r="D5288" i="12"/>
  <c r="E5288" i="12"/>
  <c r="G5288" i="12" s="1"/>
  <c r="B5289" i="12"/>
  <c r="C5289" i="12" s="1"/>
  <c r="D5289" i="12"/>
  <c r="E5289" i="12"/>
  <c r="G5289" i="12" s="1"/>
  <c r="B5290" i="12"/>
  <c r="C5290" i="12" s="1"/>
  <c r="D5290" i="12"/>
  <c r="E5290" i="12"/>
  <c r="G5290" i="12" s="1"/>
  <c r="B5291" i="12"/>
  <c r="C5291" i="12" s="1"/>
  <c r="D5291" i="12"/>
  <c r="E5291" i="12"/>
  <c r="G5291" i="12" s="1"/>
  <c r="B5292" i="12"/>
  <c r="C5292" i="12" s="1"/>
  <c r="D5292" i="12"/>
  <c r="E5292" i="12"/>
  <c r="G5292" i="12" s="1"/>
  <c r="B5293" i="12"/>
  <c r="C5293" i="12" s="1"/>
  <c r="D5293" i="12"/>
  <c r="E5293" i="12"/>
  <c r="G5293" i="12" s="1"/>
  <c r="B5294" i="12"/>
  <c r="C5294" i="12" s="1"/>
  <c r="D5294" i="12"/>
  <c r="E5294" i="12"/>
  <c r="G5294" i="12" s="1"/>
  <c r="B5295" i="12"/>
  <c r="C5295" i="12" s="1"/>
  <c r="D5295" i="12"/>
  <c r="E5295" i="12"/>
  <c r="G5295" i="12" s="1"/>
  <c r="B5296" i="12"/>
  <c r="C5296" i="12" s="1"/>
  <c r="D5296" i="12"/>
  <c r="E5296" i="12"/>
  <c r="G5296" i="12" s="1"/>
  <c r="B5297" i="12"/>
  <c r="C5297" i="12" s="1"/>
  <c r="D5297" i="12"/>
  <c r="E5297" i="12"/>
  <c r="G5297" i="12" s="1"/>
  <c r="B5298" i="12"/>
  <c r="C5298" i="12" s="1"/>
  <c r="D5298" i="12"/>
  <c r="E5298" i="12"/>
  <c r="G5298" i="12" s="1"/>
  <c r="B5299" i="12"/>
  <c r="C5299" i="12" s="1"/>
  <c r="D5299" i="12"/>
  <c r="E5299" i="12"/>
  <c r="G5299" i="12" s="1"/>
  <c r="B5300" i="12"/>
  <c r="C5300" i="12" s="1"/>
  <c r="D5300" i="12"/>
  <c r="E5300" i="12"/>
  <c r="G5300" i="12" s="1"/>
  <c r="B5301" i="12"/>
  <c r="C5301" i="12" s="1"/>
  <c r="D5301" i="12"/>
  <c r="E5301" i="12"/>
  <c r="G5301" i="12" s="1"/>
  <c r="B5302" i="12"/>
  <c r="C5302" i="12" s="1"/>
  <c r="D5302" i="12"/>
  <c r="E5302" i="12"/>
  <c r="G5302" i="12" s="1"/>
  <c r="B5303" i="12"/>
  <c r="C5303" i="12" s="1"/>
  <c r="D5303" i="12"/>
  <c r="E5303" i="12"/>
  <c r="G5303" i="12" s="1"/>
  <c r="B5304" i="12"/>
  <c r="C5304" i="12" s="1"/>
  <c r="D5304" i="12"/>
  <c r="E5304" i="12"/>
  <c r="G5304" i="12" s="1"/>
  <c r="B5305" i="12"/>
  <c r="C5305" i="12" s="1"/>
  <c r="D5305" i="12"/>
  <c r="E5305" i="12"/>
  <c r="G5305" i="12" s="1"/>
  <c r="B5306" i="12"/>
  <c r="C5306" i="12" s="1"/>
  <c r="D5306" i="12"/>
  <c r="E5306" i="12"/>
  <c r="G5306" i="12" s="1"/>
  <c r="B5307" i="12"/>
  <c r="C5307" i="12" s="1"/>
  <c r="D5307" i="12"/>
  <c r="E5307" i="12"/>
  <c r="G5307" i="12" s="1"/>
  <c r="B5308" i="12"/>
  <c r="C5308" i="12" s="1"/>
  <c r="D5308" i="12"/>
  <c r="E5308" i="12"/>
  <c r="G5308" i="12" s="1"/>
  <c r="B5309" i="12"/>
  <c r="C5309" i="12" s="1"/>
  <c r="D5309" i="12"/>
  <c r="E5309" i="12"/>
  <c r="G5309" i="12" s="1"/>
  <c r="B5310" i="12"/>
  <c r="C5310" i="12" s="1"/>
  <c r="D5310" i="12"/>
  <c r="E5310" i="12"/>
  <c r="G5310" i="12" s="1"/>
  <c r="B5311" i="12"/>
  <c r="C5311" i="12" s="1"/>
  <c r="D5311" i="12"/>
  <c r="E5311" i="12"/>
  <c r="G5311" i="12" s="1"/>
  <c r="B5312" i="12"/>
  <c r="C5312" i="12" s="1"/>
  <c r="D5312" i="12"/>
  <c r="E5312" i="12"/>
  <c r="G5312" i="12" s="1"/>
  <c r="B5313" i="12"/>
  <c r="C5313" i="12" s="1"/>
  <c r="D5313" i="12"/>
  <c r="E5313" i="12"/>
  <c r="G5313" i="12" s="1"/>
  <c r="B5314" i="12"/>
  <c r="C5314" i="12" s="1"/>
  <c r="D5314" i="12"/>
  <c r="E5314" i="12"/>
  <c r="G5314" i="12" s="1"/>
  <c r="B5315" i="12"/>
  <c r="C5315" i="12" s="1"/>
  <c r="D5315" i="12"/>
  <c r="E5315" i="12"/>
  <c r="G5315" i="12" s="1"/>
  <c r="B5316" i="12"/>
  <c r="C5316" i="12" s="1"/>
  <c r="D5316" i="12"/>
  <c r="E5316" i="12"/>
  <c r="G5316" i="12" s="1"/>
  <c r="B5317" i="12"/>
  <c r="C5317" i="12" s="1"/>
  <c r="D5317" i="12"/>
  <c r="E5317" i="12"/>
  <c r="G5317" i="12" s="1"/>
  <c r="B5318" i="12"/>
  <c r="C5318" i="12" s="1"/>
  <c r="D5318" i="12"/>
  <c r="E5318" i="12"/>
  <c r="G5318" i="12" s="1"/>
  <c r="B5319" i="12"/>
  <c r="C5319" i="12" s="1"/>
  <c r="D5319" i="12"/>
  <c r="E5319" i="12"/>
  <c r="G5319" i="12" s="1"/>
  <c r="B5320" i="12"/>
  <c r="C5320" i="12" s="1"/>
  <c r="D5320" i="12"/>
  <c r="E5320" i="12"/>
  <c r="G5320" i="12" s="1"/>
  <c r="B5321" i="12"/>
  <c r="C5321" i="12" s="1"/>
  <c r="D5321" i="12"/>
  <c r="E5321" i="12"/>
  <c r="G5321" i="12" s="1"/>
  <c r="B5322" i="12"/>
  <c r="C5322" i="12" s="1"/>
  <c r="D5322" i="12"/>
  <c r="E5322" i="12"/>
  <c r="G5322" i="12" s="1"/>
  <c r="B5323" i="12"/>
  <c r="C5323" i="12" s="1"/>
  <c r="D5323" i="12"/>
  <c r="E5323" i="12"/>
  <c r="G5323" i="12" s="1"/>
  <c r="B5324" i="12"/>
  <c r="C5324" i="12" s="1"/>
  <c r="D5324" i="12"/>
  <c r="E5324" i="12"/>
  <c r="G5324" i="12" s="1"/>
  <c r="B5325" i="12"/>
  <c r="C5325" i="12" s="1"/>
  <c r="D5325" i="12"/>
  <c r="E5325" i="12"/>
  <c r="G5325" i="12" s="1"/>
  <c r="B5326" i="12"/>
  <c r="C5326" i="12" s="1"/>
  <c r="D5326" i="12"/>
  <c r="E5326" i="12"/>
  <c r="G5326" i="12" s="1"/>
  <c r="B5327" i="12"/>
  <c r="C5327" i="12" s="1"/>
  <c r="D5327" i="12"/>
  <c r="E5327" i="12"/>
  <c r="G5327" i="12" s="1"/>
  <c r="B5328" i="12"/>
  <c r="C5328" i="12" s="1"/>
  <c r="D5328" i="12"/>
  <c r="E5328" i="12"/>
  <c r="G5328" i="12" s="1"/>
  <c r="B5329" i="12"/>
  <c r="C5329" i="12" s="1"/>
  <c r="D5329" i="12"/>
  <c r="E5329" i="12"/>
  <c r="G5329" i="12" s="1"/>
  <c r="B5330" i="12"/>
  <c r="C5330" i="12" s="1"/>
  <c r="D5330" i="12"/>
  <c r="E5330" i="12"/>
  <c r="G5330" i="12" s="1"/>
  <c r="B5331" i="12"/>
  <c r="C5331" i="12" s="1"/>
  <c r="D5331" i="12"/>
  <c r="E5331" i="12"/>
  <c r="G5331" i="12" s="1"/>
  <c r="B5332" i="12"/>
  <c r="C5332" i="12" s="1"/>
  <c r="D5332" i="12"/>
  <c r="E5332" i="12"/>
  <c r="G5332" i="12" s="1"/>
  <c r="B5333" i="12"/>
  <c r="C5333" i="12" s="1"/>
  <c r="D5333" i="12"/>
  <c r="E5333" i="12"/>
  <c r="G5333" i="12" s="1"/>
  <c r="B5334" i="12"/>
  <c r="C5334" i="12" s="1"/>
  <c r="D5334" i="12"/>
  <c r="E5334" i="12"/>
  <c r="G5334" i="12" s="1"/>
  <c r="B5335" i="12"/>
  <c r="C5335" i="12" s="1"/>
  <c r="D5335" i="12"/>
  <c r="E5335" i="12"/>
  <c r="G5335" i="12" s="1"/>
  <c r="B5336" i="12"/>
  <c r="C5336" i="12" s="1"/>
  <c r="D5336" i="12"/>
  <c r="E5336" i="12"/>
  <c r="G5336" i="12" s="1"/>
  <c r="B5337" i="12"/>
  <c r="C5337" i="12" s="1"/>
  <c r="D5337" i="12"/>
  <c r="E5337" i="12"/>
  <c r="G5337" i="12" s="1"/>
  <c r="B5338" i="12"/>
  <c r="C5338" i="12" s="1"/>
  <c r="D5338" i="12"/>
  <c r="E5338" i="12"/>
  <c r="G5338" i="12" s="1"/>
  <c r="B5339" i="12"/>
  <c r="C5339" i="12" s="1"/>
  <c r="D5339" i="12"/>
  <c r="E5339" i="12"/>
  <c r="G5339" i="12" s="1"/>
  <c r="B5340" i="12"/>
  <c r="C5340" i="12" s="1"/>
  <c r="D5340" i="12"/>
  <c r="E5340" i="12"/>
  <c r="G5340" i="12" s="1"/>
  <c r="B5341" i="12"/>
  <c r="C5341" i="12" s="1"/>
  <c r="D5341" i="12"/>
  <c r="E5341" i="12"/>
  <c r="G5341" i="12" s="1"/>
  <c r="B5342" i="12"/>
  <c r="C5342" i="12" s="1"/>
  <c r="D5342" i="12"/>
  <c r="E5342" i="12"/>
  <c r="G5342" i="12" s="1"/>
  <c r="B5343" i="12"/>
  <c r="C5343" i="12" s="1"/>
  <c r="D5343" i="12"/>
  <c r="E5343" i="12"/>
  <c r="G5343" i="12" s="1"/>
  <c r="B5344" i="12"/>
  <c r="C5344" i="12" s="1"/>
  <c r="D5344" i="12"/>
  <c r="E5344" i="12"/>
  <c r="G5344" i="12" s="1"/>
  <c r="B5345" i="12"/>
  <c r="C5345" i="12" s="1"/>
  <c r="D5345" i="12"/>
  <c r="E5345" i="12"/>
  <c r="G5345" i="12" s="1"/>
  <c r="B5346" i="12"/>
  <c r="C5346" i="12" s="1"/>
  <c r="D5346" i="12"/>
  <c r="E5346" i="12"/>
  <c r="G5346" i="12" s="1"/>
  <c r="B5347" i="12"/>
  <c r="C5347" i="12" s="1"/>
  <c r="D5347" i="12"/>
  <c r="E5347" i="12"/>
  <c r="G5347" i="12" s="1"/>
  <c r="B5348" i="12"/>
  <c r="C5348" i="12" s="1"/>
  <c r="D5348" i="12"/>
  <c r="E5348" i="12"/>
  <c r="G5348" i="12" s="1"/>
  <c r="B5349" i="12"/>
  <c r="C5349" i="12" s="1"/>
  <c r="D5349" i="12"/>
  <c r="E5349" i="12"/>
  <c r="G5349" i="12" s="1"/>
  <c r="B5350" i="12"/>
  <c r="C5350" i="12" s="1"/>
  <c r="D5350" i="12"/>
  <c r="E5350" i="12"/>
  <c r="G5350" i="12" s="1"/>
  <c r="B5351" i="12"/>
  <c r="C5351" i="12" s="1"/>
  <c r="D5351" i="12"/>
  <c r="E5351" i="12"/>
  <c r="G5351" i="12" s="1"/>
  <c r="B5352" i="12"/>
  <c r="C5352" i="12" s="1"/>
  <c r="D5352" i="12"/>
  <c r="E5352" i="12"/>
  <c r="G5352" i="12" s="1"/>
  <c r="B5353" i="12"/>
  <c r="C5353" i="12" s="1"/>
  <c r="D5353" i="12"/>
  <c r="E5353" i="12"/>
  <c r="G5353" i="12" s="1"/>
  <c r="B5354" i="12"/>
  <c r="C5354" i="12" s="1"/>
  <c r="D5354" i="12"/>
  <c r="E5354" i="12"/>
  <c r="G5354" i="12" s="1"/>
  <c r="B5355" i="12"/>
  <c r="C5355" i="12" s="1"/>
  <c r="D5355" i="12"/>
  <c r="E5355" i="12"/>
  <c r="G5355" i="12" s="1"/>
  <c r="B5356" i="12"/>
  <c r="C5356" i="12" s="1"/>
  <c r="D5356" i="12"/>
  <c r="E5356" i="12"/>
  <c r="G5356" i="12" s="1"/>
  <c r="B5357" i="12"/>
  <c r="C5357" i="12" s="1"/>
  <c r="D5357" i="12"/>
  <c r="E5357" i="12"/>
  <c r="G5357" i="12" s="1"/>
  <c r="B5358" i="12"/>
  <c r="C5358" i="12" s="1"/>
  <c r="D5358" i="12"/>
  <c r="E5358" i="12"/>
  <c r="G5358" i="12" s="1"/>
  <c r="B5359" i="12"/>
  <c r="C5359" i="12" s="1"/>
  <c r="D5359" i="12"/>
  <c r="E5359" i="12"/>
  <c r="G5359" i="12" s="1"/>
  <c r="B5360" i="12"/>
  <c r="C5360" i="12" s="1"/>
  <c r="D5360" i="12"/>
  <c r="E5360" i="12"/>
  <c r="G5360" i="12" s="1"/>
  <c r="B5361" i="12"/>
  <c r="C5361" i="12" s="1"/>
  <c r="D5361" i="12"/>
  <c r="E5361" i="12"/>
  <c r="G5361" i="12" s="1"/>
  <c r="B5362" i="12"/>
  <c r="C5362" i="12" s="1"/>
  <c r="D5362" i="12"/>
  <c r="E5362" i="12"/>
  <c r="G5362" i="12" s="1"/>
  <c r="B5363" i="12"/>
  <c r="C5363" i="12" s="1"/>
  <c r="D5363" i="12"/>
  <c r="E5363" i="12"/>
  <c r="G5363" i="12" s="1"/>
  <c r="B5364" i="12"/>
  <c r="C5364" i="12" s="1"/>
  <c r="D5364" i="12"/>
  <c r="E5364" i="12"/>
  <c r="G5364" i="12" s="1"/>
  <c r="B5365" i="12"/>
  <c r="C5365" i="12" s="1"/>
  <c r="D5365" i="12"/>
  <c r="E5365" i="12"/>
  <c r="G5365" i="12" s="1"/>
  <c r="B5366" i="12"/>
  <c r="C5366" i="12" s="1"/>
  <c r="D5366" i="12"/>
  <c r="E5366" i="12"/>
  <c r="G5366" i="12" s="1"/>
  <c r="B5367" i="12"/>
  <c r="C5367" i="12" s="1"/>
  <c r="D5367" i="12"/>
  <c r="E5367" i="12"/>
  <c r="G5367" i="12" s="1"/>
  <c r="B5368" i="12"/>
  <c r="C5368" i="12" s="1"/>
  <c r="D5368" i="12"/>
  <c r="E5368" i="12"/>
  <c r="G5368" i="12" s="1"/>
  <c r="B5369" i="12"/>
  <c r="C5369" i="12" s="1"/>
  <c r="D5369" i="12"/>
  <c r="E5369" i="12"/>
  <c r="G5369" i="12" s="1"/>
  <c r="B5370" i="12"/>
  <c r="C5370" i="12" s="1"/>
  <c r="D5370" i="12"/>
  <c r="E5370" i="12"/>
  <c r="G5370" i="12" s="1"/>
  <c r="B5371" i="12"/>
  <c r="C5371" i="12" s="1"/>
  <c r="D5371" i="12"/>
  <c r="E5371" i="12"/>
  <c r="G5371" i="12" s="1"/>
  <c r="B5372" i="12"/>
  <c r="C5372" i="12" s="1"/>
  <c r="D5372" i="12"/>
  <c r="E5372" i="12"/>
  <c r="G5372" i="12" s="1"/>
  <c r="B5373" i="12"/>
  <c r="C5373" i="12" s="1"/>
  <c r="D5373" i="12"/>
  <c r="E5373" i="12"/>
  <c r="G5373" i="12" s="1"/>
  <c r="B5374" i="12"/>
  <c r="C5374" i="12" s="1"/>
  <c r="D5374" i="12"/>
  <c r="E5374" i="12"/>
  <c r="G5374" i="12" s="1"/>
  <c r="B5375" i="12"/>
  <c r="C5375" i="12" s="1"/>
  <c r="D5375" i="12"/>
  <c r="E5375" i="12"/>
  <c r="G5375" i="12" s="1"/>
  <c r="B5376" i="12"/>
  <c r="C5376" i="12" s="1"/>
  <c r="D5376" i="12"/>
  <c r="E5376" i="12"/>
  <c r="G5376" i="12" s="1"/>
  <c r="B5377" i="12"/>
  <c r="C5377" i="12" s="1"/>
  <c r="D5377" i="12"/>
  <c r="E5377" i="12"/>
  <c r="G5377" i="12" s="1"/>
  <c r="B5378" i="12"/>
  <c r="C5378" i="12" s="1"/>
  <c r="D5378" i="12"/>
  <c r="E5378" i="12"/>
  <c r="G5378" i="12" s="1"/>
  <c r="B5379" i="12"/>
  <c r="C5379" i="12" s="1"/>
  <c r="D5379" i="12"/>
  <c r="E5379" i="12"/>
  <c r="G5379" i="12" s="1"/>
  <c r="B5380" i="12"/>
  <c r="C5380" i="12" s="1"/>
  <c r="D5380" i="12"/>
  <c r="E5380" i="12"/>
  <c r="G5380" i="12" s="1"/>
  <c r="B5381" i="12"/>
  <c r="C5381" i="12" s="1"/>
  <c r="D5381" i="12"/>
  <c r="E5381" i="12"/>
  <c r="G5381" i="12" s="1"/>
  <c r="B5382" i="12"/>
  <c r="C5382" i="12" s="1"/>
  <c r="D5382" i="12"/>
  <c r="E5382" i="12"/>
  <c r="G5382" i="12" s="1"/>
  <c r="B5383" i="12"/>
  <c r="C5383" i="12" s="1"/>
  <c r="D5383" i="12"/>
  <c r="E5383" i="12"/>
  <c r="G5383" i="12" s="1"/>
  <c r="B5384" i="12"/>
  <c r="C5384" i="12" s="1"/>
  <c r="D5384" i="12"/>
  <c r="E5384" i="12"/>
  <c r="G5384" i="12" s="1"/>
  <c r="B5385" i="12"/>
  <c r="C5385" i="12" s="1"/>
  <c r="D5385" i="12"/>
  <c r="E5385" i="12"/>
  <c r="G5385" i="12" s="1"/>
  <c r="B5386" i="12"/>
  <c r="C5386" i="12" s="1"/>
  <c r="D5386" i="12"/>
  <c r="E5386" i="12"/>
  <c r="G5386" i="12" s="1"/>
  <c r="B5387" i="12"/>
  <c r="C5387" i="12" s="1"/>
  <c r="D5387" i="12"/>
  <c r="E5387" i="12"/>
  <c r="G5387" i="12" s="1"/>
  <c r="B5388" i="12"/>
  <c r="C5388" i="12" s="1"/>
  <c r="D5388" i="12"/>
  <c r="E5388" i="12"/>
  <c r="G5388" i="12" s="1"/>
  <c r="B5389" i="12"/>
  <c r="C5389" i="12" s="1"/>
  <c r="D5389" i="12"/>
  <c r="E5389" i="12"/>
  <c r="G5389" i="12" s="1"/>
  <c r="B5390" i="12"/>
  <c r="C5390" i="12" s="1"/>
  <c r="D5390" i="12"/>
  <c r="E5390" i="12"/>
  <c r="G5390" i="12" s="1"/>
  <c r="B5391" i="12"/>
  <c r="C5391" i="12" s="1"/>
  <c r="D5391" i="12"/>
  <c r="E5391" i="12"/>
  <c r="G5391" i="12" s="1"/>
  <c r="B5392" i="12"/>
  <c r="C5392" i="12" s="1"/>
  <c r="D5392" i="12"/>
  <c r="E5392" i="12"/>
  <c r="G5392" i="12" s="1"/>
  <c r="B5393" i="12"/>
  <c r="C5393" i="12" s="1"/>
  <c r="D5393" i="12"/>
  <c r="E5393" i="12"/>
  <c r="G5393" i="12" s="1"/>
  <c r="B5394" i="12"/>
  <c r="C5394" i="12" s="1"/>
  <c r="D5394" i="12"/>
  <c r="E5394" i="12"/>
  <c r="G5394" i="12" s="1"/>
  <c r="B5395" i="12"/>
  <c r="C5395" i="12" s="1"/>
  <c r="D5395" i="12"/>
  <c r="E5395" i="12"/>
  <c r="G5395" i="12" s="1"/>
  <c r="B5396" i="12"/>
  <c r="C5396" i="12" s="1"/>
  <c r="D5396" i="12"/>
  <c r="E5396" i="12"/>
  <c r="G5396" i="12" s="1"/>
  <c r="B5397" i="12"/>
  <c r="C5397" i="12" s="1"/>
  <c r="D5397" i="12"/>
  <c r="E5397" i="12"/>
  <c r="G5397" i="12" s="1"/>
  <c r="B5398" i="12"/>
  <c r="C5398" i="12" s="1"/>
  <c r="D5398" i="12"/>
  <c r="E5398" i="12"/>
  <c r="G5398" i="12" s="1"/>
  <c r="B5399" i="12"/>
  <c r="C5399" i="12" s="1"/>
  <c r="D5399" i="12"/>
  <c r="E5399" i="12"/>
  <c r="G5399" i="12" s="1"/>
  <c r="B5400" i="12"/>
  <c r="C5400" i="12" s="1"/>
  <c r="D5400" i="12"/>
  <c r="E5400" i="12"/>
  <c r="G5400" i="12" s="1"/>
  <c r="B5401" i="12"/>
  <c r="C5401" i="12" s="1"/>
  <c r="D5401" i="12"/>
  <c r="E5401" i="12"/>
  <c r="G5401" i="12" s="1"/>
  <c r="B5402" i="12"/>
  <c r="C5402" i="12" s="1"/>
  <c r="D5402" i="12"/>
  <c r="E5402" i="12"/>
  <c r="G5402" i="12" s="1"/>
  <c r="B5403" i="12"/>
  <c r="C5403" i="12" s="1"/>
  <c r="D5403" i="12"/>
  <c r="E5403" i="12"/>
  <c r="G5403" i="12" s="1"/>
  <c r="B5404" i="12"/>
  <c r="C5404" i="12" s="1"/>
  <c r="D5404" i="12"/>
  <c r="E5404" i="12"/>
  <c r="G5404" i="12" s="1"/>
  <c r="B5405" i="12"/>
  <c r="C5405" i="12" s="1"/>
  <c r="D5405" i="12"/>
  <c r="E5405" i="12"/>
  <c r="G5405" i="12" s="1"/>
  <c r="B5406" i="12"/>
  <c r="C5406" i="12" s="1"/>
  <c r="D5406" i="12"/>
  <c r="E5406" i="12"/>
  <c r="G5406" i="12" s="1"/>
  <c r="B5407" i="12"/>
  <c r="C5407" i="12" s="1"/>
  <c r="D5407" i="12"/>
  <c r="E5407" i="12"/>
  <c r="G5407" i="12" s="1"/>
  <c r="B5408" i="12"/>
  <c r="C5408" i="12" s="1"/>
  <c r="D5408" i="12"/>
  <c r="E5408" i="12"/>
  <c r="G5408" i="12" s="1"/>
  <c r="B5409" i="12"/>
  <c r="C5409" i="12" s="1"/>
  <c r="D5409" i="12"/>
  <c r="E5409" i="12"/>
  <c r="G5409" i="12" s="1"/>
  <c r="B5410" i="12"/>
  <c r="C5410" i="12" s="1"/>
  <c r="D5410" i="12"/>
  <c r="E5410" i="12"/>
  <c r="G5410" i="12" s="1"/>
  <c r="B5411" i="12"/>
  <c r="C5411" i="12" s="1"/>
  <c r="D5411" i="12"/>
  <c r="E5411" i="12"/>
  <c r="G5411" i="12" s="1"/>
  <c r="B5412" i="12"/>
  <c r="C5412" i="12" s="1"/>
  <c r="D5412" i="12"/>
  <c r="E5412" i="12"/>
  <c r="G5412" i="12" s="1"/>
  <c r="B5413" i="12"/>
  <c r="C5413" i="12" s="1"/>
  <c r="D5413" i="12"/>
  <c r="E5413" i="12"/>
  <c r="G5413" i="12" s="1"/>
  <c r="B5414" i="12"/>
  <c r="C5414" i="12" s="1"/>
  <c r="D5414" i="12"/>
  <c r="E5414" i="12"/>
  <c r="G5414" i="12" s="1"/>
  <c r="B5415" i="12"/>
  <c r="C5415" i="12" s="1"/>
  <c r="D5415" i="12"/>
  <c r="E5415" i="12"/>
  <c r="G5415" i="12" s="1"/>
  <c r="B5416" i="12"/>
  <c r="C5416" i="12" s="1"/>
  <c r="D5416" i="12"/>
  <c r="E5416" i="12"/>
  <c r="G5416" i="12" s="1"/>
  <c r="B5417" i="12"/>
  <c r="C5417" i="12" s="1"/>
  <c r="D5417" i="12"/>
  <c r="E5417" i="12"/>
  <c r="G5417" i="12" s="1"/>
  <c r="B5418" i="12"/>
  <c r="C5418" i="12" s="1"/>
  <c r="D5418" i="12"/>
  <c r="E5418" i="12"/>
  <c r="G5418" i="12" s="1"/>
  <c r="B5419" i="12"/>
  <c r="C5419" i="12" s="1"/>
  <c r="D5419" i="12"/>
  <c r="E5419" i="12"/>
  <c r="G5419" i="12" s="1"/>
  <c r="B5420" i="12"/>
  <c r="C5420" i="12" s="1"/>
  <c r="D5420" i="12"/>
  <c r="E5420" i="12"/>
  <c r="G5420" i="12" s="1"/>
  <c r="B5421" i="12"/>
  <c r="C5421" i="12" s="1"/>
  <c r="D5421" i="12"/>
  <c r="E5421" i="12"/>
  <c r="G5421" i="12" s="1"/>
  <c r="B5422" i="12"/>
  <c r="C5422" i="12" s="1"/>
  <c r="D5422" i="12"/>
  <c r="E5422" i="12"/>
  <c r="G5422" i="12" s="1"/>
  <c r="B5423" i="12"/>
  <c r="C5423" i="12" s="1"/>
  <c r="D5423" i="12"/>
  <c r="E5423" i="12"/>
  <c r="G5423" i="12" s="1"/>
  <c r="B5424" i="12"/>
  <c r="C5424" i="12" s="1"/>
  <c r="D5424" i="12"/>
  <c r="E5424" i="12"/>
  <c r="G5424" i="12" s="1"/>
  <c r="B5425" i="12"/>
  <c r="C5425" i="12" s="1"/>
  <c r="D5425" i="12"/>
  <c r="E5425" i="12"/>
  <c r="G5425" i="12" s="1"/>
  <c r="B5426" i="12"/>
  <c r="C5426" i="12" s="1"/>
  <c r="D5426" i="12"/>
  <c r="E5426" i="12"/>
  <c r="G5426" i="12" s="1"/>
  <c r="B5427" i="12"/>
  <c r="C5427" i="12" s="1"/>
  <c r="D5427" i="12"/>
  <c r="E5427" i="12"/>
  <c r="G5427" i="12" s="1"/>
  <c r="B5428" i="12"/>
  <c r="C5428" i="12" s="1"/>
  <c r="D5428" i="12"/>
  <c r="E5428" i="12"/>
  <c r="G5428" i="12" s="1"/>
  <c r="B5429" i="12"/>
  <c r="C5429" i="12" s="1"/>
  <c r="D5429" i="12"/>
  <c r="E5429" i="12"/>
  <c r="G5429" i="12" s="1"/>
  <c r="B5430" i="12"/>
  <c r="C5430" i="12" s="1"/>
  <c r="D5430" i="12"/>
  <c r="E5430" i="12"/>
  <c r="G5430" i="12" s="1"/>
  <c r="B5431" i="12"/>
  <c r="C5431" i="12" s="1"/>
  <c r="D5431" i="12"/>
  <c r="E5431" i="12"/>
  <c r="G5431" i="12" s="1"/>
  <c r="B5432" i="12"/>
  <c r="C5432" i="12" s="1"/>
  <c r="D5432" i="12"/>
  <c r="E5432" i="12"/>
  <c r="G5432" i="12" s="1"/>
  <c r="B5433" i="12"/>
  <c r="C5433" i="12" s="1"/>
  <c r="D5433" i="12"/>
  <c r="E5433" i="12"/>
  <c r="G5433" i="12" s="1"/>
  <c r="B5434" i="12"/>
  <c r="C5434" i="12" s="1"/>
  <c r="D5434" i="12"/>
  <c r="E5434" i="12"/>
  <c r="G5434" i="12" s="1"/>
  <c r="B5435" i="12"/>
  <c r="C5435" i="12" s="1"/>
  <c r="D5435" i="12"/>
  <c r="E5435" i="12"/>
  <c r="G5435" i="12" s="1"/>
  <c r="B5436" i="12"/>
  <c r="C5436" i="12" s="1"/>
  <c r="D5436" i="12"/>
  <c r="E5436" i="12"/>
  <c r="G5436" i="12" s="1"/>
  <c r="B5437" i="12"/>
  <c r="C5437" i="12" s="1"/>
  <c r="D5437" i="12"/>
  <c r="E5437" i="12"/>
  <c r="G5437" i="12" s="1"/>
  <c r="B5438" i="12"/>
  <c r="C5438" i="12" s="1"/>
  <c r="D5438" i="12"/>
  <c r="E5438" i="12"/>
  <c r="G5438" i="12" s="1"/>
  <c r="B5439" i="12"/>
  <c r="C5439" i="12" s="1"/>
  <c r="D5439" i="12"/>
  <c r="E5439" i="12"/>
  <c r="G5439" i="12" s="1"/>
  <c r="B5440" i="12"/>
  <c r="C5440" i="12" s="1"/>
  <c r="D5440" i="12"/>
  <c r="E5440" i="12"/>
  <c r="G5440" i="12" s="1"/>
  <c r="B5441" i="12"/>
  <c r="C5441" i="12" s="1"/>
  <c r="D5441" i="12"/>
  <c r="E5441" i="12"/>
  <c r="G5441" i="12" s="1"/>
  <c r="B5442" i="12"/>
  <c r="C5442" i="12" s="1"/>
  <c r="D5442" i="12"/>
  <c r="E5442" i="12"/>
  <c r="G5442" i="12" s="1"/>
  <c r="B5443" i="12"/>
  <c r="C5443" i="12" s="1"/>
  <c r="D5443" i="12"/>
  <c r="E5443" i="12"/>
  <c r="G5443" i="12" s="1"/>
  <c r="B5444" i="12"/>
  <c r="C5444" i="12" s="1"/>
  <c r="D5444" i="12"/>
  <c r="E5444" i="12"/>
  <c r="G5444" i="12" s="1"/>
  <c r="B5445" i="12"/>
  <c r="C5445" i="12" s="1"/>
  <c r="D5445" i="12"/>
  <c r="E5445" i="12"/>
  <c r="G5445" i="12" s="1"/>
  <c r="B5446" i="12"/>
  <c r="C5446" i="12" s="1"/>
  <c r="D5446" i="12"/>
  <c r="E5446" i="12"/>
  <c r="G5446" i="12" s="1"/>
  <c r="B5447" i="12"/>
  <c r="C5447" i="12" s="1"/>
  <c r="D5447" i="12"/>
  <c r="E5447" i="12"/>
  <c r="G5447" i="12" s="1"/>
  <c r="B5448" i="12"/>
  <c r="C5448" i="12" s="1"/>
  <c r="D5448" i="12"/>
  <c r="E5448" i="12"/>
  <c r="G5448" i="12" s="1"/>
  <c r="B5449" i="12"/>
  <c r="C5449" i="12" s="1"/>
  <c r="D5449" i="12"/>
  <c r="E5449" i="12"/>
  <c r="G5449" i="12" s="1"/>
  <c r="B5450" i="12"/>
  <c r="C5450" i="12" s="1"/>
  <c r="D5450" i="12"/>
  <c r="E5450" i="12"/>
  <c r="G5450" i="12" s="1"/>
  <c r="B5451" i="12"/>
  <c r="C5451" i="12" s="1"/>
  <c r="D5451" i="12"/>
  <c r="E5451" i="12"/>
  <c r="G5451" i="12" s="1"/>
  <c r="B5452" i="12"/>
  <c r="C5452" i="12" s="1"/>
  <c r="D5452" i="12"/>
  <c r="E5452" i="12"/>
  <c r="G5452" i="12" s="1"/>
  <c r="B5453" i="12"/>
  <c r="C5453" i="12" s="1"/>
  <c r="D5453" i="12"/>
  <c r="E5453" i="12"/>
  <c r="G5453" i="12" s="1"/>
  <c r="B5454" i="12"/>
  <c r="C5454" i="12" s="1"/>
  <c r="D5454" i="12"/>
  <c r="E5454" i="12"/>
  <c r="G5454" i="12" s="1"/>
  <c r="B5455" i="12"/>
  <c r="C5455" i="12" s="1"/>
  <c r="D5455" i="12"/>
  <c r="E5455" i="12"/>
  <c r="G5455" i="12" s="1"/>
  <c r="B5456" i="12"/>
  <c r="C5456" i="12" s="1"/>
  <c r="D5456" i="12"/>
  <c r="E5456" i="12"/>
  <c r="G5456" i="12" s="1"/>
  <c r="B5457" i="12"/>
  <c r="C5457" i="12" s="1"/>
  <c r="D5457" i="12"/>
  <c r="E5457" i="12"/>
  <c r="G5457" i="12" s="1"/>
  <c r="B5458" i="12"/>
  <c r="C5458" i="12" s="1"/>
  <c r="D5458" i="12"/>
  <c r="E5458" i="12"/>
  <c r="G5458" i="12" s="1"/>
  <c r="B5459" i="12"/>
  <c r="C5459" i="12" s="1"/>
  <c r="D5459" i="12"/>
  <c r="E5459" i="12"/>
  <c r="G5459" i="12" s="1"/>
  <c r="B5460" i="12"/>
  <c r="C5460" i="12" s="1"/>
  <c r="D5460" i="12"/>
  <c r="E5460" i="12"/>
  <c r="G5460" i="12" s="1"/>
  <c r="B5461" i="12"/>
  <c r="C5461" i="12" s="1"/>
  <c r="D5461" i="12"/>
  <c r="E5461" i="12"/>
  <c r="G5461" i="12" s="1"/>
  <c r="B5462" i="12"/>
  <c r="C5462" i="12" s="1"/>
  <c r="D5462" i="12"/>
  <c r="E5462" i="12"/>
  <c r="G5462" i="12" s="1"/>
  <c r="B5463" i="12"/>
  <c r="C5463" i="12" s="1"/>
  <c r="D5463" i="12"/>
  <c r="E5463" i="12"/>
  <c r="G5463" i="12" s="1"/>
  <c r="B5464" i="12"/>
  <c r="C5464" i="12" s="1"/>
  <c r="D5464" i="12"/>
  <c r="E5464" i="12"/>
  <c r="G5464" i="12" s="1"/>
  <c r="B5465" i="12"/>
  <c r="C5465" i="12" s="1"/>
  <c r="D5465" i="12"/>
  <c r="E5465" i="12"/>
  <c r="G5465" i="12" s="1"/>
  <c r="B5466" i="12"/>
  <c r="C5466" i="12" s="1"/>
  <c r="D5466" i="12"/>
  <c r="E5466" i="12"/>
  <c r="G5466" i="12" s="1"/>
  <c r="B5467" i="12"/>
  <c r="C5467" i="12" s="1"/>
  <c r="D5467" i="12"/>
  <c r="E5467" i="12"/>
  <c r="G5467" i="12" s="1"/>
  <c r="B5468" i="12"/>
  <c r="C5468" i="12" s="1"/>
  <c r="D5468" i="12"/>
  <c r="E5468" i="12"/>
  <c r="G5468" i="12" s="1"/>
  <c r="B5469" i="12"/>
  <c r="C5469" i="12" s="1"/>
  <c r="D5469" i="12"/>
  <c r="E5469" i="12"/>
  <c r="G5469" i="12" s="1"/>
  <c r="B5470" i="12"/>
  <c r="C5470" i="12" s="1"/>
  <c r="D5470" i="12"/>
  <c r="E5470" i="12"/>
  <c r="G5470" i="12" s="1"/>
  <c r="B5471" i="12"/>
  <c r="C5471" i="12" s="1"/>
  <c r="D5471" i="12"/>
  <c r="E5471" i="12"/>
  <c r="G5471" i="12" s="1"/>
  <c r="B5472" i="12"/>
  <c r="C5472" i="12" s="1"/>
  <c r="D5472" i="12"/>
  <c r="E5472" i="12"/>
  <c r="G5472" i="12" s="1"/>
  <c r="B5473" i="12"/>
  <c r="C5473" i="12" s="1"/>
  <c r="D5473" i="12"/>
  <c r="E5473" i="12"/>
  <c r="G5473" i="12" s="1"/>
  <c r="B5474" i="12"/>
  <c r="C5474" i="12" s="1"/>
  <c r="D5474" i="12"/>
  <c r="E5474" i="12"/>
  <c r="G5474" i="12" s="1"/>
  <c r="B5475" i="12"/>
  <c r="C5475" i="12" s="1"/>
  <c r="D5475" i="12"/>
  <c r="E5475" i="12"/>
  <c r="G5475" i="12" s="1"/>
  <c r="B5476" i="12"/>
  <c r="C5476" i="12" s="1"/>
  <c r="D5476" i="12"/>
  <c r="E5476" i="12"/>
  <c r="G5476" i="12" s="1"/>
  <c r="B5477" i="12"/>
  <c r="C5477" i="12" s="1"/>
  <c r="D5477" i="12"/>
  <c r="E5477" i="12"/>
  <c r="G5477" i="12" s="1"/>
  <c r="B5478" i="12"/>
  <c r="C5478" i="12" s="1"/>
  <c r="D5478" i="12"/>
  <c r="E5478" i="12"/>
  <c r="G5478" i="12" s="1"/>
  <c r="B5479" i="12"/>
  <c r="C5479" i="12" s="1"/>
  <c r="D5479" i="12"/>
  <c r="E5479" i="12"/>
  <c r="G5479" i="12" s="1"/>
  <c r="B5480" i="12"/>
  <c r="C5480" i="12" s="1"/>
  <c r="D5480" i="12"/>
  <c r="E5480" i="12"/>
  <c r="G5480" i="12" s="1"/>
  <c r="B5481" i="12"/>
  <c r="C5481" i="12" s="1"/>
  <c r="D5481" i="12"/>
  <c r="E5481" i="12"/>
  <c r="G5481" i="12" s="1"/>
  <c r="B5482" i="12"/>
  <c r="C5482" i="12" s="1"/>
  <c r="D5482" i="12"/>
  <c r="E5482" i="12"/>
  <c r="G5482" i="12" s="1"/>
  <c r="B5483" i="12"/>
  <c r="C5483" i="12" s="1"/>
  <c r="D5483" i="12"/>
  <c r="E5483" i="12"/>
  <c r="G5483" i="12" s="1"/>
  <c r="B5484" i="12"/>
  <c r="C5484" i="12" s="1"/>
  <c r="D5484" i="12"/>
  <c r="E5484" i="12"/>
  <c r="G5484" i="12" s="1"/>
  <c r="B5485" i="12"/>
  <c r="C5485" i="12" s="1"/>
  <c r="D5485" i="12"/>
  <c r="E5485" i="12"/>
  <c r="G5485" i="12" s="1"/>
  <c r="B5486" i="12"/>
  <c r="C5486" i="12" s="1"/>
  <c r="D5486" i="12"/>
  <c r="E5486" i="12"/>
  <c r="G5486" i="12" s="1"/>
  <c r="B5487" i="12"/>
  <c r="C5487" i="12" s="1"/>
  <c r="D5487" i="12"/>
  <c r="E5487" i="12"/>
  <c r="G5487" i="12" s="1"/>
  <c r="B5488" i="12"/>
  <c r="C5488" i="12" s="1"/>
  <c r="D5488" i="12"/>
  <c r="E5488" i="12"/>
  <c r="G5488" i="12" s="1"/>
  <c r="B5489" i="12"/>
  <c r="C5489" i="12" s="1"/>
  <c r="D5489" i="12"/>
  <c r="E5489" i="12"/>
  <c r="G5489" i="12" s="1"/>
  <c r="B5490" i="12"/>
  <c r="C5490" i="12" s="1"/>
  <c r="D5490" i="12"/>
  <c r="E5490" i="12"/>
  <c r="G5490" i="12" s="1"/>
  <c r="B5491" i="12"/>
  <c r="C5491" i="12" s="1"/>
  <c r="D5491" i="12"/>
  <c r="E5491" i="12"/>
  <c r="G5491" i="12" s="1"/>
  <c r="B5492" i="12"/>
  <c r="C5492" i="12" s="1"/>
  <c r="D5492" i="12"/>
  <c r="E5492" i="12"/>
  <c r="G5492" i="12" s="1"/>
  <c r="B5493" i="12"/>
  <c r="C5493" i="12" s="1"/>
  <c r="D5493" i="12"/>
  <c r="E5493" i="12"/>
  <c r="G5493" i="12" s="1"/>
  <c r="B5494" i="12"/>
  <c r="C5494" i="12" s="1"/>
  <c r="D5494" i="12"/>
  <c r="E5494" i="12"/>
  <c r="G5494" i="12" s="1"/>
  <c r="B5495" i="12"/>
  <c r="C5495" i="12" s="1"/>
  <c r="D5495" i="12"/>
  <c r="E5495" i="12"/>
  <c r="G5495" i="12" s="1"/>
  <c r="B5496" i="12"/>
  <c r="C5496" i="12" s="1"/>
  <c r="D5496" i="12"/>
  <c r="E5496" i="12"/>
  <c r="G5496" i="12" s="1"/>
  <c r="B5497" i="12"/>
  <c r="C5497" i="12" s="1"/>
  <c r="D5497" i="12"/>
  <c r="E5497" i="12"/>
  <c r="G5497" i="12" s="1"/>
  <c r="B5498" i="12"/>
  <c r="C5498" i="12" s="1"/>
  <c r="D5498" i="12"/>
  <c r="E5498" i="12"/>
  <c r="G5498" i="12" s="1"/>
  <c r="B5499" i="12"/>
  <c r="C5499" i="12" s="1"/>
  <c r="D5499" i="12"/>
  <c r="E5499" i="12"/>
  <c r="G5499" i="12" s="1"/>
  <c r="B5500" i="12"/>
  <c r="C5500" i="12" s="1"/>
  <c r="D5500" i="12"/>
  <c r="E5500" i="12"/>
  <c r="G5500" i="12" s="1"/>
  <c r="B5501" i="12"/>
  <c r="C5501" i="12" s="1"/>
  <c r="D5501" i="12"/>
  <c r="E5501" i="12"/>
  <c r="G5501" i="12" s="1"/>
  <c r="B5502" i="12"/>
  <c r="C5502" i="12" s="1"/>
  <c r="D5502" i="12"/>
  <c r="E5502" i="12"/>
  <c r="G5502" i="12" s="1"/>
  <c r="B5503" i="12"/>
  <c r="C5503" i="12" s="1"/>
  <c r="D5503" i="12"/>
  <c r="E5503" i="12"/>
  <c r="G5503" i="12" s="1"/>
  <c r="B5504" i="12"/>
  <c r="C5504" i="12" s="1"/>
  <c r="D5504" i="12"/>
  <c r="E5504" i="12"/>
  <c r="G5504" i="12" s="1"/>
  <c r="B5505" i="12"/>
  <c r="C5505" i="12" s="1"/>
  <c r="D5505" i="12"/>
  <c r="E5505" i="12"/>
  <c r="G5505" i="12" s="1"/>
  <c r="B5506" i="12"/>
  <c r="C5506" i="12" s="1"/>
  <c r="D5506" i="12"/>
  <c r="E5506" i="12"/>
  <c r="G5506" i="12" s="1"/>
  <c r="B5507" i="12"/>
  <c r="C5507" i="12" s="1"/>
  <c r="D5507" i="12"/>
  <c r="E5507" i="12"/>
  <c r="G5507" i="12" s="1"/>
  <c r="B5508" i="12"/>
  <c r="C5508" i="12" s="1"/>
  <c r="D5508" i="12"/>
  <c r="E5508" i="12"/>
  <c r="G5508" i="12" s="1"/>
  <c r="B5509" i="12"/>
  <c r="C5509" i="12" s="1"/>
  <c r="D5509" i="12"/>
  <c r="E5509" i="12"/>
  <c r="G5509" i="12" s="1"/>
  <c r="B5510" i="12"/>
  <c r="C5510" i="12" s="1"/>
  <c r="D5510" i="12"/>
  <c r="E5510" i="12"/>
  <c r="G5510" i="12" s="1"/>
  <c r="B5511" i="12"/>
  <c r="C5511" i="12" s="1"/>
  <c r="D5511" i="12"/>
  <c r="E5511" i="12"/>
  <c r="G5511" i="12" s="1"/>
  <c r="B5512" i="12"/>
  <c r="C5512" i="12" s="1"/>
  <c r="D5512" i="12"/>
  <c r="E5512" i="12"/>
  <c r="G5512" i="12" s="1"/>
  <c r="B5513" i="12"/>
  <c r="C5513" i="12" s="1"/>
  <c r="D5513" i="12"/>
  <c r="E5513" i="12"/>
  <c r="G5513" i="12" s="1"/>
  <c r="B5514" i="12"/>
  <c r="C5514" i="12" s="1"/>
  <c r="D5514" i="12"/>
  <c r="E5514" i="12"/>
  <c r="G5514" i="12" s="1"/>
  <c r="B5515" i="12"/>
  <c r="C5515" i="12" s="1"/>
  <c r="D5515" i="12"/>
  <c r="E5515" i="12"/>
  <c r="G5515" i="12" s="1"/>
  <c r="B5516" i="12"/>
  <c r="C5516" i="12" s="1"/>
  <c r="D5516" i="12"/>
  <c r="E5516" i="12"/>
  <c r="G5516" i="12" s="1"/>
  <c r="B5517" i="12"/>
  <c r="C5517" i="12" s="1"/>
  <c r="D5517" i="12"/>
  <c r="E5517" i="12"/>
  <c r="G5517" i="12" s="1"/>
  <c r="B5518" i="12"/>
  <c r="C5518" i="12" s="1"/>
  <c r="D5518" i="12"/>
  <c r="E5518" i="12"/>
  <c r="G5518" i="12" s="1"/>
  <c r="B5519" i="12"/>
  <c r="C5519" i="12" s="1"/>
  <c r="D5519" i="12"/>
  <c r="E5519" i="12"/>
  <c r="G5519" i="12" s="1"/>
  <c r="B5520" i="12"/>
  <c r="C5520" i="12" s="1"/>
  <c r="D5520" i="12"/>
  <c r="E5520" i="12"/>
  <c r="G5520" i="12" s="1"/>
  <c r="B5521" i="12"/>
  <c r="C5521" i="12" s="1"/>
  <c r="D5521" i="12"/>
  <c r="E5521" i="12"/>
  <c r="G5521" i="12" s="1"/>
  <c r="B5522" i="12"/>
  <c r="C5522" i="12" s="1"/>
  <c r="D5522" i="12"/>
  <c r="E5522" i="12"/>
  <c r="G5522" i="12" s="1"/>
  <c r="B5523" i="12"/>
  <c r="C5523" i="12" s="1"/>
  <c r="D5523" i="12"/>
  <c r="E5523" i="12"/>
  <c r="G5523" i="12" s="1"/>
  <c r="B5524" i="12"/>
  <c r="C5524" i="12" s="1"/>
  <c r="D5524" i="12"/>
  <c r="E5524" i="12"/>
  <c r="G5524" i="12" s="1"/>
  <c r="B5525" i="12"/>
  <c r="C5525" i="12" s="1"/>
  <c r="D5525" i="12"/>
  <c r="E5525" i="12"/>
  <c r="G5525" i="12" s="1"/>
  <c r="B5526" i="12"/>
  <c r="C5526" i="12" s="1"/>
  <c r="D5526" i="12"/>
  <c r="E5526" i="12"/>
  <c r="G5526" i="12" s="1"/>
  <c r="B5527" i="12"/>
  <c r="C5527" i="12" s="1"/>
  <c r="D5527" i="12"/>
  <c r="E5527" i="12"/>
  <c r="G5527" i="12" s="1"/>
  <c r="B5528" i="12"/>
  <c r="C5528" i="12" s="1"/>
  <c r="D5528" i="12"/>
  <c r="E5528" i="12"/>
  <c r="G5528" i="12" s="1"/>
  <c r="B5529" i="12"/>
  <c r="C5529" i="12" s="1"/>
  <c r="D5529" i="12"/>
  <c r="E5529" i="12"/>
  <c r="G5529" i="12" s="1"/>
  <c r="B5530" i="12"/>
  <c r="C5530" i="12" s="1"/>
  <c r="D5530" i="12"/>
  <c r="E5530" i="12"/>
  <c r="G5530" i="12" s="1"/>
  <c r="B5531" i="12"/>
  <c r="C5531" i="12" s="1"/>
  <c r="D5531" i="12"/>
  <c r="E5531" i="12"/>
  <c r="G5531" i="12" s="1"/>
  <c r="B5532" i="12"/>
  <c r="C5532" i="12" s="1"/>
  <c r="D5532" i="12"/>
  <c r="E5532" i="12"/>
  <c r="G5532" i="12" s="1"/>
  <c r="B5533" i="12"/>
  <c r="C5533" i="12" s="1"/>
  <c r="D5533" i="12"/>
  <c r="E5533" i="12"/>
  <c r="G5533" i="12" s="1"/>
  <c r="B5534" i="12"/>
  <c r="C5534" i="12" s="1"/>
  <c r="D5534" i="12"/>
  <c r="E5534" i="12"/>
  <c r="G5534" i="12" s="1"/>
  <c r="B5535" i="12"/>
  <c r="C5535" i="12" s="1"/>
  <c r="D5535" i="12"/>
  <c r="E5535" i="12"/>
  <c r="G5535" i="12" s="1"/>
  <c r="B5536" i="12"/>
  <c r="C5536" i="12" s="1"/>
  <c r="D5536" i="12"/>
  <c r="E5536" i="12"/>
  <c r="G5536" i="12" s="1"/>
  <c r="B5537" i="12"/>
  <c r="C5537" i="12" s="1"/>
  <c r="D5537" i="12"/>
  <c r="E5537" i="12"/>
  <c r="G5537" i="12" s="1"/>
  <c r="B5538" i="12"/>
  <c r="C5538" i="12" s="1"/>
  <c r="D5538" i="12"/>
  <c r="E5538" i="12"/>
  <c r="G5538" i="12" s="1"/>
  <c r="B5539" i="12"/>
  <c r="C5539" i="12" s="1"/>
  <c r="D5539" i="12"/>
  <c r="E5539" i="12"/>
  <c r="G5539" i="12" s="1"/>
  <c r="B5540" i="12"/>
  <c r="C5540" i="12" s="1"/>
  <c r="D5540" i="12"/>
  <c r="E5540" i="12"/>
  <c r="G5540" i="12" s="1"/>
  <c r="B5541" i="12"/>
  <c r="C5541" i="12" s="1"/>
  <c r="D5541" i="12"/>
  <c r="E5541" i="12"/>
  <c r="G5541" i="12" s="1"/>
  <c r="B5542" i="12"/>
  <c r="C5542" i="12" s="1"/>
  <c r="D5542" i="12"/>
  <c r="E5542" i="12"/>
  <c r="G5542" i="12" s="1"/>
  <c r="B5543" i="12"/>
  <c r="C5543" i="12" s="1"/>
  <c r="D5543" i="12"/>
  <c r="E5543" i="12"/>
  <c r="G5543" i="12" s="1"/>
  <c r="B5544" i="12"/>
  <c r="C5544" i="12" s="1"/>
  <c r="D5544" i="12"/>
  <c r="E5544" i="12"/>
  <c r="G5544" i="12" s="1"/>
  <c r="B5545" i="12"/>
  <c r="C5545" i="12" s="1"/>
  <c r="D5545" i="12"/>
  <c r="E5545" i="12"/>
  <c r="G5545" i="12" s="1"/>
  <c r="B5546" i="12"/>
  <c r="C5546" i="12" s="1"/>
  <c r="D5546" i="12"/>
  <c r="E5546" i="12"/>
  <c r="G5546" i="12" s="1"/>
  <c r="B5547" i="12"/>
  <c r="C5547" i="12" s="1"/>
  <c r="D5547" i="12"/>
  <c r="E5547" i="12"/>
  <c r="G5547" i="12" s="1"/>
  <c r="B5548" i="12"/>
  <c r="C5548" i="12" s="1"/>
  <c r="D5548" i="12"/>
  <c r="E5548" i="12"/>
  <c r="G5548" i="12" s="1"/>
  <c r="B5549" i="12"/>
  <c r="C5549" i="12" s="1"/>
  <c r="D5549" i="12"/>
  <c r="E5549" i="12"/>
  <c r="G5549" i="12" s="1"/>
  <c r="B5550" i="12"/>
  <c r="C5550" i="12" s="1"/>
  <c r="D5550" i="12"/>
  <c r="E5550" i="12"/>
  <c r="G5550" i="12" s="1"/>
  <c r="B5551" i="12"/>
  <c r="C5551" i="12" s="1"/>
  <c r="D5551" i="12"/>
  <c r="E5551" i="12"/>
  <c r="G5551" i="12" s="1"/>
  <c r="B5552" i="12"/>
  <c r="C5552" i="12" s="1"/>
  <c r="D5552" i="12"/>
  <c r="E5552" i="12"/>
  <c r="G5552" i="12" s="1"/>
  <c r="B5553" i="12"/>
  <c r="C5553" i="12" s="1"/>
  <c r="D5553" i="12"/>
  <c r="E5553" i="12"/>
  <c r="G5553" i="12" s="1"/>
  <c r="B5554" i="12"/>
  <c r="C5554" i="12" s="1"/>
  <c r="D5554" i="12"/>
  <c r="E5554" i="12"/>
  <c r="G5554" i="12" s="1"/>
  <c r="B5555" i="12"/>
  <c r="C5555" i="12" s="1"/>
  <c r="D5555" i="12"/>
  <c r="E5555" i="12"/>
  <c r="G5555" i="12" s="1"/>
  <c r="B5556" i="12"/>
  <c r="C5556" i="12" s="1"/>
  <c r="D5556" i="12"/>
  <c r="E5556" i="12"/>
  <c r="G5556" i="12" s="1"/>
  <c r="B5557" i="12"/>
  <c r="C5557" i="12" s="1"/>
  <c r="D5557" i="12"/>
  <c r="E5557" i="12"/>
  <c r="G5557" i="12" s="1"/>
  <c r="B5558" i="12"/>
  <c r="C5558" i="12" s="1"/>
  <c r="D5558" i="12"/>
  <c r="E5558" i="12"/>
  <c r="G5558" i="12" s="1"/>
  <c r="B5559" i="12"/>
  <c r="C5559" i="12" s="1"/>
  <c r="D5559" i="12"/>
  <c r="E5559" i="12"/>
  <c r="G5559" i="12" s="1"/>
  <c r="B5560" i="12"/>
  <c r="C5560" i="12" s="1"/>
  <c r="D5560" i="12"/>
  <c r="E5560" i="12"/>
  <c r="G5560" i="12" s="1"/>
  <c r="B5561" i="12"/>
  <c r="C5561" i="12" s="1"/>
  <c r="D5561" i="12"/>
  <c r="E5561" i="12"/>
  <c r="G5561" i="12" s="1"/>
  <c r="B5562" i="12"/>
  <c r="C5562" i="12" s="1"/>
  <c r="D5562" i="12"/>
  <c r="E5562" i="12"/>
  <c r="G5562" i="12" s="1"/>
  <c r="B5563" i="12"/>
  <c r="C5563" i="12" s="1"/>
  <c r="D5563" i="12"/>
  <c r="E5563" i="12"/>
  <c r="G5563" i="12" s="1"/>
  <c r="B5564" i="12"/>
  <c r="C5564" i="12" s="1"/>
  <c r="D5564" i="12"/>
  <c r="E5564" i="12"/>
  <c r="G5564" i="12" s="1"/>
  <c r="B5565" i="12"/>
  <c r="C5565" i="12" s="1"/>
  <c r="D5565" i="12"/>
  <c r="E5565" i="12"/>
  <c r="G5565" i="12" s="1"/>
  <c r="B5566" i="12"/>
  <c r="C5566" i="12" s="1"/>
  <c r="D5566" i="12"/>
  <c r="E5566" i="12"/>
  <c r="G5566" i="12" s="1"/>
  <c r="B5567" i="12"/>
  <c r="C5567" i="12" s="1"/>
  <c r="D5567" i="12"/>
  <c r="E5567" i="12"/>
  <c r="G5567" i="12" s="1"/>
  <c r="B5568" i="12"/>
  <c r="C5568" i="12" s="1"/>
  <c r="D5568" i="12"/>
  <c r="E5568" i="12"/>
  <c r="G5568" i="12" s="1"/>
  <c r="B5569" i="12"/>
  <c r="C5569" i="12" s="1"/>
  <c r="D5569" i="12"/>
  <c r="E5569" i="12"/>
  <c r="G5569" i="12" s="1"/>
  <c r="B5570" i="12"/>
  <c r="C5570" i="12" s="1"/>
  <c r="D5570" i="12"/>
  <c r="E5570" i="12"/>
  <c r="G5570" i="12" s="1"/>
  <c r="B5571" i="12"/>
  <c r="C5571" i="12" s="1"/>
  <c r="D5571" i="12"/>
  <c r="E5571" i="12"/>
  <c r="G5571" i="12" s="1"/>
  <c r="B5572" i="12"/>
  <c r="C5572" i="12" s="1"/>
  <c r="D5572" i="12"/>
  <c r="E5572" i="12"/>
  <c r="G5572" i="12" s="1"/>
  <c r="B5573" i="12"/>
  <c r="C5573" i="12" s="1"/>
  <c r="D5573" i="12"/>
  <c r="E5573" i="12"/>
  <c r="G5573" i="12" s="1"/>
  <c r="B5574" i="12"/>
  <c r="C5574" i="12" s="1"/>
  <c r="D5574" i="12"/>
  <c r="E5574" i="12"/>
  <c r="G5574" i="12" s="1"/>
  <c r="B5575" i="12"/>
  <c r="C5575" i="12" s="1"/>
  <c r="D5575" i="12"/>
  <c r="E5575" i="12"/>
  <c r="G5575" i="12" s="1"/>
  <c r="B5576" i="12"/>
  <c r="C5576" i="12" s="1"/>
  <c r="D5576" i="12"/>
  <c r="E5576" i="12"/>
  <c r="G5576" i="12" s="1"/>
  <c r="B5577" i="12"/>
  <c r="C5577" i="12" s="1"/>
  <c r="D5577" i="12"/>
  <c r="E5577" i="12"/>
  <c r="G5577" i="12" s="1"/>
  <c r="B5578" i="12"/>
  <c r="C5578" i="12" s="1"/>
  <c r="D5578" i="12"/>
  <c r="E5578" i="12"/>
  <c r="G5578" i="12" s="1"/>
  <c r="B5579" i="12"/>
  <c r="C5579" i="12" s="1"/>
  <c r="D5579" i="12"/>
  <c r="E5579" i="12"/>
  <c r="G5579" i="12" s="1"/>
  <c r="B5580" i="12"/>
  <c r="C5580" i="12" s="1"/>
  <c r="D5580" i="12"/>
  <c r="E5580" i="12"/>
  <c r="G5580" i="12" s="1"/>
  <c r="B5581" i="12"/>
  <c r="C5581" i="12" s="1"/>
  <c r="D5581" i="12"/>
  <c r="E5581" i="12"/>
  <c r="G5581" i="12" s="1"/>
  <c r="B5582" i="12"/>
  <c r="C5582" i="12" s="1"/>
  <c r="D5582" i="12"/>
  <c r="E5582" i="12"/>
  <c r="G5582" i="12" s="1"/>
  <c r="B5583" i="12"/>
  <c r="C5583" i="12" s="1"/>
  <c r="D5583" i="12"/>
  <c r="E5583" i="12"/>
  <c r="G5583" i="12" s="1"/>
  <c r="B5584" i="12"/>
  <c r="C5584" i="12" s="1"/>
  <c r="D5584" i="12"/>
  <c r="E5584" i="12"/>
  <c r="G5584" i="12" s="1"/>
  <c r="B5585" i="12"/>
  <c r="C5585" i="12" s="1"/>
  <c r="D5585" i="12"/>
  <c r="E5585" i="12"/>
  <c r="G5585" i="12" s="1"/>
  <c r="B5586" i="12"/>
  <c r="C5586" i="12" s="1"/>
  <c r="D5586" i="12"/>
  <c r="E5586" i="12"/>
  <c r="G5586" i="12" s="1"/>
  <c r="B5587" i="12"/>
  <c r="C5587" i="12" s="1"/>
  <c r="D5587" i="12"/>
  <c r="E5587" i="12"/>
  <c r="G5587" i="12" s="1"/>
  <c r="B5588" i="12"/>
  <c r="C5588" i="12" s="1"/>
  <c r="D5588" i="12"/>
  <c r="E5588" i="12"/>
  <c r="G5588" i="12" s="1"/>
  <c r="B5589" i="12"/>
  <c r="C5589" i="12" s="1"/>
  <c r="D5589" i="12"/>
  <c r="E5589" i="12"/>
  <c r="G5589" i="12" s="1"/>
  <c r="B5590" i="12"/>
  <c r="C5590" i="12" s="1"/>
  <c r="D5590" i="12"/>
  <c r="E5590" i="12"/>
  <c r="G5590" i="12" s="1"/>
  <c r="B5591" i="12"/>
  <c r="C5591" i="12" s="1"/>
  <c r="D5591" i="12"/>
  <c r="E5591" i="12"/>
  <c r="G5591" i="12" s="1"/>
  <c r="B5592" i="12"/>
  <c r="C5592" i="12" s="1"/>
  <c r="D5592" i="12"/>
  <c r="E5592" i="12"/>
  <c r="G5592" i="12" s="1"/>
  <c r="B5593" i="12"/>
  <c r="C5593" i="12" s="1"/>
  <c r="D5593" i="12"/>
  <c r="E5593" i="12"/>
  <c r="G5593" i="12" s="1"/>
  <c r="B5594" i="12"/>
  <c r="C5594" i="12" s="1"/>
  <c r="D5594" i="12"/>
  <c r="E5594" i="12"/>
  <c r="G5594" i="12" s="1"/>
  <c r="B5595" i="12"/>
  <c r="C5595" i="12" s="1"/>
  <c r="D5595" i="12"/>
  <c r="E5595" i="12"/>
  <c r="G5595" i="12" s="1"/>
  <c r="B5596" i="12"/>
  <c r="C5596" i="12" s="1"/>
  <c r="D5596" i="12"/>
  <c r="E5596" i="12"/>
  <c r="G5596" i="12" s="1"/>
  <c r="B5597" i="12"/>
  <c r="C5597" i="12" s="1"/>
  <c r="D5597" i="12"/>
  <c r="E5597" i="12"/>
  <c r="G5597" i="12" s="1"/>
  <c r="B5598" i="12"/>
  <c r="C5598" i="12" s="1"/>
  <c r="D5598" i="12"/>
  <c r="E5598" i="12"/>
  <c r="G5598" i="12" s="1"/>
  <c r="B5599" i="12"/>
  <c r="C5599" i="12" s="1"/>
  <c r="D5599" i="12"/>
  <c r="E5599" i="12"/>
  <c r="G5599" i="12" s="1"/>
  <c r="B5600" i="12"/>
  <c r="C5600" i="12" s="1"/>
  <c r="D5600" i="12"/>
  <c r="E5600" i="12"/>
  <c r="G5600" i="12" s="1"/>
  <c r="B5601" i="12"/>
  <c r="C5601" i="12" s="1"/>
  <c r="D5601" i="12"/>
  <c r="E5601" i="12"/>
  <c r="G5601" i="12" s="1"/>
  <c r="B5602" i="12"/>
  <c r="C5602" i="12" s="1"/>
  <c r="D5602" i="12"/>
  <c r="E5602" i="12"/>
  <c r="G5602" i="12" s="1"/>
  <c r="B5603" i="12"/>
  <c r="C5603" i="12" s="1"/>
  <c r="D5603" i="12"/>
  <c r="E5603" i="12"/>
  <c r="G5603" i="12" s="1"/>
  <c r="B5604" i="12"/>
  <c r="C5604" i="12" s="1"/>
  <c r="D5604" i="12"/>
  <c r="E5604" i="12"/>
  <c r="G5604" i="12" s="1"/>
  <c r="B5605" i="12"/>
  <c r="C5605" i="12" s="1"/>
  <c r="D5605" i="12"/>
  <c r="E5605" i="12"/>
  <c r="G5605" i="12" s="1"/>
  <c r="B5606" i="12"/>
  <c r="C5606" i="12" s="1"/>
  <c r="D5606" i="12"/>
  <c r="E5606" i="12"/>
  <c r="G5606" i="12" s="1"/>
  <c r="B5607" i="12"/>
  <c r="C5607" i="12" s="1"/>
  <c r="D5607" i="12"/>
  <c r="E5607" i="12"/>
  <c r="G5607" i="12" s="1"/>
  <c r="B5608" i="12"/>
  <c r="C5608" i="12" s="1"/>
  <c r="D5608" i="12"/>
  <c r="E5608" i="12"/>
  <c r="G5608" i="12" s="1"/>
  <c r="B5609" i="12"/>
  <c r="C5609" i="12" s="1"/>
  <c r="D5609" i="12"/>
  <c r="E5609" i="12"/>
  <c r="G5609" i="12" s="1"/>
  <c r="B5610" i="12"/>
  <c r="C5610" i="12" s="1"/>
  <c r="D5610" i="12"/>
  <c r="E5610" i="12"/>
  <c r="G5610" i="12" s="1"/>
  <c r="B5611" i="12"/>
  <c r="C5611" i="12" s="1"/>
  <c r="D5611" i="12"/>
  <c r="E5611" i="12"/>
  <c r="G5611" i="12" s="1"/>
  <c r="B5612" i="12"/>
  <c r="C5612" i="12" s="1"/>
  <c r="D5612" i="12"/>
  <c r="E5612" i="12"/>
  <c r="G5612" i="12" s="1"/>
  <c r="B5613" i="12"/>
  <c r="C5613" i="12" s="1"/>
  <c r="D5613" i="12"/>
  <c r="E5613" i="12"/>
  <c r="G5613" i="12" s="1"/>
  <c r="B5614" i="12"/>
  <c r="C5614" i="12" s="1"/>
  <c r="D5614" i="12"/>
  <c r="E5614" i="12"/>
  <c r="G5614" i="12" s="1"/>
  <c r="B5615" i="12"/>
  <c r="C5615" i="12" s="1"/>
  <c r="D5615" i="12"/>
  <c r="E5615" i="12"/>
  <c r="G5615" i="12" s="1"/>
  <c r="B5616" i="12"/>
  <c r="C5616" i="12" s="1"/>
  <c r="D5616" i="12"/>
  <c r="E5616" i="12"/>
  <c r="G5616" i="12" s="1"/>
  <c r="B5617" i="12"/>
  <c r="C5617" i="12" s="1"/>
  <c r="D5617" i="12"/>
  <c r="E5617" i="12"/>
  <c r="G5617" i="12" s="1"/>
  <c r="B5618" i="12"/>
  <c r="C5618" i="12" s="1"/>
  <c r="D5618" i="12"/>
  <c r="E5618" i="12"/>
  <c r="G5618" i="12" s="1"/>
  <c r="B5619" i="12"/>
  <c r="C5619" i="12" s="1"/>
  <c r="D5619" i="12"/>
  <c r="E5619" i="12"/>
  <c r="G5619" i="12" s="1"/>
  <c r="B5620" i="12"/>
  <c r="C5620" i="12" s="1"/>
  <c r="D5620" i="12"/>
  <c r="E5620" i="12"/>
  <c r="G5620" i="12" s="1"/>
  <c r="B5621" i="12"/>
  <c r="C5621" i="12" s="1"/>
  <c r="D5621" i="12"/>
  <c r="E5621" i="12"/>
  <c r="G5621" i="12" s="1"/>
  <c r="B5622" i="12"/>
  <c r="C5622" i="12" s="1"/>
  <c r="D5622" i="12"/>
  <c r="E5622" i="12"/>
  <c r="G5622" i="12" s="1"/>
  <c r="B5623" i="12"/>
  <c r="C5623" i="12" s="1"/>
  <c r="D5623" i="12"/>
  <c r="E5623" i="12"/>
  <c r="G5623" i="12" s="1"/>
  <c r="B5624" i="12"/>
  <c r="C5624" i="12" s="1"/>
  <c r="D5624" i="12"/>
  <c r="E5624" i="12"/>
  <c r="G5624" i="12" s="1"/>
  <c r="B5625" i="12"/>
  <c r="C5625" i="12" s="1"/>
  <c r="D5625" i="12"/>
  <c r="E5625" i="12"/>
  <c r="G5625" i="12" s="1"/>
  <c r="B5626" i="12"/>
  <c r="C5626" i="12" s="1"/>
  <c r="D5626" i="12"/>
  <c r="E5626" i="12"/>
  <c r="G5626" i="12" s="1"/>
  <c r="B5627" i="12"/>
  <c r="C5627" i="12" s="1"/>
  <c r="D5627" i="12"/>
  <c r="E5627" i="12"/>
  <c r="G5627" i="12" s="1"/>
  <c r="B5628" i="12"/>
  <c r="C5628" i="12" s="1"/>
  <c r="D5628" i="12"/>
  <c r="E5628" i="12"/>
  <c r="G5628" i="12" s="1"/>
  <c r="B5629" i="12"/>
  <c r="C5629" i="12" s="1"/>
  <c r="D5629" i="12"/>
  <c r="E5629" i="12"/>
  <c r="G5629" i="12" s="1"/>
  <c r="B5630" i="12"/>
  <c r="C5630" i="12" s="1"/>
  <c r="D5630" i="12"/>
  <c r="E5630" i="12"/>
  <c r="G5630" i="12" s="1"/>
  <c r="B5631" i="12"/>
  <c r="C5631" i="12" s="1"/>
  <c r="D5631" i="12"/>
  <c r="E5631" i="12"/>
  <c r="G5631" i="12" s="1"/>
  <c r="B5632" i="12"/>
  <c r="C5632" i="12" s="1"/>
  <c r="D5632" i="12"/>
  <c r="E5632" i="12"/>
  <c r="G5632" i="12" s="1"/>
  <c r="B5633" i="12"/>
  <c r="C5633" i="12" s="1"/>
  <c r="D5633" i="12"/>
  <c r="E5633" i="12"/>
  <c r="G5633" i="12" s="1"/>
  <c r="B5634" i="12"/>
  <c r="C5634" i="12" s="1"/>
  <c r="D5634" i="12"/>
  <c r="E5634" i="12"/>
  <c r="G5634" i="12" s="1"/>
  <c r="B5635" i="12"/>
  <c r="C5635" i="12" s="1"/>
  <c r="D5635" i="12"/>
  <c r="E5635" i="12"/>
  <c r="G5635" i="12" s="1"/>
  <c r="B5636" i="12"/>
  <c r="C5636" i="12" s="1"/>
  <c r="D5636" i="12"/>
  <c r="E5636" i="12"/>
  <c r="G5636" i="12" s="1"/>
  <c r="B5637" i="12"/>
  <c r="C5637" i="12" s="1"/>
  <c r="D5637" i="12"/>
  <c r="E5637" i="12"/>
  <c r="G5637" i="12" s="1"/>
  <c r="B5638" i="12"/>
  <c r="C5638" i="12" s="1"/>
  <c r="D5638" i="12"/>
  <c r="E5638" i="12"/>
  <c r="G5638" i="12" s="1"/>
  <c r="B5639" i="12"/>
  <c r="C5639" i="12" s="1"/>
  <c r="D5639" i="12"/>
  <c r="E5639" i="12"/>
  <c r="G5639" i="12" s="1"/>
  <c r="B5640" i="12"/>
  <c r="C5640" i="12" s="1"/>
  <c r="D5640" i="12"/>
  <c r="E5640" i="12"/>
  <c r="G5640" i="12" s="1"/>
  <c r="B5641" i="12"/>
  <c r="C5641" i="12" s="1"/>
  <c r="D5641" i="12"/>
  <c r="E5641" i="12"/>
  <c r="G5641" i="12" s="1"/>
  <c r="B5642" i="12"/>
  <c r="C5642" i="12" s="1"/>
  <c r="D5642" i="12"/>
  <c r="E5642" i="12"/>
  <c r="G5642" i="12" s="1"/>
  <c r="B5643" i="12"/>
  <c r="C5643" i="12" s="1"/>
  <c r="D5643" i="12"/>
  <c r="E5643" i="12"/>
  <c r="G5643" i="12" s="1"/>
  <c r="B5644" i="12"/>
  <c r="C5644" i="12" s="1"/>
  <c r="D5644" i="12"/>
  <c r="E5644" i="12"/>
  <c r="G5644" i="12" s="1"/>
  <c r="B5645" i="12"/>
  <c r="C5645" i="12" s="1"/>
  <c r="D5645" i="12"/>
  <c r="E5645" i="12"/>
  <c r="G5645" i="12" s="1"/>
  <c r="B5646" i="12"/>
  <c r="C5646" i="12" s="1"/>
  <c r="D5646" i="12"/>
  <c r="E5646" i="12"/>
  <c r="G5646" i="12" s="1"/>
  <c r="B5647" i="12"/>
  <c r="C5647" i="12" s="1"/>
  <c r="D5647" i="12"/>
  <c r="E5647" i="12"/>
  <c r="G5647" i="12" s="1"/>
  <c r="B5648" i="12"/>
  <c r="C5648" i="12" s="1"/>
  <c r="D5648" i="12"/>
  <c r="E5648" i="12"/>
  <c r="G5648" i="12" s="1"/>
  <c r="B5649" i="12"/>
  <c r="C5649" i="12" s="1"/>
  <c r="D5649" i="12"/>
  <c r="E5649" i="12"/>
  <c r="G5649" i="12" s="1"/>
  <c r="B5650" i="12"/>
  <c r="C5650" i="12" s="1"/>
  <c r="D5650" i="12"/>
  <c r="E5650" i="12"/>
  <c r="G5650" i="12" s="1"/>
  <c r="B5651" i="12"/>
  <c r="C5651" i="12" s="1"/>
  <c r="D5651" i="12"/>
  <c r="E5651" i="12"/>
  <c r="G5651" i="12" s="1"/>
  <c r="B5652" i="12"/>
  <c r="C5652" i="12" s="1"/>
  <c r="D5652" i="12"/>
  <c r="E5652" i="12"/>
  <c r="G5652" i="12" s="1"/>
  <c r="B5653" i="12"/>
  <c r="C5653" i="12" s="1"/>
  <c r="D5653" i="12"/>
  <c r="E5653" i="12"/>
  <c r="G5653" i="12" s="1"/>
  <c r="B5654" i="12"/>
  <c r="C5654" i="12" s="1"/>
  <c r="D5654" i="12"/>
  <c r="E5654" i="12"/>
  <c r="G5654" i="12" s="1"/>
  <c r="B5655" i="12"/>
  <c r="C5655" i="12" s="1"/>
  <c r="D5655" i="12"/>
  <c r="E5655" i="12"/>
  <c r="G5655" i="12" s="1"/>
  <c r="B5656" i="12"/>
  <c r="C5656" i="12" s="1"/>
  <c r="D5656" i="12"/>
  <c r="E5656" i="12"/>
  <c r="G5656" i="12" s="1"/>
  <c r="B5657" i="12"/>
  <c r="C5657" i="12" s="1"/>
  <c r="D5657" i="12"/>
  <c r="E5657" i="12"/>
  <c r="G5657" i="12" s="1"/>
  <c r="B5658" i="12"/>
  <c r="C5658" i="12" s="1"/>
  <c r="D5658" i="12"/>
  <c r="E5658" i="12"/>
  <c r="G5658" i="12" s="1"/>
  <c r="B5659" i="12"/>
  <c r="C5659" i="12" s="1"/>
  <c r="D5659" i="12"/>
  <c r="E5659" i="12"/>
  <c r="G5659" i="12" s="1"/>
  <c r="B5660" i="12"/>
  <c r="C5660" i="12" s="1"/>
  <c r="D5660" i="12"/>
  <c r="E5660" i="12"/>
  <c r="G5660" i="12" s="1"/>
  <c r="B5661" i="12"/>
  <c r="C5661" i="12" s="1"/>
  <c r="D5661" i="12"/>
  <c r="E5661" i="12"/>
  <c r="G5661" i="12" s="1"/>
  <c r="B5662" i="12"/>
  <c r="C5662" i="12" s="1"/>
  <c r="D5662" i="12"/>
  <c r="E5662" i="12"/>
  <c r="G5662" i="12" s="1"/>
  <c r="B5663" i="12"/>
  <c r="C5663" i="12" s="1"/>
  <c r="D5663" i="12"/>
  <c r="E5663" i="12"/>
  <c r="G5663" i="12" s="1"/>
  <c r="B5664" i="12"/>
  <c r="C5664" i="12" s="1"/>
  <c r="D5664" i="12"/>
  <c r="E5664" i="12"/>
  <c r="G5664" i="12" s="1"/>
  <c r="B5665" i="12"/>
  <c r="C5665" i="12" s="1"/>
  <c r="D5665" i="12"/>
  <c r="E5665" i="12"/>
  <c r="G5665" i="12" s="1"/>
  <c r="B5666" i="12"/>
  <c r="C5666" i="12" s="1"/>
  <c r="D5666" i="12"/>
  <c r="E5666" i="12"/>
  <c r="G5666" i="12" s="1"/>
  <c r="B5667" i="12"/>
  <c r="C5667" i="12" s="1"/>
  <c r="D5667" i="12"/>
  <c r="E5667" i="12"/>
  <c r="G5667" i="12" s="1"/>
  <c r="B5668" i="12"/>
  <c r="C5668" i="12" s="1"/>
  <c r="D5668" i="12"/>
  <c r="E5668" i="12"/>
  <c r="G5668" i="12" s="1"/>
  <c r="B5669" i="12"/>
  <c r="C5669" i="12" s="1"/>
  <c r="D5669" i="12"/>
  <c r="E5669" i="12"/>
  <c r="G5669" i="12" s="1"/>
  <c r="B5670" i="12"/>
  <c r="C5670" i="12" s="1"/>
  <c r="D5670" i="12"/>
  <c r="E5670" i="12"/>
  <c r="G5670" i="12" s="1"/>
  <c r="B5671" i="12"/>
  <c r="C5671" i="12" s="1"/>
  <c r="D5671" i="12"/>
  <c r="E5671" i="12"/>
  <c r="G5671" i="12" s="1"/>
  <c r="B5672" i="12"/>
  <c r="C5672" i="12" s="1"/>
  <c r="D5672" i="12"/>
  <c r="E5672" i="12"/>
  <c r="G5672" i="12" s="1"/>
  <c r="B5673" i="12"/>
  <c r="C5673" i="12" s="1"/>
  <c r="D5673" i="12"/>
  <c r="E5673" i="12"/>
  <c r="G5673" i="12" s="1"/>
  <c r="B5674" i="12"/>
  <c r="C5674" i="12" s="1"/>
  <c r="D5674" i="12"/>
  <c r="E5674" i="12"/>
  <c r="G5674" i="12" s="1"/>
  <c r="B5675" i="12"/>
  <c r="C5675" i="12" s="1"/>
  <c r="D5675" i="12"/>
  <c r="E5675" i="12"/>
  <c r="G5675" i="12" s="1"/>
  <c r="B5676" i="12"/>
  <c r="C5676" i="12" s="1"/>
  <c r="D5676" i="12"/>
  <c r="E5676" i="12"/>
  <c r="G5676" i="12" s="1"/>
  <c r="B5677" i="12"/>
  <c r="C5677" i="12" s="1"/>
  <c r="D5677" i="12"/>
  <c r="E5677" i="12"/>
  <c r="G5677" i="12" s="1"/>
  <c r="B5678" i="12"/>
  <c r="C5678" i="12" s="1"/>
  <c r="D5678" i="12"/>
  <c r="E5678" i="12"/>
  <c r="G5678" i="12" s="1"/>
  <c r="B5679" i="12"/>
  <c r="C5679" i="12" s="1"/>
  <c r="D5679" i="12"/>
  <c r="E5679" i="12"/>
  <c r="G5679" i="12" s="1"/>
  <c r="B5680" i="12"/>
  <c r="C5680" i="12" s="1"/>
  <c r="D5680" i="12"/>
  <c r="E5680" i="12"/>
  <c r="G5680" i="12" s="1"/>
  <c r="B5681" i="12"/>
  <c r="C5681" i="12" s="1"/>
  <c r="D5681" i="12"/>
  <c r="E5681" i="12"/>
  <c r="G5681" i="12" s="1"/>
  <c r="B5682" i="12"/>
  <c r="C5682" i="12" s="1"/>
  <c r="D5682" i="12"/>
  <c r="E5682" i="12"/>
  <c r="G5682" i="12" s="1"/>
  <c r="B5683" i="12"/>
  <c r="C5683" i="12" s="1"/>
  <c r="D5683" i="12"/>
  <c r="E5683" i="12"/>
  <c r="G5683" i="12" s="1"/>
  <c r="B5684" i="12"/>
  <c r="C5684" i="12" s="1"/>
  <c r="D5684" i="12"/>
  <c r="E5684" i="12"/>
  <c r="G5684" i="12" s="1"/>
  <c r="B5685" i="12"/>
  <c r="C5685" i="12" s="1"/>
  <c r="D5685" i="12"/>
  <c r="E5685" i="12"/>
  <c r="G5685" i="12" s="1"/>
  <c r="B5686" i="12"/>
  <c r="C5686" i="12" s="1"/>
  <c r="D5686" i="12"/>
  <c r="E5686" i="12"/>
  <c r="G5686" i="12" s="1"/>
  <c r="B5687" i="12"/>
  <c r="C5687" i="12" s="1"/>
  <c r="D5687" i="12"/>
  <c r="E5687" i="12"/>
  <c r="G5687" i="12" s="1"/>
  <c r="B5688" i="12"/>
  <c r="C5688" i="12" s="1"/>
  <c r="D5688" i="12"/>
  <c r="E5688" i="12"/>
  <c r="G5688" i="12" s="1"/>
  <c r="B5689" i="12"/>
  <c r="C5689" i="12" s="1"/>
  <c r="D5689" i="12"/>
  <c r="E5689" i="12"/>
  <c r="G5689" i="12" s="1"/>
  <c r="B5690" i="12"/>
  <c r="C5690" i="12" s="1"/>
  <c r="D5690" i="12"/>
  <c r="E5690" i="12"/>
  <c r="G5690" i="12" s="1"/>
  <c r="B5691" i="12"/>
  <c r="C5691" i="12" s="1"/>
  <c r="D5691" i="12"/>
  <c r="E5691" i="12"/>
  <c r="G5691" i="12" s="1"/>
  <c r="B5692" i="12"/>
  <c r="C5692" i="12" s="1"/>
  <c r="D5692" i="12"/>
  <c r="E5692" i="12"/>
  <c r="G5692" i="12" s="1"/>
  <c r="B5693" i="12"/>
  <c r="C5693" i="12" s="1"/>
  <c r="D5693" i="12"/>
  <c r="E5693" i="12"/>
  <c r="G5693" i="12" s="1"/>
  <c r="B5694" i="12"/>
  <c r="C5694" i="12" s="1"/>
  <c r="D5694" i="12"/>
  <c r="E5694" i="12"/>
  <c r="G5694" i="12" s="1"/>
  <c r="B5695" i="12"/>
  <c r="C5695" i="12" s="1"/>
  <c r="D5695" i="12"/>
  <c r="E5695" i="12"/>
  <c r="G5695" i="12" s="1"/>
  <c r="B5696" i="12"/>
  <c r="C5696" i="12" s="1"/>
  <c r="D5696" i="12"/>
  <c r="E5696" i="12"/>
  <c r="G5696" i="12" s="1"/>
  <c r="B5697" i="12"/>
  <c r="C5697" i="12" s="1"/>
  <c r="D5697" i="12"/>
  <c r="E5697" i="12"/>
  <c r="G5697" i="12" s="1"/>
  <c r="B5698" i="12"/>
  <c r="C5698" i="12" s="1"/>
  <c r="D5698" i="12"/>
  <c r="E5698" i="12"/>
  <c r="G5698" i="12" s="1"/>
  <c r="B5699" i="12"/>
  <c r="C5699" i="12" s="1"/>
  <c r="D5699" i="12"/>
  <c r="E5699" i="12"/>
  <c r="G5699" i="12" s="1"/>
  <c r="B5700" i="12"/>
  <c r="C5700" i="12" s="1"/>
  <c r="D5700" i="12"/>
  <c r="E5700" i="12"/>
  <c r="G5700" i="12" s="1"/>
  <c r="B5701" i="12"/>
  <c r="C5701" i="12" s="1"/>
  <c r="D5701" i="12"/>
  <c r="E5701" i="12"/>
  <c r="G5701" i="12" s="1"/>
  <c r="B5702" i="12"/>
  <c r="C5702" i="12" s="1"/>
  <c r="D5702" i="12"/>
  <c r="E5702" i="12"/>
  <c r="G5702" i="12" s="1"/>
  <c r="B5703" i="12"/>
  <c r="C5703" i="12" s="1"/>
  <c r="D5703" i="12"/>
  <c r="E5703" i="12"/>
  <c r="G5703" i="12" s="1"/>
  <c r="B5704" i="12"/>
  <c r="C5704" i="12" s="1"/>
  <c r="D5704" i="12"/>
  <c r="E5704" i="12"/>
  <c r="G5704" i="12" s="1"/>
  <c r="B5705" i="12"/>
  <c r="C5705" i="12" s="1"/>
  <c r="D5705" i="12"/>
  <c r="E5705" i="12"/>
  <c r="G5705" i="12" s="1"/>
  <c r="B5706" i="12"/>
  <c r="C5706" i="12" s="1"/>
  <c r="D5706" i="12"/>
  <c r="E5706" i="12"/>
  <c r="G5706" i="12" s="1"/>
  <c r="B5707" i="12"/>
  <c r="C5707" i="12" s="1"/>
  <c r="D5707" i="12"/>
  <c r="E5707" i="12"/>
  <c r="G5707" i="12" s="1"/>
  <c r="B5708" i="12"/>
  <c r="C5708" i="12" s="1"/>
  <c r="D5708" i="12"/>
  <c r="E5708" i="12"/>
  <c r="G5708" i="12" s="1"/>
  <c r="B5709" i="12"/>
  <c r="C5709" i="12" s="1"/>
  <c r="D5709" i="12"/>
  <c r="E5709" i="12"/>
  <c r="G5709" i="12" s="1"/>
  <c r="B5710" i="12"/>
  <c r="C5710" i="12" s="1"/>
  <c r="D5710" i="12"/>
  <c r="E5710" i="12"/>
  <c r="G5710" i="12" s="1"/>
  <c r="B5711" i="12"/>
  <c r="C5711" i="12" s="1"/>
  <c r="D5711" i="12"/>
  <c r="E5711" i="12"/>
  <c r="G5711" i="12" s="1"/>
  <c r="B5712" i="12"/>
  <c r="C5712" i="12" s="1"/>
  <c r="D5712" i="12"/>
  <c r="E5712" i="12"/>
  <c r="G5712" i="12" s="1"/>
  <c r="B5713" i="12"/>
  <c r="C5713" i="12" s="1"/>
  <c r="D5713" i="12"/>
  <c r="E5713" i="12"/>
  <c r="G5713" i="12" s="1"/>
  <c r="B5714" i="12"/>
  <c r="C5714" i="12" s="1"/>
  <c r="D5714" i="12"/>
  <c r="E5714" i="12"/>
  <c r="G5714" i="12" s="1"/>
  <c r="B5715" i="12"/>
  <c r="C5715" i="12" s="1"/>
  <c r="D5715" i="12"/>
  <c r="E5715" i="12"/>
  <c r="G5715" i="12" s="1"/>
  <c r="B5716" i="12"/>
  <c r="C5716" i="12" s="1"/>
  <c r="D5716" i="12"/>
  <c r="E5716" i="12"/>
  <c r="G5716" i="12" s="1"/>
  <c r="B5717" i="12"/>
  <c r="C5717" i="12" s="1"/>
  <c r="D5717" i="12"/>
  <c r="E5717" i="12"/>
  <c r="G5717" i="12" s="1"/>
  <c r="B5718" i="12"/>
  <c r="C5718" i="12" s="1"/>
  <c r="D5718" i="12"/>
  <c r="E5718" i="12"/>
  <c r="G5718" i="12" s="1"/>
  <c r="B5719" i="12"/>
  <c r="C5719" i="12" s="1"/>
  <c r="D5719" i="12"/>
  <c r="E5719" i="12"/>
  <c r="G5719" i="12" s="1"/>
  <c r="B5720" i="12"/>
  <c r="C5720" i="12" s="1"/>
  <c r="D5720" i="12"/>
  <c r="E5720" i="12"/>
  <c r="G5720" i="12" s="1"/>
  <c r="B5721" i="12"/>
  <c r="C5721" i="12" s="1"/>
  <c r="D5721" i="12"/>
  <c r="E5721" i="12"/>
  <c r="G5721" i="12" s="1"/>
  <c r="B5722" i="12"/>
  <c r="C5722" i="12" s="1"/>
  <c r="D5722" i="12"/>
  <c r="E5722" i="12"/>
  <c r="G5722" i="12" s="1"/>
  <c r="B5723" i="12"/>
  <c r="C5723" i="12" s="1"/>
  <c r="D5723" i="12"/>
  <c r="E5723" i="12"/>
  <c r="G5723" i="12" s="1"/>
  <c r="B5724" i="12"/>
  <c r="C5724" i="12" s="1"/>
  <c r="D5724" i="12"/>
  <c r="E5724" i="12"/>
  <c r="G5724" i="12" s="1"/>
  <c r="B5725" i="12"/>
  <c r="C5725" i="12" s="1"/>
  <c r="D5725" i="12"/>
  <c r="E5725" i="12"/>
  <c r="G5725" i="12" s="1"/>
  <c r="B5726" i="12"/>
  <c r="C5726" i="12" s="1"/>
  <c r="D5726" i="12"/>
  <c r="E5726" i="12"/>
  <c r="G5726" i="12" s="1"/>
  <c r="B5727" i="12"/>
  <c r="C5727" i="12" s="1"/>
  <c r="D5727" i="12"/>
  <c r="E5727" i="12"/>
  <c r="G5727" i="12" s="1"/>
  <c r="B5728" i="12"/>
  <c r="C5728" i="12" s="1"/>
  <c r="D5728" i="12"/>
  <c r="E5728" i="12"/>
  <c r="G5728" i="12" s="1"/>
  <c r="B5729" i="12"/>
  <c r="C5729" i="12" s="1"/>
  <c r="D5729" i="12"/>
  <c r="E5729" i="12"/>
  <c r="G5729" i="12" s="1"/>
  <c r="B5730" i="12"/>
  <c r="C5730" i="12" s="1"/>
  <c r="D5730" i="12"/>
  <c r="E5730" i="12"/>
  <c r="G5730" i="12" s="1"/>
  <c r="B5731" i="12"/>
  <c r="C5731" i="12" s="1"/>
  <c r="D5731" i="12"/>
  <c r="E5731" i="12"/>
  <c r="G5731" i="12" s="1"/>
  <c r="B5732" i="12"/>
  <c r="C5732" i="12" s="1"/>
  <c r="D5732" i="12"/>
  <c r="E5732" i="12"/>
  <c r="G5732" i="12" s="1"/>
  <c r="B5733" i="12"/>
  <c r="C5733" i="12" s="1"/>
  <c r="D5733" i="12"/>
  <c r="E5733" i="12"/>
  <c r="G5733" i="12" s="1"/>
  <c r="B5734" i="12"/>
  <c r="C5734" i="12" s="1"/>
  <c r="D5734" i="12"/>
  <c r="E5734" i="12"/>
  <c r="G5734" i="12" s="1"/>
  <c r="B5735" i="12"/>
  <c r="C5735" i="12" s="1"/>
  <c r="D5735" i="12"/>
  <c r="E5735" i="12"/>
  <c r="G5735" i="12" s="1"/>
  <c r="B5736" i="12"/>
  <c r="C5736" i="12" s="1"/>
  <c r="D5736" i="12"/>
  <c r="E5736" i="12"/>
  <c r="G5736" i="12" s="1"/>
  <c r="B5737" i="12"/>
  <c r="C5737" i="12" s="1"/>
  <c r="D5737" i="12"/>
  <c r="E5737" i="12"/>
  <c r="G5737" i="12" s="1"/>
  <c r="B5738" i="12"/>
  <c r="C5738" i="12" s="1"/>
  <c r="D5738" i="12"/>
  <c r="E5738" i="12"/>
  <c r="G5738" i="12" s="1"/>
  <c r="B5739" i="12"/>
  <c r="C5739" i="12" s="1"/>
  <c r="D5739" i="12"/>
  <c r="E5739" i="12"/>
  <c r="G5739" i="12" s="1"/>
  <c r="B5740" i="12"/>
  <c r="C5740" i="12" s="1"/>
  <c r="D5740" i="12"/>
  <c r="E5740" i="12"/>
  <c r="G5740" i="12" s="1"/>
  <c r="B5741" i="12"/>
  <c r="C5741" i="12" s="1"/>
  <c r="D5741" i="12"/>
  <c r="E5741" i="12"/>
  <c r="G5741" i="12" s="1"/>
  <c r="B5742" i="12"/>
  <c r="C5742" i="12" s="1"/>
  <c r="D5742" i="12"/>
  <c r="E5742" i="12"/>
  <c r="G5742" i="12" s="1"/>
  <c r="B5743" i="12"/>
  <c r="C5743" i="12" s="1"/>
  <c r="D5743" i="12"/>
  <c r="E5743" i="12"/>
  <c r="G5743" i="12" s="1"/>
  <c r="B5744" i="12"/>
  <c r="C5744" i="12" s="1"/>
  <c r="D5744" i="12"/>
  <c r="E5744" i="12"/>
  <c r="G5744" i="12" s="1"/>
  <c r="B5745" i="12"/>
  <c r="C5745" i="12" s="1"/>
  <c r="D5745" i="12"/>
  <c r="E5745" i="12"/>
  <c r="G5745" i="12" s="1"/>
  <c r="B5746" i="12"/>
  <c r="C5746" i="12" s="1"/>
  <c r="D5746" i="12"/>
  <c r="E5746" i="12"/>
  <c r="G5746" i="12" s="1"/>
  <c r="B5747" i="12"/>
  <c r="C5747" i="12" s="1"/>
  <c r="D5747" i="12"/>
  <c r="E5747" i="12"/>
  <c r="G5747" i="12" s="1"/>
  <c r="B5748" i="12"/>
  <c r="C5748" i="12" s="1"/>
  <c r="D5748" i="12"/>
  <c r="E5748" i="12"/>
  <c r="G5748" i="12" s="1"/>
  <c r="B5749" i="12"/>
  <c r="C5749" i="12" s="1"/>
  <c r="D5749" i="12"/>
  <c r="E5749" i="12"/>
  <c r="G5749" i="12" s="1"/>
  <c r="B5750" i="12"/>
  <c r="C5750" i="12" s="1"/>
  <c r="D5750" i="12"/>
  <c r="E5750" i="12"/>
  <c r="G5750" i="12" s="1"/>
  <c r="B5751" i="12"/>
  <c r="C5751" i="12" s="1"/>
  <c r="D5751" i="12"/>
  <c r="E5751" i="12"/>
  <c r="G5751" i="12" s="1"/>
  <c r="B5752" i="12"/>
  <c r="C5752" i="12" s="1"/>
  <c r="D5752" i="12"/>
  <c r="E5752" i="12"/>
  <c r="G5752" i="12" s="1"/>
  <c r="B5753" i="12"/>
  <c r="C5753" i="12" s="1"/>
  <c r="D5753" i="12"/>
  <c r="E5753" i="12"/>
  <c r="G5753" i="12" s="1"/>
  <c r="B5754" i="12"/>
  <c r="C5754" i="12" s="1"/>
  <c r="D5754" i="12"/>
  <c r="E5754" i="12"/>
  <c r="G5754" i="12" s="1"/>
  <c r="B5755" i="12"/>
  <c r="C5755" i="12" s="1"/>
  <c r="D5755" i="12"/>
  <c r="E5755" i="12"/>
  <c r="G5755" i="12" s="1"/>
  <c r="B5756" i="12"/>
  <c r="C5756" i="12" s="1"/>
  <c r="D5756" i="12"/>
  <c r="E5756" i="12"/>
  <c r="G5756" i="12" s="1"/>
  <c r="B5757" i="12"/>
  <c r="C5757" i="12" s="1"/>
  <c r="D5757" i="12"/>
  <c r="E5757" i="12"/>
  <c r="G5757" i="12" s="1"/>
  <c r="B5758" i="12"/>
  <c r="C5758" i="12" s="1"/>
  <c r="D5758" i="12"/>
  <c r="E5758" i="12"/>
  <c r="G5758" i="12" s="1"/>
  <c r="B5759" i="12"/>
  <c r="C5759" i="12" s="1"/>
  <c r="D5759" i="12"/>
  <c r="E5759" i="12"/>
  <c r="G5759" i="12" s="1"/>
  <c r="B5760" i="12"/>
  <c r="C5760" i="12" s="1"/>
  <c r="D5760" i="12"/>
  <c r="E5760" i="12"/>
  <c r="G5760" i="12" s="1"/>
  <c r="B5761" i="12"/>
  <c r="C5761" i="12" s="1"/>
  <c r="D5761" i="12"/>
  <c r="E5761" i="12"/>
  <c r="G5761" i="12" s="1"/>
  <c r="B5762" i="12"/>
  <c r="C5762" i="12" s="1"/>
  <c r="D5762" i="12"/>
  <c r="E5762" i="12"/>
  <c r="G5762" i="12" s="1"/>
  <c r="B5763" i="12"/>
  <c r="C5763" i="12" s="1"/>
  <c r="D5763" i="12"/>
  <c r="E5763" i="12"/>
  <c r="G5763" i="12" s="1"/>
  <c r="B5764" i="12"/>
  <c r="C5764" i="12" s="1"/>
  <c r="D5764" i="12"/>
  <c r="E5764" i="12"/>
  <c r="G5764" i="12" s="1"/>
  <c r="B5765" i="12"/>
  <c r="C5765" i="12" s="1"/>
  <c r="D5765" i="12"/>
  <c r="E5765" i="12"/>
  <c r="G5765" i="12" s="1"/>
  <c r="B5766" i="12"/>
  <c r="C5766" i="12" s="1"/>
  <c r="D5766" i="12"/>
  <c r="E5766" i="12"/>
  <c r="G5766" i="12" s="1"/>
  <c r="B5767" i="12"/>
  <c r="C5767" i="12" s="1"/>
  <c r="D5767" i="12"/>
  <c r="E5767" i="12"/>
  <c r="G5767" i="12" s="1"/>
  <c r="B5768" i="12"/>
  <c r="C5768" i="12" s="1"/>
  <c r="D5768" i="12"/>
  <c r="E5768" i="12"/>
  <c r="G5768" i="12" s="1"/>
  <c r="B5769" i="12"/>
  <c r="C5769" i="12" s="1"/>
  <c r="D5769" i="12"/>
  <c r="E5769" i="12"/>
  <c r="G5769" i="12" s="1"/>
  <c r="B5770" i="12"/>
  <c r="C5770" i="12" s="1"/>
  <c r="D5770" i="12"/>
  <c r="E5770" i="12"/>
  <c r="G5770" i="12" s="1"/>
  <c r="B5771" i="12"/>
  <c r="C5771" i="12" s="1"/>
  <c r="D5771" i="12"/>
  <c r="E5771" i="12"/>
  <c r="G5771" i="12" s="1"/>
  <c r="B5772" i="12"/>
  <c r="C5772" i="12" s="1"/>
  <c r="D5772" i="12"/>
  <c r="E5772" i="12"/>
  <c r="G5772" i="12" s="1"/>
  <c r="B5773" i="12"/>
  <c r="C5773" i="12" s="1"/>
  <c r="D5773" i="12"/>
  <c r="E5773" i="12"/>
  <c r="G5773" i="12" s="1"/>
  <c r="B5774" i="12"/>
  <c r="C5774" i="12" s="1"/>
  <c r="D5774" i="12"/>
  <c r="E5774" i="12"/>
  <c r="G5774" i="12" s="1"/>
  <c r="B5775" i="12"/>
  <c r="C5775" i="12" s="1"/>
  <c r="D5775" i="12"/>
  <c r="E5775" i="12"/>
  <c r="G5775" i="12" s="1"/>
  <c r="B5776" i="12"/>
  <c r="C5776" i="12" s="1"/>
  <c r="D5776" i="12"/>
  <c r="E5776" i="12"/>
  <c r="G5776" i="12" s="1"/>
  <c r="B5777" i="12"/>
  <c r="C5777" i="12" s="1"/>
  <c r="D5777" i="12"/>
  <c r="E5777" i="12"/>
  <c r="G5777" i="12" s="1"/>
  <c r="B5778" i="12"/>
  <c r="C5778" i="12" s="1"/>
  <c r="D5778" i="12"/>
  <c r="E5778" i="12"/>
  <c r="G5778" i="12" s="1"/>
  <c r="B5779" i="12"/>
  <c r="C5779" i="12" s="1"/>
  <c r="D5779" i="12"/>
  <c r="E5779" i="12"/>
  <c r="G5779" i="12" s="1"/>
  <c r="B5780" i="12"/>
  <c r="C5780" i="12" s="1"/>
  <c r="D5780" i="12"/>
  <c r="E5780" i="12"/>
  <c r="G5780" i="12" s="1"/>
  <c r="B5781" i="12"/>
  <c r="C5781" i="12" s="1"/>
  <c r="D5781" i="12"/>
  <c r="E5781" i="12"/>
  <c r="G5781" i="12" s="1"/>
  <c r="B5782" i="12"/>
  <c r="C5782" i="12" s="1"/>
  <c r="D5782" i="12"/>
  <c r="E5782" i="12"/>
  <c r="G5782" i="12" s="1"/>
  <c r="B5783" i="12"/>
  <c r="C5783" i="12" s="1"/>
  <c r="D5783" i="12"/>
  <c r="E5783" i="12"/>
  <c r="G5783" i="12" s="1"/>
  <c r="B5784" i="12"/>
  <c r="C5784" i="12" s="1"/>
  <c r="D5784" i="12"/>
  <c r="E5784" i="12"/>
  <c r="G5784" i="12" s="1"/>
  <c r="B5785" i="12"/>
  <c r="C5785" i="12" s="1"/>
  <c r="D5785" i="12"/>
  <c r="E5785" i="12"/>
  <c r="G5785" i="12" s="1"/>
  <c r="B5786" i="12"/>
  <c r="C5786" i="12" s="1"/>
  <c r="D5786" i="12"/>
  <c r="E5786" i="12"/>
  <c r="G5786" i="12" s="1"/>
  <c r="B5787" i="12"/>
  <c r="C5787" i="12" s="1"/>
  <c r="D5787" i="12"/>
  <c r="E5787" i="12"/>
  <c r="G5787" i="12" s="1"/>
  <c r="B5788" i="12"/>
  <c r="C5788" i="12" s="1"/>
  <c r="D5788" i="12"/>
  <c r="E5788" i="12"/>
  <c r="G5788" i="12" s="1"/>
  <c r="B5789" i="12"/>
  <c r="C5789" i="12" s="1"/>
  <c r="D5789" i="12"/>
  <c r="E5789" i="12"/>
  <c r="G5789" i="12" s="1"/>
  <c r="B5790" i="12"/>
  <c r="C5790" i="12" s="1"/>
  <c r="D5790" i="12"/>
  <c r="E5790" i="12"/>
  <c r="G5790" i="12" s="1"/>
  <c r="B5791" i="12"/>
  <c r="C5791" i="12" s="1"/>
  <c r="D5791" i="12"/>
  <c r="E5791" i="12"/>
  <c r="G5791" i="12" s="1"/>
  <c r="B5792" i="12"/>
  <c r="C5792" i="12" s="1"/>
  <c r="D5792" i="12"/>
  <c r="E5792" i="12"/>
  <c r="G5792" i="12" s="1"/>
  <c r="B5793" i="12"/>
  <c r="C5793" i="12" s="1"/>
  <c r="D5793" i="12"/>
  <c r="E5793" i="12"/>
  <c r="G5793" i="12" s="1"/>
  <c r="B5794" i="12"/>
  <c r="C5794" i="12" s="1"/>
  <c r="D5794" i="12"/>
  <c r="E5794" i="12"/>
  <c r="G5794" i="12" s="1"/>
  <c r="B5795" i="12"/>
  <c r="C5795" i="12" s="1"/>
  <c r="D5795" i="12"/>
  <c r="E5795" i="12"/>
  <c r="G5795" i="12" s="1"/>
  <c r="B5796" i="12"/>
  <c r="C5796" i="12" s="1"/>
  <c r="D5796" i="12"/>
  <c r="E5796" i="12"/>
  <c r="G5796" i="12" s="1"/>
  <c r="B5797" i="12"/>
  <c r="C5797" i="12" s="1"/>
  <c r="D5797" i="12"/>
  <c r="E5797" i="12"/>
  <c r="G5797" i="12" s="1"/>
  <c r="B5798" i="12"/>
  <c r="C5798" i="12" s="1"/>
  <c r="D5798" i="12"/>
  <c r="E5798" i="12"/>
  <c r="G5798" i="12" s="1"/>
  <c r="B5799" i="12"/>
  <c r="C5799" i="12" s="1"/>
  <c r="D5799" i="12"/>
  <c r="E5799" i="12"/>
  <c r="G5799" i="12" s="1"/>
  <c r="B5800" i="12"/>
  <c r="C5800" i="12" s="1"/>
  <c r="D5800" i="12"/>
  <c r="E5800" i="12"/>
  <c r="G5800" i="12" s="1"/>
  <c r="B5801" i="12"/>
  <c r="C5801" i="12" s="1"/>
  <c r="D5801" i="12"/>
  <c r="E5801" i="12"/>
  <c r="G5801" i="12" s="1"/>
  <c r="B5802" i="12"/>
  <c r="C5802" i="12" s="1"/>
  <c r="D5802" i="12"/>
  <c r="E5802" i="12"/>
  <c r="G5802" i="12" s="1"/>
  <c r="B5803" i="12"/>
  <c r="C5803" i="12" s="1"/>
  <c r="D5803" i="12"/>
  <c r="E5803" i="12"/>
  <c r="G5803" i="12" s="1"/>
  <c r="B5804" i="12"/>
  <c r="C5804" i="12" s="1"/>
  <c r="D5804" i="12"/>
  <c r="E5804" i="12"/>
  <c r="G5804" i="12" s="1"/>
  <c r="B5805" i="12"/>
  <c r="C5805" i="12" s="1"/>
  <c r="D5805" i="12"/>
  <c r="E5805" i="12"/>
  <c r="G5805" i="12" s="1"/>
  <c r="B5806" i="12"/>
  <c r="C5806" i="12" s="1"/>
  <c r="D5806" i="12"/>
  <c r="E5806" i="12"/>
  <c r="G5806" i="12" s="1"/>
  <c r="B4038" i="12"/>
  <c r="C4038" i="12" s="1"/>
  <c r="D4038" i="12"/>
  <c r="E4038" i="12"/>
  <c r="G4038" i="12" s="1"/>
  <c r="B4039" i="12"/>
  <c r="C4039" i="12" s="1"/>
  <c r="D4039" i="12"/>
  <c r="E4039" i="12"/>
  <c r="G4039" i="12" s="1"/>
  <c r="B4040" i="12"/>
  <c r="C4040" i="12" s="1"/>
  <c r="D4040" i="12"/>
  <c r="E4040" i="12"/>
  <c r="G4040" i="12" s="1"/>
  <c r="B4041" i="12"/>
  <c r="C4041" i="12" s="1"/>
  <c r="D4041" i="12"/>
  <c r="E4041" i="12"/>
  <c r="G4041" i="12" s="1"/>
  <c r="B4042" i="12"/>
  <c r="C4042" i="12" s="1"/>
  <c r="D4042" i="12"/>
  <c r="E4042" i="12"/>
  <c r="G4042" i="12" s="1"/>
  <c r="B4043" i="12"/>
  <c r="C4043" i="12" s="1"/>
  <c r="D4043" i="12"/>
  <c r="E4043" i="12"/>
  <c r="G4043" i="12" s="1"/>
  <c r="B4044" i="12"/>
  <c r="C4044" i="12" s="1"/>
  <c r="D4044" i="12"/>
  <c r="E4044" i="12"/>
  <c r="G4044" i="12" s="1"/>
  <c r="B4045" i="12"/>
  <c r="C4045" i="12" s="1"/>
  <c r="D4045" i="12"/>
  <c r="E4045" i="12"/>
  <c r="G4045" i="12" s="1"/>
  <c r="B4046" i="12"/>
  <c r="C4046" i="12" s="1"/>
  <c r="D4046" i="12"/>
  <c r="E4046" i="12"/>
  <c r="G4046" i="12" s="1"/>
  <c r="B4047" i="12"/>
  <c r="C4047" i="12" s="1"/>
  <c r="D4047" i="12"/>
  <c r="E4047" i="12"/>
  <c r="G4047" i="12" s="1"/>
  <c r="B4048" i="12"/>
  <c r="C4048" i="12" s="1"/>
  <c r="D4048" i="12"/>
  <c r="E4048" i="12"/>
  <c r="G4048" i="12" s="1"/>
  <c r="E4037" i="12" l="1"/>
  <c r="G4037" i="12" s="1"/>
  <c r="D4037" i="12"/>
  <c r="B4037" i="12"/>
  <c r="C4037" i="12" s="1"/>
  <c r="E4036" i="12"/>
  <c r="G4036" i="12" s="1"/>
  <c r="D4036" i="12"/>
  <c r="B4036" i="12"/>
  <c r="C4036" i="12" s="1"/>
  <c r="B3905" i="12"/>
  <c r="C3905" i="12" s="1"/>
  <c r="D3905" i="12"/>
  <c r="E3905" i="12"/>
  <c r="G3905" i="12" s="1"/>
  <c r="B3913" i="12"/>
  <c r="C3913" i="12" s="1"/>
  <c r="D3913" i="12"/>
  <c r="E3913" i="12"/>
  <c r="G3913" i="12" s="1"/>
  <c r="B3157" i="12" l="1"/>
  <c r="C3157" i="12" s="1"/>
  <c r="D3157" i="12"/>
  <c r="E3157" i="12"/>
  <c r="B3158" i="12"/>
  <c r="C3158" i="12" s="1"/>
  <c r="D3158" i="12"/>
  <c r="E3158" i="12"/>
  <c r="B3159" i="12"/>
  <c r="C3159" i="12" s="1"/>
  <c r="D3159" i="12"/>
  <c r="E3159" i="12"/>
  <c r="B3160" i="12"/>
  <c r="C3160" i="12" s="1"/>
  <c r="D3160" i="12"/>
  <c r="E3160" i="12"/>
  <c r="B3161" i="12"/>
  <c r="C3161" i="12" s="1"/>
  <c r="D3161" i="12"/>
  <c r="E3161" i="12"/>
  <c r="B3162" i="12"/>
  <c r="C3162" i="12" s="1"/>
  <c r="D3162" i="12"/>
  <c r="E3162" i="12"/>
  <c r="B3163" i="12"/>
  <c r="C3163" i="12" s="1"/>
  <c r="D3163" i="12"/>
  <c r="E3163" i="12"/>
  <c r="B3164" i="12"/>
  <c r="C3164" i="12" s="1"/>
  <c r="D3164" i="12"/>
  <c r="E3164" i="12"/>
  <c r="B3165" i="12"/>
  <c r="C3165" i="12" s="1"/>
  <c r="D3165" i="12"/>
  <c r="E3165" i="12"/>
  <c r="B3166" i="12"/>
  <c r="C3166" i="12" s="1"/>
  <c r="D3166" i="12"/>
  <c r="E3166" i="12"/>
  <c r="B3167" i="12"/>
  <c r="C3167" i="12" s="1"/>
  <c r="D3167" i="12"/>
  <c r="E3167" i="12"/>
  <c r="B3168" i="12"/>
  <c r="C3168" i="12" s="1"/>
  <c r="D3168" i="12"/>
  <c r="E3168" i="12"/>
  <c r="B3169" i="12"/>
  <c r="C3169" i="12" s="1"/>
  <c r="D3169" i="12"/>
  <c r="E3169" i="12"/>
  <c r="B3170" i="12"/>
  <c r="C3170" i="12" s="1"/>
  <c r="D3170" i="12"/>
  <c r="E3170" i="12"/>
  <c r="B3171" i="12"/>
  <c r="C3171" i="12" s="1"/>
  <c r="D3171" i="12"/>
  <c r="E3171" i="12"/>
  <c r="B3172" i="12"/>
  <c r="C3172" i="12" s="1"/>
  <c r="D3172" i="12"/>
  <c r="E3172" i="12"/>
  <c r="B3173" i="12"/>
  <c r="C3173" i="12" s="1"/>
  <c r="D3173" i="12"/>
  <c r="E3173" i="12"/>
  <c r="B3174" i="12"/>
  <c r="C3174" i="12" s="1"/>
  <c r="D3174" i="12"/>
  <c r="E3174" i="12"/>
  <c r="B3175" i="12"/>
  <c r="C3175" i="12" s="1"/>
  <c r="D3175" i="12"/>
  <c r="E3175" i="12"/>
  <c r="B3176" i="12"/>
  <c r="C3176" i="12" s="1"/>
  <c r="D3176" i="12"/>
  <c r="E3176" i="12"/>
  <c r="B3177" i="12"/>
  <c r="C3177" i="12" s="1"/>
  <c r="D3177" i="12"/>
  <c r="E3177" i="12"/>
  <c r="B3178" i="12"/>
  <c r="C3178" i="12" s="1"/>
  <c r="D3178" i="12"/>
  <c r="E3178" i="12"/>
  <c r="B3179" i="12"/>
  <c r="C3179" i="12" s="1"/>
  <c r="D3179" i="12"/>
  <c r="E3179" i="12"/>
  <c r="B3180" i="12"/>
  <c r="C3180" i="12" s="1"/>
  <c r="D3180" i="12"/>
  <c r="E3180" i="12"/>
  <c r="B3181" i="12"/>
  <c r="C3181" i="12" s="1"/>
  <c r="D3181" i="12"/>
  <c r="E3181" i="12"/>
  <c r="B3182" i="12"/>
  <c r="C3182" i="12" s="1"/>
  <c r="D3182" i="12"/>
  <c r="E3182" i="12"/>
  <c r="B3183" i="12"/>
  <c r="C3183" i="12" s="1"/>
  <c r="D3183" i="12"/>
  <c r="E3183" i="12"/>
  <c r="B3184" i="12"/>
  <c r="C3184" i="12" s="1"/>
  <c r="D3184" i="12"/>
  <c r="E3184" i="12"/>
  <c r="B3185" i="12"/>
  <c r="C3185" i="12" s="1"/>
  <c r="D3185" i="12"/>
  <c r="E3185" i="12"/>
  <c r="B3186" i="12"/>
  <c r="C3186" i="12" s="1"/>
  <c r="D3186" i="12"/>
  <c r="E3186" i="12"/>
  <c r="B3187" i="12"/>
  <c r="C3187" i="12" s="1"/>
  <c r="D3187" i="12"/>
  <c r="E3187" i="12"/>
  <c r="B3188" i="12"/>
  <c r="C3188" i="12" s="1"/>
  <c r="D3188" i="12"/>
  <c r="E3188" i="12"/>
  <c r="B3189" i="12"/>
  <c r="C3189" i="12" s="1"/>
  <c r="D3189" i="12"/>
  <c r="E3189" i="12"/>
  <c r="B3190" i="12"/>
  <c r="C3190" i="12" s="1"/>
  <c r="D3190" i="12"/>
  <c r="E3190" i="12"/>
  <c r="B3191" i="12"/>
  <c r="C3191" i="12" s="1"/>
  <c r="D3191" i="12"/>
  <c r="E3191" i="12"/>
  <c r="B3192" i="12"/>
  <c r="C3192" i="12" s="1"/>
  <c r="D3192" i="12"/>
  <c r="E3192" i="12"/>
  <c r="B3193" i="12"/>
  <c r="C3193" i="12" s="1"/>
  <c r="D3193" i="12"/>
  <c r="E3193" i="12"/>
  <c r="B3194" i="12"/>
  <c r="C3194" i="12" s="1"/>
  <c r="D3194" i="12"/>
  <c r="E3194" i="12"/>
  <c r="B3195" i="12"/>
  <c r="C3195" i="12" s="1"/>
  <c r="D3195" i="12"/>
  <c r="E3195" i="12"/>
  <c r="B3196" i="12"/>
  <c r="C3196" i="12" s="1"/>
  <c r="D3196" i="12"/>
  <c r="E3196" i="12"/>
  <c r="B3197" i="12"/>
  <c r="C3197" i="12" s="1"/>
  <c r="D3197" i="12"/>
  <c r="E3197" i="12"/>
  <c r="B3198" i="12"/>
  <c r="C3198" i="12" s="1"/>
  <c r="D3198" i="12"/>
  <c r="E3198" i="12"/>
  <c r="B3199" i="12"/>
  <c r="C3199" i="12" s="1"/>
  <c r="D3199" i="12"/>
  <c r="E3199" i="12"/>
  <c r="B3200" i="12"/>
  <c r="C3200" i="12" s="1"/>
  <c r="D3200" i="12"/>
  <c r="E3200" i="12"/>
  <c r="B3201" i="12"/>
  <c r="C3201" i="12" s="1"/>
  <c r="D3201" i="12"/>
  <c r="E3201" i="12"/>
  <c r="B3202" i="12"/>
  <c r="C3202" i="12" s="1"/>
  <c r="D3202" i="12"/>
  <c r="E3202" i="12"/>
  <c r="B3203" i="12"/>
  <c r="C3203" i="12" s="1"/>
  <c r="D3203" i="12"/>
  <c r="E3203" i="12"/>
  <c r="B3204" i="12"/>
  <c r="C3204" i="12" s="1"/>
  <c r="D3204" i="12"/>
  <c r="E3204" i="12"/>
  <c r="B3205" i="12"/>
  <c r="C3205" i="12" s="1"/>
  <c r="D3205" i="12"/>
  <c r="E3205" i="12"/>
  <c r="B3206" i="12"/>
  <c r="C3206" i="12" s="1"/>
  <c r="D3206" i="12"/>
  <c r="E3206" i="12"/>
  <c r="B3207" i="12"/>
  <c r="C3207" i="12" s="1"/>
  <c r="D3207" i="12"/>
  <c r="E3207" i="12"/>
  <c r="B3208" i="12"/>
  <c r="C3208" i="12" s="1"/>
  <c r="D3208" i="12"/>
  <c r="E3208" i="12"/>
  <c r="B3209" i="12"/>
  <c r="C3209" i="12" s="1"/>
  <c r="D3209" i="12"/>
  <c r="E3209" i="12"/>
  <c r="B3210" i="12"/>
  <c r="C3210" i="12" s="1"/>
  <c r="D3210" i="12"/>
  <c r="E3210" i="12"/>
  <c r="B3211" i="12"/>
  <c r="C3211" i="12" s="1"/>
  <c r="D3211" i="12"/>
  <c r="E3211" i="12"/>
  <c r="B3212" i="12"/>
  <c r="C3212" i="12" s="1"/>
  <c r="D3212" i="12"/>
  <c r="E3212" i="12"/>
  <c r="B3213" i="12"/>
  <c r="C3213" i="12" s="1"/>
  <c r="D3213" i="12"/>
  <c r="E3213" i="12"/>
  <c r="B3214" i="12"/>
  <c r="C3214" i="12" s="1"/>
  <c r="D3214" i="12"/>
  <c r="E3214" i="12"/>
  <c r="B3215" i="12"/>
  <c r="C3215" i="12" s="1"/>
  <c r="D3215" i="12"/>
  <c r="E3215" i="12"/>
  <c r="B3216" i="12"/>
  <c r="C3216" i="12" s="1"/>
  <c r="D3216" i="12"/>
  <c r="E3216" i="12"/>
  <c r="B3217" i="12"/>
  <c r="C3217" i="12" s="1"/>
  <c r="D3217" i="12"/>
  <c r="E3217" i="12"/>
  <c r="B3218" i="12"/>
  <c r="C3218" i="12" s="1"/>
  <c r="D3218" i="12"/>
  <c r="E3218" i="12"/>
  <c r="B3219" i="12"/>
  <c r="C3219" i="12" s="1"/>
  <c r="D3219" i="12"/>
  <c r="E3219" i="12"/>
  <c r="B3220" i="12"/>
  <c r="C3220" i="12" s="1"/>
  <c r="D3220" i="12"/>
  <c r="E3220" i="12"/>
  <c r="B3221" i="12"/>
  <c r="C3221" i="12" s="1"/>
  <c r="D3221" i="12"/>
  <c r="E3221" i="12"/>
  <c r="B3222" i="12"/>
  <c r="C3222" i="12" s="1"/>
  <c r="D3222" i="12"/>
  <c r="E3222" i="12"/>
  <c r="B3223" i="12"/>
  <c r="C3223" i="12" s="1"/>
  <c r="D3223" i="12"/>
  <c r="E3223" i="12"/>
  <c r="B3224" i="12"/>
  <c r="C3224" i="12" s="1"/>
  <c r="D3224" i="12"/>
  <c r="E3224" i="12"/>
  <c r="B3225" i="12"/>
  <c r="C3225" i="12" s="1"/>
  <c r="D3225" i="12"/>
  <c r="E3225" i="12"/>
  <c r="B3226" i="12"/>
  <c r="C3226" i="12" s="1"/>
  <c r="D3226" i="12"/>
  <c r="E3226" i="12"/>
  <c r="B3227" i="12"/>
  <c r="C3227" i="12" s="1"/>
  <c r="D3227" i="12"/>
  <c r="E3227" i="12"/>
  <c r="B3228" i="12"/>
  <c r="C3228" i="12" s="1"/>
  <c r="D3228" i="12"/>
  <c r="E3228" i="12"/>
  <c r="B3229" i="12"/>
  <c r="C3229" i="12" s="1"/>
  <c r="D3229" i="12"/>
  <c r="E3229" i="12"/>
  <c r="B3230" i="12"/>
  <c r="C3230" i="12" s="1"/>
  <c r="D3230" i="12"/>
  <c r="E3230" i="12"/>
  <c r="B3231" i="12"/>
  <c r="C3231" i="12" s="1"/>
  <c r="D3231" i="12"/>
  <c r="E3231" i="12"/>
  <c r="B3232" i="12"/>
  <c r="C3232" i="12" s="1"/>
  <c r="D3232" i="12"/>
  <c r="E3232" i="12"/>
  <c r="B3233" i="12"/>
  <c r="C3233" i="12" s="1"/>
  <c r="D3233" i="12"/>
  <c r="E3233" i="12"/>
  <c r="B3234" i="12"/>
  <c r="C3234" i="12" s="1"/>
  <c r="D3234" i="12"/>
  <c r="E3234" i="12"/>
  <c r="B3235" i="12"/>
  <c r="C3235" i="12" s="1"/>
  <c r="D3235" i="12"/>
  <c r="E3235" i="12"/>
  <c r="B3236" i="12"/>
  <c r="C3236" i="12" s="1"/>
  <c r="D3236" i="12"/>
  <c r="E3236" i="12"/>
  <c r="B3237" i="12"/>
  <c r="C3237" i="12" s="1"/>
  <c r="D3237" i="12"/>
  <c r="E3237" i="12"/>
  <c r="B3238" i="12"/>
  <c r="C3238" i="12" s="1"/>
  <c r="D3238" i="12"/>
  <c r="E3238" i="12"/>
  <c r="B3239" i="12"/>
  <c r="C3239" i="12" s="1"/>
  <c r="D3239" i="12"/>
  <c r="E3239" i="12"/>
  <c r="B3240" i="12"/>
  <c r="C3240" i="12" s="1"/>
  <c r="D3240" i="12"/>
  <c r="E3240" i="12"/>
  <c r="B3241" i="12"/>
  <c r="C3241" i="12" s="1"/>
  <c r="D3241" i="12"/>
  <c r="E3241" i="12"/>
  <c r="B3242" i="12"/>
  <c r="C3242" i="12" s="1"/>
  <c r="D3242" i="12"/>
  <c r="E3242" i="12"/>
  <c r="B3243" i="12"/>
  <c r="C3243" i="12" s="1"/>
  <c r="D3243" i="12"/>
  <c r="E3243" i="12"/>
  <c r="B3244" i="12"/>
  <c r="C3244" i="12" s="1"/>
  <c r="D3244" i="12"/>
  <c r="E3244" i="12"/>
  <c r="B3245" i="12"/>
  <c r="C3245" i="12" s="1"/>
  <c r="D3245" i="12"/>
  <c r="E3245" i="12"/>
  <c r="B3246" i="12"/>
  <c r="C3246" i="12" s="1"/>
  <c r="D3246" i="12"/>
  <c r="E3246" i="12"/>
  <c r="B3247" i="12"/>
  <c r="C3247" i="12" s="1"/>
  <c r="D3247" i="12"/>
  <c r="E3247" i="12"/>
  <c r="B3248" i="12"/>
  <c r="C3248" i="12" s="1"/>
  <c r="D3248" i="12"/>
  <c r="E3248" i="12"/>
  <c r="B3249" i="12"/>
  <c r="C3249" i="12" s="1"/>
  <c r="D3249" i="12"/>
  <c r="E3249" i="12"/>
  <c r="B3250" i="12"/>
  <c r="C3250" i="12" s="1"/>
  <c r="D3250" i="12"/>
  <c r="E3250" i="12"/>
  <c r="B3251" i="12"/>
  <c r="C3251" i="12" s="1"/>
  <c r="D3251" i="12"/>
  <c r="E3251" i="12"/>
  <c r="B3252" i="12"/>
  <c r="C3252" i="12" s="1"/>
  <c r="D3252" i="12"/>
  <c r="E3252" i="12"/>
  <c r="B3253" i="12"/>
  <c r="C3253" i="12" s="1"/>
  <c r="D3253" i="12"/>
  <c r="E3253" i="12"/>
  <c r="B3254" i="12"/>
  <c r="C3254" i="12" s="1"/>
  <c r="D3254" i="12"/>
  <c r="E3254" i="12"/>
  <c r="B3255" i="12"/>
  <c r="C3255" i="12" s="1"/>
  <c r="D3255" i="12"/>
  <c r="E3255" i="12"/>
  <c r="B3256" i="12"/>
  <c r="C3256" i="12" s="1"/>
  <c r="D3256" i="12"/>
  <c r="E3256" i="12"/>
  <c r="B3257" i="12"/>
  <c r="C3257" i="12" s="1"/>
  <c r="D3257" i="12"/>
  <c r="E3257" i="12"/>
  <c r="B3258" i="12"/>
  <c r="C3258" i="12" s="1"/>
  <c r="D3258" i="12"/>
  <c r="E3258" i="12"/>
  <c r="B3259" i="12"/>
  <c r="C3259" i="12" s="1"/>
  <c r="D3259" i="12"/>
  <c r="E3259" i="12"/>
  <c r="B3260" i="12"/>
  <c r="C3260" i="12" s="1"/>
  <c r="D3260" i="12"/>
  <c r="E3260" i="12"/>
  <c r="B3261" i="12"/>
  <c r="C3261" i="12" s="1"/>
  <c r="D3261" i="12"/>
  <c r="E3261" i="12"/>
  <c r="B3262" i="12"/>
  <c r="C3262" i="12" s="1"/>
  <c r="D3262" i="12"/>
  <c r="E3262" i="12"/>
  <c r="B3263" i="12"/>
  <c r="C3263" i="12" s="1"/>
  <c r="D3263" i="12"/>
  <c r="E3263" i="12"/>
  <c r="B3264" i="12"/>
  <c r="C3264" i="12" s="1"/>
  <c r="D3264" i="12"/>
  <c r="E3264" i="12"/>
  <c r="B3265" i="12"/>
  <c r="C3265" i="12" s="1"/>
  <c r="D3265" i="12"/>
  <c r="E3265" i="12"/>
  <c r="B3266" i="12"/>
  <c r="C3266" i="12" s="1"/>
  <c r="D3266" i="12"/>
  <c r="E3266" i="12"/>
  <c r="B3267" i="12"/>
  <c r="C3267" i="12" s="1"/>
  <c r="D3267" i="12"/>
  <c r="E3267" i="12"/>
  <c r="B3268" i="12"/>
  <c r="C3268" i="12" s="1"/>
  <c r="D3268" i="12"/>
  <c r="E3268" i="12"/>
  <c r="B3269" i="12"/>
  <c r="C3269" i="12" s="1"/>
  <c r="D3269" i="12"/>
  <c r="E3269" i="12"/>
  <c r="B3270" i="12"/>
  <c r="C3270" i="12" s="1"/>
  <c r="D3270" i="12"/>
  <c r="E3270" i="12"/>
  <c r="B3271" i="12"/>
  <c r="C3271" i="12" s="1"/>
  <c r="D3271" i="12"/>
  <c r="E3271" i="12"/>
  <c r="B3272" i="12"/>
  <c r="C3272" i="12" s="1"/>
  <c r="D3272" i="12"/>
  <c r="E3272" i="12"/>
  <c r="B3273" i="12"/>
  <c r="C3273" i="12" s="1"/>
  <c r="D3273" i="12"/>
  <c r="E3273" i="12"/>
  <c r="B3274" i="12"/>
  <c r="C3274" i="12" s="1"/>
  <c r="D3274" i="12"/>
  <c r="E3274" i="12"/>
  <c r="B3275" i="12"/>
  <c r="C3275" i="12" s="1"/>
  <c r="D3275" i="12"/>
  <c r="E3275" i="12"/>
  <c r="B3276" i="12"/>
  <c r="C3276" i="12" s="1"/>
  <c r="D3276" i="12"/>
  <c r="E3276" i="12"/>
  <c r="B3277" i="12"/>
  <c r="C3277" i="12" s="1"/>
  <c r="D3277" i="12"/>
  <c r="E3277" i="12"/>
  <c r="B3278" i="12"/>
  <c r="C3278" i="12" s="1"/>
  <c r="D3278" i="12"/>
  <c r="E3278" i="12"/>
  <c r="B3279" i="12"/>
  <c r="C3279" i="12" s="1"/>
  <c r="D3279" i="12"/>
  <c r="E3279" i="12"/>
  <c r="B3280" i="12"/>
  <c r="C3280" i="12" s="1"/>
  <c r="D3280" i="12"/>
  <c r="E3280" i="12"/>
  <c r="B3281" i="12"/>
  <c r="C3281" i="12" s="1"/>
  <c r="D3281" i="12"/>
  <c r="E3281" i="12"/>
  <c r="B3282" i="12"/>
  <c r="C3282" i="12" s="1"/>
  <c r="D3282" i="12"/>
  <c r="E3282" i="12"/>
  <c r="B3283" i="12"/>
  <c r="C3283" i="12" s="1"/>
  <c r="D3283" i="12"/>
  <c r="E3283" i="12"/>
  <c r="B3284" i="12"/>
  <c r="C3284" i="12" s="1"/>
  <c r="D3284" i="12"/>
  <c r="E3284" i="12"/>
  <c r="B3285" i="12"/>
  <c r="C3285" i="12" s="1"/>
  <c r="D3285" i="12"/>
  <c r="E3285" i="12"/>
  <c r="B3286" i="12"/>
  <c r="C3286" i="12" s="1"/>
  <c r="D3286" i="12"/>
  <c r="E3286" i="12"/>
  <c r="B3287" i="12"/>
  <c r="C3287" i="12" s="1"/>
  <c r="D3287" i="12"/>
  <c r="E3287" i="12"/>
  <c r="B3288" i="12"/>
  <c r="C3288" i="12" s="1"/>
  <c r="D3288" i="12"/>
  <c r="E3288" i="12"/>
  <c r="B3289" i="12"/>
  <c r="C3289" i="12" s="1"/>
  <c r="D3289" i="12"/>
  <c r="E3289" i="12"/>
  <c r="B3290" i="12"/>
  <c r="C3290" i="12" s="1"/>
  <c r="D3290" i="12"/>
  <c r="E3290" i="12"/>
  <c r="B3291" i="12"/>
  <c r="C3291" i="12" s="1"/>
  <c r="D3291" i="12"/>
  <c r="E3291" i="12"/>
  <c r="B3292" i="12"/>
  <c r="C3292" i="12" s="1"/>
  <c r="D3292" i="12"/>
  <c r="E3292" i="12"/>
  <c r="B3293" i="12"/>
  <c r="C3293" i="12" s="1"/>
  <c r="D3293" i="12"/>
  <c r="E3293" i="12"/>
  <c r="B3294" i="12"/>
  <c r="C3294" i="12" s="1"/>
  <c r="D3294" i="12"/>
  <c r="E3294" i="12"/>
  <c r="B3295" i="12"/>
  <c r="C3295" i="12" s="1"/>
  <c r="D3295" i="12"/>
  <c r="E3295" i="12"/>
  <c r="B3296" i="12"/>
  <c r="C3296" i="12" s="1"/>
  <c r="D3296" i="12"/>
  <c r="E3296" i="12"/>
  <c r="B3297" i="12"/>
  <c r="C3297" i="12" s="1"/>
  <c r="D3297" i="12"/>
  <c r="E3297" i="12"/>
  <c r="B3298" i="12"/>
  <c r="C3298" i="12" s="1"/>
  <c r="D3298" i="12"/>
  <c r="E3298" i="12"/>
  <c r="B3299" i="12"/>
  <c r="C3299" i="12" s="1"/>
  <c r="D3299" i="12"/>
  <c r="E3299" i="12"/>
  <c r="B3300" i="12"/>
  <c r="C3300" i="12" s="1"/>
  <c r="D3300" i="12"/>
  <c r="E3300" i="12"/>
  <c r="B3301" i="12"/>
  <c r="C3301" i="12" s="1"/>
  <c r="D3301" i="12"/>
  <c r="E3301" i="12"/>
  <c r="B3302" i="12"/>
  <c r="C3302" i="12" s="1"/>
  <c r="D3302" i="12"/>
  <c r="E3302" i="12"/>
  <c r="B3303" i="12"/>
  <c r="C3303" i="12" s="1"/>
  <c r="D3303" i="12"/>
  <c r="E3303" i="12"/>
  <c r="B3304" i="12"/>
  <c r="C3304" i="12" s="1"/>
  <c r="D3304" i="12"/>
  <c r="E3304" i="12"/>
  <c r="B3305" i="12"/>
  <c r="C3305" i="12" s="1"/>
  <c r="D3305" i="12"/>
  <c r="E3305" i="12"/>
  <c r="B3306" i="12"/>
  <c r="C3306" i="12" s="1"/>
  <c r="D3306" i="12"/>
  <c r="E3306" i="12"/>
  <c r="B3307" i="12"/>
  <c r="C3307" i="12" s="1"/>
  <c r="D3307" i="12"/>
  <c r="E3307" i="12"/>
  <c r="B3308" i="12"/>
  <c r="C3308" i="12" s="1"/>
  <c r="D3308" i="12"/>
  <c r="E3308" i="12"/>
  <c r="B3309" i="12"/>
  <c r="C3309" i="12" s="1"/>
  <c r="D3309" i="12"/>
  <c r="E3309" i="12"/>
  <c r="B3310" i="12"/>
  <c r="C3310" i="12" s="1"/>
  <c r="D3310" i="12"/>
  <c r="E3310" i="12"/>
  <c r="B3311" i="12"/>
  <c r="C3311" i="12" s="1"/>
  <c r="D3311" i="12"/>
  <c r="E3311" i="12"/>
  <c r="B3312" i="12"/>
  <c r="C3312" i="12" s="1"/>
  <c r="D3312" i="12"/>
  <c r="E3312" i="12"/>
  <c r="B3313" i="12"/>
  <c r="C3313" i="12" s="1"/>
  <c r="D3313" i="12"/>
  <c r="E3313" i="12"/>
  <c r="B3314" i="12"/>
  <c r="C3314" i="12" s="1"/>
  <c r="D3314" i="12"/>
  <c r="E3314" i="12"/>
  <c r="B3315" i="12"/>
  <c r="C3315" i="12" s="1"/>
  <c r="D3315" i="12"/>
  <c r="E3315" i="12"/>
  <c r="B3316" i="12"/>
  <c r="C3316" i="12" s="1"/>
  <c r="D3316" i="12"/>
  <c r="E3316" i="12"/>
  <c r="B3317" i="12"/>
  <c r="C3317" i="12" s="1"/>
  <c r="D3317" i="12"/>
  <c r="E3317" i="12"/>
  <c r="B3318" i="12"/>
  <c r="C3318" i="12" s="1"/>
  <c r="D3318" i="12"/>
  <c r="E3318" i="12"/>
  <c r="B3319" i="12"/>
  <c r="C3319" i="12" s="1"/>
  <c r="D3319" i="12"/>
  <c r="E3319" i="12"/>
  <c r="B3320" i="12"/>
  <c r="C3320" i="12" s="1"/>
  <c r="D3320" i="12"/>
  <c r="E3320" i="12"/>
  <c r="B3321" i="12"/>
  <c r="C3321" i="12" s="1"/>
  <c r="D3321" i="12"/>
  <c r="E3321" i="12"/>
  <c r="B3322" i="12"/>
  <c r="C3322" i="12" s="1"/>
  <c r="D3322" i="12"/>
  <c r="E3322" i="12"/>
  <c r="B3323" i="12"/>
  <c r="C3323" i="12" s="1"/>
  <c r="D3323" i="12"/>
  <c r="E3323" i="12"/>
  <c r="B3324" i="12"/>
  <c r="C3324" i="12" s="1"/>
  <c r="D3324" i="12"/>
  <c r="E3324" i="12"/>
  <c r="B3325" i="12"/>
  <c r="C3325" i="12" s="1"/>
  <c r="D3325" i="12"/>
  <c r="E3325" i="12"/>
  <c r="B3326" i="12"/>
  <c r="C3326" i="12" s="1"/>
  <c r="D3326" i="12"/>
  <c r="E3326" i="12"/>
  <c r="B3327" i="12"/>
  <c r="C3327" i="12" s="1"/>
  <c r="D3327" i="12"/>
  <c r="E3327" i="12"/>
  <c r="B3328" i="12"/>
  <c r="C3328" i="12" s="1"/>
  <c r="D3328" i="12"/>
  <c r="E3328" i="12"/>
  <c r="B3329" i="12"/>
  <c r="C3329" i="12" s="1"/>
  <c r="D3329" i="12"/>
  <c r="E3329" i="12"/>
  <c r="B3330" i="12"/>
  <c r="C3330" i="12" s="1"/>
  <c r="D3330" i="12"/>
  <c r="E3330" i="12"/>
  <c r="B3331" i="12"/>
  <c r="C3331" i="12" s="1"/>
  <c r="D3331" i="12"/>
  <c r="E3331" i="12"/>
  <c r="B3332" i="12"/>
  <c r="C3332" i="12" s="1"/>
  <c r="D3332" i="12"/>
  <c r="E3332" i="12"/>
  <c r="B3333" i="12"/>
  <c r="C3333" i="12" s="1"/>
  <c r="D3333" i="12"/>
  <c r="E3333" i="12"/>
  <c r="B3334" i="12"/>
  <c r="C3334" i="12" s="1"/>
  <c r="D3334" i="12"/>
  <c r="E3334" i="12"/>
  <c r="B3335" i="12"/>
  <c r="C3335" i="12" s="1"/>
  <c r="D3335" i="12"/>
  <c r="E3335" i="12"/>
  <c r="B3336" i="12"/>
  <c r="C3336" i="12" s="1"/>
  <c r="D3336" i="12"/>
  <c r="E3336" i="12"/>
  <c r="B3337" i="12"/>
  <c r="C3337" i="12" s="1"/>
  <c r="D3337" i="12"/>
  <c r="E3337" i="12"/>
  <c r="B3338" i="12"/>
  <c r="C3338" i="12" s="1"/>
  <c r="D3338" i="12"/>
  <c r="E3338" i="12"/>
  <c r="B3339" i="12"/>
  <c r="C3339" i="12" s="1"/>
  <c r="D3339" i="12"/>
  <c r="E3339" i="12"/>
  <c r="B3340" i="12"/>
  <c r="C3340" i="12" s="1"/>
  <c r="D3340" i="12"/>
  <c r="E3340" i="12"/>
  <c r="B3341" i="12"/>
  <c r="C3341" i="12" s="1"/>
  <c r="D3341" i="12"/>
  <c r="E3341" i="12"/>
  <c r="B3342" i="12"/>
  <c r="C3342" i="12" s="1"/>
  <c r="D3342" i="12"/>
  <c r="E3342" i="12"/>
  <c r="B3343" i="12"/>
  <c r="C3343" i="12" s="1"/>
  <c r="D3343" i="12"/>
  <c r="E3343" i="12"/>
  <c r="B3344" i="12"/>
  <c r="C3344" i="12" s="1"/>
  <c r="D3344" i="12"/>
  <c r="E3344" i="12"/>
  <c r="B3345" i="12"/>
  <c r="C3345" i="12" s="1"/>
  <c r="D3345" i="12"/>
  <c r="E3345" i="12"/>
  <c r="B3346" i="12"/>
  <c r="C3346" i="12" s="1"/>
  <c r="D3346" i="12"/>
  <c r="E3346" i="12"/>
  <c r="B3347" i="12"/>
  <c r="C3347" i="12" s="1"/>
  <c r="D3347" i="12"/>
  <c r="E3347" i="12"/>
  <c r="B3348" i="12"/>
  <c r="C3348" i="12" s="1"/>
  <c r="D3348" i="12"/>
  <c r="E3348" i="12"/>
  <c r="B3349" i="12"/>
  <c r="C3349" i="12" s="1"/>
  <c r="D3349" i="12"/>
  <c r="E3349" i="12"/>
  <c r="B3350" i="12"/>
  <c r="C3350" i="12" s="1"/>
  <c r="D3350" i="12"/>
  <c r="E3350" i="12"/>
  <c r="B3351" i="12"/>
  <c r="C3351" i="12" s="1"/>
  <c r="D3351" i="12"/>
  <c r="E3351" i="12"/>
  <c r="B3352" i="12"/>
  <c r="C3352" i="12" s="1"/>
  <c r="D3352" i="12"/>
  <c r="E3352" i="12"/>
  <c r="B3353" i="12"/>
  <c r="C3353" i="12" s="1"/>
  <c r="D3353" i="12"/>
  <c r="E3353" i="12"/>
  <c r="B3354" i="12"/>
  <c r="C3354" i="12" s="1"/>
  <c r="D3354" i="12"/>
  <c r="E3354" i="12"/>
  <c r="B3355" i="12"/>
  <c r="C3355" i="12" s="1"/>
  <c r="D3355" i="12"/>
  <c r="E3355" i="12"/>
  <c r="B3356" i="12"/>
  <c r="C3356" i="12" s="1"/>
  <c r="D3356" i="12"/>
  <c r="E3356" i="12"/>
  <c r="B3357" i="12"/>
  <c r="C3357" i="12" s="1"/>
  <c r="D3357" i="12"/>
  <c r="E3357" i="12"/>
  <c r="B3358" i="12"/>
  <c r="C3358" i="12" s="1"/>
  <c r="D3358" i="12"/>
  <c r="E3358" i="12"/>
  <c r="B3359" i="12"/>
  <c r="C3359" i="12" s="1"/>
  <c r="D3359" i="12"/>
  <c r="E3359" i="12"/>
  <c r="B3360" i="12"/>
  <c r="C3360" i="12" s="1"/>
  <c r="D3360" i="12"/>
  <c r="E3360" i="12"/>
  <c r="B3361" i="12"/>
  <c r="C3361" i="12" s="1"/>
  <c r="D3361" i="12"/>
  <c r="E3361" i="12"/>
  <c r="B3362" i="12"/>
  <c r="C3362" i="12" s="1"/>
  <c r="D3362" i="12"/>
  <c r="E3362" i="12"/>
  <c r="B3363" i="12"/>
  <c r="C3363" i="12" s="1"/>
  <c r="D3363" i="12"/>
  <c r="E3363" i="12"/>
  <c r="B3364" i="12"/>
  <c r="C3364" i="12" s="1"/>
  <c r="D3364" i="12"/>
  <c r="E3364" i="12"/>
  <c r="B3365" i="12"/>
  <c r="C3365" i="12" s="1"/>
  <c r="D3365" i="12"/>
  <c r="E3365" i="12"/>
  <c r="B3366" i="12"/>
  <c r="C3366" i="12" s="1"/>
  <c r="D3366" i="12"/>
  <c r="E3366" i="12"/>
  <c r="B3367" i="12"/>
  <c r="C3367" i="12" s="1"/>
  <c r="D3367" i="12"/>
  <c r="E3367" i="12"/>
  <c r="B3368" i="12"/>
  <c r="C3368" i="12" s="1"/>
  <c r="D3368" i="12"/>
  <c r="E3368" i="12"/>
  <c r="B3369" i="12"/>
  <c r="C3369" i="12" s="1"/>
  <c r="D3369" i="12"/>
  <c r="E3369" i="12"/>
  <c r="B3370" i="12"/>
  <c r="C3370" i="12" s="1"/>
  <c r="D3370" i="12"/>
  <c r="E3370" i="12"/>
  <c r="B3371" i="12"/>
  <c r="C3371" i="12" s="1"/>
  <c r="D3371" i="12"/>
  <c r="E3371" i="12"/>
  <c r="B3372" i="12"/>
  <c r="C3372" i="12" s="1"/>
  <c r="D3372" i="12"/>
  <c r="E3372" i="12"/>
  <c r="B3373" i="12"/>
  <c r="C3373" i="12" s="1"/>
  <c r="D3373" i="12"/>
  <c r="E3373" i="12"/>
  <c r="B3374" i="12"/>
  <c r="C3374" i="12" s="1"/>
  <c r="D3374" i="12"/>
  <c r="E3374" i="12"/>
  <c r="B3375" i="12"/>
  <c r="C3375" i="12" s="1"/>
  <c r="D3375" i="12"/>
  <c r="E3375" i="12"/>
  <c r="B3376" i="12"/>
  <c r="C3376" i="12" s="1"/>
  <c r="D3376" i="12"/>
  <c r="E3376" i="12"/>
  <c r="B3377" i="12"/>
  <c r="C3377" i="12" s="1"/>
  <c r="D3377" i="12"/>
  <c r="E3377" i="12"/>
  <c r="B3378" i="12"/>
  <c r="C3378" i="12" s="1"/>
  <c r="D3378" i="12"/>
  <c r="E3378" i="12"/>
  <c r="B3379" i="12"/>
  <c r="C3379" i="12" s="1"/>
  <c r="D3379" i="12"/>
  <c r="E3379" i="12"/>
  <c r="B3380" i="12"/>
  <c r="C3380" i="12" s="1"/>
  <c r="D3380" i="12"/>
  <c r="E3380" i="12"/>
  <c r="B3381" i="12"/>
  <c r="C3381" i="12" s="1"/>
  <c r="D3381" i="12"/>
  <c r="E3381" i="12"/>
  <c r="B3382" i="12"/>
  <c r="C3382" i="12" s="1"/>
  <c r="D3382" i="12"/>
  <c r="E3382" i="12"/>
  <c r="B3383" i="12"/>
  <c r="C3383" i="12" s="1"/>
  <c r="D3383" i="12"/>
  <c r="E3383" i="12"/>
  <c r="B3384" i="12"/>
  <c r="C3384" i="12" s="1"/>
  <c r="D3384" i="12"/>
  <c r="E3384" i="12"/>
  <c r="B3385" i="12"/>
  <c r="C3385" i="12" s="1"/>
  <c r="D3385" i="12"/>
  <c r="E3385" i="12"/>
  <c r="B3386" i="12"/>
  <c r="C3386" i="12" s="1"/>
  <c r="D3386" i="12"/>
  <c r="E3386" i="12"/>
  <c r="B3387" i="12"/>
  <c r="C3387" i="12" s="1"/>
  <c r="D3387" i="12"/>
  <c r="E3387" i="12"/>
  <c r="B3388" i="12"/>
  <c r="C3388" i="12" s="1"/>
  <c r="D3388" i="12"/>
  <c r="E3388" i="12"/>
  <c r="B3389" i="12"/>
  <c r="C3389" i="12" s="1"/>
  <c r="D3389" i="12"/>
  <c r="E3389" i="12"/>
  <c r="B3390" i="12"/>
  <c r="C3390" i="12" s="1"/>
  <c r="D3390" i="12"/>
  <c r="E3390" i="12"/>
  <c r="B3391" i="12"/>
  <c r="C3391" i="12" s="1"/>
  <c r="D3391" i="12"/>
  <c r="E3391" i="12"/>
  <c r="B3392" i="12"/>
  <c r="C3392" i="12" s="1"/>
  <c r="D3392" i="12"/>
  <c r="E3392" i="12"/>
  <c r="B3393" i="12"/>
  <c r="C3393" i="12" s="1"/>
  <c r="D3393" i="12"/>
  <c r="E3393" i="12"/>
  <c r="B3394" i="12"/>
  <c r="C3394" i="12" s="1"/>
  <c r="D3394" i="12"/>
  <c r="E3394" i="12"/>
  <c r="B3395" i="12"/>
  <c r="C3395" i="12" s="1"/>
  <c r="D3395" i="12"/>
  <c r="E3395" i="12"/>
  <c r="B3396" i="12"/>
  <c r="C3396" i="12" s="1"/>
  <c r="D3396" i="12"/>
  <c r="E3396" i="12"/>
  <c r="B3397" i="12"/>
  <c r="C3397" i="12" s="1"/>
  <c r="D3397" i="12"/>
  <c r="E3397" i="12"/>
  <c r="B3398" i="12"/>
  <c r="C3398" i="12" s="1"/>
  <c r="D3398" i="12"/>
  <c r="E3398" i="12"/>
  <c r="B3399" i="12"/>
  <c r="C3399" i="12" s="1"/>
  <c r="D3399" i="12"/>
  <c r="E3399" i="12"/>
  <c r="B3400" i="12"/>
  <c r="C3400" i="12" s="1"/>
  <c r="D3400" i="12"/>
  <c r="E3400" i="12"/>
  <c r="B3401" i="12"/>
  <c r="C3401" i="12" s="1"/>
  <c r="D3401" i="12"/>
  <c r="E3401" i="12"/>
  <c r="B3402" i="12"/>
  <c r="C3402" i="12" s="1"/>
  <c r="D3402" i="12"/>
  <c r="E3402" i="12"/>
  <c r="B3403" i="12"/>
  <c r="C3403" i="12" s="1"/>
  <c r="D3403" i="12"/>
  <c r="E3403" i="12"/>
  <c r="B3404" i="12"/>
  <c r="C3404" i="12" s="1"/>
  <c r="D3404" i="12"/>
  <c r="E3404" i="12"/>
  <c r="B3405" i="12"/>
  <c r="C3405" i="12" s="1"/>
  <c r="D3405" i="12"/>
  <c r="E3405" i="12"/>
  <c r="B3406" i="12"/>
  <c r="C3406" i="12" s="1"/>
  <c r="D3406" i="12"/>
  <c r="E3406" i="12"/>
  <c r="B3407" i="12"/>
  <c r="C3407" i="12" s="1"/>
  <c r="D3407" i="12"/>
  <c r="E3407" i="12"/>
  <c r="B3408" i="12"/>
  <c r="C3408" i="12" s="1"/>
  <c r="D3408" i="12"/>
  <c r="E3408" i="12"/>
  <c r="B3409" i="12"/>
  <c r="C3409" i="12" s="1"/>
  <c r="D3409" i="12"/>
  <c r="E3409" i="12"/>
  <c r="B3410" i="12"/>
  <c r="C3410" i="12" s="1"/>
  <c r="D3410" i="12"/>
  <c r="E3410" i="12"/>
  <c r="B3411" i="12"/>
  <c r="C3411" i="12" s="1"/>
  <c r="D3411" i="12"/>
  <c r="E3411" i="12"/>
  <c r="B3412" i="12"/>
  <c r="C3412" i="12" s="1"/>
  <c r="D3412" i="12"/>
  <c r="E3412" i="12"/>
  <c r="B3413" i="12"/>
  <c r="C3413" i="12" s="1"/>
  <c r="D3413" i="12"/>
  <c r="E3413" i="12"/>
  <c r="B3414" i="12"/>
  <c r="C3414" i="12" s="1"/>
  <c r="D3414" i="12"/>
  <c r="E3414" i="12"/>
  <c r="B3415" i="12"/>
  <c r="C3415" i="12" s="1"/>
  <c r="D3415" i="12"/>
  <c r="E3415" i="12"/>
  <c r="B3416" i="12"/>
  <c r="C3416" i="12" s="1"/>
  <c r="D3416" i="12"/>
  <c r="E3416" i="12"/>
  <c r="B3417" i="12"/>
  <c r="C3417" i="12" s="1"/>
  <c r="D3417" i="12"/>
  <c r="E3417" i="12"/>
  <c r="B3418" i="12"/>
  <c r="C3418" i="12" s="1"/>
  <c r="D3418" i="12"/>
  <c r="E3418" i="12"/>
  <c r="B3419" i="12"/>
  <c r="C3419" i="12" s="1"/>
  <c r="D3419" i="12"/>
  <c r="E3419" i="12"/>
  <c r="B3420" i="12"/>
  <c r="C3420" i="12" s="1"/>
  <c r="D3420" i="12"/>
  <c r="E3420" i="12"/>
  <c r="B3421" i="12"/>
  <c r="C3421" i="12" s="1"/>
  <c r="D3421" i="12"/>
  <c r="E3421" i="12"/>
  <c r="B3422" i="12"/>
  <c r="C3422" i="12" s="1"/>
  <c r="D3422" i="12"/>
  <c r="E3422" i="12"/>
  <c r="B3423" i="12"/>
  <c r="C3423" i="12" s="1"/>
  <c r="D3423" i="12"/>
  <c r="E3423" i="12"/>
  <c r="B3424" i="12"/>
  <c r="C3424" i="12" s="1"/>
  <c r="D3424" i="12"/>
  <c r="E3424" i="12"/>
  <c r="B3425" i="12"/>
  <c r="C3425" i="12" s="1"/>
  <c r="D3425" i="12"/>
  <c r="E3425" i="12"/>
  <c r="B3426" i="12"/>
  <c r="C3426" i="12" s="1"/>
  <c r="D3426" i="12"/>
  <c r="E3426" i="12"/>
  <c r="B3427" i="12"/>
  <c r="C3427" i="12" s="1"/>
  <c r="D3427" i="12"/>
  <c r="E3427" i="12"/>
  <c r="B3428" i="12"/>
  <c r="C3428" i="12" s="1"/>
  <c r="D3428" i="12"/>
  <c r="E3428" i="12"/>
  <c r="B3429" i="12"/>
  <c r="C3429" i="12" s="1"/>
  <c r="D3429" i="12"/>
  <c r="E3429" i="12"/>
  <c r="B3430" i="12"/>
  <c r="C3430" i="12" s="1"/>
  <c r="D3430" i="12"/>
  <c r="E3430" i="12"/>
  <c r="B3431" i="12"/>
  <c r="C3431" i="12" s="1"/>
  <c r="D3431" i="12"/>
  <c r="E3431" i="12"/>
  <c r="B3432" i="12"/>
  <c r="C3432" i="12" s="1"/>
  <c r="D3432" i="12"/>
  <c r="E3432" i="12"/>
  <c r="B3433" i="12"/>
  <c r="C3433" i="12" s="1"/>
  <c r="D3433" i="12"/>
  <c r="E3433" i="12"/>
  <c r="B3434" i="12"/>
  <c r="C3434" i="12" s="1"/>
  <c r="D3434" i="12"/>
  <c r="E3434" i="12"/>
  <c r="B3435" i="12"/>
  <c r="C3435" i="12" s="1"/>
  <c r="D3435" i="12"/>
  <c r="E3435" i="12"/>
  <c r="B3436" i="12"/>
  <c r="C3436" i="12" s="1"/>
  <c r="D3436" i="12"/>
  <c r="E3436" i="12"/>
  <c r="B3437" i="12"/>
  <c r="C3437" i="12" s="1"/>
  <c r="D3437" i="12"/>
  <c r="E3437" i="12"/>
  <c r="B3438" i="12"/>
  <c r="C3438" i="12" s="1"/>
  <c r="D3438" i="12"/>
  <c r="E3438" i="12"/>
  <c r="B3439" i="12"/>
  <c r="C3439" i="12" s="1"/>
  <c r="D3439" i="12"/>
  <c r="E3439" i="12"/>
  <c r="B3440" i="12"/>
  <c r="C3440" i="12" s="1"/>
  <c r="D3440" i="12"/>
  <c r="E3440" i="12"/>
  <c r="B3441" i="12"/>
  <c r="C3441" i="12" s="1"/>
  <c r="D3441" i="12"/>
  <c r="E3441" i="12"/>
  <c r="B3442" i="12"/>
  <c r="C3442" i="12" s="1"/>
  <c r="D3442" i="12"/>
  <c r="E3442" i="12"/>
  <c r="B3443" i="12"/>
  <c r="C3443" i="12" s="1"/>
  <c r="D3443" i="12"/>
  <c r="E3443" i="12"/>
  <c r="B3444" i="12"/>
  <c r="C3444" i="12" s="1"/>
  <c r="D3444" i="12"/>
  <c r="E3444" i="12"/>
  <c r="B3445" i="12"/>
  <c r="C3445" i="12" s="1"/>
  <c r="D3445" i="12"/>
  <c r="E3445" i="12"/>
  <c r="B3446" i="12"/>
  <c r="C3446" i="12" s="1"/>
  <c r="D3446" i="12"/>
  <c r="E3446" i="12"/>
  <c r="B3447" i="12"/>
  <c r="C3447" i="12" s="1"/>
  <c r="D3447" i="12"/>
  <c r="E3447" i="12"/>
  <c r="B3448" i="12"/>
  <c r="C3448" i="12" s="1"/>
  <c r="D3448" i="12"/>
  <c r="E3448" i="12"/>
  <c r="B3449" i="12"/>
  <c r="C3449" i="12" s="1"/>
  <c r="D3449" i="12"/>
  <c r="E3449" i="12"/>
  <c r="B3450" i="12"/>
  <c r="C3450" i="12" s="1"/>
  <c r="D3450" i="12"/>
  <c r="E3450" i="12"/>
  <c r="B3451" i="12"/>
  <c r="C3451" i="12" s="1"/>
  <c r="D3451" i="12"/>
  <c r="E3451" i="12"/>
  <c r="B3452" i="12"/>
  <c r="C3452" i="12" s="1"/>
  <c r="D3452" i="12"/>
  <c r="E3452" i="12"/>
  <c r="B3453" i="12"/>
  <c r="C3453" i="12" s="1"/>
  <c r="D3453" i="12"/>
  <c r="E3453" i="12"/>
  <c r="B3454" i="12"/>
  <c r="C3454" i="12" s="1"/>
  <c r="D3454" i="12"/>
  <c r="E3454" i="12"/>
  <c r="B3455" i="12"/>
  <c r="C3455" i="12" s="1"/>
  <c r="D3455" i="12"/>
  <c r="E3455" i="12"/>
  <c r="B3456" i="12"/>
  <c r="C3456" i="12" s="1"/>
  <c r="D3456" i="12"/>
  <c r="E3456" i="12"/>
  <c r="B3457" i="12"/>
  <c r="C3457" i="12" s="1"/>
  <c r="D3457" i="12"/>
  <c r="E3457" i="12"/>
  <c r="B3458" i="12"/>
  <c r="C3458" i="12" s="1"/>
  <c r="D3458" i="12"/>
  <c r="E3458" i="12"/>
  <c r="B3459" i="12"/>
  <c r="C3459" i="12" s="1"/>
  <c r="D3459" i="12"/>
  <c r="E3459" i="12"/>
  <c r="B3460" i="12"/>
  <c r="C3460" i="12" s="1"/>
  <c r="D3460" i="12"/>
  <c r="E3460" i="12"/>
  <c r="B3461" i="12"/>
  <c r="C3461" i="12" s="1"/>
  <c r="D3461" i="12"/>
  <c r="E3461" i="12"/>
  <c r="B3462" i="12"/>
  <c r="C3462" i="12" s="1"/>
  <c r="D3462" i="12"/>
  <c r="E3462" i="12"/>
  <c r="B3463" i="12"/>
  <c r="C3463" i="12" s="1"/>
  <c r="D3463" i="12"/>
  <c r="E3463" i="12"/>
  <c r="B3464" i="12"/>
  <c r="C3464" i="12" s="1"/>
  <c r="D3464" i="12"/>
  <c r="E3464" i="12"/>
  <c r="B3465" i="12"/>
  <c r="C3465" i="12" s="1"/>
  <c r="D3465" i="12"/>
  <c r="E3465" i="12"/>
  <c r="B3466" i="12"/>
  <c r="C3466" i="12" s="1"/>
  <c r="D3466" i="12"/>
  <c r="E3466" i="12"/>
  <c r="B3467" i="12"/>
  <c r="C3467" i="12" s="1"/>
  <c r="D3467" i="12"/>
  <c r="E3467" i="12"/>
  <c r="B3468" i="12"/>
  <c r="C3468" i="12" s="1"/>
  <c r="D3468" i="12"/>
  <c r="E3468" i="12"/>
  <c r="B3469" i="12"/>
  <c r="C3469" i="12" s="1"/>
  <c r="D3469" i="12"/>
  <c r="E3469" i="12"/>
  <c r="B3470" i="12"/>
  <c r="C3470" i="12" s="1"/>
  <c r="D3470" i="12"/>
  <c r="E3470" i="12"/>
  <c r="B3471" i="12"/>
  <c r="C3471" i="12" s="1"/>
  <c r="D3471" i="12"/>
  <c r="E3471" i="12"/>
  <c r="B3472" i="12"/>
  <c r="C3472" i="12" s="1"/>
  <c r="D3472" i="12"/>
  <c r="E3472" i="12"/>
  <c r="B3473" i="12"/>
  <c r="C3473" i="12" s="1"/>
  <c r="D3473" i="12"/>
  <c r="E3473" i="12"/>
  <c r="B3474" i="12"/>
  <c r="C3474" i="12" s="1"/>
  <c r="D3474" i="12"/>
  <c r="E3474" i="12"/>
  <c r="B3475" i="12"/>
  <c r="C3475" i="12" s="1"/>
  <c r="D3475" i="12"/>
  <c r="E3475" i="12"/>
  <c r="B3476" i="12"/>
  <c r="C3476" i="12" s="1"/>
  <c r="D3476" i="12"/>
  <c r="E3476" i="12"/>
  <c r="B3477" i="12"/>
  <c r="C3477" i="12" s="1"/>
  <c r="D3477" i="12"/>
  <c r="E3477" i="12"/>
  <c r="B3478" i="12"/>
  <c r="C3478" i="12" s="1"/>
  <c r="D3478" i="12"/>
  <c r="E3478" i="12"/>
  <c r="B3479" i="12"/>
  <c r="C3479" i="12" s="1"/>
  <c r="D3479" i="12"/>
  <c r="E3479" i="12"/>
  <c r="B3480" i="12"/>
  <c r="C3480" i="12" s="1"/>
  <c r="D3480" i="12"/>
  <c r="E3480" i="12"/>
  <c r="B3481" i="12"/>
  <c r="C3481" i="12" s="1"/>
  <c r="D3481" i="12"/>
  <c r="E3481" i="12"/>
  <c r="B3482" i="12"/>
  <c r="C3482" i="12" s="1"/>
  <c r="D3482" i="12"/>
  <c r="E3482" i="12"/>
  <c r="B3483" i="12"/>
  <c r="C3483" i="12" s="1"/>
  <c r="D3483" i="12"/>
  <c r="E3483" i="12"/>
  <c r="B3484" i="12"/>
  <c r="C3484" i="12" s="1"/>
  <c r="D3484" i="12"/>
  <c r="E3484" i="12"/>
  <c r="B3485" i="12"/>
  <c r="C3485" i="12" s="1"/>
  <c r="D3485" i="12"/>
  <c r="E3485" i="12"/>
  <c r="B3486" i="12"/>
  <c r="C3486" i="12" s="1"/>
  <c r="D3486" i="12"/>
  <c r="E3486" i="12"/>
  <c r="B3487" i="12"/>
  <c r="C3487" i="12" s="1"/>
  <c r="D3487" i="12"/>
  <c r="E3487" i="12"/>
  <c r="B3488" i="12"/>
  <c r="C3488" i="12" s="1"/>
  <c r="D3488" i="12"/>
  <c r="E3488" i="12"/>
  <c r="B3489" i="12"/>
  <c r="C3489" i="12" s="1"/>
  <c r="D3489" i="12"/>
  <c r="E3489" i="12"/>
  <c r="B3490" i="12"/>
  <c r="C3490" i="12" s="1"/>
  <c r="D3490" i="12"/>
  <c r="E3490" i="12"/>
  <c r="B3491" i="12"/>
  <c r="C3491" i="12" s="1"/>
  <c r="D3491" i="12"/>
  <c r="E3491" i="12"/>
  <c r="B3492" i="12"/>
  <c r="C3492" i="12" s="1"/>
  <c r="D3492" i="12"/>
  <c r="E3492" i="12"/>
  <c r="B3493" i="12"/>
  <c r="C3493" i="12" s="1"/>
  <c r="D3493" i="12"/>
  <c r="E3493" i="12"/>
  <c r="B3494" i="12"/>
  <c r="C3494" i="12" s="1"/>
  <c r="D3494" i="12"/>
  <c r="E3494" i="12"/>
  <c r="B3495" i="12"/>
  <c r="C3495" i="12" s="1"/>
  <c r="D3495" i="12"/>
  <c r="E3495" i="12"/>
  <c r="B3496" i="12"/>
  <c r="C3496" i="12" s="1"/>
  <c r="D3496" i="12"/>
  <c r="E3496" i="12"/>
  <c r="B3497" i="12"/>
  <c r="C3497" i="12" s="1"/>
  <c r="D3497" i="12"/>
  <c r="E3497" i="12"/>
  <c r="B3498" i="12"/>
  <c r="C3498" i="12" s="1"/>
  <c r="D3498" i="12"/>
  <c r="E3498" i="12"/>
  <c r="B3499" i="12"/>
  <c r="C3499" i="12" s="1"/>
  <c r="D3499" i="12"/>
  <c r="E3499" i="12"/>
  <c r="B3500" i="12"/>
  <c r="C3500" i="12" s="1"/>
  <c r="D3500" i="12"/>
  <c r="E3500" i="12"/>
  <c r="B3501" i="12"/>
  <c r="C3501" i="12" s="1"/>
  <c r="D3501" i="12"/>
  <c r="E3501" i="12"/>
  <c r="B3502" i="12"/>
  <c r="C3502" i="12" s="1"/>
  <c r="D3502" i="12"/>
  <c r="E3502" i="12"/>
  <c r="B3503" i="12"/>
  <c r="C3503" i="12" s="1"/>
  <c r="D3503" i="12"/>
  <c r="E3503" i="12"/>
  <c r="B3504" i="12"/>
  <c r="C3504" i="12" s="1"/>
  <c r="D3504" i="12"/>
  <c r="E3504" i="12"/>
  <c r="B3505" i="12"/>
  <c r="C3505" i="12" s="1"/>
  <c r="D3505" i="12"/>
  <c r="E3505" i="12"/>
  <c r="B3506" i="12"/>
  <c r="C3506" i="12" s="1"/>
  <c r="D3506" i="12"/>
  <c r="E3506" i="12"/>
  <c r="B3507" i="12"/>
  <c r="C3507" i="12" s="1"/>
  <c r="D3507" i="12"/>
  <c r="E3507" i="12"/>
  <c r="B3508" i="12"/>
  <c r="C3508" i="12" s="1"/>
  <c r="D3508" i="12"/>
  <c r="E3508" i="12"/>
  <c r="B3509" i="12"/>
  <c r="C3509" i="12" s="1"/>
  <c r="D3509" i="12"/>
  <c r="E3509" i="12"/>
  <c r="B3510" i="12"/>
  <c r="C3510" i="12" s="1"/>
  <c r="D3510" i="12"/>
  <c r="E3510" i="12"/>
  <c r="B3511" i="12"/>
  <c r="C3511" i="12" s="1"/>
  <c r="D3511" i="12"/>
  <c r="E3511" i="12"/>
  <c r="B3512" i="12"/>
  <c r="C3512" i="12" s="1"/>
  <c r="D3512" i="12"/>
  <c r="E3512" i="12"/>
  <c r="B3513" i="12"/>
  <c r="C3513" i="12" s="1"/>
  <c r="D3513" i="12"/>
  <c r="E3513" i="12"/>
  <c r="B3514" i="12"/>
  <c r="C3514" i="12" s="1"/>
  <c r="D3514" i="12"/>
  <c r="E3514" i="12"/>
  <c r="B3515" i="12"/>
  <c r="C3515" i="12" s="1"/>
  <c r="D3515" i="12"/>
  <c r="E3515" i="12"/>
  <c r="B3516" i="12"/>
  <c r="C3516" i="12" s="1"/>
  <c r="D3516" i="12"/>
  <c r="E3516" i="12"/>
  <c r="B3517" i="12"/>
  <c r="C3517" i="12" s="1"/>
  <c r="D3517" i="12"/>
  <c r="E3517" i="12"/>
  <c r="B3518" i="12"/>
  <c r="C3518" i="12" s="1"/>
  <c r="D3518" i="12"/>
  <c r="E3518" i="12"/>
  <c r="B3519" i="12"/>
  <c r="C3519" i="12" s="1"/>
  <c r="D3519" i="12"/>
  <c r="E3519" i="12"/>
  <c r="B3520" i="12"/>
  <c r="C3520" i="12" s="1"/>
  <c r="D3520" i="12"/>
  <c r="E3520" i="12"/>
  <c r="B3521" i="12"/>
  <c r="C3521" i="12" s="1"/>
  <c r="D3521" i="12"/>
  <c r="E3521" i="12"/>
  <c r="B3522" i="12"/>
  <c r="C3522" i="12" s="1"/>
  <c r="D3522" i="12"/>
  <c r="E3522" i="12"/>
  <c r="B3523" i="12"/>
  <c r="C3523" i="12" s="1"/>
  <c r="D3523" i="12"/>
  <c r="E3523" i="12"/>
  <c r="B3524" i="12"/>
  <c r="C3524" i="12" s="1"/>
  <c r="D3524" i="12"/>
  <c r="E3524" i="12"/>
  <c r="B3525" i="12"/>
  <c r="C3525" i="12" s="1"/>
  <c r="D3525" i="12"/>
  <c r="E3525" i="12"/>
  <c r="B3526" i="12"/>
  <c r="C3526" i="12" s="1"/>
  <c r="D3526" i="12"/>
  <c r="E3526" i="12"/>
  <c r="B3527" i="12"/>
  <c r="C3527" i="12" s="1"/>
  <c r="D3527" i="12"/>
  <c r="E3527" i="12"/>
  <c r="B3528" i="12"/>
  <c r="C3528" i="12" s="1"/>
  <c r="D3528" i="12"/>
  <c r="E3528" i="12"/>
  <c r="B3529" i="12"/>
  <c r="C3529" i="12" s="1"/>
  <c r="D3529" i="12"/>
  <c r="E3529" i="12"/>
  <c r="B3530" i="12"/>
  <c r="C3530" i="12" s="1"/>
  <c r="D3530" i="12"/>
  <c r="E3530" i="12"/>
  <c r="B3531" i="12"/>
  <c r="C3531" i="12" s="1"/>
  <c r="D3531" i="12"/>
  <c r="E3531" i="12"/>
  <c r="B3532" i="12"/>
  <c r="C3532" i="12" s="1"/>
  <c r="D3532" i="12"/>
  <c r="E3532" i="12"/>
  <c r="B3533" i="12"/>
  <c r="C3533" i="12" s="1"/>
  <c r="D3533" i="12"/>
  <c r="E3533" i="12"/>
  <c r="B3534" i="12"/>
  <c r="C3534" i="12" s="1"/>
  <c r="D3534" i="12"/>
  <c r="E3534" i="12"/>
  <c r="B3535" i="12"/>
  <c r="C3535" i="12" s="1"/>
  <c r="D3535" i="12"/>
  <c r="E3535" i="12"/>
  <c r="B3536" i="12"/>
  <c r="C3536" i="12" s="1"/>
  <c r="D3536" i="12"/>
  <c r="E3536" i="12"/>
  <c r="B3537" i="12"/>
  <c r="C3537" i="12" s="1"/>
  <c r="D3537" i="12"/>
  <c r="E3537" i="12"/>
  <c r="B3538" i="12"/>
  <c r="C3538" i="12" s="1"/>
  <c r="D3538" i="12"/>
  <c r="E3538" i="12"/>
  <c r="B3539" i="12"/>
  <c r="C3539" i="12" s="1"/>
  <c r="D3539" i="12"/>
  <c r="E3539" i="12"/>
  <c r="B3540" i="12"/>
  <c r="C3540" i="12" s="1"/>
  <c r="D3540" i="12"/>
  <c r="E3540" i="12"/>
  <c r="B3541" i="12"/>
  <c r="C3541" i="12" s="1"/>
  <c r="D3541" i="12"/>
  <c r="E3541" i="12"/>
  <c r="B3542" i="12"/>
  <c r="C3542" i="12" s="1"/>
  <c r="D3542" i="12"/>
  <c r="E3542" i="12"/>
  <c r="B3543" i="12"/>
  <c r="C3543" i="12" s="1"/>
  <c r="D3543" i="12"/>
  <c r="E3543" i="12"/>
  <c r="B3544" i="12"/>
  <c r="C3544" i="12" s="1"/>
  <c r="D3544" i="12"/>
  <c r="E3544" i="12"/>
  <c r="B3545" i="12"/>
  <c r="C3545" i="12" s="1"/>
  <c r="D3545" i="12"/>
  <c r="E3545" i="12"/>
  <c r="B3546" i="12"/>
  <c r="C3546" i="12" s="1"/>
  <c r="D3546" i="12"/>
  <c r="E3546" i="12"/>
  <c r="B3547" i="12"/>
  <c r="C3547" i="12" s="1"/>
  <c r="D3547" i="12"/>
  <c r="E3547" i="12"/>
  <c r="B3548" i="12"/>
  <c r="C3548" i="12" s="1"/>
  <c r="D3548" i="12"/>
  <c r="E3548" i="12"/>
  <c r="B3549" i="12"/>
  <c r="C3549" i="12" s="1"/>
  <c r="D3549" i="12"/>
  <c r="E3549" i="12"/>
  <c r="B3550" i="12"/>
  <c r="C3550" i="12" s="1"/>
  <c r="D3550" i="12"/>
  <c r="E3550" i="12"/>
  <c r="B3551" i="12"/>
  <c r="C3551" i="12" s="1"/>
  <c r="D3551" i="12"/>
  <c r="E3551" i="12"/>
  <c r="B3552" i="12"/>
  <c r="C3552" i="12" s="1"/>
  <c r="D3552" i="12"/>
  <c r="E3552" i="12"/>
  <c r="B3553" i="12"/>
  <c r="C3553" i="12" s="1"/>
  <c r="D3553" i="12"/>
  <c r="E3553" i="12"/>
  <c r="B3554" i="12"/>
  <c r="C3554" i="12" s="1"/>
  <c r="D3554" i="12"/>
  <c r="E3554" i="12"/>
  <c r="B3555" i="12"/>
  <c r="C3555" i="12" s="1"/>
  <c r="D3555" i="12"/>
  <c r="E3555" i="12"/>
  <c r="B3556" i="12"/>
  <c r="C3556" i="12" s="1"/>
  <c r="D3556" i="12"/>
  <c r="E3556" i="12"/>
  <c r="B3557" i="12"/>
  <c r="C3557" i="12" s="1"/>
  <c r="D3557" i="12"/>
  <c r="E3557" i="12"/>
  <c r="B3558" i="12"/>
  <c r="C3558" i="12" s="1"/>
  <c r="D3558" i="12"/>
  <c r="E3558" i="12"/>
  <c r="B3559" i="12"/>
  <c r="C3559" i="12" s="1"/>
  <c r="D3559" i="12"/>
  <c r="E3559" i="12"/>
  <c r="B3560" i="12"/>
  <c r="C3560" i="12" s="1"/>
  <c r="D3560" i="12"/>
  <c r="E3560" i="12"/>
  <c r="B3561" i="12"/>
  <c r="C3561" i="12" s="1"/>
  <c r="D3561" i="12"/>
  <c r="E3561" i="12"/>
  <c r="B3562" i="12"/>
  <c r="C3562" i="12" s="1"/>
  <c r="D3562" i="12"/>
  <c r="E3562" i="12"/>
  <c r="B3563" i="12"/>
  <c r="C3563" i="12" s="1"/>
  <c r="D3563" i="12"/>
  <c r="E3563" i="12"/>
  <c r="B3564" i="12"/>
  <c r="C3564" i="12" s="1"/>
  <c r="D3564" i="12"/>
  <c r="E3564" i="12"/>
  <c r="B3565" i="12"/>
  <c r="C3565" i="12" s="1"/>
  <c r="D3565" i="12"/>
  <c r="E3565" i="12"/>
  <c r="B3566" i="12"/>
  <c r="C3566" i="12" s="1"/>
  <c r="D3566" i="12"/>
  <c r="E3566" i="12"/>
  <c r="B3567" i="12"/>
  <c r="C3567" i="12" s="1"/>
  <c r="D3567" i="12"/>
  <c r="E3567" i="12"/>
  <c r="B3568" i="12"/>
  <c r="C3568" i="12" s="1"/>
  <c r="D3568" i="12"/>
  <c r="E3568" i="12"/>
  <c r="B3569" i="12"/>
  <c r="C3569" i="12" s="1"/>
  <c r="D3569" i="12"/>
  <c r="E3569" i="12"/>
  <c r="B3570" i="12"/>
  <c r="C3570" i="12" s="1"/>
  <c r="D3570" i="12"/>
  <c r="E3570" i="12"/>
  <c r="B3571" i="12"/>
  <c r="C3571" i="12" s="1"/>
  <c r="D3571" i="12"/>
  <c r="E3571" i="12"/>
  <c r="B3572" i="12"/>
  <c r="C3572" i="12" s="1"/>
  <c r="D3572" i="12"/>
  <c r="E3572" i="12"/>
  <c r="B3573" i="12"/>
  <c r="C3573" i="12" s="1"/>
  <c r="D3573" i="12"/>
  <c r="E3573" i="12"/>
  <c r="B3574" i="12"/>
  <c r="C3574" i="12" s="1"/>
  <c r="D3574" i="12"/>
  <c r="E3574" i="12"/>
  <c r="B3575" i="12"/>
  <c r="C3575" i="12" s="1"/>
  <c r="D3575" i="12"/>
  <c r="E3575" i="12"/>
  <c r="B3576" i="12"/>
  <c r="C3576" i="12" s="1"/>
  <c r="D3576" i="12"/>
  <c r="E3576" i="12"/>
  <c r="B3577" i="12"/>
  <c r="C3577" i="12" s="1"/>
  <c r="D3577" i="12"/>
  <c r="E3577" i="12"/>
  <c r="B3578" i="12"/>
  <c r="C3578" i="12" s="1"/>
  <c r="D3578" i="12"/>
  <c r="E3578" i="12"/>
  <c r="B3579" i="12"/>
  <c r="C3579" i="12" s="1"/>
  <c r="D3579" i="12"/>
  <c r="E3579" i="12"/>
  <c r="B3580" i="12"/>
  <c r="C3580" i="12" s="1"/>
  <c r="D3580" i="12"/>
  <c r="E3580" i="12"/>
  <c r="B3581" i="12"/>
  <c r="C3581" i="12" s="1"/>
  <c r="D3581" i="12"/>
  <c r="E3581" i="12"/>
  <c r="B3582" i="12"/>
  <c r="C3582" i="12" s="1"/>
  <c r="D3582" i="12"/>
  <c r="E3582" i="12"/>
  <c r="B3583" i="12"/>
  <c r="C3583" i="12" s="1"/>
  <c r="D3583" i="12"/>
  <c r="E3583" i="12"/>
  <c r="B3584" i="12"/>
  <c r="C3584" i="12" s="1"/>
  <c r="D3584" i="12"/>
  <c r="E3584" i="12"/>
  <c r="B3585" i="12"/>
  <c r="C3585" i="12" s="1"/>
  <c r="D3585" i="12"/>
  <c r="E3585" i="12"/>
  <c r="B3586" i="12"/>
  <c r="C3586" i="12" s="1"/>
  <c r="D3586" i="12"/>
  <c r="E3586" i="12"/>
  <c r="B3587" i="12"/>
  <c r="C3587" i="12" s="1"/>
  <c r="D3587" i="12"/>
  <c r="E3587" i="12"/>
  <c r="B3588" i="12"/>
  <c r="C3588" i="12" s="1"/>
  <c r="D3588" i="12"/>
  <c r="E3588" i="12"/>
  <c r="B3589" i="12"/>
  <c r="C3589" i="12" s="1"/>
  <c r="D3589" i="12"/>
  <c r="E3589" i="12"/>
  <c r="B3590" i="12"/>
  <c r="C3590" i="12" s="1"/>
  <c r="D3590" i="12"/>
  <c r="E3590" i="12"/>
  <c r="B3591" i="12"/>
  <c r="C3591" i="12" s="1"/>
  <c r="D3591" i="12"/>
  <c r="E3591" i="12"/>
  <c r="B3592" i="12"/>
  <c r="C3592" i="12" s="1"/>
  <c r="D3592" i="12"/>
  <c r="E3592" i="12"/>
  <c r="B3593" i="12"/>
  <c r="C3593" i="12" s="1"/>
  <c r="D3593" i="12"/>
  <c r="E3593" i="12"/>
  <c r="B3594" i="12"/>
  <c r="C3594" i="12" s="1"/>
  <c r="D3594" i="12"/>
  <c r="E3594" i="12"/>
  <c r="B3595" i="12"/>
  <c r="C3595" i="12" s="1"/>
  <c r="D3595" i="12"/>
  <c r="E3595" i="12"/>
  <c r="B3596" i="12"/>
  <c r="C3596" i="12" s="1"/>
  <c r="D3596" i="12"/>
  <c r="E3596" i="12"/>
  <c r="B3597" i="12"/>
  <c r="C3597" i="12" s="1"/>
  <c r="D3597" i="12"/>
  <c r="E3597" i="12"/>
  <c r="B3598" i="12"/>
  <c r="C3598" i="12" s="1"/>
  <c r="D3598" i="12"/>
  <c r="E3598" i="12"/>
  <c r="B3599" i="12"/>
  <c r="C3599" i="12" s="1"/>
  <c r="D3599" i="12"/>
  <c r="E3599" i="12"/>
  <c r="B3600" i="12"/>
  <c r="C3600" i="12" s="1"/>
  <c r="D3600" i="12"/>
  <c r="E3600" i="12"/>
  <c r="B3601" i="12"/>
  <c r="C3601" i="12" s="1"/>
  <c r="D3601" i="12"/>
  <c r="E3601" i="12"/>
  <c r="B3602" i="12"/>
  <c r="C3602" i="12" s="1"/>
  <c r="D3602" i="12"/>
  <c r="E3602" i="12"/>
  <c r="B3603" i="12"/>
  <c r="C3603" i="12" s="1"/>
  <c r="D3603" i="12"/>
  <c r="E3603" i="12"/>
  <c r="B3604" i="12"/>
  <c r="C3604" i="12" s="1"/>
  <c r="D3604" i="12"/>
  <c r="E3604" i="12"/>
  <c r="B3605" i="12"/>
  <c r="C3605" i="12" s="1"/>
  <c r="D3605" i="12"/>
  <c r="E3605" i="12"/>
  <c r="B3606" i="12"/>
  <c r="C3606" i="12" s="1"/>
  <c r="D3606" i="12"/>
  <c r="E3606" i="12"/>
  <c r="B3607" i="12"/>
  <c r="C3607" i="12" s="1"/>
  <c r="D3607" i="12"/>
  <c r="E3607" i="12"/>
  <c r="B3608" i="12"/>
  <c r="C3608" i="12" s="1"/>
  <c r="D3608" i="12"/>
  <c r="E3608" i="12"/>
  <c r="B3609" i="12"/>
  <c r="C3609" i="12" s="1"/>
  <c r="D3609" i="12"/>
  <c r="E3609" i="12"/>
  <c r="B3610" i="12"/>
  <c r="C3610" i="12" s="1"/>
  <c r="D3610" i="12"/>
  <c r="E3610" i="12"/>
  <c r="B3611" i="12"/>
  <c r="C3611" i="12" s="1"/>
  <c r="D3611" i="12"/>
  <c r="E3611" i="12"/>
  <c r="B3612" i="12"/>
  <c r="C3612" i="12" s="1"/>
  <c r="D3612" i="12"/>
  <c r="E3612" i="12"/>
  <c r="B3613" i="12"/>
  <c r="C3613" i="12" s="1"/>
  <c r="D3613" i="12"/>
  <c r="E3613" i="12"/>
  <c r="B3614" i="12"/>
  <c r="C3614" i="12" s="1"/>
  <c r="D3614" i="12"/>
  <c r="E3614" i="12"/>
  <c r="B3615" i="12"/>
  <c r="C3615" i="12" s="1"/>
  <c r="D3615" i="12"/>
  <c r="E3615" i="12"/>
  <c r="B3616" i="12"/>
  <c r="C3616" i="12" s="1"/>
  <c r="D3616" i="12"/>
  <c r="E3616" i="12"/>
  <c r="B3617" i="12"/>
  <c r="C3617" i="12" s="1"/>
  <c r="D3617" i="12"/>
  <c r="E3617" i="12"/>
  <c r="B3618" i="12"/>
  <c r="C3618" i="12" s="1"/>
  <c r="D3618" i="12"/>
  <c r="E3618" i="12"/>
  <c r="B3619" i="12"/>
  <c r="C3619" i="12" s="1"/>
  <c r="D3619" i="12"/>
  <c r="E3619" i="12"/>
  <c r="B3620" i="12"/>
  <c r="C3620" i="12" s="1"/>
  <c r="D3620" i="12"/>
  <c r="E3620" i="12"/>
  <c r="B3621" i="12"/>
  <c r="C3621" i="12" s="1"/>
  <c r="D3621" i="12"/>
  <c r="E3621" i="12"/>
  <c r="B3622" i="12"/>
  <c r="C3622" i="12" s="1"/>
  <c r="D3622" i="12"/>
  <c r="E3622" i="12"/>
  <c r="B3623" i="12"/>
  <c r="C3623" i="12" s="1"/>
  <c r="D3623" i="12"/>
  <c r="E3623" i="12"/>
  <c r="B3624" i="12"/>
  <c r="C3624" i="12" s="1"/>
  <c r="D3624" i="12"/>
  <c r="E3624" i="12"/>
  <c r="B3625" i="12"/>
  <c r="C3625" i="12" s="1"/>
  <c r="D3625" i="12"/>
  <c r="E3625" i="12"/>
  <c r="B3626" i="12"/>
  <c r="C3626" i="12" s="1"/>
  <c r="D3626" i="12"/>
  <c r="E3626" i="12"/>
  <c r="B3627" i="12"/>
  <c r="C3627" i="12" s="1"/>
  <c r="D3627" i="12"/>
  <c r="E3627" i="12"/>
  <c r="B3628" i="12"/>
  <c r="C3628" i="12" s="1"/>
  <c r="D3628" i="12"/>
  <c r="E3628" i="12"/>
  <c r="B3629" i="12"/>
  <c r="C3629" i="12" s="1"/>
  <c r="D3629" i="12"/>
  <c r="E3629" i="12"/>
  <c r="B3630" i="12"/>
  <c r="C3630" i="12" s="1"/>
  <c r="D3630" i="12"/>
  <c r="E3630" i="12"/>
  <c r="B3631" i="12"/>
  <c r="C3631" i="12" s="1"/>
  <c r="D3631" i="12"/>
  <c r="E3631" i="12"/>
  <c r="B3632" i="12"/>
  <c r="C3632" i="12" s="1"/>
  <c r="D3632" i="12"/>
  <c r="E3632" i="12"/>
  <c r="B3633" i="12"/>
  <c r="C3633" i="12" s="1"/>
  <c r="D3633" i="12"/>
  <c r="E3633" i="12"/>
  <c r="B3634" i="12"/>
  <c r="C3634" i="12" s="1"/>
  <c r="D3634" i="12"/>
  <c r="E3634" i="12"/>
  <c r="B3635" i="12"/>
  <c r="C3635" i="12" s="1"/>
  <c r="D3635" i="12"/>
  <c r="E3635" i="12"/>
  <c r="B3636" i="12"/>
  <c r="C3636" i="12" s="1"/>
  <c r="D3636" i="12"/>
  <c r="E3636" i="12"/>
  <c r="B3637" i="12"/>
  <c r="C3637" i="12" s="1"/>
  <c r="D3637" i="12"/>
  <c r="E3637" i="12"/>
  <c r="B3638" i="12"/>
  <c r="C3638" i="12" s="1"/>
  <c r="D3638" i="12"/>
  <c r="E3638" i="12"/>
  <c r="B3639" i="12"/>
  <c r="C3639" i="12" s="1"/>
  <c r="D3639" i="12"/>
  <c r="E3639" i="12"/>
  <c r="B3640" i="12"/>
  <c r="C3640" i="12" s="1"/>
  <c r="D3640" i="12"/>
  <c r="E3640" i="12"/>
  <c r="B3641" i="12"/>
  <c r="C3641" i="12" s="1"/>
  <c r="D3641" i="12"/>
  <c r="E3641" i="12"/>
  <c r="B3642" i="12"/>
  <c r="C3642" i="12" s="1"/>
  <c r="D3642" i="12"/>
  <c r="E3642" i="12"/>
  <c r="B3643" i="12"/>
  <c r="C3643" i="12" s="1"/>
  <c r="D3643" i="12"/>
  <c r="E3643" i="12"/>
  <c r="B3644" i="12"/>
  <c r="C3644" i="12" s="1"/>
  <c r="D3644" i="12"/>
  <c r="E3644" i="12"/>
  <c r="B3645" i="12"/>
  <c r="C3645" i="12" s="1"/>
  <c r="D3645" i="12"/>
  <c r="E3645" i="12"/>
  <c r="B3646" i="12"/>
  <c r="C3646" i="12" s="1"/>
  <c r="D3646" i="12"/>
  <c r="E3646" i="12"/>
  <c r="B3647" i="12"/>
  <c r="C3647" i="12" s="1"/>
  <c r="D3647" i="12"/>
  <c r="E3647" i="12"/>
  <c r="B3648" i="12"/>
  <c r="C3648" i="12" s="1"/>
  <c r="D3648" i="12"/>
  <c r="E3648" i="12"/>
  <c r="B3649" i="12"/>
  <c r="C3649" i="12" s="1"/>
  <c r="D3649" i="12"/>
  <c r="E3649" i="12"/>
  <c r="B3650" i="12"/>
  <c r="C3650" i="12" s="1"/>
  <c r="D3650" i="12"/>
  <c r="E3650" i="12"/>
  <c r="B3651" i="12"/>
  <c r="C3651" i="12" s="1"/>
  <c r="D3651" i="12"/>
  <c r="E3651" i="12"/>
  <c r="B3652" i="12"/>
  <c r="C3652" i="12" s="1"/>
  <c r="D3652" i="12"/>
  <c r="E3652" i="12"/>
  <c r="B3653" i="12"/>
  <c r="C3653" i="12" s="1"/>
  <c r="D3653" i="12"/>
  <c r="E3653" i="12"/>
  <c r="B3654" i="12"/>
  <c r="C3654" i="12" s="1"/>
  <c r="D3654" i="12"/>
  <c r="E3654" i="12"/>
  <c r="B3655" i="12"/>
  <c r="C3655" i="12" s="1"/>
  <c r="D3655" i="12"/>
  <c r="E3655" i="12"/>
  <c r="B3656" i="12"/>
  <c r="C3656" i="12" s="1"/>
  <c r="D3656" i="12"/>
  <c r="E3656" i="12"/>
  <c r="B3657" i="12"/>
  <c r="C3657" i="12" s="1"/>
  <c r="D3657" i="12"/>
  <c r="E3657" i="12"/>
  <c r="B3658" i="12"/>
  <c r="C3658" i="12" s="1"/>
  <c r="D3658" i="12"/>
  <c r="E3658" i="12"/>
  <c r="B3659" i="12"/>
  <c r="C3659" i="12" s="1"/>
  <c r="D3659" i="12"/>
  <c r="E3659" i="12"/>
  <c r="B3660" i="12"/>
  <c r="C3660" i="12" s="1"/>
  <c r="D3660" i="12"/>
  <c r="E3660" i="12"/>
  <c r="B3661" i="12"/>
  <c r="C3661" i="12" s="1"/>
  <c r="D3661" i="12"/>
  <c r="E3661" i="12"/>
  <c r="B3662" i="12"/>
  <c r="C3662" i="12" s="1"/>
  <c r="D3662" i="12"/>
  <c r="E3662" i="12"/>
  <c r="B3663" i="12"/>
  <c r="C3663" i="12" s="1"/>
  <c r="D3663" i="12"/>
  <c r="E3663" i="12"/>
  <c r="B3664" i="12"/>
  <c r="C3664" i="12" s="1"/>
  <c r="D3664" i="12"/>
  <c r="E3664" i="12"/>
  <c r="B3665" i="12"/>
  <c r="C3665" i="12" s="1"/>
  <c r="D3665" i="12"/>
  <c r="E3665" i="12"/>
  <c r="B3666" i="12"/>
  <c r="C3666" i="12" s="1"/>
  <c r="D3666" i="12"/>
  <c r="E3666" i="12"/>
  <c r="B3667" i="12"/>
  <c r="C3667" i="12" s="1"/>
  <c r="D3667" i="12"/>
  <c r="E3667" i="12"/>
  <c r="B3668" i="12"/>
  <c r="C3668" i="12" s="1"/>
  <c r="D3668" i="12"/>
  <c r="E3668" i="12"/>
  <c r="B3669" i="12"/>
  <c r="C3669" i="12" s="1"/>
  <c r="D3669" i="12"/>
  <c r="E3669" i="12"/>
  <c r="B3670" i="12"/>
  <c r="C3670" i="12" s="1"/>
  <c r="D3670" i="12"/>
  <c r="E3670" i="12"/>
  <c r="B3671" i="12"/>
  <c r="C3671" i="12" s="1"/>
  <c r="D3671" i="12"/>
  <c r="E3671" i="12"/>
  <c r="B3672" i="12"/>
  <c r="C3672" i="12" s="1"/>
  <c r="D3672" i="12"/>
  <c r="E3672" i="12"/>
  <c r="B3673" i="12"/>
  <c r="C3673" i="12" s="1"/>
  <c r="D3673" i="12"/>
  <c r="E3673" i="12"/>
  <c r="B3674" i="12"/>
  <c r="C3674" i="12" s="1"/>
  <c r="D3674" i="12"/>
  <c r="E3674" i="12"/>
  <c r="B3675" i="12"/>
  <c r="C3675" i="12" s="1"/>
  <c r="D3675" i="12"/>
  <c r="E3675" i="12"/>
  <c r="B3676" i="12"/>
  <c r="C3676" i="12" s="1"/>
  <c r="D3676" i="12"/>
  <c r="E3676" i="12"/>
  <c r="B3677" i="12"/>
  <c r="C3677" i="12" s="1"/>
  <c r="D3677" i="12"/>
  <c r="E3677" i="12"/>
  <c r="B3678" i="12"/>
  <c r="C3678" i="12" s="1"/>
  <c r="D3678" i="12"/>
  <c r="E3678" i="12"/>
  <c r="B3679" i="12"/>
  <c r="C3679" i="12" s="1"/>
  <c r="D3679" i="12"/>
  <c r="E3679" i="12"/>
  <c r="B3680" i="12"/>
  <c r="C3680" i="12" s="1"/>
  <c r="D3680" i="12"/>
  <c r="E3680" i="12"/>
  <c r="B3681" i="12"/>
  <c r="C3681" i="12" s="1"/>
  <c r="D3681" i="12"/>
  <c r="E3681" i="12"/>
  <c r="B3682" i="12"/>
  <c r="C3682" i="12" s="1"/>
  <c r="D3682" i="12"/>
  <c r="E3682" i="12"/>
  <c r="B3683" i="12"/>
  <c r="C3683" i="12" s="1"/>
  <c r="D3683" i="12"/>
  <c r="E3683" i="12"/>
  <c r="B3684" i="12"/>
  <c r="C3684" i="12" s="1"/>
  <c r="D3684" i="12"/>
  <c r="E3684" i="12"/>
  <c r="B3685" i="12"/>
  <c r="C3685" i="12" s="1"/>
  <c r="D3685" i="12"/>
  <c r="E3685" i="12"/>
  <c r="B3686" i="12"/>
  <c r="C3686" i="12" s="1"/>
  <c r="D3686" i="12"/>
  <c r="E3686" i="12"/>
  <c r="B3687" i="12"/>
  <c r="C3687" i="12" s="1"/>
  <c r="D3687" i="12"/>
  <c r="E3687" i="12"/>
  <c r="B3688" i="12"/>
  <c r="C3688" i="12" s="1"/>
  <c r="D3688" i="12"/>
  <c r="E3688" i="12"/>
  <c r="B3689" i="12"/>
  <c r="C3689" i="12" s="1"/>
  <c r="D3689" i="12"/>
  <c r="E3689" i="12"/>
  <c r="B3690" i="12"/>
  <c r="C3690" i="12" s="1"/>
  <c r="D3690" i="12"/>
  <c r="E3690" i="12"/>
  <c r="B3691" i="12"/>
  <c r="C3691" i="12" s="1"/>
  <c r="D3691" i="12"/>
  <c r="E3691" i="12"/>
  <c r="B3692" i="12"/>
  <c r="C3692" i="12" s="1"/>
  <c r="D3692" i="12"/>
  <c r="E3692" i="12"/>
  <c r="B3693" i="12"/>
  <c r="C3693" i="12" s="1"/>
  <c r="D3693" i="12"/>
  <c r="E3693" i="12"/>
  <c r="B3694" i="12"/>
  <c r="C3694" i="12" s="1"/>
  <c r="D3694" i="12"/>
  <c r="E3694" i="12"/>
  <c r="B3695" i="12"/>
  <c r="C3695" i="12" s="1"/>
  <c r="D3695" i="12"/>
  <c r="E3695" i="12"/>
  <c r="B3696" i="12"/>
  <c r="C3696" i="12" s="1"/>
  <c r="D3696" i="12"/>
  <c r="E3696" i="12"/>
  <c r="B3697" i="12"/>
  <c r="C3697" i="12" s="1"/>
  <c r="D3697" i="12"/>
  <c r="E3697" i="12"/>
  <c r="B3698" i="12"/>
  <c r="C3698" i="12" s="1"/>
  <c r="D3698" i="12"/>
  <c r="E3698" i="12"/>
  <c r="B3699" i="12"/>
  <c r="C3699" i="12" s="1"/>
  <c r="D3699" i="12"/>
  <c r="E3699" i="12"/>
  <c r="B3700" i="12"/>
  <c r="C3700" i="12" s="1"/>
  <c r="D3700" i="12"/>
  <c r="E3700" i="12"/>
  <c r="B3701" i="12"/>
  <c r="C3701" i="12" s="1"/>
  <c r="D3701" i="12"/>
  <c r="E3701" i="12"/>
  <c r="B3702" i="12"/>
  <c r="C3702" i="12" s="1"/>
  <c r="D3702" i="12"/>
  <c r="E3702" i="12"/>
  <c r="B3703" i="12"/>
  <c r="C3703" i="12" s="1"/>
  <c r="D3703" i="12"/>
  <c r="E3703" i="12"/>
  <c r="B3704" i="12"/>
  <c r="C3704" i="12" s="1"/>
  <c r="D3704" i="12"/>
  <c r="E3704" i="12"/>
  <c r="B3705" i="12"/>
  <c r="C3705" i="12" s="1"/>
  <c r="D3705" i="12"/>
  <c r="E3705" i="12"/>
  <c r="B3706" i="12"/>
  <c r="C3706" i="12" s="1"/>
  <c r="D3706" i="12"/>
  <c r="E3706" i="12"/>
  <c r="B3707" i="12"/>
  <c r="C3707" i="12" s="1"/>
  <c r="D3707" i="12"/>
  <c r="E3707" i="12"/>
  <c r="B3708" i="12"/>
  <c r="C3708" i="12" s="1"/>
  <c r="D3708" i="12"/>
  <c r="E3708" i="12"/>
  <c r="B3709" i="12"/>
  <c r="C3709" i="12" s="1"/>
  <c r="D3709" i="12"/>
  <c r="E3709" i="12"/>
  <c r="B3710" i="12"/>
  <c r="C3710" i="12" s="1"/>
  <c r="D3710" i="12"/>
  <c r="E3710" i="12"/>
  <c r="B3711" i="12"/>
  <c r="C3711" i="12" s="1"/>
  <c r="D3711" i="12"/>
  <c r="E3711" i="12"/>
  <c r="B3712" i="12"/>
  <c r="C3712" i="12" s="1"/>
  <c r="D3712" i="12"/>
  <c r="E3712" i="12"/>
  <c r="B3713" i="12"/>
  <c r="C3713" i="12" s="1"/>
  <c r="D3713" i="12"/>
  <c r="E3713" i="12"/>
  <c r="B3714" i="12"/>
  <c r="C3714" i="12" s="1"/>
  <c r="D3714" i="12"/>
  <c r="E3714" i="12"/>
  <c r="B3715" i="12"/>
  <c r="C3715" i="12" s="1"/>
  <c r="D3715" i="12"/>
  <c r="E3715" i="12"/>
  <c r="B3716" i="12"/>
  <c r="C3716" i="12" s="1"/>
  <c r="D3716" i="12"/>
  <c r="E3716" i="12"/>
  <c r="B3717" i="12"/>
  <c r="C3717" i="12" s="1"/>
  <c r="D3717" i="12"/>
  <c r="E3717" i="12"/>
  <c r="B3718" i="12"/>
  <c r="C3718" i="12" s="1"/>
  <c r="D3718" i="12"/>
  <c r="E3718" i="12"/>
  <c r="B3719" i="12"/>
  <c r="C3719" i="12" s="1"/>
  <c r="D3719" i="12"/>
  <c r="E3719" i="12"/>
  <c r="B3720" i="12"/>
  <c r="C3720" i="12" s="1"/>
  <c r="D3720" i="12"/>
  <c r="E3720" i="12"/>
  <c r="B3721" i="12"/>
  <c r="C3721" i="12" s="1"/>
  <c r="D3721" i="12"/>
  <c r="E3721" i="12"/>
  <c r="B3722" i="12"/>
  <c r="C3722" i="12" s="1"/>
  <c r="D3722" i="12"/>
  <c r="E3722" i="12"/>
  <c r="B3723" i="12"/>
  <c r="C3723" i="12" s="1"/>
  <c r="D3723" i="12"/>
  <c r="E3723" i="12"/>
  <c r="B3724" i="12"/>
  <c r="C3724" i="12" s="1"/>
  <c r="D3724" i="12"/>
  <c r="E3724" i="12"/>
  <c r="B3725" i="12"/>
  <c r="C3725" i="12" s="1"/>
  <c r="D3725" i="12"/>
  <c r="E3725" i="12"/>
  <c r="B3726" i="12"/>
  <c r="C3726" i="12" s="1"/>
  <c r="D3726" i="12"/>
  <c r="E3726" i="12"/>
  <c r="B3727" i="12"/>
  <c r="C3727" i="12" s="1"/>
  <c r="D3727" i="12"/>
  <c r="E3727" i="12"/>
  <c r="B3728" i="12"/>
  <c r="C3728" i="12" s="1"/>
  <c r="D3728" i="12"/>
  <c r="E3728" i="12"/>
  <c r="B3729" i="12"/>
  <c r="C3729" i="12" s="1"/>
  <c r="D3729" i="12"/>
  <c r="E3729" i="12"/>
  <c r="B3730" i="12"/>
  <c r="C3730" i="12" s="1"/>
  <c r="D3730" i="12"/>
  <c r="E3730" i="12"/>
  <c r="B3731" i="12"/>
  <c r="C3731" i="12" s="1"/>
  <c r="D3731" i="12"/>
  <c r="E3731" i="12"/>
  <c r="B3732" i="12"/>
  <c r="C3732" i="12" s="1"/>
  <c r="D3732" i="12"/>
  <c r="E3732" i="12"/>
  <c r="B3733" i="12"/>
  <c r="C3733" i="12" s="1"/>
  <c r="D3733" i="12"/>
  <c r="E3733" i="12"/>
  <c r="B3734" i="12"/>
  <c r="C3734" i="12" s="1"/>
  <c r="D3734" i="12"/>
  <c r="E3734" i="12"/>
  <c r="B3735" i="12"/>
  <c r="C3735" i="12" s="1"/>
  <c r="D3735" i="12"/>
  <c r="E3735" i="12"/>
  <c r="B3736" i="12"/>
  <c r="C3736" i="12" s="1"/>
  <c r="D3736" i="12"/>
  <c r="E3736" i="12"/>
  <c r="B3737" i="12"/>
  <c r="C3737" i="12" s="1"/>
  <c r="D3737" i="12"/>
  <c r="E3737" i="12"/>
  <c r="B3738" i="12"/>
  <c r="C3738" i="12" s="1"/>
  <c r="D3738" i="12"/>
  <c r="E3738" i="12"/>
  <c r="B3739" i="12"/>
  <c r="C3739" i="12" s="1"/>
  <c r="D3739" i="12"/>
  <c r="E3739" i="12"/>
  <c r="B3740" i="12"/>
  <c r="C3740" i="12" s="1"/>
  <c r="D3740" i="12"/>
  <c r="E3740" i="12"/>
  <c r="B3741" i="12"/>
  <c r="C3741" i="12" s="1"/>
  <c r="D3741" i="12"/>
  <c r="E3741" i="12"/>
  <c r="B3742" i="12"/>
  <c r="C3742" i="12" s="1"/>
  <c r="D3742" i="12"/>
  <c r="E3742" i="12"/>
  <c r="B3743" i="12"/>
  <c r="C3743" i="12" s="1"/>
  <c r="D3743" i="12"/>
  <c r="E3743" i="12"/>
  <c r="B3744" i="12"/>
  <c r="C3744" i="12" s="1"/>
  <c r="D3744" i="12"/>
  <c r="E3744" i="12"/>
  <c r="B3745" i="12"/>
  <c r="C3745" i="12" s="1"/>
  <c r="D3745" i="12"/>
  <c r="E3745" i="12"/>
  <c r="B3746" i="12"/>
  <c r="C3746" i="12" s="1"/>
  <c r="D3746" i="12"/>
  <c r="E3746" i="12"/>
  <c r="B3747" i="12"/>
  <c r="C3747" i="12" s="1"/>
  <c r="D3747" i="12"/>
  <c r="E3747" i="12"/>
  <c r="B3748" i="12"/>
  <c r="C3748" i="12" s="1"/>
  <c r="D3748" i="12"/>
  <c r="E3748" i="12"/>
  <c r="B3749" i="12"/>
  <c r="C3749" i="12" s="1"/>
  <c r="D3749" i="12"/>
  <c r="E3749" i="12"/>
  <c r="B3750" i="12"/>
  <c r="C3750" i="12" s="1"/>
  <c r="D3750" i="12"/>
  <c r="E3750" i="12"/>
  <c r="B3751" i="12"/>
  <c r="C3751" i="12" s="1"/>
  <c r="D3751" i="12"/>
  <c r="E3751" i="12"/>
  <c r="B3752" i="12"/>
  <c r="C3752" i="12" s="1"/>
  <c r="D3752" i="12"/>
  <c r="E3752" i="12"/>
  <c r="B3753" i="12"/>
  <c r="C3753" i="12" s="1"/>
  <c r="D3753" i="12"/>
  <c r="E3753" i="12"/>
  <c r="B3754" i="12"/>
  <c r="C3754" i="12" s="1"/>
  <c r="D3754" i="12"/>
  <c r="E3754" i="12"/>
  <c r="B3755" i="12"/>
  <c r="C3755" i="12" s="1"/>
  <c r="D3755" i="12"/>
  <c r="E3755" i="12"/>
  <c r="B3756" i="12"/>
  <c r="C3756" i="12" s="1"/>
  <c r="D3756" i="12"/>
  <c r="E3756" i="12"/>
  <c r="B3757" i="12"/>
  <c r="C3757" i="12" s="1"/>
  <c r="D3757" i="12"/>
  <c r="E3757" i="12"/>
  <c r="B3758" i="12"/>
  <c r="C3758" i="12" s="1"/>
  <c r="D3758" i="12"/>
  <c r="E3758" i="12"/>
  <c r="B3759" i="12"/>
  <c r="C3759" i="12" s="1"/>
  <c r="D3759" i="12"/>
  <c r="E3759" i="12"/>
  <c r="B3760" i="12"/>
  <c r="C3760" i="12" s="1"/>
  <c r="D3760" i="12"/>
  <c r="E3760" i="12"/>
  <c r="B3761" i="12"/>
  <c r="C3761" i="12" s="1"/>
  <c r="D3761" i="12"/>
  <c r="E3761" i="12"/>
  <c r="B3762" i="12"/>
  <c r="C3762" i="12" s="1"/>
  <c r="D3762" i="12"/>
  <c r="E3762" i="12"/>
  <c r="B3763" i="12"/>
  <c r="C3763" i="12" s="1"/>
  <c r="D3763" i="12"/>
  <c r="E3763" i="12"/>
  <c r="B3764" i="12"/>
  <c r="C3764" i="12" s="1"/>
  <c r="D3764" i="12"/>
  <c r="E3764" i="12"/>
  <c r="B3765" i="12"/>
  <c r="C3765" i="12" s="1"/>
  <c r="D3765" i="12"/>
  <c r="E3765" i="12"/>
  <c r="B3766" i="12"/>
  <c r="C3766" i="12" s="1"/>
  <c r="D3766" i="12"/>
  <c r="E3766" i="12"/>
  <c r="B3767" i="12"/>
  <c r="C3767" i="12" s="1"/>
  <c r="D3767" i="12"/>
  <c r="E3767" i="12"/>
  <c r="B3768" i="12"/>
  <c r="C3768" i="12" s="1"/>
  <c r="D3768" i="12"/>
  <c r="E3768" i="12"/>
  <c r="B3769" i="12"/>
  <c r="C3769" i="12" s="1"/>
  <c r="D3769" i="12"/>
  <c r="E3769" i="12"/>
  <c r="B3770" i="12"/>
  <c r="C3770" i="12" s="1"/>
  <c r="D3770" i="12"/>
  <c r="E3770" i="12"/>
  <c r="B3771" i="12"/>
  <c r="C3771" i="12" s="1"/>
  <c r="D3771" i="12"/>
  <c r="E3771" i="12"/>
  <c r="B3772" i="12"/>
  <c r="C3772" i="12" s="1"/>
  <c r="D3772" i="12"/>
  <c r="E3772" i="12"/>
  <c r="B3773" i="12"/>
  <c r="C3773" i="12" s="1"/>
  <c r="D3773" i="12"/>
  <c r="E3773" i="12"/>
  <c r="B3774" i="12"/>
  <c r="C3774" i="12" s="1"/>
  <c r="D3774" i="12"/>
  <c r="E3774" i="12"/>
  <c r="B3775" i="12"/>
  <c r="C3775" i="12" s="1"/>
  <c r="D3775" i="12"/>
  <c r="E3775" i="12"/>
  <c r="B3776" i="12"/>
  <c r="C3776" i="12" s="1"/>
  <c r="D3776" i="12"/>
  <c r="E3776" i="12"/>
  <c r="B3777" i="12"/>
  <c r="C3777" i="12" s="1"/>
  <c r="D3777" i="12"/>
  <c r="E3777" i="12"/>
  <c r="B3778" i="12"/>
  <c r="C3778" i="12" s="1"/>
  <c r="D3778" i="12"/>
  <c r="E3778" i="12"/>
  <c r="B3779" i="12"/>
  <c r="C3779" i="12" s="1"/>
  <c r="D3779" i="12"/>
  <c r="E3779" i="12"/>
  <c r="B3780" i="12"/>
  <c r="C3780" i="12" s="1"/>
  <c r="D3780" i="12"/>
  <c r="E3780" i="12"/>
  <c r="B3781" i="12"/>
  <c r="C3781" i="12" s="1"/>
  <c r="D3781" i="12"/>
  <c r="E3781" i="12"/>
  <c r="B3782" i="12"/>
  <c r="C3782" i="12" s="1"/>
  <c r="D3782" i="12"/>
  <c r="E3782" i="12"/>
  <c r="B3783" i="12"/>
  <c r="C3783" i="12" s="1"/>
  <c r="D3783" i="12"/>
  <c r="E3783" i="12"/>
  <c r="B3784" i="12"/>
  <c r="C3784" i="12" s="1"/>
  <c r="D3784" i="12"/>
  <c r="E3784" i="12"/>
  <c r="B3785" i="12"/>
  <c r="C3785" i="12" s="1"/>
  <c r="D3785" i="12"/>
  <c r="E3785" i="12"/>
  <c r="B3786" i="12"/>
  <c r="C3786" i="12" s="1"/>
  <c r="D3786" i="12"/>
  <c r="E3786" i="12"/>
  <c r="B3787" i="12"/>
  <c r="C3787" i="12" s="1"/>
  <c r="D3787" i="12"/>
  <c r="E3787" i="12"/>
  <c r="B3788" i="12"/>
  <c r="C3788" i="12" s="1"/>
  <c r="D3788" i="12"/>
  <c r="E3788" i="12"/>
  <c r="B3789" i="12"/>
  <c r="C3789" i="12" s="1"/>
  <c r="D3789" i="12"/>
  <c r="E3789" i="12"/>
  <c r="B3790" i="12"/>
  <c r="C3790" i="12" s="1"/>
  <c r="D3790" i="12"/>
  <c r="E3790" i="12"/>
  <c r="B3791" i="12"/>
  <c r="C3791" i="12" s="1"/>
  <c r="D3791" i="12"/>
  <c r="E3791" i="12"/>
  <c r="B3792" i="12"/>
  <c r="C3792" i="12" s="1"/>
  <c r="D3792" i="12"/>
  <c r="E3792" i="12"/>
  <c r="B3793" i="12"/>
  <c r="C3793" i="12" s="1"/>
  <c r="D3793" i="12"/>
  <c r="E3793" i="12"/>
  <c r="B3794" i="12"/>
  <c r="C3794" i="12" s="1"/>
  <c r="D3794" i="12"/>
  <c r="E3794" i="12"/>
  <c r="B3795" i="12"/>
  <c r="C3795" i="12" s="1"/>
  <c r="D3795" i="12"/>
  <c r="E3795" i="12"/>
  <c r="B3796" i="12"/>
  <c r="C3796" i="12" s="1"/>
  <c r="D3796" i="12"/>
  <c r="E3796" i="12"/>
  <c r="B3797" i="12"/>
  <c r="C3797" i="12" s="1"/>
  <c r="D3797" i="12"/>
  <c r="E3797" i="12"/>
  <c r="B3798" i="12"/>
  <c r="C3798" i="12" s="1"/>
  <c r="D3798" i="12"/>
  <c r="E3798" i="12"/>
  <c r="B3799" i="12"/>
  <c r="C3799" i="12" s="1"/>
  <c r="D3799" i="12"/>
  <c r="E3799" i="12"/>
  <c r="B3800" i="12"/>
  <c r="C3800" i="12" s="1"/>
  <c r="D3800" i="12"/>
  <c r="E3800" i="12"/>
  <c r="B3801" i="12"/>
  <c r="C3801" i="12" s="1"/>
  <c r="D3801" i="12"/>
  <c r="E3801" i="12"/>
  <c r="B3802" i="12"/>
  <c r="C3802" i="12" s="1"/>
  <c r="D3802" i="12"/>
  <c r="E3802" i="12"/>
  <c r="B3803" i="12"/>
  <c r="C3803" i="12" s="1"/>
  <c r="D3803" i="12"/>
  <c r="E3803" i="12"/>
  <c r="B3804" i="12"/>
  <c r="C3804" i="12" s="1"/>
  <c r="D3804" i="12"/>
  <c r="E3804" i="12"/>
  <c r="B3805" i="12"/>
  <c r="C3805" i="12" s="1"/>
  <c r="D3805" i="12"/>
  <c r="E3805" i="12"/>
  <c r="B3806" i="12"/>
  <c r="C3806" i="12" s="1"/>
  <c r="D3806" i="12"/>
  <c r="E3806" i="12"/>
  <c r="B3807" i="12"/>
  <c r="C3807" i="12" s="1"/>
  <c r="D3807" i="12"/>
  <c r="E3807" i="12"/>
  <c r="B3808" i="12"/>
  <c r="C3808" i="12" s="1"/>
  <c r="D3808" i="12"/>
  <c r="E3808" i="12"/>
  <c r="B3809" i="12"/>
  <c r="C3809" i="12" s="1"/>
  <c r="D3809" i="12"/>
  <c r="E3809" i="12"/>
  <c r="B3810" i="12"/>
  <c r="C3810" i="12" s="1"/>
  <c r="D3810" i="12"/>
  <c r="E3810" i="12"/>
  <c r="B3811" i="12"/>
  <c r="C3811" i="12" s="1"/>
  <c r="D3811" i="12"/>
  <c r="E3811" i="12"/>
  <c r="B3812" i="12"/>
  <c r="C3812" i="12" s="1"/>
  <c r="D3812" i="12"/>
  <c r="E3812" i="12"/>
  <c r="B3813" i="12"/>
  <c r="C3813" i="12" s="1"/>
  <c r="D3813" i="12"/>
  <c r="E3813" i="12"/>
  <c r="B3814" i="12"/>
  <c r="C3814" i="12" s="1"/>
  <c r="D3814" i="12"/>
  <c r="E3814" i="12"/>
  <c r="B3815" i="12"/>
  <c r="C3815" i="12" s="1"/>
  <c r="D3815" i="12"/>
  <c r="E3815" i="12"/>
  <c r="B3816" i="12"/>
  <c r="C3816" i="12" s="1"/>
  <c r="D3816" i="12"/>
  <c r="E3816" i="12"/>
  <c r="B3817" i="12"/>
  <c r="C3817" i="12" s="1"/>
  <c r="D3817" i="12"/>
  <c r="E3817" i="12"/>
  <c r="B3818" i="12"/>
  <c r="C3818" i="12" s="1"/>
  <c r="D3818" i="12"/>
  <c r="E3818" i="12"/>
  <c r="B3819" i="12"/>
  <c r="C3819" i="12" s="1"/>
  <c r="D3819" i="12"/>
  <c r="E3819" i="12"/>
  <c r="B3820" i="12"/>
  <c r="C3820" i="12" s="1"/>
  <c r="D3820" i="12"/>
  <c r="E3820" i="12"/>
  <c r="B3821" i="12"/>
  <c r="C3821" i="12" s="1"/>
  <c r="D3821" i="12"/>
  <c r="E3821" i="12"/>
  <c r="B3822" i="12"/>
  <c r="C3822" i="12" s="1"/>
  <c r="D3822" i="12"/>
  <c r="E3822" i="12"/>
  <c r="B3823" i="12"/>
  <c r="C3823" i="12" s="1"/>
  <c r="D3823" i="12"/>
  <c r="E3823" i="12"/>
  <c r="B3824" i="12"/>
  <c r="C3824" i="12" s="1"/>
  <c r="D3824" i="12"/>
  <c r="E3824" i="12"/>
  <c r="B3825" i="12"/>
  <c r="C3825" i="12" s="1"/>
  <c r="D3825" i="12"/>
  <c r="E3825" i="12"/>
  <c r="B3826" i="12"/>
  <c r="C3826" i="12" s="1"/>
  <c r="D3826" i="12"/>
  <c r="E3826" i="12"/>
  <c r="B3827" i="12"/>
  <c r="C3827" i="12" s="1"/>
  <c r="D3827" i="12"/>
  <c r="E3827" i="12"/>
  <c r="B3828" i="12"/>
  <c r="C3828" i="12" s="1"/>
  <c r="D3828" i="12"/>
  <c r="E3828" i="12"/>
  <c r="B3829" i="12"/>
  <c r="C3829" i="12" s="1"/>
  <c r="D3829" i="12"/>
  <c r="E3829" i="12"/>
  <c r="B3830" i="12"/>
  <c r="C3830" i="12" s="1"/>
  <c r="D3830" i="12"/>
  <c r="E3830" i="12"/>
  <c r="B3831" i="12"/>
  <c r="C3831" i="12" s="1"/>
  <c r="D3831" i="12"/>
  <c r="E3831" i="12"/>
  <c r="B3832" i="12"/>
  <c r="C3832" i="12" s="1"/>
  <c r="D3832" i="12"/>
  <c r="E3832" i="12"/>
  <c r="B3833" i="12"/>
  <c r="C3833" i="12" s="1"/>
  <c r="D3833" i="12"/>
  <c r="E3833" i="12"/>
  <c r="B3834" i="12"/>
  <c r="C3834" i="12" s="1"/>
  <c r="D3834" i="12"/>
  <c r="E3834" i="12"/>
  <c r="B3835" i="12"/>
  <c r="C3835" i="12" s="1"/>
  <c r="D3835" i="12"/>
  <c r="E3835" i="12"/>
  <c r="B3836" i="12"/>
  <c r="C3836" i="12" s="1"/>
  <c r="D3836" i="12"/>
  <c r="E3836" i="12"/>
  <c r="B3837" i="12"/>
  <c r="C3837" i="12" s="1"/>
  <c r="D3837" i="12"/>
  <c r="E3837" i="12"/>
  <c r="B3838" i="12"/>
  <c r="C3838" i="12" s="1"/>
  <c r="D3838" i="12"/>
  <c r="E3838" i="12"/>
  <c r="B3839" i="12"/>
  <c r="C3839" i="12" s="1"/>
  <c r="D3839" i="12"/>
  <c r="E3839" i="12"/>
  <c r="B3840" i="12"/>
  <c r="C3840" i="12" s="1"/>
  <c r="D3840" i="12"/>
  <c r="E3840" i="12"/>
  <c r="B3841" i="12"/>
  <c r="C3841" i="12" s="1"/>
  <c r="D3841" i="12"/>
  <c r="E3841" i="12"/>
  <c r="B3842" i="12"/>
  <c r="C3842" i="12" s="1"/>
  <c r="D3842" i="12"/>
  <c r="E3842" i="12"/>
  <c r="B3843" i="12"/>
  <c r="C3843" i="12" s="1"/>
  <c r="D3843" i="12"/>
  <c r="E3843" i="12"/>
  <c r="B3844" i="12"/>
  <c r="C3844" i="12" s="1"/>
  <c r="D3844" i="12"/>
  <c r="E3844" i="12"/>
  <c r="B3845" i="12"/>
  <c r="C3845" i="12" s="1"/>
  <c r="D3845" i="12"/>
  <c r="E3845" i="12"/>
  <c r="B3846" i="12"/>
  <c r="C3846" i="12" s="1"/>
  <c r="D3846" i="12"/>
  <c r="E3846" i="12"/>
  <c r="B3847" i="12"/>
  <c r="C3847" i="12" s="1"/>
  <c r="D3847" i="12"/>
  <c r="E3847" i="12"/>
  <c r="B3848" i="12"/>
  <c r="C3848" i="12" s="1"/>
  <c r="D3848" i="12"/>
  <c r="E3848" i="12"/>
  <c r="B3849" i="12"/>
  <c r="C3849" i="12" s="1"/>
  <c r="D3849" i="12"/>
  <c r="E3849" i="12"/>
  <c r="B3850" i="12"/>
  <c r="C3850" i="12" s="1"/>
  <c r="D3850" i="12"/>
  <c r="E3850" i="12"/>
  <c r="B3851" i="12"/>
  <c r="C3851" i="12" s="1"/>
  <c r="D3851" i="12"/>
  <c r="E3851" i="12"/>
  <c r="B3852" i="12"/>
  <c r="C3852" i="12" s="1"/>
  <c r="D3852" i="12"/>
  <c r="E3852" i="12"/>
  <c r="B3853" i="12"/>
  <c r="C3853" i="12" s="1"/>
  <c r="D3853" i="12"/>
  <c r="E3853" i="12"/>
  <c r="B3854" i="12"/>
  <c r="C3854" i="12" s="1"/>
  <c r="D3854" i="12"/>
  <c r="E3854" i="12"/>
  <c r="B3855" i="12"/>
  <c r="C3855" i="12" s="1"/>
  <c r="D3855" i="12"/>
  <c r="E3855" i="12"/>
  <c r="B3856" i="12"/>
  <c r="C3856" i="12" s="1"/>
  <c r="D3856" i="12"/>
  <c r="E3856" i="12"/>
  <c r="B3857" i="12"/>
  <c r="C3857" i="12" s="1"/>
  <c r="D3857" i="12"/>
  <c r="E3857" i="12"/>
  <c r="B3858" i="12"/>
  <c r="C3858" i="12" s="1"/>
  <c r="D3858" i="12"/>
  <c r="E3858" i="12"/>
  <c r="B3859" i="12"/>
  <c r="C3859" i="12" s="1"/>
  <c r="D3859" i="12"/>
  <c r="E3859" i="12"/>
  <c r="B3860" i="12"/>
  <c r="C3860" i="12" s="1"/>
  <c r="D3860" i="12"/>
  <c r="E3860" i="12"/>
  <c r="B3861" i="12"/>
  <c r="C3861" i="12" s="1"/>
  <c r="D3861" i="12"/>
  <c r="E3861" i="12"/>
  <c r="B3862" i="12"/>
  <c r="C3862" i="12" s="1"/>
  <c r="D3862" i="12"/>
  <c r="E3862" i="12"/>
  <c r="B3863" i="12"/>
  <c r="C3863" i="12" s="1"/>
  <c r="D3863" i="12"/>
  <c r="E3863" i="12"/>
  <c r="B3864" i="12"/>
  <c r="C3864" i="12" s="1"/>
  <c r="D3864" i="12"/>
  <c r="E3864" i="12"/>
  <c r="B3865" i="12"/>
  <c r="C3865" i="12" s="1"/>
  <c r="D3865" i="12"/>
  <c r="E3865" i="12"/>
  <c r="B3866" i="12"/>
  <c r="C3866" i="12" s="1"/>
  <c r="D3866" i="12"/>
  <c r="E3866" i="12"/>
  <c r="B3867" i="12"/>
  <c r="C3867" i="12" s="1"/>
  <c r="D3867" i="12"/>
  <c r="E3867" i="12"/>
  <c r="B3868" i="12"/>
  <c r="C3868" i="12" s="1"/>
  <c r="D3868" i="12"/>
  <c r="E3868" i="12"/>
  <c r="B3869" i="12"/>
  <c r="C3869" i="12" s="1"/>
  <c r="D3869" i="12"/>
  <c r="E3869" i="12"/>
  <c r="B3870" i="12"/>
  <c r="C3870" i="12" s="1"/>
  <c r="D3870" i="12"/>
  <c r="E3870" i="12"/>
  <c r="B3871" i="12"/>
  <c r="C3871" i="12" s="1"/>
  <c r="D3871" i="12"/>
  <c r="E3871" i="12"/>
  <c r="B3872" i="12"/>
  <c r="C3872" i="12" s="1"/>
  <c r="D3872" i="12"/>
  <c r="E3872" i="12"/>
  <c r="B3873" i="12"/>
  <c r="C3873" i="12" s="1"/>
  <c r="D3873" i="12"/>
  <c r="E3873" i="12"/>
  <c r="B3874" i="12"/>
  <c r="C3874" i="12" s="1"/>
  <c r="D3874" i="12"/>
  <c r="E3874" i="12"/>
  <c r="B3875" i="12"/>
  <c r="C3875" i="12" s="1"/>
  <c r="D3875" i="12"/>
  <c r="E3875" i="12"/>
  <c r="B3876" i="12"/>
  <c r="C3876" i="12" s="1"/>
  <c r="D3876" i="12"/>
  <c r="E3876" i="12"/>
  <c r="B3877" i="12"/>
  <c r="C3877" i="12" s="1"/>
  <c r="D3877" i="12"/>
  <c r="E3877" i="12"/>
  <c r="B3878" i="12"/>
  <c r="C3878" i="12" s="1"/>
  <c r="D3878" i="12"/>
  <c r="E3878" i="12"/>
  <c r="B3879" i="12"/>
  <c r="C3879" i="12" s="1"/>
  <c r="D3879" i="12"/>
  <c r="E3879" i="12"/>
  <c r="B3880" i="12"/>
  <c r="C3880" i="12" s="1"/>
  <c r="D3880" i="12"/>
  <c r="E3880" i="12"/>
  <c r="B3881" i="12"/>
  <c r="C3881" i="12" s="1"/>
  <c r="D3881" i="12"/>
  <c r="E3881" i="12"/>
  <c r="B3882" i="12"/>
  <c r="C3882" i="12" s="1"/>
  <c r="D3882" i="12"/>
  <c r="E3882" i="12"/>
  <c r="B3883" i="12"/>
  <c r="C3883" i="12" s="1"/>
  <c r="D3883" i="12"/>
  <c r="E3883" i="12"/>
  <c r="B3884" i="12"/>
  <c r="C3884" i="12" s="1"/>
  <c r="D3884" i="12"/>
  <c r="E3884" i="12"/>
  <c r="B3885" i="12"/>
  <c r="C3885" i="12" s="1"/>
  <c r="D3885" i="12"/>
  <c r="E3885" i="12"/>
  <c r="B3886" i="12"/>
  <c r="C3886" i="12" s="1"/>
  <c r="D3886" i="12"/>
  <c r="E3886" i="12"/>
  <c r="B3887" i="12"/>
  <c r="C3887" i="12" s="1"/>
  <c r="D3887" i="12"/>
  <c r="E3887" i="12"/>
  <c r="B3888" i="12"/>
  <c r="C3888" i="12" s="1"/>
  <c r="D3888" i="12"/>
  <c r="E3888" i="12"/>
  <c r="B3889" i="12"/>
  <c r="C3889" i="12" s="1"/>
  <c r="D3889" i="12"/>
  <c r="E3889" i="12"/>
  <c r="B3890" i="12"/>
  <c r="C3890" i="12" s="1"/>
  <c r="D3890" i="12"/>
  <c r="E3890" i="12"/>
  <c r="B3891" i="12"/>
  <c r="C3891" i="12" s="1"/>
  <c r="D3891" i="12"/>
  <c r="E3891" i="12"/>
  <c r="B3892" i="12"/>
  <c r="C3892" i="12" s="1"/>
  <c r="D3892" i="12"/>
  <c r="E3892" i="12"/>
  <c r="B3893" i="12"/>
  <c r="C3893" i="12" s="1"/>
  <c r="D3893" i="12"/>
  <c r="E3893" i="12"/>
  <c r="B3894" i="12"/>
  <c r="C3894" i="12" s="1"/>
  <c r="D3894" i="12"/>
  <c r="E3894" i="12"/>
  <c r="B3895" i="12"/>
  <c r="C3895" i="12" s="1"/>
  <c r="D3895" i="12"/>
  <c r="E3895" i="12"/>
  <c r="B3896" i="12"/>
  <c r="C3896" i="12" s="1"/>
  <c r="D3896" i="12"/>
  <c r="E3896" i="12"/>
  <c r="B3897" i="12"/>
  <c r="C3897" i="12" s="1"/>
  <c r="D3897" i="12"/>
  <c r="E3897" i="12"/>
  <c r="B3898" i="12"/>
  <c r="C3898" i="12" s="1"/>
  <c r="D3898" i="12"/>
  <c r="E3898" i="12"/>
  <c r="B3899" i="12"/>
  <c r="C3899" i="12" s="1"/>
  <c r="D3899" i="12"/>
  <c r="E3899" i="12"/>
  <c r="B3900" i="12"/>
  <c r="C3900" i="12" s="1"/>
  <c r="D3900" i="12"/>
  <c r="E3900" i="12"/>
  <c r="B3901" i="12"/>
  <c r="C3901" i="12" s="1"/>
  <c r="D3901" i="12"/>
  <c r="E3901" i="12"/>
  <c r="B3902" i="12"/>
  <c r="C3902" i="12" s="1"/>
  <c r="D3902" i="12"/>
  <c r="E3902" i="12"/>
  <c r="B3903" i="12"/>
  <c r="C3903" i="12" s="1"/>
  <c r="D3903" i="12"/>
  <c r="E3903" i="12"/>
  <c r="B3904" i="12"/>
  <c r="C3904" i="12" s="1"/>
  <c r="D3904" i="12"/>
  <c r="E3904" i="12"/>
  <c r="B3906" i="12"/>
  <c r="C3906" i="12" s="1"/>
  <c r="D3906" i="12"/>
  <c r="E3906" i="12"/>
  <c r="B3907" i="12"/>
  <c r="C3907" i="12" s="1"/>
  <c r="D3907" i="12"/>
  <c r="E3907" i="12"/>
  <c r="B3908" i="12"/>
  <c r="C3908" i="12" s="1"/>
  <c r="D3908" i="12"/>
  <c r="E3908" i="12"/>
  <c r="B3909" i="12"/>
  <c r="C3909" i="12" s="1"/>
  <c r="D3909" i="12"/>
  <c r="E3909" i="12"/>
  <c r="B3910" i="12"/>
  <c r="C3910" i="12" s="1"/>
  <c r="D3910" i="12"/>
  <c r="E3910" i="12"/>
  <c r="B3911" i="12"/>
  <c r="C3911" i="12" s="1"/>
  <c r="D3911" i="12"/>
  <c r="E3911" i="12"/>
  <c r="B3912" i="12"/>
  <c r="C3912" i="12" s="1"/>
  <c r="D3912" i="12"/>
  <c r="E3912" i="12"/>
  <c r="B3914" i="12"/>
  <c r="C3914" i="12" s="1"/>
  <c r="D3914" i="12"/>
  <c r="E3914" i="12"/>
  <c r="B3915" i="12"/>
  <c r="C3915" i="12" s="1"/>
  <c r="D3915" i="12"/>
  <c r="E3915" i="12"/>
  <c r="B3916" i="12"/>
  <c r="C3916" i="12" s="1"/>
  <c r="D3916" i="12"/>
  <c r="E3916" i="12"/>
  <c r="B3917" i="12"/>
  <c r="C3917" i="12" s="1"/>
  <c r="D3917" i="12"/>
  <c r="E3917" i="12"/>
  <c r="B3918" i="12"/>
  <c r="C3918" i="12" s="1"/>
  <c r="D3918" i="12"/>
  <c r="E3918" i="12"/>
  <c r="B3919" i="12"/>
  <c r="C3919" i="12" s="1"/>
  <c r="D3919" i="12"/>
  <c r="E3919" i="12"/>
  <c r="B3920" i="12"/>
  <c r="C3920" i="12" s="1"/>
  <c r="D3920" i="12"/>
  <c r="E3920" i="12"/>
  <c r="B3921" i="12"/>
  <c r="C3921" i="12" s="1"/>
  <c r="D3921" i="12"/>
  <c r="E3921" i="12"/>
  <c r="B3922" i="12"/>
  <c r="C3922" i="12" s="1"/>
  <c r="D3922" i="12"/>
  <c r="E3922" i="12"/>
  <c r="B3923" i="12"/>
  <c r="C3923" i="12" s="1"/>
  <c r="D3923" i="12"/>
  <c r="E3923" i="12"/>
  <c r="B3924" i="12"/>
  <c r="C3924" i="12" s="1"/>
  <c r="D3924" i="12"/>
  <c r="E3924" i="12"/>
  <c r="B3925" i="12"/>
  <c r="C3925" i="12" s="1"/>
  <c r="D3925" i="12"/>
  <c r="E3925" i="12"/>
  <c r="B3926" i="12"/>
  <c r="C3926" i="12" s="1"/>
  <c r="D3926" i="12"/>
  <c r="E3926" i="12"/>
  <c r="B3927" i="12"/>
  <c r="C3927" i="12" s="1"/>
  <c r="D3927" i="12"/>
  <c r="E3927" i="12"/>
  <c r="B3928" i="12"/>
  <c r="C3928" i="12" s="1"/>
  <c r="D3928" i="12"/>
  <c r="E3928" i="12"/>
  <c r="B3929" i="12"/>
  <c r="C3929" i="12" s="1"/>
  <c r="D3929" i="12"/>
  <c r="E3929" i="12"/>
  <c r="B3930" i="12"/>
  <c r="C3930" i="12" s="1"/>
  <c r="D3930" i="12"/>
  <c r="E3930" i="12"/>
  <c r="B3931" i="12"/>
  <c r="C3931" i="12" s="1"/>
  <c r="D3931" i="12"/>
  <c r="E3931" i="12"/>
  <c r="B3932" i="12"/>
  <c r="C3932" i="12" s="1"/>
  <c r="D3932" i="12"/>
  <c r="E3932" i="12"/>
  <c r="B3933" i="12"/>
  <c r="C3933" i="12" s="1"/>
  <c r="D3933" i="12"/>
  <c r="E3933" i="12"/>
  <c r="B3934" i="12"/>
  <c r="C3934" i="12" s="1"/>
  <c r="D3934" i="12"/>
  <c r="E3934" i="12"/>
  <c r="B3935" i="12"/>
  <c r="C3935" i="12" s="1"/>
  <c r="D3935" i="12"/>
  <c r="E3935" i="12"/>
  <c r="B3936" i="12"/>
  <c r="C3936" i="12" s="1"/>
  <c r="D3936" i="12"/>
  <c r="E3936" i="12"/>
  <c r="B3937" i="12"/>
  <c r="C3937" i="12" s="1"/>
  <c r="D3937" i="12"/>
  <c r="E3937" i="12"/>
  <c r="B3938" i="12"/>
  <c r="C3938" i="12" s="1"/>
  <c r="D3938" i="12"/>
  <c r="E3938" i="12"/>
  <c r="B3939" i="12"/>
  <c r="C3939" i="12" s="1"/>
  <c r="D3939" i="12"/>
  <c r="E3939" i="12"/>
  <c r="B3940" i="12"/>
  <c r="C3940" i="12" s="1"/>
  <c r="D3940" i="12"/>
  <c r="E3940" i="12"/>
  <c r="B3941" i="12"/>
  <c r="C3941" i="12" s="1"/>
  <c r="D3941" i="12"/>
  <c r="E3941" i="12"/>
  <c r="B3942" i="12"/>
  <c r="C3942" i="12" s="1"/>
  <c r="D3942" i="12"/>
  <c r="E3942" i="12"/>
  <c r="B3943" i="12"/>
  <c r="C3943" i="12" s="1"/>
  <c r="D3943" i="12"/>
  <c r="E3943" i="12"/>
  <c r="B3944" i="12"/>
  <c r="C3944" i="12" s="1"/>
  <c r="D3944" i="12"/>
  <c r="E3944" i="12"/>
  <c r="B3945" i="12"/>
  <c r="C3945" i="12" s="1"/>
  <c r="D3945" i="12"/>
  <c r="E3945" i="12"/>
  <c r="B3946" i="12"/>
  <c r="C3946" i="12" s="1"/>
  <c r="D3946" i="12"/>
  <c r="E3946" i="12"/>
  <c r="B3947" i="12"/>
  <c r="C3947" i="12" s="1"/>
  <c r="D3947" i="12"/>
  <c r="E3947" i="12"/>
  <c r="B3948" i="12"/>
  <c r="C3948" i="12" s="1"/>
  <c r="D3948" i="12"/>
  <c r="E3948" i="12"/>
  <c r="B3949" i="12"/>
  <c r="C3949" i="12" s="1"/>
  <c r="D3949" i="12"/>
  <c r="E3949" i="12"/>
  <c r="B3950" i="12"/>
  <c r="C3950" i="12" s="1"/>
  <c r="D3950" i="12"/>
  <c r="E3950" i="12"/>
  <c r="B3951" i="12"/>
  <c r="C3951" i="12" s="1"/>
  <c r="D3951" i="12"/>
  <c r="E3951" i="12"/>
  <c r="B3952" i="12"/>
  <c r="C3952" i="12" s="1"/>
  <c r="D3952" i="12"/>
  <c r="E3952" i="12"/>
  <c r="B3953" i="12"/>
  <c r="C3953" i="12" s="1"/>
  <c r="D3953" i="12"/>
  <c r="E3953" i="12"/>
  <c r="B3954" i="12"/>
  <c r="C3954" i="12" s="1"/>
  <c r="D3954" i="12"/>
  <c r="E3954" i="12"/>
  <c r="B3955" i="12"/>
  <c r="C3955" i="12" s="1"/>
  <c r="D3955" i="12"/>
  <c r="E3955" i="12"/>
  <c r="B3956" i="12"/>
  <c r="C3956" i="12" s="1"/>
  <c r="D3956" i="12"/>
  <c r="E3956" i="12"/>
  <c r="B3957" i="12"/>
  <c r="C3957" i="12" s="1"/>
  <c r="D3957" i="12"/>
  <c r="E3957" i="12"/>
  <c r="B3958" i="12"/>
  <c r="C3958" i="12" s="1"/>
  <c r="D3958" i="12"/>
  <c r="E3958" i="12"/>
  <c r="B3959" i="12"/>
  <c r="C3959" i="12" s="1"/>
  <c r="D3959" i="12"/>
  <c r="E3959" i="12"/>
  <c r="B3960" i="12"/>
  <c r="C3960" i="12" s="1"/>
  <c r="D3960" i="12"/>
  <c r="E3960" i="12"/>
  <c r="B3961" i="12"/>
  <c r="C3961" i="12" s="1"/>
  <c r="D3961" i="12"/>
  <c r="E3961" i="12"/>
  <c r="B3962" i="12"/>
  <c r="C3962" i="12" s="1"/>
  <c r="D3962" i="12"/>
  <c r="E3962" i="12"/>
  <c r="B3963" i="12"/>
  <c r="C3963" i="12" s="1"/>
  <c r="D3963" i="12"/>
  <c r="E3963" i="12"/>
  <c r="B3964" i="12"/>
  <c r="C3964" i="12" s="1"/>
  <c r="D3964" i="12"/>
  <c r="E3964" i="12"/>
  <c r="B3965" i="12"/>
  <c r="C3965" i="12" s="1"/>
  <c r="D3965" i="12"/>
  <c r="E3965" i="12"/>
  <c r="B3966" i="12"/>
  <c r="C3966" i="12" s="1"/>
  <c r="D3966" i="12"/>
  <c r="E3966" i="12"/>
  <c r="B3967" i="12"/>
  <c r="C3967" i="12" s="1"/>
  <c r="D3967" i="12"/>
  <c r="E3967" i="12"/>
  <c r="B3968" i="12"/>
  <c r="C3968" i="12" s="1"/>
  <c r="D3968" i="12"/>
  <c r="E3968" i="12"/>
  <c r="B3969" i="12"/>
  <c r="C3969" i="12" s="1"/>
  <c r="D3969" i="12"/>
  <c r="E3969" i="12"/>
  <c r="B3970" i="12"/>
  <c r="C3970" i="12" s="1"/>
  <c r="D3970" i="12"/>
  <c r="E3970" i="12"/>
  <c r="B3971" i="12"/>
  <c r="C3971" i="12" s="1"/>
  <c r="D3971" i="12"/>
  <c r="E3971" i="12"/>
  <c r="B3972" i="12"/>
  <c r="C3972" i="12" s="1"/>
  <c r="D3972" i="12"/>
  <c r="E3972" i="12"/>
  <c r="B3973" i="12"/>
  <c r="C3973" i="12" s="1"/>
  <c r="D3973" i="12"/>
  <c r="E3973" i="12"/>
  <c r="B3974" i="12"/>
  <c r="C3974" i="12" s="1"/>
  <c r="D3974" i="12"/>
  <c r="E3974" i="12"/>
  <c r="B3975" i="12"/>
  <c r="C3975" i="12" s="1"/>
  <c r="D3975" i="12"/>
  <c r="E3975" i="12"/>
  <c r="B3976" i="12"/>
  <c r="C3976" i="12" s="1"/>
  <c r="D3976" i="12"/>
  <c r="E3976" i="12"/>
  <c r="B3977" i="12"/>
  <c r="C3977" i="12" s="1"/>
  <c r="D3977" i="12"/>
  <c r="E3977" i="12"/>
  <c r="B3978" i="12"/>
  <c r="C3978" i="12" s="1"/>
  <c r="D3978" i="12"/>
  <c r="E3978" i="12"/>
  <c r="B3979" i="12"/>
  <c r="C3979" i="12" s="1"/>
  <c r="D3979" i="12"/>
  <c r="E3979" i="12"/>
  <c r="B3980" i="12"/>
  <c r="C3980" i="12" s="1"/>
  <c r="D3980" i="12"/>
  <c r="E3980" i="12"/>
  <c r="B3981" i="12"/>
  <c r="C3981" i="12" s="1"/>
  <c r="D3981" i="12"/>
  <c r="E3981" i="12"/>
  <c r="B3982" i="12"/>
  <c r="C3982" i="12" s="1"/>
  <c r="D3982" i="12"/>
  <c r="E3982" i="12"/>
  <c r="B3983" i="12"/>
  <c r="C3983" i="12" s="1"/>
  <c r="D3983" i="12"/>
  <c r="E3983" i="12"/>
  <c r="B3984" i="12"/>
  <c r="C3984" i="12" s="1"/>
  <c r="D3984" i="12"/>
  <c r="E3984" i="12"/>
  <c r="B3985" i="12"/>
  <c r="C3985" i="12" s="1"/>
  <c r="D3985" i="12"/>
  <c r="E3985" i="12"/>
  <c r="B3986" i="12"/>
  <c r="C3986" i="12" s="1"/>
  <c r="D3986" i="12"/>
  <c r="E3986" i="12"/>
  <c r="B3987" i="12"/>
  <c r="C3987" i="12" s="1"/>
  <c r="D3987" i="12"/>
  <c r="E3987" i="12"/>
  <c r="B3988" i="12"/>
  <c r="C3988" i="12" s="1"/>
  <c r="D3988" i="12"/>
  <c r="E3988" i="12"/>
  <c r="B3989" i="12"/>
  <c r="C3989" i="12" s="1"/>
  <c r="D3989" i="12"/>
  <c r="E3989" i="12"/>
  <c r="B3990" i="12"/>
  <c r="C3990" i="12" s="1"/>
  <c r="D3990" i="12"/>
  <c r="E3990" i="12"/>
  <c r="B3991" i="12"/>
  <c r="C3991" i="12" s="1"/>
  <c r="D3991" i="12"/>
  <c r="E3991" i="12"/>
  <c r="B3992" i="12"/>
  <c r="C3992" i="12" s="1"/>
  <c r="D3992" i="12"/>
  <c r="E3992" i="12"/>
  <c r="B3993" i="12"/>
  <c r="C3993" i="12" s="1"/>
  <c r="D3993" i="12"/>
  <c r="E3993" i="12"/>
  <c r="B3994" i="12"/>
  <c r="C3994" i="12" s="1"/>
  <c r="D3994" i="12"/>
  <c r="E3994" i="12"/>
  <c r="B3995" i="12"/>
  <c r="C3995" i="12" s="1"/>
  <c r="D3995" i="12"/>
  <c r="E3995" i="12"/>
  <c r="B3996" i="12"/>
  <c r="C3996" i="12" s="1"/>
  <c r="D3996" i="12"/>
  <c r="E3996" i="12"/>
  <c r="B3997" i="12"/>
  <c r="C3997" i="12" s="1"/>
  <c r="D3997" i="12"/>
  <c r="E3997" i="12"/>
  <c r="B3998" i="12"/>
  <c r="C3998" i="12" s="1"/>
  <c r="D3998" i="12"/>
  <c r="E3998" i="12"/>
  <c r="B3999" i="12"/>
  <c r="C3999" i="12" s="1"/>
  <c r="D3999" i="12"/>
  <c r="E3999" i="12"/>
  <c r="B4000" i="12"/>
  <c r="C4000" i="12" s="1"/>
  <c r="D4000" i="12"/>
  <c r="E4000" i="12"/>
  <c r="B4001" i="12"/>
  <c r="C4001" i="12" s="1"/>
  <c r="D4001" i="12"/>
  <c r="E4001" i="12"/>
  <c r="B4002" i="12"/>
  <c r="C4002" i="12" s="1"/>
  <c r="D4002" i="12"/>
  <c r="E4002" i="12"/>
  <c r="B4003" i="12"/>
  <c r="C4003" i="12" s="1"/>
  <c r="D4003" i="12"/>
  <c r="E4003" i="12"/>
  <c r="B4004" i="12"/>
  <c r="C4004" i="12" s="1"/>
  <c r="D4004" i="12"/>
  <c r="E4004" i="12"/>
  <c r="B4005" i="12"/>
  <c r="C4005" i="12" s="1"/>
  <c r="D4005" i="12"/>
  <c r="E4005" i="12"/>
  <c r="B4006" i="12"/>
  <c r="C4006" i="12" s="1"/>
  <c r="D4006" i="12"/>
  <c r="E4006" i="12"/>
  <c r="B4007" i="12"/>
  <c r="C4007" i="12" s="1"/>
  <c r="D4007" i="12"/>
  <c r="E4007" i="12"/>
  <c r="B4008" i="12"/>
  <c r="C4008" i="12" s="1"/>
  <c r="D4008" i="12"/>
  <c r="E4008" i="12"/>
  <c r="B4009" i="12"/>
  <c r="C4009" i="12" s="1"/>
  <c r="D4009" i="12"/>
  <c r="E4009" i="12"/>
  <c r="B4010" i="12"/>
  <c r="C4010" i="12" s="1"/>
  <c r="D4010" i="12"/>
  <c r="E4010" i="12"/>
  <c r="B4011" i="12"/>
  <c r="C4011" i="12" s="1"/>
  <c r="D4011" i="12"/>
  <c r="E4011" i="12"/>
  <c r="B4012" i="12"/>
  <c r="C4012" i="12" s="1"/>
  <c r="D4012" i="12"/>
  <c r="E4012" i="12"/>
  <c r="B4013" i="12"/>
  <c r="C4013" i="12" s="1"/>
  <c r="D4013" i="12"/>
  <c r="E4013" i="12"/>
  <c r="B4014" i="12"/>
  <c r="C4014" i="12" s="1"/>
  <c r="D4014" i="12"/>
  <c r="E4014" i="12"/>
  <c r="B4015" i="12"/>
  <c r="C4015" i="12" s="1"/>
  <c r="D4015" i="12"/>
  <c r="E4015" i="12"/>
  <c r="B4016" i="12"/>
  <c r="C4016" i="12" s="1"/>
  <c r="D4016" i="12"/>
  <c r="E4016" i="12"/>
  <c r="B4017" i="12"/>
  <c r="C4017" i="12" s="1"/>
  <c r="D4017" i="12"/>
  <c r="E4017" i="12"/>
  <c r="B4018" i="12"/>
  <c r="C4018" i="12" s="1"/>
  <c r="D4018" i="12"/>
  <c r="E4018" i="12"/>
  <c r="B4019" i="12"/>
  <c r="C4019" i="12" s="1"/>
  <c r="D4019" i="12"/>
  <c r="E4019" i="12"/>
  <c r="B4020" i="12"/>
  <c r="C4020" i="12" s="1"/>
  <c r="D4020" i="12"/>
  <c r="E4020" i="12"/>
  <c r="B4021" i="12"/>
  <c r="C4021" i="12" s="1"/>
  <c r="D4021" i="12"/>
  <c r="E4021" i="12"/>
  <c r="B4022" i="12"/>
  <c r="C4022" i="12" s="1"/>
  <c r="D4022" i="12"/>
  <c r="E4022" i="12"/>
  <c r="B4023" i="12"/>
  <c r="C4023" i="12" s="1"/>
  <c r="D4023" i="12"/>
  <c r="E4023" i="12"/>
  <c r="B4024" i="12"/>
  <c r="C4024" i="12" s="1"/>
  <c r="D4024" i="12"/>
  <c r="E4024" i="12"/>
  <c r="B4025" i="12"/>
  <c r="C4025" i="12" s="1"/>
  <c r="D4025" i="12"/>
  <c r="E4025" i="12"/>
  <c r="B4026" i="12"/>
  <c r="C4026" i="12" s="1"/>
  <c r="D4026" i="12"/>
  <c r="E4026" i="12"/>
  <c r="B4027" i="12"/>
  <c r="C4027" i="12" s="1"/>
  <c r="D4027" i="12"/>
  <c r="E4027" i="12"/>
  <c r="B4028" i="12"/>
  <c r="C4028" i="12" s="1"/>
  <c r="D4028" i="12"/>
  <c r="E4028" i="12"/>
  <c r="B4029" i="12"/>
  <c r="C4029" i="12" s="1"/>
  <c r="D4029" i="12"/>
  <c r="E4029" i="12"/>
  <c r="B4030" i="12"/>
  <c r="C4030" i="12" s="1"/>
  <c r="D4030" i="12"/>
  <c r="E4030" i="12"/>
  <c r="B4031" i="12"/>
  <c r="C4031" i="12" s="1"/>
  <c r="D4031" i="12"/>
  <c r="E4031" i="12"/>
  <c r="B4032" i="12"/>
  <c r="C4032" i="12" s="1"/>
  <c r="D4032" i="12"/>
  <c r="E4032" i="12"/>
  <c r="B4033" i="12"/>
  <c r="C4033" i="12" s="1"/>
  <c r="D4033" i="12"/>
  <c r="E4033" i="12"/>
  <c r="B4034" i="12"/>
  <c r="C4034" i="12" s="1"/>
  <c r="D4034" i="12"/>
  <c r="E4034" i="12"/>
  <c r="B4035" i="12"/>
  <c r="C4035" i="12" s="1"/>
  <c r="D4035" i="12"/>
  <c r="E4035" i="12"/>
  <c r="G3988" i="12" l="1"/>
  <c r="G3989" i="12"/>
  <c r="G3990" i="12"/>
  <c r="G3991" i="12"/>
  <c r="G3992" i="12"/>
  <c r="G3993" i="12"/>
  <c r="G3994" i="12"/>
  <c r="G3995" i="12"/>
  <c r="G3996" i="12"/>
  <c r="G3997" i="12"/>
  <c r="G3998" i="12"/>
  <c r="G3999" i="12"/>
  <c r="G4000" i="12"/>
  <c r="G4001" i="12"/>
  <c r="G4002" i="12"/>
  <c r="G4003" i="12"/>
  <c r="G4004" i="12"/>
  <c r="G4005" i="12"/>
  <c r="G4006" i="12"/>
  <c r="G4007" i="12"/>
  <c r="G4008" i="12"/>
  <c r="G4009" i="12"/>
  <c r="G4010" i="12"/>
  <c r="G4011" i="12"/>
  <c r="G4012" i="12"/>
  <c r="G4013" i="12"/>
  <c r="G4014" i="12"/>
  <c r="G4015" i="12"/>
  <c r="G4016" i="12"/>
  <c r="G4017" i="12"/>
  <c r="G4018" i="12"/>
  <c r="G4019" i="12"/>
  <c r="G4020" i="12"/>
  <c r="G4021" i="12"/>
  <c r="G4022" i="12"/>
  <c r="G4023" i="12"/>
  <c r="G4024" i="12"/>
  <c r="G4025" i="12"/>
  <c r="G4026" i="12"/>
  <c r="G4027" i="12"/>
  <c r="G4028" i="12"/>
  <c r="G4029" i="12"/>
  <c r="G4030" i="12"/>
  <c r="G4031" i="12"/>
  <c r="G4032" i="12"/>
  <c r="G4033" i="12"/>
  <c r="G4034" i="12"/>
  <c r="G4035" i="12"/>
  <c r="G3982" i="12"/>
  <c r="G3983" i="12"/>
  <c r="G3984" i="12"/>
  <c r="G3985" i="12"/>
  <c r="G3986" i="12"/>
  <c r="G3987" i="12"/>
  <c r="G3157" i="12"/>
  <c r="G3158" i="12"/>
  <c r="G3159" i="12"/>
  <c r="G3160" i="12"/>
  <c r="G3161" i="12"/>
  <c r="G3162" i="12"/>
  <c r="G3163" i="12"/>
  <c r="G3164" i="12"/>
  <c r="G3165" i="12"/>
  <c r="G3166" i="12"/>
  <c r="G3167" i="12"/>
  <c r="G3168" i="12"/>
  <c r="G3169" i="12"/>
  <c r="G3170" i="12"/>
  <c r="G3171" i="12"/>
  <c r="G3172" i="12"/>
  <c r="G3173" i="12"/>
  <c r="G3174" i="12"/>
  <c r="G3175" i="12"/>
  <c r="G3176" i="12"/>
  <c r="G3177" i="12"/>
  <c r="G3178" i="12"/>
  <c r="G3179" i="12"/>
  <c r="G3180" i="12"/>
  <c r="G3181" i="12"/>
  <c r="G3182" i="12"/>
  <c r="G3183" i="12"/>
  <c r="G3184" i="12"/>
  <c r="G3185" i="12"/>
  <c r="G3186" i="12"/>
  <c r="G3187" i="12"/>
  <c r="G3188" i="12"/>
  <c r="G3189" i="12"/>
  <c r="G3190" i="12"/>
  <c r="G3191" i="12"/>
  <c r="G3192" i="12"/>
  <c r="G3193" i="12"/>
  <c r="G3194" i="12"/>
  <c r="G3195" i="12"/>
  <c r="G3196" i="12"/>
  <c r="G3197" i="12"/>
  <c r="G3198" i="12"/>
  <c r="G3199" i="12"/>
  <c r="G3200" i="12"/>
  <c r="G3201" i="12"/>
  <c r="G3202" i="12"/>
  <c r="G3203" i="12"/>
  <c r="G3204" i="12"/>
  <c r="G3205" i="12"/>
  <c r="G3206" i="12"/>
  <c r="G3207" i="12"/>
  <c r="G3208" i="12"/>
  <c r="G3209" i="12"/>
  <c r="G3210" i="12"/>
  <c r="G3211" i="12"/>
  <c r="G3212" i="12"/>
  <c r="G3213" i="12"/>
  <c r="G3214" i="12"/>
  <c r="G3215" i="12"/>
  <c r="G3216" i="12"/>
  <c r="G3217" i="12"/>
  <c r="G3218" i="12"/>
  <c r="G3219" i="12"/>
  <c r="G3220" i="12"/>
  <c r="G3221" i="12"/>
  <c r="G3222" i="12"/>
  <c r="G3223" i="12"/>
  <c r="G3224" i="12"/>
  <c r="G3225" i="12"/>
  <c r="G3226" i="12"/>
  <c r="G3227" i="12"/>
  <c r="G3228" i="12"/>
  <c r="G3229" i="12"/>
  <c r="G3230" i="12"/>
  <c r="G3231" i="12"/>
  <c r="G3232" i="12"/>
  <c r="G3233" i="12"/>
  <c r="G3234" i="12"/>
  <c r="G3235" i="12"/>
  <c r="G3236" i="12"/>
  <c r="G3237" i="12"/>
  <c r="G3238" i="12"/>
  <c r="G3239" i="12"/>
  <c r="G3240" i="12"/>
  <c r="G3241" i="12"/>
  <c r="G3242" i="12"/>
  <c r="G3243" i="12"/>
  <c r="G3244" i="12"/>
  <c r="G3245" i="12"/>
  <c r="G3246" i="12"/>
  <c r="G3247" i="12"/>
  <c r="G3248" i="12"/>
  <c r="G3249" i="12"/>
  <c r="G3250" i="12"/>
  <c r="G3251" i="12"/>
  <c r="G3252" i="12"/>
  <c r="G3253" i="12"/>
  <c r="G3254" i="12"/>
  <c r="G3255" i="12"/>
  <c r="G3256" i="12"/>
  <c r="G3257" i="12"/>
  <c r="G3258" i="12"/>
  <c r="G3259" i="12"/>
  <c r="G3260" i="12"/>
  <c r="G3261" i="12"/>
  <c r="G3262" i="12"/>
  <c r="G3263" i="12"/>
  <c r="G3264" i="12"/>
  <c r="G3265" i="12"/>
  <c r="G3266" i="12"/>
  <c r="G3267" i="12"/>
  <c r="G3268" i="12"/>
  <c r="G3269" i="12"/>
  <c r="G3270" i="12"/>
  <c r="G3271" i="12"/>
  <c r="G3272" i="12"/>
  <c r="G3273" i="12"/>
  <c r="G3274" i="12"/>
  <c r="G3275" i="12"/>
  <c r="G3276" i="12"/>
  <c r="G3277" i="12"/>
  <c r="G3278" i="12"/>
  <c r="G3279" i="12"/>
  <c r="G3280" i="12"/>
  <c r="G3281" i="12"/>
  <c r="G3282" i="12"/>
  <c r="G3283" i="12"/>
  <c r="G3284" i="12"/>
  <c r="G3285" i="12"/>
  <c r="G3286" i="12"/>
  <c r="G3287" i="12"/>
  <c r="G3288" i="12"/>
  <c r="G3289" i="12"/>
  <c r="G3290" i="12"/>
  <c r="G3291" i="12"/>
  <c r="G3292" i="12"/>
  <c r="G3293" i="12"/>
  <c r="G3294" i="12"/>
  <c r="G3295" i="12"/>
  <c r="G3296" i="12"/>
  <c r="G3297" i="12"/>
  <c r="G3298" i="12"/>
  <c r="G3299" i="12"/>
  <c r="G3300" i="12"/>
  <c r="G3301" i="12"/>
  <c r="G3302" i="12"/>
  <c r="G3303" i="12"/>
  <c r="G3304" i="12"/>
  <c r="G3305" i="12"/>
  <c r="G3306" i="12"/>
  <c r="G3307" i="12"/>
  <c r="G3308" i="12"/>
  <c r="G3309" i="12"/>
  <c r="G3310" i="12"/>
  <c r="G3311" i="12"/>
  <c r="G3312" i="12"/>
  <c r="G3313" i="12"/>
  <c r="G3314" i="12"/>
  <c r="G3315" i="12"/>
  <c r="G3316" i="12"/>
  <c r="G3317" i="12"/>
  <c r="G3318" i="12"/>
  <c r="G3319" i="12"/>
  <c r="G3320" i="12"/>
  <c r="G3321" i="12"/>
  <c r="G3322" i="12"/>
  <c r="G3323" i="12"/>
  <c r="G3324" i="12"/>
  <c r="G3325" i="12"/>
  <c r="G3326" i="12"/>
  <c r="G3327" i="12"/>
  <c r="G3328" i="12"/>
  <c r="G3329" i="12"/>
  <c r="G3330" i="12"/>
  <c r="G3331" i="12"/>
  <c r="G3332" i="12"/>
  <c r="G3333" i="12"/>
  <c r="G3334" i="12"/>
  <c r="G3335" i="12"/>
  <c r="G3336" i="12"/>
  <c r="G3337" i="12"/>
  <c r="G3338" i="12"/>
  <c r="G3339" i="12"/>
  <c r="G3340" i="12"/>
  <c r="G3341" i="12"/>
  <c r="G3342" i="12"/>
  <c r="G3343" i="12"/>
  <c r="G3344" i="12"/>
  <c r="G3345" i="12"/>
  <c r="G3346" i="12"/>
  <c r="G3347" i="12"/>
  <c r="G3348" i="12"/>
  <c r="G3349" i="12"/>
  <c r="G3350" i="12"/>
  <c r="G3351" i="12"/>
  <c r="G3352" i="12"/>
  <c r="G3353" i="12"/>
  <c r="G3354" i="12"/>
  <c r="G3355" i="12"/>
  <c r="G3356" i="12"/>
  <c r="G3357" i="12"/>
  <c r="G3358" i="12"/>
  <c r="G3359" i="12"/>
  <c r="G3360" i="12"/>
  <c r="G3361" i="12"/>
  <c r="G3362" i="12"/>
  <c r="G3363" i="12"/>
  <c r="G3364" i="12"/>
  <c r="G3365" i="12"/>
  <c r="G3366" i="12"/>
  <c r="G3367" i="12"/>
  <c r="G3368" i="12"/>
  <c r="G3369" i="12"/>
  <c r="G3370" i="12"/>
  <c r="G3371" i="12"/>
  <c r="G3372" i="12"/>
  <c r="G3373" i="12"/>
  <c r="G3374" i="12"/>
  <c r="G3375" i="12"/>
  <c r="G3376" i="12"/>
  <c r="G3377" i="12"/>
  <c r="G3378" i="12"/>
  <c r="G3379" i="12"/>
  <c r="G3380" i="12"/>
  <c r="G3381" i="12"/>
  <c r="G3382" i="12"/>
  <c r="G3383" i="12"/>
  <c r="G3384" i="12"/>
  <c r="G3385" i="12"/>
  <c r="G3386" i="12"/>
  <c r="G3387" i="12"/>
  <c r="G3388" i="12"/>
  <c r="G3389" i="12"/>
  <c r="G3390" i="12"/>
  <c r="G3391" i="12"/>
  <c r="G3392" i="12"/>
  <c r="G3393" i="12"/>
  <c r="G3394" i="12"/>
  <c r="G3395" i="12"/>
  <c r="G3396" i="12"/>
  <c r="G3397" i="12"/>
  <c r="G3398" i="12"/>
  <c r="G3399" i="12"/>
  <c r="G3400" i="12"/>
  <c r="G3401" i="12"/>
  <c r="G3402" i="12"/>
  <c r="G3403" i="12"/>
  <c r="G3404" i="12"/>
  <c r="G3405" i="12"/>
  <c r="G3406" i="12"/>
  <c r="G3407" i="12"/>
  <c r="G3408" i="12"/>
  <c r="G3409" i="12"/>
  <c r="G3410" i="12"/>
  <c r="G3411" i="12"/>
  <c r="G3412" i="12"/>
  <c r="G3413" i="12"/>
  <c r="G3414" i="12"/>
  <c r="G3415" i="12"/>
  <c r="G3416" i="12"/>
  <c r="G3417" i="12"/>
  <c r="G3418" i="12"/>
  <c r="G3419" i="12"/>
  <c r="G3420" i="12"/>
  <c r="G3421" i="12"/>
  <c r="G3422" i="12"/>
  <c r="G3423" i="12"/>
  <c r="G3424" i="12"/>
  <c r="G3425" i="12"/>
  <c r="G3426" i="12"/>
  <c r="G3427" i="12"/>
  <c r="G3428" i="12"/>
  <c r="G3429" i="12"/>
  <c r="G3430" i="12"/>
  <c r="G3431" i="12"/>
  <c r="G3432" i="12"/>
  <c r="G3433" i="12"/>
  <c r="G3434" i="12"/>
  <c r="G3435" i="12"/>
  <c r="G3436" i="12"/>
  <c r="G3437" i="12"/>
  <c r="G3438" i="12"/>
  <c r="G3439" i="12"/>
  <c r="G3440" i="12"/>
  <c r="G3441" i="12"/>
  <c r="G3442" i="12"/>
  <c r="G3443" i="12"/>
  <c r="G3444" i="12"/>
  <c r="G3445" i="12"/>
  <c r="G3446" i="12"/>
  <c r="G3447" i="12"/>
  <c r="G3448" i="12"/>
  <c r="G3449" i="12"/>
  <c r="G3450" i="12"/>
  <c r="G3451" i="12"/>
  <c r="G3452" i="12"/>
  <c r="G3453" i="12"/>
  <c r="G3454" i="12"/>
  <c r="G3455" i="12"/>
  <c r="G3456" i="12"/>
  <c r="G3457" i="12"/>
  <c r="G3458" i="12"/>
  <c r="G3459" i="12"/>
  <c r="G3460" i="12"/>
  <c r="G3461" i="12"/>
  <c r="G3462" i="12"/>
  <c r="G3463" i="12"/>
  <c r="G3464" i="12"/>
  <c r="G3465" i="12"/>
  <c r="G3466" i="12"/>
  <c r="G3467" i="12"/>
  <c r="G3468" i="12"/>
  <c r="G3469" i="12"/>
  <c r="G3470" i="12"/>
  <c r="G3471" i="12"/>
  <c r="G3472" i="12"/>
  <c r="G3473" i="12"/>
  <c r="G3474" i="12"/>
  <c r="G3475" i="12"/>
  <c r="G3476" i="12"/>
  <c r="G3477" i="12"/>
  <c r="G3478" i="12"/>
  <c r="G3479" i="12"/>
  <c r="G3480" i="12"/>
  <c r="G3481" i="12"/>
  <c r="G3482" i="12"/>
  <c r="G3483" i="12"/>
  <c r="G3484" i="12"/>
  <c r="G3485" i="12"/>
  <c r="G3486" i="12"/>
  <c r="G3487" i="12"/>
  <c r="G3488" i="12"/>
  <c r="G3489" i="12"/>
  <c r="G3490" i="12"/>
  <c r="G3491" i="12"/>
  <c r="G3492" i="12"/>
  <c r="G3493" i="12"/>
  <c r="G3494" i="12"/>
  <c r="G3495" i="12"/>
  <c r="G3496" i="12"/>
  <c r="G3497" i="12"/>
  <c r="G3498" i="12"/>
  <c r="G3499" i="12"/>
  <c r="G3500" i="12"/>
  <c r="G3501" i="12"/>
  <c r="G3502" i="12"/>
  <c r="G3503" i="12"/>
  <c r="G3504" i="12"/>
  <c r="G3505" i="12"/>
  <c r="G3506" i="12"/>
  <c r="G3507" i="12"/>
  <c r="G3508" i="12"/>
  <c r="G3509" i="12"/>
  <c r="G3510" i="12"/>
  <c r="G3511" i="12"/>
  <c r="G3512" i="12"/>
  <c r="G3513" i="12"/>
  <c r="G3514" i="12"/>
  <c r="G3515" i="12"/>
  <c r="G3516" i="12"/>
  <c r="G3517" i="12"/>
  <c r="G3518" i="12"/>
  <c r="G3519" i="12"/>
  <c r="G3520" i="12"/>
  <c r="G3521" i="12"/>
  <c r="G3522" i="12"/>
  <c r="G3523" i="12"/>
  <c r="G3524" i="12"/>
  <c r="G3525" i="12"/>
  <c r="G3526" i="12"/>
  <c r="G3527" i="12"/>
  <c r="G3528" i="12"/>
  <c r="G3529" i="12"/>
  <c r="G3530" i="12"/>
  <c r="G3531" i="12"/>
  <c r="G3532" i="12"/>
  <c r="G3533" i="12"/>
  <c r="G3534" i="12"/>
  <c r="G3535" i="12"/>
  <c r="G3536" i="12"/>
  <c r="G3537" i="12"/>
  <c r="G3538" i="12"/>
  <c r="G3539" i="12"/>
  <c r="G3540" i="12"/>
  <c r="G3541" i="12"/>
  <c r="G3542" i="12"/>
  <c r="G3543" i="12"/>
  <c r="G3544" i="12"/>
  <c r="G3545" i="12"/>
  <c r="G3546" i="12"/>
  <c r="G3547" i="12"/>
  <c r="G3548" i="12"/>
  <c r="G3549" i="12"/>
  <c r="G3550" i="12"/>
  <c r="G3551" i="12"/>
  <c r="G3552" i="12"/>
  <c r="G3553" i="12"/>
  <c r="G3554" i="12"/>
  <c r="G3555" i="12"/>
  <c r="G3556" i="12"/>
  <c r="G3557" i="12"/>
  <c r="G3558" i="12"/>
  <c r="G3559" i="12"/>
  <c r="G3560" i="12"/>
  <c r="G3561" i="12"/>
  <c r="G3562" i="12"/>
  <c r="G3563" i="12"/>
  <c r="G3564" i="12"/>
  <c r="G3565" i="12"/>
  <c r="G3566" i="12"/>
  <c r="G3567" i="12"/>
  <c r="G3568" i="12"/>
  <c r="G3569" i="12"/>
  <c r="G3570" i="12"/>
  <c r="G3571" i="12"/>
  <c r="G3572" i="12"/>
  <c r="G3573" i="12"/>
  <c r="G3574" i="12"/>
  <c r="G3575" i="12"/>
  <c r="G3576" i="12"/>
  <c r="G3577" i="12"/>
  <c r="G3578" i="12"/>
  <c r="G3579" i="12"/>
  <c r="G3580" i="12"/>
  <c r="G3581" i="12"/>
  <c r="G3582" i="12"/>
  <c r="G3583" i="12"/>
  <c r="G3584" i="12"/>
  <c r="G3585" i="12"/>
  <c r="G3586" i="12"/>
  <c r="G3587" i="12"/>
  <c r="G3588" i="12"/>
  <c r="G3589" i="12"/>
  <c r="G3590" i="12"/>
  <c r="G3591" i="12"/>
  <c r="G3592" i="12"/>
  <c r="G3593" i="12"/>
  <c r="G3594" i="12"/>
  <c r="G3595" i="12"/>
  <c r="G3596" i="12"/>
  <c r="G3597" i="12"/>
  <c r="G3598" i="12"/>
  <c r="G3599" i="12"/>
  <c r="G3600" i="12"/>
  <c r="G3601" i="12"/>
  <c r="G3602" i="12"/>
  <c r="G3603" i="12"/>
  <c r="G3604" i="12"/>
  <c r="G3605" i="12"/>
  <c r="G3606" i="12"/>
  <c r="G3607" i="12"/>
  <c r="G3608" i="12"/>
  <c r="G3609" i="12"/>
  <c r="G3610" i="12"/>
  <c r="G3611" i="12"/>
  <c r="G3612" i="12"/>
  <c r="G3613" i="12"/>
  <c r="G3614" i="12"/>
  <c r="G3615" i="12"/>
  <c r="G3616" i="12"/>
  <c r="G3617" i="12"/>
  <c r="G3618" i="12"/>
  <c r="G3619" i="12"/>
  <c r="G3620" i="12"/>
  <c r="G3621" i="12"/>
  <c r="G3622" i="12"/>
  <c r="G3623" i="12"/>
  <c r="G3624" i="12"/>
  <c r="G3625" i="12"/>
  <c r="G3626" i="12"/>
  <c r="G3627" i="12"/>
  <c r="G3628" i="12"/>
  <c r="G3629" i="12"/>
  <c r="G3630" i="12"/>
  <c r="G3631" i="12"/>
  <c r="G3632" i="12"/>
  <c r="G3633" i="12"/>
  <c r="G3634" i="12"/>
  <c r="G3635" i="12"/>
  <c r="G3636" i="12"/>
  <c r="G3637" i="12"/>
  <c r="G3638" i="12"/>
  <c r="G3639" i="12"/>
  <c r="G3640" i="12"/>
  <c r="G3641" i="12"/>
  <c r="G3642" i="12"/>
  <c r="G3643" i="12"/>
  <c r="G3644" i="12"/>
  <c r="G3645" i="12"/>
  <c r="G3646" i="12"/>
  <c r="G3647" i="12"/>
  <c r="G3648" i="12"/>
  <c r="G3649" i="12"/>
  <c r="G3650" i="12"/>
  <c r="G3651" i="12"/>
  <c r="G3652" i="12"/>
  <c r="G3653" i="12"/>
  <c r="G3654" i="12"/>
  <c r="G3655" i="12"/>
  <c r="G3656" i="12"/>
  <c r="G3657" i="12"/>
  <c r="G3658" i="12"/>
  <c r="G3659" i="12"/>
  <c r="G3660" i="12"/>
  <c r="G3661" i="12"/>
  <c r="G3662" i="12"/>
  <c r="G3663" i="12"/>
  <c r="G3664" i="12"/>
  <c r="G3665" i="12"/>
  <c r="G3666" i="12"/>
  <c r="G3667" i="12"/>
  <c r="G3668" i="12"/>
  <c r="G3669" i="12"/>
  <c r="G3670" i="12"/>
  <c r="G3671" i="12"/>
  <c r="G3672" i="12"/>
  <c r="G3673" i="12"/>
  <c r="G3674" i="12"/>
  <c r="G3675" i="12"/>
  <c r="G3676" i="12"/>
  <c r="G3677" i="12"/>
  <c r="G3678" i="12"/>
  <c r="G3679" i="12"/>
  <c r="G3680" i="12"/>
  <c r="G3681" i="12"/>
  <c r="G3682" i="12"/>
  <c r="G3683" i="12"/>
  <c r="G3684" i="12"/>
  <c r="G3685" i="12"/>
  <c r="G3686" i="12"/>
  <c r="G3687" i="12"/>
  <c r="G3688" i="12"/>
  <c r="G3689" i="12"/>
  <c r="G3690" i="12"/>
  <c r="G3691" i="12"/>
  <c r="G3692" i="12"/>
  <c r="G3693" i="12"/>
  <c r="G3694" i="12"/>
  <c r="G3695" i="12"/>
  <c r="G3696" i="12"/>
  <c r="G3697" i="12"/>
  <c r="G3698" i="12"/>
  <c r="G3699" i="12"/>
  <c r="G3700" i="12"/>
  <c r="G3701" i="12"/>
  <c r="G3702" i="12"/>
  <c r="G3703" i="12"/>
  <c r="G3704" i="12"/>
  <c r="G3705" i="12"/>
  <c r="G3706" i="12"/>
  <c r="G3707" i="12"/>
  <c r="G3708" i="12"/>
  <c r="G3709" i="12"/>
  <c r="G3710" i="12"/>
  <c r="G3711" i="12"/>
  <c r="G3712" i="12"/>
  <c r="G3713" i="12"/>
  <c r="G3714" i="12"/>
  <c r="G3715" i="12"/>
  <c r="G3716" i="12"/>
  <c r="G3717" i="12"/>
  <c r="G3718" i="12"/>
  <c r="G3719" i="12"/>
  <c r="G3720" i="12"/>
  <c r="G3721" i="12"/>
  <c r="G3722" i="12"/>
  <c r="G3723" i="12"/>
  <c r="G3724" i="12"/>
  <c r="G3725" i="12"/>
  <c r="G3726" i="12"/>
  <c r="G3727" i="12"/>
  <c r="G3728" i="12"/>
  <c r="G3729" i="12"/>
  <c r="G3730" i="12"/>
  <c r="G3731" i="12"/>
  <c r="G3732" i="12"/>
  <c r="G3733" i="12"/>
  <c r="G3734" i="12"/>
  <c r="G3735" i="12"/>
  <c r="G3736" i="12"/>
  <c r="G3737" i="12"/>
  <c r="G3738" i="12"/>
  <c r="G3739" i="12"/>
  <c r="G3740" i="12"/>
  <c r="G3741" i="12"/>
  <c r="G3742" i="12"/>
  <c r="G3743" i="12"/>
  <c r="G3744" i="12"/>
  <c r="G3745" i="12"/>
  <c r="G3746" i="12"/>
  <c r="G3747" i="12"/>
  <c r="G3748" i="12"/>
  <c r="G3749" i="12"/>
  <c r="G3750" i="12"/>
  <c r="G3751" i="12"/>
  <c r="G3752" i="12"/>
  <c r="G3753" i="12"/>
  <c r="G3754" i="12"/>
  <c r="G3755" i="12"/>
  <c r="G3756" i="12"/>
  <c r="G3757" i="12"/>
  <c r="G3758" i="12"/>
  <c r="G3759" i="12"/>
  <c r="G3760" i="12"/>
  <c r="G3761" i="12"/>
  <c r="G3762" i="12"/>
  <c r="G3763" i="12"/>
  <c r="G3764" i="12"/>
  <c r="G3765" i="12"/>
  <c r="G3766" i="12"/>
  <c r="G3767" i="12"/>
  <c r="G3768" i="12"/>
  <c r="G3769" i="12"/>
  <c r="G3770" i="12"/>
  <c r="G3771" i="12"/>
  <c r="G3772" i="12"/>
  <c r="G3773" i="12"/>
  <c r="G3774" i="12"/>
  <c r="G3775" i="12"/>
  <c r="G3776" i="12"/>
  <c r="G3777" i="12"/>
  <c r="G3778" i="12"/>
  <c r="G3779" i="12"/>
  <c r="G3780" i="12"/>
  <c r="G3781" i="12"/>
  <c r="G3782" i="12"/>
  <c r="G3783" i="12"/>
  <c r="G3784" i="12"/>
  <c r="G3785" i="12"/>
  <c r="G3786" i="12"/>
  <c r="G3787" i="12"/>
  <c r="G3788" i="12"/>
  <c r="G3789" i="12"/>
  <c r="G3790" i="12"/>
  <c r="G3791" i="12"/>
  <c r="G3792" i="12"/>
  <c r="G3793" i="12"/>
  <c r="G3794" i="12"/>
  <c r="G3795" i="12"/>
  <c r="G3796" i="12"/>
  <c r="G3797" i="12"/>
  <c r="G3798" i="12"/>
  <c r="G3799" i="12"/>
  <c r="G3800" i="12"/>
  <c r="G3801" i="12"/>
  <c r="G3802" i="12"/>
  <c r="G3803" i="12"/>
  <c r="G3804" i="12"/>
  <c r="G3805" i="12"/>
  <c r="G3806" i="12"/>
  <c r="G3807" i="12"/>
  <c r="G3808" i="12"/>
  <c r="G3809" i="12"/>
  <c r="G3810" i="12"/>
  <c r="G3811" i="12"/>
  <c r="G3812" i="12"/>
  <c r="G3813" i="12"/>
  <c r="G3814" i="12"/>
  <c r="G3815" i="12"/>
  <c r="G3816" i="12"/>
  <c r="G3817" i="12"/>
  <c r="G3818" i="12"/>
  <c r="G3819" i="12"/>
  <c r="G3820" i="12"/>
  <c r="G3821" i="12"/>
  <c r="G3822" i="12"/>
  <c r="G3823" i="12"/>
  <c r="G3824" i="12"/>
  <c r="G3825" i="12"/>
  <c r="G3826" i="12"/>
  <c r="G3827" i="12"/>
  <c r="G3828" i="12"/>
  <c r="G3829" i="12"/>
  <c r="G3830" i="12"/>
  <c r="G3831" i="12"/>
  <c r="G3832" i="12"/>
  <c r="G3833" i="12"/>
  <c r="G3834" i="12"/>
  <c r="G3835" i="12"/>
  <c r="G3836" i="12"/>
  <c r="G3837" i="12"/>
  <c r="G3838" i="12"/>
  <c r="G3839" i="12"/>
  <c r="G3840" i="12"/>
  <c r="G3841" i="12"/>
  <c r="G3842" i="12"/>
  <c r="G3843" i="12"/>
  <c r="G3844" i="12"/>
  <c r="G3845" i="12"/>
  <c r="G3846" i="12"/>
  <c r="G3847" i="12"/>
  <c r="G3848" i="12"/>
  <c r="G3849" i="12"/>
  <c r="G3850" i="12"/>
  <c r="G3851" i="12"/>
  <c r="G3852" i="12"/>
  <c r="G3853" i="12"/>
  <c r="G3854" i="12"/>
  <c r="G3855" i="12"/>
  <c r="G3856" i="12"/>
  <c r="G3857" i="12"/>
  <c r="G3858" i="12"/>
  <c r="G3859" i="12"/>
  <c r="G3860" i="12"/>
  <c r="G3861" i="12"/>
  <c r="G3862" i="12"/>
  <c r="G3863" i="12"/>
  <c r="G3864" i="12"/>
  <c r="G3865" i="12"/>
  <c r="G3866" i="12"/>
  <c r="G3867" i="12"/>
  <c r="G3868" i="12"/>
  <c r="G3869" i="12"/>
  <c r="G3870" i="12"/>
  <c r="G3871" i="12"/>
  <c r="G3872" i="12"/>
  <c r="G3873" i="12"/>
  <c r="G3874" i="12"/>
  <c r="G3875" i="12"/>
  <c r="G3876" i="12"/>
  <c r="G3877" i="12"/>
  <c r="G3878" i="12"/>
  <c r="G3879" i="12"/>
  <c r="G3880" i="12"/>
  <c r="G3881" i="12"/>
  <c r="G3882" i="12"/>
  <c r="G3883" i="12"/>
  <c r="G3884" i="12"/>
  <c r="G3885" i="12"/>
  <c r="G3886" i="12"/>
  <c r="G3887" i="12"/>
  <c r="G3888" i="12"/>
  <c r="G3889" i="12"/>
  <c r="G3890" i="12"/>
  <c r="G3891" i="12"/>
  <c r="G3892" i="12"/>
  <c r="G3893" i="12"/>
  <c r="G3894" i="12"/>
  <c r="G3895" i="12"/>
  <c r="G3896" i="12"/>
  <c r="G3897" i="12"/>
  <c r="G3898" i="12"/>
  <c r="G3899" i="12"/>
  <c r="G3900" i="12"/>
  <c r="G3901" i="12"/>
  <c r="G3902" i="12"/>
  <c r="G3903" i="12"/>
  <c r="G3904" i="12"/>
  <c r="G3906" i="12"/>
  <c r="G3907" i="12"/>
  <c r="G3908" i="12"/>
  <c r="G3909" i="12"/>
  <c r="G3910" i="12"/>
  <c r="G3911" i="12"/>
  <c r="G3912" i="12"/>
  <c r="G3914" i="12"/>
  <c r="G3915" i="12"/>
  <c r="G3916" i="12"/>
  <c r="G3917" i="12"/>
  <c r="G3918" i="12"/>
  <c r="G3919" i="12"/>
  <c r="G3920" i="12"/>
  <c r="G3921" i="12"/>
  <c r="G3922" i="12"/>
  <c r="G3923" i="12"/>
  <c r="G3924" i="12"/>
  <c r="G3925" i="12"/>
  <c r="G3926" i="12"/>
  <c r="G3927" i="12"/>
  <c r="G3928" i="12"/>
  <c r="G3929" i="12"/>
  <c r="G3930" i="12"/>
  <c r="G3931" i="12"/>
  <c r="G3932" i="12"/>
  <c r="G3933" i="12"/>
  <c r="G3934" i="12"/>
  <c r="G3935" i="12"/>
  <c r="G3936" i="12"/>
  <c r="G3937" i="12"/>
  <c r="G3938" i="12"/>
  <c r="G3939" i="12"/>
  <c r="G3940" i="12"/>
  <c r="G3941" i="12"/>
  <c r="G3942" i="12"/>
  <c r="G3943" i="12"/>
  <c r="G3944" i="12"/>
  <c r="G3945" i="12"/>
  <c r="G3946" i="12"/>
  <c r="G3947" i="12"/>
  <c r="G3948" i="12"/>
  <c r="G3949" i="12"/>
  <c r="G3950" i="12"/>
  <c r="G3951" i="12"/>
  <c r="G3952" i="12"/>
  <c r="G3953" i="12"/>
  <c r="G3954" i="12"/>
  <c r="G3955" i="12"/>
  <c r="G3956" i="12"/>
  <c r="G3957" i="12"/>
  <c r="G3958" i="12"/>
  <c r="G3959" i="12"/>
  <c r="G3960" i="12"/>
  <c r="G3961" i="12"/>
  <c r="G3962" i="12"/>
  <c r="G3963" i="12"/>
  <c r="G3964" i="12"/>
  <c r="G3965" i="12"/>
  <c r="G3966" i="12"/>
  <c r="G3967" i="12"/>
  <c r="G3968" i="12"/>
  <c r="G3969" i="12"/>
  <c r="G3970" i="12"/>
  <c r="G3971" i="12"/>
  <c r="G3972" i="12"/>
  <c r="G3973" i="12"/>
  <c r="G3974" i="12"/>
  <c r="G3975" i="12"/>
  <c r="G3976" i="12"/>
  <c r="G3977" i="12"/>
  <c r="G3978" i="12"/>
  <c r="G3979" i="12"/>
  <c r="G3980" i="12"/>
  <c r="G3981" i="12"/>
  <c r="B3149" i="12" l="1"/>
  <c r="C3149" i="12" s="1"/>
  <c r="D3149" i="12"/>
  <c r="E3149" i="12"/>
  <c r="G3149" i="12" s="1"/>
  <c r="B3150" i="12"/>
  <c r="C3150" i="12" s="1"/>
  <c r="D3150" i="12"/>
  <c r="E3150" i="12"/>
  <c r="G3150" i="12" s="1"/>
  <c r="B3151" i="12"/>
  <c r="C3151" i="12" s="1"/>
  <c r="D3151" i="12"/>
  <c r="E3151" i="12"/>
  <c r="G3151" i="12" s="1"/>
  <c r="B3152" i="12"/>
  <c r="C3152" i="12" s="1"/>
  <c r="D3152" i="12"/>
  <c r="E3152" i="12"/>
  <c r="G3152" i="12" s="1"/>
  <c r="B3153" i="12"/>
  <c r="C3153" i="12" s="1"/>
  <c r="D3153" i="12"/>
  <c r="E3153" i="12"/>
  <c r="G3153" i="12" s="1"/>
  <c r="B3154" i="12"/>
  <c r="C3154" i="12" s="1"/>
  <c r="D3154" i="12"/>
  <c r="E3154" i="12"/>
  <c r="G3154" i="12" s="1"/>
  <c r="B3155" i="12"/>
  <c r="C3155" i="12" s="1"/>
  <c r="D3155" i="12"/>
  <c r="E3155" i="12"/>
  <c r="G3155" i="12" s="1"/>
  <c r="B3156" i="12"/>
  <c r="C3156" i="12" s="1"/>
  <c r="D3156" i="12"/>
  <c r="E3156" i="12"/>
  <c r="G3156" i="12" s="1"/>
  <c r="B2295" i="12" l="1"/>
  <c r="C2295" i="12" s="1"/>
  <c r="D2295" i="12"/>
  <c r="E2295" i="12"/>
  <c r="G2295" i="12" s="1"/>
  <c r="B2296" i="12"/>
  <c r="C2296" i="12" s="1"/>
  <c r="D2296" i="12"/>
  <c r="E2296" i="12"/>
  <c r="G2296" i="12" s="1"/>
  <c r="B2297" i="12"/>
  <c r="C2297" i="12" s="1"/>
  <c r="D2297" i="12"/>
  <c r="E2297" i="12"/>
  <c r="G2297" i="12" s="1"/>
  <c r="B2298" i="12"/>
  <c r="C2298" i="12" s="1"/>
  <c r="D2298" i="12"/>
  <c r="E2298" i="12"/>
  <c r="G2298" i="12" s="1"/>
  <c r="B2299" i="12"/>
  <c r="C2299" i="12" s="1"/>
  <c r="D2299" i="12"/>
  <c r="E2299" i="12"/>
  <c r="G2299" i="12" s="1"/>
  <c r="B2300" i="12"/>
  <c r="C2300" i="12" s="1"/>
  <c r="D2300" i="12"/>
  <c r="E2300" i="12"/>
  <c r="G2300" i="12" s="1"/>
  <c r="B2301" i="12"/>
  <c r="C2301" i="12" s="1"/>
  <c r="D2301" i="12"/>
  <c r="E2301" i="12"/>
  <c r="G2301" i="12" s="1"/>
  <c r="B2302" i="12"/>
  <c r="C2302" i="12" s="1"/>
  <c r="D2302" i="12"/>
  <c r="E2302" i="12"/>
  <c r="G2302" i="12" s="1"/>
  <c r="B2303" i="12"/>
  <c r="C2303" i="12" s="1"/>
  <c r="D2303" i="12"/>
  <c r="E2303" i="12"/>
  <c r="G2303" i="12" s="1"/>
  <c r="B2304" i="12"/>
  <c r="C2304" i="12" s="1"/>
  <c r="D2304" i="12"/>
  <c r="E2304" i="12"/>
  <c r="G2304" i="12" s="1"/>
  <c r="B2305" i="12"/>
  <c r="C2305" i="12" s="1"/>
  <c r="D2305" i="12"/>
  <c r="E2305" i="12"/>
  <c r="G2305" i="12" s="1"/>
  <c r="B2306" i="12"/>
  <c r="C2306" i="12" s="1"/>
  <c r="D2306" i="12"/>
  <c r="E2306" i="12"/>
  <c r="G2306" i="12" s="1"/>
  <c r="B2307" i="12"/>
  <c r="C2307" i="12" s="1"/>
  <c r="D2307" i="12"/>
  <c r="E2307" i="12"/>
  <c r="G2307" i="12" s="1"/>
  <c r="B2308" i="12"/>
  <c r="C2308" i="12" s="1"/>
  <c r="D2308" i="12"/>
  <c r="E2308" i="12"/>
  <c r="G2308" i="12" s="1"/>
  <c r="B2309" i="12"/>
  <c r="C2309" i="12" s="1"/>
  <c r="D2309" i="12"/>
  <c r="E2309" i="12"/>
  <c r="G2309" i="12" s="1"/>
  <c r="B2310" i="12"/>
  <c r="C2310" i="12" s="1"/>
  <c r="D2310" i="12"/>
  <c r="E2310" i="12"/>
  <c r="G2310" i="12" s="1"/>
  <c r="B2311" i="12"/>
  <c r="C2311" i="12" s="1"/>
  <c r="D2311" i="12"/>
  <c r="E2311" i="12"/>
  <c r="G2311" i="12" s="1"/>
  <c r="B2312" i="12"/>
  <c r="C2312" i="12" s="1"/>
  <c r="D2312" i="12"/>
  <c r="E2312" i="12"/>
  <c r="G2312" i="12" s="1"/>
  <c r="B2313" i="12"/>
  <c r="C2313" i="12" s="1"/>
  <c r="D2313" i="12"/>
  <c r="E2313" i="12"/>
  <c r="G2313" i="12" s="1"/>
  <c r="B2314" i="12"/>
  <c r="C2314" i="12" s="1"/>
  <c r="D2314" i="12"/>
  <c r="E2314" i="12"/>
  <c r="G2314" i="12" s="1"/>
  <c r="B2315" i="12"/>
  <c r="C2315" i="12" s="1"/>
  <c r="D2315" i="12"/>
  <c r="E2315" i="12"/>
  <c r="G2315" i="12" s="1"/>
  <c r="B2316" i="12"/>
  <c r="C2316" i="12" s="1"/>
  <c r="D2316" i="12"/>
  <c r="E2316" i="12"/>
  <c r="G2316" i="12" s="1"/>
  <c r="B2317" i="12"/>
  <c r="C2317" i="12" s="1"/>
  <c r="D2317" i="12"/>
  <c r="E2317" i="12"/>
  <c r="G2317" i="12" s="1"/>
  <c r="B2318" i="12"/>
  <c r="C2318" i="12" s="1"/>
  <c r="D2318" i="12"/>
  <c r="E2318" i="12"/>
  <c r="G2318" i="12" s="1"/>
  <c r="B2319" i="12"/>
  <c r="C2319" i="12" s="1"/>
  <c r="D2319" i="12"/>
  <c r="E2319" i="12"/>
  <c r="G2319" i="12" s="1"/>
  <c r="B2320" i="12"/>
  <c r="C2320" i="12" s="1"/>
  <c r="D2320" i="12"/>
  <c r="E2320" i="12"/>
  <c r="G2320" i="12" s="1"/>
  <c r="B2321" i="12"/>
  <c r="C2321" i="12" s="1"/>
  <c r="D2321" i="12"/>
  <c r="E2321" i="12"/>
  <c r="G2321" i="12" s="1"/>
  <c r="B2322" i="12"/>
  <c r="C2322" i="12" s="1"/>
  <c r="D2322" i="12"/>
  <c r="E2322" i="12"/>
  <c r="G2322" i="12" s="1"/>
  <c r="B2323" i="12"/>
  <c r="C2323" i="12" s="1"/>
  <c r="D2323" i="12"/>
  <c r="E2323" i="12"/>
  <c r="G2323" i="12" s="1"/>
  <c r="B2324" i="12"/>
  <c r="C2324" i="12" s="1"/>
  <c r="D2324" i="12"/>
  <c r="E2324" i="12"/>
  <c r="G2324" i="12" s="1"/>
  <c r="B2325" i="12"/>
  <c r="C2325" i="12" s="1"/>
  <c r="D2325" i="12"/>
  <c r="E2325" i="12"/>
  <c r="G2325" i="12" s="1"/>
  <c r="B2326" i="12"/>
  <c r="C2326" i="12" s="1"/>
  <c r="D2326" i="12"/>
  <c r="E2326" i="12"/>
  <c r="G2326" i="12" s="1"/>
  <c r="B2327" i="12"/>
  <c r="C2327" i="12" s="1"/>
  <c r="D2327" i="12"/>
  <c r="E2327" i="12"/>
  <c r="G2327" i="12" s="1"/>
  <c r="B2328" i="12"/>
  <c r="C2328" i="12" s="1"/>
  <c r="D2328" i="12"/>
  <c r="E2328" i="12"/>
  <c r="G2328" i="12" s="1"/>
  <c r="B2329" i="12"/>
  <c r="C2329" i="12" s="1"/>
  <c r="D2329" i="12"/>
  <c r="E2329" i="12"/>
  <c r="G2329" i="12" s="1"/>
  <c r="B2330" i="12"/>
  <c r="C2330" i="12" s="1"/>
  <c r="D2330" i="12"/>
  <c r="E2330" i="12"/>
  <c r="G2330" i="12" s="1"/>
  <c r="B2331" i="12"/>
  <c r="C2331" i="12" s="1"/>
  <c r="D2331" i="12"/>
  <c r="E2331" i="12"/>
  <c r="G2331" i="12" s="1"/>
  <c r="B2332" i="12"/>
  <c r="C2332" i="12" s="1"/>
  <c r="D2332" i="12"/>
  <c r="E2332" i="12"/>
  <c r="G2332" i="12" s="1"/>
  <c r="B2333" i="12"/>
  <c r="C2333" i="12" s="1"/>
  <c r="D2333" i="12"/>
  <c r="E2333" i="12"/>
  <c r="G2333" i="12" s="1"/>
  <c r="B2334" i="12"/>
  <c r="C2334" i="12" s="1"/>
  <c r="D2334" i="12"/>
  <c r="E2334" i="12"/>
  <c r="G2334" i="12" s="1"/>
  <c r="B2335" i="12"/>
  <c r="C2335" i="12" s="1"/>
  <c r="D2335" i="12"/>
  <c r="E2335" i="12"/>
  <c r="G2335" i="12" s="1"/>
  <c r="B2336" i="12"/>
  <c r="C2336" i="12" s="1"/>
  <c r="D2336" i="12"/>
  <c r="E2336" i="12"/>
  <c r="G2336" i="12" s="1"/>
  <c r="B2337" i="12"/>
  <c r="C2337" i="12" s="1"/>
  <c r="D2337" i="12"/>
  <c r="E2337" i="12"/>
  <c r="G2337" i="12" s="1"/>
  <c r="B2338" i="12"/>
  <c r="C2338" i="12" s="1"/>
  <c r="D2338" i="12"/>
  <c r="E2338" i="12"/>
  <c r="G2338" i="12" s="1"/>
  <c r="B2339" i="12"/>
  <c r="C2339" i="12" s="1"/>
  <c r="D2339" i="12"/>
  <c r="E2339" i="12"/>
  <c r="G2339" i="12" s="1"/>
  <c r="B2340" i="12"/>
  <c r="C2340" i="12" s="1"/>
  <c r="D2340" i="12"/>
  <c r="E2340" i="12"/>
  <c r="G2340" i="12" s="1"/>
  <c r="B2341" i="12"/>
  <c r="C2341" i="12" s="1"/>
  <c r="D2341" i="12"/>
  <c r="E2341" i="12"/>
  <c r="G2341" i="12" s="1"/>
  <c r="B2342" i="12"/>
  <c r="C2342" i="12" s="1"/>
  <c r="D2342" i="12"/>
  <c r="E2342" i="12"/>
  <c r="G2342" i="12" s="1"/>
  <c r="B2343" i="12"/>
  <c r="C2343" i="12" s="1"/>
  <c r="D2343" i="12"/>
  <c r="E2343" i="12"/>
  <c r="G2343" i="12" s="1"/>
  <c r="B2344" i="12"/>
  <c r="C2344" i="12" s="1"/>
  <c r="D2344" i="12"/>
  <c r="E2344" i="12"/>
  <c r="G2344" i="12" s="1"/>
  <c r="B2345" i="12"/>
  <c r="C2345" i="12" s="1"/>
  <c r="D2345" i="12"/>
  <c r="E2345" i="12"/>
  <c r="G2345" i="12" s="1"/>
  <c r="B2346" i="12"/>
  <c r="C2346" i="12" s="1"/>
  <c r="D2346" i="12"/>
  <c r="E2346" i="12"/>
  <c r="G2346" i="12" s="1"/>
  <c r="B2347" i="12"/>
  <c r="C2347" i="12" s="1"/>
  <c r="D2347" i="12"/>
  <c r="E2347" i="12"/>
  <c r="G2347" i="12" s="1"/>
  <c r="B2348" i="12"/>
  <c r="C2348" i="12" s="1"/>
  <c r="D2348" i="12"/>
  <c r="E2348" i="12"/>
  <c r="G2348" i="12" s="1"/>
  <c r="B2349" i="12"/>
  <c r="C2349" i="12" s="1"/>
  <c r="D2349" i="12"/>
  <c r="E2349" i="12"/>
  <c r="G2349" i="12" s="1"/>
  <c r="B2350" i="12"/>
  <c r="C2350" i="12" s="1"/>
  <c r="D2350" i="12"/>
  <c r="E2350" i="12"/>
  <c r="G2350" i="12" s="1"/>
  <c r="B2351" i="12"/>
  <c r="C2351" i="12" s="1"/>
  <c r="D2351" i="12"/>
  <c r="E2351" i="12"/>
  <c r="G2351" i="12" s="1"/>
  <c r="B2352" i="12"/>
  <c r="C2352" i="12" s="1"/>
  <c r="D2352" i="12"/>
  <c r="E2352" i="12"/>
  <c r="G2352" i="12" s="1"/>
  <c r="B2353" i="12"/>
  <c r="C2353" i="12" s="1"/>
  <c r="D2353" i="12"/>
  <c r="E2353" i="12"/>
  <c r="G2353" i="12" s="1"/>
  <c r="B2354" i="12"/>
  <c r="C2354" i="12" s="1"/>
  <c r="D2354" i="12"/>
  <c r="E2354" i="12"/>
  <c r="G2354" i="12" s="1"/>
  <c r="B2355" i="12"/>
  <c r="C2355" i="12" s="1"/>
  <c r="D2355" i="12"/>
  <c r="E2355" i="12"/>
  <c r="G2355" i="12" s="1"/>
  <c r="B2356" i="12"/>
  <c r="C2356" i="12" s="1"/>
  <c r="D2356" i="12"/>
  <c r="E2356" i="12"/>
  <c r="G2356" i="12" s="1"/>
  <c r="B2357" i="12"/>
  <c r="C2357" i="12" s="1"/>
  <c r="D2357" i="12"/>
  <c r="E2357" i="12"/>
  <c r="G2357" i="12" s="1"/>
  <c r="B2358" i="12"/>
  <c r="C2358" i="12" s="1"/>
  <c r="D2358" i="12"/>
  <c r="E2358" i="12"/>
  <c r="G2358" i="12" s="1"/>
  <c r="B2359" i="12"/>
  <c r="C2359" i="12" s="1"/>
  <c r="D2359" i="12"/>
  <c r="E2359" i="12"/>
  <c r="G2359" i="12" s="1"/>
  <c r="B2360" i="12"/>
  <c r="C2360" i="12" s="1"/>
  <c r="D2360" i="12"/>
  <c r="E2360" i="12"/>
  <c r="G2360" i="12" s="1"/>
  <c r="B2361" i="12"/>
  <c r="C2361" i="12" s="1"/>
  <c r="D2361" i="12"/>
  <c r="E2361" i="12"/>
  <c r="G2361" i="12" s="1"/>
  <c r="B2362" i="12"/>
  <c r="C2362" i="12" s="1"/>
  <c r="D2362" i="12"/>
  <c r="E2362" i="12"/>
  <c r="G2362" i="12" s="1"/>
  <c r="B2363" i="12"/>
  <c r="C2363" i="12" s="1"/>
  <c r="D2363" i="12"/>
  <c r="E2363" i="12"/>
  <c r="G2363" i="12" s="1"/>
  <c r="B2364" i="12"/>
  <c r="C2364" i="12" s="1"/>
  <c r="D2364" i="12"/>
  <c r="E2364" i="12"/>
  <c r="G2364" i="12" s="1"/>
  <c r="B2365" i="12"/>
  <c r="C2365" i="12" s="1"/>
  <c r="D2365" i="12"/>
  <c r="E2365" i="12"/>
  <c r="G2365" i="12" s="1"/>
  <c r="B2366" i="12"/>
  <c r="C2366" i="12" s="1"/>
  <c r="D2366" i="12"/>
  <c r="E2366" i="12"/>
  <c r="G2366" i="12" s="1"/>
  <c r="B2367" i="12"/>
  <c r="C2367" i="12" s="1"/>
  <c r="D2367" i="12"/>
  <c r="E2367" i="12"/>
  <c r="G2367" i="12" s="1"/>
  <c r="B2368" i="12"/>
  <c r="C2368" i="12" s="1"/>
  <c r="D2368" i="12"/>
  <c r="E2368" i="12"/>
  <c r="G2368" i="12" s="1"/>
  <c r="B2369" i="12"/>
  <c r="C2369" i="12" s="1"/>
  <c r="D2369" i="12"/>
  <c r="E2369" i="12"/>
  <c r="G2369" i="12" s="1"/>
  <c r="B2370" i="12"/>
  <c r="C2370" i="12" s="1"/>
  <c r="D2370" i="12"/>
  <c r="E2370" i="12"/>
  <c r="G2370" i="12" s="1"/>
  <c r="B2371" i="12"/>
  <c r="C2371" i="12" s="1"/>
  <c r="D2371" i="12"/>
  <c r="E2371" i="12"/>
  <c r="G2371" i="12" s="1"/>
  <c r="B2372" i="12"/>
  <c r="C2372" i="12" s="1"/>
  <c r="D2372" i="12"/>
  <c r="E2372" i="12"/>
  <c r="G2372" i="12" s="1"/>
  <c r="B2373" i="12"/>
  <c r="C2373" i="12" s="1"/>
  <c r="D2373" i="12"/>
  <c r="E2373" i="12"/>
  <c r="G2373" i="12" s="1"/>
  <c r="B2374" i="12"/>
  <c r="C2374" i="12" s="1"/>
  <c r="D2374" i="12"/>
  <c r="E2374" i="12"/>
  <c r="G2374" i="12" s="1"/>
  <c r="B2375" i="12"/>
  <c r="C2375" i="12" s="1"/>
  <c r="D2375" i="12"/>
  <c r="E2375" i="12"/>
  <c r="G2375" i="12" s="1"/>
  <c r="B2376" i="12"/>
  <c r="C2376" i="12" s="1"/>
  <c r="D2376" i="12"/>
  <c r="E2376" i="12"/>
  <c r="G2376" i="12" s="1"/>
  <c r="B2377" i="12"/>
  <c r="C2377" i="12" s="1"/>
  <c r="D2377" i="12"/>
  <c r="E2377" i="12"/>
  <c r="G2377" i="12" s="1"/>
  <c r="B2378" i="12"/>
  <c r="C2378" i="12" s="1"/>
  <c r="D2378" i="12"/>
  <c r="E2378" i="12"/>
  <c r="G2378" i="12" s="1"/>
  <c r="B2379" i="12"/>
  <c r="C2379" i="12" s="1"/>
  <c r="D2379" i="12"/>
  <c r="E2379" i="12"/>
  <c r="G2379" i="12" s="1"/>
  <c r="B2380" i="12"/>
  <c r="C2380" i="12" s="1"/>
  <c r="D2380" i="12"/>
  <c r="E2380" i="12"/>
  <c r="G2380" i="12" s="1"/>
  <c r="B2381" i="12"/>
  <c r="C2381" i="12" s="1"/>
  <c r="D2381" i="12"/>
  <c r="E2381" i="12"/>
  <c r="G2381" i="12" s="1"/>
  <c r="B2382" i="12"/>
  <c r="C2382" i="12" s="1"/>
  <c r="D2382" i="12"/>
  <c r="E2382" i="12"/>
  <c r="G2382" i="12" s="1"/>
  <c r="B2383" i="12"/>
  <c r="C2383" i="12" s="1"/>
  <c r="D2383" i="12"/>
  <c r="E2383" i="12"/>
  <c r="G2383" i="12" s="1"/>
  <c r="B2384" i="12"/>
  <c r="C2384" i="12" s="1"/>
  <c r="D2384" i="12"/>
  <c r="E2384" i="12"/>
  <c r="G2384" i="12" s="1"/>
  <c r="B2385" i="12"/>
  <c r="C2385" i="12" s="1"/>
  <c r="D2385" i="12"/>
  <c r="E2385" i="12"/>
  <c r="G2385" i="12" s="1"/>
  <c r="B2386" i="12"/>
  <c r="C2386" i="12" s="1"/>
  <c r="D2386" i="12"/>
  <c r="E2386" i="12"/>
  <c r="G2386" i="12" s="1"/>
  <c r="B2387" i="12"/>
  <c r="C2387" i="12" s="1"/>
  <c r="D2387" i="12"/>
  <c r="E2387" i="12"/>
  <c r="G2387" i="12" s="1"/>
  <c r="B2388" i="12"/>
  <c r="C2388" i="12" s="1"/>
  <c r="D2388" i="12"/>
  <c r="E2388" i="12"/>
  <c r="G2388" i="12" s="1"/>
  <c r="B2389" i="12"/>
  <c r="C2389" i="12" s="1"/>
  <c r="D2389" i="12"/>
  <c r="E2389" i="12"/>
  <c r="G2389" i="12" s="1"/>
  <c r="B2390" i="12"/>
  <c r="C2390" i="12" s="1"/>
  <c r="D2390" i="12"/>
  <c r="E2390" i="12"/>
  <c r="G2390" i="12" s="1"/>
  <c r="B2391" i="12"/>
  <c r="C2391" i="12" s="1"/>
  <c r="D2391" i="12"/>
  <c r="E2391" i="12"/>
  <c r="G2391" i="12" s="1"/>
  <c r="B2392" i="12"/>
  <c r="C2392" i="12" s="1"/>
  <c r="D2392" i="12"/>
  <c r="E2392" i="12"/>
  <c r="G2392" i="12" s="1"/>
  <c r="B2393" i="12"/>
  <c r="C2393" i="12" s="1"/>
  <c r="D2393" i="12"/>
  <c r="E2393" i="12"/>
  <c r="G2393" i="12" s="1"/>
  <c r="B2394" i="12"/>
  <c r="C2394" i="12" s="1"/>
  <c r="D2394" i="12"/>
  <c r="E2394" i="12"/>
  <c r="G2394" i="12" s="1"/>
  <c r="B2395" i="12"/>
  <c r="C2395" i="12" s="1"/>
  <c r="D2395" i="12"/>
  <c r="E2395" i="12"/>
  <c r="G2395" i="12" s="1"/>
  <c r="B2396" i="12"/>
  <c r="C2396" i="12" s="1"/>
  <c r="D2396" i="12"/>
  <c r="E2396" i="12"/>
  <c r="G2396" i="12" s="1"/>
  <c r="B2397" i="12"/>
  <c r="C2397" i="12" s="1"/>
  <c r="D2397" i="12"/>
  <c r="E2397" i="12"/>
  <c r="G2397" i="12" s="1"/>
  <c r="B2398" i="12"/>
  <c r="C2398" i="12" s="1"/>
  <c r="D2398" i="12"/>
  <c r="E2398" i="12"/>
  <c r="G2398" i="12" s="1"/>
  <c r="B2399" i="12"/>
  <c r="C2399" i="12" s="1"/>
  <c r="D2399" i="12"/>
  <c r="E2399" i="12"/>
  <c r="G2399" i="12" s="1"/>
  <c r="B2400" i="12"/>
  <c r="C2400" i="12" s="1"/>
  <c r="D2400" i="12"/>
  <c r="E2400" i="12"/>
  <c r="G2400" i="12" s="1"/>
  <c r="B2401" i="12"/>
  <c r="C2401" i="12" s="1"/>
  <c r="D2401" i="12"/>
  <c r="E2401" i="12"/>
  <c r="G2401" i="12" s="1"/>
  <c r="B2402" i="12"/>
  <c r="C2402" i="12" s="1"/>
  <c r="D2402" i="12"/>
  <c r="E2402" i="12"/>
  <c r="G2402" i="12" s="1"/>
  <c r="B2403" i="12"/>
  <c r="C2403" i="12" s="1"/>
  <c r="D2403" i="12"/>
  <c r="E2403" i="12"/>
  <c r="G2403" i="12" s="1"/>
  <c r="B2404" i="12"/>
  <c r="C2404" i="12" s="1"/>
  <c r="D2404" i="12"/>
  <c r="E2404" i="12"/>
  <c r="G2404" i="12" s="1"/>
  <c r="B2405" i="12"/>
  <c r="C2405" i="12" s="1"/>
  <c r="D2405" i="12"/>
  <c r="E2405" i="12"/>
  <c r="G2405" i="12" s="1"/>
  <c r="B2406" i="12"/>
  <c r="C2406" i="12" s="1"/>
  <c r="D2406" i="12"/>
  <c r="E2406" i="12"/>
  <c r="G2406" i="12" s="1"/>
  <c r="B2407" i="12"/>
  <c r="C2407" i="12" s="1"/>
  <c r="D2407" i="12"/>
  <c r="E2407" i="12"/>
  <c r="G2407" i="12" s="1"/>
  <c r="B2408" i="12"/>
  <c r="C2408" i="12" s="1"/>
  <c r="D2408" i="12"/>
  <c r="E2408" i="12"/>
  <c r="G2408" i="12" s="1"/>
  <c r="B2409" i="12"/>
  <c r="C2409" i="12" s="1"/>
  <c r="D2409" i="12"/>
  <c r="E2409" i="12"/>
  <c r="G2409" i="12" s="1"/>
  <c r="B2410" i="12"/>
  <c r="C2410" i="12" s="1"/>
  <c r="D2410" i="12"/>
  <c r="E2410" i="12"/>
  <c r="G2410" i="12" s="1"/>
  <c r="B2411" i="12"/>
  <c r="C2411" i="12" s="1"/>
  <c r="D2411" i="12"/>
  <c r="E2411" i="12"/>
  <c r="G2411" i="12" s="1"/>
  <c r="B2412" i="12"/>
  <c r="C2412" i="12" s="1"/>
  <c r="D2412" i="12"/>
  <c r="E2412" i="12"/>
  <c r="G2412" i="12" s="1"/>
  <c r="B2413" i="12"/>
  <c r="C2413" i="12" s="1"/>
  <c r="D2413" i="12"/>
  <c r="E2413" i="12"/>
  <c r="G2413" i="12" s="1"/>
  <c r="B2414" i="12"/>
  <c r="C2414" i="12" s="1"/>
  <c r="D2414" i="12"/>
  <c r="E2414" i="12"/>
  <c r="G2414" i="12" s="1"/>
  <c r="B2415" i="12"/>
  <c r="C2415" i="12" s="1"/>
  <c r="D2415" i="12"/>
  <c r="E2415" i="12"/>
  <c r="G2415" i="12" s="1"/>
  <c r="B2416" i="12"/>
  <c r="C2416" i="12" s="1"/>
  <c r="D2416" i="12"/>
  <c r="E2416" i="12"/>
  <c r="G2416" i="12" s="1"/>
  <c r="B2417" i="12"/>
  <c r="C2417" i="12" s="1"/>
  <c r="D2417" i="12"/>
  <c r="E2417" i="12"/>
  <c r="G2417" i="12" s="1"/>
  <c r="B2418" i="12"/>
  <c r="C2418" i="12" s="1"/>
  <c r="D2418" i="12"/>
  <c r="E2418" i="12"/>
  <c r="G2418" i="12" s="1"/>
  <c r="B2419" i="12"/>
  <c r="C2419" i="12" s="1"/>
  <c r="D2419" i="12"/>
  <c r="E2419" i="12"/>
  <c r="G2419" i="12" s="1"/>
  <c r="B2420" i="12"/>
  <c r="C2420" i="12" s="1"/>
  <c r="D2420" i="12"/>
  <c r="E2420" i="12"/>
  <c r="G2420" i="12" s="1"/>
  <c r="B2421" i="12"/>
  <c r="C2421" i="12" s="1"/>
  <c r="D2421" i="12"/>
  <c r="E2421" i="12"/>
  <c r="G2421" i="12" s="1"/>
  <c r="B2422" i="12"/>
  <c r="C2422" i="12" s="1"/>
  <c r="D2422" i="12"/>
  <c r="E2422" i="12"/>
  <c r="G2422" i="12" s="1"/>
  <c r="B2423" i="12"/>
  <c r="C2423" i="12" s="1"/>
  <c r="D2423" i="12"/>
  <c r="E2423" i="12"/>
  <c r="G2423" i="12" s="1"/>
  <c r="B2424" i="12"/>
  <c r="C2424" i="12" s="1"/>
  <c r="D2424" i="12"/>
  <c r="E2424" i="12"/>
  <c r="G2424" i="12" s="1"/>
  <c r="B2425" i="12"/>
  <c r="C2425" i="12" s="1"/>
  <c r="D2425" i="12"/>
  <c r="E2425" i="12"/>
  <c r="G2425" i="12" s="1"/>
  <c r="B2426" i="12"/>
  <c r="C2426" i="12" s="1"/>
  <c r="D2426" i="12"/>
  <c r="E2426" i="12"/>
  <c r="G2426" i="12" s="1"/>
  <c r="B2427" i="12"/>
  <c r="C2427" i="12" s="1"/>
  <c r="D2427" i="12"/>
  <c r="E2427" i="12"/>
  <c r="G2427" i="12" s="1"/>
  <c r="B2428" i="12"/>
  <c r="C2428" i="12" s="1"/>
  <c r="D2428" i="12"/>
  <c r="E2428" i="12"/>
  <c r="G2428" i="12" s="1"/>
  <c r="B2429" i="12"/>
  <c r="C2429" i="12" s="1"/>
  <c r="D2429" i="12"/>
  <c r="E2429" i="12"/>
  <c r="G2429" i="12" s="1"/>
  <c r="B2430" i="12"/>
  <c r="C2430" i="12" s="1"/>
  <c r="D2430" i="12"/>
  <c r="E2430" i="12"/>
  <c r="G2430" i="12" s="1"/>
  <c r="B2431" i="12"/>
  <c r="C2431" i="12" s="1"/>
  <c r="D2431" i="12"/>
  <c r="E2431" i="12"/>
  <c r="G2431" i="12" s="1"/>
  <c r="B2432" i="12"/>
  <c r="C2432" i="12" s="1"/>
  <c r="D2432" i="12"/>
  <c r="E2432" i="12"/>
  <c r="G2432" i="12" s="1"/>
  <c r="B2433" i="12"/>
  <c r="C2433" i="12" s="1"/>
  <c r="D2433" i="12"/>
  <c r="E2433" i="12"/>
  <c r="G2433" i="12" s="1"/>
  <c r="B2434" i="12"/>
  <c r="C2434" i="12" s="1"/>
  <c r="D2434" i="12"/>
  <c r="E2434" i="12"/>
  <c r="G2434" i="12" s="1"/>
  <c r="B2435" i="12"/>
  <c r="C2435" i="12" s="1"/>
  <c r="D2435" i="12"/>
  <c r="E2435" i="12"/>
  <c r="G2435" i="12" s="1"/>
  <c r="B2436" i="12"/>
  <c r="C2436" i="12" s="1"/>
  <c r="D2436" i="12"/>
  <c r="E2436" i="12"/>
  <c r="G2436" i="12" s="1"/>
  <c r="B2437" i="12"/>
  <c r="C2437" i="12" s="1"/>
  <c r="D2437" i="12"/>
  <c r="E2437" i="12"/>
  <c r="G2437" i="12" s="1"/>
  <c r="B2438" i="12"/>
  <c r="C2438" i="12" s="1"/>
  <c r="D2438" i="12"/>
  <c r="E2438" i="12"/>
  <c r="G2438" i="12" s="1"/>
  <c r="B2439" i="12"/>
  <c r="C2439" i="12" s="1"/>
  <c r="D2439" i="12"/>
  <c r="E2439" i="12"/>
  <c r="G2439" i="12" s="1"/>
  <c r="B2440" i="12"/>
  <c r="C2440" i="12" s="1"/>
  <c r="D2440" i="12"/>
  <c r="E2440" i="12"/>
  <c r="G2440" i="12" s="1"/>
  <c r="B2441" i="12"/>
  <c r="C2441" i="12" s="1"/>
  <c r="D2441" i="12"/>
  <c r="E2441" i="12"/>
  <c r="G2441" i="12" s="1"/>
  <c r="B2442" i="12"/>
  <c r="C2442" i="12" s="1"/>
  <c r="D2442" i="12"/>
  <c r="E2442" i="12"/>
  <c r="G2442" i="12" s="1"/>
  <c r="B2443" i="12"/>
  <c r="C2443" i="12" s="1"/>
  <c r="D2443" i="12"/>
  <c r="E2443" i="12"/>
  <c r="G2443" i="12" s="1"/>
  <c r="B2444" i="12"/>
  <c r="C2444" i="12" s="1"/>
  <c r="D2444" i="12"/>
  <c r="E2444" i="12"/>
  <c r="G2444" i="12" s="1"/>
  <c r="B2445" i="12"/>
  <c r="C2445" i="12" s="1"/>
  <c r="D2445" i="12"/>
  <c r="E2445" i="12"/>
  <c r="G2445" i="12" s="1"/>
  <c r="B2446" i="12"/>
  <c r="C2446" i="12" s="1"/>
  <c r="D2446" i="12"/>
  <c r="E2446" i="12"/>
  <c r="G2446" i="12" s="1"/>
  <c r="B2447" i="12"/>
  <c r="C2447" i="12" s="1"/>
  <c r="D2447" i="12"/>
  <c r="E2447" i="12"/>
  <c r="G2447" i="12" s="1"/>
  <c r="B2448" i="12"/>
  <c r="C2448" i="12" s="1"/>
  <c r="D2448" i="12"/>
  <c r="E2448" i="12"/>
  <c r="G2448" i="12" s="1"/>
  <c r="B2449" i="12"/>
  <c r="C2449" i="12" s="1"/>
  <c r="D2449" i="12"/>
  <c r="E2449" i="12"/>
  <c r="G2449" i="12" s="1"/>
  <c r="B2450" i="12"/>
  <c r="C2450" i="12" s="1"/>
  <c r="D2450" i="12"/>
  <c r="E2450" i="12"/>
  <c r="G2450" i="12" s="1"/>
  <c r="B2451" i="12"/>
  <c r="C2451" i="12" s="1"/>
  <c r="D2451" i="12"/>
  <c r="E2451" i="12"/>
  <c r="G2451" i="12" s="1"/>
  <c r="B2452" i="12"/>
  <c r="C2452" i="12" s="1"/>
  <c r="D2452" i="12"/>
  <c r="E2452" i="12"/>
  <c r="G2452" i="12" s="1"/>
  <c r="B2453" i="12"/>
  <c r="C2453" i="12" s="1"/>
  <c r="D2453" i="12"/>
  <c r="E2453" i="12"/>
  <c r="G2453" i="12" s="1"/>
  <c r="B2454" i="12"/>
  <c r="C2454" i="12" s="1"/>
  <c r="D2454" i="12"/>
  <c r="E2454" i="12"/>
  <c r="G2454" i="12" s="1"/>
  <c r="B2455" i="12"/>
  <c r="C2455" i="12" s="1"/>
  <c r="D2455" i="12"/>
  <c r="E2455" i="12"/>
  <c r="G2455" i="12" s="1"/>
  <c r="B2456" i="12"/>
  <c r="C2456" i="12" s="1"/>
  <c r="D2456" i="12"/>
  <c r="E2456" i="12"/>
  <c r="G2456" i="12" s="1"/>
  <c r="B2457" i="12"/>
  <c r="C2457" i="12" s="1"/>
  <c r="D2457" i="12"/>
  <c r="E2457" i="12"/>
  <c r="G2457" i="12" s="1"/>
  <c r="B2458" i="12"/>
  <c r="C2458" i="12" s="1"/>
  <c r="D2458" i="12"/>
  <c r="E2458" i="12"/>
  <c r="G2458" i="12" s="1"/>
  <c r="B2459" i="12"/>
  <c r="C2459" i="12" s="1"/>
  <c r="D2459" i="12"/>
  <c r="E2459" i="12"/>
  <c r="G2459" i="12" s="1"/>
  <c r="B2460" i="12"/>
  <c r="C2460" i="12" s="1"/>
  <c r="D2460" i="12"/>
  <c r="E2460" i="12"/>
  <c r="G2460" i="12" s="1"/>
  <c r="B2461" i="12"/>
  <c r="C2461" i="12" s="1"/>
  <c r="D2461" i="12"/>
  <c r="E2461" i="12"/>
  <c r="G2461" i="12" s="1"/>
  <c r="B2462" i="12"/>
  <c r="C2462" i="12" s="1"/>
  <c r="D2462" i="12"/>
  <c r="E2462" i="12"/>
  <c r="G2462" i="12" s="1"/>
  <c r="B2463" i="12"/>
  <c r="C2463" i="12" s="1"/>
  <c r="D2463" i="12"/>
  <c r="E2463" i="12"/>
  <c r="G2463" i="12" s="1"/>
  <c r="B2464" i="12"/>
  <c r="C2464" i="12" s="1"/>
  <c r="D2464" i="12"/>
  <c r="E2464" i="12"/>
  <c r="G2464" i="12" s="1"/>
  <c r="B2465" i="12"/>
  <c r="C2465" i="12" s="1"/>
  <c r="D2465" i="12"/>
  <c r="E2465" i="12"/>
  <c r="G2465" i="12" s="1"/>
  <c r="B2466" i="12"/>
  <c r="C2466" i="12" s="1"/>
  <c r="D2466" i="12"/>
  <c r="E2466" i="12"/>
  <c r="G2466" i="12" s="1"/>
  <c r="B2467" i="12"/>
  <c r="C2467" i="12" s="1"/>
  <c r="D2467" i="12"/>
  <c r="E2467" i="12"/>
  <c r="G2467" i="12" s="1"/>
  <c r="B2468" i="12"/>
  <c r="C2468" i="12" s="1"/>
  <c r="D2468" i="12"/>
  <c r="E2468" i="12"/>
  <c r="G2468" i="12" s="1"/>
  <c r="B2469" i="12"/>
  <c r="C2469" i="12" s="1"/>
  <c r="D2469" i="12"/>
  <c r="E2469" i="12"/>
  <c r="G2469" i="12" s="1"/>
  <c r="B2470" i="12"/>
  <c r="C2470" i="12" s="1"/>
  <c r="D2470" i="12"/>
  <c r="E2470" i="12"/>
  <c r="G2470" i="12" s="1"/>
  <c r="B2471" i="12"/>
  <c r="C2471" i="12" s="1"/>
  <c r="D2471" i="12"/>
  <c r="E2471" i="12"/>
  <c r="G2471" i="12" s="1"/>
  <c r="B2472" i="12"/>
  <c r="C2472" i="12" s="1"/>
  <c r="D2472" i="12"/>
  <c r="E2472" i="12"/>
  <c r="G2472" i="12" s="1"/>
  <c r="B2473" i="12"/>
  <c r="C2473" i="12" s="1"/>
  <c r="D2473" i="12"/>
  <c r="E2473" i="12"/>
  <c r="G2473" i="12" s="1"/>
  <c r="B2474" i="12"/>
  <c r="C2474" i="12" s="1"/>
  <c r="D2474" i="12"/>
  <c r="E2474" i="12"/>
  <c r="G2474" i="12" s="1"/>
  <c r="B2475" i="12"/>
  <c r="C2475" i="12" s="1"/>
  <c r="D2475" i="12"/>
  <c r="E2475" i="12"/>
  <c r="G2475" i="12" s="1"/>
  <c r="B2476" i="12"/>
  <c r="C2476" i="12" s="1"/>
  <c r="D2476" i="12"/>
  <c r="E2476" i="12"/>
  <c r="G2476" i="12" s="1"/>
  <c r="B2477" i="12"/>
  <c r="C2477" i="12" s="1"/>
  <c r="D2477" i="12"/>
  <c r="E2477" i="12"/>
  <c r="G2477" i="12" s="1"/>
  <c r="B2478" i="12"/>
  <c r="C2478" i="12" s="1"/>
  <c r="D2478" i="12"/>
  <c r="E2478" i="12"/>
  <c r="G2478" i="12" s="1"/>
  <c r="B2479" i="12"/>
  <c r="C2479" i="12" s="1"/>
  <c r="D2479" i="12"/>
  <c r="E2479" i="12"/>
  <c r="G2479" i="12" s="1"/>
  <c r="B2480" i="12"/>
  <c r="C2480" i="12" s="1"/>
  <c r="D2480" i="12"/>
  <c r="E2480" i="12"/>
  <c r="G2480" i="12" s="1"/>
  <c r="B2481" i="12"/>
  <c r="C2481" i="12" s="1"/>
  <c r="D2481" i="12"/>
  <c r="E2481" i="12"/>
  <c r="G2481" i="12" s="1"/>
  <c r="B2482" i="12"/>
  <c r="C2482" i="12" s="1"/>
  <c r="D2482" i="12"/>
  <c r="E2482" i="12"/>
  <c r="G2482" i="12" s="1"/>
  <c r="B2483" i="12"/>
  <c r="C2483" i="12" s="1"/>
  <c r="D2483" i="12"/>
  <c r="E2483" i="12"/>
  <c r="G2483" i="12" s="1"/>
  <c r="B2484" i="12"/>
  <c r="C2484" i="12" s="1"/>
  <c r="D2484" i="12"/>
  <c r="E2484" i="12"/>
  <c r="G2484" i="12" s="1"/>
  <c r="B2485" i="12"/>
  <c r="C2485" i="12" s="1"/>
  <c r="D2485" i="12"/>
  <c r="E2485" i="12"/>
  <c r="G2485" i="12" s="1"/>
  <c r="B2486" i="12"/>
  <c r="C2486" i="12" s="1"/>
  <c r="D2486" i="12"/>
  <c r="E2486" i="12"/>
  <c r="G2486" i="12" s="1"/>
  <c r="B2487" i="12"/>
  <c r="C2487" i="12" s="1"/>
  <c r="D2487" i="12"/>
  <c r="E2487" i="12"/>
  <c r="G2487" i="12" s="1"/>
  <c r="B2488" i="12"/>
  <c r="C2488" i="12" s="1"/>
  <c r="D2488" i="12"/>
  <c r="E2488" i="12"/>
  <c r="G2488" i="12" s="1"/>
  <c r="B2489" i="12"/>
  <c r="C2489" i="12" s="1"/>
  <c r="D2489" i="12"/>
  <c r="E2489" i="12"/>
  <c r="G2489" i="12" s="1"/>
  <c r="B2490" i="12"/>
  <c r="C2490" i="12" s="1"/>
  <c r="D2490" i="12"/>
  <c r="E2490" i="12"/>
  <c r="G2490" i="12" s="1"/>
  <c r="B2491" i="12"/>
  <c r="C2491" i="12" s="1"/>
  <c r="D2491" i="12"/>
  <c r="E2491" i="12"/>
  <c r="G2491" i="12" s="1"/>
  <c r="B2492" i="12"/>
  <c r="C2492" i="12" s="1"/>
  <c r="D2492" i="12"/>
  <c r="E2492" i="12"/>
  <c r="G2492" i="12" s="1"/>
  <c r="B2493" i="12"/>
  <c r="C2493" i="12" s="1"/>
  <c r="D2493" i="12"/>
  <c r="E2493" i="12"/>
  <c r="G2493" i="12" s="1"/>
  <c r="B2494" i="12"/>
  <c r="C2494" i="12" s="1"/>
  <c r="D2494" i="12"/>
  <c r="E2494" i="12"/>
  <c r="G2494" i="12" s="1"/>
  <c r="B2495" i="12"/>
  <c r="C2495" i="12" s="1"/>
  <c r="D2495" i="12"/>
  <c r="E2495" i="12"/>
  <c r="G2495" i="12" s="1"/>
  <c r="B2496" i="12"/>
  <c r="C2496" i="12" s="1"/>
  <c r="D2496" i="12"/>
  <c r="E2496" i="12"/>
  <c r="G2496" i="12" s="1"/>
  <c r="B2497" i="12"/>
  <c r="C2497" i="12" s="1"/>
  <c r="D2497" i="12"/>
  <c r="E2497" i="12"/>
  <c r="G2497" i="12" s="1"/>
  <c r="B2498" i="12"/>
  <c r="C2498" i="12" s="1"/>
  <c r="D2498" i="12"/>
  <c r="E2498" i="12"/>
  <c r="G2498" i="12" s="1"/>
  <c r="B2499" i="12"/>
  <c r="C2499" i="12" s="1"/>
  <c r="D2499" i="12"/>
  <c r="E2499" i="12"/>
  <c r="G2499" i="12" s="1"/>
  <c r="B2500" i="12"/>
  <c r="C2500" i="12" s="1"/>
  <c r="D2500" i="12"/>
  <c r="E2500" i="12"/>
  <c r="G2500" i="12" s="1"/>
  <c r="B2501" i="12"/>
  <c r="C2501" i="12" s="1"/>
  <c r="D2501" i="12"/>
  <c r="E2501" i="12"/>
  <c r="G2501" i="12" s="1"/>
  <c r="B2502" i="12"/>
  <c r="C2502" i="12" s="1"/>
  <c r="D2502" i="12"/>
  <c r="E2502" i="12"/>
  <c r="G2502" i="12" s="1"/>
  <c r="B2503" i="12"/>
  <c r="C2503" i="12" s="1"/>
  <c r="D2503" i="12"/>
  <c r="E2503" i="12"/>
  <c r="G2503" i="12" s="1"/>
  <c r="B2504" i="12"/>
  <c r="C2504" i="12" s="1"/>
  <c r="D2504" i="12"/>
  <c r="E2504" i="12"/>
  <c r="G2504" i="12" s="1"/>
  <c r="B2505" i="12"/>
  <c r="C2505" i="12" s="1"/>
  <c r="D2505" i="12"/>
  <c r="E2505" i="12"/>
  <c r="G2505" i="12" s="1"/>
  <c r="B2506" i="12"/>
  <c r="C2506" i="12" s="1"/>
  <c r="D2506" i="12"/>
  <c r="E2506" i="12"/>
  <c r="G2506" i="12" s="1"/>
  <c r="B2507" i="12"/>
  <c r="C2507" i="12" s="1"/>
  <c r="D2507" i="12"/>
  <c r="E2507" i="12"/>
  <c r="G2507" i="12" s="1"/>
  <c r="B2508" i="12"/>
  <c r="C2508" i="12" s="1"/>
  <c r="D2508" i="12"/>
  <c r="E2508" i="12"/>
  <c r="G2508" i="12" s="1"/>
  <c r="B2509" i="12"/>
  <c r="C2509" i="12" s="1"/>
  <c r="D2509" i="12"/>
  <c r="E2509" i="12"/>
  <c r="G2509" i="12" s="1"/>
  <c r="B2510" i="12"/>
  <c r="C2510" i="12" s="1"/>
  <c r="D2510" i="12"/>
  <c r="E2510" i="12"/>
  <c r="G2510" i="12" s="1"/>
  <c r="B2511" i="12"/>
  <c r="C2511" i="12" s="1"/>
  <c r="D2511" i="12"/>
  <c r="E2511" i="12"/>
  <c r="G2511" i="12" s="1"/>
  <c r="B2512" i="12"/>
  <c r="C2512" i="12" s="1"/>
  <c r="D2512" i="12"/>
  <c r="E2512" i="12"/>
  <c r="G2512" i="12" s="1"/>
  <c r="B2513" i="12"/>
  <c r="C2513" i="12" s="1"/>
  <c r="D2513" i="12"/>
  <c r="E2513" i="12"/>
  <c r="G2513" i="12" s="1"/>
  <c r="B2514" i="12"/>
  <c r="C2514" i="12" s="1"/>
  <c r="D2514" i="12"/>
  <c r="E2514" i="12"/>
  <c r="G2514" i="12" s="1"/>
  <c r="B2515" i="12"/>
  <c r="C2515" i="12" s="1"/>
  <c r="D2515" i="12"/>
  <c r="E2515" i="12"/>
  <c r="G2515" i="12" s="1"/>
  <c r="B2516" i="12"/>
  <c r="C2516" i="12" s="1"/>
  <c r="D2516" i="12"/>
  <c r="E2516" i="12"/>
  <c r="G2516" i="12" s="1"/>
  <c r="B2517" i="12"/>
  <c r="C2517" i="12" s="1"/>
  <c r="D2517" i="12"/>
  <c r="E2517" i="12"/>
  <c r="G2517" i="12" s="1"/>
  <c r="B2518" i="12"/>
  <c r="C2518" i="12" s="1"/>
  <c r="D2518" i="12"/>
  <c r="E2518" i="12"/>
  <c r="G2518" i="12" s="1"/>
  <c r="B2519" i="12"/>
  <c r="C2519" i="12" s="1"/>
  <c r="D2519" i="12"/>
  <c r="E2519" i="12"/>
  <c r="G2519" i="12" s="1"/>
  <c r="B2520" i="12"/>
  <c r="C2520" i="12" s="1"/>
  <c r="D2520" i="12"/>
  <c r="E2520" i="12"/>
  <c r="G2520" i="12" s="1"/>
  <c r="B2521" i="12"/>
  <c r="C2521" i="12" s="1"/>
  <c r="D2521" i="12"/>
  <c r="E2521" i="12"/>
  <c r="G2521" i="12" s="1"/>
  <c r="B2522" i="12"/>
  <c r="C2522" i="12" s="1"/>
  <c r="D2522" i="12"/>
  <c r="E2522" i="12"/>
  <c r="G2522" i="12" s="1"/>
  <c r="B2523" i="12"/>
  <c r="C2523" i="12" s="1"/>
  <c r="D2523" i="12"/>
  <c r="E2523" i="12"/>
  <c r="G2523" i="12" s="1"/>
  <c r="B2524" i="12"/>
  <c r="C2524" i="12" s="1"/>
  <c r="D2524" i="12"/>
  <c r="E2524" i="12"/>
  <c r="G2524" i="12" s="1"/>
  <c r="B2525" i="12"/>
  <c r="C2525" i="12" s="1"/>
  <c r="D2525" i="12"/>
  <c r="E2525" i="12"/>
  <c r="G2525" i="12" s="1"/>
  <c r="B2526" i="12"/>
  <c r="C2526" i="12" s="1"/>
  <c r="D2526" i="12"/>
  <c r="E2526" i="12"/>
  <c r="G2526" i="12" s="1"/>
  <c r="B2527" i="12"/>
  <c r="C2527" i="12" s="1"/>
  <c r="D2527" i="12"/>
  <c r="E2527" i="12"/>
  <c r="G2527" i="12" s="1"/>
  <c r="B2528" i="12"/>
  <c r="C2528" i="12" s="1"/>
  <c r="D2528" i="12"/>
  <c r="E2528" i="12"/>
  <c r="G2528" i="12" s="1"/>
  <c r="B2529" i="12"/>
  <c r="C2529" i="12" s="1"/>
  <c r="D2529" i="12"/>
  <c r="E2529" i="12"/>
  <c r="G2529" i="12" s="1"/>
  <c r="B2530" i="12"/>
  <c r="C2530" i="12" s="1"/>
  <c r="D2530" i="12"/>
  <c r="E2530" i="12"/>
  <c r="G2530" i="12" s="1"/>
  <c r="B2531" i="12"/>
  <c r="C2531" i="12" s="1"/>
  <c r="D2531" i="12"/>
  <c r="E2531" i="12"/>
  <c r="G2531" i="12" s="1"/>
  <c r="B2532" i="12"/>
  <c r="C2532" i="12" s="1"/>
  <c r="D2532" i="12"/>
  <c r="E2532" i="12"/>
  <c r="G2532" i="12" s="1"/>
  <c r="B2533" i="12"/>
  <c r="C2533" i="12" s="1"/>
  <c r="D2533" i="12"/>
  <c r="E2533" i="12"/>
  <c r="G2533" i="12" s="1"/>
  <c r="B2534" i="12"/>
  <c r="C2534" i="12" s="1"/>
  <c r="D2534" i="12"/>
  <c r="E2534" i="12"/>
  <c r="G2534" i="12" s="1"/>
  <c r="B2535" i="12"/>
  <c r="C2535" i="12" s="1"/>
  <c r="D2535" i="12"/>
  <c r="E2535" i="12"/>
  <c r="G2535" i="12" s="1"/>
  <c r="B2536" i="12"/>
  <c r="C2536" i="12" s="1"/>
  <c r="D2536" i="12"/>
  <c r="E2536" i="12"/>
  <c r="G2536" i="12" s="1"/>
  <c r="B2537" i="12"/>
  <c r="C2537" i="12" s="1"/>
  <c r="D2537" i="12"/>
  <c r="E2537" i="12"/>
  <c r="G2537" i="12" s="1"/>
  <c r="B2538" i="12"/>
  <c r="C2538" i="12" s="1"/>
  <c r="D2538" i="12"/>
  <c r="E2538" i="12"/>
  <c r="G2538" i="12" s="1"/>
  <c r="B2539" i="12"/>
  <c r="C2539" i="12" s="1"/>
  <c r="D2539" i="12"/>
  <c r="E2539" i="12"/>
  <c r="G2539" i="12" s="1"/>
  <c r="B2540" i="12"/>
  <c r="C2540" i="12" s="1"/>
  <c r="D2540" i="12"/>
  <c r="E2540" i="12"/>
  <c r="G2540" i="12" s="1"/>
  <c r="B2541" i="12"/>
  <c r="C2541" i="12" s="1"/>
  <c r="D2541" i="12"/>
  <c r="E2541" i="12"/>
  <c r="G2541" i="12" s="1"/>
  <c r="B2542" i="12"/>
  <c r="C2542" i="12" s="1"/>
  <c r="D2542" i="12"/>
  <c r="E2542" i="12"/>
  <c r="G2542" i="12" s="1"/>
  <c r="B2543" i="12"/>
  <c r="C2543" i="12" s="1"/>
  <c r="D2543" i="12"/>
  <c r="E2543" i="12"/>
  <c r="G2543" i="12" s="1"/>
  <c r="B2544" i="12"/>
  <c r="C2544" i="12" s="1"/>
  <c r="D2544" i="12"/>
  <c r="E2544" i="12"/>
  <c r="G2544" i="12" s="1"/>
  <c r="B2545" i="12"/>
  <c r="C2545" i="12" s="1"/>
  <c r="D2545" i="12"/>
  <c r="E2545" i="12"/>
  <c r="G2545" i="12" s="1"/>
  <c r="B2546" i="12"/>
  <c r="C2546" i="12" s="1"/>
  <c r="D2546" i="12"/>
  <c r="E2546" i="12"/>
  <c r="G2546" i="12" s="1"/>
  <c r="B2547" i="12"/>
  <c r="C2547" i="12" s="1"/>
  <c r="D2547" i="12"/>
  <c r="E2547" i="12"/>
  <c r="G2547" i="12" s="1"/>
  <c r="B2548" i="12"/>
  <c r="C2548" i="12" s="1"/>
  <c r="D2548" i="12"/>
  <c r="E2548" i="12"/>
  <c r="G2548" i="12" s="1"/>
  <c r="B2549" i="12"/>
  <c r="C2549" i="12" s="1"/>
  <c r="D2549" i="12"/>
  <c r="E2549" i="12"/>
  <c r="G2549" i="12" s="1"/>
  <c r="B2550" i="12"/>
  <c r="C2550" i="12" s="1"/>
  <c r="D2550" i="12"/>
  <c r="E2550" i="12"/>
  <c r="G2550" i="12" s="1"/>
  <c r="B2551" i="12"/>
  <c r="C2551" i="12" s="1"/>
  <c r="D2551" i="12"/>
  <c r="E2551" i="12"/>
  <c r="G2551" i="12" s="1"/>
  <c r="B2552" i="12"/>
  <c r="C2552" i="12" s="1"/>
  <c r="D2552" i="12"/>
  <c r="E2552" i="12"/>
  <c r="G2552" i="12" s="1"/>
  <c r="B2553" i="12"/>
  <c r="C2553" i="12" s="1"/>
  <c r="D2553" i="12"/>
  <c r="E2553" i="12"/>
  <c r="G2553" i="12" s="1"/>
  <c r="B2554" i="12"/>
  <c r="C2554" i="12" s="1"/>
  <c r="D2554" i="12"/>
  <c r="E2554" i="12"/>
  <c r="G2554" i="12" s="1"/>
  <c r="B2555" i="12"/>
  <c r="C2555" i="12" s="1"/>
  <c r="D2555" i="12"/>
  <c r="E2555" i="12"/>
  <c r="G2555" i="12" s="1"/>
  <c r="B2556" i="12"/>
  <c r="C2556" i="12" s="1"/>
  <c r="D2556" i="12"/>
  <c r="E2556" i="12"/>
  <c r="G2556" i="12" s="1"/>
  <c r="B2557" i="12"/>
  <c r="C2557" i="12" s="1"/>
  <c r="D2557" i="12"/>
  <c r="E2557" i="12"/>
  <c r="G2557" i="12" s="1"/>
  <c r="B2558" i="12"/>
  <c r="C2558" i="12" s="1"/>
  <c r="D2558" i="12"/>
  <c r="E2558" i="12"/>
  <c r="G2558" i="12" s="1"/>
  <c r="B2559" i="12"/>
  <c r="C2559" i="12" s="1"/>
  <c r="D2559" i="12"/>
  <c r="E2559" i="12"/>
  <c r="G2559" i="12" s="1"/>
  <c r="B2560" i="12"/>
  <c r="C2560" i="12" s="1"/>
  <c r="D2560" i="12"/>
  <c r="E2560" i="12"/>
  <c r="G2560" i="12" s="1"/>
  <c r="B2561" i="12"/>
  <c r="C2561" i="12" s="1"/>
  <c r="D2561" i="12"/>
  <c r="E2561" i="12"/>
  <c r="G2561" i="12" s="1"/>
  <c r="B2562" i="12"/>
  <c r="C2562" i="12" s="1"/>
  <c r="D2562" i="12"/>
  <c r="E2562" i="12"/>
  <c r="G2562" i="12" s="1"/>
  <c r="B2563" i="12"/>
  <c r="C2563" i="12" s="1"/>
  <c r="D2563" i="12"/>
  <c r="E2563" i="12"/>
  <c r="G2563" i="12" s="1"/>
  <c r="B2564" i="12"/>
  <c r="C2564" i="12" s="1"/>
  <c r="D2564" i="12"/>
  <c r="E2564" i="12"/>
  <c r="G2564" i="12" s="1"/>
  <c r="B2565" i="12"/>
  <c r="C2565" i="12" s="1"/>
  <c r="D2565" i="12"/>
  <c r="E2565" i="12"/>
  <c r="G2565" i="12" s="1"/>
  <c r="B2566" i="12"/>
  <c r="C2566" i="12" s="1"/>
  <c r="D2566" i="12"/>
  <c r="E2566" i="12"/>
  <c r="G2566" i="12" s="1"/>
  <c r="B2567" i="12"/>
  <c r="C2567" i="12" s="1"/>
  <c r="D2567" i="12"/>
  <c r="E2567" i="12"/>
  <c r="G2567" i="12" s="1"/>
  <c r="B2568" i="12"/>
  <c r="C2568" i="12" s="1"/>
  <c r="D2568" i="12"/>
  <c r="E2568" i="12"/>
  <c r="G2568" i="12" s="1"/>
  <c r="B2569" i="12"/>
  <c r="C2569" i="12" s="1"/>
  <c r="D2569" i="12"/>
  <c r="E2569" i="12"/>
  <c r="G2569" i="12" s="1"/>
  <c r="B2570" i="12"/>
  <c r="C2570" i="12" s="1"/>
  <c r="D2570" i="12"/>
  <c r="E2570" i="12"/>
  <c r="G2570" i="12" s="1"/>
  <c r="B2571" i="12"/>
  <c r="C2571" i="12" s="1"/>
  <c r="D2571" i="12"/>
  <c r="E2571" i="12"/>
  <c r="G2571" i="12" s="1"/>
  <c r="B2572" i="12"/>
  <c r="C2572" i="12" s="1"/>
  <c r="D2572" i="12"/>
  <c r="E2572" i="12"/>
  <c r="G2572" i="12" s="1"/>
  <c r="B2573" i="12"/>
  <c r="C2573" i="12" s="1"/>
  <c r="D2573" i="12"/>
  <c r="E2573" i="12"/>
  <c r="G2573" i="12" s="1"/>
  <c r="B2574" i="12"/>
  <c r="C2574" i="12" s="1"/>
  <c r="D2574" i="12"/>
  <c r="E2574" i="12"/>
  <c r="G2574" i="12" s="1"/>
  <c r="B2575" i="12"/>
  <c r="C2575" i="12" s="1"/>
  <c r="D2575" i="12"/>
  <c r="E2575" i="12"/>
  <c r="G2575" i="12" s="1"/>
  <c r="B2576" i="12"/>
  <c r="C2576" i="12" s="1"/>
  <c r="D2576" i="12"/>
  <c r="E2576" i="12"/>
  <c r="G2576" i="12" s="1"/>
  <c r="B2577" i="12"/>
  <c r="C2577" i="12" s="1"/>
  <c r="D2577" i="12"/>
  <c r="E2577" i="12"/>
  <c r="G2577" i="12" s="1"/>
  <c r="B2578" i="12"/>
  <c r="C2578" i="12" s="1"/>
  <c r="D2578" i="12"/>
  <c r="E2578" i="12"/>
  <c r="G2578" i="12" s="1"/>
  <c r="B2579" i="12"/>
  <c r="C2579" i="12" s="1"/>
  <c r="D2579" i="12"/>
  <c r="E2579" i="12"/>
  <c r="G2579" i="12" s="1"/>
  <c r="B2580" i="12"/>
  <c r="C2580" i="12" s="1"/>
  <c r="D2580" i="12"/>
  <c r="E2580" i="12"/>
  <c r="G2580" i="12" s="1"/>
  <c r="B2581" i="12"/>
  <c r="C2581" i="12" s="1"/>
  <c r="D2581" i="12"/>
  <c r="E2581" i="12"/>
  <c r="G2581" i="12" s="1"/>
  <c r="B2582" i="12"/>
  <c r="C2582" i="12" s="1"/>
  <c r="D2582" i="12"/>
  <c r="E2582" i="12"/>
  <c r="G2582" i="12" s="1"/>
  <c r="B2583" i="12"/>
  <c r="C2583" i="12" s="1"/>
  <c r="D2583" i="12"/>
  <c r="E2583" i="12"/>
  <c r="G2583" i="12" s="1"/>
  <c r="B2584" i="12"/>
  <c r="C2584" i="12" s="1"/>
  <c r="D2584" i="12"/>
  <c r="E2584" i="12"/>
  <c r="G2584" i="12" s="1"/>
  <c r="B2585" i="12"/>
  <c r="C2585" i="12" s="1"/>
  <c r="D2585" i="12"/>
  <c r="E2585" i="12"/>
  <c r="G2585" i="12" s="1"/>
  <c r="B2586" i="12"/>
  <c r="C2586" i="12" s="1"/>
  <c r="D2586" i="12"/>
  <c r="E2586" i="12"/>
  <c r="G2586" i="12" s="1"/>
  <c r="B2587" i="12"/>
  <c r="C2587" i="12" s="1"/>
  <c r="D2587" i="12"/>
  <c r="E2587" i="12"/>
  <c r="G2587" i="12" s="1"/>
  <c r="B2588" i="12"/>
  <c r="C2588" i="12" s="1"/>
  <c r="D2588" i="12"/>
  <c r="E2588" i="12"/>
  <c r="G2588" i="12" s="1"/>
  <c r="B2589" i="12"/>
  <c r="C2589" i="12" s="1"/>
  <c r="D2589" i="12"/>
  <c r="E2589" i="12"/>
  <c r="G2589" i="12" s="1"/>
  <c r="B2590" i="12"/>
  <c r="C2590" i="12" s="1"/>
  <c r="D2590" i="12"/>
  <c r="E2590" i="12"/>
  <c r="G2590" i="12" s="1"/>
  <c r="B2591" i="12"/>
  <c r="C2591" i="12" s="1"/>
  <c r="D2591" i="12"/>
  <c r="E2591" i="12"/>
  <c r="G2591" i="12" s="1"/>
  <c r="B2592" i="12"/>
  <c r="C2592" i="12" s="1"/>
  <c r="D2592" i="12"/>
  <c r="E2592" i="12"/>
  <c r="G2592" i="12" s="1"/>
  <c r="B2593" i="12"/>
  <c r="C2593" i="12" s="1"/>
  <c r="D2593" i="12"/>
  <c r="E2593" i="12"/>
  <c r="G2593" i="12" s="1"/>
  <c r="B2594" i="12"/>
  <c r="C2594" i="12" s="1"/>
  <c r="D2594" i="12"/>
  <c r="E2594" i="12"/>
  <c r="G2594" i="12" s="1"/>
  <c r="B2595" i="12"/>
  <c r="C2595" i="12" s="1"/>
  <c r="D2595" i="12"/>
  <c r="E2595" i="12"/>
  <c r="G2595" i="12" s="1"/>
  <c r="B2596" i="12"/>
  <c r="C2596" i="12" s="1"/>
  <c r="D2596" i="12"/>
  <c r="E2596" i="12"/>
  <c r="G2596" i="12" s="1"/>
  <c r="B2597" i="12"/>
  <c r="C2597" i="12" s="1"/>
  <c r="D2597" i="12"/>
  <c r="E2597" i="12"/>
  <c r="G2597" i="12" s="1"/>
  <c r="B2598" i="12"/>
  <c r="C2598" i="12" s="1"/>
  <c r="D2598" i="12"/>
  <c r="E2598" i="12"/>
  <c r="G2598" i="12" s="1"/>
  <c r="B2599" i="12"/>
  <c r="C2599" i="12" s="1"/>
  <c r="D2599" i="12"/>
  <c r="E2599" i="12"/>
  <c r="G2599" i="12" s="1"/>
  <c r="B2600" i="12"/>
  <c r="C2600" i="12" s="1"/>
  <c r="D2600" i="12"/>
  <c r="E2600" i="12"/>
  <c r="G2600" i="12" s="1"/>
  <c r="B2601" i="12"/>
  <c r="C2601" i="12" s="1"/>
  <c r="D2601" i="12"/>
  <c r="E2601" i="12"/>
  <c r="G2601" i="12" s="1"/>
  <c r="B2602" i="12"/>
  <c r="C2602" i="12" s="1"/>
  <c r="D2602" i="12"/>
  <c r="E2602" i="12"/>
  <c r="G2602" i="12" s="1"/>
  <c r="B2603" i="12"/>
  <c r="C2603" i="12" s="1"/>
  <c r="D2603" i="12"/>
  <c r="E2603" i="12"/>
  <c r="G2603" i="12" s="1"/>
  <c r="B2604" i="12"/>
  <c r="C2604" i="12" s="1"/>
  <c r="D2604" i="12"/>
  <c r="E2604" i="12"/>
  <c r="G2604" i="12" s="1"/>
  <c r="B2605" i="12"/>
  <c r="C2605" i="12" s="1"/>
  <c r="D2605" i="12"/>
  <c r="E2605" i="12"/>
  <c r="G2605" i="12" s="1"/>
  <c r="B2606" i="12"/>
  <c r="C2606" i="12" s="1"/>
  <c r="D2606" i="12"/>
  <c r="E2606" i="12"/>
  <c r="G2606" i="12" s="1"/>
  <c r="B2607" i="12"/>
  <c r="C2607" i="12" s="1"/>
  <c r="D2607" i="12"/>
  <c r="E2607" i="12"/>
  <c r="G2607" i="12" s="1"/>
  <c r="B2608" i="12"/>
  <c r="C2608" i="12" s="1"/>
  <c r="D2608" i="12"/>
  <c r="E2608" i="12"/>
  <c r="G2608" i="12" s="1"/>
  <c r="B2609" i="12"/>
  <c r="C2609" i="12" s="1"/>
  <c r="D2609" i="12"/>
  <c r="E2609" i="12"/>
  <c r="G2609" i="12" s="1"/>
  <c r="B2610" i="12"/>
  <c r="C2610" i="12" s="1"/>
  <c r="D2610" i="12"/>
  <c r="E2610" i="12"/>
  <c r="G2610" i="12" s="1"/>
  <c r="B2611" i="12"/>
  <c r="C2611" i="12" s="1"/>
  <c r="D2611" i="12"/>
  <c r="E2611" i="12"/>
  <c r="G2611" i="12" s="1"/>
  <c r="B2612" i="12"/>
  <c r="C2612" i="12" s="1"/>
  <c r="D2612" i="12"/>
  <c r="E2612" i="12"/>
  <c r="G2612" i="12" s="1"/>
  <c r="B2613" i="12"/>
  <c r="C2613" i="12" s="1"/>
  <c r="D2613" i="12"/>
  <c r="E2613" i="12"/>
  <c r="G2613" i="12" s="1"/>
  <c r="B2614" i="12"/>
  <c r="C2614" i="12" s="1"/>
  <c r="D2614" i="12"/>
  <c r="E2614" i="12"/>
  <c r="G2614" i="12" s="1"/>
  <c r="B2615" i="12"/>
  <c r="C2615" i="12" s="1"/>
  <c r="D2615" i="12"/>
  <c r="E2615" i="12"/>
  <c r="G2615" i="12" s="1"/>
  <c r="B2616" i="12"/>
  <c r="C2616" i="12" s="1"/>
  <c r="D2616" i="12"/>
  <c r="E2616" i="12"/>
  <c r="G2616" i="12" s="1"/>
  <c r="B2617" i="12"/>
  <c r="C2617" i="12" s="1"/>
  <c r="D2617" i="12"/>
  <c r="E2617" i="12"/>
  <c r="G2617" i="12" s="1"/>
  <c r="B2618" i="12"/>
  <c r="C2618" i="12" s="1"/>
  <c r="D2618" i="12"/>
  <c r="E2618" i="12"/>
  <c r="G2618" i="12" s="1"/>
  <c r="B2619" i="12"/>
  <c r="C2619" i="12" s="1"/>
  <c r="D2619" i="12"/>
  <c r="E2619" i="12"/>
  <c r="G2619" i="12" s="1"/>
  <c r="B2620" i="12"/>
  <c r="C2620" i="12" s="1"/>
  <c r="D2620" i="12"/>
  <c r="E2620" i="12"/>
  <c r="G2620" i="12" s="1"/>
  <c r="B2621" i="12"/>
  <c r="C2621" i="12" s="1"/>
  <c r="D2621" i="12"/>
  <c r="E2621" i="12"/>
  <c r="G2621" i="12" s="1"/>
  <c r="B2622" i="12"/>
  <c r="C2622" i="12" s="1"/>
  <c r="D2622" i="12"/>
  <c r="E2622" i="12"/>
  <c r="G2622" i="12" s="1"/>
  <c r="B2623" i="12"/>
  <c r="C2623" i="12" s="1"/>
  <c r="D2623" i="12"/>
  <c r="E2623" i="12"/>
  <c r="G2623" i="12" s="1"/>
  <c r="B2624" i="12"/>
  <c r="C2624" i="12" s="1"/>
  <c r="D2624" i="12"/>
  <c r="E2624" i="12"/>
  <c r="G2624" i="12" s="1"/>
  <c r="B2625" i="12"/>
  <c r="C2625" i="12" s="1"/>
  <c r="D2625" i="12"/>
  <c r="E2625" i="12"/>
  <c r="G2625" i="12" s="1"/>
  <c r="B2626" i="12"/>
  <c r="C2626" i="12" s="1"/>
  <c r="D2626" i="12"/>
  <c r="E2626" i="12"/>
  <c r="G2626" i="12" s="1"/>
  <c r="B2627" i="12"/>
  <c r="C2627" i="12" s="1"/>
  <c r="D2627" i="12"/>
  <c r="E2627" i="12"/>
  <c r="G2627" i="12" s="1"/>
  <c r="B2628" i="12"/>
  <c r="C2628" i="12" s="1"/>
  <c r="D2628" i="12"/>
  <c r="E2628" i="12"/>
  <c r="G2628" i="12" s="1"/>
  <c r="B2629" i="12"/>
  <c r="C2629" i="12" s="1"/>
  <c r="D2629" i="12"/>
  <c r="E2629" i="12"/>
  <c r="G2629" i="12" s="1"/>
  <c r="B2630" i="12"/>
  <c r="C2630" i="12" s="1"/>
  <c r="D2630" i="12"/>
  <c r="E2630" i="12"/>
  <c r="G2630" i="12" s="1"/>
  <c r="B2631" i="12"/>
  <c r="C2631" i="12" s="1"/>
  <c r="D2631" i="12"/>
  <c r="E2631" i="12"/>
  <c r="G2631" i="12" s="1"/>
  <c r="B2632" i="12"/>
  <c r="C2632" i="12" s="1"/>
  <c r="D2632" i="12"/>
  <c r="E2632" i="12"/>
  <c r="G2632" i="12" s="1"/>
  <c r="B2633" i="12"/>
  <c r="C2633" i="12" s="1"/>
  <c r="D2633" i="12"/>
  <c r="E2633" i="12"/>
  <c r="G2633" i="12" s="1"/>
  <c r="B2634" i="12"/>
  <c r="C2634" i="12" s="1"/>
  <c r="D2634" i="12"/>
  <c r="E2634" i="12"/>
  <c r="G2634" i="12" s="1"/>
  <c r="B2635" i="12"/>
  <c r="C2635" i="12" s="1"/>
  <c r="D2635" i="12"/>
  <c r="E2635" i="12"/>
  <c r="G2635" i="12" s="1"/>
  <c r="B2636" i="12"/>
  <c r="C2636" i="12" s="1"/>
  <c r="D2636" i="12"/>
  <c r="E2636" i="12"/>
  <c r="G2636" i="12" s="1"/>
  <c r="B2637" i="12"/>
  <c r="C2637" i="12" s="1"/>
  <c r="D2637" i="12"/>
  <c r="E2637" i="12"/>
  <c r="G2637" i="12" s="1"/>
  <c r="B2638" i="12"/>
  <c r="C2638" i="12" s="1"/>
  <c r="D2638" i="12"/>
  <c r="E2638" i="12"/>
  <c r="G2638" i="12" s="1"/>
  <c r="B2639" i="12"/>
  <c r="C2639" i="12" s="1"/>
  <c r="D2639" i="12"/>
  <c r="E2639" i="12"/>
  <c r="G2639" i="12" s="1"/>
  <c r="B2640" i="12"/>
  <c r="C2640" i="12" s="1"/>
  <c r="D2640" i="12"/>
  <c r="E2640" i="12"/>
  <c r="G2640" i="12" s="1"/>
  <c r="B2641" i="12"/>
  <c r="C2641" i="12" s="1"/>
  <c r="D2641" i="12"/>
  <c r="E2641" i="12"/>
  <c r="G2641" i="12" s="1"/>
  <c r="B2642" i="12"/>
  <c r="C2642" i="12" s="1"/>
  <c r="D2642" i="12"/>
  <c r="E2642" i="12"/>
  <c r="G2642" i="12" s="1"/>
  <c r="B2643" i="12"/>
  <c r="C2643" i="12" s="1"/>
  <c r="D2643" i="12"/>
  <c r="E2643" i="12"/>
  <c r="G2643" i="12" s="1"/>
  <c r="B2644" i="12"/>
  <c r="C2644" i="12" s="1"/>
  <c r="D2644" i="12"/>
  <c r="E2644" i="12"/>
  <c r="G2644" i="12" s="1"/>
  <c r="B2645" i="12"/>
  <c r="C2645" i="12" s="1"/>
  <c r="D2645" i="12"/>
  <c r="E2645" i="12"/>
  <c r="G2645" i="12" s="1"/>
  <c r="B2646" i="12"/>
  <c r="C2646" i="12" s="1"/>
  <c r="D2646" i="12"/>
  <c r="E2646" i="12"/>
  <c r="G2646" i="12" s="1"/>
  <c r="B2647" i="12"/>
  <c r="C2647" i="12" s="1"/>
  <c r="D2647" i="12"/>
  <c r="E2647" i="12"/>
  <c r="G2647" i="12" s="1"/>
  <c r="B2648" i="12"/>
  <c r="C2648" i="12" s="1"/>
  <c r="D2648" i="12"/>
  <c r="E2648" i="12"/>
  <c r="G2648" i="12" s="1"/>
  <c r="B2649" i="12"/>
  <c r="C2649" i="12" s="1"/>
  <c r="D2649" i="12"/>
  <c r="E2649" i="12"/>
  <c r="G2649" i="12" s="1"/>
  <c r="B2650" i="12"/>
  <c r="C2650" i="12" s="1"/>
  <c r="D2650" i="12"/>
  <c r="E2650" i="12"/>
  <c r="G2650" i="12" s="1"/>
  <c r="B2651" i="12"/>
  <c r="C2651" i="12" s="1"/>
  <c r="D2651" i="12"/>
  <c r="E2651" i="12"/>
  <c r="G2651" i="12" s="1"/>
  <c r="B2652" i="12"/>
  <c r="C2652" i="12" s="1"/>
  <c r="D2652" i="12"/>
  <c r="E2652" i="12"/>
  <c r="G2652" i="12" s="1"/>
  <c r="B2653" i="12"/>
  <c r="C2653" i="12" s="1"/>
  <c r="D2653" i="12"/>
  <c r="E2653" i="12"/>
  <c r="G2653" i="12" s="1"/>
  <c r="B2654" i="12"/>
  <c r="C2654" i="12" s="1"/>
  <c r="D2654" i="12"/>
  <c r="E2654" i="12"/>
  <c r="G2654" i="12" s="1"/>
  <c r="B2655" i="12"/>
  <c r="C2655" i="12" s="1"/>
  <c r="D2655" i="12"/>
  <c r="E2655" i="12"/>
  <c r="G2655" i="12" s="1"/>
  <c r="B2656" i="12"/>
  <c r="C2656" i="12" s="1"/>
  <c r="D2656" i="12"/>
  <c r="E2656" i="12"/>
  <c r="G2656" i="12" s="1"/>
  <c r="B2657" i="12"/>
  <c r="C2657" i="12" s="1"/>
  <c r="D2657" i="12"/>
  <c r="E2657" i="12"/>
  <c r="G2657" i="12" s="1"/>
  <c r="B2658" i="12"/>
  <c r="C2658" i="12" s="1"/>
  <c r="D2658" i="12"/>
  <c r="E2658" i="12"/>
  <c r="G2658" i="12" s="1"/>
  <c r="B2659" i="12"/>
  <c r="C2659" i="12" s="1"/>
  <c r="D2659" i="12"/>
  <c r="E2659" i="12"/>
  <c r="G2659" i="12" s="1"/>
  <c r="B2660" i="12"/>
  <c r="C2660" i="12" s="1"/>
  <c r="D2660" i="12"/>
  <c r="E2660" i="12"/>
  <c r="G2660" i="12" s="1"/>
  <c r="B2661" i="12"/>
  <c r="C2661" i="12" s="1"/>
  <c r="D2661" i="12"/>
  <c r="E2661" i="12"/>
  <c r="G2661" i="12" s="1"/>
  <c r="B2662" i="12"/>
  <c r="C2662" i="12" s="1"/>
  <c r="D2662" i="12"/>
  <c r="E2662" i="12"/>
  <c r="G2662" i="12" s="1"/>
  <c r="B2663" i="12"/>
  <c r="C2663" i="12" s="1"/>
  <c r="D2663" i="12"/>
  <c r="E2663" i="12"/>
  <c r="G2663" i="12" s="1"/>
  <c r="B2664" i="12"/>
  <c r="C2664" i="12" s="1"/>
  <c r="D2664" i="12"/>
  <c r="E2664" i="12"/>
  <c r="G2664" i="12" s="1"/>
  <c r="B2665" i="12"/>
  <c r="C2665" i="12" s="1"/>
  <c r="D2665" i="12"/>
  <c r="E2665" i="12"/>
  <c r="G2665" i="12" s="1"/>
  <c r="B2666" i="12"/>
  <c r="C2666" i="12" s="1"/>
  <c r="D2666" i="12"/>
  <c r="E2666" i="12"/>
  <c r="G2666" i="12" s="1"/>
  <c r="B2667" i="12"/>
  <c r="C2667" i="12" s="1"/>
  <c r="D2667" i="12"/>
  <c r="E2667" i="12"/>
  <c r="G2667" i="12" s="1"/>
  <c r="B2668" i="12"/>
  <c r="C2668" i="12" s="1"/>
  <c r="D2668" i="12"/>
  <c r="E2668" i="12"/>
  <c r="G2668" i="12" s="1"/>
  <c r="B2669" i="12"/>
  <c r="C2669" i="12" s="1"/>
  <c r="D2669" i="12"/>
  <c r="E2669" i="12"/>
  <c r="G2669" i="12" s="1"/>
  <c r="B2670" i="12"/>
  <c r="C2670" i="12" s="1"/>
  <c r="D2670" i="12"/>
  <c r="E2670" i="12"/>
  <c r="G2670" i="12" s="1"/>
  <c r="B2671" i="12"/>
  <c r="C2671" i="12" s="1"/>
  <c r="D2671" i="12"/>
  <c r="E2671" i="12"/>
  <c r="G2671" i="12" s="1"/>
  <c r="B2672" i="12"/>
  <c r="C2672" i="12" s="1"/>
  <c r="D2672" i="12"/>
  <c r="E2672" i="12"/>
  <c r="G2672" i="12" s="1"/>
  <c r="B2673" i="12"/>
  <c r="C2673" i="12" s="1"/>
  <c r="D2673" i="12"/>
  <c r="E2673" i="12"/>
  <c r="G2673" i="12" s="1"/>
  <c r="B2674" i="12"/>
  <c r="C2674" i="12" s="1"/>
  <c r="D2674" i="12"/>
  <c r="E2674" i="12"/>
  <c r="G2674" i="12" s="1"/>
  <c r="B2675" i="12"/>
  <c r="C2675" i="12" s="1"/>
  <c r="D2675" i="12"/>
  <c r="E2675" i="12"/>
  <c r="G2675" i="12" s="1"/>
  <c r="B2676" i="12"/>
  <c r="C2676" i="12" s="1"/>
  <c r="D2676" i="12"/>
  <c r="E2676" i="12"/>
  <c r="G2676" i="12" s="1"/>
  <c r="B2677" i="12"/>
  <c r="C2677" i="12" s="1"/>
  <c r="D2677" i="12"/>
  <c r="E2677" i="12"/>
  <c r="G2677" i="12" s="1"/>
  <c r="B2678" i="12"/>
  <c r="C2678" i="12" s="1"/>
  <c r="D2678" i="12"/>
  <c r="E2678" i="12"/>
  <c r="G2678" i="12" s="1"/>
  <c r="B2679" i="12"/>
  <c r="C2679" i="12" s="1"/>
  <c r="D2679" i="12"/>
  <c r="E2679" i="12"/>
  <c r="G2679" i="12" s="1"/>
  <c r="B2680" i="12"/>
  <c r="C2680" i="12" s="1"/>
  <c r="D2680" i="12"/>
  <c r="E2680" i="12"/>
  <c r="G2680" i="12" s="1"/>
  <c r="B2681" i="12"/>
  <c r="C2681" i="12" s="1"/>
  <c r="D2681" i="12"/>
  <c r="E2681" i="12"/>
  <c r="G2681" i="12" s="1"/>
  <c r="B2682" i="12"/>
  <c r="C2682" i="12" s="1"/>
  <c r="D2682" i="12"/>
  <c r="E2682" i="12"/>
  <c r="G2682" i="12" s="1"/>
  <c r="B2683" i="12"/>
  <c r="C2683" i="12" s="1"/>
  <c r="D2683" i="12"/>
  <c r="E2683" i="12"/>
  <c r="G2683" i="12" s="1"/>
  <c r="B2684" i="12"/>
  <c r="C2684" i="12" s="1"/>
  <c r="D2684" i="12"/>
  <c r="E2684" i="12"/>
  <c r="G2684" i="12" s="1"/>
  <c r="B2685" i="12"/>
  <c r="C2685" i="12" s="1"/>
  <c r="D2685" i="12"/>
  <c r="E2685" i="12"/>
  <c r="G2685" i="12" s="1"/>
  <c r="B2686" i="12"/>
  <c r="C2686" i="12" s="1"/>
  <c r="D2686" i="12"/>
  <c r="E2686" i="12"/>
  <c r="G2686" i="12" s="1"/>
  <c r="B2687" i="12"/>
  <c r="C2687" i="12" s="1"/>
  <c r="D2687" i="12"/>
  <c r="E2687" i="12"/>
  <c r="G2687" i="12" s="1"/>
  <c r="B2688" i="12"/>
  <c r="C2688" i="12" s="1"/>
  <c r="D2688" i="12"/>
  <c r="E2688" i="12"/>
  <c r="G2688" i="12" s="1"/>
  <c r="B2689" i="12"/>
  <c r="C2689" i="12" s="1"/>
  <c r="D2689" i="12"/>
  <c r="E2689" i="12"/>
  <c r="G2689" i="12" s="1"/>
  <c r="B2690" i="12"/>
  <c r="C2690" i="12" s="1"/>
  <c r="D2690" i="12"/>
  <c r="E2690" i="12"/>
  <c r="G2690" i="12" s="1"/>
  <c r="B2691" i="12"/>
  <c r="C2691" i="12" s="1"/>
  <c r="D2691" i="12"/>
  <c r="E2691" i="12"/>
  <c r="G2691" i="12" s="1"/>
  <c r="B2692" i="12"/>
  <c r="C2692" i="12" s="1"/>
  <c r="D2692" i="12"/>
  <c r="E2692" i="12"/>
  <c r="G2692" i="12" s="1"/>
  <c r="B2693" i="12"/>
  <c r="C2693" i="12" s="1"/>
  <c r="D2693" i="12"/>
  <c r="E2693" i="12"/>
  <c r="G2693" i="12" s="1"/>
  <c r="B2694" i="12"/>
  <c r="C2694" i="12" s="1"/>
  <c r="D2694" i="12"/>
  <c r="E2694" i="12"/>
  <c r="G2694" i="12" s="1"/>
  <c r="B2695" i="12"/>
  <c r="C2695" i="12" s="1"/>
  <c r="D2695" i="12"/>
  <c r="E2695" i="12"/>
  <c r="G2695" i="12" s="1"/>
  <c r="B2696" i="12"/>
  <c r="C2696" i="12" s="1"/>
  <c r="D2696" i="12"/>
  <c r="E2696" i="12"/>
  <c r="G2696" i="12" s="1"/>
  <c r="B2697" i="12"/>
  <c r="C2697" i="12" s="1"/>
  <c r="D2697" i="12"/>
  <c r="E2697" i="12"/>
  <c r="G2697" i="12" s="1"/>
  <c r="B2698" i="12"/>
  <c r="C2698" i="12" s="1"/>
  <c r="D2698" i="12"/>
  <c r="E2698" i="12"/>
  <c r="G2698" i="12" s="1"/>
  <c r="B2699" i="12"/>
  <c r="C2699" i="12" s="1"/>
  <c r="D2699" i="12"/>
  <c r="E2699" i="12"/>
  <c r="G2699" i="12" s="1"/>
  <c r="B2700" i="12"/>
  <c r="C2700" i="12" s="1"/>
  <c r="D2700" i="12"/>
  <c r="E2700" i="12"/>
  <c r="G2700" i="12" s="1"/>
  <c r="B2701" i="12"/>
  <c r="C2701" i="12" s="1"/>
  <c r="D2701" i="12"/>
  <c r="E2701" i="12"/>
  <c r="G2701" i="12" s="1"/>
  <c r="B2702" i="12"/>
  <c r="C2702" i="12" s="1"/>
  <c r="D2702" i="12"/>
  <c r="E2702" i="12"/>
  <c r="G2702" i="12" s="1"/>
  <c r="B2703" i="12"/>
  <c r="C2703" i="12" s="1"/>
  <c r="D2703" i="12"/>
  <c r="E2703" i="12"/>
  <c r="G2703" i="12" s="1"/>
  <c r="B2704" i="12"/>
  <c r="C2704" i="12" s="1"/>
  <c r="D2704" i="12"/>
  <c r="E2704" i="12"/>
  <c r="G2704" i="12" s="1"/>
  <c r="B2705" i="12"/>
  <c r="C2705" i="12" s="1"/>
  <c r="D2705" i="12"/>
  <c r="E2705" i="12"/>
  <c r="G2705" i="12" s="1"/>
  <c r="B2706" i="12"/>
  <c r="C2706" i="12" s="1"/>
  <c r="D2706" i="12"/>
  <c r="E2706" i="12"/>
  <c r="G2706" i="12" s="1"/>
  <c r="B2707" i="12"/>
  <c r="C2707" i="12" s="1"/>
  <c r="D2707" i="12"/>
  <c r="E2707" i="12"/>
  <c r="G2707" i="12" s="1"/>
  <c r="B2708" i="12"/>
  <c r="C2708" i="12" s="1"/>
  <c r="D2708" i="12"/>
  <c r="E2708" i="12"/>
  <c r="G2708" i="12" s="1"/>
  <c r="B2709" i="12"/>
  <c r="C2709" i="12" s="1"/>
  <c r="D2709" i="12"/>
  <c r="E2709" i="12"/>
  <c r="G2709" i="12" s="1"/>
  <c r="B2710" i="12"/>
  <c r="C2710" i="12" s="1"/>
  <c r="D2710" i="12"/>
  <c r="E2710" i="12"/>
  <c r="G2710" i="12" s="1"/>
  <c r="B2711" i="12"/>
  <c r="C2711" i="12" s="1"/>
  <c r="D2711" i="12"/>
  <c r="E2711" i="12"/>
  <c r="G2711" i="12" s="1"/>
  <c r="B2712" i="12"/>
  <c r="C2712" i="12" s="1"/>
  <c r="D2712" i="12"/>
  <c r="E2712" i="12"/>
  <c r="G2712" i="12" s="1"/>
  <c r="B2713" i="12"/>
  <c r="C2713" i="12" s="1"/>
  <c r="D2713" i="12"/>
  <c r="E2713" i="12"/>
  <c r="G2713" i="12" s="1"/>
  <c r="B2714" i="12"/>
  <c r="C2714" i="12" s="1"/>
  <c r="D2714" i="12"/>
  <c r="E2714" i="12"/>
  <c r="G2714" i="12" s="1"/>
  <c r="B2715" i="12"/>
  <c r="C2715" i="12" s="1"/>
  <c r="D2715" i="12"/>
  <c r="E2715" i="12"/>
  <c r="G2715" i="12" s="1"/>
  <c r="B2716" i="12"/>
  <c r="C2716" i="12" s="1"/>
  <c r="D2716" i="12"/>
  <c r="E2716" i="12"/>
  <c r="G2716" i="12" s="1"/>
  <c r="B2717" i="12"/>
  <c r="C2717" i="12" s="1"/>
  <c r="D2717" i="12"/>
  <c r="E2717" i="12"/>
  <c r="G2717" i="12" s="1"/>
  <c r="B2718" i="12"/>
  <c r="C2718" i="12" s="1"/>
  <c r="D2718" i="12"/>
  <c r="E2718" i="12"/>
  <c r="G2718" i="12" s="1"/>
  <c r="B2719" i="12"/>
  <c r="C2719" i="12" s="1"/>
  <c r="D2719" i="12"/>
  <c r="E2719" i="12"/>
  <c r="G2719" i="12" s="1"/>
  <c r="B2720" i="12"/>
  <c r="C2720" i="12" s="1"/>
  <c r="D2720" i="12"/>
  <c r="E2720" i="12"/>
  <c r="G2720" i="12" s="1"/>
  <c r="B2721" i="12"/>
  <c r="C2721" i="12" s="1"/>
  <c r="D2721" i="12"/>
  <c r="E2721" i="12"/>
  <c r="G2721" i="12" s="1"/>
  <c r="B2722" i="12"/>
  <c r="C2722" i="12" s="1"/>
  <c r="D2722" i="12"/>
  <c r="E2722" i="12"/>
  <c r="G2722" i="12" s="1"/>
  <c r="B2723" i="12"/>
  <c r="C2723" i="12" s="1"/>
  <c r="D2723" i="12"/>
  <c r="E2723" i="12"/>
  <c r="G2723" i="12" s="1"/>
  <c r="B2724" i="12"/>
  <c r="C2724" i="12" s="1"/>
  <c r="D2724" i="12"/>
  <c r="E2724" i="12"/>
  <c r="G2724" i="12" s="1"/>
  <c r="B2725" i="12"/>
  <c r="C2725" i="12" s="1"/>
  <c r="D2725" i="12"/>
  <c r="E2725" i="12"/>
  <c r="G2725" i="12" s="1"/>
  <c r="B2726" i="12"/>
  <c r="C2726" i="12" s="1"/>
  <c r="D2726" i="12"/>
  <c r="E2726" i="12"/>
  <c r="G2726" i="12" s="1"/>
  <c r="B2727" i="12"/>
  <c r="C2727" i="12" s="1"/>
  <c r="D2727" i="12"/>
  <c r="E2727" i="12"/>
  <c r="G2727" i="12" s="1"/>
  <c r="B2728" i="12"/>
  <c r="C2728" i="12" s="1"/>
  <c r="D2728" i="12"/>
  <c r="E2728" i="12"/>
  <c r="G2728" i="12" s="1"/>
  <c r="B2729" i="12"/>
  <c r="C2729" i="12" s="1"/>
  <c r="D2729" i="12"/>
  <c r="E2729" i="12"/>
  <c r="G2729" i="12" s="1"/>
  <c r="B2730" i="12"/>
  <c r="C2730" i="12" s="1"/>
  <c r="D2730" i="12"/>
  <c r="E2730" i="12"/>
  <c r="G2730" i="12" s="1"/>
  <c r="B2731" i="12"/>
  <c r="C2731" i="12" s="1"/>
  <c r="D2731" i="12"/>
  <c r="E2731" i="12"/>
  <c r="G2731" i="12" s="1"/>
  <c r="B2732" i="12"/>
  <c r="C2732" i="12" s="1"/>
  <c r="D2732" i="12"/>
  <c r="E2732" i="12"/>
  <c r="G2732" i="12" s="1"/>
  <c r="B2733" i="12"/>
  <c r="C2733" i="12" s="1"/>
  <c r="D2733" i="12"/>
  <c r="E2733" i="12"/>
  <c r="G2733" i="12" s="1"/>
  <c r="B2734" i="12"/>
  <c r="C2734" i="12" s="1"/>
  <c r="D2734" i="12"/>
  <c r="E2734" i="12"/>
  <c r="G2734" i="12" s="1"/>
  <c r="B2735" i="12"/>
  <c r="C2735" i="12" s="1"/>
  <c r="D2735" i="12"/>
  <c r="E2735" i="12"/>
  <c r="G2735" i="12" s="1"/>
  <c r="B2736" i="12"/>
  <c r="C2736" i="12" s="1"/>
  <c r="D2736" i="12"/>
  <c r="E2736" i="12"/>
  <c r="G2736" i="12" s="1"/>
  <c r="B2737" i="12"/>
  <c r="C2737" i="12" s="1"/>
  <c r="D2737" i="12"/>
  <c r="E2737" i="12"/>
  <c r="G2737" i="12" s="1"/>
  <c r="B2738" i="12"/>
  <c r="C2738" i="12" s="1"/>
  <c r="D2738" i="12"/>
  <c r="E2738" i="12"/>
  <c r="G2738" i="12" s="1"/>
  <c r="B2739" i="12"/>
  <c r="C2739" i="12" s="1"/>
  <c r="D2739" i="12"/>
  <c r="E2739" i="12"/>
  <c r="G2739" i="12" s="1"/>
  <c r="B2740" i="12"/>
  <c r="C2740" i="12" s="1"/>
  <c r="D2740" i="12"/>
  <c r="E2740" i="12"/>
  <c r="G2740" i="12" s="1"/>
  <c r="B2741" i="12"/>
  <c r="C2741" i="12" s="1"/>
  <c r="D2741" i="12"/>
  <c r="E2741" i="12"/>
  <c r="G2741" i="12" s="1"/>
  <c r="B2742" i="12"/>
  <c r="C2742" i="12" s="1"/>
  <c r="D2742" i="12"/>
  <c r="E2742" i="12"/>
  <c r="G2742" i="12" s="1"/>
  <c r="B2743" i="12"/>
  <c r="C2743" i="12" s="1"/>
  <c r="D2743" i="12"/>
  <c r="E2743" i="12"/>
  <c r="G2743" i="12" s="1"/>
  <c r="B2744" i="12"/>
  <c r="C2744" i="12" s="1"/>
  <c r="D2744" i="12"/>
  <c r="E2744" i="12"/>
  <c r="G2744" i="12" s="1"/>
  <c r="B2745" i="12"/>
  <c r="C2745" i="12" s="1"/>
  <c r="D2745" i="12"/>
  <c r="E2745" i="12"/>
  <c r="G2745" i="12" s="1"/>
  <c r="B2746" i="12"/>
  <c r="C2746" i="12" s="1"/>
  <c r="D2746" i="12"/>
  <c r="E2746" i="12"/>
  <c r="G2746" i="12" s="1"/>
  <c r="B2747" i="12"/>
  <c r="C2747" i="12" s="1"/>
  <c r="D2747" i="12"/>
  <c r="E2747" i="12"/>
  <c r="G2747" i="12" s="1"/>
  <c r="B2748" i="12"/>
  <c r="C2748" i="12" s="1"/>
  <c r="D2748" i="12"/>
  <c r="E2748" i="12"/>
  <c r="G2748" i="12" s="1"/>
  <c r="B2749" i="12"/>
  <c r="C2749" i="12" s="1"/>
  <c r="D2749" i="12"/>
  <c r="E2749" i="12"/>
  <c r="G2749" i="12" s="1"/>
  <c r="B2750" i="12"/>
  <c r="C2750" i="12" s="1"/>
  <c r="D2750" i="12"/>
  <c r="E2750" i="12"/>
  <c r="G2750" i="12" s="1"/>
  <c r="B2751" i="12"/>
  <c r="C2751" i="12" s="1"/>
  <c r="D2751" i="12"/>
  <c r="E2751" i="12"/>
  <c r="G2751" i="12" s="1"/>
  <c r="B2752" i="12"/>
  <c r="C2752" i="12" s="1"/>
  <c r="D2752" i="12"/>
  <c r="E2752" i="12"/>
  <c r="G2752" i="12" s="1"/>
  <c r="B2753" i="12"/>
  <c r="C2753" i="12" s="1"/>
  <c r="D2753" i="12"/>
  <c r="E2753" i="12"/>
  <c r="G2753" i="12" s="1"/>
  <c r="B2754" i="12"/>
  <c r="C2754" i="12" s="1"/>
  <c r="D2754" i="12"/>
  <c r="E2754" i="12"/>
  <c r="G2754" i="12" s="1"/>
  <c r="B2755" i="12"/>
  <c r="C2755" i="12" s="1"/>
  <c r="D2755" i="12"/>
  <c r="E2755" i="12"/>
  <c r="G2755" i="12" s="1"/>
  <c r="B2756" i="12"/>
  <c r="C2756" i="12" s="1"/>
  <c r="D2756" i="12"/>
  <c r="E2756" i="12"/>
  <c r="G2756" i="12" s="1"/>
  <c r="B2757" i="12"/>
  <c r="C2757" i="12" s="1"/>
  <c r="D2757" i="12"/>
  <c r="E2757" i="12"/>
  <c r="G2757" i="12" s="1"/>
  <c r="B2758" i="12"/>
  <c r="C2758" i="12" s="1"/>
  <c r="D2758" i="12"/>
  <c r="E2758" i="12"/>
  <c r="G2758" i="12" s="1"/>
  <c r="B2759" i="12"/>
  <c r="C2759" i="12" s="1"/>
  <c r="D2759" i="12"/>
  <c r="E2759" i="12"/>
  <c r="G2759" i="12" s="1"/>
  <c r="B2760" i="12"/>
  <c r="C2760" i="12" s="1"/>
  <c r="D2760" i="12"/>
  <c r="E2760" i="12"/>
  <c r="G2760" i="12" s="1"/>
  <c r="B2761" i="12"/>
  <c r="C2761" i="12" s="1"/>
  <c r="D2761" i="12"/>
  <c r="E2761" i="12"/>
  <c r="G2761" i="12" s="1"/>
  <c r="B2762" i="12"/>
  <c r="C2762" i="12" s="1"/>
  <c r="D2762" i="12"/>
  <c r="E2762" i="12"/>
  <c r="G2762" i="12" s="1"/>
  <c r="B2763" i="12"/>
  <c r="C2763" i="12" s="1"/>
  <c r="D2763" i="12"/>
  <c r="E2763" i="12"/>
  <c r="G2763" i="12" s="1"/>
  <c r="B2764" i="12"/>
  <c r="C2764" i="12" s="1"/>
  <c r="D2764" i="12"/>
  <c r="E2764" i="12"/>
  <c r="G2764" i="12" s="1"/>
  <c r="B2765" i="12"/>
  <c r="C2765" i="12" s="1"/>
  <c r="D2765" i="12"/>
  <c r="E2765" i="12"/>
  <c r="G2765" i="12" s="1"/>
  <c r="B2766" i="12"/>
  <c r="C2766" i="12" s="1"/>
  <c r="D2766" i="12"/>
  <c r="E2766" i="12"/>
  <c r="G2766" i="12" s="1"/>
  <c r="B2767" i="12"/>
  <c r="C2767" i="12" s="1"/>
  <c r="D2767" i="12"/>
  <c r="E2767" i="12"/>
  <c r="G2767" i="12" s="1"/>
  <c r="B2768" i="12"/>
  <c r="C2768" i="12" s="1"/>
  <c r="D2768" i="12"/>
  <c r="E2768" i="12"/>
  <c r="G2768" i="12" s="1"/>
  <c r="B2769" i="12"/>
  <c r="C2769" i="12" s="1"/>
  <c r="D2769" i="12"/>
  <c r="E2769" i="12"/>
  <c r="G2769" i="12" s="1"/>
  <c r="B2770" i="12"/>
  <c r="C2770" i="12" s="1"/>
  <c r="D2770" i="12"/>
  <c r="E2770" i="12"/>
  <c r="G2770" i="12" s="1"/>
  <c r="B2771" i="12"/>
  <c r="C2771" i="12" s="1"/>
  <c r="D2771" i="12"/>
  <c r="E2771" i="12"/>
  <c r="G2771" i="12" s="1"/>
  <c r="B2772" i="12"/>
  <c r="C2772" i="12" s="1"/>
  <c r="D2772" i="12"/>
  <c r="E2772" i="12"/>
  <c r="G2772" i="12" s="1"/>
  <c r="B2773" i="12"/>
  <c r="C2773" i="12" s="1"/>
  <c r="D2773" i="12"/>
  <c r="E2773" i="12"/>
  <c r="G2773" i="12" s="1"/>
  <c r="B2774" i="12"/>
  <c r="C2774" i="12" s="1"/>
  <c r="D2774" i="12"/>
  <c r="E2774" i="12"/>
  <c r="G2774" i="12" s="1"/>
  <c r="B2775" i="12"/>
  <c r="C2775" i="12" s="1"/>
  <c r="D2775" i="12"/>
  <c r="E2775" i="12"/>
  <c r="G2775" i="12" s="1"/>
  <c r="B2776" i="12"/>
  <c r="C2776" i="12" s="1"/>
  <c r="D2776" i="12"/>
  <c r="E2776" i="12"/>
  <c r="G2776" i="12" s="1"/>
  <c r="B2777" i="12"/>
  <c r="C2777" i="12" s="1"/>
  <c r="D2777" i="12"/>
  <c r="E2777" i="12"/>
  <c r="G2777" i="12" s="1"/>
  <c r="B2778" i="12"/>
  <c r="C2778" i="12" s="1"/>
  <c r="D2778" i="12"/>
  <c r="E2778" i="12"/>
  <c r="G2778" i="12" s="1"/>
  <c r="B2779" i="12"/>
  <c r="C2779" i="12" s="1"/>
  <c r="D2779" i="12"/>
  <c r="E2779" i="12"/>
  <c r="G2779" i="12" s="1"/>
  <c r="B2780" i="12"/>
  <c r="C2780" i="12" s="1"/>
  <c r="D2780" i="12"/>
  <c r="E2780" i="12"/>
  <c r="G2780" i="12" s="1"/>
  <c r="B2781" i="12"/>
  <c r="C2781" i="12" s="1"/>
  <c r="D2781" i="12"/>
  <c r="E2781" i="12"/>
  <c r="G2781" i="12" s="1"/>
  <c r="B2782" i="12"/>
  <c r="C2782" i="12" s="1"/>
  <c r="D2782" i="12"/>
  <c r="E2782" i="12"/>
  <c r="G2782" i="12" s="1"/>
  <c r="B2783" i="12"/>
  <c r="C2783" i="12" s="1"/>
  <c r="D2783" i="12"/>
  <c r="E2783" i="12"/>
  <c r="G2783" i="12" s="1"/>
  <c r="B2784" i="12"/>
  <c r="C2784" i="12" s="1"/>
  <c r="D2784" i="12"/>
  <c r="E2784" i="12"/>
  <c r="G2784" i="12" s="1"/>
  <c r="B2785" i="12"/>
  <c r="C2785" i="12" s="1"/>
  <c r="D2785" i="12"/>
  <c r="E2785" i="12"/>
  <c r="G2785" i="12" s="1"/>
  <c r="B2786" i="12"/>
  <c r="C2786" i="12" s="1"/>
  <c r="D2786" i="12"/>
  <c r="E2786" i="12"/>
  <c r="G2786" i="12" s="1"/>
  <c r="B2787" i="12"/>
  <c r="C2787" i="12" s="1"/>
  <c r="D2787" i="12"/>
  <c r="E2787" i="12"/>
  <c r="G2787" i="12" s="1"/>
  <c r="B2788" i="12"/>
  <c r="C2788" i="12" s="1"/>
  <c r="D2788" i="12"/>
  <c r="E2788" i="12"/>
  <c r="G2788" i="12" s="1"/>
  <c r="B2789" i="12"/>
  <c r="C2789" i="12" s="1"/>
  <c r="D2789" i="12"/>
  <c r="E2789" i="12"/>
  <c r="G2789" i="12" s="1"/>
  <c r="B2790" i="12"/>
  <c r="C2790" i="12" s="1"/>
  <c r="D2790" i="12"/>
  <c r="E2790" i="12"/>
  <c r="G2790" i="12" s="1"/>
  <c r="B2791" i="12"/>
  <c r="C2791" i="12" s="1"/>
  <c r="D2791" i="12"/>
  <c r="E2791" i="12"/>
  <c r="G2791" i="12" s="1"/>
  <c r="B2792" i="12"/>
  <c r="C2792" i="12" s="1"/>
  <c r="D2792" i="12"/>
  <c r="E2792" i="12"/>
  <c r="G2792" i="12" s="1"/>
  <c r="B2793" i="12"/>
  <c r="C2793" i="12" s="1"/>
  <c r="D2793" i="12"/>
  <c r="E2793" i="12"/>
  <c r="G2793" i="12" s="1"/>
  <c r="B2794" i="12"/>
  <c r="C2794" i="12" s="1"/>
  <c r="D2794" i="12"/>
  <c r="E2794" i="12"/>
  <c r="G2794" i="12" s="1"/>
  <c r="B2795" i="12"/>
  <c r="C2795" i="12" s="1"/>
  <c r="D2795" i="12"/>
  <c r="E2795" i="12"/>
  <c r="G2795" i="12" s="1"/>
  <c r="B2796" i="12"/>
  <c r="C2796" i="12" s="1"/>
  <c r="D2796" i="12"/>
  <c r="E2796" i="12"/>
  <c r="G2796" i="12" s="1"/>
  <c r="B2797" i="12"/>
  <c r="C2797" i="12" s="1"/>
  <c r="D2797" i="12"/>
  <c r="E2797" i="12"/>
  <c r="G2797" i="12" s="1"/>
  <c r="B2798" i="12"/>
  <c r="C2798" i="12" s="1"/>
  <c r="D2798" i="12"/>
  <c r="E2798" i="12"/>
  <c r="G2798" i="12" s="1"/>
  <c r="B2799" i="12"/>
  <c r="C2799" i="12" s="1"/>
  <c r="D2799" i="12"/>
  <c r="E2799" i="12"/>
  <c r="G2799" i="12" s="1"/>
  <c r="B2800" i="12"/>
  <c r="C2800" i="12" s="1"/>
  <c r="D2800" i="12"/>
  <c r="E2800" i="12"/>
  <c r="G2800" i="12" s="1"/>
  <c r="B2801" i="12"/>
  <c r="C2801" i="12" s="1"/>
  <c r="D2801" i="12"/>
  <c r="E2801" i="12"/>
  <c r="G2801" i="12" s="1"/>
  <c r="B2802" i="12"/>
  <c r="C2802" i="12" s="1"/>
  <c r="D2802" i="12"/>
  <c r="E2802" i="12"/>
  <c r="G2802" i="12" s="1"/>
  <c r="B2803" i="12"/>
  <c r="C2803" i="12" s="1"/>
  <c r="D2803" i="12"/>
  <c r="E2803" i="12"/>
  <c r="G2803" i="12" s="1"/>
  <c r="B2804" i="12"/>
  <c r="C2804" i="12" s="1"/>
  <c r="D2804" i="12"/>
  <c r="E2804" i="12"/>
  <c r="G2804" i="12" s="1"/>
  <c r="B2805" i="12"/>
  <c r="C2805" i="12" s="1"/>
  <c r="D2805" i="12"/>
  <c r="E2805" i="12"/>
  <c r="G2805" i="12" s="1"/>
  <c r="B2806" i="12"/>
  <c r="C2806" i="12" s="1"/>
  <c r="D2806" i="12"/>
  <c r="E2806" i="12"/>
  <c r="G2806" i="12" s="1"/>
  <c r="B2807" i="12"/>
  <c r="C2807" i="12" s="1"/>
  <c r="D2807" i="12"/>
  <c r="E2807" i="12"/>
  <c r="G2807" i="12" s="1"/>
  <c r="B2808" i="12"/>
  <c r="C2808" i="12" s="1"/>
  <c r="D2808" i="12"/>
  <c r="E2808" i="12"/>
  <c r="G2808" i="12" s="1"/>
  <c r="B2809" i="12"/>
  <c r="C2809" i="12" s="1"/>
  <c r="D2809" i="12"/>
  <c r="E2809" i="12"/>
  <c r="G2809" i="12" s="1"/>
  <c r="B2810" i="12"/>
  <c r="C2810" i="12" s="1"/>
  <c r="D2810" i="12"/>
  <c r="E2810" i="12"/>
  <c r="G2810" i="12" s="1"/>
  <c r="B2811" i="12"/>
  <c r="C2811" i="12" s="1"/>
  <c r="D2811" i="12"/>
  <c r="E2811" i="12"/>
  <c r="G2811" i="12" s="1"/>
  <c r="B2812" i="12"/>
  <c r="C2812" i="12" s="1"/>
  <c r="D2812" i="12"/>
  <c r="E2812" i="12"/>
  <c r="G2812" i="12" s="1"/>
  <c r="B2813" i="12"/>
  <c r="C2813" i="12" s="1"/>
  <c r="D2813" i="12"/>
  <c r="E2813" i="12"/>
  <c r="G2813" i="12" s="1"/>
  <c r="B2814" i="12"/>
  <c r="C2814" i="12" s="1"/>
  <c r="D2814" i="12"/>
  <c r="E2814" i="12"/>
  <c r="G2814" i="12" s="1"/>
  <c r="B2815" i="12"/>
  <c r="C2815" i="12" s="1"/>
  <c r="D2815" i="12"/>
  <c r="E2815" i="12"/>
  <c r="G2815" i="12" s="1"/>
  <c r="B2816" i="12"/>
  <c r="C2816" i="12" s="1"/>
  <c r="D2816" i="12"/>
  <c r="E2816" i="12"/>
  <c r="G2816" i="12" s="1"/>
  <c r="B2817" i="12"/>
  <c r="C2817" i="12" s="1"/>
  <c r="D2817" i="12"/>
  <c r="E2817" i="12"/>
  <c r="G2817" i="12" s="1"/>
  <c r="B2818" i="12"/>
  <c r="C2818" i="12" s="1"/>
  <c r="D2818" i="12"/>
  <c r="E2818" i="12"/>
  <c r="G2818" i="12" s="1"/>
  <c r="B2819" i="12"/>
  <c r="C2819" i="12" s="1"/>
  <c r="D2819" i="12"/>
  <c r="E2819" i="12"/>
  <c r="G2819" i="12" s="1"/>
  <c r="B2820" i="12"/>
  <c r="C2820" i="12" s="1"/>
  <c r="D2820" i="12"/>
  <c r="E2820" i="12"/>
  <c r="G2820" i="12" s="1"/>
  <c r="B2821" i="12"/>
  <c r="C2821" i="12" s="1"/>
  <c r="D2821" i="12"/>
  <c r="E2821" i="12"/>
  <c r="G2821" i="12" s="1"/>
  <c r="B2822" i="12"/>
  <c r="C2822" i="12" s="1"/>
  <c r="D2822" i="12"/>
  <c r="E2822" i="12"/>
  <c r="G2822" i="12" s="1"/>
  <c r="B2823" i="12"/>
  <c r="C2823" i="12" s="1"/>
  <c r="D2823" i="12"/>
  <c r="E2823" i="12"/>
  <c r="G2823" i="12" s="1"/>
  <c r="B2824" i="12"/>
  <c r="C2824" i="12" s="1"/>
  <c r="D2824" i="12"/>
  <c r="E2824" i="12"/>
  <c r="G2824" i="12" s="1"/>
  <c r="B2825" i="12"/>
  <c r="C2825" i="12" s="1"/>
  <c r="D2825" i="12"/>
  <c r="E2825" i="12"/>
  <c r="G2825" i="12" s="1"/>
  <c r="B2826" i="12"/>
  <c r="C2826" i="12" s="1"/>
  <c r="D2826" i="12"/>
  <c r="E2826" i="12"/>
  <c r="G2826" i="12" s="1"/>
  <c r="B2827" i="12"/>
  <c r="C2827" i="12" s="1"/>
  <c r="D2827" i="12"/>
  <c r="E2827" i="12"/>
  <c r="G2827" i="12" s="1"/>
  <c r="B2828" i="12"/>
  <c r="C2828" i="12" s="1"/>
  <c r="D2828" i="12"/>
  <c r="E2828" i="12"/>
  <c r="G2828" i="12" s="1"/>
  <c r="B2829" i="12"/>
  <c r="C2829" i="12" s="1"/>
  <c r="D2829" i="12"/>
  <c r="E2829" i="12"/>
  <c r="G2829" i="12" s="1"/>
  <c r="B2830" i="12"/>
  <c r="C2830" i="12" s="1"/>
  <c r="D2830" i="12"/>
  <c r="E2830" i="12"/>
  <c r="G2830" i="12" s="1"/>
  <c r="B2831" i="12"/>
  <c r="C2831" i="12" s="1"/>
  <c r="D2831" i="12"/>
  <c r="E2831" i="12"/>
  <c r="G2831" i="12" s="1"/>
  <c r="B2832" i="12"/>
  <c r="C2832" i="12" s="1"/>
  <c r="D2832" i="12"/>
  <c r="E2832" i="12"/>
  <c r="G2832" i="12" s="1"/>
  <c r="B2833" i="12"/>
  <c r="C2833" i="12" s="1"/>
  <c r="D2833" i="12"/>
  <c r="E2833" i="12"/>
  <c r="G2833" i="12" s="1"/>
  <c r="B2834" i="12"/>
  <c r="C2834" i="12" s="1"/>
  <c r="D2834" i="12"/>
  <c r="E2834" i="12"/>
  <c r="G2834" i="12" s="1"/>
  <c r="B2835" i="12"/>
  <c r="C2835" i="12" s="1"/>
  <c r="D2835" i="12"/>
  <c r="E2835" i="12"/>
  <c r="G2835" i="12" s="1"/>
  <c r="B2836" i="12"/>
  <c r="C2836" i="12" s="1"/>
  <c r="D2836" i="12"/>
  <c r="E2836" i="12"/>
  <c r="G2836" i="12" s="1"/>
  <c r="B2837" i="12"/>
  <c r="C2837" i="12" s="1"/>
  <c r="D2837" i="12"/>
  <c r="E2837" i="12"/>
  <c r="G2837" i="12" s="1"/>
  <c r="B2838" i="12"/>
  <c r="C2838" i="12" s="1"/>
  <c r="D2838" i="12"/>
  <c r="E2838" i="12"/>
  <c r="G2838" i="12" s="1"/>
  <c r="B2839" i="12"/>
  <c r="C2839" i="12" s="1"/>
  <c r="D2839" i="12"/>
  <c r="E2839" i="12"/>
  <c r="G2839" i="12" s="1"/>
  <c r="B2840" i="12"/>
  <c r="C2840" i="12" s="1"/>
  <c r="D2840" i="12"/>
  <c r="E2840" i="12"/>
  <c r="G2840" i="12" s="1"/>
  <c r="B2841" i="12"/>
  <c r="C2841" i="12" s="1"/>
  <c r="D2841" i="12"/>
  <c r="E2841" i="12"/>
  <c r="G2841" i="12" s="1"/>
  <c r="B2842" i="12"/>
  <c r="C2842" i="12" s="1"/>
  <c r="D2842" i="12"/>
  <c r="E2842" i="12"/>
  <c r="G2842" i="12" s="1"/>
  <c r="B2843" i="12"/>
  <c r="C2843" i="12" s="1"/>
  <c r="D2843" i="12"/>
  <c r="E2843" i="12"/>
  <c r="G2843" i="12" s="1"/>
  <c r="B2844" i="12"/>
  <c r="C2844" i="12" s="1"/>
  <c r="D2844" i="12"/>
  <c r="E2844" i="12"/>
  <c r="G2844" i="12" s="1"/>
  <c r="B2845" i="12"/>
  <c r="C2845" i="12" s="1"/>
  <c r="D2845" i="12"/>
  <c r="E2845" i="12"/>
  <c r="G2845" i="12" s="1"/>
  <c r="B2846" i="12"/>
  <c r="C2846" i="12" s="1"/>
  <c r="D2846" i="12"/>
  <c r="E2846" i="12"/>
  <c r="G2846" i="12" s="1"/>
  <c r="B2847" i="12"/>
  <c r="C2847" i="12" s="1"/>
  <c r="D2847" i="12"/>
  <c r="E2847" i="12"/>
  <c r="G2847" i="12" s="1"/>
  <c r="B2848" i="12"/>
  <c r="C2848" i="12" s="1"/>
  <c r="D2848" i="12"/>
  <c r="E2848" i="12"/>
  <c r="G2848" i="12" s="1"/>
  <c r="B2849" i="12"/>
  <c r="C2849" i="12" s="1"/>
  <c r="D2849" i="12"/>
  <c r="E2849" i="12"/>
  <c r="G2849" i="12" s="1"/>
  <c r="B2850" i="12"/>
  <c r="C2850" i="12" s="1"/>
  <c r="D2850" i="12"/>
  <c r="E2850" i="12"/>
  <c r="G2850" i="12" s="1"/>
  <c r="B2851" i="12"/>
  <c r="C2851" i="12" s="1"/>
  <c r="D2851" i="12"/>
  <c r="E2851" i="12"/>
  <c r="G2851" i="12" s="1"/>
  <c r="B2852" i="12"/>
  <c r="C2852" i="12" s="1"/>
  <c r="D2852" i="12"/>
  <c r="E2852" i="12"/>
  <c r="G2852" i="12" s="1"/>
  <c r="B2853" i="12"/>
  <c r="C2853" i="12" s="1"/>
  <c r="D2853" i="12"/>
  <c r="E2853" i="12"/>
  <c r="G2853" i="12" s="1"/>
  <c r="B2854" i="12"/>
  <c r="C2854" i="12" s="1"/>
  <c r="D2854" i="12"/>
  <c r="E2854" i="12"/>
  <c r="G2854" i="12" s="1"/>
  <c r="B2855" i="12"/>
  <c r="C2855" i="12" s="1"/>
  <c r="D2855" i="12"/>
  <c r="E2855" i="12"/>
  <c r="G2855" i="12" s="1"/>
  <c r="B2856" i="12"/>
  <c r="C2856" i="12" s="1"/>
  <c r="D2856" i="12"/>
  <c r="E2856" i="12"/>
  <c r="G2856" i="12" s="1"/>
  <c r="B2857" i="12"/>
  <c r="C2857" i="12" s="1"/>
  <c r="D2857" i="12"/>
  <c r="E2857" i="12"/>
  <c r="G2857" i="12" s="1"/>
  <c r="B2858" i="12"/>
  <c r="C2858" i="12" s="1"/>
  <c r="D2858" i="12"/>
  <c r="E2858" i="12"/>
  <c r="G2858" i="12" s="1"/>
  <c r="B2859" i="12"/>
  <c r="C2859" i="12" s="1"/>
  <c r="D2859" i="12"/>
  <c r="E2859" i="12"/>
  <c r="G2859" i="12" s="1"/>
  <c r="B2860" i="12"/>
  <c r="C2860" i="12" s="1"/>
  <c r="D2860" i="12"/>
  <c r="E2860" i="12"/>
  <c r="G2860" i="12" s="1"/>
  <c r="B2861" i="12"/>
  <c r="C2861" i="12" s="1"/>
  <c r="D2861" i="12"/>
  <c r="E2861" i="12"/>
  <c r="G2861" i="12" s="1"/>
  <c r="B2862" i="12"/>
  <c r="C2862" i="12" s="1"/>
  <c r="D2862" i="12"/>
  <c r="E2862" i="12"/>
  <c r="G2862" i="12" s="1"/>
  <c r="B2863" i="12"/>
  <c r="C2863" i="12" s="1"/>
  <c r="D2863" i="12"/>
  <c r="E2863" i="12"/>
  <c r="G2863" i="12" s="1"/>
  <c r="B2864" i="12"/>
  <c r="C2864" i="12" s="1"/>
  <c r="D2864" i="12"/>
  <c r="E2864" i="12"/>
  <c r="G2864" i="12" s="1"/>
  <c r="B2865" i="12"/>
  <c r="C2865" i="12" s="1"/>
  <c r="D2865" i="12"/>
  <c r="E2865" i="12"/>
  <c r="G2865" i="12" s="1"/>
  <c r="B2866" i="12"/>
  <c r="C2866" i="12" s="1"/>
  <c r="D2866" i="12"/>
  <c r="E2866" i="12"/>
  <c r="G2866" i="12" s="1"/>
  <c r="B2867" i="12"/>
  <c r="C2867" i="12" s="1"/>
  <c r="D2867" i="12"/>
  <c r="E2867" i="12"/>
  <c r="G2867" i="12" s="1"/>
  <c r="B2868" i="12"/>
  <c r="C2868" i="12" s="1"/>
  <c r="D2868" i="12"/>
  <c r="E2868" i="12"/>
  <c r="G2868" i="12" s="1"/>
  <c r="B2869" i="12"/>
  <c r="C2869" i="12" s="1"/>
  <c r="D2869" i="12"/>
  <c r="E2869" i="12"/>
  <c r="G2869" i="12" s="1"/>
  <c r="B2870" i="12"/>
  <c r="C2870" i="12" s="1"/>
  <c r="D2870" i="12"/>
  <c r="E2870" i="12"/>
  <c r="G2870" i="12" s="1"/>
  <c r="B2871" i="12"/>
  <c r="C2871" i="12" s="1"/>
  <c r="D2871" i="12"/>
  <c r="E2871" i="12"/>
  <c r="G2871" i="12" s="1"/>
  <c r="B2872" i="12"/>
  <c r="C2872" i="12" s="1"/>
  <c r="D2872" i="12"/>
  <c r="E2872" i="12"/>
  <c r="G2872" i="12" s="1"/>
  <c r="B2873" i="12"/>
  <c r="C2873" i="12" s="1"/>
  <c r="D2873" i="12"/>
  <c r="E2873" i="12"/>
  <c r="G2873" i="12" s="1"/>
  <c r="B2874" i="12"/>
  <c r="C2874" i="12" s="1"/>
  <c r="D2874" i="12"/>
  <c r="E2874" i="12"/>
  <c r="G2874" i="12" s="1"/>
  <c r="B2875" i="12"/>
  <c r="C2875" i="12" s="1"/>
  <c r="D2875" i="12"/>
  <c r="E2875" i="12"/>
  <c r="G2875" i="12" s="1"/>
  <c r="B2876" i="12"/>
  <c r="C2876" i="12" s="1"/>
  <c r="D2876" i="12"/>
  <c r="E2876" i="12"/>
  <c r="G2876" i="12" s="1"/>
  <c r="B2877" i="12"/>
  <c r="C2877" i="12" s="1"/>
  <c r="D2877" i="12"/>
  <c r="E2877" i="12"/>
  <c r="G2877" i="12" s="1"/>
  <c r="B2878" i="12"/>
  <c r="C2878" i="12" s="1"/>
  <c r="D2878" i="12"/>
  <c r="E2878" i="12"/>
  <c r="G2878" i="12" s="1"/>
  <c r="B2879" i="12"/>
  <c r="C2879" i="12" s="1"/>
  <c r="D2879" i="12"/>
  <c r="E2879" i="12"/>
  <c r="G2879" i="12" s="1"/>
  <c r="B2880" i="12"/>
  <c r="C2880" i="12" s="1"/>
  <c r="D2880" i="12"/>
  <c r="E2880" i="12"/>
  <c r="G2880" i="12" s="1"/>
  <c r="B2881" i="12"/>
  <c r="C2881" i="12" s="1"/>
  <c r="D2881" i="12"/>
  <c r="E2881" i="12"/>
  <c r="G2881" i="12" s="1"/>
  <c r="B2882" i="12"/>
  <c r="C2882" i="12" s="1"/>
  <c r="D2882" i="12"/>
  <c r="E2882" i="12"/>
  <c r="G2882" i="12" s="1"/>
  <c r="B2883" i="12"/>
  <c r="C2883" i="12" s="1"/>
  <c r="D2883" i="12"/>
  <c r="E2883" i="12"/>
  <c r="G2883" i="12" s="1"/>
  <c r="B2884" i="12"/>
  <c r="C2884" i="12" s="1"/>
  <c r="D2884" i="12"/>
  <c r="E2884" i="12"/>
  <c r="G2884" i="12" s="1"/>
  <c r="B2885" i="12"/>
  <c r="C2885" i="12" s="1"/>
  <c r="D2885" i="12"/>
  <c r="E2885" i="12"/>
  <c r="G2885" i="12" s="1"/>
  <c r="B2886" i="12"/>
  <c r="C2886" i="12" s="1"/>
  <c r="D2886" i="12"/>
  <c r="E2886" i="12"/>
  <c r="G2886" i="12" s="1"/>
  <c r="B2887" i="12"/>
  <c r="C2887" i="12" s="1"/>
  <c r="D2887" i="12"/>
  <c r="E2887" i="12"/>
  <c r="G2887" i="12" s="1"/>
  <c r="B2888" i="12"/>
  <c r="C2888" i="12" s="1"/>
  <c r="D2888" i="12"/>
  <c r="E2888" i="12"/>
  <c r="G2888" i="12" s="1"/>
  <c r="B2889" i="12"/>
  <c r="C2889" i="12" s="1"/>
  <c r="D2889" i="12"/>
  <c r="E2889" i="12"/>
  <c r="G2889" i="12" s="1"/>
  <c r="B2890" i="12"/>
  <c r="C2890" i="12" s="1"/>
  <c r="D2890" i="12"/>
  <c r="E2890" i="12"/>
  <c r="G2890" i="12" s="1"/>
  <c r="B2891" i="12"/>
  <c r="C2891" i="12" s="1"/>
  <c r="D2891" i="12"/>
  <c r="E2891" i="12"/>
  <c r="G2891" i="12" s="1"/>
  <c r="B2892" i="12"/>
  <c r="C2892" i="12" s="1"/>
  <c r="D2892" i="12"/>
  <c r="E2892" i="12"/>
  <c r="G2892" i="12" s="1"/>
  <c r="B2893" i="12"/>
  <c r="C2893" i="12" s="1"/>
  <c r="D2893" i="12"/>
  <c r="E2893" i="12"/>
  <c r="G2893" i="12" s="1"/>
  <c r="B2894" i="12"/>
  <c r="C2894" i="12" s="1"/>
  <c r="D2894" i="12"/>
  <c r="E2894" i="12"/>
  <c r="G2894" i="12" s="1"/>
  <c r="B2895" i="12"/>
  <c r="C2895" i="12" s="1"/>
  <c r="D2895" i="12"/>
  <c r="E2895" i="12"/>
  <c r="G2895" i="12" s="1"/>
  <c r="B2896" i="12"/>
  <c r="C2896" i="12" s="1"/>
  <c r="D2896" i="12"/>
  <c r="E2896" i="12"/>
  <c r="G2896" i="12" s="1"/>
  <c r="B2897" i="12"/>
  <c r="C2897" i="12" s="1"/>
  <c r="D2897" i="12"/>
  <c r="E2897" i="12"/>
  <c r="G2897" i="12" s="1"/>
  <c r="B2898" i="12"/>
  <c r="C2898" i="12" s="1"/>
  <c r="D2898" i="12"/>
  <c r="E2898" i="12"/>
  <c r="G2898" i="12" s="1"/>
  <c r="B2899" i="12"/>
  <c r="C2899" i="12" s="1"/>
  <c r="D2899" i="12"/>
  <c r="E2899" i="12"/>
  <c r="G2899" i="12" s="1"/>
  <c r="B2900" i="12"/>
  <c r="C2900" i="12" s="1"/>
  <c r="D2900" i="12"/>
  <c r="E2900" i="12"/>
  <c r="G2900" i="12" s="1"/>
  <c r="B2901" i="12"/>
  <c r="C2901" i="12" s="1"/>
  <c r="D2901" i="12"/>
  <c r="E2901" i="12"/>
  <c r="G2901" i="12" s="1"/>
  <c r="B2902" i="12"/>
  <c r="C2902" i="12" s="1"/>
  <c r="D2902" i="12"/>
  <c r="E2902" i="12"/>
  <c r="G2902" i="12" s="1"/>
  <c r="B2903" i="12"/>
  <c r="C2903" i="12" s="1"/>
  <c r="D2903" i="12"/>
  <c r="E2903" i="12"/>
  <c r="G2903" i="12" s="1"/>
  <c r="B2904" i="12"/>
  <c r="C2904" i="12" s="1"/>
  <c r="D2904" i="12"/>
  <c r="E2904" i="12"/>
  <c r="G2904" i="12" s="1"/>
  <c r="B2905" i="12"/>
  <c r="C2905" i="12" s="1"/>
  <c r="D2905" i="12"/>
  <c r="E2905" i="12"/>
  <c r="G2905" i="12" s="1"/>
  <c r="B2906" i="12"/>
  <c r="C2906" i="12" s="1"/>
  <c r="D2906" i="12"/>
  <c r="E2906" i="12"/>
  <c r="G2906" i="12" s="1"/>
  <c r="B2907" i="12"/>
  <c r="C2907" i="12" s="1"/>
  <c r="D2907" i="12"/>
  <c r="E2907" i="12"/>
  <c r="G2907" i="12" s="1"/>
  <c r="B2908" i="12"/>
  <c r="C2908" i="12" s="1"/>
  <c r="D2908" i="12"/>
  <c r="E2908" i="12"/>
  <c r="G2908" i="12" s="1"/>
  <c r="B2909" i="12"/>
  <c r="C2909" i="12" s="1"/>
  <c r="D2909" i="12"/>
  <c r="E2909" i="12"/>
  <c r="G2909" i="12" s="1"/>
  <c r="B2910" i="12"/>
  <c r="C2910" i="12" s="1"/>
  <c r="D2910" i="12"/>
  <c r="E2910" i="12"/>
  <c r="G2910" i="12" s="1"/>
  <c r="B2911" i="12"/>
  <c r="C2911" i="12" s="1"/>
  <c r="D2911" i="12"/>
  <c r="E2911" i="12"/>
  <c r="G2911" i="12" s="1"/>
  <c r="B2912" i="12"/>
  <c r="C2912" i="12" s="1"/>
  <c r="D2912" i="12"/>
  <c r="E2912" i="12"/>
  <c r="G2912" i="12" s="1"/>
  <c r="B2913" i="12"/>
  <c r="C2913" i="12" s="1"/>
  <c r="D2913" i="12"/>
  <c r="E2913" i="12"/>
  <c r="G2913" i="12" s="1"/>
  <c r="B2914" i="12"/>
  <c r="C2914" i="12" s="1"/>
  <c r="D2914" i="12"/>
  <c r="E2914" i="12"/>
  <c r="G2914" i="12" s="1"/>
  <c r="B2915" i="12"/>
  <c r="C2915" i="12" s="1"/>
  <c r="D2915" i="12"/>
  <c r="E2915" i="12"/>
  <c r="G2915" i="12" s="1"/>
  <c r="B2916" i="12"/>
  <c r="C2916" i="12" s="1"/>
  <c r="D2916" i="12"/>
  <c r="E2916" i="12"/>
  <c r="G2916" i="12" s="1"/>
  <c r="B2917" i="12"/>
  <c r="C2917" i="12" s="1"/>
  <c r="D2917" i="12"/>
  <c r="E2917" i="12"/>
  <c r="G2917" i="12" s="1"/>
  <c r="B2918" i="12"/>
  <c r="C2918" i="12" s="1"/>
  <c r="D2918" i="12"/>
  <c r="E2918" i="12"/>
  <c r="G2918" i="12" s="1"/>
  <c r="B2919" i="12"/>
  <c r="C2919" i="12" s="1"/>
  <c r="D2919" i="12"/>
  <c r="E2919" i="12"/>
  <c r="G2919" i="12" s="1"/>
  <c r="B2920" i="12"/>
  <c r="C2920" i="12" s="1"/>
  <c r="D2920" i="12"/>
  <c r="E2920" i="12"/>
  <c r="G2920" i="12" s="1"/>
  <c r="B2921" i="12"/>
  <c r="C2921" i="12" s="1"/>
  <c r="D2921" i="12"/>
  <c r="E2921" i="12"/>
  <c r="G2921" i="12" s="1"/>
  <c r="B2922" i="12"/>
  <c r="C2922" i="12" s="1"/>
  <c r="D2922" i="12"/>
  <c r="E2922" i="12"/>
  <c r="G2922" i="12" s="1"/>
  <c r="B2923" i="12"/>
  <c r="C2923" i="12" s="1"/>
  <c r="D2923" i="12"/>
  <c r="E2923" i="12"/>
  <c r="G2923" i="12" s="1"/>
  <c r="B2924" i="12"/>
  <c r="C2924" i="12" s="1"/>
  <c r="D2924" i="12"/>
  <c r="E2924" i="12"/>
  <c r="G2924" i="12" s="1"/>
  <c r="B2925" i="12"/>
  <c r="C2925" i="12" s="1"/>
  <c r="D2925" i="12"/>
  <c r="E2925" i="12"/>
  <c r="G2925" i="12" s="1"/>
  <c r="B2926" i="12"/>
  <c r="C2926" i="12" s="1"/>
  <c r="D2926" i="12"/>
  <c r="E2926" i="12"/>
  <c r="G2926" i="12" s="1"/>
  <c r="B2927" i="12"/>
  <c r="C2927" i="12" s="1"/>
  <c r="D2927" i="12"/>
  <c r="E2927" i="12"/>
  <c r="G2927" i="12" s="1"/>
  <c r="B2928" i="12"/>
  <c r="C2928" i="12" s="1"/>
  <c r="D2928" i="12"/>
  <c r="E2928" i="12"/>
  <c r="G2928" i="12" s="1"/>
  <c r="B2929" i="12"/>
  <c r="C2929" i="12" s="1"/>
  <c r="D2929" i="12"/>
  <c r="E2929" i="12"/>
  <c r="G2929" i="12" s="1"/>
  <c r="B2930" i="12"/>
  <c r="C2930" i="12" s="1"/>
  <c r="D2930" i="12"/>
  <c r="E2930" i="12"/>
  <c r="G2930" i="12" s="1"/>
  <c r="B2931" i="12"/>
  <c r="C2931" i="12" s="1"/>
  <c r="D2931" i="12"/>
  <c r="E2931" i="12"/>
  <c r="G2931" i="12" s="1"/>
  <c r="B2932" i="12"/>
  <c r="C2932" i="12" s="1"/>
  <c r="D2932" i="12"/>
  <c r="E2932" i="12"/>
  <c r="G2932" i="12" s="1"/>
  <c r="B2933" i="12"/>
  <c r="C2933" i="12" s="1"/>
  <c r="D2933" i="12"/>
  <c r="E2933" i="12"/>
  <c r="G2933" i="12" s="1"/>
  <c r="B2934" i="12"/>
  <c r="C2934" i="12" s="1"/>
  <c r="D2934" i="12"/>
  <c r="E2934" i="12"/>
  <c r="G2934" i="12" s="1"/>
  <c r="B2935" i="12"/>
  <c r="C2935" i="12" s="1"/>
  <c r="D2935" i="12"/>
  <c r="E2935" i="12"/>
  <c r="G2935" i="12" s="1"/>
  <c r="B2936" i="12"/>
  <c r="C2936" i="12" s="1"/>
  <c r="D2936" i="12"/>
  <c r="E2936" i="12"/>
  <c r="G2936" i="12" s="1"/>
  <c r="B2937" i="12"/>
  <c r="C2937" i="12" s="1"/>
  <c r="D2937" i="12"/>
  <c r="E2937" i="12"/>
  <c r="G2937" i="12" s="1"/>
  <c r="B2938" i="12"/>
  <c r="C2938" i="12" s="1"/>
  <c r="D2938" i="12"/>
  <c r="E2938" i="12"/>
  <c r="G2938" i="12" s="1"/>
  <c r="B2939" i="12"/>
  <c r="C2939" i="12" s="1"/>
  <c r="D2939" i="12"/>
  <c r="E2939" i="12"/>
  <c r="G2939" i="12" s="1"/>
  <c r="B2940" i="12"/>
  <c r="C2940" i="12" s="1"/>
  <c r="D2940" i="12"/>
  <c r="E2940" i="12"/>
  <c r="G2940" i="12" s="1"/>
  <c r="B2941" i="12"/>
  <c r="C2941" i="12" s="1"/>
  <c r="D2941" i="12"/>
  <c r="E2941" i="12"/>
  <c r="G2941" i="12" s="1"/>
  <c r="B2942" i="12"/>
  <c r="C2942" i="12" s="1"/>
  <c r="D2942" i="12"/>
  <c r="E2942" i="12"/>
  <c r="G2942" i="12" s="1"/>
  <c r="B2943" i="12"/>
  <c r="C2943" i="12" s="1"/>
  <c r="D2943" i="12"/>
  <c r="E2943" i="12"/>
  <c r="G2943" i="12" s="1"/>
  <c r="B2944" i="12"/>
  <c r="C2944" i="12" s="1"/>
  <c r="D2944" i="12"/>
  <c r="E2944" i="12"/>
  <c r="G2944" i="12" s="1"/>
  <c r="B2945" i="12"/>
  <c r="C2945" i="12" s="1"/>
  <c r="D2945" i="12"/>
  <c r="E2945" i="12"/>
  <c r="G2945" i="12" s="1"/>
  <c r="B2946" i="12"/>
  <c r="C2946" i="12" s="1"/>
  <c r="D2946" i="12"/>
  <c r="E2946" i="12"/>
  <c r="G2946" i="12" s="1"/>
  <c r="B2947" i="12"/>
  <c r="C2947" i="12" s="1"/>
  <c r="D2947" i="12"/>
  <c r="E2947" i="12"/>
  <c r="G2947" i="12" s="1"/>
  <c r="B2948" i="12"/>
  <c r="C2948" i="12" s="1"/>
  <c r="D2948" i="12"/>
  <c r="E2948" i="12"/>
  <c r="G2948" i="12" s="1"/>
  <c r="B2949" i="12"/>
  <c r="C2949" i="12" s="1"/>
  <c r="D2949" i="12"/>
  <c r="E2949" i="12"/>
  <c r="G2949" i="12" s="1"/>
  <c r="B2950" i="12"/>
  <c r="C2950" i="12" s="1"/>
  <c r="D2950" i="12"/>
  <c r="E2950" i="12"/>
  <c r="G2950" i="12" s="1"/>
  <c r="B2951" i="12"/>
  <c r="C2951" i="12" s="1"/>
  <c r="D2951" i="12"/>
  <c r="E2951" i="12"/>
  <c r="G2951" i="12" s="1"/>
  <c r="B2952" i="12"/>
  <c r="C2952" i="12" s="1"/>
  <c r="D2952" i="12"/>
  <c r="E2952" i="12"/>
  <c r="G2952" i="12" s="1"/>
  <c r="B2953" i="12"/>
  <c r="C2953" i="12" s="1"/>
  <c r="D2953" i="12"/>
  <c r="E2953" i="12"/>
  <c r="G2953" i="12" s="1"/>
  <c r="B2954" i="12"/>
  <c r="C2954" i="12" s="1"/>
  <c r="D2954" i="12"/>
  <c r="E2954" i="12"/>
  <c r="G2954" i="12" s="1"/>
  <c r="B2955" i="12"/>
  <c r="C2955" i="12" s="1"/>
  <c r="D2955" i="12"/>
  <c r="E2955" i="12"/>
  <c r="G2955" i="12" s="1"/>
  <c r="B2956" i="12"/>
  <c r="C2956" i="12" s="1"/>
  <c r="D2956" i="12"/>
  <c r="E2956" i="12"/>
  <c r="G2956" i="12" s="1"/>
  <c r="B2957" i="12"/>
  <c r="C2957" i="12" s="1"/>
  <c r="D2957" i="12"/>
  <c r="E2957" i="12"/>
  <c r="G2957" i="12" s="1"/>
  <c r="B2958" i="12"/>
  <c r="C2958" i="12" s="1"/>
  <c r="D2958" i="12"/>
  <c r="E2958" i="12"/>
  <c r="G2958" i="12" s="1"/>
  <c r="B2959" i="12"/>
  <c r="C2959" i="12" s="1"/>
  <c r="D2959" i="12"/>
  <c r="E2959" i="12"/>
  <c r="G2959" i="12" s="1"/>
  <c r="B2960" i="12"/>
  <c r="C2960" i="12" s="1"/>
  <c r="D2960" i="12"/>
  <c r="E2960" i="12"/>
  <c r="G2960" i="12" s="1"/>
  <c r="B2961" i="12"/>
  <c r="C2961" i="12" s="1"/>
  <c r="D2961" i="12"/>
  <c r="E2961" i="12"/>
  <c r="G2961" i="12" s="1"/>
  <c r="B2962" i="12"/>
  <c r="C2962" i="12" s="1"/>
  <c r="D2962" i="12"/>
  <c r="E2962" i="12"/>
  <c r="G2962" i="12" s="1"/>
  <c r="B2963" i="12"/>
  <c r="C2963" i="12" s="1"/>
  <c r="D2963" i="12"/>
  <c r="E2963" i="12"/>
  <c r="G2963" i="12" s="1"/>
  <c r="B2964" i="12"/>
  <c r="C2964" i="12" s="1"/>
  <c r="D2964" i="12"/>
  <c r="E2964" i="12"/>
  <c r="G2964" i="12" s="1"/>
  <c r="B2965" i="12"/>
  <c r="C2965" i="12" s="1"/>
  <c r="D2965" i="12"/>
  <c r="E2965" i="12"/>
  <c r="G2965" i="12" s="1"/>
  <c r="B2966" i="12"/>
  <c r="C2966" i="12" s="1"/>
  <c r="D2966" i="12"/>
  <c r="E2966" i="12"/>
  <c r="G2966" i="12" s="1"/>
  <c r="B2967" i="12"/>
  <c r="C2967" i="12" s="1"/>
  <c r="D2967" i="12"/>
  <c r="E2967" i="12"/>
  <c r="G2967" i="12" s="1"/>
  <c r="B2968" i="12"/>
  <c r="C2968" i="12" s="1"/>
  <c r="D2968" i="12"/>
  <c r="E2968" i="12"/>
  <c r="G2968" i="12" s="1"/>
  <c r="B2969" i="12"/>
  <c r="C2969" i="12" s="1"/>
  <c r="D2969" i="12"/>
  <c r="E2969" i="12"/>
  <c r="G2969" i="12" s="1"/>
  <c r="B2970" i="12"/>
  <c r="C2970" i="12" s="1"/>
  <c r="D2970" i="12"/>
  <c r="E2970" i="12"/>
  <c r="G2970" i="12" s="1"/>
  <c r="B2971" i="12"/>
  <c r="C2971" i="12" s="1"/>
  <c r="D2971" i="12"/>
  <c r="E2971" i="12"/>
  <c r="G2971" i="12" s="1"/>
  <c r="B2972" i="12"/>
  <c r="C2972" i="12" s="1"/>
  <c r="D2972" i="12"/>
  <c r="E2972" i="12"/>
  <c r="G2972" i="12" s="1"/>
  <c r="B2973" i="12"/>
  <c r="C2973" i="12" s="1"/>
  <c r="D2973" i="12"/>
  <c r="E2973" i="12"/>
  <c r="G2973" i="12" s="1"/>
  <c r="B2974" i="12"/>
  <c r="C2974" i="12" s="1"/>
  <c r="D2974" i="12"/>
  <c r="E2974" i="12"/>
  <c r="G2974" i="12" s="1"/>
  <c r="B2975" i="12"/>
  <c r="C2975" i="12" s="1"/>
  <c r="D2975" i="12"/>
  <c r="E2975" i="12"/>
  <c r="G2975" i="12" s="1"/>
  <c r="B2976" i="12"/>
  <c r="C2976" i="12" s="1"/>
  <c r="D2976" i="12"/>
  <c r="E2976" i="12"/>
  <c r="G2976" i="12" s="1"/>
  <c r="B2977" i="12"/>
  <c r="C2977" i="12" s="1"/>
  <c r="D2977" i="12"/>
  <c r="E2977" i="12"/>
  <c r="G2977" i="12" s="1"/>
  <c r="B2978" i="12"/>
  <c r="C2978" i="12" s="1"/>
  <c r="D2978" i="12"/>
  <c r="E2978" i="12"/>
  <c r="G2978" i="12" s="1"/>
  <c r="B2979" i="12"/>
  <c r="C2979" i="12" s="1"/>
  <c r="D2979" i="12"/>
  <c r="E2979" i="12"/>
  <c r="G2979" i="12" s="1"/>
  <c r="B2980" i="12"/>
  <c r="C2980" i="12" s="1"/>
  <c r="D2980" i="12"/>
  <c r="E2980" i="12"/>
  <c r="G2980" i="12" s="1"/>
  <c r="B2981" i="12"/>
  <c r="C2981" i="12" s="1"/>
  <c r="D2981" i="12"/>
  <c r="E2981" i="12"/>
  <c r="G2981" i="12" s="1"/>
  <c r="B2982" i="12"/>
  <c r="C2982" i="12" s="1"/>
  <c r="D2982" i="12"/>
  <c r="E2982" i="12"/>
  <c r="G2982" i="12" s="1"/>
  <c r="B2983" i="12"/>
  <c r="C2983" i="12" s="1"/>
  <c r="D2983" i="12"/>
  <c r="E2983" i="12"/>
  <c r="G2983" i="12" s="1"/>
  <c r="B2984" i="12"/>
  <c r="C2984" i="12" s="1"/>
  <c r="D2984" i="12"/>
  <c r="E2984" i="12"/>
  <c r="G2984" i="12" s="1"/>
  <c r="B2985" i="12"/>
  <c r="C2985" i="12" s="1"/>
  <c r="D2985" i="12"/>
  <c r="E2985" i="12"/>
  <c r="G2985" i="12" s="1"/>
  <c r="B2986" i="12"/>
  <c r="C2986" i="12" s="1"/>
  <c r="D2986" i="12"/>
  <c r="E2986" i="12"/>
  <c r="G2986" i="12" s="1"/>
  <c r="B2987" i="12"/>
  <c r="C2987" i="12" s="1"/>
  <c r="D2987" i="12"/>
  <c r="E2987" i="12"/>
  <c r="G2987" i="12" s="1"/>
  <c r="B2988" i="12"/>
  <c r="C2988" i="12" s="1"/>
  <c r="D2988" i="12"/>
  <c r="E2988" i="12"/>
  <c r="G2988" i="12" s="1"/>
  <c r="B2989" i="12"/>
  <c r="C2989" i="12" s="1"/>
  <c r="D2989" i="12"/>
  <c r="E2989" i="12"/>
  <c r="G2989" i="12" s="1"/>
  <c r="B2990" i="12"/>
  <c r="C2990" i="12" s="1"/>
  <c r="D2990" i="12"/>
  <c r="E2990" i="12"/>
  <c r="G2990" i="12" s="1"/>
  <c r="B2991" i="12"/>
  <c r="C2991" i="12" s="1"/>
  <c r="D2991" i="12"/>
  <c r="E2991" i="12"/>
  <c r="G2991" i="12" s="1"/>
  <c r="B2992" i="12"/>
  <c r="C2992" i="12" s="1"/>
  <c r="D2992" i="12"/>
  <c r="E2992" i="12"/>
  <c r="G2992" i="12" s="1"/>
  <c r="B2993" i="12"/>
  <c r="C2993" i="12" s="1"/>
  <c r="D2993" i="12"/>
  <c r="E2993" i="12"/>
  <c r="G2993" i="12" s="1"/>
  <c r="B2994" i="12"/>
  <c r="C2994" i="12" s="1"/>
  <c r="D2994" i="12"/>
  <c r="E2994" i="12"/>
  <c r="G2994" i="12" s="1"/>
  <c r="B2995" i="12"/>
  <c r="C2995" i="12" s="1"/>
  <c r="D2995" i="12"/>
  <c r="E2995" i="12"/>
  <c r="G2995" i="12" s="1"/>
  <c r="B2996" i="12"/>
  <c r="C2996" i="12" s="1"/>
  <c r="D2996" i="12"/>
  <c r="E2996" i="12"/>
  <c r="G2996" i="12" s="1"/>
  <c r="B2997" i="12"/>
  <c r="C2997" i="12" s="1"/>
  <c r="D2997" i="12"/>
  <c r="E2997" i="12"/>
  <c r="G2997" i="12" s="1"/>
  <c r="B2998" i="12"/>
  <c r="C2998" i="12" s="1"/>
  <c r="D2998" i="12"/>
  <c r="E2998" i="12"/>
  <c r="G2998" i="12" s="1"/>
  <c r="B2999" i="12"/>
  <c r="C2999" i="12" s="1"/>
  <c r="D2999" i="12"/>
  <c r="E2999" i="12"/>
  <c r="G2999" i="12" s="1"/>
  <c r="B3000" i="12"/>
  <c r="C3000" i="12" s="1"/>
  <c r="D3000" i="12"/>
  <c r="E3000" i="12"/>
  <c r="G3000" i="12" s="1"/>
  <c r="B3001" i="12"/>
  <c r="C3001" i="12" s="1"/>
  <c r="D3001" i="12"/>
  <c r="E3001" i="12"/>
  <c r="G3001" i="12" s="1"/>
  <c r="B3002" i="12"/>
  <c r="C3002" i="12" s="1"/>
  <c r="D3002" i="12"/>
  <c r="E3002" i="12"/>
  <c r="G3002" i="12" s="1"/>
  <c r="B3003" i="12"/>
  <c r="C3003" i="12" s="1"/>
  <c r="D3003" i="12"/>
  <c r="E3003" i="12"/>
  <c r="G3003" i="12" s="1"/>
  <c r="B3004" i="12"/>
  <c r="C3004" i="12" s="1"/>
  <c r="D3004" i="12"/>
  <c r="E3004" i="12"/>
  <c r="G3004" i="12" s="1"/>
  <c r="B3005" i="12"/>
  <c r="C3005" i="12" s="1"/>
  <c r="D3005" i="12"/>
  <c r="E3005" i="12"/>
  <c r="G3005" i="12" s="1"/>
  <c r="B3006" i="12"/>
  <c r="C3006" i="12" s="1"/>
  <c r="D3006" i="12"/>
  <c r="E3006" i="12"/>
  <c r="G3006" i="12" s="1"/>
  <c r="B3007" i="12"/>
  <c r="C3007" i="12" s="1"/>
  <c r="D3007" i="12"/>
  <c r="E3007" i="12"/>
  <c r="G3007" i="12" s="1"/>
  <c r="B3008" i="12"/>
  <c r="C3008" i="12" s="1"/>
  <c r="D3008" i="12"/>
  <c r="E3008" i="12"/>
  <c r="G3008" i="12" s="1"/>
  <c r="B3009" i="12"/>
  <c r="C3009" i="12" s="1"/>
  <c r="D3009" i="12"/>
  <c r="E3009" i="12"/>
  <c r="G3009" i="12" s="1"/>
  <c r="B3010" i="12"/>
  <c r="C3010" i="12" s="1"/>
  <c r="D3010" i="12"/>
  <c r="E3010" i="12"/>
  <c r="G3010" i="12" s="1"/>
  <c r="B3011" i="12"/>
  <c r="C3011" i="12" s="1"/>
  <c r="D3011" i="12"/>
  <c r="E3011" i="12"/>
  <c r="G3011" i="12" s="1"/>
  <c r="B3012" i="12"/>
  <c r="C3012" i="12" s="1"/>
  <c r="D3012" i="12"/>
  <c r="E3012" i="12"/>
  <c r="G3012" i="12" s="1"/>
  <c r="B3013" i="12"/>
  <c r="C3013" i="12" s="1"/>
  <c r="D3013" i="12"/>
  <c r="E3013" i="12"/>
  <c r="G3013" i="12" s="1"/>
  <c r="B3014" i="12"/>
  <c r="C3014" i="12" s="1"/>
  <c r="D3014" i="12"/>
  <c r="E3014" i="12"/>
  <c r="G3014" i="12" s="1"/>
  <c r="B3015" i="12"/>
  <c r="C3015" i="12" s="1"/>
  <c r="D3015" i="12"/>
  <c r="E3015" i="12"/>
  <c r="G3015" i="12" s="1"/>
  <c r="B3016" i="12"/>
  <c r="C3016" i="12" s="1"/>
  <c r="D3016" i="12"/>
  <c r="E3016" i="12"/>
  <c r="G3016" i="12" s="1"/>
  <c r="B3017" i="12"/>
  <c r="C3017" i="12" s="1"/>
  <c r="D3017" i="12"/>
  <c r="E3017" i="12"/>
  <c r="G3017" i="12" s="1"/>
  <c r="B3018" i="12"/>
  <c r="C3018" i="12" s="1"/>
  <c r="D3018" i="12"/>
  <c r="E3018" i="12"/>
  <c r="G3018" i="12" s="1"/>
  <c r="B3019" i="12"/>
  <c r="C3019" i="12" s="1"/>
  <c r="D3019" i="12"/>
  <c r="E3019" i="12"/>
  <c r="G3019" i="12" s="1"/>
  <c r="B3020" i="12"/>
  <c r="C3020" i="12" s="1"/>
  <c r="D3020" i="12"/>
  <c r="E3020" i="12"/>
  <c r="G3020" i="12" s="1"/>
  <c r="B3021" i="12"/>
  <c r="C3021" i="12" s="1"/>
  <c r="D3021" i="12"/>
  <c r="E3021" i="12"/>
  <c r="G3021" i="12" s="1"/>
  <c r="B3022" i="12"/>
  <c r="C3022" i="12" s="1"/>
  <c r="D3022" i="12"/>
  <c r="E3022" i="12"/>
  <c r="G3022" i="12" s="1"/>
  <c r="B3023" i="12"/>
  <c r="C3023" i="12" s="1"/>
  <c r="D3023" i="12"/>
  <c r="E3023" i="12"/>
  <c r="G3023" i="12" s="1"/>
  <c r="B3024" i="12"/>
  <c r="C3024" i="12" s="1"/>
  <c r="D3024" i="12"/>
  <c r="E3024" i="12"/>
  <c r="G3024" i="12" s="1"/>
  <c r="B3025" i="12"/>
  <c r="C3025" i="12" s="1"/>
  <c r="D3025" i="12"/>
  <c r="E3025" i="12"/>
  <c r="G3025" i="12" s="1"/>
  <c r="B3026" i="12"/>
  <c r="C3026" i="12" s="1"/>
  <c r="D3026" i="12"/>
  <c r="E3026" i="12"/>
  <c r="G3026" i="12" s="1"/>
  <c r="B3027" i="12"/>
  <c r="C3027" i="12" s="1"/>
  <c r="D3027" i="12"/>
  <c r="E3027" i="12"/>
  <c r="G3027" i="12" s="1"/>
  <c r="B3028" i="12"/>
  <c r="C3028" i="12" s="1"/>
  <c r="D3028" i="12"/>
  <c r="E3028" i="12"/>
  <c r="G3028" i="12" s="1"/>
  <c r="B3029" i="12"/>
  <c r="C3029" i="12" s="1"/>
  <c r="D3029" i="12"/>
  <c r="E3029" i="12"/>
  <c r="G3029" i="12" s="1"/>
  <c r="B3030" i="12"/>
  <c r="C3030" i="12" s="1"/>
  <c r="D3030" i="12"/>
  <c r="E3030" i="12"/>
  <c r="G3030" i="12" s="1"/>
  <c r="B3031" i="12"/>
  <c r="C3031" i="12" s="1"/>
  <c r="D3031" i="12"/>
  <c r="E3031" i="12"/>
  <c r="G3031" i="12" s="1"/>
  <c r="B3032" i="12"/>
  <c r="C3032" i="12" s="1"/>
  <c r="D3032" i="12"/>
  <c r="E3032" i="12"/>
  <c r="G3032" i="12" s="1"/>
  <c r="B3033" i="12"/>
  <c r="C3033" i="12" s="1"/>
  <c r="D3033" i="12"/>
  <c r="E3033" i="12"/>
  <c r="G3033" i="12" s="1"/>
  <c r="B3034" i="12"/>
  <c r="C3034" i="12" s="1"/>
  <c r="D3034" i="12"/>
  <c r="E3034" i="12"/>
  <c r="G3034" i="12" s="1"/>
  <c r="B3035" i="12"/>
  <c r="C3035" i="12" s="1"/>
  <c r="D3035" i="12"/>
  <c r="E3035" i="12"/>
  <c r="G3035" i="12" s="1"/>
  <c r="B3036" i="12"/>
  <c r="C3036" i="12" s="1"/>
  <c r="D3036" i="12"/>
  <c r="E3036" i="12"/>
  <c r="G3036" i="12" s="1"/>
  <c r="B3037" i="12"/>
  <c r="C3037" i="12" s="1"/>
  <c r="D3037" i="12"/>
  <c r="E3037" i="12"/>
  <c r="G3037" i="12" s="1"/>
  <c r="B3038" i="12"/>
  <c r="C3038" i="12" s="1"/>
  <c r="D3038" i="12"/>
  <c r="E3038" i="12"/>
  <c r="G3038" i="12" s="1"/>
  <c r="B3039" i="12"/>
  <c r="C3039" i="12" s="1"/>
  <c r="D3039" i="12"/>
  <c r="E3039" i="12"/>
  <c r="G3039" i="12" s="1"/>
  <c r="B3040" i="12"/>
  <c r="C3040" i="12" s="1"/>
  <c r="D3040" i="12"/>
  <c r="E3040" i="12"/>
  <c r="G3040" i="12" s="1"/>
  <c r="B3041" i="12"/>
  <c r="C3041" i="12" s="1"/>
  <c r="D3041" i="12"/>
  <c r="E3041" i="12"/>
  <c r="G3041" i="12" s="1"/>
  <c r="B3042" i="12"/>
  <c r="C3042" i="12" s="1"/>
  <c r="D3042" i="12"/>
  <c r="E3042" i="12"/>
  <c r="G3042" i="12" s="1"/>
  <c r="B3043" i="12"/>
  <c r="C3043" i="12" s="1"/>
  <c r="D3043" i="12"/>
  <c r="E3043" i="12"/>
  <c r="G3043" i="12" s="1"/>
  <c r="B3044" i="12"/>
  <c r="C3044" i="12" s="1"/>
  <c r="D3044" i="12"/>
  <c r="E3044" i="12"/>
  <c r="G3044" i="12" s="1"/>
  <c r="B3045" i="12"/>
  <c r="C3045" i="12" s="1"/>
  <c r="D3045" i="12"/>
  <c r="E3045" i="12"/>
  <c r="G3045" i="12" s="1"/>
  <c r="B3046" i="12"/>
  <c r="C3046" i="12" s="1"/>
  <c r="D3046" i="12"/>
  <c r="E3046" i="12"/>
  <c r="G3046" i="12" s="1"/>
  <c r="B3047" i="12"/>
  <c r="C3047" i="12" s="1"/>
  <c r="D3047" i="12"/>
  <c r="E3047" i="12"/>
  <c r="G3047" i="12" s="1"/>
  <c r="B3048" i="12"/>
  <c r="C3048" i="12" s="1"/>
  <c r="D3048" i="12"/>
  <c r="E3048" i="12"/>
  <c r="G3048" i="12" s="1"/>
  <c r="B3049" i="12"/>
  <c r="C3049" i="12" s="1"/>
  <c r="D3049" i="12"/>
  <c r="E3049" i="12"/>
  <c r="G3049" i="12" s="1"/>
  <c r="B3050" i="12"/>
  <c r="C3050" i="12" s="1"/>
  <c r="D3050" i="12"/>
  <c r="E3050" i="12"/>
  <c r="G3050" i="12" s="1"/>
  <c r="B3051" i="12"/>
  <c r="C3051" i="12" s="1"/>
  <c r="D3051" i="12"/>
  <c r="E3051" i="12"/>
  <c r="G3051" i="12" s="1"/>
  <c r="B3052" i="12"/>
  <c r="C3052" i="12" s="1"/>
  <c r="D3052" i="12"/>
  <c r="E3052" i="12"/>
  <c r="G3052" i="12" s="1"/>
  <c r="B3053" i="12"/>
  <c r="C3053" i="12" s="1"/>
  <c r="D3053" i="12"/>
  <c r="E3053" i="12"/>
  <c r="G3053" i="12" s="1"/>
  <c r="B3054" i="12"/>
  <c r="C3054" i="12" s="1"/>
  <c r="D3054" i="12"/>
  <c r="E3054" i="12"/>
  <c r="G3054" i="12" s="1"/>
  <c r="B3055" i="12"/>
  <c r="C3055" i="12" s="1"/>
  <c r="D3055" i="12"/>
  <c r="E3055" i="12"/>
  <c r="G3055" i="12" s="1"/>
  <c r="B3056" i="12"/>
  <c r="C3056" i="12" s="1"/>
  <c r="D3056" i="12"/>
  <c r="E3056" i="12"/>
  <c r="G3056" i="12" s="1"/>
  <c r="B3057" i="12"/>
  <c r="C3057" i="12" s="1"/>
  <c r="D3057" i="12"/>
  <c r="E3057" i="12"/>
  <c r="G3057" i="12" s="1"/>
  <c r="B3058" i="12"/>
  <c r="C3058" i="12" s="1"/>
  <c r="D3058" i="12"/>
  <c r="E3058" i="12"/>
  <c r="G3058" i="12" s="1"/>
  <c r="B3059" i="12"/>
  <c r="C3059" i="12" s="1"/>
  <c r="D3059" i="12"/>
  <c r="E3059" i="12"/>
  <c r="G3059" i="12" s="1"/>
  <c r="B3060" i="12"/>
  <c r="C3060" i="12" s="1"/>
  <c r="D3060" i="12"/>
  <c r="E3060" i="12"/>
  <c r="G3060" i="12" s="1"/>
  <c r="B3061" i="12"/>
  <c r="C3061" i="12" s="1"/>
  <c r="D3061" i="12"/>
  <c r="E3061" i="12"/>
  <c r="G3061" i="12" s="1"/>
  <c r="B3062" i="12"/>
  <c r="C3062" i="12" s="1"/>
  <c r="D3062" i="12"/>
  <c r="E3062" i="12"/>
  <c r="G3062" i="12" s="1"/>
  <c r="B3063" i="12"/>
  <c r="C3063" i="12" s="1"/>
  <c r="D3063" i="12"/>
  <c r="E3063" i="12"/>
  <c r="G3063" i="12" s="1"/>
  <c r="B3064" i="12"/>
  <c r="C3064" i="12" s="1"/>
  <c r="D3064" i="12"/>
  <c r="E3064" i="12"/>
  <c r="G3064" i="12" s="1"/>
  <c r="B3065" i="12"/>
  <c r="C3065" i="12" s="1"/>
  <c r="D3065" i="12"/>
  <c r="E3065" i="12"/>
  <c r="G3065" i="12" s="1"/>
  <c r="B3066" i="12"/>
  <c r="C3066" i="12" s="1"/>
  <c r="D3066" i="12"/>
  <c r="E3066" i="12"/>
  <c r="G3066" i="12" s="1"/>
  <c r="B3067" i="12"/>
  <c r="C3067" i="12" s="1"/>
  <c r="D3067" i="12"/>
  <c r="E3067" i="12"/>
  <c r="G3067" i="12" s="1"/>
  <c r="B3068" i="12"/>
  <c r="C3068" i="12" s="1"/>
  <c r="D3068" i="12"/>
  <c r="E3068" i="12"/>
  <c r="G3068" i="12" s="1"/>
  <c r="B3069" i="12"/>
  <c r="C3069" i="12" s="1"/>
  <c r="D3069" i="12"/>
  <c r="E3069" i="12"/>
  <c r="G3069" i="12" s="1"/>
  <c r="B3070" i="12"/>
  <c r="C3070" i="12" s="1"/>
  <c r="D3070" i="12"/>
  <c r="E3070" i="12"/>
  <c r="G3070" i="12" s="1"/>
  <c r="B3071" i="12"/>
  <c r="C3071" i="12" s="1"/>
  <c r="D3071" i="12"/>
  <c r="E3071" i="12"/>
  <c r="G3071" i="12" s="1"/>
  <c r="B3072" i="12"/>
  <c r="C3072" i="12" s="1"/>
  <c r="D3072" i="12"/>
  <c r="E3072" i="12"/>
  <c r="G3072" i="12" s="1"/>
  <c r="B3073" i="12"/>
  <c r="C3073" i="12" s="1"/>
  <c r="D3073" i="12"/>
  <c r="E3073" i="12"/>
  <c r="G3073" i="12" s="1"/>
  <c r="B3074" i="12"/>
  <c r="C3074" i="12" s="1"/>
  <c r="D3074" i="12"/>
  <c r="E3074" i="12"/>
  <c r="G3074" i="12" s="1"/>
  <c r="B3075" i="12"/>
  <c r="C3075" i="12" s="1"/>
  <c r="D3075" i="12"/>
  <c r="E3075" i="12"/>
  <c r="G3075" i="12" s="1"/>
  <c r="B3076" i="12"/>
  <c r="C3076" i="12" s="1"/>
  <c r="D3076" i="12"/>
  <c r="E3076" i="12"/>
  <c r="G3076" i="12" s="1"/>
  <c r="B3077" i="12"/>
  <c r="C3077" i="12" s="1"/>
  <c r="D3077" i="12"/>
  <c r="E3077" i="12"/>
  <c r="G3077" i="12" s="1"/>
  <c r="B3078" i="12"/>
  <c r="C3078" i="12" s="1"/>
  <c r="D3078" i="12"/>
  <c r="E3078" i="12"/>
  <c r="G3078" i="12" s="1"/>
  <c r="B3079" i="12"/>
  <c r="C3079" i="12" s="1"/>
  <c r="D3079" i="12"/>
  <c r="E3079" i="12"/>
  <c r="G3079" i="12" s="1"/>
  <c r="B3080" i="12"/>
  <c r="C3080" i="12" s="1"/>
  <c r="D3080" i="12"/>
  <c r="E3080" i="12"/>
  <c r="G3080" i="12" s="1"/>
  <c r="B3081" i="12"/>
  <c r="C3081" i="12" s="1"/>
  <c r="D3081" i="12"/>
  <c r="E3081" i="12"/>
  <c r="G3081" i="12" s="1"/>
  <c r="B3082" i="12"/>
  <c r="C3082" i="12" s="1"/>
  <c r="D3082" i="12"/>
  <c r="E3082" i="12"/>
  <c r="G3082" i="12" s="1"/>
  <c r="B3083" i="12"/>
  <c r="C3083" i="12" s="1"/>
  <c r="D3083" i="12"/>
  <c r="E3083" i="12"/>
  <c r="G3083" i="12" s="1"/>
  <c r="B3084" i="12"/>
  <c r="C3084" i="12" s="1"/>
  <c r="D3084" i="12"/>
  <c r="E3084" i="12"/>
  <c r="G3084" i="12" s="1"/>
  <c r="B3085" i="12"/>
  <c r="C3085" i="12" s="1"/>
  <c r="D3085" i="12"/>
  <c r="E3085" i="12"/>
  <c r="G3085" i="12" s="1"/>
  <c r="B3086" i="12"/>
  <c r="C3086" i="12" s="1"/>
  <c r="D3086" i="12"/>
  <c r="E3086" i="12"/>
  <c r="G3086" i="12" s="1"/>
  <c r="B3087" i="12"/>
  <c r="C3087" i="12" s="1"/>
  <c r="D3087" i="12"/>
  <c r="E3087" i="12"/>
  <c r="G3087" i="12" s="1"/>
  <c r="B3088" i="12"/>
  <c r="C3088" i="12" s="1"/>
  <c r="D3088" i="12"/>
  <c r="E3088" i="12"/>
  <c r="G3088" i="12" s="1"/>
  <c r="B3089" i="12"/>
  <c r="C3089" i="12" s="1"/>
  <c r="D3089" i="12"/>
  <c r="E3089" i="12"/>
  <c r="G3089" i="12" s="1"/>
  <c r="B3090" i="12"/>
  <c r="C3090" i="12" s="1"/>
  <c r="D3090" i="12"/>
  <c r="E3090" i="12"/>
  <c r="G3090" i="12" s="1"/>
  <c r="B3091" i="12"/>
  <c r="C3091" i="12" s="1"/>
  <c r="D3091" i="12"/>
  <c r="E3091" i="12"/>
  <c r="G3091" i="12" s="1"/>
  <c r="B3092" i="12"/>
  <c r="C3092" i="12" s="1"/>
  <c r="D3092" i="12"/>
  <c r="E3092" i="12"/>
  <c r="G3092" i="12" s="1"/>
  <c r="B3093" i="12"/>
  <c r="C3093" i="12" s="1"/>
  <c r="D3093" i="12"/>
  <c r="E3093" i="12"/>
  <c r="G3093" i="12" s="1"/>
  <c r="B3094" i="12"/>
  <c r="C3094" i="12" s="1"/>
  <c r="D3094" i="12"/>
  <c r="E3094" i="12"/>
  <c r="G3094" i="12" s="1"/>
  <c r="B3095" i="12"/>
  <c r="C3095" i="12" s="1"/>
  <c r="D3095" i="12"/>
  <c r="E3095" i="12"/>
  <c r="G3095" i="12" s="1"/>
  <c r="B3096" i="12"/>
  <c r="C3096" i="12" s="1"/>
  <c r="D3096" i="12"/>
  <c r="E3096" i="12"/>
  <c r="G3096" i="12" s="1"/>
  <c r="B3097" i="12"/>
  <c r="C3097" i="12" s="1"/>
  <c r="D3097" i="12"/>
  <c r="E3097" i="12"/>
  <c r="G3097" i="12" s="1"/>
  <c r="B3098" i="12"/>
  <c r="C3098" i="12" s="1"/>
  <c r="D3098" i="12"/>
  <c r="E3098" i="12"/>
  <c r="G3098" i="12" s="1"/>
  <c r="B3099" i="12"/>
  <c r="C3099" i="12" s="1"/>
  <c r="D3099" i="12"/>
  <c r="E3099" i="12"/>
  <c r="G3099" i="12" s="1"/>
  <c r="B3100" i="12"/>
  <c r="C3100" i="12" s="1"/>
  <c r="D3100" i="12"/>
  <c r="E3100" i="12"/>
  <c r="G3100" i="12" s="1"/>
  <c r="B3101" i="12"/>
  <c r="C3101" i="12" s="1"/>
  <c r="D3101" i="12"/>
  <c r="E3101" i="12"/>
  <c r="G3101" i="12" s="1"/>
  <c r="B3102" i="12"/>
  <c r="C3102" i="12" s="1"/>
  <c r="D3102" i="12"/>
  <c r="E3102" i="12"/>
  <c r="G3102" i="12" s="1"/>
  <c r="B3103" i="12"/>
  <c r="C3103" i="12" s="1"/>
  <c r="D3103" i="12"/>
  <c r="E3103" i="12"/>
  <c r="G3103" i="12" s="1"/>
  <c r="B3104" i="12"/>
  <c r="C3104" i="12" s="1"/>
  <c r="D3104" i="12"/>
  <c r="E3104" i="12"/>
  <c r="G3104" i="12" s="1"/>
  <c r="B3105" i="12"/>
  <c r="C3105" i="12" s="1"/>
  <c r="D3105" i="12"/>
  <c r="E3105" i="12"/>
  <c r="G3105" i="12" s="1"/>
  <c r="B3106" i="12"/>
  <c r="C3106" i="12" s="1"/>
  <c r="D3106" i="12"/>
  <c r="E3106" i="12"/>
  <c r="G3106" i="12" s="1"/>
  <c r="B3107" i="12"/>
  <c r="C3107" i="12" s="1"/>
  <c r="D3107" i="12"/>
  <c r="E3107" i="12"/>
  <c r="G3107" i="12" s="1"/>
  <c r="B3108" i="12"/>
  <c r="C3108" i="12" s="1"/>
  <c r="D3108" i="12"/>
  <c r="E3108" i="12"/>
  <c r="G3108" i="12" s="1"/>
  <c r="B3109" i="12"/>
  <c r="C3109" i="12" s="1"/>
  <c r="D3109" i="12"/>
  <c r="E3109" i="12"/>
  <c r="G3109" i="12" s="1"/>
  <c r="B3110" i="12"/>
  <c r="C3110" i="12" s="1"/>
  <c r="D3110" i="12"/>
  <c r="E3110" i="12"/>
  <c r="G3110" i="12" s="1"/>
  <c r="B3111" i="12"/>
  <c r="C3111" i="12" s="1"/>
  <c r="D3111" i="12"/>
  <c r="E3111" i="12"/>
  <c r="G3111" i="12" s="1"/>
  <c r="B3112" i="12"/>
  <c r="C3112" i="12" s="1"/>
  <c r="D3112" i="12"/>
  <c r="E3112" i="12"/>
  <c r="G3112" i="12" s="1"/>
  <c r="B3113" i="12"/>
  <c r="C3113" i="12" s="1"/>
  <c r="D3113" i="12"/>
  <c r="E3113" i="12"/>
  <c r="G3113" i="12" s="1"/>
  <c r="B3114" i="12"/>
  <c r="C3114" i="12" s="1"/>
  <c r="D3114" i="12"/>
  <c r="E3114" i="12"/>
  <c r="G3114" i="12" s="1"/>
  <c r="B3115" i="12"/>
  <c r="C3115" i="12" s="1"/>
  <c r="D3115" i="12"/>
  <c r="E3115" i="12"/>
  <c r="G3115" i="12" s="1"/>
  <c r="B3116" i="12"/>
  <c r="C3116" i="12" s="1"/>
  <c r="D3116" i="12"/>
  <c r="E3116" i="12"/>
  <c r="G3116" i="12" s="1"/>
  <c r="B3117" i="12"/>
  <c r="C3117" i="12" s="1"/>
  <c r="D3117" i="12"/>
  <c r="E3117" i="12"/>
  <c r="G3117" i="12" s="1"/>
  <c r="B3118" i="12"/>
  <c r="C3118" i="12" s="1"/>
  <c r="D3118" i="12"/>
  <c r="E3118" i="12"/>
  <c r="G3118" i="12" s="1"/>
  <c r="B3119" i="12"/>
  <c r="C3119" i="12" s="1"/>
  <c r="D3119" i="12"/>
  <c r="E3119" i="12"/>
  <c r="G3119" i="12" s="1"/>
  <c r="B3120" i="12"/>
  <c r="C3120" i="12" s="1"/>
  <c r="D3120" i="12"/>
  <c r="E3120" i="12"/>
  <c r="G3120" i="12" s="1"/>
  <c r="B3121" i="12"/>
  <c r="C3121" i="12" s="1"/>
  <c r="D3121" i="12"/>
  <c r="E3121" i="12"/>
  <c r="G3121" i="12" s="1"/>
  <c r="B3122" i="12"/>
  <c r="C3122" i="12" s="1"/>
  <c r="D3122" i="12"/>
  <c r="E3122" i="12"/>
  <c r="G3122" i="12" s="1"/>
  <c r="B3123" i="12"/>
  <c r="C3123" i="12" s="1"/>
  <c r="D3123" i="12"/>
  <c r="E3123" i="12"/>
  <c r="G3123" i="12" s="1"/>
  <c r="B3124" i="12"/>
  <c r="C3124" i="12" s="1"/>
  <c r="D3124" i="12"/>
  <c r="E3124" i="12"/>
  <c r="G3124" i="12" s="1"/>
  <c r="B3125" i="12"/>
  <c r="C3125" i="12" s="1"/>
  <c r="D3125" i="12"/>
  <c r="E3125" i="12"/>
  <c r="G3125" i="12" s="1"/>
  <c r="B3126" i="12"/>
  <c r="C3126" i="12" s="1"/>
  <c r="D3126" i="12"/>
  <c r="E3126" i="12"/>
  <c r="G3126" i="12" s="1"/>
  <c r="B3127" i="12"/>
  <c r="C3127" i="12" s="1"/>
  <c r="D3127" i="12"/>
  <c r="E3127" i="12"/>
  <c r="G3127" i="12" s="1"/>
  <c r="B3128" i="12"/>
  <c r="C3128" i="12" s="1"/>
  <c r="D3128" i="12"/>
  <c r="E3128" i="12"/>
  <c r="G3128" i="12" s="1"/>
  <c r="B3129" i="12"/>
  <c r="C3129" i="12" s="1"/>
  <c r="D3129" i="12"/>
  <c r="E3129" i="12"/>
  <c r="G3129" i="12" s="1"/>
  <c r="B3130" i="12"/>
  <c r="C3130" i="12" s="1"/>
  <c r="D3130" i="12"/>
  <c r="E3130" i="12"/>
  <c r="G3130" i="12" s="1"/>
  <c r="B3131" i="12"/>
  <c r="C3131" i="12" s="1"/>
  <c r="D3131" i="12"/>
  <c r="E3131" i="12"/>
  <c r="G3131" i="12" s="1"/>
  <c r="B3132" i="12"/>
  <c r="C3132" i="12" s="1"/>
  <c r="D3132" i="12"/>
  <c r="E3132" i="12"/>
  <c r="G3132" i="12" s="1"/>
  <c r="B3133" i="12"/>
  <c r="C3133" i="12" s="1"/>
  <c r="D3133" i="12"/>
  <c r="E3133" i="12"/>
  <c r="G3133" i="12" s="1"/>
  <c r="B3134" i="12"/>
  <c r="C3134" i="12" s="1"/>
  <c r="D3134" i="12"/>
  <c r="E3134" i="12"/>
  <c r="G3134" i="12" s="1"/>
  <c r="B3135" i="12"/>
  <c r="C3135" i="12" s="1"/>
  <c r="D3135" i="12"/>
  <c r="E3135" i="12"/>
  <c r="G3135" i="12" s="1"/>
  <c r="B3136" i="12"/>
  <c r="C3136" i="12" s="1"/>
  <c r="D3136" i="12"/>
  <c r="E3136" i="12"/>
  <c r="G3136" i="12" s="1"/>
  <c r="B3137" i="12"/>
  <c r="C3137" i="12" s="1"/>
  <c r="D3137" i="12"/>
  <c r="E3137" i="12"/>
  <c r="G3137" i="12" s="1"/>
  <c r="B3138" i="12"/>
  <c r="C3138" i="12" s="1"/>
  <c r="D3138" i="12"/>
  <c r="E3138" i="12"/>
  <c r="G3138" i="12" s="1"/>
  <c r="B3139" i="12"/>
  <c r="C3139" i="12" s="1"/>
  <c r="D3139" i="12"/>
  <c r="E3139" i="12"/>
  <c r="G3139" i="12" s="1"/>
  <c r="B3140" i="12"/>
  <c r="C3140" i="12" s="1"/>
  <c r="D3140" i="12"/>
  <c r="E3140" i="12"/>
  <c r="G3140" i="12" s="1"/>
  <c r="B3141" i="12"/>
  <c r="C3141" i="12" s="1"/>
  <c r="D3141" i="12"/>
  <c r="E3141" i="12"/>
  <c r="G3141" i="12" s="1"/>
  <c r="B3142" i="12"/>
  <c r="C3142" i="12" s="1"/>
  <c r="D3142" i="12"/>
  <c r="E3142" i="12"/>
  <c r="G3142" i="12" s="1"/>
  <c r="B3143" i="12"/>
  <c r="C3143" i="12" s="1"/>
  <c r="D3143" i="12"/>
  <c r="E3143" i="12"/>
  <c r="G3143" i="12" s="1"/>
  <c r="B3144" i="12"/>
  <c r="C3144" i="12" s="1"/>
  <c r="D3144" i="12"/>
  <c r="E3144" i="12"/>
  <c r="G3144" i="12" s="1"/>
  <c r="B3145" i="12"/>
  <c r="C3145" i="12" s="1"/>
  <c r="D3145" i="12"/>
  <c r="E3145" i="12"/>
  <c r="G3145" i="12" s="1"/>
  <c r="B3146" i="12"/>
  <c r="C3146" i="12" s="1"/>
  <c r="D3146" i="12"/>
  <c r="E3146" i="12"/>
  <c r="G3146" i="12" s="1"/>
  <c r="B3147" i="12"/>
  <c r="C3147" i="12" s="1"/>
  <c r="D3147" i="12"/>
  <c r="E3147" i="12"/>
  <c r="G3147" i="12" s="1"/>
  <c r="B3148" i="12"/>
  <c r="C3148" i="12" s="1"/>
  <c r="D3148" i="12"/>
  <c r="E3148" i="12"/>
  <c r="G3148" i="12" s="1"/>
  <c r="B1457" i="12" l="1"/>
  <c r="C1457" i="12" s="1"/>
  <c r="D1457" i="12"/>
  <c r="E1457" i="12"/>
  <c r="G1457" i="12" s="1"/>
  <c r="B1458" i="12"/>
  <c r="C1458" i="12" s="1"/>
  <c r="D1458" i="12"/>
  <c r="E1458" i="12"/>
  <c r="G1458" i="12" s="1"/>
  <c r="B1459" i="12"/>
  <c r="C1459" i="12" s="1"/>
  <c r="D1459" i="12"/>
  <c r="E1459" i="12"/>
  <c r="G1459" i="12" s="1"/>
  <c r="B1460" i="12"/>
  <c r="C1460" i="12" s="1"/>
  <c r="D1460" i="12"/>
  <c r="E1460" i="12"/>
  <c r="G1460" i="12" s="1"/>
  <c r="B1461" i="12"/>
  <c r="C1461" i="12" s="1"/>
  <c r="D1461" i="12"/>
  <c r="E1461" i="12"/>
  <c r="G1461" i="12" s="1"/>
  <c r="B1462" i="12"/>
  <c r="C1462" i="12" s="1"/>
  <c r="D1462" i="12"/>
  <c r="E1462" i="12"/>
  <c r="G1462" i="12" s="1"/>
  <c r="B1463" i="12"/>
  <c r="C1463" i="12" s="1"/>
  <c r="D1463" i="12"/>
  <c r="E1463" i="12"/>
  <c r="G1463" i="12" s="1"/>
  <c r="B1464" i="12"/>
  <c r="C1464" i="12" s="1"/>
  <c r="D1464" i="12"/>
  <c r="E1464" i="12"/>
  <c r="G1464" i="12" s="1"/>
  <c r="B1465" i="12"/>
  <c r="C1465" i="12" s="1"/>
  <c r="D1465" i="12"/>
  <c r="E1465" i="12"/>
  <c r="G1465" i="12" s="1"/>
  <c r="B1466" i="12"/>
  <c r="C1466" i="12" s="1"/>
  <c r="D1466" i="12"/>
  <c r="E1466" i="12"/>
  <c r="G1466" i="12" s="1"/>
  <c r="B1467" i="12"/>
  <c r="C1467" i="12" s="1"/>
  <c r="D1467" i="12"/>
  <c r="E1467" i="12"/>
  <c r="G1467" i="12" s="1"/>
  <c r="B1468" i="12"/>
  <c r="C1468" i="12" s="1"/>
  <c r="D1468" i="12"/>
  <c r="E1468" i="12"/>
  <c r="G1468" i="12" s="1"/>
  <c r="B1469" i="12"/>
  <c r="C1469" i="12" s="1"/>
  <c r="D1469" i="12"/>
  <c r="E1469" i="12"/>
  <c r="G1469" i="12" s="1"/>
  <c r="B1470" i="12"/>
  <c r="C1470" i="12" s="1"/>
  <c r="D1470" i="12"/>
  <c r="E1470" i="12"/>
  <c r="G1470" i="12" s="1"/>
  <c r="B1471" i="12"/>
  <c r="C1471" i="12" s="1"/>
  <c r="D1471" i="12"/>
  <c r="E1471" i="12"/>
  <c r="G1471" i="12" s="1"/>
  <c r="B1472" i="12"/>
  <c r="C1472" i="12" s="1"/>
  <c r="D1472" i="12"/>
  <c r="E1472" i="12"/>
  <c r="G1472" i="12" s="1"/>
  <c r="B1473" i="12"/>
  <c r="C1473" i="12" s="1"/>
  <c r="D1473" i="12"/>
  <c r="E1473" i="12"/>
  <c r="G1473" i="12" s="1"/>
  <c r="B1474" i="12"/>
  <c r="C1474" i="12" s="1"/>
  <c r="D1474" i="12"/>
  <c r="E1474" i="12"/>
  <c r="G1474" i="12" s="1"/>
  <c r="B1475" i="12"/>
  <c r="C1475" i="12" s="1"/>
  <c r="D1475" i="12"/>
  <c r="E1475" i="12"/>
  <c r="G1475" i="12" s="1"/>
  <c r="B1476" i="12"/>
  <c r="C1476" i="12" s="1"/>
  <c r="D1476" i="12"/>
  <c r="E1476" i="12"/>
  <c r="G1476" i="12" s="1"/>
  <c r="B1477" i="12"/>
  <c r="C1477" i="12" s="1"/>
  <c r="D1477" i="12"/>
  <c r="E1477" i="12"/>
  <c r="G1477" i="12" s="1"/>
  <c r="B1478" i="12"/>
  <c r="C1478" i="12" s="1"/>
  <c r="D1478" i="12"/>
  <c r="E1478" i="12"/>
  <c r="G1478" i="12" s="1"/>
  <c r="B1479" i="12"/>
  <c r="C1479" i="12" s="1"/>
  <c r="D1479" i="12"/>
  <c r="E1479" i="12"/>
  <c r="G1479" i="12" s="1"/>
  <c r="B1480" i="12"/>
  <c r="C1480" i="12" s="1"/>
  <c r="D1480" i="12"/>
  <c r="E1480" i="12"/>
  <c r="G1480" i="12" s="1"/>
  <c r="B1481" i="12"/>
  <c r="C1481" i="12" s="1"/>
  <c r="D1481" i="12"/>
  <c r="E1481" i="12"/>
  <c r="G1481" i="12" s="1"/>
  <c r="B1482" i="12"/>
  <c r="C1482" i="12" s="1"/>
  <c r="D1482" i="12"/>
  <c r="E1482" i="12"/>
  <c r="G1482" i="12" s="1"/>
  <c r="B1483" i="12"/>
  <c r="C1483" i="12" s="1"/>
  <c r="D1483" i="12"/>
  <c r="E1483" i="12"/>
  <c r="G1483" i="12" s="1"/>
  <c r="B1484" i="12"/>
  <c r="C1484" i="12" s="1"/>
  <c r="D1484" i="12"/>
  <c r="E1484" i="12"/>
  <c r="G1484" i="12" s="1"/>
  <c r="B1485" i="12"/>
  <c r="C1485" i="12" s="1"/>
  <c r="D1485" i="12"/>
  <c r="E1485" i="12"/>
  <c r="G1485" i="12" s="1"/>
  <c r="B1486" i="12"/>
  <c r="C1486" i="12" s="1"/>
  <c r="D1486" i="12"/>
  <c r="E1486" i="12"/>
  <c r="G1486" i="12" s="1"/>
  <c r="B1487" i="12"/>
  <c r="C1487" i="12" s="1"/>
  <c r="D1487" i="12"/>
  <c r="E1487" i="12"/>
  <c r="G1487" i="12" s="1"/>
  <c r="B1488" i="12"/>
  <c r="C1488" i="12" s="1"/>
  <c r="D1488" i="12"/>
  <c r="E1488" i="12"/>
  <c r="G1488" i="12" s="1"/>
  <c r="B1489" i="12"/>
  <c r="C1489" i="12" s="1"/>
  <c r="D1489" i="12"/>
  <c r="E1489" i="12"/>
  <c r="G1489" i="12" s="1"/>
  <c r="B1490" i="12"/>
  <c r="C1490" i="12" s="1"/>
  <c r="D1490" i="12"/>
  <c r="E1490" i="12"/>
  <c r="G1490" i="12" s="1"/>
  <c r="B1491" i="12"/>
  <c r="C1491" i="12" s="1"/>
  <c r="D1491" i="12"/>
  <c r="E1491" i="12"/>
  <c r="G1491" i="12" s="1"/>
  <c r="B1492" i="12"/>
  <c r="C1492" i="12" s="1"/>
  <c r="D1492" i="12"/>
  <c r="E1492" i="12"/>
  <c r="G1492" i="12" s="1"/>
  <c r="B1493" i="12"/>
  <c r="C1493" i="12" s="1"/>
  <c r="D1493" i="12"/>
  <c r="E1493" i="12"/>
  <c r="G1493" i="12" s="1"/>
  <c r="B1494" i="12"/>
  <c r="C1494" i="12" s="1"/>
  <c r="D1494" i="12"/>
  <c r="E1494" i="12"/>
  <c r="G1494" i="12" s="1"/>
  <c r="B1495" i="12"/>
  <c r="C1495" i="12" s="1"/>
  <c r="D1495" i="12"/>
  <c r="E1495" i="12"/>
  <c r="G1495" i="12" s="1"/>
  <c r="B1496" i="12"/>
  <c r="C1496" i="12" s="1"/>
  <c r="D1496" i="12"/>
  <c r="E1496" i="12"/>
  <c r="G1496" i="12" s="1"/>
  <c r="B1497" i="12"/>
  <c r="C1497" i="12" s="1"/>
  <c r="D1497" i="12"/>
  <c r="E1497" i="12"/>
  <c r="G1497" i="12" s="1"/>
  <c r="B1498" i="12"/>
  <c r="C1498" i="12" s="1"/>
  <c r="D1498" i="12"/>
  <c r="E1498" i="12"/>
  <c r="G1498" i="12" s="1"/>
  <c r="B1499" i="12"/>
  <c r="C1499" i="12" s="1"/>
  <c r="D1499" i="12"/>
  <c r="E1499" i="12"/>
  <c r="G1499" i="12" s="1"/>
  <c r="B1500" i="12"/>
  <c r="C1500" i="12" s="1"/>
  <c r="D1500" i="12"/>
  <c r="E1500" i="12"/>
  <c r="G1500" i="12" s="1"/>
  <c r="B1501" i="12"/>
  <c r="C1501" i="12" s="1"/>
  <c r="D1501" i="12"/>
  <c r="E1501" i="12"/>
  <c r="G1501" i="12" s="1"/>
  <c r="B1502" i="12"/>
  <c r="C1502" i="12" s="1"/>
  <c r="D1502" i="12"/>
  <c r="E1502" i="12"/>
  <c r="G1502" i="12" s="1"/>
  <c r="B1503" i="12"/>
  <c r="C1503" i="12" s="1"/>
  <c r="D1503" i="12"/>
  <c r="E1503" i="12"/>
  <c r="G1503" i="12" s="1"/>
  <c r="B1504" i="12"/>
  <c r="C1504" i="12" s="1"/>
  <c r="D1504" i="12"/>
  <c r="E1504" i="12"/>
  <c r="G1504" i="12" s="1"/>
  <c r="B1505" i="12"/>
  <c r="C1505" i="12" s="1"/>
  <c r="D1505" i="12"/>
  <c r="E1505" i="12"/>
  <c r="G1505" i="12" s="1"/>
  <c r="B1506" i="12"/>
  <c r="C1506" i="12" s="1"/>
  <c r="D1506" i="12"/>
  <c r="E1506" i="12"/>
  <c r="G1506" i="12" s="1"/>
  <c r="B1507" i="12"/>
  <c r="C1507" i="12" s="1"/>
  <c r="D1507" i="12"/>
  <c r="E1507" i="12"/>
  <c r="G1507" i="12" s="1"/>
  <c r="B1508" i="12"/>
  <c r="C1508" i="12" s="1"/>
  <c r="D1508" i="12"/>
  <c r="E1508" i="12"/>
  <c r="G1508" i="12" s="1"/>
  <c r="B1509" i="12"/>
  <c r="C1509" i="12" s="1"/>
  <c r="D1509" i="12"/>
  <c r="E1509" i="12"/>
  <c r="G1509" i="12" s="1"/>
  <c r="B1510" i="12"/>
  <c r="C1510" i="12" s="1"/>
  <c r="D1510" i="12"/>
  <c r="E1510" i="12"/>
  <c r="G1510" i="12" s="1"/>
  <c r="B1511" i="12"/>
  <c r="C1511" i="12" s="1"/>
  <c r="D1511" i="12"/>
  <c r="E1511" i="12"/>
  <c r="G1511" i="12" s="1"/>
  <c r="B1512" i="12"/>
  <c r="C1512" i="12" s="1"/>
  <c r="D1512" i="12"/>
  <c r="E1512" i="12"/>
  <c r="G1512" i="12" s="1"/>
  <c r="B1513" i="12"/>
  <c r="C1513" i="12" s="1"/>
  <c r="D1513" i="12"/>
  <c r="E1513" i="12"/>
  <c r="G1513" i="12" s="1"/>
  <c r="B1514" i="12"/>
  <c r="C1514" i="12" s="1"/>
  <c r="D1514" i="12"/>
  <c r="E1514" i="12"/>
  <c r="G1514" i="12" s="1"/>
  <c r="B1515" i="12"/>
  <c r="C1515" i="12" s="1"/>
  <c r="D1515" i="12"/>
  <c r="E1515" i="12"/>
  <c r="G1515" i="12" s="1"/>
  <c r="B1516" i="12"/>
  <c r="C1516" i="12" s="1"/>
  <c r="D1516" i="12"/>
  <c r="E1516" i="12"/>
  <c r="G1516" i="12" s="1"/>
  <c r="B1517" i="12"/>
  <c r="C1517" i="12" s="1"/>
  <c r="D1517" i="12"/>
  <c r="E1517" i="12"/>
  <c r="G1517" i="12" s="1"/>
  <c r="B1518" i="12"/>
  <c r="C1518" i="12" s="1"/>
  <c r="D1518" i="12"/>
  <c r="E1518" i="12"/>
  <c r="G1518" i="12" s="1"/>
  <c r="B1519" i="12"/>
  <c r="C1519" i="12" s="1"/>
  <c r="D1519" i="12"/>
  <c r="E1519" i="12"/>
  <c r="G1519" i="12" s="1"/>
  <c r="B1520" i="12"/>
  <c r="C1520" i="12" s="1"/>
  <c r="D1520" i="12"/>
  <c r="E1520" i="12"/>
  <c r="G1520" i="12" s="1"/>
  <c r="B1521" i="12"/>
  <c r="C1521" i="12" s="1"/>
  <c r="D1521" i="12"/>
  <c r="E1521" i="12"/>
  <c r="G1521" i="12" s="1"/>
  <c r="B1522" i="12"/>
  <c r="C1522" i="12" s="1"/>
  <c r="D1522" i="12"/>
  <c r="E1522" i="12"/>
  <c r="G1522" i="12" s="1"/>
  <c r="B1523" i="12"/>
  <c r="C1523" i="12" s="1"/>
  <c r="D1523" i="12"/>
  <c r="E1523" i="12"/>
  <c r="G1523" i="12" s="1"/>
  <c r="B1524" i="12"/>
  <c r="C1524" i="12" s="1"/>
  <c r="D1524" i="12"/>
  <c r="E1524" i="12"/>
  <c r="G1524" i="12" s="1"/>
  <c r="B1525" i="12"/>
  <c r="C1525" i="12" s="1"/>
  <c r="D1525" i="12"/>
  <c r="E1525" i="12"/>
  <c r="G1525" i="12" s="1"/>
  <c r="B1526" i="12"/>
  <c r="C1526" i="12" s="1"/>
  <c r="D1526" i="12"/>
  <c r="E1526" i="12"/>
  <c r="G1526" i="12" s="1"/>
  <c r="B1527" i="12"/>
  <c r="C1527" i="12" s="1"/>
  <c r="D1527" i="12"/>
  <c r="E1527" i="12"/>
  <c r="G1527" i="12" s="1"/>
  <c r="B1528" i="12"/>
  <c r="C1528" i="12" s="1"/>
  <c r="D1528" i="12"/>
  <c r="E1528" i="12"/>
  <c r="G1528" i="12" s="1"/>
  <c r="B1529" i="12"/>
  <c r="C1529" i="12" s="1"/>
  <c r="D1529" i="12"/>
  <c r="E1529" i="12"/>
  <c r="G1529" i="12" s="1"/>
  <c r="B1530" i="12"/>
  <c r="C1530" i="12" s="1"/>
  <c r="D1530" i="12"/>
  <c r="E1530" i="12"/>
  <c r="G1530" i="12" s="1"/>
  <c r="B1531" i="12"/>
  <c r="C1531" i="12" s="1"/>
  <c r="D1531" i="12"/>
  <c r="E1531" i="12"/>
  <c r="G1531" i="12" s="1"/>
  <c r="B1532" i="12"/>
  <c r="C1532" i="12" s="1"/>
  <c r="D1532" i="12"/>
  <c r="E1532" i="12"/>
  <c r="G1532" i="12" s="1"/>
  <c r="B1533" i="12"/>
  <c r="C1533" i="12" s="1"/>
  <c r="D1533" i="12"/>
  <c r="E1533" i="12"/>
  <c r="G1533" i="12" s="1"/>
  <c r="B1534" i="12"/>
  <c r="C1534" i="12" s="1"/>
  <c r="D1534" i="12"/>
  <c r="E1534" i="12"/>
  <c r="G1534" i="12" s="1"/>
  <c r="B1535" i="12"/>
  <c r="C1535" i="12" s="1"/>
  <c r="D1535" i="12"/>
  <c r="E1535" i="12"/>
  <c r="G1535" i="12" s="1"/>
  <c r="B1536" i="12"/>
  <c r="C1536" i="12" s="1"/>
  <c r="D1536" i="12"/>
  <c r="E1536" i="12"/>
  <c r="G1536" i="12" s="1"/>
  <c r="B1537" i="12"/>
  <c r="C1537" i="12" s="1"/>
  <c r="D1537" i="12"/>
  <c r="E1537" i="12"/>
  <c r="G1537" i="12" s="1"/>
  <c r="B1538" i="12"/>
  <c r="C1538" i="12" s="1"/>
  <c r="D1538" i="12"/>
  <c r="E1538" i="12"/>
  <c r="G1538" i="12" s="1"/>
  <c r="B1539" i="12"/>
  <c r="C1539" i="12" s="1"/>
  <c r="D1539" i="12"/>
  <c r="E1539" i="12"/>
  <c r="G1539" i="12" s="1"/>
  <c r="B1540" i="12"/>
  <c r="C1540" i="12" s="1"/>
  <c r="D1540" i="12"/>
  <c r="E1540" i="12"/>
  <c r="G1540" i="12" s="1"/>
  <c r="B1541" i="12"/>
  <c r="C1541" i="12" s="1"/>
  <c r="D1541" i="12"/>
  <c r="E1541" i="12"/>
  <c r="G1541" i="12" s="1"/>
  <c r="B1542" i="12"/>
  <c r="C1542" i="12" s="1"/>
  <c r="D1542" i="12"/>
  <c r="E1542" i="12"/>
  <c r="G1542" i="12" s="1"/>
  <c r="B1543" i="12"/>
  <c r="C1543" i="12" s="1"/>
  <c r="D1543" i="12"/>
  <c r="E1543" i="12"/>
  <c r="G1543" i="12" s="1"/>
  <c r="B1544" i="12"/>
  <c r="C1544" i="12" s="1"/>
  <c r="D1544" i="12"/>
  <c r="E1544" i="12"/>
  <c r="G1544" i="12" s="1"/>
  <c r="B1545" i="12"/>
  <c r="C1545" i="12" s="1"/>
  <c r="D1545" i="12"/>
  <c r="E1545" i="12"/>
  <c r="G1545" i="12" s="1"/>
  <c r="B1546" i="12"/>
  <c r="C1546" i="12" s="1"/>
  <c r="D1546" i="12"/>
  <c r="E1546" i="12"/>
  <c r="G1546" i="12" s="1"/>
  <c r="B1547" i="12"/>
  <c r="C1547" i="12" s="1"/>
  <c r="D1547" i="12"/>
  <c r="E1547" i="12"/>
  <c r="G1547" i="12" s="1"/>
  <c r="B1548" i="12"/>
  <c r="C1548" i="12" s="1"/>
  <c r="D1548" i="12"/>
  <c r="E1548" i="12"/>
  <c r="G1548" i="12" s="1"/>
  <c r="B1549" i="12"/>
  <c r="C1549" i="12" s="1"/>
  <c r="D1549" i="12"/>
  <c r="E1549" i="12"/>
  <c r="G1549" i="12" s="1"/>
  <c r="B1550" i="12"/>
  <c r="C1550" i="12" s="1"/>
  <c r="D1550" i="12"/>
  <c r="E1550" i="12"/>
  <c r="G1550" i="12" s="1"/>
  <c r="B1551" i="12"/>
  <c r="C1551" i="12" s="1"/>
  <c r="D1551" i="12"/>
  <c r="E1551" i="12"/>
  <c r="G1551" i="12" s="1"/>
  <c r="B1552" i="12"/>
  <c r="C1552" i="12" s="1"/>
  <c r="D1552" i="12"/>
  <c r="E1552" i="12"/>
  <c r="G1552" i="12" s="1"/>
  <c r="B1553" i="12"/>
  <c r="C1553" i="12" s="1"/>
  <c r="D1553" i="12"/>
  <c r="E1553" i="12"/>
  <c r="G1553" i="12" s="1"/>
  <c r="B1554" i="12"/>
  <c r="C1554" i="12" s="1"/>
  <c r="D1554" i="12"/>
  <c r="E1554" i="12"/>
  <c r="G1554" i="12" s="1"/>
  <c r="B1555" i="12"/>
  <c r="C1555" i="12" s="1"/>
  <c r="D1555" i="12"/>
  <c r="E1555" i="12"/>
  <c r="G1555" i="12" s="1"/>
  <c r="B1556" i="12"/>
  <c r="C1556" i="12" s="1"/>
  <c r="D1556" i="12"/>
  <c r="E1556" i="12"/>
  <c r="G1556" i="12" s="1"/>
  <c r="B1557" i="12"/>
  <c r="C1557" i="12" s="1"/>
  <c r="D1557" i="12"/>
  <c r="E1557" i="12"/>
  <c r="G1557" i="12" s="1"/>
  <c r="B1558" i="12"/>
  <c r="C1558" i="12" s="1"/>
  <c r="D1558" i="12"/>
  <c r="E1558" i="12"/>
  <c r="G1558" i="12" s="1"/>
  <c r="B1559" i="12"/>
  <c r="C1559" i="12" s="1"/>
  <c r="D1559" i="12"/>
  <c r="E1559" i="12"/>
  <c r="G1559" i="12" s="1"/>
  <c r="B1560" i="12"/>
  <c r="C1560" i="12" s="1"/>
  <c r="D1560" i="12"/>
  <c r="E1560" i="12"/>
  <c r="G1560" i="12" s="1"/>
  <c r="B1561" i="12"/>
  <c r="C1561" i="12" s="1"/>
  <c r="D1561" i="12"/>
  <c r="E1561" i="12"/>
  <c r="G1561" i="12" s="1"/>
  <c r="B1562" i="12"/>
  <c r="C1562" i="12" s="1"/>
  <c r="D1562" i="12"/>
  <c r="E1562" i="12"/>
  <c r="G1562" i="12" s="1"/>
  <c r="B1563" i="12"/>
  <c r="C1563" i="12" s="1"/>
  <c r="D1563" i="12"/>
  <c r="E1563" i="12"/>
  <c r="G1563" i="12" s="1"/>
  <c r="B1564" i="12"/>
  <c r="C1564" i="12" s="1"/>
  <c r="D1564" i="12"/>
  <c r="E1564" i="12"/>
  <c r="G1564" i="12" s="1"/>
  <c r="B1565" i="12"/>
  <c r="C1565" i="12" s="1"/>
  <c r="D1565" i="12"/>
  <c r="E1565" i="12"/>
  <c r="G1565" i="12" s="1"/>
  <c r="B1566" i="12"/>
  <c r="C1566" i="12" s="1"/>
  <c r="D1566" i="12"/>
  <c r="E1566" i="12"/>
  <c r="G1566" i="12" s="1"/>
  <c r="B1567" i="12"/>
  <c r="C1567" i="12" s="1"/>
  <c r="D1567" i="12"/>
  <c r="E1567" i="12"/>
  <c r="G1567" i="12" s="1"/>
  <c r="B1568" i="12"/>
  <c r="C1568" i="12" s="1"/>
  <c r="D1568" i="12"/>
  <c r="E1568" i="12"/>
  <c r="G1568" i="12" s="1"/>
  <c r="B1569" i="12"/>
  <c r="C1569" i="12" s="1"/>
  <c r="D1569" i="12"/>
  <c r="E1569" i="12"/>
  <c r="G1569" i="12" s="1"/>
  <c r="B1570" i="12"/>
  <c r="C1570" i="12" s="1"/>
  <c r="D1570" i="12"/>
  <c r="E1570" i="12"/>
  <c r="G1570" i="12" s="1"/>
  <c r="B1571" i="12"/>
  <c r="C1571" i="12" s="1"/>
  <c r="D1571" i="12"/>
  <c r="E1571" i="12"/>
  <c r="G1571" i="12" s="1"/>
  <c r="B1572" i="12"/>
  <c r="C1572" i="12" s="1"/>
  <c r="D1572" i="12"/>
  <c r="E1572" i="12"/>
  <c r="G1572" i="12" s="1"/>
  <c r="B1573" i="12"/>
  <c r="C1573" i="12" s="1"/>
  <c r="D1573" i="12"/>
  <c r="E1573" i="12"/>
  <c r="G1573" i="12" s="1"/>
  <c r="B1574" i="12"/>
  <c r="C1574" i="12" s="1"/>
  <c r="D1574" i="12"/>
  <c r="E1574" i="12"/>
  <c r="G1574" i="12" s="1"/>
  <c r="B1575" i="12"/>
  <c r="C1575" i="12" s="1"/>
  <c r="D1575" i="12"/>
  <c r="E1575" i="12"/>
  <c r="G1575" i="12" s="1"/>
  <c r="B1576" i="12"/>
  <c r="C1576" i="12" s="1"/>
  <c r="D1576" i="12"/>
  <c r="E1576" i="12"/>
  <c r="G1576" i="12" s="1"/>
  <c r="B1577" i="12"/>
  <c r="C1577" i="12" s="1"/>
  <c r="D1577" i="12"/>
  <c r="E1577" i="12"/>
  <c r="G1577" i="12" s="1"/>
  <c r="B1578" i="12"/>
  <c r="C1578" i="12" s="1"/>
  <c r="D1578" i="12"/>
  <c r="E1578" i="12"/>
  <c r="G1578" i="12" s="1"/>
  <c r="B1579" i="12"/>
  <c r="C1579" i="12" s="1"/>
  <c r="D1579" i="12"/>
  <c r="E1579" i="12"/>
  <c r="G1579" i="12" s="1"/>
  <c r="B1580" i="12"/>
  <c r="C1580" i="12" s="1"/>
  <c r="D1580" i="12"/>
  <c r="E1580" i="12"/>
  <c r="G1580" i="12" s="1"/>
  <c r="B1581" i="12"/>
  <c r="C1581" i="12" s="1"/>
  <c r="D1581" i="12"/>
  <c r="E1581" i="12"/>
  <c r="G1581" i="12" s="1"/>
  <c r="B1582" i="12"/>
  <c r="C1582" i="12" s="1"/>
  <c r="D1582" i="12"/>
  <c r="E1582" i="12"/>
  <c r="G1582" i="12" s="1"/>
  <c r="B1583" i="12"/>
  <c r="C1583" i="12" s="1"/>
  <c r="D1583" i="12"/>
  <c r="E1583" i="12"/>
  <c r="G1583" i="12" s="1"/>
  <c r="B1584" i="12"/>
  <c r="C1584" i="12" s="1"/>
  <c r="D1584" i="12"/>
  <c r="E1584" i="12"/>
  <c r="G1584" i="12" s="1"/>
  <c r="B1585" i="12"/>
  <c r="C1585" i="12" s="1"/>
  <c r="D1585" i="12"/>
  <c r="E1585" i="12"/>
  <c r="G1585" i="12" s="1"/>
  <c r="B1586" i="12"/>
  <c r="C1586" i="12" s="1"/>
  <c r="D1586" i="12"/>
  <c r="E1586" i="12"/>
  <c r="G1586" i="12" s="1"/>
  <c r="B1587" i="12"/>
  <c r="C1587" i="12" s="1"/>
  <c r="D1587" i="12"/>
  <c r="E1587" i="12"/>
  <c r="G1587" i="12" s="1"/>
  <c r="B1588" i="12"/>
  <c r="C1588" i="12" s="1"/>
  <c r="D1588" i="12"/>
  <c r="E1588" i="12"/>
  <c r="G1588" i="12" s="1"/>
  <c r="B1589" i="12"/>
  <c r="C1589" i="12" s="1"/>
  <c r="D1589" i="12"/>
  <c r="E1589" i="12"/>
  <c r="G1589" i="12" s="1"/>
  <c r="B1590" i="12"/>
  <c r="C1590" i="12" s="1"/>
  <c r="D1590" i="12"/>
  <c r="E1590" i="12"/>
  <c r="G1590" i="12" s="1"/>
  <c r="B1591" i="12"/>
  <c r="C1591" i="12" s="1"/>
  <c r="D1591" i="12"/>
  <c r="E1591" i="12"/>
  <c r="G1591" i="12" s="1"/>
  <c r="B1592" i="12"/>
  <c r="C1592" i="12" s="1"/>
  <c r="D1592" i="12"/>
  <c r="E1592" i="12"/>
  <c r="G1592" i="12" s="1"/>
  <c r="B1593" i="12"/>
  <c r="C1593" i="12" s="1"/>
  <c r="D1593" i="12"/>
  <c r="E1593" i="12"/>
  <c r="G1593" i="12" s="1"/>
  <c r="B1594" i="12"/>
  <c r="C1594" i="12" s="1"/>
  <c r="D1594" i="12"/>
  <c r="E1594" i="12"/>
  <c r="G1594" i="12" s="1"/>
  <c r="B1595" i="12"/>
  <c r="C1595" i="12" s="1"/>
  <c r="D1595" i="12"/>
  <c r="E1595" i="12"/>
  <c r="G1595" i="12" s="1"/>
  <c r="B1596" i="12"/>
  <c r="C1596" i="12" s="1"/>
  <c r="D1596" i="12"/>
  <c r="E1596" i="12"/>
  <c r="G1596" i="12" s="1"/>
  <c r="B1597" i="12"/>
  <c r="C1597" i="12" s="1"/>
  <c r="D1597" i="12"/>
  <c r="E1597" i="12"/>
  <c r="G1597" i="12" s="1"/>
  <c r="B1598" i="12"/>
  <c r="C1598" i="12" s="1"/>
  <c r="D1598" i="12"/>
  <c r="E1598" i="12"/>
  <c r="G1598" i="12" s="1"/>
  <c r="B1599" i="12"/>
  <c r="C1599" i="12" s="1"/>
  <c r="D1599" i="12"/>
  <c r="E1599" i="12"/>
  <c r="G1599" i="12" s="1"/>
  <c r="B1600" i="12"/>
  <c r="C1600" i="12" s="1"/>
  <c r="D1600" i="12"/>
  <c r="E1600" i="12"/>
  <c r="G1600" i="12" s="1"/>
  <c r="B1601" i="12"/>
  <c r="C1601" i="12" s="1"/>
  <c r="D1601" i="12"/>
  <c r="E1601" i="12"/>
  <c r="G1601" i="12" s="1"/>
  <c r="B1602" i="12"/>
  <c r="C1602" i="12" s="1"/>
  <c r="D1602" i="12"/>
  <c r="E1602" i="12"/>
  <c r="G1602" i="12" s="1"/>
  <c r="B1603" i="12"/>
  <c r="C1603" i="12" s="1"/>
  <c r="D1603" i="12"/>
  <c r="E1603" i="12"/>
  <c r="G1603" i="12" s="1"/>
  <c r="B1604" i="12"/>
  <c r="C1604" i="12" s="1"/>
  <c r="D1604" i="12"/>
  <c r="E1604" i="12"/>
  <c r="G1604" i="12" s="1"/>
  <c r="B1605" i="12"/>
  <c r="C1605" i="12" s="1"/>
  <c r="D1605" i="12"/>
  <c r="E1605" i="12"/>
  <c r="G1605" i="12" s="1"/>
  <c r="B1606" i="12"/>
  <c r="C1606" i="12" s="1"/>
  <c r="D1606" i="12"/>
  <c r="E1606" i="12"/>
  <c r="G1606" i="12" s="1"/>
  <c r="B1607" i="12"/>
  <c r="C1607" i="12" s="1"/>
  <c r="D1607" i="12"/>
  <c r="E1607" i="12"/>
  <c r="G1607" i="12" s="1"/>
  <c r="B1608" i="12"/>
  <c r="C1608" i="12" s="1"/>
  <c r="D1608" i="12"/>
  <c r="E1608" i="12"/>
  <c r="G1608" i="12" s="1"/>
  <c r="B1609" i="12"/>
  <c r="C1609" i="12" s="1"/>
  <c r="D1609" i="12"/>
  <c r="E1609" i="12"/>
  <c r="G1609" i="12" s="1"/>
  <c r="B1610" i="12"/>
  <c r="C1610" i="12" s="1"/>
  <c r="D1610" i="12"/>
  <c r="E1610" i="12"/>
  <c r="G1610" i="12" s="1"/>
  <c r="B1611" i="12"/>
  <c r="C1611" i="12" s="1"/>
  <c r="D1611" i="12"/>
  <c r="E1611" i="12"/>
  <c r="G1611" i="12" s="1"/>
  <c r="B1612" i="12"/>
  <c r="C1612" i="12" s="1"/>
  <c r="D1612" i="12"/>
  <c r="E1612" i="12"/>
  <c r="G1612" i="12" s="1"/>
  <c r="B1613" i="12"/>
  <c r="C1613" i="12" s="1"/>
  <c r="D1613" i="12"/>
  <c r="E1613" i="12"/>
  <c r="G1613" i="12" s="1"/>
  <c r="B1614" i="12"/>
  <c r="C1614" i="12" s="1"/>
  <c r="D1614" i="12"/>
  <c r="E1614" i="12"/>
  <c r="G1614" i="12" s="1"/>
  <c r="B1615" i="12"/>
  <c r="C1615" i="12" s="1"/>
  <c r="D1615" i="12"/>
  <c r="E1615" i="12"/>
  <c r="G1615" i="12" s="1"/>
  <c r="B1616" i="12"/>
  <c r="C1616" i="12" s="1"/>
  <c r="D1616" i="12"/>
  <c r="E1616" i="12"/>
  <c r="G1616" i="12" s="1"/>
  <c r="B1617" i="12"/>
  <c r="C1617" i="12" s="1"/>
  <c r="D1617" i="12"/>
  <c r="E1617" i="12"/>
  <c r="G1617" i="12" s="1"/>
  <c r="B1618" i="12"/>
  <c r="C1618" i="12" s="1"/>
  <c r="D1618" i="12"/>
  <c r="E1618" i="12"/>
  <c r="G1618" i="12" s="1"/>
  <c r="B1619" i="12"/>
  <c r="C1619" i="12" s="1"/>
  <c r="D1619" i="12"/>
  <c r="E1619" i="12"/>
  <c r="G1619" i="12" s="1"/>
  <c r="B1620" i="12"/>
  <c r="C1620" i="12" s="1"/>
  <c r="D1620" i="12"/>
  <c r="E1620" i="12"/>
  <c r="G1620" i="12" s="1"/>
  <c r="B1621" i="12"/>
  <c r="C1621" i="12" s="1"/>
  <c r="D1621" i="12"/>
  <c r="E1621" i="12"/>
  <c r="G1621" i="12" s="1"/>
  <c r="B1622" i="12"/>
  <c r="C1622" i="12" s="1"/>
  <c r="D1622" i="12"/>
  <c r="E1622" i="12"/>
  <c r="G1622" i="12" s="1"/>
  <c r="B1623" i="12"/>
  <c r="C1623" i="12" s="1"/>
  <c r="D1623" i="12"/>
  <c r="E1623" i="12"/>
  <c r="G1623" i="12" s="1"/>
  <c r="B1624" i="12"/>
  <c r="C1624" i="12" s="1"/>
  <c r="D1624" i="12"/>
  <c r="E1624" i="12"/>
  <c r="G1624" i="12" s="1"/>
  <c r="B1625" i="12"/>
  <c r="C1625" i="12" s="1"/>
  <c r="D1625" i="12"/>
  <c r="E1625" i="12"/>
  <c r="G1625" i="12" s="1"/>
  <c r="B1626" i="12"/>
  <c r="C1626" i="12" s="1"/>
  <c r="D1626" i="12"/>
  <c r="E1626" i="12"/>
  <c r="G1626" i="12" s="1"/>
  <c r="B1627" i="12"/>
  <c r="C1627" i="12" s="1"/>
  <c r="D1627" i="12"/>
  <c r="E1627" i="12"/>
  <c r="G1627" i="12" s="1"/>
  <c r="B1628" i="12"/>
  <c r="C1628" i="12" s="1"/>
  <c r="D1628" i="12"/>
  <c r="E1628" i="12"/>
  <c r="G1628" i="12" s="1"/>
  <c r="B1629" i="12"/>
  <c r="C1629" i="12" s="1"/>
  <c r="D1629" i="12"/>
  <c r="E1629" i="12"/>
  <c r="G1629" i="12" s="1"/>
  <c r="B1630" i="12"/>
  <c r="C1630" i="12" s="1"/>
  <c r="D1630" i="12"/>
  <c r="E1630" i="12"/>
  <c r="G1630" i="12" s="1"/>
  <c r="B1631" i="12"/>
  <c r="C1631" i="12" s="1"/>
  <c r="D1631" i="12"/>
  <c r="E1631" i="12"/>
  <c r="G1631" i="12" s="1"/>
  <c r="B1632" i="12"/>
  <c r="C1632" i="12" s="1"/>
  <c r="D1632" i="12"/>
  <c r="E1632" i="12"/>
  <c r="G1632" i="12" s="1"/>
  <c r="B1633" i="12"/>
  <c r="C1633" i="12" s="1"/>
  <c r="D1633" i="12"/>
  <c r="E1633" i="12"/>
  <c r="G1633" i="12" s="1"/>
  <c r="B1634" i="12"/>
  <c r="C1634" i="12" s="1"/>
  <c r="D1634" i="12"/>
  <c r="E1634" i="12"/>
  <c r="G1634" i="12" s="1"/>
  <c r="B1635" i="12"/>
  <c r="C1635" i="12" s="1"/>
  <c r="D1635" i="12"/>
  <c r="E1635" i="12"/>
  <c r="G1635" i="12" s="1"/>
  <c r="B1636" i="12"/>
  <c r="C1636" i="12" s="1"/>
  <c r="D1636" i="12"/>
  <c r="E1636" i="12"/>
  <c r="G1636" i="12" s="1"/>
  <c r="B1637" i="12"/>
  <c r="C1637" i="12" s="1"/>
  <c r="D1637" i="12"/>
  <c r="E1637" i="12"/>
  <c r="G1637" i="12" s="1"/>
  <c r="B1638" i="12"/>
  <c r="C1638" i="12" s="1"/>
  <c r="D1638" i="12"/>
  <c r="E1638" i="12"/>
  <c r="G1638" i="12" s="1"/>
  <c r="B1639" i="12"/>
  <c r="C1639" i="12" s="1"/>
  <c r="D1639" i="12"/>
  <c r="E1639" i="12"/>
  <c r="G1639" i="12" s="1"/>
  <c r="B1640" i="12"/>
  <c r="C1640" i="12" s="1"/>
  <c r="D1640" i="12"/>
  <c r="E1640" i="12"/>
  <c r="G1640" i="12" s="1"/>
  <c r="B1641" i="12"/>
  <c r="C1641" i="12" s="1"/>
  <c r="D1641" i="12"/>
  <c r="E1641" i="12"/>
  <c r="G1641" i="12" s="1"/>
  <c r="B1642" i="12"/>
  <c r="C1642" i="12" s="1"/>
  <c r="D1642" i="12"/>
  <c r="E1642" i="12"/>
  <c r="G1642" i="12" s="1"/>
  <c r="B1643" i="12"/>
  <c r="C1643" i="12" s="1"/>
  <c r="D1643" i="12"/>
  <c r="E1643" i="12"/>
  <c r="G1643" i="12" s="1"/>
  <c r="B1644" i="12"/>
  <c r="C1644" i="12" s="1"/>
  <c r="D1644" i="12"/>
  <c r="E1644" i="12"/>
  <c r="G1644" i="12" s="1"/>
  <c r="B1645" i="12"/>
  <c r="C1645" i="12" s="1"/>
  <c r="D1645" i="12"/>
  <c r="E1645" i="12"/>
  <c r="G1645" i="12" s="1"/>
  <c r="B1646" i="12"/>
  <c r="C1646" i="12" s="1"/>
  <c r="D1646" i="12"/>
  <c r="E1646" i="12"/>
  <c r="G1646" i="12" s="1"/>
  <c r="B1647" i="12"/>
  <c r="C1647" i="12" s="1"/>
  <c r="D1647" i="12"/>
  <c r="E1647" i="12"/>
  <c r="G1647" i="12" s="1"/>
  <c r="B1648" i="12"/>
  <c r="C1648" i="12" s="1"/>
  <c r="D1648" i="12"/>
  <c r="E1648" i="12"/>
  <c r="G1648" i="12" s="1"/>
  <c r="B1649" i="12"/>
  <c r="C1649" i="12" s="1"/>
  <c r="D1649" i="12"/>
  <c r="E1649" i="12"/>
  <c r="G1649" i="12" s="1"/>
  <c r="B1650" i="12"/>
  <c r="C1650" i="12" s="1"/>
  <c r="D1650" i="12"/>
  <c r="E1650" i="12"/>
  <c r="G1650" i="12" s="1"/>
  <c r="B1651" i="12"/>
  <c r="C1651" i="12" s="1"/>
  <c r="D1651" i="12"/>
  <c r="E1651" i="12"/>
  <c r="G1651" i="12" s="1"/>
  <c r="B1652" i="12"/>
  <c r="C1652" i="12" s="1"/>
  <c r="D1652" i="12"/>
  <c r="E1652" i="12"/>
  <c r="G1652" i="12" s="1"/>
  <c r="B1653" i="12"/>
  <c r="C1653" i="12" s="1"/>
  <c r="D1653" i="12"/>
  <c r="E1653" i="12"/>
  <c r="G1653" i="12" s="1"/>
  <c r="B1654" i="12"/>
  <c r="C1654" i="12" s="1"/>
  <c r="D1654" i="12"/>
  <c r="E1654" i="12"/>
  <c r="G1654" i="12" s="1"/>
  <c r="B1655" i="12"/>
  <c r="C1655" i="12" s="1"/>
  <c r="D1655" i="12"/>
  <c r="E1655" i="12"/>
  <c r="G1655" i="12" s="1"/>
  <c r="B1656" i="12"/>
  <c r="C1656" i="12" s="1"/>
  <c r="D1656" i="12"/>
  <c r="E1656" i="12"/>
  <c r="G1656" i="12" s="1"/>
  <c r="B1657" i="12"/>
  <c r="C1657" i="12" s="1"/>
  <c r="D1657" i="12"/>
  <c r="E1657" i="12"/>
  <c r="G1657" i="12" s="1"/>
  <c r="B1658" i="12"/>
  <c r="C1658" i="12" s="1"/>
  <c r="D1658" i="12"/>
  <c r="E1658" i="12"/>
  <c r="G1658" i="12" s="1"/>
  <c r="B1659" i="12"/>
  <c r="C1659" i="12" s="1"/>
  <c r="D1659" i="12"/>
  <c r="E1659" i="12"/>
  <c r="G1659" i="12" s="1"/>
  <c r="B1660" i="12"/>
  <c r="C1660" i="12" s="1"/>
  <c r="D1660" i="12"/>
  <c r="E1660" i="12"/>
  <c r="G1660" i="12" s="1"/>
  <c r="B1661" i="12"/>
  <c r="C1661" i="12" s="1"/>
  <c r="D1661" i="12"/>
  <c r="E1661" i="12"/>
  <c r="G1661" i="12" s="1"/>
  <c r="B1662" i="12"/>
  <c r="C1662" i="12" s="1"/>
  <c r="D1662" i="12"/>
  <c r="E1662" i="12"/>
  <c r="G1662" i="12" s="1"/>
  <c r="B1663" i="12"/>
  <c r="C1663" i="12" s="1"/>
  <c r="D1663" i="12"/>
  <c r="E1663" i="12"/>
  <c r="G1663" i="12" s="1"/>
  <c r="B1664" i="12"/>
  <c r="C1664" i="12" s="1"/>
  <c r="D1664" i="12"/>
  <c r="E1664" i="12"/>
  <c r="G1664" i="12" s="1"/>
  <c r="B1665" i="12"/>
  <c r="C1665" i="12" s="1"/>
  <c r="D1665" i="12"/>
  <c r="E1665" i="12"/>
  <c r="G1665" i="12" s="1"/>
  <c r="B1666" i="12"/>
  <c r="C1666" i="12" s="1"/>
  <c r="D1666" i="12"/>
  <c r="E1666" i="12"/>
  <c r="G1666" i="12" s="1"/>
  <c r="B1667" i="12"/>
  <c r="C1667" i="12" s="1"/>
  <c r="D1667" i="12"/>
  <c r="E1667" i="12"/>
  <c r="G1667" i="12" s="1"/>
  <c r="B1668" i="12"/>
  <c r="C1668" i="12" s="1"/>
  <c r="D1668" i="12"/>
  <c r="E1668" i="12"/>
  <c r="G1668" i="12" s="1"/>
  <c r="B1669" i="12"/>
  <c r="C1669" i="12" s="1"/>
  <c r="D1669" i="12"/>
  <c r="E1669" i="12"/>
  <c r="G1669" i="12" s="1"/>
  <c r="B1670" i="12"/>
  <c r="C1670" i="12" s="1"/>
  <c r="D1670" i="12"/>
  <c r="E1670" i="12"/>
  <c r="G1670" i="12" s="1"/>
  <c r="B1671" i="12"/>
  <c r="C1671" i="12" s="1"/>
  <c r="D1671" i="12"/>
  <c r="E1671" i="12"/>
  <c r="G1671" i="12" s="1"/>
  <c r="B1672" i="12"/>
  <c r="C1672" i="12" s="1"/>
  <c r="D1672" i="12"/>
  <c r="E1672" i="12"/>
  <c r="G1672" i="12" s="1"/>
  <c r="B1673" i="12"/>
  <c r="C1673" i="12" s="1"/>
  <c r="D1673" i="12"/>
  <c r="E1673" i="12"/>
  <c r="G1673" i="12" s="1"/>
  <c r="B1674" i="12"/>
  <c r="C1674" i="12" s="1"/>
  <c r="D1674" i="12"/>
  <c r="E1674" i="12"/>
  <c r="G1674" i="12" s="1"/>
  <c r="B1675" i="12"/>
  <c r="C1675" i="12" s="1"/>
  <c r="D1675" i="12"/>
  <c r="E1675" i="12"/>
  <c r="G1675" i="12" s="1"/>
  <c r="B1676" i="12"/>
  <c r="C1676" i="12" s="1"/>
  <c r="D1676" i="12"/>
  <c r="E1676" i="12"/>
  <c r="G1676" i="12" s="1"/>
  <c r="B1677" i="12"/>
  <c r="C1677" i="12" s="1"/>
  <c r="D1677" i="12"/>
  <c r="E1677" i="12"/>
  <c r="G1677" i="12" s="1"/>
  <c r="B1678" i="12"/>
  <c r="C1678" i="12" s="1"/>
  <c r="D1678" i="12"/>
  <c r="E1678" i="12"/>
  <c r="G1678" i="12" s="1"/>
  <c r="B1679" i="12"/>
  <c r="C1679" i="12" s="1"/>
  <c r="D1679" i="12"/>
  <c r="E1679" i="12"/>
  <c r="G1679" i="12" s="1"/>
  <c r="B1680" i="12"/>
  <c r="C1680" i="12" s="1"/>
  <c r="D1680" i="12"/>
  <c r="E1680" i="12"/>
  <c r="G1680" i="12" s="1"/>
  <c r="B1681" i="12"/>
  <c r="C1681" i="12" s="1"/>
  <c r="D1681" i="12"/>
  <c r="E1681" i="12"/>
  <c r="G1681" i="12" s="1"/>
  <c r="B1682" i="12"/>
  <c r="C1682" i="12" s="1"/>
  <c r="D1682" i="12"/>
  <c r="E1682" i="12"/>
  <c r="G1682" i="12" s="1"/>
  <c r="B1683" i="12"/>
  <c r="C1683" i="12" s="1"/>
  <c r="D1683" i="12"/>
  <c r="E1683" i="12"/>
  <c r="G1683" i="12" s="1"/>
  <c r="B1684" i="12"/>
  <c r="C1684" i="12" s="1"/>
  <c r="D1684" i="12"/>
  <c r="E1684" i="12"/>
  <c r="G1684" i="12" s="1"/>
  <c r="B1685" i="12"/>
  <c r="C1685" i="12" s="1"/>
  <c r="D1685" i="12"/>
  <c r="E1685" i="12"/>
  <c r="G1685" i="12" s="1"/>
  <c r="B1686" i="12"/>
  <c r="C1686" i="12" s="1"/>
  <c r="D1686" i="12"/>
  <c r="E1686" i="12"/>
  <c r="G1686" i="12" s="1"/>
  <c r="B1687" i="12"/>
  <c r="C1687" i="12" s="1"/>
  <c r="D1687" i="12"/>
  <c r="E1687" i="12"/>
  <c r="G1687" i="12" s="1"/>
  <c r="B1688" i="12"/>
  <c r="C1688" i="12" s="1"/>
  <c r="D1688" i="12"/>
  <c r="E1688" i="12"/>
  <c r="G1688" i="12" s="1"/>
  <c r="B1689" i="12"/>
  <c r="C1689" i="12" s="1"/>
  <c r="D1689" i="12"/>
  <c r="E1689" i="12"/>
  <c r="G1689" i="12" s="1"/>
  <c r="B1690" i="12"/>
  <c r="C1690" i="12" s="1"/>
  <c r="D1690" i="12"/>
  <c r="E1690" i="12"/>
  <c r="G1690" i="12" s="1"/>
  <c r="B1691" i="12"/>
  <c r="C1691" i="12" s="1"/>
  <c r="D1691" i="12"/>
  <c r="E1691" i="12"/>
  <c r="G1691" i="12" s="1"/>
  <c r="B1692" i="12"/>
  <c r="C1692" i="12" s="1"/>
  <c r="D1692" i="12"/>
  <c r="E1692" i="12"/>
  <c r="G1692" i="12" s="1"/>
  <c r="B1693" i="12"/>
  <c r="C1693" i="12" s="1"/>
  <c r="D1693" i="12"/>
  <c r="E1693" i="12"/>
  <c r="G1693" i="12" s="1"/>
  <c r="B1694" i="12"/>
  <c r="C1694" i="12" s="1"/>
  <c r="D1694" i="12"/>
  <c r="E1694" i="12"/>
  <c r="G1694" i="12" s="1"/>
  <c r="B1695" i="12"/>
  <c r="C1695" i="12" s="1"/>
  <c r="D1695" i="12"/>
  <c r="E1695" i="12"/>
  <c r="G1695" i="12" s="1"/>
  <c r="B1696" i="12"/>
  <c r="C1696" i="12" s="1"/>
  <c r="D1696" i="12"/>
  <c r="E1696" i="12"/>
  <c r="G1696" i="12" s="1"/>
  <c r="B1697" i="12"/>
  <c r="C1697" i="12" s="1"/>
  <c r="D1697" i="12"/>
  <c r="E1697" i="12"/>
  <c r="G1697" i="12" s="1"/>
  <c r="B1698" i="12"/>
  <c r="C1698" i="12" s="1"/>
  <c r="D1698" i="12"/>
  <c r="E1698" i="12"/>
  <c r="G1698" i="12" s="1"/>
  <c r="B1699" i="12"/>
  <c r="C1699" i="12" s="1"/>
  <c r="D1699" i="12"/>
  <c r="E1699" i="12"/>
  <c r="G1699" i="12" s="1"/>
  <c r="B1700" i="12"/>
  <c r="C1700" i="12" s="1"/>
  <c r="D1700" i="12"/>
  <c r="E1700" i="12"/>
  <c r="G1700" i="12" s="1"/>
  <c r="B1701" i="12"/>
  <c r="C1701" i="12" s="1"/>
  <c r="D1701" i="12"/>
  <c r="E1701" i="12"/>
  <c r="G1701" i="12" s="1"/>
  <c r="B1702" i="12"/>
  <c r="C1702" i="12" s="1"/>
  <c r="D1702" i="12"/>
  <c r="E1702" i="12"/>
  <c r="G1702" i="12" s="1"/>
  <c r="B1703" i="12"/>
  <c r="C1703" i="12" s="1"/>
  <c r="D1703" i="12"/>
  <c r="E1703" i="12"/>
  <c r="G1703" i="12" s="1"/>
  <c r="B1704" i="12"/>
  <c r="C1704" i="12" s="1"/>
  <c r="D1704" i="12"/>
  <c r="E1704" i="12"/>
  <c r="G1704" i="12" s="1"/>
  <c r="B1705" i="12"/>
  <c r="C1705" i="12" s="1"/>
  <c r="D1705" i="12"/>
  <c r="E1705" i="12"/>
  <c r="G1705" i="12" s="1"/>
  <c r="B1706" i="12"/>
  <c r="C1706" i="12" s="1"/>
  <c r="D1706" i="12"/>
  <c r="E1706" i="12"/>
  <c r="G1706" i="12" s="1"/>
  <c r="B1707" i="12"/>
  <c r="C1707" i="12" s="1"/>
  <c r="D1707" i="12"/>
  <c r="E1707" i="12"/>
  <c r="G1707" i="12" s="1"/>
  <c r="B1708" i="12"/>
  <c r="C1708" i="12" s="1"/>
  <c r="D1708" i="12"/>
  <c r="E1708" i="12"/>
  <c r="G1708" i="12" s="1"/>
  <c r="B1709" i="12"/>
  <c r="C1709" i="12" s="1"/>
  <c r="D1709" i="12"/>
  <c r="E1709" i="12"/>
  <c r="G1709" i="12" s="1"/>
  <c r="B1710" i="12"/>
  <c r="C1710" i="12" s="1"/>
  <c r="D1710" i="12"/>
  <c r="E1710" i="12"/>
  <c r="G1710" i="12" s="1"/>
  <c r="B1711" i="12"/>
  <c r="C1711" i="12" s="1"/>
  <c r="D1711" i="12"/>
  <c r="E1711" i="12"/>
  <c r="G1711" i="12" s="1"/>
  <c r="B1712" i="12"/>
  <c r="C1712" i="12" s="1"/>
  <c r="D1712" i="12"/>
  <c r="E1712" i="12"/>
  <c r="G1712" i="12" s="1"/>
  <c r="B1713" i="12"/>
  <c r="C1713" i="12" s="1"/>
  <c r="D1713" i="12"/>
  <c r="E1713" i="12"/>
  <c r="G1713" i="12" s="1"/>
  <c r="B1714" i="12"/>
  <c r="C1714" i="12" s="1"/>
  <c r="D1714" i="12"/>
  <c r="E1714" i="12"/>
  <c r="G1714" i="12" s="1"/>
  <c r="B1715" i="12"/>
  <c r="C1715" i="12" s="1"/>
  <c r="D1715" i="12"/>
  <c r="E1715" i="12"/>
  <c r="G1715" i="12" s="1"/>
  <c r="B1716" i="12"/>
  <c r="C1716" i="12" s="1"/>
  <c r="D1716" i="12"/>
  <c r="E1716" i="12"/>
  <c r="G1716" i="12" s="1"/>
  <c r="B1717" i="12"/>
  <c r="C1717" i="12" s="1"/>
  <c r="D1717" i="12"/>
  <c r="E1717" i="12"/>
  <c r="G1717" i="12" s="1"/>
  <c r="B1718" i="12"/>
  <c r="C1718" i="12" s="1"/>
  <c r="D1718" i="12"/>
  <c r="E1718" i="12"/>
  <c r="G1718" i="12" s="1"/>
  <c r="B1719" i="12"/>
  <c r="C1719" i="12" s="1"/>
  <c r="D1719" i="12"/>
  <c r="E1719" i="12"/>
  <c r="G1719" i="12" s="1"/>
  <c r="B1720" i="12"/>
  <c r="C1720" i="12" s="1"/>
  <c r="D1720" i="12"/>
  <c r="E1720" i="12"/>
  <c r="G1720" i="12" s="1"/>
  <c r="B1721" i="12"/>
  <c r="C1721" i="12" s="1"/>
  <c r="D1721" i="12"/>
  <c r="E1721" i="12"/>
  <c r="G1721" i="12" s="1"/>
  <c r="B1722" i="12"/>
  <c r="C1722" i="12" s="1"/>
  <c r="D1722" i="12"/>
  <c r="E1722" i="12"/>
  <c r="G1722" i="12" s="1"/>
  <c r="B1723" i="12"/>
  <c r="C1723" i="12" s="1"/>
  <c r="D1723" i="12"/>
  <c r="E1723" i="12"/>
  <c r="G1723" i="12" s="1"/>
  <c r="B1724" i="12"/>
  <c r="C1724" i="12" s="1"/>
  <c r="D1724" i="12"/>
  <c r="E1724" i="12"/>
  <c r="G1724" i="12" s="1"/>
  <c r="B1725" i="12"/>
  <c r="C1725" i="12" s="1"/>
  <c r="D1725" i="12"/>
  <c r="E1725" i="12"/>
  <c r="G1725" i="12" s="1"/>
  <c r="B1726" i="12"/>
  <c r="C1726" i="12" s="1"/>
  <c r="D1726" i="12"/>
  <c r="E1726" i="12"/>
  <c r="G1726" i="12" s="1"/>
  <c r="B1727" i="12"/>
  <c r="C1727" i="12" s="1"/>
  <c r="D1727" i="12"/>
  <c r="E1727" i="12"/>
  <c r="G1727" i="12" s="1"/>
  <c r="B1728" i="12"/>
  <c r="C1728" i="12" s="1"/>
  <c r="D1728" i="12"/>
  <c r="E1728" i="12"/>
  <c r="G1728" i="12" s="1"/>
  <c r="B1729" i="12"/>
  <c r="C1729" i="12" s="1"/>
  <c r="D1729" i="12"/>
  <c r="E1729" i="12"/>
  <c r="G1729" i="12" s="1"/>
  <c r="B1730" i="12"/>
  <c r="C1730" i="12" s="1"/>
  <c r="D1730" i="12"/>
  <c r="E1730" i="12"/>
  <c r="G1730" i="12" s="1"/>
  <c r="B1731" i="12"/>
  <c r="C1731" i="12" s="1"/>
  <c r="D1731" i="12"/>
  <c r="E1731" i="12"/>
  <c r="G1731" i="12" s="1"/>
  <c r="B1732" i="12"/>
  <c r="C1732" i="12" s="1"/>
  <c r="D1732" i="12"/>
  <c r="E1732" i="12"/>
  <c r="G1732" i="12" s="1"/>
  <c r="B1733" i="12"/>
  <c r="C1733" i="12" s="1"/>
  <c r="D1733" i="12"/>
  <c r="E1733" i="12"/>
  <c r="G1733" i="12" s="1"/>
  <c r="B1734" i="12"/>
  <c r="C1734" i="12" s="1"/>
  <c r="D1734" i="12"/>
  <c r="E1734" i="12"/>
  <c r="G1734" i="12" s="1"/>
  <c r="B1735" i="12"/>
  <c r="C1735" i="12" s="1"/>
  <c r="D1735" i="12"/>
  <c r="E1735" i="12"/>
  <c r="G1735" i="12" s="1"/>
  <c r="B1736" i="12"/>
  <c r="C1736" i="12" s="1"/>
  <c r="D1736" i="12"/>
  <c r="E1736" i="12"/>
  <c r="G1736" i="12" s="1"/>
  <c r="B1737" i="12"/>
  <c r="C1737" i="12" s="1"/>
  <c r="D1737" i="12"/>
  <c r="E1737" i="12"/>
  <c r="G1737" i="12" s="1"/>
  <c r="B1738" i="12"/>
  <c r="C1738" i="12" s="1"/>
  <c r="D1738" i="12"/>
  <c r="E1738" i="12"/>
  <c r="G1738" i="12" s="1"/>
  <c r="B1739" i="12"/>
  <c r="C1739" i="12" s="1"/>
  <c r="D1739" i="12"/>
  <c r="E1739" i="12"/>
  <c r="G1739" i="12" s="1"/>
  <c r="B1740" i="12"/>
  <c r="C1740" i="12" s="1"/>
  <c r="D1740" i="12"/>
  <c r="E1740" i="12"/>
  <c r="G1740" i="12" s="1"/>
  <c r="B1741" i="12"/>
  <c r="C1741" i="12" s="1"/>
  <c r="D1741" i="12"/>
  <c r="E1741" i="12"/>
  <c r="G1741" i="12" s="1"/>
  <c r="B1742" i="12"/>
  <c r="C1742" i="12" s="1"/>
  <c r="D1742" i="12"/>
  <c r="E1742" i="12"/>
  <c r="G1742" i="12" s="1"/>
  <c r="B1743" i="12"/>
  <c r="C1743" i="12" s="1"/>
  <c r="D1743" i="12"/>
  <c r="E1743" i="12"/>
  <c r="G1743" i="12" s="1"/>
  <c r="B1744" i="12"/>
  <c r="C1744" i="12" s="1"/>
  <c r="D1744" i="12"/>
  <c r="E1744" i="12"/>
  <c r="G1744" i="12" s="1"/>
  <c r="B1745" i="12"/>
  <c r="C1745" i="12" s="1"/>
  <c r="D1745" i="12"/>
  <c r="E1745" i="12"/>
  <c r="G1745" i="12" s="1"/>
  <c r="B1746" i="12"/>
  <c r="C1746" i="12" s="1"/>
  <c r="D1746" i="12"/>
  <c r="E1746" i="12"/>
  <c r="G1746" i="12" s="1"/>
  <c r="B1747" i="12"/>
  <c r="C1747" i="12" s="1"/>
  <c r="D1747" i="12"/>
  <c r="E1747" i="12"/>
  <c r="G1747" i="12" s="1"/>
  <c r="B1748" i="12"/>
  <c r="C1748" i="12" s="1"/>
  <c r="D1748" i="12"/>
  <c r="E1748" i="12"/>
  <c r="G1748" i="12" s="1"/>
  <c r="B1749" i="12"/>
  <c r="C1749" i="12" s="1"/>
  <c r="D1749" i="12"/>
  <c r="E1749" i="12"/>
  <c r="G1749" i="12" s="1"/>
  <c r="B1750" i="12"/>
  <c r="C1750" i="12" s="1"/>
  <c r="D1750" i="12"/>
  <c r="E1750" i="12"/>
  <c r="G1750" i="12" s="1"/>
  <c r="B1751" i="12"/>
  <c r="C1751" i="12" s="1"/>
  <c r="D1751" i="12"/>
  <c r="E1751" i="12"/>
  <c r="G1751" i="12" s="1"/>
  <c r="B1752" i="12"/>
  <c r="C1752" i="12" s="1"/>
  <c r="D1752" i="12"/>
  <c r="E1752" i="12"/>
  <c r="G1752" i="12" s="1"/>
  <c r="B1753" i="12"/>
  <c r="C1753" i="12" s="1"/>
  <c r="D1753" i="12"/>
  <c r="E1753" i="12"/>
  <c r="G1753" i="12" s="1"/>
  <c r="B1754" i="12"/>
  <c r="C1754" i="12" s="1"/>
  <c r="D1754" i="12"/>
  <c r="E1754" i="12"/>
  <c r="G1754" i="12" s="1"/>
  <c r="B1755" i="12"/>
  <c r="C1755" i="12" s="1"/>
  <c r="D1755" i="12"/>
  <c r="E1755" i="12"/>
  <c r="G1755" i="12" s="1"/>
  <c r="B1756" i="12"/>
  <c r="C1756" i="12" s="1"/>
  <c r="D1756" i="12"/>
  <c r="E1756" i="12"/>
  <c r="G1756" i="12" s="1"/>
  <c r="B1757" i="12"/>
  <c r="C1757" i="12" s="1"/>
  <c r="D1757" i="12"/>
  <c r="E1757" i="12"/>
  <c r="G1757" i="12" s="1"/>
  <c r="B1758" i="12"/>
  <c r="C1758" i="12" s="1"/>
  <c r="D1758" i="12"/>
  <c r="E1758" i="12"/>
  <c r="G1758" i="12" s="1"/>
  <c r="B1759" i="12"/>
  <c r="C1759" i="12" s="1"/>
  <c r="D1759" i="12"/>
  <c r="E1759" i="12"/>
  <c r="G1759" i="12" s="1"/>
  <c r="B1760" i="12"/>
  <c r="C1760" i="12" s="1"/>
  <c r="D1760" i="12"/>
  <c r="E1760" i="12"/>
  <c r="G1760" i="12" s="1"/>
  <c r="B1761" i="12"/>
  <c r="C1761" i="12" s="1"/>
  <c r="D1761" i="12"/>
  <c r="E1761" i="12"/>
  <c r="G1761" i="12" s="1"/>
  <c r="B1762" i="12"/>
  <c r="C1762" i="12" s="1"/>
  <c r="D1762" i="12"/>
  <c r="E1762" i="12"/>
  <c r="G1762" i="12" s="1"/>
  <c r="B1763" i="12"/>
  <c r="C1763" i="12" s="1"/>
  <c r="D1763" i="12"/>
  <c r="E1763" i="12"/>
  <c r="G1763" i="12" s="1"/>
  <c r="B1764" i="12"/>
  <c r="C1764" i="12" s="1"/>
  <c r="D1764" i="12"/>
  <c r="E1764" i="12"/>
  <c r="G1764" i="12" s="1"/>
  <c r="B1765" i="12"/>
  <c r="C1765" i="12" s="1"/>
  <c r="D1765" i="12"/>
  <c r="E1765" i="12"/>
  <c r="G1765" i="12" s="1"/>
  <c r="B1766" i="12"/>
  <c r="C1766" i="12" s="1"/>
  <c r="D1766" i="12"/>
  <c r="E1766" i="12"/>
  <c r="G1766" i="12" s="1"/>
  <c r="B1767" i="12"/>
  <c r="C1767" i="12" s="1"/>
  <c r="D1767" i="12"/>
  <c r="E1767" i="12"/>
  <c r="G1767" i="12" s="1"/>
  <c r="B1768" i="12"/>
  <c r="C1768" i="12" s="1"/>
  <c r="D1768" i="12"/>
  <c r="E1768" i="12"/>
  <c r="G1768" i="12" s="1"/>
  <c r="B1769" i="12"/>
  <c r="C1769" i="12" s="1"/>
  <c r="D1769" i="12"/>
  <c r="E1769" i="12"/>
  <c r="G1769" i="12" s="1"/>
  <c r="B1770" i="12"/>
  <c r="C1770" i="12" s="1"/>
  <c r="D1770" i="12"/>
  <c r="E1770" i="12"/>
  <c r="G1770" i="12" s="1"/>
  <c r="B1771" i="12"/>
  <c r="C1771" i="12" s="1"/>
  <c r="D1771" i="12"/>
  <c r="E1771" i="12"/>
  <c r="G1771" i="12" s="1"/>
  <c r="B1772" i="12"/>
  <c r="C1772" i="12" s="1"/>
  <c r="D1772" i="12"/>
  <c r="E1772" i="12"/>
  <c r="G1772" i="12" s="1"/>
  <c r="B1773" i="12"/>
  <c r="C1773" i="12" s="1"/>
  <c r="D1773" i="12"/>
  <c r="E1773" i="12"/>
  <c r="G1773" i="12" s="1"/>
  <c r="B1774" i="12"/>
  <c r="C1774" i="12" s="1"/>
  <c r="D1774" i="12"/>
  <c r="E1774" i="12"/>
  <c r="G1774" i="12" s="1"/>
  <c r="B1775" i="12"/>
  <c r="C1775" i="12" s="1"/>
  <c r="D1775" i="12"/>
  <c r="E1775" i="12"/>
  <c r="G1775" i="12" s="1"/>
  <c r="B1776" i="12"/>
  <c r="C1776" i="12" s="1"/>
  <c r="D1776" i="12"/>
  <c r="E1776" i="12"/>
  <c r="G1776" i="12" s="1"/>
  <c r="B1777" i="12"/>
  <c r="C1777" i="12" s="1"/>
  <c r="D1777" i="12"/>
  <c r="E1777" i="12"/>
  <c r="G1777" i="12" s="1"/>
  <c r="B1778" i="12"/>
  <c r="C1778" i="12" s="1"/>
  <c r="D1778" i="12"/>
  <c r="E1778" i="12"/>
  <c r="G1778" i="12" s="1"/>
  <c r="B1779" i="12"/>
  <c r="C1779" i="12" s="1"/>
  <c r="D1779" i="12"/>
  <c r="E1779" i="12"/>
  <c r="G1779" i="12" s="1"/>
  <c r="B1780" i="12"/>
  <c r="C1780" i="12" s="1"/>
  <c r="D1780" i="12"/>
  <c r="E1780" i="12"/>
  <c r="G1780" i="12" s="1"/>
  <c r="B1781" i="12"/>
  <c r="C1781" i="12" s="1"/>
  <c r="D1781" i="12"/>
  <c r="E1781" i="12"/>
  <c r="G1781" i="12" s="1"/>
  <c r="B1782" i="12"/>
  <c r="C1782" i="12" s="1"/>
  <c r="D1782" i="12"/>
  <c r="E1782" i="12"/>
  <c r="G1782" i="12" s="1"/>
  <c r="B1783" i="12"/>
  <c r="C1783" i="12" s="1"/>
  <c r="D1783" i="12"/>
  <c r="E1783" i="12"/>
  <c r="G1783" i="12" s="1"/>
  <c r="B1784" i="12"/>
  <c r="C1784" i="12" s="1"/>
  <c r="D1784" i="12"/>
  <c r="E1784" i="12"/>
  <c r="G1784" i="12" s="1"/>
  <c r="B1785" i="12"/>
  <c r="C1785" i="12" s="1"/>
  <c r="D1785" i="12"/>
  <c r="E1785" i="12"/>
  <c r="G1785" i="12" s="1"/>
  <c r="B1786" i="12"/>
  <c r="C1786" i="12" s="1"/>
  <c r="D1786" i="12"/>
  <c r="E1786" i="12"/>
  <c r="G1786" i="12" s="1"/>
  <c r="B1787" i="12"/>
  <c r="C1787" i="12" s="1"/>
  <c r="D1787" i="12"/>
  <c r="E1787" i="12"/>
  <c r="G1787" i="12" s="1"/>
  <c r="B1788" i="12"/>
  <c r="C1788" i="12" s="1"/>
  <c r="D1788" i="12"/>
  <c r="E1788" i="12"/>
  <c r="G1788" i="12" s="1"/>
  <c r="B1789" i="12"/>
  <c r="C1789" i="12" s="1"/>
  <c r="D1789" i="12"/>
  <c r="E1789" i="12"/>
  <c r="G1789" i="12" s="1"/>
  <c r="B1790" i="12"/>
  <c r="C1790" i="12" s="1"/>
  <c r="D1790" i="12"/>
  <c r="E1790" i="12"/>
  <c r="G1790" i="12" s="1"/>
  <c r="B1791" i="12"/>
  <c r="C1791" i="12" s="1"/>
  <c r="D1791" i="12"/>
  <c r="E1791" i="12"/>
  <c r="G1791" i="12" s="1"/>
  <c r="B1792" i="12"/>
  <c r="C1792" i="12" s="1"/>
  <c r="D1792" i="12"/>
  <c r="E1792" i="12"/>
  <c r="G1792" i="12" s="1"/>
  <c r="B1793" i="12"/>
  <c r="C1793" i="12" s="1"/>
  <c r="D1793" i="12"/>
  <c r="E1793" i="12"/>
  <c r="G1793" i="12" s="1"/>
  <c r="B1794" i="12"/>
  <c r="C1794" i="12" s="1"/>
  <c r="D1794" i="12"/>
  <c r="E1794" i="12"/>
  <c r="G1794" i="12" s="1"/>
  <c r="B1795" i="12"/>
  <c r="C1795" i="12" s="1"/>
  <c r="D1795" i="12"/>
  <c r="E1795" i="12"/>
  <c r="G1795" i="12" s="1"/>
  <c r="B1796" i="12"/>
  <c r="C1796" i="12" s="1"/>
  <c r="D1796" i="12"/>
  <c r="E1796" i="12"/>
  <c r="G1796" i="12" s="1"/>
  <c r="B1797" i="12"/>
  <c r="C1797" i="12" s="1"/>
  <c r="D1797" i="12"/>
  <c r="E1797" i="12"/>
  <c r="G1797" i="12" s="1"/>
  <c r="B1798" i="12"/>
  <c r="C1798" i="12" s="1"/>
  <c r="D1798" i="12"/>
  <c r="E1798" i="12"/>
  <c r="G1798" i="12" s="1"/>
  <c r="B1799" i="12"/>
  <c r="C1799" i="12" s="1"/>
  <c r="D1799" i="12"/>
  <c r="E1799" i="12"/>
  <c r="G1799" i="12" s="1"/>
  <c r="B1800" i="12"/>
  <c r="C1800" i="12" s="1"/>
  <c r="D1800" i="12"/>
  <c r="E1800" i="12"/>
  <c r="G1800" i="12" s="1"/>
  <c r="B1801" i="12"/>
  <c r="C1801" i="12" s="1"/>
  <c r="D1801" i="12"/>
  <c r="E1801" i="12"/>
  <c r="G1801" i="12" s="1"/>
  <c r="B1802" i="12"/>
  <c r="C1802" i="12" s="1"/>
  <c r="D1802" i="12"/>
  <c r="E1802" i="12"/>
  <c r="G1802" i="12" s="1"/>
  <c r="B1803" i="12"/>
  <c r="C1803" i="12" s="1"/>
  <c r="D1803" i="12"/>
  <c r="E1803" i="12"/>
  <c r="G1803" i="12" s="1"/>
  <c r="B1804" i="12"/>
  <c r="C1804" i="12" s="1"/>
  <c r="D1804" i="12"/>
  <c r="E1804" i="12"/>
  <c r="G1804" i="12" s="1"/>
  <c r="B1805" i="12"/>
  <c r="C1805" i="12" s="1"/>
  <c r="D1805" i="12"/>
  <c r="E1805" i="12"/>
  <c r="G1805" i="12" s="1"/>
  <c r="B1806" i="12"/>
  <c r="C1806" i="12" s="1"/>
  <c r="D1806" i="12"/>
  <c r="E1806" i="12"/>
  <c r="G1806" i="12" s="1"/>
  <c r="B1807" i="12"/>
  <c r="C1807" i="12" s="1"/>
  <c r="D1807" i="12"/>
  <c r="E1807" i="12"/>
  <c r="G1807" i="12" s="1"/>
  <c r="B1808" i="12"/>
  <c r="C1808" i="12" s="1"/>
  <c r="D1808" i="12"/>
  <c r="E1808" i="12"/>
  <c r="G1808" i="12" s="1"/>
  <c r="B1809" i="12"/>
  <c r="C1809" i="12" s="1"/>
  <c r="D1809" i="12"/>
  <c r="E1809" i="12"/>
  <c r="G1809" i="12" s="1"/>
  <c r="B1810" i="12"/>
  <c r="C1810" i="12" s="1"/>
  <c r="D1810" i="12"/>
  <c r="E1810" i="12"/>
  <c r="G1810" i="12" s="1"/>
  <c r="B1811" i="12"/>
  <c r="C1811" i="12" s="1"/>
  <c r="D1811" i="12"/>
  <c r="E1811" i="12"/>
  <c r="G1811" i="12" s="1"/>
  <c r="B1812" i="12"/>
  <c r="C1812" i="12" s="1"/>
  <c r="D1812" i="12"/>
  <c r="E1812" i="12"/>
  <c r="G1812" i="12" s="1"/>
  <c r="B1813" i="12"/>
  <c r="C1813" i="12" s="1"/>
  <c r="D1813" i="12"/>
  <c r="E1813" i="12"/>
  <c r="G1813" i="12" s="1"/>
  <c r="B1814" i="12"/>
  <c r="C1814" i="12" s="1"/>
  <c r="D1814" i="12"/>
  <c r="E1814" i="12"/>
  <c r="G1814" i="12" s="1"/>
  <c r="B1815" i="12"/>
  <c r="C1815" i="12" s="1"/>
  <c r="D1815" i="12"/>
  <c r="E1815" i="12"/>
  <c r="G1815" i="12" s="1"/>
  <c r="B1816" i="12"/>
  <c r="C1816" i="12" s="1"/>
  <c r="D1816" i="12"/>
  <c r="E1816" i="12"/>
  <c r="G1816" i="12" s="1"/>
  <c r="B1817" i="12"/>
  <c r="C1817" i="12" s="1"/>
  <c r="D1817" i="12"/>
  <c r="E1817" i="12"/>
  <c r="G1817" i="12" s="1"/>
  <c r="B1818" i="12"/>
  <c r="C1818" i="12" s="1"/>
  <c r="D1818" i="12"/>
  <c r="E1818" i="12"/>
  <c r="G1818" i="12" s="1"/>
  <c r="B1819" i="12"/>
  <c r="C1819" i="12" s="1"/>
  <c r="D1819" i="12"/>
  <c r="E1819" i="12"/>
  <c r="G1819" i="12" s="1"/>
  <c r="B1820" i="12"/>
  <c r="C1820" i="12" s="1"/>
  <c r="D1820" i="12"/>
  <c r="E1820" i="12"/>
  <c r="G1820" i="12" s="1"/>
  <c r="B1821" i="12"/>
  <c r="C1821" i="12" s="1"/>
  <c r="D1821" i="12"/>
  <c r="E1821" i="12"/>
  <c r="G1821" i="12" s="1"/>
  <c r="B1822" i="12"/>
  <c r="C1822" i="12" s="1"/>
  <c r="D1822" i="12"/>
  <c r="E1822" i="12"/>
  <c r="G1822" i="12" s="1"/>
  <c r="B1823" i="12"/>
  <c r="C1823" i="12" s="1"/>
  <c r="D1823" i="12"/>
  <c r="E1823" i="12"/>
  <c r="G1823" i="12" s="1"/>
  <c r="B1824" i="12"/>
  <c r="C1824" i="12" s="1"/>
  <c r="D1824" i="12"/>
  <c r="E1824" i="12"/>
  <c r="G1824" i="12" s="1"/>
  <c r="B1825" i="12"/>
  <c r="C1825" i="12" s="1"/>
  <c r="D1825" i="12"/>
  <c r="E1825" i="12"/>
  <c r="G1825" i="12" s="1"/>
  <c r="B1826" i="12"/>
  <c r="C1826" i="12" s="1"/>
  <c r="D1826" i="12"/>
  <c r="E1826" i="12"/>
  <c r="G1826" i="12" s="1"/>
  <c r="B1827" i="12"/>
  <c r="C1827" i="12" s="1"/>
  <c r="D1827" i="12"/>
  <c r="E1827" i="12"/>
  <c r="G1827" i="12" s="1"/>
  <c r="B1828" i="12"/>
  <c r="C1828" i="12" s="1"/>
  <c r="D1828" i="12"/>
  <c r="E1828" i="12"/>
  <c r="G1828" i="12" s="1"/>
  <c r="B1829" i="12"/>
  <c r="C1829" i="12" s="1"/>
  <c r="D1829" i="12"/>
  <c r="E1829" i="12"/>
  <c r="G1829" i="12" s="1"/>
  <c r="B1830" i="12"/>
  <c r="C1830" i="12" s="1"/>
  <c r="D1830" i="12"/>
  <c r="E1830" i="12"/>
  <c r="G1830" i="12" s="1"/>
  <c r="B1831" i="12"/>
  <c r="C1831" i="12" s="1"/>
  <c r="D1831" i="12"/>
  <c r="E1831" i="12"/>
  <c r="G1831" i="12" s="1"/>
  <c r="B1832" i="12"/>
  <c r="C1832" i="12" s="1"/>
  <c r="D1832" i="12"/>
  <c r="E1832" i="12"/>
  <c r="G1832" i="12" s="1"/>
  <c r="B1833" i="12"/>
  <c r="C1833" i="12" s="1"/>
  <c r="D1833" i="12"/>
  <c r="E1833" i="12"/>
  <c r="G1833" i="12" s="1"/>
  <c r="B1834" i="12"/>
  <c r="C1834" i="12" s="1"/>
  <c r="D1834" i="12"/>
  <c r="E1834" i="12"/>
  <c r="G1834" i="12" s="1"/>
  <c r="B1835" i="12"/>
  <c r="C1835" i="12" s="1"/>
  <c r="D1835" i="12"/>
  <c r="E1835" i="12"/>
  <c r="G1835" i="12" s="1"/>
  <c r="B1836" i="12"/>
  <c r="C1836" i="12" s="1"/>
  <c r="D1836" i="12"/>
  <c r="E1836" i="12"/>
  <c r="G1836" i="12" s="1"/>
  <c r="B1837" i="12"/>
  <c r="C1837" i="12" s="1"/>
  <c r="D1837" i="12"/>
  <c r="E1837" i="12"/>
  <c r="G1837" i="12" s="1"/>
  <c r="B1838" i="12"/>
  <c r="C1838" i="12" s="1"/>
  <c r="D1838" i="12"/>
  <c r="E1838" i="12"/>
  <c r="G1838" i="12" s="1"/>
  <c r="B1839" i="12"/>
  <c r="C1839" i="12" s="1"/>
  <c r="D1839" i="12"/>
  <c r="E1839" i="12"/>
  <c r="G1839" i="12" s="1"/>
  <c r="B1840" i="12"/>
  <c r="C1840" i="12" s="1"/>
  <c r="D1840" i="12"/>
  <c r="E1840" i="12"/>
  <c r="G1840" i="12" s="1"/>
  <c r="B1841" i="12"/>
  <c r="C1841" i="12" s="1"/>
  <c r="D1841" i="12"/>
  <c r="E1841" i="12"/>
  <c r="G1841" i="12" s="1"/>
  <c r="B1842" i="12"/>
  <c r="C1842" i="12" s="1"/>
  <c r="D1842" i="12"/>
  <c r="E1842" i="12"/>
  <c r="G1842" i="12" s="1"/>
  <c r="B1843" i="12"/>
  <c r="C1843" i="12" s="1"/>
  <c r="D1843" i="12"/>
  <c r="E1843" i="12"/>
  <c r="G1843" i="12" s="1"/>
  <c r="B1844" i="12"/>
  <c r="C1844" i="12" s="1"/>
  <c r="D1844" i="12"/>
  <c r="E1844" i="12"/>
  <c r="G1844" i="12" s="1"/>
  <c r="B1845" i="12"/>
  <c r="C1845" i="12" s="1"/>
  <c r="D1845" i="12"/>
  <c r="E1845" i="12"/>
  <c r="G1845" i="12" s="1"/>
  <c r="B1846" i="12"/>
  <c r="C1846" i="12" s="1"/>
  <c r="D1846" i="12"/>
  <c r="E1846" i="12"/>
  <c r="G1846" i="12" s="1"/>
  <c r="B1847" i="12"/>
  <c r="C1847" i="12" s="1"/>
  <c r="D1847" i="12"/>
  <c r="E1847" i="12"/>
  <c r="G1847" i="12" s="1"/>
  <c r="B1848" i="12"/>
  <c r="C1848" i="12" s="1"/>
  <c r="D1848" i="12"/>
  <c r="E1848" i="12"/>
  <c r="G1848" i="12" s="1"/>
  <c r="B1849" i="12"/>
  <c r="C1849" i="12" s="1"/>
  <c r="D1849" i="12"/>
  <c r="E1849" i="12"/>
  <c r="G1849" i="12" s="1"/>
  <c r="B1850" i="12"/>
  <c r="C1850" i="12" s="1"/>
  <c r="D1850" i="12"/>
  <c r="E1850" i="12"/>
  <c r="G1850" i="12" s="1"/>
  <c r="B1851" i="12"/>
  <c r="C1851" i="12" s="1"/>
  <c r="D1851" i="12"/>
  <c r="E1851" i="12"/>
  <c r="G1851" i="12" s="1"/>
  <c r="B1852" i="12"/>
  <c r="C1852" i="12" s="1"/>
  <c r="D1852" i="12"/>
  <c r="E1852" i="12"/>
  <c r="G1852" i="12" s="1"/>
  <c r="B1853" i="12"/>
  <c r="C1853" i="12" s="1"/>
  <c r="D1853" i="12"/>
  <c r="E1853" i="12"/>
  <c r="G1853" i="12" s="1"/>
  <c r="B1854" i="12"/>
  <c r="C1854" i="12" s="1"/>
  <c r="D1854" i="12"/>
  <c r="E1854" i="12"/>
  <c r="G1854" i="12" s="1"/>
  <c r="B1855" i="12"/>
  <c r="C1855" i="12" s="1"/>
  <c r="D1855" i="12"/>
  <c r="E1855" i="12"/>
  <c r="G1855" i="12" s="1"/>
  <c r="B1856" i="12"/>
  <c r="C1856" i="12" s="1"/>
  <c r="D1856" i="12"/>
  <c r="E1856" i="12"/>
  <c r="G1856" i="12" s="1"/>
  <c r="B1857" i="12"/>
  <c r="C1857" i="12" s="1"/>
  <c r="D1857" i="12"/>
  <c r="E1857" i="12"/>
  <c r="G1857" i="12" s="1"/>
  <c r="B1858" i="12"/>
  <c r="C1858" i="12" s="1"/>
  <c r="D1858" i="12"/>
  <c r="E1858" i="12"/>
  <c r="G1858" i="12" s="1"/>
  <c r="B1859" i="12"/>
  <c r="C1859" i="12" s="1"/>
  <c r="D1859" i="12"/>
  <c r="E1859" i="12"/>
  <c r="G1859" i="12" s="1"/>
  <c r="B1860" i="12"/>
  <c r="C1860" i="12" s="1"/>
  <c r="D1860" i="12"/>
  <c r="E1860" i="12"/>
  <c r="G1860" i="12" s="1"/>
  <c r="B1861" i="12"/>
  <c r="C1861" i="12" s="1"/>
  <c r="D1861" i="12"/>
  <c r="E1861" i="12"/>
  <c r="G1861" i="12" s="1"/>
  <c r="B1862" i="12"/>
  <c r="C1862" i="12" s="1"/>
  <c r="D1862" i="12"/>
  <c r="E1862" i="12"/>
  <c r="G1862" i="12" s="1"/>
  <c r="B1863" i="12"/>
  <c r="C1863" i="12" s="1"/>
  <c r="D1863" i="12"/>
  <c r="E1863" i="12"/>
  <c r="G1863" i="12" s="1"/>
  <c r="B1864" i="12"/>
  <c r="C1864" i="12" s="1"/>
  <c r="D1864" i="12"/>
  <c r="E1864" i="12"/>
  <c r="G1864" i="12" s="1"/>
  <c r="B1865" i="12"/>
  <c r="C1865" i="12" s="1"/>
  <c r="D1865" i="12"/>
  <c r="E1865" i="12"/>
  <c r="G1865" i="12" s="1"/>
  <c r="B1866" i="12"/>
  <c r="C1866" i="12" s="1"/>
  <c r="D1866" i="12"/>
  <c r="E1866" i="12"/>
  <c r="G1866" i="12" s="1"/>
  <c r="B1867" i="12"/>
  <c r="C1867" i="12" s="1"/>
  <c r="D1867" i="12"/>
  <c r="E1867" i="12"/>
  <c r="G1867" i="12" s="1"/>
  <c r="B1868" i="12"/>
  <c r="C1868" i="12" s="1"/>
  <c r="D1868" i="12"/>
  <c r="E1868" i="12"/>
  <c r="G1868" i="12" s="1"/>
  <c r="B1869" i="12"/>
  <c r="C1869" i="12" s="1"/>
  <c r="D1869" i="12"/>
  <c r="E1869" i="12"/>
  <c r="G1869" i="12" s="1"/>
  <c r="B1870" i="12"/>
  <c r="C1870" i="12" s="1"/>
  <c r="D1870" i="12"/>
  <c r="E1870" i="12"/>
  <c r="G1870" i="12" s="1"/>
  <c r="B1871" i="12"/>
  <c r="C1871" i="12" s="1"/>
  <c r="D1871" i="12"/>
  <c r="E1871" i="12"/>
  <c r="G1871" i="12" s="1"/>
  <c r="B1872" i="12"/>
  <c r="C1872" i="12" s="1"/>
  <c r="D1872" i="12"/>
  <c r="E1872" i="12"/>
  <c r="G1872" i="12" s="1"/>
  <c r="B1873" i="12"/>
  <c r="C1873" i="12" s="1"/>
  <c r="D1873" i="12"/>
  <c r="E1873" i="12"/>
  <c r="G1873" i="12" s="1"/>
  <c r="B1874" i="12"/>
  <c r="C1874" i="12" s="1"/>
  <c r="D1874" i="12"/>
  <c r="E1874" i="12"/>
  <c r="G1874" i="12" s="1"/>
  <c r="B1875" i="12"/>
  <c r="C1875" i="12" s="1"/>
  <c r="D1875" i="12"/>
  <c r="E1875" i="12"/>
  <c r="G1875" i="12" s="1"/>
  <c r="B1876" i="12"/>
  <c r="C1876" i="12" s="1"/>
  <c r="D1876" i="12"/>
  <c r="E1876" i="12"/>
  <c r="G1876" i="12" s="1"/>
  <c r="B1877" i="12"/>
  <c r="C1877" i="12" s="1"/>
  <c r="D1877" i="12"/>
  <c r="E1877" i="12"/>
  <c r="G1877" i="12" s="1"/>
  <c r="B1878" i="12"/>
  <c r="C1878" i="12" s="1"/>
  <c r="D1878" i="12"/>
  <c r="E1878" i="12"/>
  <c r="G1878" i="12" s="1"/>
  <c r="B1879" i="12"/>
  <c r="C1879" i="12" s="1"/>
  <c r="D1879" i="12"/>
  <c r="E1879" i="12"/>
  <c r="G1879" i="12" s="1"/>
  <c r="B1880" i="12"/>
  <c r="C1880" i="12" s="1"/>
  <c r="D1880" i="12"/>
  <c r="E1880" i="12"/>
  <c r="G1880" i="12" s="1"/>
  <c r="B1881" i="12"/>
  <c r="C1881" i="12" s="1"/>
  <c r="D1881" i="12"/>
  <c r="E1881" i="12"/>
  <c r="G1881" i="12" s="1"/>
  <c r="B1882" i="12"/>
  <c r="C1882" i="12" s="1"/>
  <c r="D1882" i="12"/>
  <c r="E1882" i="12"/>
  <c r="G1882" i="12" s="1"/>
  <c r="B1883" i="12"/>
  <c r="C1883" i="12" s="1"/>
  <c r="D1883" i="12"/>
  <c r="E1883" i="12"/>
  <c r="G1883" i="12" s="1"/>
  <c r="B1884" i="12"/>
  <c r="C1884" i="12" s="1"/>
  <c r="D1884" i="12"/>
  <c r="E1884" i="12"/>
  <c r="G1884" i="12" s="1"/>
  <c r="B1885" i="12"/>
  <c r="C1885" i="12" s="1"/>
  <c r="D1885" i="12"/>
  <c r="E1885" i="12"/>
  <c r="G1885" i="12" s="1"/>
  <c r="B1886" i="12"/>
  <c r="C1886" i="12" s="1"/>
  <c r="D1886" i="12"/>
  <c r="E1886" i="12"/>
  <c r="G1886" i="12" s="1"/>
  <c r="B1887" i="12"/>
  <c r="C1887" i="12" s="1"/>
  <c r="D1887" i="12"/>
  <c r="E1887" i="12"/>
  <c r="G1887" i="12" s="1"/>
  <c r="B1888" i="12"/>
  <c r="C1888" i="12" s="1"/>
  <c r="D1888" i="12"/>
  <c r="E1888" i="12"/>
  <c r="G1888" i="12" s="1"/>
  <c r="B1889" i="12"/>
  <c r="C1889" i="12" s="1"/>
  <c r="D1889" i="12"/>
  <c r="E1889" i="12"/>
  <c r="G1889" i="12" s="1"/>
  <c r="B1890" i="12"/>
  <c r="C1890" i="12" s="1"/>
  <c r="D1890" i="12"/>
  <c r="E1890" i="12"/>
  <c r="G1890" i="12" s="1"/>
  <c r="B1891" i="12"/>
  <c r="C1891" i="12" s="1"/>
  <c r="D1891" i="12"/>
  <c r="E1891" i="12"/>
  <c r="G1891" i="12" s="1"/>
  <c r="B1892" i="12"/>
  <c r="C1892" i="12" s="1"/>
  <c r="D1892" i="12"/>
  <c r="E1892" i="12"/>
  <c r="G1892" i="12" s="1"/>
  <c r="B1893" i="12"/>
  <c r="C1893" i="12" s="1"/>
  <c r="D1893" i="12"/>
  <c r="E1893" i="12"/>
  <c r="G1893" i="12" s="1"/>
  <c r="B1894" i="12"/>
  <c r="C1894" i="12" s="1"/>
  <c r="D1894" i="12"/>
  <c r="E1894" i="12"/>
  <c r="G1894" i="12" s="1"/>
  <c r="B1895" i="12"/>
  <c r="C1895" i="12" s="1"/>
  <c r="D1895" i="12"/>
  <c r="E1895" i="12"/>
  <c r="G1895" i="12" s="1"/>
  <c r="B1896" i="12"/>
  <c r="C1896" i="12" s="1"/>
  <c r="D1896" i="12"/>
  <c r="E1896" i="12"/>
  <c r="G1896" i="12" s="1"/>
  <c r="B1897" i="12"/>
  <c r="C1897" i="12" s="1"/>
  <c r="D1897" i="12"/>
  <c r="E1897" i="12"/>
  <c r="G1897" i="12" s="1"/>
  <c r="B1898" i="12"/>
  <c r="C1898" i="12" s="1"/>
  <c r="D1898" i="12"/>
  <c r="E1898" i="12"/>
  <c r="G1898" i="12" s="1"/>
  <c r="B1899" i="12"/>
  <c r="C1899" i="12" s="1"/>
  <c r="D1899" i="12"/>
  <c r="E1899" i="12"/>
  <c r="G1899" i="12" s="1"/>
  <c r="B1900" i="12"/>
  <c r="C1900" i="12" s="1"/>
  <c r="D1900" i="12"/>
  <c r="E1900" i="12"/>
  <c r="G1900" i="12" s="1"/>
  <c r="B1901" i="12"/>
  <c r="C1901" i="12" s="1"/>
  <c r="D1901" i="12"/>
  <c r="E1901" i="12"/>
  <c r="G1901" i="12" s="1"/>
  <c r="B1902" i="12"/>
  <c r="C1902" i="12" s="1"/>
  <c r="D1902" i="12"/>
  <c r="E1902" i="12"/>
  <c r="G1902" i="12" s="1"/>
  <c r="B1903" i="12"/>
  <c r="C1903" i="12" s="1"/>
  <c r="D1903" i="12"/>
  <c r="E1903" i="12"/>
  <c r="G1903" i="12" s="1"/>
  <c r="B1904" i="12"/>
  <c r="C1904" i="12" s="1"/>
  <c r="D1904" i="12"/>
  <c r="E1904" i="12"/>
  <c r="G1904" i="12" s="1"/>
  <c r="B1905" i="12"/>
  <c r="C1905" i="12" s="1"/>
  <c r="D1905" i="12"/>
  <c r="E1905" i="12"/>
  <c r="G1905" i="12" s="1"/>
  <c r="B1906" i="12"/>
  <c r="C1906" i="12" s="1"/>
  <c r="D1906" i="12"/>
  <c r="E1906" i="12"/>
  <c r="G1906" i="12" s="1"/>
  <c r="B1907" i="12"/>
  <c r="C1907" i="12" s="1"/>
  <c r="D1907" i="12"/>
  <c r="E1907" i="12"/>
  <c r="G1907" i="12" s="1"/>
  <c r="B1908" i="12"/>
  <c r="C1908" i="12" s="1"/>
  <c r="D1908" i="12"/>
  <c r="E1908" i="12"/>
  <c r="G1908" i="12" s="1"/>
  <c r="B1909" i="12"/>
  <c r="C1909" i="12" s="1"/>
  <c r="D1909" i="12"/>
  <c r="E1909" i="12"/>
  <c r="G1909" i="12" s="1"/>
  <c r="B1910" i="12"/>
  <c r="C1910" i="12" s="1"/>
  <c r="D1910" i="12"/>
  <c r="E1910" i="12"/>
  <c r="G1910" i="12" s="1"/>
  <c r="B1911" i="12"/>
  <c r="C1911" i="12" s="1"/>
  <c r="D1911" i="12"/>
  <c r="E1911" i="12"/>
  <c r="G1911" i="12" s="1"/>
  <c r="B1912" i="12"/>
  <c r="C1912" i="12" s="1"/>
  <c r="D1912" i="12"/>
  <c r="E1912" i="12"/>
  <c r="G1912" i="12" s="1"/>
  <c r="B1913" i="12"/>
  <c r="C1913" i="12" s="1"/>
  <c r="D1913" i="12"/>
  <c r="E1913" i="12"/>
  <c r="G1913" i="12" s="1"/>
  <c r="B1914" i="12"/>
  <c r="C1914" i="12" s="1"/>
  <c r="D1914" i="12"/>
  <c r="E1914" i="12"/>
  <c r="G1914" i="12" s="1"/>
  <c r="B1915" i="12"/>
  <c r="C1915" i="12" s="1"/>
  <c r="D1915" i="12"/>
  <c r="E1915" i="12"/>
  <c r="G1915" i="12" s="1"/>
  <c r="B1916" i="12"/>
  <c r="C1916" i="12" s="1"/>
  <c r="D1916" i="12"/>
  <c r="E1916" i="12"/>
  <c r="G1916" i="12" s="1"/>
  <c r="B1917" i="12"/>
  <c r="C1917" i="12" s="1"/>
  <c r="D1917" i="12"/>
  <c r="E1917" i="12"/>
  <c r="G1917" i="12" s="1"/>
  <c r="B1918" i="12"/>
  <c r="C1918" i="12" s="1"/>
  <c r="D1918" i="12"/>
  <c r="E1918" i="12"/>
  <c r="G1918" i="12" s="1"/>
  <c r="B1919" i="12"/>
  <c r="C1919" i="12" s="1"/>
  <c r="D1919" i="12"/>
  <c r="E1919" i="12"/>
  <c r="G1919" i="12" s="1"/>
  <c r="B1920" i="12"/>
  <c r="C1920" i="12" s="1"/>
  <c r="D1920" i="12"/>
  <c r="E1920" i="12"/>
  <c r="G1920" i="12" s="1"/>
  <c r="B1921" i="12"/>
  <c r="C1921" i="12" s="1"/>
  <c r="D1921" i="12"/>
  <c r="E1921" i="12"/>
  <c r="G1921" i="12" s="1"/>
  <c r="B1922" i="12"/>
  <c r="C1922" i="12" s="1"/>
  <c r="D1922" i="12"/>
  <c r="E1922" i="12"/>
  <c r="G1922" i="12" s="1"/>
  <c r="B1923" i="12"/>
  <c r="C1923" i="12" s="1"/>
  <c r="D1923" i="12"/>
  <c r="E1923" i="12"/>
  <c r="G1923" i="12" s="1"/>
  <c r="B1924" i="12"/>
  <c r="C1924" i="12" s="1"/>
  <c r="D1924" i="12"/>
  <c r="E1924" i="12"/>
  <c r="G1924" i="12" s="1"/>
  <c r="B1925" i="12"/>
  <c r="C1925" i="12" s="1"/>
  <c r="D1925" i="12"/>
  <c r="E1925" i="12"/>
  <c r="G1925" i="12" s="1"/>
  <c r="B1926" i="12"/>
  <c r="C1926" i="12" s="1"/>
  <c r="D1926" i="12"/>
  <c r="E1926" i="12"/>
  <c r="G1926" i="12" s="1"/>
  <c r="B1927" i="12"/>
  <c r="C1927" i="12" s="1"/>
  <c r="D1927" i="12"/>
  <c r="E1927" i="12"/>
  <c r="G1927" i="12" s="1"/>
  <c r="B1928" i="12"/>
  <c r="C1928" i="12" s="1"/>
  <c r="D1928" i="12"/>
  <c r="E1928" i="12"/>
  <c r="G1928" i="12" s="1"/>
  <c r="B1929" i="12"/>
  <c r="C1929" i="12" s="1"/>
  <c r="D1929" i="12"/>
  <c r="E1929" i="12"/>
  <c r="G1929" i="12" s="1"/>
  <c r="B1930" i="12"/>
  <c r="C1930" i="12" s="1"/>
  <c r="D1930" i="12"/>
  <c r="E1930" i="12"/>
  <c r="G1930" i="12" s="1"/>
  <c r="B1931" i="12"/>
  <c r="C1931" i="12" s="1"/>
  <c r="D1931" i="12"/>
  <c r="E1931" i="12"/>
  <c r="G1931" i="12" s="1"/>
  <c r="B1932" i="12"/>
  <c r="C1932" i="12" s="1"/>
  <c r="D1932" i="12"/>
  <c r="E1932" i="12"/>
  <c r="G1932" i="12" s="1"/>
  <c r="B1933" i="12"/>
  <c r="C1933" i="12" s="1"/>
  <c r="D1933" i="12"/>
  <c r="E1933" i="12"/>
  <c r="G1933" i="12" s="1"/>
  <c r="B1934" i="12"/>
  <c r="C1934" i="12" s="1"/>
  <c r="D1934" i="12"/>
  <c r="E1934" i="12"/>
  <c r="G1934" i="12" s="1"/>
  <c r="B1935" i="12"/>
  <c r="C1935" i="12" s="1"/>
  <c r="D1935" i="12"/>
  <c r="E1935" i="12"/>
  <c r="G1935" i="12" s="1"/>
  <c r="B1936" i="12"/>
  <c r="C1936" i="12" s="1"/>
  <c r="D1936" i="12"/>
  <c r="E1936" i="12"/>
  <c r="G1936" i="12" s="1"/>
  <c r="B1937" i="12"/>
  <c r="C1937" i="12" s="1"/>
  <c r="D1937" i="12"/>
  <c r="E1937" i="12"/>
  <c r="G1937" i="12" s="1"/>
  <c r="B1938" i="12"/>
  <c r="C1938" i="12" s="1"/>
  <c r="D1938" i="12"/>
  <c r="E1938" i="12"/>
  <c r="G1938" i="12" s="1"/>
  <c r="B1939" i="12"/>
  <c r="C1939" i="12" s="1"/>
  <c r="D1939" i="12"/>
  <c r="E1939" i="12"/>
  <c r="G1939" i="12" s="1"/>
  <c r="B1940" i="12"/>
  <c r="C1940" i="12" s="1"/>
  <c r="D1940" i="12"/>
  <c r="E1940" i="12"/>
  <c r="G1940" i="12" s="1"/>
  <c r="B1941" i="12"/>
  <c r="C1941" i="12" s="1"/>
  <c r="D1941" i="12"/>
  <c r="E1941" i="12"/>
  <c r="G1941" i="12" s="1"/>
  <c r="B1942" i="12"/>
  <c r="C1942" i="12" s="1"/>
  <c r="D1942" i="12"/>
  <c r="E1942" i="12"/>
  <c r="G1942" i="12" s="1"/>
  <c r="B1943" i="12"/>
  <c r="C1943" i="12" s="1"/>
  <c r="D1943" i="12"/>
  <c r="E1943" i="12"/>
  <c r="G1943" i="12" s="1"/>
  <c r="B1944" i="12"/>
  <c r="C1944" i="12" s="1"/>
  <c r="D1944" i="12"/>
  <c r="E1944" i="12"/>
  <c r="G1944" i="12" s="1"/>
  <c r="B1945" i="12"/>
  <c r="C1945" i="12" s="1"/>
  <c r="D1945" i="12"/>
  <c r="E1945" i="12"/>
  <c r="G1945" i="12" s="1"/>
  <c r="B1946" i="12"/>
  <c r="C1946" i="12" s="1"/>
  <c r="D1946" i="12"/>
  <c r="E1946" i="12"/>
  <c r="G1946" i="12" s="1"/>
  <c r="B1947" i="12"/>
  <c r="C1947" i="12" s="1"/>
  <c r="D1947" i="12"/>
  <c r="E1947" i="12"/>
  <c r="G1947" i="12" s="1"/>
  <c r="B1948" i="12"/>
  <c r="C1948" i="12" s="1"/>
  <c r="D1948" i="12"/>
  <c r="E1948" i="12"/>
  <c r="G1948" i="12" s="1"/>
  <c r="B1949" i="12"/>
  <c r="C1949" i="12" s="1"/>
  <c r="D1949" i="12"/>
  <c r="E1949" i="12"/>
  <c r="G1949" i="12" s="1"/>
  <c r="B1950" i="12"/>
  <c r="C1950" i="12" s="1"/>
  <c r="D1950" i="12"/>
  <c r="E1950" i="12"/>
  <c r="G1950" i="12" s="1"/>
  <c r="B1951" i="12"/>
  <c r="C1951" i="12" s="1"/>
  <c r="D1951" i="12"/>
  <c r="E1951" i="12"/>
  <c r="G1951" i="12" s="1"/>
  <c r="B1952" i="12"/>
  <c r="C1952" i="12" s="1"/>
  <c r="D1952" i="12"/>
  <c r="E1952" i="12"/>
  <c r="G1952" i="12" s="1"/>
  <c r="B1953" i="12"/>
  <c r="C1953" i="12" s="1"/>
  <c r="D1953" i="12"/>
  <c r="E1953" i="12"/>
  <c r="G1953" i="12" s="1"/>
  <c r="B1954" i="12"/>
  <c r="C1954" i="12" s="1"/>
  <c r="D1954" i="12"/>
  <c r="E1954" i="12"/>
  <c r="G1954" i="12" s="1"/>
  <c r="B1955" i="12"/>
  <c r="C1955" i="12" s="1"/>
  <c r="D1955" i="12"/>
  <c r="E1955" i="12"/>
  <c r="G1955" i="12" s="1"/>
  <c r="B1956" i="12"/>
  <c r="C1956" i="12" s="1"/>
  <c r="D1956" i="12"/>
  <c r="E1956" i="12"/>
  <c r="G1956" i="12" s="1"/>
  <c r="B1957" i="12"/>
  <c r="C1957" i="12" s="1"/>
  <c r="D1957" i="12"/>
  <c r="E1957" i="12"/>
  <c r="G1957" i="12" s="1"/>
  <c r="B1958" i="12"/>
  <c r="C1958" i="12" s="1"/>
  <c r="D1958" i="12"/>
  <c r="E1958" i="12"/>
  <c r="G1958" i="12" s="1"/>
  <c r="B1959" i="12"/>
  <c r="C1959" i="12" s="1"/>
  <c r="D1959" i="12"/>
  <c r="E1959" i="12"/>
  <c r="G1959" i="12" s="1"/>
  <c r="B1960" i="12"/>
  <c r="C1960" i="12" s="1"/>
  <c r="D1960" i="12"/>
  <c r="E1960" i="12"/>
  <c r="G1960" i="12" s="1"/>
  <c r="B1961" i="12"/>
  <c r="C1961" i="12" s="1"/>
  <c r="D1961" i="12"/>
  <c r="E1961" i="12"/>
  <c r="G1961" i="12" s="1"/>
  <c r="B1962" i="12"/>
  <c r="C1962" i="12" s="1"/>
  <c r="D1962" i="12"/>
  <c r="E1962" i="12"/>
  <c r="G1962" i="12" s="1"/>
  <c r="B1963" i="12"/>
  <c r="C1963" i="12" s="1"/>
  <c r="D1963" i="12"/>
  <c r="E1963" i="12"/>
  <c r="G1963" i="12" s="1"/>
  <c r="B1964" i="12"/>
  <c r="C1964" i="12" s="1"/>
  <c r="D1964" i="12"/>
  <c r="E1964" i="12"/>
  <c r="G1964" i="12" s="1"/>
  <c r="B1965" i="12"/>
  <c r="C1965" i="12" s="1"/>
  <c r="D1965" i="12"/>
  <c r="E1965" i="12"/>
  <c r="G1965" i="12" s="1"/>
  <c r="B1966" i="12"/>
  <c r="C1966" i="12" s="1"/>
  <c r="D1966" i="12"/>
  <c r="E1966" i="12"/>
  <c r="G1966" i="12" s="1"/>
  <c r="B1967" i="12"/>
  <c r="C1967" i="12" s="1"/>
  <c r="D1967" i="12"/>
  <c r="E1967" i="12"/>
  <c r="G1967" i="12" s="1"/>
  <c r="B1968" i="12"/>
  <c r="C1968" i="12" s="1"/>
  <c r="D1968" i="12"/>
  <c r="E1968" i="12"/>
  <c r="G1968" i="12" s="1"/>
  <c r="B1969" i="12"/>
  <c r="C1969" i="12" s="1"/>
  <c r="D1969" i="12"/>
  <c r="E1969" i="12"/>
  <c r="G1969" i="12" s="1"/>
  <c r="B1970" i="12"/>
  <c r="C1970" i="12" s="1"/>
  <c r="D1970" i="12"/>
  <c r="E1970" i="12"/>
  <c r="G1970" i="12" s="1"/>
  <c r="B1971" i="12"/>
  <c r="C1971" i="12" s="1"/>
  <c r="D1971" i="12"/>
  <c r="E1971" i="12"/>
  <c r="G1971" i="12" s="1"/>
  <c r="B1972" i="12"/>
  <c r="C1972" i="12" s="1"/>
  <c r="D1972" i="12"/>
  <c r="E1972" i="12"/>
  <c r="G1972" i="12" s="1"/>
  <c r="B1973" i="12"/>
  <c r="C1973" i="12" s="1"/>
  <c r="D1973" i="12"/>
  <c r="E1973" i="12"/>
  <c r="G1973" i="12" s="1"/>
  <c r="B1974" i="12"/>
  <c r="C1974" i="12" s="1"/>
  <c r="D1974" i="12"/>
  <c r="E1974" i="12"/>
  <c r="G1974" i="12" s="1"/>
  <c r="B1975" i="12"/>
  <c r="C1975" i="12" s="1"/>
  <c r="D1975" i="12"/>
  <c r="E1975" i="12"/>
  <c r="G1975" i="12" s="1"/>
  <c r="B1976" i="12"/>
  <c r="C1976" i="12" s="1"/>
  <c r="D1976" i="12"/>
  <c r="E1976" i="12"/>
  <c r="G1976" i="12" s="1"/>
  <c r="B1977" i="12"/>
  <c r="C1977" i="12" s="1"/>
  <c r="D1977" i="12"/>
  <c r="E1977" i="12"/>
  <c r="G1977" i="12" s="1"/>
  <c r="B1978" i="12"/>
  <c r="C1978" i="12" s="1"/>
  <c r="D1978" i="12"/>
  <c r="E1978" i="12"/>
  <c r="G1978" i="12" s="1"/>
  <c r="B1979" i="12"/>
  <c r="C1979" i="12" s="1"/>
  <c r="D1979" i="12"/>
  <c r="E1979" i="12"/>
  <c r="G1979" i="12" s="1"/>
  <c r="B1980" i="12"/>
  <c r="C1980" i="12" s="1"/>
  <c r="D1980" i="12"/>
  <c r="E1980" i="12"/>
  <c r="G1980" i="12" s="1"/>
  <c r="B1981" i="12"/>
  <c r="C1981" i="12" s="1"/>
  <c r="D1981" i="12"/>
  <c r="E1981" i="12"/>
  <c r="G1981" i="12" s="1"/>
  <c r="B1982" i="12"/>
  <c r="C1982" i="12" s="1"/>
  <c r="D1982" i="12"/>
  <c r="E1982" i="12"/>
  <c r="G1982" i="12" s="1"/>
  <c r="B1983" i="12"/>
  <c r="C1983" i="12" s="1"/>
  <c r="D1983" i="12"/>
  <c r="E1983" i="12"/>
  <c r="G1983" i="12" s="1"/>
  <c r="B1984" i="12"/>
  <c r="C1984" i="12" s="1"/>
  <c r="D1984" i="12"/>
  <c r="E1984" i="12"/>
  <c r="G1984" i="12" s="1"/>
  <c r="B1985" i="12"/>
  <c r="C1985" i="12" s="1"/>
  <c r="D1985" i="12"/>
  <c r="E1985" i="12"/>
  <c r="G1985" i="12" s="1"/>
  <c r="B1986" i="12"/>
  <c r="C1986" i="12" s="1"/>
  <c r="D1986" i="12"/>
  <c r="E1986" i="12"/>
  <c r="G1986" i="12" s="1"/>
  <c r="B1987" i="12"/>
  <c r="C1987" i="12" s="1"/>
  <c r="D1987" i="12"/>
  <c r="E1987" i="12"/>
  <c r="G1987" i="12" s="1"/>
  <c r="B1988" i="12"/>
  <c r="C1988" i="12" s="1"/>
  <c r="D1988" i="12"/>
  <c r="E1988" i="12"/>
  <c r="G1988" i="12" s="1"/>
  <c r="B1989" i="12"/>
  <c r="C1989" i="12" s="1"/>
  <c r="D1989" i="12"/>
  <c r="E1989" i="12"/>
  <c r="G1989" i="12" s="1"/>
  <c r="B1990" i="12"/>
  <c r="C1990" i="12" s="1"/>
  <c r="D1990" i="12"/>
  <c r="E1990" i="12"/>
  <c r="G1990" i="12" s="1"/>
  <c r="B1991" i="12"/>
  <c r="C1991" i="12" s="1"/>
  <c r="D1991" i="12"/>
  <c r="E1991" i="12"/>
  <c r="G1991" i="12" s="1"/>
  <c r="B1992" i="12"/>
  <c r="C1992" i="12" s="1"/>
  <c r="D1992" i="12"/>
  <c r="E1992" i="12"/>
  <c r="G1992" i="12" s="1"/>
  <c r="B1993" i="12"/>
  <c r="C1993" i="12" s="1"/>
  <c r="D1993" i="12"/>
  <c r="E1993" i="12"/>
  <c r="G1993" i="12" s="1"/>
  <c r="B1994" i="12"/>
  <c r="C1994" i="12" s="1"/>
  <c r="D1994" i="12"/>
  <c r="E1994" i="12"/>
  <c r="G1994" i="12" s="1"/>
  <c r="B1995" i="12"/>
  <c r="C1995" i="12" s="1"/>
  <c r="D1995" i="12"/>
  <c r="E1995" i="12"/>
  <c r="G1995" i="12" s="1"/>
  <c r="B1996" i="12"/>
  <c r="C1996" i="12" s="1"/>
  <c r="D1996" i="12"/>
  <c r="E1996" i="12"/>
  <c r="G1996" i="12" s="1"/>
  <c r="B1997" i="12"/>
  <c r="C1997" i="12" s="1"/>
  <c r="D1997" i="12"/>
  <c r="E1997" i="12"/>
  <c r="G1997" i="12" s="1"/>
  <c r="B1998" i="12"/>
  <c r="C1998" i="12" s="1"/>
  <c r="D1998" i="12"/>
  <c r="E1998" i="12"/>
  <c r="G1998" i="12" s="1"/>
  <c r="B1999" i="12"/>
  <c r="C1999" i="12" s="1"/>
  <c r="D1999" i="12"/>
  <c r="E1999" i="12"/>
  <c r="G1999" i="12" s="1"/>
  <c r="B2000" i="12"/>
  <c r="C2000" i="12" s="1"/>
  <c r="D2000" i="12"/>
  <c r="E2000" i="12"/>
  <c r="G2000" i="12" s="1"/>
  <c r="B2001" i="12"/>
  <c r="C2001" i="12" s="1"/>
  <c r="D2001" i="12"/>
  <c r="E2001" i="12"/>
  <c r="G2001" i="12" s="1"/>
  <c r="B2002" i="12"/>
  <c r="C2002" i="12" s="1"/>
  <c r="D2002" i="12"/>
  <c r="E2002" i="12"/>
  <c r="G2002" i="12" s="1"/>
  <c r="B2003" i="12"/>
  <c r="C2003" i="12" s="1"/>
  <c r="D2003" i="12"/>
  <c r="E2003" i="12"/>
  <c r="G2003" i="12" s="1"/>
  <c r="B2004" i="12"/>
  <c r="C2004" i="12" s="1"/>
  <c r="D2004" i="12"/>
  <c r="E2004" i="12"/>
  <c r="G2004" i="12" s="1"/>
  <c r="B2005" i="12"/>
  <c r="C2005" i="12" s="1"/>
  <c r="D2005" i="12"/>
  <c r="E2005" i="12"/>
  <c r="G2005" i="12" s="1"/>
  <c r="B2006" i="12"/>
  <c r="C2006" i="12" s="1"/>
  <c r="D2006" i="12"/>
  <c r="E2006" i="12"/>
  <c r="G2006" i="12" s="1"/>
  <c r="B2007" i="12"/>
  <c r="C2007" i="12" s="1"/>
  <c r="D2007" i="12"/>
  <c r="E2007" i="12"/>
  <c r="G2007" i="12" s="1"/>
  <c r="B2008" i="12"/>
  <c r="C2008" i="12" s="1"/>
  <c r="D2008" i="12"/>
  <c r="E2008" i="12"/>
  <c r="G2008" i="12" s="1"/>
  <c r="B2009" i="12"/>
  <c r="C2009" i="12" s="1"/>
  <c r="D2009" i="12"/>
  <c r="E2009" i="12"/>
  <c r="G2009" i="12" s="1"/>
  <c r="B2010" i="12"/>
  <c r="C2010" i="12" s="1"/>
  <c r="D2010" i="12"/>
  <c r="E2010" i="12"/>
  <c r="G2010" i="12" s="1"/>
  <c r="B2011" i="12"/>
  <c r="C2011" i="12" s="1"/>
  <c r="D2011" i="12"/>
  <c r="E2011" i="12"/>
  <c r="G2011" i="12" s="1"/>
  <c r="B2012" i="12"/>
  <c r="C2012" i="12" s="1"/>
  <c r="D2012" i="12"/>
  <c r="E2012" i="12"/>
  <c r="G2012" i="12" s="1"/>
  <c r="B2013" i="12"/>
  <c r="C2013" i="12" s="1"/>
  <c r="D2013" i="12"/>
  <c r="E2013" i="12"/>
  <c r="G2013" i="12" s="1"/>
  <c r="B2014" i="12"/>
  <c r="C2014" i="12" s="1"/>
  <c r="D2014" i="12"/>
  <c r="E2014" i="12"/>
  <c r="G2014" i="12" s="1"/>
  <c r="B2015" i="12"/>
  <c r="C2015" i="12" s="1"/>
  <c r="D2015" i="12"/>
  <c r="E2015" i="12"/>
  <c r="G2015" i="12" s="1"/>
  <c r="B2016" i="12"/>
  <c r="C2016" i="12" s="1"/>
  <c r="D2016" i="12"/>
  <c r="E2016" i="12"/>
  <c r="G2016" i="12" s="1"/>
  <c r="B2017" i="12"/>
  <c r="C2017" i="12" s="1"/>
  <c r="D2017" i="12"/>
  <c r="E2017" i="12"/>
  <c r="G2017" i="12" s="1"/>
  <c r="B2018" i="12"/>
  <c r="C2018" i="12" s="1"/>
  <c r="D2018" i="12"/>
  <c r="E2018" i="12"/>
  <c r="G2018" i="12" s="1"/>
  <c r="B2019" i="12"/>
  <c r="C2019" i="12" s="1"/>
  <c r="D2019" i="12"/>
  <c r="E2019" i="12"/>
  <c r="G2019" i="12" s="1"/>
  <c r="B2020" i="12"/>
  <c r="C2020" i="12" s="1"/>
  <c r="D2020" i="12"/>
  <c r="E2020" i="12"/>
  <c r="G2020" i="12" s="1"/>
  <c r="B2021" i="12"/>
  <c r="C2021" i="12" s="1"/>
  <c r="D2021" i="12"/>
  <c r="E2021" i="12"/>
  <c r="G2021" i="12" s="1"/>
  <c r="B2022" i="12"/>
  <c r="C2022" i="12" s="1"/>
  <c r="D2022" i="12"/>
  <c r="E2022" i="12"/>
  <c r="G2022" i="12" s="1"/>
  <c r="B2023" i="12"/>
  <c r="C2023" i="12" s="1"/>
  <c r="D2023" i="12"/>
  <c r="E2023" i="12"/>
  <c r="G2023" i="12" s="1"/>
  <c r="B2024" i="12"/>
  <c r="C2024" i="12" s="1"/>
  <c r="D2024" i="12"/>
  <c r="E2024" i="12"/>
  <c r="G2024" i="12" s="1"/>
  <c r="B2025" i="12"/>
  <c r="C2025" i="12" s="1"/>
  <c r="D2025" i="12"/>
  <c r="E2025" i="12"/>
  <c r="G2025" i="12" s="1"/>
  <c r="B2026" i="12"/>
  <c r="C2026" i="12" s="1"/>
  <c r="D2026" i="12"/>
  <c r="E2026" i="12"/>
  <c r="G2026" i="12" s="1"/>
  <c r="B2027" i="12"/>
  <c r="C2027" i="12" s="1"/>
  <c r="D2027" i="12"/>
  <c r="E2027" i="12"/>
  <c r="G2027" i="12" s="1"/>
  <c r="B2028" i="12"/>
  <c r="C2028" i="12" s="1"/>
  <c r="D2028" i="12"/>
  <c r="E2028" i="12"/>
  <c r="G2028" i="12" s="1"/>
  <c r="B2029" i="12"/>
  <c r="C2029" i="12" s="1"/>
  <c r="D2029" i="12"/>
  <c r="E2029" i="12"/>
  <c r="G2029" i="12" s="1"/>
  <c r="B2030" i="12"/>
  <c r="C2030" i="12" s="1"/>
  <c r="D2030" i="12"/>
  <c r="E2030" i="12"/>
  <c r="G2030" i="12" s="1"/>
  <c r="B2031" i="12"/>
  <c r="C2031" i="12" s="1"/>
  <c r="D2031" i="12"/>
  <c r="E2031" i="12"/>
  <c r="G2031" i="12" s="1"/>
  <c r="B2032" i="12"/>
  <c r="C2032" i="12" s="1"/>
  <c r="D2032" i="12"/>
  <c r="E2032" i="12"/>
  <c r="G2032" i="12" s="1"/>
  <c r="B2033" i="12"/>
  <c r="C2033" i="12" s="1"/>
  <c r="D2033" i="12"/>
  <c r="E2033" i="12"/>
  <c r="G2033" i="12" s="1"/>
  <c r="B2034" i="12"/>
  <c r="C2034" i="12" s="1"/>
  <c r="D2034" i="12"/>
  <c r="E2034" i="12"/>
  <c r="G2034" i="12" s="1"/>
  <c r="B2035" i="12"/>
  <c r="C2035" i="12" s="1"/>
  <c r="D2035" i="12"/>
  <c r="E2035" i="12"/>
  <c r="G2035" i="12" s="1"/>
  <c r="B2036" i="12"/>
  <c r="C2036" i="12" s="1"/>
  <c r="D2036" i="12"/>
  <c r="E2036" i="12"/>
  <c r="G2036" i="12" s="1"/>
  <c r="B2037" i="12"/>
  <c r="C2037" i="12" s="1"/>
  <c r="D2037" i="12"/>
  <c r="E2037" i="12"/>
  <c r="G2037" i="12" s="1"/>
  <c r="B2038" i="12"/>
  <c r="C2038" i="12" s="1"/>
  <c r="D2038" i="12"/>
  <c r="E2038" i="12"/>
  <c r="G2038" i="12" s="1"/>
  <c r="B2039" i="12"/>
  <c r="C2039" i="12" s="1"/>
  <c r="D2039" i="12"/>
  <c r="E2039" i="12"/>
  <c r="G2039" i="12" s="1"/>
  <c r="B2040" i="12"/>
  <c r="C2040" i="12" s="1"/>
  <c r="D2040" i="12"/>
  <c r="E2040" i="12"/>
  <c r="G2040" i="12" s="1"/>
  <c r="B2041" i="12"/>
  <c r="C2041" i="12" s="1"/>
  <c r="D2041" i="12"/>
  <c r="E2041" i="12"/>
  <c r="G2041" i="12" s="1"/>
  <c r="B2042" i="12"/>
  <c r="C2042" i="12" s="1"/>
  <c r="D2042" i="12"/>
  <c r="E2042" i="12"/>
  <c r="G2042" i="12" s="1"/>
  <c r="B2043" i="12"/>
  <c r="C2043" i="12" s="1"/>
  <c r="D2043" i="12"/>
  <c r="E2043" i="12"/>
  <c r="G2043" i="12" s="1"/>
  <c r="B2044" i="12"/>
  <c r="C2044" i="12" s="1"/>
  <c r="D2044" i="12"/>
  <c r="E2044" i="12"/>
  <c r="G2044" i="12" s="1"/>
  <c r="B2045" i="12"/>
  <c r="C2045" i="12" s="1"/>
  <c r="D2045" i="12"/>
  <c r="E2045" i="12"/>
  <c r="G2045" i="12" s="1"/>
  <c r="B2046" i="12"/>
  <c r="C2046" i="12" s="1"/>
  <c r="D2046" i="12"/>
  <c r="E2046" i="12"/>
  <c r="G2046" i="12" s="1"/>
  <c r="B2047" i="12"/>
  <c r="C2047" i="12" s="1"/>
  <c r="D2047" i="12"/>
  <c r="E2047" i="12"/>
  <c r="G2047" i="12" s="1"/>
  <c r="B2048" i="12"/>
  <c r="C2048" i="12" s="1"/>
  <c r="D2048" i="12"/>
  <c r="E2048" i="12"/>
  <c r="G2048" i="12" s="1"/>
  <c r="B2049" i="12"/>
  <c r="C2049" i="12" s="1"/>
  <c r="D2049" i="12"/>
  <c r="E2049" i="12"/>
  <c r="G2049" i="12" s="1"/>
  <c r="B2050" i="12"/>
  <c r="C2050" i="12" s="1"/>
  <c r="D2050" i="12"/>
  <c r="E2050" i="12"/>
  <c r="G2050" i="12" s="1"/>
  <c r="B2051" i="12"/>
  <c r="C2051" i="12" s="1"/>
  <c r="D2051" i="12"/>
  <c r="E2051" i="12"/>
  <c r="G2051" i="12" s="1"/>
  <c r="B2052" i="12"/>
  <c r="C2052" i="12" s="1"/>
  <c r="D2052" i="12"/>
  <c r="E2052" i="12"/>
  <c r="G2052" i="12" s="1"/>
  <c r="B2053" i="12"/>
  <c r="C2053" i="12" s="1"/>
  <c r="D2053" i="12"/>
  <c r="E2053" i="12"/>
  <c r="G2053" i="12" s="1"/>
  <c r="B2054" i="12"/>
  <c r="C2054" i="12" s="1"/>
  <c r="D2054" i="12"/>
  <c r="E2054" i="12"/>
  <c r="G2054" i="12" s="1"/>
  <c r="B2055" i="12"/>
  <c r="C2055" i="12" s="1"/>
  <c r="D2055" i="12"/>
  <c r="E2055" i="12"/>
  <c r="G2055" i="12" s="1"/>
  <c r="B2056" i="12"/>
  <c r="C2056" i="12" s="1"/>
  <c r="D2056" i="12"/>
  <c r="E2056" i="12"/>
  <c r="G2056" i="12" s="1"/>
  <c r="B2057" i="12"/>
  <c r="C2057" i="12" s="1"/>
  <c r="D2057" i="12"/>
  <c r="E2057" i="12"/>
  <c r="G2057" i="12" s="1"/>
  <c r="B2058" i="12"/>
  <c r="C2058" i="12" s="1"/>
  <c r="D2058" i="12"/>
  <c r="E2058" i="12"/>
  <c r="G2058" i="12" s="1"/>
  <c r="B2059" i="12"/>
  <c r="C2059" i="12" s="1"/>
  <c r="D2059" i="12"/>
  <c r="E2059" i="12"/>
  <c r="G2059" i="12" s="1"/>
  <c r="B2060" i="12"/>
  <c r="C2060" i="12" s="1"/>
  <c r="D2060" i="12"/>
  <c r="E2060" i="12"/>
  <c r="G2060" i="12" s="1"/>
  <c r="B2061" i="12"/>
  <c r="C2061" i="12" s="1"/>
  <c r="D2061" i="12"/>
  <c r="E2061" i="12"/>
  <c r="G2061" i="12" s="1"/>
  <c r="B2062" i="12"/>
  <c r="C2062" i="12" s="1"/>
  <c r="D2062" i="12"/>
  <c r="E2062" i="12"/>
  <c r="G2062" i="12" s="1"/>
  <c r="B2063" i="12"/>
  <c r="C2063" i="12" s="1"/>
  <c r="D2063" i="12"/>
  <c r="E2063" i="12"/>
  <c r="G2063" i="12" s="1"/>
  <c r="B2064" i="12"/>
  <c r="C2064" i="12" s="1"/>
  <c r="D2064" i="12"/>
  <c r="E2064" i="12"/>
  <c r="G2064" i="12" s="1"/>
  <c r="B2065" i="12"/>
  <c r="C2065" i="12" s="1"/>
  <c r="D2065" i="12"/>
  <c r="E2065" i="12"/>
  <c r="G2065" i="12" s="1"/>
  <c r="B2066" i="12"/>
  <c r="C2066" i="12" s="1"/>
  <c r="D2066" i="12"/>
  <c r="E2066" i="12"/>
  <c r="G2066" i="12" s="1"/>
  <c r="B2067" i="12"/>
  <c r="C2067" i="12" s="1"/>
  <c r="D2067" i="12"/>
  <c r="E2067" i="12"/>
  <c r="G2067" i="12" s="1"/>
  <c r="B2068" i="12"/>
  <c r="C2068" i="12" s="1"/>
  <c r="D2068" i="12"/>
  <c r="E2068" i="12"/>
  <c r="G2068" i="12" s="1"/>
  <c r="B2069" i="12"/>
  <c r="C2069" i="12" s="1"/>
  <c r="D2069" i="12"/>
  <c r="E2069" i="12"/>
  <c r="G2069" i="12" s="1"/>
  <c r="B2070" i="12"/>
  <c r="C2070" i="12" s="1"/>
  <c r="D2070" i="12"/>
  <c r="E2070" i="12"/>
  <c r="G2070" i="12" s="1"/>
  <c r="B2071" i="12"/>
  <c r="C2071" i="12" s="1"/>
  <c r="D2071" i="12"/>
  <c r="E2071" i="12"/>
  <c r="G2071" i="12" s="1"/>
  <c r="B2072" i="12"/>
  <c r="C2072" i="12" s="1"/>
  <c r="D2072" i="12"/>
  <c r="E2072" i="12"/>
  <c r="G2072" i="12" s="1"/>
  <c r="B2073" i="12"/>
  <c r="C2073" i="12" s="1"/>
  <c r="D2073" i="12"/>
  <c r="E2073" i="12"/>
  <c r="G2073" i="12" s="1"/>
  <c r="B2074" i="12"/>
  <c r="C2074" i="12" s="1"/>
  <c r="D2074" i="12"/>
  <c r="E2074" i="12"/>
  <c r="G2074" i="12" s="1"/>
  <c r="B2075" i="12"/>
  <c r="C2075" i="12" s="1"/>
  <c r="D2075" i="12"/>
  <c r="E2075" i="12"/>
  <c r="G2075" i="12" s="1"/>
  <c r="B2076" i="12"/>
  <c r="C2076" i="12" s="1"/>
  <c r="D2076" i="12"/>
  <c r="E2076" i="12"/>
  <c r="G2076" i="12" s="1"/>
  <c r="B2077" i="12"/>
  <c r="C2077" i="12" s="1"/>
  <c r="D2077" i="12"/>
  <c r="E2077" i="12"/>
  <c r="G2077" i="12" s="1"/>
  <c r="B2078" i="12"/>
  <c r="C2078" i="12" s="1"/>
  <c r="D2078" i="12"/>
  <c r="E2078" i="12"/>
  <c r="G2078" i="12" s="1"/>
  <c r="B2079" i="12"/>
  <c r="C2079" i="12" s="1"/>
  <c r="D2079" i="12"/>
  <c r="E2079" i="12"/>
  <c r="G2079" i="12" s="1"/>
  <c r="B2080" i="12"/>
  <c r="C2080" i="12" s="1"/>
  <c r="D2080" i="12"/>
  <c r="E2080" i="12"/>
  <c r="G2080" i="12" s="1"/>
  <c r="B2081" i="12"/>
  <c r="C2081" i="12" s="1"/>
  <c r="D2081" i="12"/>
  <c r="E2081" i="12"/>
  <c r="G2081" i="12" s="1"/>
  <c r="B2082" i="12"/>
  <c r="C2082" i="12" s="1"/>
  <c r="D2082" i="12"/>
  <c r="E2082" i="12"/>
  <c r="G2082" i="12" s="1"/>
  <c r="B2083" i="12"/>
  <c r="C2083" i="12" s="1"/>
  <c r="D2083" i="12"/>
  <c r="E2083" i="12"/>
  <c r="G2083" i="12" s="1"/>
  <c r="B2084" i="12"/>
  <c r="C2084" i="12" s="1"/>
  <c r="D2084" i="12"/>
  <c r="E2084" i="12"/>
  <c r="G2084" i="12" s="1"/>
  <c r="B2085" i="12"/>
  <c r="C2085" i="12" s="1"/>
  <c r="D2085" i="12"/>
  <c r="E2085" i="12"/>
  <c r="G2085" i="12" s="1"/>
  <c r="B2086" i="12"/>
  <c r="C2086" i="12" s="1"/>
  <c r="D2086" i="12"/>
  <c r="E2086" i="12"/>
  <c r="G2086" i="12" s="1"/>
  <c r="B2087" i="12"/>
  <c r="C2087" i="12" s="1"/>
  <c r="D2087" i="12"/>
  <c r="E2087" i="12"/>
  <c r="G2087" i="12" s="1"/>
  <c r="B2088" i="12"/>
  <c r="C2088" i="12" s="1"/>
  <c r="D2088" i="12"/>
  <c r="E2088" i="12"/>
  <c r="G2088" i="12" s="1"/>
  <c r="B2089" i="12"/>
  <c r="C2089" i="12" s="1"/>
  <c r="D2089" i="12"/>
  <c r="E2089" i="12"/>
  <c r="G2089" i="12" s="1"/>
  <c r="B2090" i="12"/>
  <c r="C2090" i="12" s="1"/>
  <c r="D2090" i="12"/>
  <c r="E2090" i="12"/>
  <c r="G2090" i="12" s="1"/>
  <c r="B2091" i="12"/>
  <c r="C2091" i="12" s="1"/>
  <c r="D2091" i="12"/>
  <c r="E2091" i="12"/>
  <c r="G2091" i="12" s="1"/>
  <c r="B2092" i="12"/>
  <c r="C2092" i="12" s="1"/>
  <c r="D2092" i="12"/>
  <c r="E2092" i="12"/>
  <c r="G2092" i="12" s="1"/>
  <c r="B2093" i="12"/>
  <c r="C2093" i="12" s="1"/>
  <c r="D2093" i="12"/>
  <c r="E2093" i="12"/>
  <c r="G2093" i="12" s="1"/>
  <c r="B2094" i="12"/>
  <c r="C2094" i="12" s="1"/>
  <c r="D2094" i="12"/>
  <c r="E2094" i="12"/>
  <c r="G2094" i="12" s="1"/>
  <c r="B2095" i="12"/>
  <c r="C2095" i="12" s="1"/>
  <c r="D2095" i="12"/>
  <c r="E2095" i="12"/>
  <c r="G2095" i="12" s="1"/>
  <c r="B2096" i="12"/>
  <c r="C2096" i="12" s="1"/>
  <c r="D2096" i="12"/>
  <c r="E2096" i="12"/>
  <c r="G2096" i="12" s="1"/>
  <c r="B2097" i="12"/>
  <c r="C2097" i="12" s="1"/>
  <c r="D2097" i="12"/>
  <c r="E2097" i="12"/>
  <c r="G2097" i="12" s="1"/>
  <c r="B2098" i="12"/>
  <c r="C2098" i="12" s="1"/>
  <c r="D2098" i="12"/>
  <c r="E2098" i="12"/>
  <c r="G2098" i="12" s="1"/>
  <c r="B2099" i="12"/>
  <c r="C2099" i="12" s="1"/>
  <c r="D2099" i="12"/>
  <c r="E2099" i="12"/>
  <c r="G2099" i="12" s="1"/>
  <c r="B2100" i="12"/>
  <c r="C2100" i="12" s="1"/>
  <c r="D2100" i="12"/>
  <c r="E2100" i="12"/>
  <c r="G2100" i="12" s="1"/>
  <c r="B2101" i="12"/>
  <c r="C2101" i="12" s="1"/>
  <c r="D2101" i="12"/>
  <c r="E2101" i="12"/>
  <c r="G2101" i="12" s="1"/>
  <c r="B2102" i="12"/>
  <c r="C2102" i="12" s="1"/>
  <c r="D2102" i="12"/>
  <c r="E2102" i="12"/>
  <c r="G2102" i="12" s="1"/>
  <c r="B2103" i="12"/>
  <c r="C2103" i="12" s="1"/>
  <c r="D2103" i="12"/>
  <c r="E2103" i="12"/>
  <c r="G2103" i="12" s="1"/>
  <c r="B2104" i="12"/>
  <c r="C2104" i="12" s="1"/>
  <c r="D2104" i="12"/>
  <c r="E2104" i="12"/>
  <c r="G2104" i="12" s="1"/>
  <c r="B2105" i="12"/>
  <c r="C2105" i="12" s="1"/>
  <c r="D2105" i="12"/>
  <c r="E2105" i="12"/>
  <c r="G2105" i="12" s="1"/>
  <c r="B2106" i="12"/>
  <c r="C2106" i="12" s="1"/>
  <c r="D2106" i="12"/>
  <c r="E2106" i="12"/>
  <c r="G2106" i="12" s="1"/>
  <c r="B2107" i="12"/>
  <c r="C2107" i="12" s="1"/>
  <c r="D2107" i="12"/>
  <c r="E2107" i="12"/>
  <c r="G2107" i="12" s="1"/>
  <c r="B2108" i="12"/>
  <c r="C2108" i="12" s="1"/>
  <c r="D2108" i="12"/>
  <c r="E2108" i="12"/>
  <c r="G2108" i="12" s="1"/>
  <c r="B2109" i="12"/>
  <c r="C2109" i="12" s="1"/>
  <c r="D2109" i="12"/>
  <c r="E2109" i="12"/>
  <c r="G2109" i="12" s="1"/>
  <c r="B2110" i="12"/>
  <c r="C2110" i="12" s="1"/>
  <c r="D2110" i="12"/>
  <c r="E2110" i="12"/>
  <c r="G2110" i="12" s="1"/>
  <c r="B2111" i="12"/>
  <c r="C2111" i="12" s="1"/>
  <c r="D2111" i="12"/>
  <c r="E2111" i="12"/>
  <c r="G2111" i="12" s="1"/>
  <c r="B2112" i="12"/>
  <c r="C2112" i="12" s="1"/>
  <c r="D2112" i="12"/>
  <c r="E2112" i="12"/>
  <c r="G2112" i="12" s="1"/>
  <c r="B2113" i="12"/>
  <c r="C2113" i="12" s="1"/>
  <c r="D2113" i="12"/>
  <c r="E2113" i="12"/>
  <c r="G2113" i="12" s="1"/>
  <c r="B2114" i="12"/>
  <c r="C2114" i="12" s="1"/>
  <c r="D2114" i="12"/>
  <c r="E2114" i="12"/>
  <c r="G2114" i="12" s="1"/>
  <c r="B2115" i="12"/>
  <c r="C2115" i="12" s="1"/>
  <c r="D2115" i="12"/>
  <c r="E2115" i="12"/>
  <c r="G2115" i="12" s="1"/>
  <c r="B2116" i="12"/>
  <c r="C2116" i="12" s="1"/>
  <c r="D2116" i="12"/>
  <c r="E2116" i="12"/>
  <c r="G2116" i="12" s="1"/>
  <c r="B2117" i="12"/>
  <c r="C2117" i="12" s="1"/>
  <c r="D2117" i="12"/>
  <c r="E2117" i="12"/>
  <c r="G2117" i="12" s="1"/>
  <c r="B2118" i="12"/>
  <c r="C2118" i="12" s="1"/>
  <c r="D2118" i="12"/>
  <c r="E2118" i="12"/>
  <c r="G2118" i="12" s="1"/>
  <c r="B2119" i="12"/>
  <c r="C2119" i="12" s="1"/>
  <c r="D2119" i="12"/>
  <c r="E2119" i="12"/>
  <c r="G2119" i="12" s="1"/>
  <c r="B2120" i="12"/>
  <c r="C2120" i="12" s="1"/>
  <c r="D2120" i="12"/>
  <c r="E2120" i="12"/>
  <c r="G2120" i="12" s="1"/>
  <c r="B2121" i="12"/>
  <c r="C2121" i="12" s="1"/>
  <c r="D2121" i="12"/>
  <c r="E2121" i="12"/>
  <c r="G2121" i="12" s="1"/>
  <c r="B2122" i="12"/>
  <c r="C2122" i="12" s="1"/>
  <c r="D2122" i="12"/>
  <c r="E2122" i="12"/>
  <c r="G2122" i="12" s="1"/>
  <c r="B2123" i="12"/>
  <c r="C2123" i="12" s="1"/>
  <c r="D2123" i="12"/>
  <c r="E2123" i="12"/>
  <c r="G2123" i="12" s="1"/>
  <c r="B2124" i="12"/>
  <c r="C2124" i="12" s="1"/>
  <c r="D2124" i="12"/>
  <c r="E2124" i="12"/>
  <c r="G2124" i="12" s="1"/>
  <c r="B2125" i="12"/>
  <c r="C2125" i="12" s="1"/>
  <c r="D2125" i="12"/>
  <c r="E2125" i="12"/>
  <c r="G2125" i="12" s="1"/>
  <c r="B2126" i="12"/>
  <c r="C2126" i="12" s="1"/>
  <c r="D2126" i="12"/>
  <c r="E2126" i="12"/>
  <c r="G2126" i="12" s="1"/>
  <c r="B2127" i="12"/>
  <c r="C2127" i="12" s="1"/>
  <c r="D2127" i="12"/>
  <c r="E2127" i="12"/>
  <c r="G2127" i="12" s="1"/>
  <c r="B2128" i="12"/>
  <c r="C2128" i="12" s="1"/>
  <c r="D2128" i="12"/>
  <c r="E2128" i="12"/>
  <c r="G2128" i="12" s="1"/>
  <c r="B2129" i="12"/>
  <c r="C2129" i="12" s="1"/>
  <c r="D2129" i="12"/>
  <c r="E2129" i="12"/>
  <c r="G2129" i="12" s="1"/>
  <c r="B2130" i="12"/>
  <c r="C2130" i="12" s="1"/>
  <c r="D2130" i="12"/>
  <c r="E2130" i="12"/>
  <c r="G2130" i="12" s="1"/>
  <c r="B2131" i="12"/>
  <c r="C2131" i="12" s="1"/>
  <c r="D2131" i="12"/>
  <c r="E2131" i="12"/>
  <c r="G2131" i="12" s="1"/>
  <c r="B2132" i="12"/>
  <c r="C2132" i="12" s="1"/>
  <c r="D2132" i="12"/>
  <c r="E2132" i="12"/>
  <c r="G2132" i="12" s="1"/>
  <c r="B2133" i="12"/>
  <c r="C2133" i="12" s="1"/>
  <c r="D2133" i="12"/>
  <c r="E2133" i="12"/>
  <c r="G2133" i="12" s="1"/>
  <c r="B2134" i="12"/>
  <c r="C2134" i="12" s="1"/>
  <c r="D2134" i="12"/>
  <c r="E2134" i="12"/>
  <c r="G2134" i="12" s="1"/>
  <c r="B2135" i="12"/>
  <c r="C2135" i="12" s="1"/>
  <c r="D2135" i="12"/>
  <c r="E2135" i="12"/>
  <c r="G2135" i="12" s="1"/>
  <c r="B2136" i="12"/>
  <c r="C2136" i="12" s="1"/>
  <c r="D2136" i="12"/>
  <c r="E2136" i="12"/>
  <c r="G2136" i="12" s="1"/>
  <c r="B2137" i="12"/>
  <c r="C2137" i="12" s="1"/>
  <c r="D2137" i="12"/>
  <c r="E2137" i="12"/>
  <c r="G2137" i="12" s="1"/>
  <c r="B2138" i="12"/>
  <c r="C2138" i="12" s="1"/>
  <c r="D2138" i="12"/>
  <c r="E2138" i="12"/>
  <c r="G2138" i="12" s="1"/>
  <c r="B2139" i="12"/>
  <c r="C2139" i="12" s="1"/>
  <c r="D2139" i="12"/>
  <c r="E2139" i="12"/>
  <c r="G2139" i="12" s="1"/>
  <c r="B2140" i="12"/>
  <c r="C2140" i="12" s="1"/>
  <c r="D2140" i="12"/>
  <c r="E2140" i="12"/>
  <c r="G2140" i="12" s="1"/>
  <c r="B2141" i="12"/>
  <c r="C2141" i="12" s="1"/>
  <c r="D2141" i="12"/>
  <c r="E2141" i="12"/>
  <c r="G2141" i="12" s="1"/>
  <c r="B2142" i="12"/>
  <c r="C2142" i="12" s="1"/>
  <c r="D2142" i="12"/>
  <c r="E2142" i="12"/>
  <c r="G2142" i="12" s="1"/>
  <c r="B2143" i="12"/>
  <c r="C2143" i="12" s="1"/>
  <c r="D2143" i="12"/>
  <c r="E2143" i="12"/>
  <c r="G2143" i="12" s="1"/>
  <c r="B2144" i="12"/>
  <c r="C2144" i="12" s="1"/>
  <c r="D2144" i="12"/>
  <c r="E2144" i="12"/>
  <c r="G2144" i="12" s="1"/>
  <c r="B2145" i="12"/>
  <c r="C2145" i="12" s="1"/>
  <c r="D2145" i="12"/>
  <c r="E2145" i="12"/>
  <c r="G2145" i="12" s="1"/>
  <c r="B2146" i="12"/>
  <c r="C2146" i="12" s="1"/>
  <c r="D2146" i="12"/>
  <c r="E2146" i="12"/>
  <c r="G2146" i="12" s="1"/>
  <c r="B2147" i="12"/>
  <c r="C2147" i="12" s="1"/>
  <c r="D2147" i="12"/>
  <c r="E2147" i="12"/>
  <c r="G2147" i="12" s="1"/>
  <c r="B2148" i="12"/>
  <c r="C2148" i="12" s="1"/>
  <c r="D2148" i="12"/>
  <c r="E2148" i="12"/>
  <c r="G2148" i="12" s="1"/>
  <c r="B2149" i="12"/>
  <c r="C2149" i="12" s="1"/>
  <c r="D2149" i="12"/>
  <c r="E2149" i="12"/>
  <c r="G2149" i="12" s="1"/>
  <c r="B2150" i="12"/>
  <c r="C2150" i="12" s="1"/>
  <c r="D2150" i="12"/>
  <c r="E2150" i="12"/>
  <c r="G2150" i="12" s="1"/>
  <c r="B2151" i="12"/>
  <c r="C2151" i="12" s="1"/>
  <c r="D2151" i="12"/>
  <c r="E2151" i="12"/>
  <c r="G2151" i="12" s="1"/>
  <c r="B2152" i="12"/>
  <c r="C2152" i="12" s="1"/>
  <c r="D2152" i="12"/>
  <c r="E2152" i="12"/>
  <c r="G2152" i="12" s="1"/>
  <c r="B2153" i="12"/>
  <c r="C2153" i="12" s="1"/>
  <c r="D2153" i="12"/>
  <c r="E2153" i="12"/>
  <c r="G2153" i="12" s="1"/>
  <c r="B2154" i="12"/>
  <c r="C2154" i="12" s="1"/>
  <c r="D2154" i="12"/>
  <c r="E2154" i="12"/>
  <c r="G2154" i="12" s="1"/>
  <c r="B2155" i="12"/>
  <c r="C2155" i="12" s="1"/>
  <c r="D2155" i="12"/>
  <c r="E2155" i="12"/>
  <c r="G2155" i="12" s="1"/>
  <c r="B2156" i="12"/>
  <c r="C2156" i="12" s="1"/>
  <c r="D2156" i="12"/>
  <c r="E2156" i="12"/>
  <c r="G2156" i="12" s="1"/>
  <c r="B2157" i="12"/>
  <c r="C2157" i="12" s="1"/>
  <c r="D2157" i="12"/>
  <c r="E2157" i="12"/>
  <c r="G2157" i="12" s="1"/>
  <c r="B2158" i="12"/>
  <c r="C2158" i="12" s="1"/>
  <c r="D2158" i="12"/>
  <c r="E2158" i="12"/>
  <c r="G2158" i="12" s="1"/>
  <c r="B2159" i="12"/>
  <c r="C2159" i="12" s="1"/>
  <c r="D2159" i="12"/>
  <c r="E2159" i="12"/>
  <c r="G2159" i="12" s="1"/>
  <c r="B2160" i="12"/>
  <c r="C2160" i="12" s="1"/>
  <c r="D2160" i="12"/>
  <c r="E2160" i="12"/>
  <c r="G2160" i="12" s="1"/>
  <c r="B2161" i="12"/>
  <c r="C2161" i="12" s="1"/>
  <c r="D2161" i="12"/>
  <c r="E2161" i="12"/>
  <c r="G2161" i="12" s="1"/>
  <c r="B2162" i="12"/>
  <c r="C2162" i="12" s="1"/>
  <c r="D2162" i="12"/>
  <c r="E2162" i="12"/>
  <c r="G2162" i="12" s="1"/>
  <c r="B2163" i="12"/>
  <c r="C2163" i="12" s="1"/>
  <c r="D2163" i="12"/>
  <c r="E2163" i="12"/>
  <c r="G2163" i="12" s="1"/>
  <c r="B2164" i="12"/>
  <c r="C2164" i="12" s="1"/>
  <c r="D2164" i="12"/>
  <c r="E2164" i="12"/>
  <c r="G2164" i="12" s="1"/>
  <c r="B2165" i="12"/>
  <c r="C2165" i="12" s="1"/>
  <c r="D2165" i="12"/>
  <c r="E2165" i="12"/>
  <c r="G2165" i="12" s="1"/>
  <c r="B2166" i="12"/>
  <c r="C2166" i="12" s="1"/>
  <c r="D2166" i="12"/>
  <c r="E2166" i="12"/>
  <c r="G2166" i="12" s="1"/>
  <c r="B2167" i="12"/>
  <c r="C2167" i="12" s="1"/>
  <c r="D2167" i="12"/>
  <c r="E2167" i="12"/>
  <c r="G2167" i="12" s="1"/>
  <c r="B2168" i="12"/>
  <c r="C2168" i="12" s="1"/>
  <c r="D2168" i="12"/>
  <c r="E2168" i="12"/>
  <c r="G2168" i="12" s="1"/>
  <c r="B2169" i="12"/>
  <c r="C2169" i="12" s="1"/>
  <c r="D2169" i="12"/>
  <c r="E2169" i="12"/>
  <c r="G2169" i="12" s="1"/>
  <c r="B2170" i="12"/>
  <c r="C2170" i="12" s="1"/>
  <c r="D2170" i="12"/>
  <c r="E2170" i="12"/>
  <c r="G2170" i="12" s="1"/>
  <c r="B2171" i="12"/>
  <c r="C2171" i="12" s="1"/>
  <c r="D2171" i="12"/>
  <c r="E2171" i="12"/>
  <c r="G2171" i="12" s="1"/>
  <c r="B2172" i="12"/>
  <c r="C2172" i="12" s="1"/>
  <c r="D2172" i="12"/>
  <c r="E2172" i="12"/>
  <c r="G2172" i="12" s="1"/>
  <c r="B2173" i="12"/>
  <c r="C2173" i="12" s="1"/>
  <c r="D2173" i="12"/>
  <c r="E2173" i="12"/>
  <c r="G2173" i="12" s="1"/>
  <c r="B2174" i="12"/>
  <c r="C2174" i="12" s="1"/>
  <c r="D2174" i="12"/>
  <c r="E2174" i="12"/>
  <c r="G2174" i="12" s="1"/>
  <c r="B2175" i="12"/>
  <c r="C2175" i="12" s="1"/>
  <c r="D2175" i="12"/>
  <c r="E2175" i="12"/>
  <c r="G2175" i="12" s="1"/>
  <c r="B2176" i="12"/>
  <c r="C2176" i="12" s="1"/>
  <c r="D2176" i="12"/>
  <c r="E2176" i="12"/>
  <c r="G2176" i="12" s="1"/>
  <c r="B2177" i="12"/>
  <c r="C2177" i="12" s="1"/>
  <c r="D2177" i="12"/>
  <c r="E2177" i="12"/>
  <c r="G2177" i="12" s="1"/>
  <c r="B2178" i="12"/>
  <c r="C2178" i="12" s="1"/>
  <c r="D2178" i="12"/>
  <c r="E2178" i="12"/>
  <c r="G2178" i="12" s="1"/>
  <c r="B2179" i="12"/>
  <c r="C2179" i="12" s="1"/>
  <c r="D2179" i="12"/>
  <c r="E2179" i="12"/>
  <c r="G2179" i="12" s="1"/>
  <c r="B2180" i="12"/>
  <c r="C2180" i="12" s="1"/>
  <c r="D2180" i="12"/>
  <c r="E2180" i="12"/>
  <c r="G2180" i="12" s="1"/>
  <c r="B2181" i="12"/>
  <c r="C2181" i="12" s="1"/>
  <c r="D2181" i="12"/>
  <c r="E2181" i="12"/>
  <c r="G2181" i="12" s="1"/>
  <c r="B2182" i="12"/>
  <c r="C2182" i="12" s="1"/>
  <c r="D2182" i="12"/>
  <c r="E2182" i="12"/>
  <c r="G2182" i="12" s="1"/>
  <c r="B2183" i="12"/>
  <c r="C2183" i="12" s="1"/>
  <c r="D2183" i="12"/>
  <c r="E2183" i="12"/>
  <c r="G2183" i="12" s="1"/>
  <c r="B2184" i="12"/>
  <c r="C2184" i="12" s="1"/>
  <c r="D2184" i="12"/>
  <c r="E2184" i="12"/>
  <c r="G2184" i="12" s="1"/>
  <c r="B2185" i="12"/>
  <c r="C2185" i="12" s="1"/>
  <c r="D2185" i="12"/>
  <c r="E2185" i="12"/>
  <c r="G2185" i="12" s="1"/>
  <c r="B2186" i="12"/>
  <c r="C2186" i="12" s="1"/>
  <c r="D2186" i="12"/>
  <c r="E2186" i="12"/>
  <c r="G2186" i="12" s="1"/>
  <c r="B2187" i="12"/>
  <c r="C2187" i="12" s="1"/>
  <c r="D2187" i="12"/>
  <c r="E2187" i="12"/>
  <c r="G2187" i="12" s="1"/>
  <c r="B2188" i="12"/>
  <c r="C2188" i="12" s="1"/>
  <c r="D2188" i="12"/>
  <c r="E2188" i="12"/>
  <c r="G2188" i="12" s="1"/>
  <c r="B2189" i="12"/>
  <c r="C2189" i="12" s="1"/>
  <c r="D2189" i="12"/>
  <c r="E2189" i="12"/>
  <c r="G2189" i="12" s="1"/>
  <c r="B2190" i="12"/>
  <c r="C2190" i="12" s="1"/>
  <c r="D2190" i="12"/>
  <c r="E2190" i="12"/>
  <c r="G2190" i="12" s="1"/>
  <c r="B2191" i="12"/>
  <c r="C2191" i="12" s="1"/>
  <c r="D2191" i="12"/>
  <c r="E2191" i="12"/>
  <c r="G2191" i="12" s="1"/>
  <c r="B2192" i="12"/>
  <c r="C2192" i="12" s="1"/>
  <c r="D2192" i="12"/>
  <c r="E2192" i="12"/>
  <c r="G2192" i="12" s="1"/>
  <c r="B2193" i="12"/>
  <c r="C2193" i="12" s="1"/>
  <c r="D2193" i="12"/>
  <c r="E2193" i="12"/>
  <c r="G2193" i="12" s="1"/>
  <c r="B2194" i="12"/>
  <c r="C2194" i="12" s="1"/>
  <c r="D2194" i="12"/>
  <c r="E2194" i="12"/>
  <c r="G2194" i="12" s="1"/>
  <c r="B2195" i="12"/>
  <c r="C2195" i="12" s="1"/>
  <c r="D2195" i="12"/>
  <c r="E2195" i="12"/>
  <c r="G2195" i="12" s="1"/>
  <c r="B2196" i="12"/>
  <c r="C2196" i="12" s="1"/>
  <c r="D2196" i="12"/>
  <c r="E2196" i="12"/>
  <c r="G2196" i="12" s="1"/>
  <c r="B2197" i="12"/>
  <c r="C2197" i="12" s="1"/>
  <c r="D2197" i="12"/>
  <c r="E2197" i="12"/>
  <c r="G2197" i="12" s="1"/>
  <c r="B2198" i="12"/>
  <c r="C2198" i="12" s="1"/>
  <c r="D2198" i="12"/>
  <c r="E2198" i="12"/>
  <c r="G2198" i="12" s="1"/>
  <c r="B2199" i="12"/>
  <c r="C2199" i="12" s="1"/>
  <c r="D2199" i="12"/>
  <c r="E2199" i="12"/>
  <c r="G2199" i="12" s="1"/>
  <c r="B2200" i="12"/>
  <c r="C2200" i="12" s="1"/>
  <c r="D2200" i="12"/>
  <c r="E2200" i="12"/>
  <c r="G2200" i="12" s="1"/>
  <c r="B2201" i="12"/>
  <c r="C2201" i="12" s="1"/>
  <c r="D2201" i="12"/>
  <c r="E2201" i="12"/>
  <c r="G2201" i="12" s="1"/>
  <c r="B2202" i="12"/>
  <c r="C2202" i="12" s="1"/>
  <c r="D2202" i="12"/>
  <c r="E2202" i="12"/>
  <c r="G2202" i="12" s="1"/>
  <c r="B2203" i="12"/>
  <c r="C2203" i="12" s="1"/>
  <c r="D2203" i="12"/>
  <c r="E2203" i="12"/>
  <c r="G2203" i="12" s="1"/>
  <c r="B2204" i="12"/>
  <c r="C2204" i="12" s="1"/>
  <c r="D2204" i="12"/>
  <c r="E2204" i="12"/>
  <c r="G2204" i="12" s="1"/>
  <c r="B2205" i="12"/>
  <c r="C2205" i="12" s="1"/>
  <c r="D2205" i="12"/>
  <c r="E2205" i="12"/>
  <c r="G2205" i="12" s="1"/>
  <c r="B2206" i="12"/>
  <c r="C2206" i="12" s="1"/>
  <c r="D2206" i="12"/>
  <c r="E2206" i="12"/>
  <c r="G2206" i="12" s="1"/>
  <c r="B2207" i="12"/>
  <c r="C2207" i="12" s="1"/>
  <c r="D2207" i="12"/>
  <c r="E2207" i="12"/>
  <c r="G2207" i="12" s="1"/>
  <c r="B2208" i="12"/>
  <c r="C2208" i="12" s="1"/>
  <c r="D2208" i="12"/>
  <c r="E2208" i="12"/>
  <c r="G2208" i="12" s="1"/>
  <c r="B2209" i="12"/>
  <c r="C2209" i="12" s="1"/>
  <c r="D2209" i="12"/>
  <c r="E2209" i="12"/>
  <c r="G2209" i="12" s="1"/>
  <c r="B2210" i="12"/>
  <c r="C2210" i="12" s="1"/>
  <c r="D2210" i="12"/>
  <c r="E2210" i="12"/>
  <c r="G2210" i="12" s="1"/>
  <c r="B2211" i="12"/>
  <c r="C2211" i="12" s="1"/>
  <c r="D2211" i="12"/>
  <c r="E2211" i="12"/>
  <c r="G2211" i="12" s="1"/>
  <c r="B2212" i="12"/>
  <c r="C2212" i="12" s="1"/>
  <c r="D2212" i="12"/>
  <c r="E2212" i="12"/>
  <c r="G2212" i="12" s="1"/>
  <c r="B2213" i="12"/>
  <c r="C2213" i="12" s="1"/>
  <c r="D2213" i="12"/>
  <c r="E2213" i="12"/>
  <c r="G2213" i="12" s="1"/>
  <c r="B2214" i="12"/>
  <c r="C2214" i="12" s="1"/>
  <c r="D2214" i="12"/>
  <c r="E2214" i="12"/>
  <c r="G2214" i="12" s="1"/>
  <c r="B2215" i="12"/>
  <c r="C2215" i="12" s="1"/>
  <c r="D2215" i="12"/>
  <c r="E2215" i="12"/>
  <c r="G2215" i="12" s="1"/>
  <c r="B2216" i="12"/>
  <c r="C2216" i="12" s="1"/>
  <c r="D2216" i="12"/>
  <c r="E2216" i="12"/>
  <c r="G2216" i="12" s="1"/>
  <c r="B2217" i="12"/>
  <c r="C2217" i="12" s="1"/>
  <c r="D2217" i="12"/>
  <c r="E2217" i="12"/>
  <c r="G2217" i="12" s="1"/>
  <c r="B2218" i="12"/>
  <c r="C2218" i="12" s="1"/>
  <c r="D2218" i="12"/>
  <c r="E2218" i="12"/>
  <c r="G2218" i="12" s="1"/>
  <c r="B2219" i="12"/>
  <c r="C2219" i="12" s="1"/>
  <c r="D2219" i="12"/>
  <c r="E2219" i="12"/>
  <c r="G2219" i="12" s="1"/>
  <c r="B2220" i="12"/>
  <c r="C2220" i="12" s="1"/>
  <c r="D2220" i="12"/>
  <c r="E2220" i="12"/>
  <c r="G2220" i="12" s="1"/>
  <c r="B2221" i="12"/>
  <c r="C2221" i="12" s="1"/>
  <c r="D2221" i="12"/>
  <c r="E2221" i="12"/>
  <c r="G2221" i="12" s="1"/>
  <c r="B2222" i="12"/>
  <c r="C2222" i="12" s="1"/>
  <c r="D2222" i="12"/>
  <c r="E2222" i="12"/>
  <c r="G2222" i="12" s="1"/>
  <c r="B2223" i="12"/>
  <c r="C2223" i="12" s="1"/>
  <c r="D2223" i="12"/>
  <c r="E2223" i="12"/>
  <c r="G2223" i="12" s="1"/>
  <c r="B2224" i="12"/>
  <c r="C2224" i="12" s="1"/>
  <c r="D2224" i="12"/>
  <c r="E2224" i="12"/>
  <c r="G2224" i="12" s="1"/>
  <c r="B2225" i="12"/>
  <c r="C2225" i="12" s="1"/>
  <c r="D2225" i="12"/>
  <c r="E2225" i="12"/>
  <c r="G2225" i="12" s="1"/>
  <c r="B2226" i="12"/>
  <c r="C2226" i="12" s="1"/>
  <c r="D2226" i="12"/>
  <c r="E2226" i="12"/>
  <c r="G2226" i="12" s="1"/>
  <c r="B2227" i="12"/>
  <c r="C2227" i="12" s="1"/>
  <c r="D2227" i="12"/>
  <c r="E2227" i="12"/>
  <c r="G2227" i="12" s="1"/>
  <c r="B2228" i="12"/>
  <c r="C2228" i="12" s="1"/>
  <c r="D2228" i="12"/>
  <c r="E2228" i="12"/>
  <c r="G2228" i="12" s="1"/>
  <c r="B2229" i="12"/>
  <c r="C2229" i="12" s="1"/>
  <c r="D2229" i="12"/>
  <c r="E2229" i="12"/>
  <c r="G2229" i="12" s="1"/>
  <c r="B2230" i="12"/>
  <c r="C2230" i="12" s="1"/>
  <c r="D2230" i="12"/>
  <c r="E2230" i="12"/>
  <c r="G2230" i="12" s="1"/>
  <c r="B2231" i="12"/>
  <c r="C2231" i="12" s="1"/>
  <c r="D2231" i="12"/>
  <c r="E2231" i="12"/>
  <c r="G2231" i="12" s="1"/>
  <c r="B2232" i="12"/>
  <c r="C2232" i="12" s="1"/>
  <c r="D2232" i="12"/>
  <c r="E2232" i="12"/>
  <c r="G2232" i="12" s="1"/>
  <c r="B2233" i="12"/>
  <c r="C2233" i="12" s="1"/>
  <c r="D2233" i="12"/>
  <c r="E2233" i="12"/>
  <c r="G2233" i="12" s="1"/>
  <c r="B2234" i="12"/>
  <c r="C2234" i="12" s="1"/>
  <c r="D2234" i="12"/>
  <c r="E2234" i="12"/>
  <c r="G2234" i="12" s="1"/>
  <c r="B2235" i="12"/>
  <c r="C2235" i="12" s="1"/>
  <c r="D2235" i="12"/>
  <c r="E2235" i="12"/>
  <c r="G2235" i="12" s="1"/>
  <c r="B2236" i="12"/>
  <c r="C2236" i="12" s="1"/>
  <c r="D2236" i="12"/>
  <c r="E2236" i="12"/>
  <c r="G2236" i="12" s="1"/>
  <c r="B2237" i="12"/>
  <c r="C2237" i="12" s="1"/>
  <c r="D2237" i="12"/>
  <c r="E2237" i="12"/>
  <c r="G2237" i="12" s="1"/>
  <c r="B2238" i="12"/>
  <c r="C2238" i="12" s="1"/>
  <c r="D2238" i="12"/>
  <c r="E2238" i="12"/>
  <c r="G2238" i="12" s="1"/>
  <c r="B2239" i="12"/>
  <c r="C2239" i="12" s="1"/>
  <c r="D2239" i="12"/>
  <c r="E2239" i="12"/>
  <c r="G2239" i="12" s="1"/>
  <c r="B2240" i="12"/>
  <c r="C2240" i="12" s="1"/>
  <c r="D2240" i="12"/>
  <c r="E2240" i="12"/>
  <c r="G2240" i="12" s="1"/>
  <c r="B2241" i="12"/>
  <c r="C2241" i="12" s="1"/>
  <c r="D2241" i="12"/>
  <c r="E2241" i="12"/>
  <c r="G2241" i="12" s="1"/>
  <c r="B2242" i="12"/>
  <c r="C2242" i="12" s="1"/>
  <c r="D2242" i="12"/>
  <c r="E2242" i="12"/>
  <c r="G2242" i="12" s="1"/>
  <c r="B2243" i="12"/>
  <c r="C2243" i="12" s="1"/>
  <c r="D2243" i="12"/>
  <c r="E2243" i="12"/>
  <c r="G2243" i="12" s="1"/>
  <c r="B2244" i="12"/>
  <c r="C2244" i="12" s="1"/>
  <c r="D2244" i="12"/>
  <c r="E2244" i="12"/>
  <c r="G2244" i="12" s="1"/>
  <c r="B2245" i="12"/>
  <c r="C2245" i="12" s="1"/>
  <c r="D2245" i="12"/>
  <c r="E2245" i="12"/>
  <c r="G2245" i="12" s="1"/>
  <c r="B2246" i="12"/>
  <c r="C2246" i="12" s="1"/>
  <c r="D2246" i="12"/>
  <c r="E2246" i="12"/>
  <c r="G2246" i="12" s="1"/>
  <c r="B2247" i="12"/>
  <c r="C2247" i="12" s="1"/>
  <c r="D2247" i="12"/>
  <c r="E2247" i="12"/>
  <c r="G2247" i="12" s="1"/>
  <c r="B2248" i="12"/>
  <c r="C2248" i="12" s="1"/>
  <c r="D2248" i="12"/>
  <c r="E2248" i="12"/>
  <c r="G2248" i="12" s="1"/>
  <c r="B2249" i="12"/>
  <c r="C2249" i="12" s="1"/>
  <c r="D2249" i="12"/>
  <c r="E2249" i="12"/>
  <c r="G2249" i="12" s="1"/>
  <c r="B2250" i="12"/>
  <c r="C2250" i="12" s="1"/>
  <c r="D2250" i="12"/>
  <c r="E2250" i="12"/>
  <c r="G2250" i="12" s="1"/>
  <c r="B2251" i="12"/>
  <c r="C2251" i="12" s="1"/>
  <c r="D2251" i="12"/>
  <c r="E2251" i="12"/>
  <c r="G2251" i="12" s="1"/>
  <c r="B2252" i="12"/>
  <c r="C2252" i="12" s="1"/>
  <c r="D2252" i="12"/>
  <c r="E2252" i="12"/>
  <c r="G2252" i="12" s="1"/>
  <c r="B2253" i="12"/>
  <c r="C2253" i="12" s="1"/>
  <c r="D2253" i="12"/>
  <c r="E2253" i="12"/>
  <c r="G2253" i="12" s="1"/>
  <c r="B2254" i="12"/>
  <c r="C2254" i="12" s="1"/>
  <c r="D2254" i="12"/>
  <c r="E2254" i="12"/>
  <c r="G2254" i="12" s="1"/>
  <c r="B2255" i="12"/>
  <c r="C2255" i="12" s="1"/>
  <c r="D2255" i="12"/>
  <c r="E2255" i="12"/>
  <c r="G2255" i="12" s="1"/>
  <c r="B2256" i="12"/>
  <c r="C2256" i="12" s="1"/>
  <c r="D2256" i="12"/>
  <c r="E2256" i="12"/>
  <c r="G2256" i="12" s="1"/>
  <c r="B2257" i="12"/>
  <c r="C2257" i="12" s="1"/>
  <c r="D2257" i="12"/>
  <c r="E2257" i="12"/>
  <c r="G2257" i="12" s="1"/>
  <c r="B2258" i="12"/>
  <c r="C2258" i="12" s="1"/>
  <c r="D2258" i="12"/>
  <c r="E2258" i="12"/>
  <c r="G2258" i="12" s="1"/>
  <c r="B2259" i="12"/>
  <c r="C2259" i="12" s="1"/>
  <c r="D2259" i="12"/>
  <c r="E2259" i="12"/>
  <c r="G2259" i="12" s="1"/>
  <c r="B2260" i="12"/>
  <c r="C2260" i="12" s="1"/>
  <c r="D2260" i="12"/>
  <c r="E2260" i="12"/>
  <c r="G2260" i="12" s="1"/>
  <c r="B2261" i="12"/>
  <c r="C2261" i="12" s="1"/>
  <c r="D2261" i="12"/>
  <c r="E2261" i="12"/>
  <c r="G2261" i="12" s="1"/>
  <c r="B2262" i="12"/>
  <c r="C2262" i="12" s="1"/>
  <c r="D2262" i="12"/>
  <c r="E2262" i="12"/>
  <c r="G2262" i="12" s="1"/>
  <c r="B2263" i="12"/>
  <c r="C2263" i="12" s="1"/>
  <c r="D2263" i="12"/>
  <c r="E2263" i="12"/>
  <c r="G2263" i="12" s="1"/>
  <c r="B2264" i="12"/>
  <c r="C2264" i="12" s="1"/>
  <c r="D2264" i="12"/>
  <c r="E2264" i="12"/>
  <c r="G2264" i="12" s="1"/>
  <c r="B2265" i="12"/>
  <c r="C2265" i="12" s="1"/>
  <c r="D2265" i="12"/>
  <c r="E2265" i="12"/>
  <c r="G2265" i="12" s="1"/>
  <c r="B2266" i="12"/>
  <c r="C2266" i="12" s="1"/>
  <c r="D2266" i="12"/>
  <c r="E2266" i="12"/>
  <c r="G2266" i="12" s="1"/>
  <c r="B2267" i="12"/>
  <c r="C2267" i="12" s="1"/>
  <c r="D2267" i="12"/>
  <c r="E2267" i="12"/>
  <c r="G2267" i="12" s="1"/>
  <c r="B2268" i="12"/>
  <c r="C2268" i="12" s="1"/>
  <c r="D2268" i="12"/>
  <c r="E2268" i="12"/>
  <c r="G2268" i="12" s="1"/>
  <c r="B2269" i="12"/>
  <c r="C2269" i="12" s="1"/>
  <c r="D2269" i="12"/>
  <c r="E2269" i="12"/>
  <c r="G2269" i="12" s="1"/>
  <c r="B2270" i="12"/>
  <c r="C2270" i="12" s="1"/>
  <c r="D2270" i="12"/>
  <c r="E2270" i="12"/>
  <c r="G2270" i="12" s="1"/>
  <c r="B2271" i="12"/>
  <c r="C2271" i="12" s="1"/>
  <c r="D2271" i="12"/>
  <c r="E2271" i="12"/>
  <c r="G2271" i="12" s="1"/>
  <c r="B2272" i="12"/>
  <c r="C2272" i="12" s="1"/>
  <c r="D2272" i="12"/>
  <c r="E2272" i="12"/>
  <c r="G2272" i="12" s="1"/>
  <c r="B2273" i="12"/>
  <c r="C2273" i="12" s="1"/>
  <c r="D2273" i="12"/>
  <c r="E2273" i="12"/>
  <c r="G2273" i="12" s="1"/>
  <c r="B2274" i="12"/>
  <c r="C2274" i="12" s="1"/>
  <c r="D2274" i="12"/>
  <c r="E2274" i="12"/>
  <c r="G2274" i="12" s="1"/>
  <c r="B2275" i="12"/>
  <c r="C2275" i="12" s="1"/>
  <c r="D2275" i="12"/>
  <c r="E2275" i="12"/>
  <c r="G2275" i="12" s="1"/>
  <c r="B2276" i="12"/>
  <c r="C2276" i="12" s="1"/>
  <c r="D2276" i="12"/>
  <c r="E2276" i="12"/>
  <c r="G2276" i="12" s="1"/>
  <c r="B2277" i="12"/>
  <c r="C2277" i="12" s="1"/>
  <c r="D2277" i="12"/>
  <c r="E2277" i="12"/>
  <c r="G2277" i="12" s="1"/>
  <c r="B2278" i="12"/>
  <c r="C2278" i="12" s="1"/>
  <c r="D2278" i="12"/>
  <c r="E2278" i="12"/>
  <c r="G2278" i="12" s="1"/>
  <c r="B2279" i="12"/>
  <c r="C2279" i="12" s="1"/>
  <c r="D2279" i="12"/>
  <c r="E2279" i="12"/>
  <c r="G2279" i="12" s="1"/>
  <c r="B2280" i="12"/>
  <c r="C2280" i="12" s="1"/>
  <c r="D2280" i="12"/>
  <c r="E2280" i="12"/>
  <c r="G2280" i="12" s="1"/>
  <c r="B2281" i="12"/>
  <c r="C2281" i="12" s="1"/>
  <c r="D2281" i="12"/>
  <c r="E2281" i="12"/>
  <c r="G2281" i="12" s="1"/>
  <c r="B2282" i="12"/>
  <c r="C2282" i="12" s="1"/>
  <c r="D2282" i="12"/>
  <c r="E2282" i="12"/>
  <c r="G2282" i="12" s="1"/>
  <c r="B2283" i="12"/>
  <c r="C2283" i="12" s="1"/>
  <c r="D2283" i="12"/>
  <c r="E2283" i="12"/>
  <c r="G2283" i="12" s="1"/>
  <c r="B2284" i="12"/>
  <c r="C2284" i="12" s="1"/>
  <c r="D2284" i="12"/>
  <c r="E2284" i="12"/>
  <c r="G2284" i="12" s="1"/>
  <c r="B2285" i="12"/>
  <c r="C2285" i="12" s="1"/>
  <c r="D2285" i="12"/>
  <c r="E2285" i="12"/>
  <c r="G2285" i="12" s="1"/>
  <c r="B2286" i="12"/>
  <c r="C2286" i="12" s="1"/>
  <c r="D2286" i="12"/>
  <c r="E2286" i="12"/>
  <c r="G2286" i="12" s="1"/>
  <c r="B2287" i="12"/>
  <c r="C2287" i="12" s="1"/>
  <c r="D2287" i="12"/>
  <c r="E2287" i="12"/>
  <c r="G2287" i="12" s="1"/>
  <c r="B2288" i="12"/>
  <c r="C2288" i="12" s="1"/>
  <c r="D2288" i="12"/>
  <c r="E2288" i="12"/>
  <c r="G2288" i="12" s="1"/>
  <c r="B2289" i="12"/>
  <c r="C2289" i="12" s="1"/>
  <c r="D2289" i="12"/>
  <c r="E2289" i="12"/>
  <c r="G2289" i="12" s="1"/>
  <c r="B2290" i="12"/>
  <c r="C2290" i="12" s="1"/>
  <c r="D2290" i="12"/>
  <c r="E2290" i="12"/>
  <c r="G2290" i="12" s="1"/>
  <c r="B2291" i="12"/>
  <c r="C2291" i="12" s="1"/>
  <c r="D2291" i="12"/>
  <c r="E2291" i="12"/>
  <c r="G2291" i="12" s="1"/>
  <c r="B2292" i="12"/>
  <c r="C2292" i="12" s="1"/>
  <c r="D2292" i="12"/>
  <c r="E2292" i="12"/>
  <c r="G2292" i="12" s="1"/>
  <c r="B2293" i="12"/>
  <c r="C2293" i="12" s="1"/>
  <c r="D2293" i="12"/>
  <c r="E2293" i="12"/>
  <c r="G2293" i="12" s="1"/>
  <c r="B2294" i="12"/>
  <c r="C2294" i="12" s="1"/>
  <c r="D2294" i="12"/>
  <c r="E2294" i="12"/>
  <c r="G2294" i="12" s="1"/>
  <c r="B1439" i="12"/>
  <c r="C1439" i="12" s="1"/>
  <c r="D1439" i="12"/>
  <c r="E1439" i="12"/>
  <c r="G1439" i="12" s="1"/>
  <c r="B1440" i="12"/>
  <c r="C1440" i="12" s="1"/>
  <c r="D1440" i="12"/>
  <c r="E1440" i="12"/>
  <c r="G1440" i="12" s="1"/>
  <c r="B1441" i="12"/>
  <c r="C1441" i="12" s="1"/>
  <c r="D1441" i="12"/>
  <c r="E1441" i="12"/>
  <c r="G1441" i="12" s="1"/>
  <c r="B1442" i="12"/>
  <c r="C1442" i="12" s="1"/>
  <c r="D1442" i="12"/>
  <c r="E1442" i="12"/>
  <c r="G1442" i="12" s="1"/>
  <c r="B1443" i="12"/>
  <c r="C1443" i="12" s="1"/>
  <c r="D1443" i="12"/>
  <c r="E1443" i="12"/>
  <c r="G1443" i="12" s="1"/>
  <c r="B1444" i="12"/>
  <c r="C1444" i="12" s="1"/>
  <c r="D1444" i="12"/>
  <c r="E1444" i="12"/>
  <c r="G1444" i="12" s="1"/>
  <c r="B1445" i="12"/>
  <c r="C1445" i="12" s="1"/>
  <c r="D1445" i="12"/>
  <c r="E1445" i="12"/>
  <c r="G1445" i="12" s="1"/>
  <c r="B1446" i="12"/>
  <c r="C1446" i="12" s="1"/>
  <c r="D1446" i="12"/>
  <c r="E1446" i="12"/>
  <c r="G1446" i="12" s="1"/>
  <c r="B1447" i="12"/>
  <c r="C1447" i="12" s="1"/>
  <c r="D1447" i="12"/>
  <c r="E1447" i="12"/>
  <c r="G1447" i="12" s="1"/>
  <c r="B1448" i="12"/>
  <c r="C1448" i="12" s="1"/>
  <c r="D1448" i="12"/>
  <c r="E1448" i="12"/>
  <c r="G1448" i="12" s="1"/>
  <c r="B1449" i="12"/>
  <c r="C1449" i="12" s="1"/>
  <c r="D1449" i="12"/>
  <c r="E1449" i="12"/>
  <c r="G1449" i="12" s="1"/>
  <c r="B1450" i="12"/>
  <c r="C1450" i="12" s="1"/>
  <c r="D1450" i="12"/>
  <c r="E1450" i="12"/>
  <c r="G1450" i="12" s="1"/>
  <c r="B1451" i="12"/>
  <c r="C1451" i="12" s="1"/>
  <c r="D1451" i="12"/>
  <c r="E1451" i="12"/>
  <c r="G1451" i="12" s="1"/>
  <c r="B1452" i="12"/>
  <c r="C1452" i="12" s="1"/>
  <c r="D1452" i="12"/>
  <c r="E1452" i="12"/>
  <c r="G1452" i="12" s="1"/>
  <c r="B1453" i="12"/>
  <c r="C1453" i="12" s="1"/>
  <c r="D1453" i="12"/>
  <c r="E1453" i="12"/>
  <c r="G1453" i="12" s="1"/>
  <c r="B1454" i="12"/>
  <c r="C1454" i="12" s="1"/>
  <c r="D1454" i="12"/>
  <c r="E1454" i="12"/>
  <c r="G1454" i="12" s="1"/>
  <c r="B1455" i="12"/>
  <c r="C1455" i="12" s="1"/>
  <c r="D1455" i="12"/>
  <c r="E1455" i="12"/>
  <c r="G1455" i="12" s="1"/>
  <c r="B1456" i="12"/>
  <c r="C1456" i="12" s="1"/>
  <c r="D1456" i="12"/>
  <c r="E1456" i="12"/>
  <c r="G1456" i="12" s="1"/>
  <c r="B1293" i="12" l="1"/>
  <c r="C1293" i="12" s="1"/>
  <c r="D1293" i="12"/>
  <c r="E1293" i="12"/>
  <c r="G1293" i="12" s="1"/>
  <c r="B1294" i="12"/>
  <c r="C1294" i="12" s="1"/>
  <c r="D1294" i="12"/>
  <c r="E1294" i="12"/>
  <c r="G1294" i="12" s="1"/>
  <c r="B1295" i="12"/>
  <c r="C1295" i="12" s="1"/>
  <c r="D1295" i="12"/>
  <c r="E1295" i="12"/>
  <c r="G1295" i="12" s="1"/>
  <c r="B1296" i="12"/>
  <c r="C1296" i="12" s="1"/>
  <c r="D1296" i="12"/>
  <c r="E1296" i="12"/>
  <c r="G1296" i="12" s="1"/>
  <c r="B1297" i="12"/>
  <c r="C1297" i="12" s="1"/>
  <c r="D1297" i="12"/>
  <c r="E1297" i="12"/>
  <c r="G1297" i="12" s="1"/>
  <c r="B1298" i="12"/>
  <c r="C1298" i="12" s="1"/>
  <c r="D1298" i="12"/>
  <c r="E1298" i="12"/>
  <c r="G1298" i="12" s="1"/>
  <c r="B1299" i="12"/>
  <c r="C1299" i="12" s="1"/>
  <c r="D1299" i="12"/>
  <c r="E1299" i="12"/>
  <c r="G1299" i="12" s="1"/>
  <c r="B1300" i="12"/>
  <c r="C1300" i="12" s="1"/>
  <c r="D1300" i="12"/>
  <c r="E1300" i="12"/>
  <c r="G1300" i="12" s="1"/>
  <c r="B1301" i="12"/>
  <c r="C1301" i="12" s="1"/>
  <c r="D1301" i="12"/>
  <c r="E1301" i="12"/>
  <c r="G1301" i="12" s="1"/>
  <c r="B1302" i="12"/>
  <c r="C1302" i="12" s="1"/>
  <c r="D1302" i="12"/>
  <c r="E1302" i="12"/>
  <c r="G1302" i="12" s="1"/>
  <c r="B1303" i="12"/>
  <c r="C1303" i="12" s="1"/>
  <c r="D1303" i="12"/>
  <c r="E1303" i="12"/>
  <c r="G1303" i="12" s="1"/>
  <c r="B1304" i="12"/>
  <c r="C1304" i="12" s="1"/>
  <c r="D1304" i="12"/>
  <c r="E1304" i="12"/>
  <c r="G1304" i="12" s="1"/>
  <c r="B1305" i="12"/>
  <c r="C1305" i="12" s="1"/>
  <c r="D1305" i="12"/>
  <c r="E1305" i="12"/>
  <c r="G1305" i="12" s="1"/>
  <c r="B1306" i="12"/>
  <c r="C1306" i="12" s="1"/>
  <c r="D1306" i="12"/>
  <c r="E1306" i="12"/>
  <c r="G1306" i="12" s="1"/>
  <c r="B1307" i="12"/>
  <c r="C1307" i="12" s="1"/>
  <c r="D1307" i="12"/>
  <c r="E1307" i="12"/>
  <c r="G1307" i="12" s="1"/>
  <c r="B1308" i="12"/>
  <c r="C1308" i="12" s="1"/>
  <c r="D1308" i="12"/>
  <c r="E1308" i="12"/>
  <c r="G1308" i="12" s="1"/>
  <c r="B1309" i="12"/>
  <c r="C1309" i="12" s="1"/>
  <c r="D1309" i="12"/>
  <c r="E1309" i="12"/>
  <c r="G1309" i="12" s="1"/>
  <c r="B1310" i="12"/>
  <c r="C1310" i="12" s="1"/>
  <c r="D1310" i="12"/>
  <c r="E1310" i="12"/>
  <c r="G1310" i="12" s="1"/>
  <c r="B1311" i="12"/>
  <c r="C1311" i="12" s="1"/>
  <c r="D1311" i="12"/>
  <c r="E1311" i="12"/>
  <c r="G1311" i="12" s="1"/>
  <c r="B1312" i="12"/>
  <c r="C1312" i="12" s="1"/>
  <c r="D1312" i="12"/>
  <c r="E1312" i="12"/>
  <c r="G1312" i="12" s="1"/>
  <c r="B1313" i="12"/>
  <c r="C1313" i="12" s="1"/>
  <c r="D1313" i="12"/>
  <c r="E1313" i="12"/>
  <c r="G1313" i="12" s="1"/>
  <c r="B1314" i="12"/>
  <c r="C1314" i="12" s="1"/>
  <c r="D1314" i="12"/>
  <c r="E1314" i="12"/>
  <c r="G1314" i="12" s="1"/>
  <c r="B1315" i="12"/>
  <c r="C1315" i="12" s="1"/>
  <c r="D1315" i="12"/>
  <c r="E1315" i="12"/>
  <c r="G1315" i="12" s="1"/>
  <c r="B1316" i="12"/>
  <c r="C1316" i="12" s="1"/>
  <c r="D1316" i="12"/>
  <c r="E1316" i="12"/>
  <c r="G1316" i="12" s="1"/>
  <c r="B1317" i="12"/>
  <c r="C1317" i="12" s="1"/>
  <c r="D1317" i="12"/>
  <c r="E1317" i="12"/>
  <c r="G1317" i="12" s="1"/>
  <c r="B1318" i="12"/>
  <c r="C1318" i="12" s="1"/>
  <c r="D1318" i="12"/>
  <c r="E1318" i="12"/>
  <c r="G1318" i="12" s="1"/>
  <c r="B1319" i="12"/>
  <c r="C1319" i="12" s="1"/>
  <c r="D1319" i="12"/>
  <c r="E1319" i="12"/>
  <c r="G1319" i="12" s="1"/>
  <c r="B1320" i="12"/>
  <c r="C1320" i="12" s="1"/>
  <c r="D1320" i="12"/>
  <c r="E1320" i="12"/>
  <c r="G1320" i="12" s="1"/>
  <c r="B1321" i="12"/>
  <c r="C1321" i="12" s="1"/>
  <c r="D1321" i="12"/>
  <c r="E1321" i="12"/>
  <c r="G1321" i="12" s="1"/>
  <c r="B1322" i="12"/>
  <c r="C1322" i="12" s="1"/>
  <c r="D1322" i="12"/>
  <c r="E1322" i="12"/>
  <c r="G1322" i="12" s="1"/>
  <c r="B1323" i="12"/>
  <c r="C1323" i="12" s="1"/>
  <c r="D1323" i="12"/>
  <c r="E1323" i="12"/>
  <c r="G1323" i="12" s="1"/>
  <c r="B1324" i="12"/>
  <c r="C1324" i="12" s="1"/>
  <c r="D1324" i="12"/>
  <c r="E1324" i="12"/>
  <c r="G1324" i="12" s="1"/>
  <c r="B1325" i="12"/>
  <c r="C1325" i="12" s="1"/>
  <c r="D1325" i="12"/>
  <c r="E1325" i="12"/>
  <c r="G1325" i="12" s="1"/>
  <c r="B1326" i="12"/>
  <c r="C1326" i="12" s="1"/>
  <c r="D1326" i="12"/>
  <c r="E1326" i="12"/>
  <c r="G1326" i="12" s="1"/>
  <c r="B1327" i="12"/>
  <c r="C1327" i="12" s="1"/>
  <c r="D1327" i="12"/>
  <c r="E1327" i="12"/>
  <c r="G1327" i="12" s="1"/>
  <c r="B1328" i="12"/>
  <c r="C1328" i="12" s="1"/>
  <c r="D1328" i="12"/>
  <c r="E1328" i="12"/>
  <c r="G1328" i="12" s="1"/>
  <c r="B1329" i="12"/>
  <c r="C1329" i="12" s="1"/>
  <c r="D1329" i="12"/>
  <c r="E1329" i="12"/>
  <c r="G1329" i="12" s="1"/>
  <c r="B1330" i="12"/>
  <c r="C1330" i="12" s="1"/>
  <c r="D1330" i="12"/>
  <c r="E1330" i="12"/>
  <c r="G1330" i="12" s="1"/>
  <c r="B1331" i="12"/>
  <c r="C1331" i="12" s="1"/>
  <c r="D1331" i="12"/>
  <c r="E1331" i="12"/>
  <c r="G1331" i="12" s="1"/>
  <c r="B1332" i="12"/>
  <c r="C1332" i="12" s="1"/>
  <c r="D1332" i="12"/>
  <c r="E1332" i="12"/>
  <c r="G1332" i="12" s="1"/>
  <c r="B1333" i="12"/>
  <c r="C1333" i="12" s="1"/>
  <c r="D1333" i="12"/>
  <c r="E1333" i="12"/>
  <c r="G1333" i="12" s="1"/>
  <c r="B1334" i="12"/>
  <c r="C1334" i="12" s="1"/>
  <c r="D1334" i="12"/>
  <c r="E1334" i="12"/>
  <c r="G1334" i="12" s="1"/>
  <c r="B1335" i="12"/>
  <c r="C1335" i="12" s="1"/>
  <c r="D1335" i="12"/>
  <c r="E1335" i="12"/>
  <c r="G1335" i="12" s="1"/>
  <c r="B1336" i="12"/>
  <c r="C1336" i="12" s="1"/>
  <c r="D1336" i="12"/>
  <c r="E1336" i="12"/>
  <c r="G1336" i="12" s="1"/>
  <c r="B1337" i="12"/>
  <c r="C1337" i="12" s="1"/>
  <c r="D1337" i="12"/>
  <c r="E1337" i="12"/>
  <c r="G1337" i="12" s="1"/>
  <c r="B1338" i="12"/>
  <c r="C1338" i="12" s="1"/>
  <c r="D1338" i="12"/>
  <c r="E1338" i="12"/>
  <c r="G1338" i="12" s="1"/>
  <c r="B1339" i="12"/>
  <c r="C1339" i="12" s="1"/>
  <c r="D1339" i="12"/>
  <c r="E1339" i="12"/>
  <c r="G1339" i="12" s="1"/>
  <c r="B1340" i="12"/>
  <c r="C1340" i="12" s="1"/>
  <c r="D1340" i="12"/>
  <c r="E1340" i="12"/>
  <c r="G1340" i="12" s="1"/>
  <c r="B1341" i="12"/>
  <c r="C1341" i="12" s="1"/>
  <c r="D1341" i="12"/>
  <c r="E1341" i="12"/>
  <c r="G1341" i="12" s="1"/>
  <c r="B1342" i="12"/>
  <c r="C1342" i="12" s="1"/>
  <c r="D1342" i="12"/>
  <c r="E1342" i="12"/>
  <c r="G1342" i="12" s="1"/>
  <c r="B1343" i="12"/>
  <c r="C1343" i="12" s="1"/>
  <c r="D1343" i="12"/>
  <c r="E1343" i="12"/>
  <c r="G1343" i="12" s="1"/>
  <c r="B1344" i="12"/>
  <c r="C1344" i="12" s="1"/>
  <c r="D1344" i="12"/>
  <c r="E1344" i="12"/>
  <c r="G1344" i="12" s="1"/>
  <c r="B1345" i="12"/>
  <c r="C1345" i="12" s="1"/>
  <c r="D1345" i="12"/>
  <c r="E1345" i="12"/>
  <c r="G1345" i="12" s="1"/>
  <c r="B1346" i="12"/>
  <c r="C1346" i="12" s="1"/>
  <c r="D1346" i="12"/>
  <c r="E1346" i="12"/>
  <c r="G1346" i="12" s="1"/>
  <c r="B1347" i="12"/>
  <c r="C1347" i="12" s="1"/>
  <c r="D1347" i="12"/>
  <c r="E1347" i="12"/>
  <c r="G1347" i="12" s="1"/>
  <c r="B1348" i="12"/>
  <c r="C1348" i="12" s="1"/>
  <c r="D1348" i="12"/>
  <c r="E1348" i="12"/>
  <c r="G1348" i="12" s="1"/>
  <c r="B1349" i="12"/>
  <c r="C1349" i="12" s="1"/>
  <c r="D1349" i="12"/>
  <c r="E1349" i="12"/>
  <c r="G1349" i="12" s="1"/>
  <c r="B1350" i="12"/>
  <c r="C1350" i="12" s="1"/>
  <c r="D1350" i="12"/>
  <c r="E1350" i="12"/>
  <c r="G1350" i="12" s="1"/>
  <c r="B1351" i="12"/>
  <c r="C1351" i="12" s="1"/>
  <c r="D1351" i="12"/>
  <c r="E1351" i="12"/>
  <c r="G1351" i="12" s="1"/>
  <c r="B1352" i="12"/>
  <c r="C1352" i="12" s="1"/>
  <c r="D1352" i="12"/>
  <c r="E1352" i="12"/>
  <c r="G1352" i="12" s="1"/>
  <c r="B1353" i="12"/>
  <c r="C1353" i="12" s="1"/>
  <c r="D1353" i="12"/>
  <c r="E1353" i="12"/>
  <c r="G1353" i="12" s="1"/>
  <c r="B1354" i="12"/>
  <c r="C1354" i="12" s="1"/>
  <c r="D1354" i="12"/>
  <c r="E1354" i="12"/>
  <c r="G1354" i="12" s="1"/>
  <c r="B1355" i="12"/>
  <c r="C1355" i="12" s="1"/>
  <c r="D1355" i="12"/>
  <c r="E1355" i="12"/>
  <c r="G1355" i="12" s="1"/>
  <c r="B1356" i="12"/>
  <c r="C1356" i="12" s="1"/>
  <c r="D1356" i="12"/>
  <c r="E1356" i="12"/>
  <c r="G1356" i="12" s="1"/>
  <c r="B1357" i="12"/>
  <c r="C1357" i="12" s="1"/>
  <c r="D1357" i="12"/>
  <c r="E1357" i="12"/>
  <c r="G1357" i="12" s="1"/>
  <c r="B1358" i="12"/>
  <c r="C1358" i="12" s="1"/>
  <c r="D1358" i="12"/>
  <c r="E1358" i="12"/>
  <c r="G1358" i="12" s="1"/>
  <c r="B1359" i="12"/>
  <c r="C1359" i="12" s="1"/>
  <c r="D1359" i="12"/>
  <c r="E1359" i="12"/>
  <c r="G1359" i="12" s="1"/>
  <c r="B1360" i="12"/>
  <c r="C1360" i="12" s="1"/>
  <c r="D1360" i="12"/>
  <c r="E1360" i="12"/>
  <c r="G1360" i="12" s="1"/>
  <c r="B1361" i="12"/>
  <c r="C1361" i="12" s="1"/>
  <c r="D1361" i="12"/>
  <c r="E1361" i="12"/>
  <c r="G1361" i="12" s="1"/>
  <c r="B1362" i="12"/>
  <c r="C1362" i="12" s="1"/>
  <c r="D1362" i="12"/>
  <c r="E1362" i="12"/>
  <c r="G1362" i="12" s="1"/>
  <c r="B1363" i="12"/>
  <c r="C1363" i="12" s="1"/>
  <c r="D1363" i="12"/>
  <c r="E1363" i="12"/>
  <c r="G1363" i="12" s="1"/>
  <c r="B1364" i="12"/>
  <c r="C1364" i="12" s="1"/>
  <c r="D1364" i="12"/>
  <c r="E1364" i="12"/>
  <c r="G1364" i="12" s="1"/>
  <c r="B1365" i="12"/>
  <c r="C1365" i="12" s="1"/>
  <c r="D1365" i="12"/>
  <c r="E1365" i="12"/>
  <c r="G1365" i="12" s="1"/>
  <c r="B1366" i="12"/>
  <c r="C1366" i="12" s="1"/>
  <c r="D1366" i="12"/>
  <c r="E1366" i="12"/>
  <c r="G1366" i="12" s="1"/>
  <c r="B1367" i="12"/>
  <c r="C1367" i="12" s="1"/>
  <c r="D1367" i="12"/>
  <c r="E1367" i="12"/>
  <c r="G1367" i="12" s="1"/>
  <c r="B1368" i="12"/>
  <c r="C1368" i="12" s="1"/>
  <c r="D1368" i="12"/>
  <c r="E1368" i="12"/>
  <c r="G1368" i="12" s="1"/>
  <c r="B1369" i="12"/>
  <c r="C1369" i="12" s="1"/>
  <c r="D1369" i="12"/>
  <c r="E1369" i="12"/>
  <c r="G1369" i="12" s="1"/>
  <c r="B1370" i="12"/>
  <c r="C1370" i="12" s="1"/>
  <c r="D1370" i="12"/>
  <c r="E1370" i="12"/>
  <c r="G1370" i="12" s="1"/>
  <c r="B1371" i="12"/>
  <c r="C1371" i="12" s="1"/>
  <c r="D1371" i="12"/>
  <c r="E1371" i="12"/>
  <c r="G1371" i="12" s="1"/>
  <c r="B1372" i="12"/>
  <c r="C1372" i="12" s="1"/>
  <c r="D1372" i="12"/>
  <c r="E1372" i="12"/>
  <c r="G1372" i="12" s="1"/>
  <c r="B1373" i="12"/>
  <c r="C1373" i="12" s="1"/>
  <c r="D1373" i="12"/>
  <c r="E1373" i="12"/>
  <c r="G1373" i="12" s="1"/>
  <c r="B1374" i="12"/>
  <c r="C1374" i="12" s="1"/>
  <c r="D1374" i="12"/>
  <c r="E1374" i="12"/>
  <c r="G1374" i="12" s="1"/>
  <c r="B1375" i="12"/>
  <c r="C1375" i="12" s="1"/>
  <c r="D1375" i="12"/>
  <c r="E1375" i="12"/>
  <c r="G1375" i="12" s="1"/>
  <c r="B1376" i="12"/>
  <c r="C1376" i="12" s="1"/>
  <c r="D1376" i="12"/>
  <c r="E1376" i="12"/>
  <c r="G1376" i="12" s="1"/>
  <c r="B1377" i="12"/>
  <c r="C1377" i="12" s="1"/>
  <c r="D1377" i="12"/>
  <c r="E1377" i="12"/>
  <c r="G1377" i="12" s="1"/>
  <c r="B1378" i="12"/>
  <c r="C1378" i="12" s="1"/>
  <c r="D1378" i="12"/>
  <c r="E1378" i="12"/>
  <c r="G1378" i="12" s="1"/>
  <c r="B1379" i="12"/>
  <c r="C1379" i="12" s="1"/>
  <c r="D1379" i="12"/>
  <c r="E1379" i="12"/>
  <c r="G1379" i="12" s="1"/>
  <c r="B1380" i="12"/>
  <c r="C1380" i="12" s="1"/>
  <c r="D1380" i="12"/>
  <c r="E1380" i="12"/>
  <c r="G1380" i="12" s="1"/>
  <c r="B1381" i="12"/>
  <c r="C1381" i="12" s="1"/>
  <c r="D1381" i="12"/>
  <c r="E1381" i="12"/>
  <c r="G1381" i="12" s="1"/>
  <c r="B1382" i="12"/>
  <c r="C1382" i="12" s="1"/>
  <c r="D1382" i="12"/>
  <c r="E1382" i="12"/>
  <c r="G1382" i="12" s="1"/>
  <c r="B1383" i="12"/>
  <c r="C1383" i="12" s="1"/>
  <c r="D1383" i="12"/>
  <c r="E1383" i="12"/>
  <c r="G1383" i="12" s="1"/>
  <c r="B1384" i="12"/>
  <c r="C1384" i="12" s="1"/>
  <c r="D1384" i="12"/>
  <c r="E1384" i="12"/>
  <c r="G1384" i="12" s="1"/>
  <c r="B1385" i="12"/>
  <c r="C1385" i="12" s="1"/>
  <c r="D1385" i="12"/>
  <c r="E1385" i="12"/>
  <c r="G1385" i="12" s="1"/>
  <c r="B1386" i="12"/>
  <c r="C1386" i="12" s="1"/>
  <c r="D1386" i="12"/>
  <c r="E1386" i="12"/>
  <c r="G1386" i="12" s="1"/>
  <c r="B1387" i="12"/>
  <c r="C1387" i="12" s="1"/>
  <c r="D1387" i="12"/>
  <c r="E1387" i="12"/>
  <c r="G1387" i="12" s="1"/>
  <c r="B1388" i="12"/>
  <c r="C1388" i="12" s="1"/>
  <c r="D1388" i="12"/>
  <c r="E1388" i="12"/>
  <c r="G1388" i="12" s="1"/>
  <c r="B1389" i="12"/>
  <c r="C1389" i="12" s="1"/>
  <c r="D1389" i="12"/>
  <c r="E1389" i="12"/>
  <c r="G1389" i="12" s="1"/>
  <c r="B1390" i="12"/>
  <c r="C1390" i="12" s="1"/>
  <c r="D1390" i="12"/>
  <c r="E1390" i="12"/>
  <c r="G1390" i="12" s="1"/>
  <c r="B1391" i="12"/>
  <c r="C1391" i="12" s="1"/>
  <c r="D1391" i="12"/>
  <c r="E1391" i="12"/>
  <c r="G1391" i="12" s="1"/>
  <c r="B1392" i="12"/>
  <c r="C1392" i="12" s="1"/>
  <c r="D1392" i="12"/>
  <c r="E1392" i="12"/>
  <c r="G1392" i="12" s="1"/>
  <c r="B1393" i="12"/>
  <c r="C1393" i="12" s="1"/>
  <c r="D1393" i="12"/>
  <c r="E1393" i="12"/>
  <c r="G1393" i="12" s="1"/>
  <c r="B1394" i="12"/>
  <c r="C1394" i="12" s="1"/>
  <c r="D1394" i="12"/>
  <c r="E1394" i="12"/>
  <c r="G1394" i="12" s="1"/>
  <c r="B1395" i="12"/>
  <c r="C1395" i="12" s="1"/>
  <c r="D1395" i="12"/>
  <c r="E1395" i="12"/>
  <c r="G1395" i="12" s="1"/>
  <c r="B1396" i="12"/>
  <c r="C1396" i="12" s="1"/>
  <c r="D1396" i="12"/>
  <c r="E1396" i="12"/>
  <c r="G1396" i="12" s="1"/>
  <c r="B1397" i="12"/>
  <c r="C1397" i="12" s="1"/>
  <c r="D1397" i="12"/>
  <c r="E1397" i="12"/>
  <c r="G1397" i="12" s="1"/>
  <c r="B1398" i="12"/>
  <c r="C1398" i="12" s="1"/>
  <c r="D1398" i="12"/>
  <c r="E1398" i="12"/>
  <c r="G1398" i="12" s="1"/>
  <c r="B1399" i="12"/>
  <c r="C1399" i="12" s="1"/>
  <c r="D1399" i="12"/>
  <c r="E1399" i="12"/>
  <c r="G1399" i="12" s="1"/>
  <c r="B1400" i="12"/>
  <c r="C1400" i="12" s="1"/>
  <c r="D1400" i="12"/>
  <c r="E1400" i="12"/>
  <c r="G1400" i="12" s="1"/>
  <c r="B1401" i="12"/>
  <c r="C1401" i="12" s="1"/>
  <c r="D1401" i="12"/>
  <c r="E1401" i="12"/>
  <c r="G1401" i="12" s="1"/>
  <c r="B1402" i="12"/>
  <c r="C1402" i="12" s="1"/>
  <c r="D1402" i="12"/>
  <c r="E1402" i="12"/>
  <c r="G1402" i="12" s="1"/>
  <c r="B1403" i="12"/>
  <c r="C1403" i="12" s="1"/>
  <c r="D1403" i="12"/>
  <c r="E1403" i="12"/>
  <c r="G1403" i="12" s="1"/>
  <c r="B1404" i="12"/>
  <c r="C1404" i="12" s="1"/>
  <c r="D1404" i="12"/>
  <c r="E1404" i="12"/>
  <c r="G1404" i="12" s="1"/>
  <c r="B1405" i="12"/>
  <c r="C1405" i="12" s="1"/>
  <c r="D1405" i="12"/>
  <c r="E1405" i="12"/>
  <c r="G1405" i="12" s="1"/>
  <c r="B1406" i="12"/>
  <c r="C1406" i="12" s="1"/>
  <c r="D1406" i="12"/>
  <c r="E1406" i="12"/>
  <c r="G1406" i="12" s="1"/>
  <c r="B1407" i="12"/>
  <c r="C1407" i="12" s="1"/>
  <c r="D1407" i="12"/>
  <c r="E1407" i="12"/>
  <c r="G1407" i="12" s="1"/>
  <c r="B1408" i="12"/>
  <c r="C1408" i="12" s="1"/>
  <c r="D1408" i="12"/>
  <c r="E1408" i="12"/>
  <c r="G1408" i="12" s="1"/>
  <c r="B1409" i="12"/>
  <c r="C1409" i="12" s="1"/>
  <c r="D1409" i="12"/>
  <c r="E1409" i="12"/>
  <c r="G1409" i="12" s="1"/>
  <c r="B1410" i="12"/>
  <c r="C1410" i="12" s="1"/>
  <c r="D1410" i="12"/>
  <c r="E1410" i="12"/>
  <c r="G1410" i="12" s="1"/>
  <c r="B1411" i="12"/>
  <c r="C1411" i="12" s="1"/>
  <c r="D1411" i="12"/>
  <c r="E1411" i="12"/>
  <c r="G1411" i="12" s="1"/>
  <c r="B1412" i="12"/>
  <c r="C1412" i="12" s="1"/>
  <c r="D1412" i="12"/>
  <c r="E1412" i="12"/>
  <c r="G1412" i="12" s="1"/>
  <c r="B1413" i="12"/>
  <c r="C1413" i="12" s="1"/>
  <c r="D1413" i="12"/>
  <c r="E1413" i="12"/>
  <c r="G1413" i="12" s="1"/>
  <c r="B1414" i="12"/>
  <c r="C1414" i="12" s="1"/>
  <c r="D1414" i="12"/>
  <c r="E1414" i="12"/>
  <c r="G1414" i="12" s="1"/>
  <c r="B1415" i="12"/>
  <c r="C1415" i="12" s="1"/>
  <c r="D1415" i="12"/>
  <c r="E1415" i="12"/>
  <c r="G1415" i="12" s="1"/>
  <c r="B1416" i="12"/>
  <c r="C1416" i="12" s="1"/>
  <c r="D1416" i="12"/>
  <c r="E1416" i="12"/>
  <c r="G1416" i="12" s="1"/>
  <c r="B1417" i="12"/>
  <c r="C1417" i="12" s="1"/>
  <c r="D1417" i="12"/>
  <c r="E1417" i="12"/>
  <c r="G1417" i="12" s="1"/>
  <c r="B1418" i="12"/>
  <c r="C1418" i="12" s="1"/>
  <c r="D1418" i="12"/>
  <c r="E1418" i="12"/>
  <c r="G1418" i="12" s="1"/>
  <c r="B1419" i="12"/>
  <c r="C1419" i="12" s="1"/>
  <c r="D1419" i="12"/>
  <c r="E1419" i="12"/>
  <c r="G1419" i="12" s="1"/>
  <c r="B1420" i="12"/>
  <c r="C1420" i="12" s="1"/>
  <c r="D1420" i="12"/>
  <c r="E1420" i="12"/>
  <c r="G1420" i="12" s="1"/>
  <c r="B1421" i="12"/>
  <c r="C1421" i="12" s="1"/>
  <c r="D1421" i="12"/>
  <c r="E1421" i="12"/>
  <c r="G1421" i="12" s="1"/>
  <c r="B1422" i="12"/>
  <c r="C1422" i="12" s="1"/>
  <c r="D1422" i="12"/>
  <c r="E1422" i="12"/>
  <c r="G1422" i="12" s="1"/>
  <c r="B1423" i="12"/>
  <c r="C1423" i="12" s="1"/>
  <c r="D1423" i="12"/>
  <c r="E1423" i="12"/>
  <c r="G1423" i="12" s="1"/>
  <c r="B1424" i="12"/>
  <c r="C1424" i="12" s="1"/>
  <c r="D1424" i="12"/>
  <c r="E1424" i="12"/>
  <c r="G1424" i="12" s="1"/>
  <c r="B1425" i="12"/>
  <c r="C1425" i="12" s="1"/>
  <c r="D1425" i="12"/>
  <c r="E1425" i="12"/>
  <c r="G1425" i="12" s="1"/>
  <c r="B1426" i="12"/>
  <c r="C1426" i="12" s="1"/>
  <c r="D1426" i="12"/>
  <c r="E1426" i="12"/>
  <c r="G1426" i="12" s="1"/>
  <c r="B1427" i="12"/>
  <c r="C1427" i="12" s="1"/>
  <c r="D1427" i="12"/>
  <c r="E1427" i="12"/>
  <c r="G1427" i="12" s="1"/>
  <c r="B1428" i="12"/>
  <c r="C1428" i="12" s="1"/>
  <c r="D1428" i="12"/>
  <c r="E1428" i="12"/>
  <c r="G1428" i="12" s="1"/>
  <c r="B1429" i="12"/>
  <c r="C1429" i="12" s="1"/>
  <c r="D1429" i="12"/>
  <c r="E1429" i="12"/>
  <c r="G1429" i="12" s="1"/>
  <c r="B1430" i="12"/>
  <c r="C1430" i="12" s="1"/>
  <c r="D1430" i="12"/>
  <c r="E1430" i="12"/>
  <c r="G1430" i="12" s="1"/>
  <c r="B1431" i="12"/>
  <c r="C1431" i="12" s="1"/>
  <c r="D1431" i="12"/>
  <c r="E1431" i="12"/>
  <c r="G1431" i="12" s="1"/>
  <c r="B1432" i="12"/>
  <c r="C1432" i="12" s="1"/>
  <c r="D1432" i="12"/>
  <c r="E1432" i="12"/>
  <c r="G1432" i="12" s="1"/>
  <c r="B1433" i="12"/>
  <c r="C1433" i="12" s="1"/>
  <c r="D1433" i="12"/>
  <c r="E1433" i="12"/>
  <c r="G1433" i="12" s="1"/>
  <c r="B1434" i="12"/>
  <c r="C1434" i="12" s="1"/>
  <c r="D1434" i="12"/>
  <c r="E1434" i="12"/>
  <c r="G1434" i="12" s="1"/>
  <c r="B1435" i="12"/>
  <c r="C1435" i="12" s="1"/>
  <c r="D1435" i="12"/>
  <c r="E1435" i="12"/>
  <c r="G1435" i="12" s="1"/>
  <c r="B1436" i="12"/>
  <c r="C1436" i="12" s="1"/>
  <c r="D1436" i="12"/>
  <c r="E1436" i="12"/>
  <c r="G1436" i="12" s="1"/>
  <c r="B1437" i="12"/>
  <c r="C1437" i="12" s="1"/>
  <c r="D1437" i="12"/>
  <c r="E1437" i="12"/>
  <c r="G1437" i="12" s="1"/>
  <c r="B1438" i="12"/>
  <c r="C1438" i="12" s="1"/>
  <c r="D1438" i="12"/>
  <c r="E1438" i="12"/>
  <c r="G1438" i="12" s="1"/>
  <c r="B711" i="12"/>
  <c r="C711" i="12" s="1"/>
  <c r="D711" i="12"/>
  <c r="E711" i="12"/>
  <c r="G711" i="12" s="1"/>
  <c r="B712" i="12"/>
  <c r="C712" i="12" s="1"/>
  <c r="D712" i="12"/>
  <c r="E712" i="12"/>
  <c r="G712" i="12" s="1"/>
  <c r="B713" i="12"/>
  <c r="C713" i="12" s="1"/>
  <c r="D713" i="12"/>
  <c r="E713" i="12"/>
  <c r="G713" i="12" s="1"/>
  <c r="B714" i="12"/>
  <c r="C714" i="12" s="1"/>
  <c r="D714" i="12"/>
  <c r="E714" i="12"/>
  <c r="G714" i="12" s="1"/>
  <c r="B715" i="12"/>
  <c r="C715" i="12" s="1"/>
  <c r="D715" i="12"/>
  <c r="E715" i="12"/>
  <c r="G715" i="12" s="1"/>
  <c r="B716" i="12"/>
  <c r="C716" i="12" s="1"/>
  <c r="D716" i="12"/>
  <c r="E716" i="12"/>
  <c r="G716" i="12" s="1"/>
  <c r="B717" i="12"/>
  <c r="C717" i="12" s="1"/>
  <c r="D717" i="12"/>
  <c r="E717" i="12"/>
  <c r="G717" i="12" s="1"/>
  <c r="B718" i="12"/>
  <c r="C718" i="12" s="1"/>
  <c r="D718" i="12"/>
  <c r="E718" i="12"/>
  <c r="G718" i="12" s="1"/>
  <c r="B719" i="12"/>
  <c r="C719" i="12" s="1"/>
  <c r="D719" i="12"/>
  <c r="E719" i="12"/>
  <c r="G719" i="12" s="1"/>
  <c r="B720" i="12"/>
  <c r="C720" i="12" s="1"/>
  <c r="D720" i="12"/>
  <c r="E720" i="12"/>
  <c r="G720" i="12" s="1"/>
  <c r="B721" i="12"/>
  <c r="C721" i="12" s="1"/>
  <c r="D721" i="12"/>
  <c r="E721" i="12"/>
  <c r="G721" i="12" s="1"/>
  <c r="B722" i="12"/>
  <c r="C722" i="12" s="1"/>
  <c r="D722" i="12"/>
  <c r="E722" i="12"/>
  <c r="G722" i="12" s="1"/>
  <c r="B723" i="12"/>
  <c r="C723" i="12" s="1"/>
  <c r="D723" i="12"/>
  <c r="E723" i="12"/>
  <c r="G723" i="12" s="1"/>
  <c r="B724" i="12"/>
  <c r="C724" i="12" s="1"/>
  <c r="D724" i="12"/>
  <c r="E724" i="12"/>
  <c r="G724" i="12" s="1"/>
  <c r="B725" i="12"/>
  <c r="C725" i="12" s="1"/>
  <c r="D725" i="12"/>
  <c r="E725" i="12"/>
  <c r="G725" i="12" s="1"/>
  <c r="B726" i="12"/>
  <c r="C726" i="12" s="1"/>
  <c r="D726" i="12"/>
  <c r="E726" i="12"/>
  <c r="G726" i="12" s="1"/>
  <c r="B727" i="12"/>
  <c r="C727" i="12" s="1"/>
  <c r="D727" i="12"/>
  <c r="E727" i="12"/>
  <c r="G727" i="12" s="1"/>
  <c r="B728" i="12"/>
  <c r="C728" i="12" s="1"/>
  <c r="D728" i="12"/>
  <c r="E728" i="12"/>
  <c r="G728" i="12" s="1"/>
  <c r="B729" i="12"/>
  <c r="C729" i="12" s="1"/>
  <c r="D729" i="12"/>
  <c r="E729" i="12"/>
  <c r="G729" i="12" s="1"/>
  <c r="B730" i="12"/>
  <c r="C730" i="12" s="1"/>
  <c r="D730" i="12"/>
  <c r="E730" i="12"/>
  <c r="G730" i="12" s="1"/>
  <c r="B731" i="12"/>
  <c r="C731" i="12" s="1"/>
  <c r="D731" i="12"/>
  <c r="E731" i="12"/>
  <c r="G731" i="12" s="1"/>
  <c r="B732" i="12"/>
  <c r="C732" i="12" s="1"/>
  <c r="D732" i="12"/>
  <c r="E732" i="12"/>
  <c r="G732" i="12" s="1"/>
  <c r="B733" i="12"/>
  <c r="C733" i="12" s="1"/>
  <c r="D733" i="12"/>
  <c r="E733" i="12"/>
  <c r="G733" i="12" s="1"/>
  <c r="B734" i="12"/>
  <c r="C734" i="12" s="1"/>
  <c r="D734" i="12"/>
  <c r="E734" i="12"/>
  <c r="G734" i="12" s="1"/>
  <c r="B735" i="12"/>
  <c r="C735" i="12" s="1"/>
  <c r="D735" i="12"/>
  <c r="E735" i="12"/>
  <c r="G735" i="12" s="1"/>
  <c r="B736" i="12"/>
  <c r="C736" i="12" s="1"/>
  <c r="D736" i="12"/>
  <c r="E736" i="12"/>
  <c r="G736" i="12" s="1"/>
  <c r="B737" i="12"/>
  <c r="C737" i="12" s="1"/>
  <c r="D737" i="12"/>
  <c r="E737" i="12"/>
  <c r="G737" i="12" s="1"/>
  <c r="B738" i="12"/>
  <c r="C738" i="12" s="1"/>
  <c r="D738" i="12"/>
  <c r="E738" i="12"/>
  <c r="G738" i="12" s="1"/>
  <c r="B739" i="12"/>
  <c r="C739" i="12" s="1"/>
  <c r="D739" i="12"/>
  <c r="E739" i="12"/>
  <c r="G739" i="12" s="1"/>
  <c r="B740" i="12"/>
  <c r="C740" i="12" s="1"/>
  <c r="D740" i="12"/>
  <c r="E740" i="12"/>
  <c r="G740" i="12" s="1"/>
  <c r="B741" i="12"/>
  <c r="C741" i="12" s="1"/>
  <c r="D741" i="12"/>
  <c r="E741" i="12"/>
  <c r="G741" i="12" s="1"/>
  <c r="B742" i="12"/>
  <c r="C742" i="12" s="1"/>
  <c r="D742" i="12"/>
  <c r="E742" i="12"/>
  <c r="G742" i="12" s="1"/>
  <c r="B743" i="12"/>
  <c r="C743" i="12" s="1"/>
  <c r="D743" i="12"/>
  <c r="E743" i="12"/>
  <c r="G743" i="12" s="1"/>
  <c r="B744" i="12"/>
  <c r="C744" i="12" s="1"/>
  <c r="D744" i="12"/>
  <c r="E744" i="12"/>
  <c r="G744" i="12" s="1"/>
  <c r="B745" i="12"/>
  <c r="C745" i="12" s="1"/>
  <c r="D745" i="12"/>
  <c r="E745" i="12"/>
  <c r="G745" i="12" s="1"/>
  <c r="B746" i="12"/>
  <c r="C746" i="12" s="1"/>
  <c r="D746" i="12"/>
  <c r="E746" i="12"/>
  <c r="G746" i="12" s="1"/>
  <c r="B747" i="12"/>
  <c r="C747" i="12" s="1"/>
  <c r="D747" i="12"/>
  <c r="E747" i="12"/>
  <c r="G747" i="12" s="1"/>
  <c r="B748" i="12"/>
  <c r="C748" i="12" s="1"/>
  <c r="D748" i="12"/>
  <c r="E748" i="12"/>
  <c r="G748" i="12" s="1"/>
  <c r="B749" i="12"/>
  <c r="C749" i="12" s="1"/>
  <c r="D749" i="12"/>
  <c r="E749" i="12"/>
  <c r="G749" i="12" s="1"/>
  <c r="B750" i="12"/>
  <c r="C750" i="12" s="1"/>
  <c r="D750" i="12"/>
  <c r="E750" i="12"/>
  <c r="G750" i="12" s="1"/>
  <c r="B751" i="12"/>
  <c r="C751" i="12" s="1"/>
  <c r="D751" i="12"/>
  <c r="E751" i="12"/>
  <c r="G751" i="12" s="1"/>
  <c r="B752" i="12"/>
  <c r="C752" i="12" s="1"/>
  <c r="D752" i="12"/>
  <c r="E752" i="12"/>
  <c r="G752" i="12" s="1"/>
  <c r="B753" i="12"/>
  <c r="C753" i="12" s="1"/>
  <c r="D753" i="12"/>
  <c r="E753" i="12"/>
  <c r="G753" i="12" s="1"/>
  <c r="B754" i="12"/>
  <c r="C754" i="12" s="1"/>
  <c r="D754" i="12"/>
  <c r="E754" i="12"/>
  <c r="G754" i="12" s="1"/>
  <c r="B755" i="12"/>
  <c r="C755" i="12" s="1"/>
  <c r="D755" i="12"/>
  <c r="E755" i="12"/>
  <c r="G755" i="12" s="1"/>
  <c r="B756" i="12"/>
  <c r="C756" i="12" s="1"/>
  <c r="D756" i="12"/>
  <c r="E756" i="12"/>
  <c r="G756" i="12" s="1"/>
  <c r="B757" i="12"/>
  <c r="C757" i="12" s="1"/>
  <c r="D757" i="12"/>
  <c r="E757" i="12"/>
  <c r="G757" i="12" s="1"/>
  <c r="B758" i="12"/>
  <c r="C758" i="12" s="1"/>
  <c r="D758" i="12"/>
  <c r="E758" i="12"/>
  <c r="G758" i="12" s="1"/>
  <c r="B759" i="12"/>
  <c r="C759" i="12" s="1"/>
  <c r="D759" i="12"/>
  <c r="E759" i="12"/>
  <c r="G759" i="12" s="1"/>
  <c r="B760" i="12"/>
  <c r="C760" i="12" s="1"/>
  <c r="D760" i="12"/>
  <c r="E760" i="12"/>
  <c r="G760" i="12" s="1"/>
  <c r="B761" i="12"/>
  <c r="C761" i="12" s="1"/>
  <c r="D761" i="12"/>
  <c r="E761" i="12"/>
  <c r="G761" i="12" s="1"/>
  <c r="B762" i="12"/>
  <c r="C762" i="12" s="1"/>
  <c r="D762" i="12"/>
  <c r="E762" i="12"/>
  <c r="G762" i="12" s="1"/>
  <c r="B763" i="12"/>
  <c r="C763" i="12" s="1"/>
  <c r="D763" i="12"/>
  <c r="E763" i="12"/>
  <c r="G763" i="12" s="1"/>
  <c r="B764" i="12"/>
  <c r="C764" i="12" s="1"/>
  <c r="D764" i="12"/>
  <c r="E764" i="12"/>
  <c r="G764" i="12" s="1"/>
  <c r="B765" i="12"/>
  <c r="C765" i="12" s="1"/>
  <c r="D765" i="12"/>
  <c r="E765" i="12"/>
  <c r="G765" i="12" s="1"/>
  <c r="B766" i="12"/>
  <c r="C766" i="12" s="1"/>
  <c r="D766" i="12"/>
  <c r="E766" i="12"/>
  <c r="G766" i="12" s="1"/>
  <c r="B767" i="12"/>
  <c r="C767" i="12" s="1"/>
  <c r="D767" i="12"/>
  <c r="E767" i="12"/>
  <c r="G767" i="12" s="1"/>
  <c r="B768" i="12"/>
  <c r="C768" i="12" s="1"/>
  <c r="D768" i="12"/>
  <c r="E768" i="12"/>
  <c r="G768" i="12" s="1"/>
  <c r="B769" i="12"/>
  <c r="C769" i="12" s="1"/>
  <c r="D769" i="12"/>
  <c r="E769" i="12"/>
  <c r="G769" i="12" s="1"/>
  <c r="B770" i="12"/>
  <c r="C770" i="12" s="1"/>
  <c r="D770" i="12"/>
  <c r="E770" i="12"/>
  <c r="G770" i="12" s="1"/>
  <c r="B771" i="12"/>
  <c r="C771" i="12" s="1"/>
  <c r="D771" i="12"/>
  <c r="E771" i="12"/>
  <c r="G771" i="12" s="1"/>
  <c r="B772" i="12"/>
  <c r="C772" i="12" s="1"/>
  <c r="D772" i="12"/>
  <c r="E772" i="12"/>
  <c r="G772" i="12" s="1"/>
  <c r="B773" i="12"/>
  <c r="C773" i="12" s="1"/>
  <c r="D773" i="12"/>
  <c r="E773" i="12"/>
  <c r="G773" i="12" s="1"/>
  <c r="B774" i="12"/>
  <c r="C774" i="12" s="1"/>
  <c r="D774" i="12"/>
  <c r="E774" i="12"/>
  <c r="G774" i="12" s="1"/>
  <c r="B775" i="12"/>
  <c r="C775" i="12" s="1"/>
  <c r="D775" i="12"/>
  <c r="E775" i="12"/>
  <c r="G775" i="12" s="1"/>
  <c r="B776" i="12"/>
  <c r="C776" i="12" s="1"/>
  <c r="D776" i="12"/>
  <c r="E776" i="12"/>
  <c r="G776" i="12" s="1"/>
  <c r="B777" i="12"/>
  <c r="C777" i="12" s="1"/>
  <c r="D777" i="12"/>
  <c r="E777" i="12"/>
  <c r="G777" i="12" s="1"/>
  <c r="B778" i="12"/>
  <c r="C778" i="12" s="1"/>
  <c r="D778" i="12"/>
  <c r="E778" i="12"/>
  <c r="G778" i="12" s="1"/>
  <c r="B779" i="12"/>
  <c r="C779" i="12" s="1"/>
  <c r="D779" i="12"/>
  <c r="E779" i="12"/>
  <c r="G779" i="12" s="1"/>
  <c r="B780" i="12"/>
  <c r="C780" i="12" s="1"/>
  <c r="D780" i="12"/>
  <c r="E780" i="12"/>
  <c r="G780" i="12" s="1"/>
  <c r="B781" i="12"/>
  <c r="C781" i="12" s="1"/>
  <c r="D781" i="12"/>
  <c r="E781" i="12"/>
  <c r="G781" i="12" s="1"/>
  <c r="B782" i="12"/>
  <c r="C782" i="12" s="1"/>
  <c r="D782" i="12"/>
  <c r="E782" i="12"/>
  <c r="G782" i="12" s="1"/>
  <c r="B783" i="12"/>
  <c r="C783" i="12" s="1"/>
  <c r="D783" i="12"/>
  <c r="E783" i="12"/>
  <c r="G783" i="12" s="1"/>
  <c r="B784" i="12"/>
  <c r="C784" i="12" s="1"/>
  <c r="D784" i="12"/>
  <c r="E784" i="12"/>
  <c r="G784" i="12" s="1"/>
  <c r="B785" i="12"/>
  <c r="C785" i="12" s="1"/>
  <c r="D785" i="12"/>
  <c r="E785" i="12"/>
  <c r="G785" i="12" s="1"/>
  <c r="B786" i="12"/>
  <c r="C786" i="12" s="1"/>
  <c r="D786" i="12"/>
  <c r="E786" i="12"/>
  <c r="G786" i="12" s="1"/>
  <c r="B787" i="12"/>
  <c r="C787" i="12" s="1"/>
  <c r="D787" i="12"/>
  <c r="E787" i="12"/>
  <c r="G787" i="12" s="1"/>
  <c r="B788" i="12"/>
  <c r="C788" i="12" s="1"/>
  <c r="D788" i="12"/>
  <c r="E788" i="12"/>
  <c r="G788" i="12" s="1"/>
  <c r="B789" i="12"/>
  <c r="C789" i="12" s="1"/>
  <c r="D789" i="12"/>
  <c r="E789" i="12"/>
  <c r="G789" i="12" s="1"/>
  <c r="B790" i="12"/>
  <c r="C790" i="12" s="1"/>
  <c r="D790" i="12"/>
  <c r="E790" i="12"/>
  <c r="G790" i="12" s="1"/>
  <c r="B791" i="12"/>
  <c r="C791" i="12" s="1"/>
  <c r="D791" i="12"/>
  <c r="E791" i="12"/>
  <c r="G791" i="12" s="1"/>
  <c r="B792" i="12"/>
  <c r="C792" i="12" s="1"/>
  <c r="D792" i="12"/>
  <c r="E792" i="12"/>
  <c r="G792" i="12" s="1"/>
  <c r="B793" i="12"/>
  <c r="C793" i="12" s="1"/>
  <c r="D793" i="12"/>
  <c r="E793" i="12"/>
  <c r="G793" i="12" s="1"/>
  <c r="B794" i="12"/>
  <c r="C794" i="12" s="1"/>
  <c r="D794" i="12"/>
  <c r="E794" i="12"/>
  <c r="G794" i="12" s="1"/>
  <c r="B795" i="12"/>
  <c r="C795" i="12" s="1"/>
  <c r="D795" i="12"/>
  <c r="E795" i="12"/>
  <c r="G795" i="12" s="1"/>
  <c r="B796" i="12"/>
  <c r="C796" i="12" s="1"/>
  <c r="D796" i="12"/>
  <c r="E796" i="12"/>
  <c r="G796" i="12" s="1"/>
  <c r="B797" i="12"/>
  <c r="C797" i="12" s="1"/>
  <c r="D797" i="12"/>
  <c r="E797" i="12"/>
  <c r="G797" i="12" s="1"/>
  <c r="B798" i="12"/>
  <c r="C798" i="12" s="1"/>
  <c r="D798" i="12"/>
  <c r="E798" i="12"/>
  <c r="G798" i="12" s="1"/>
  <c r="B799" i="12"/>
  <c r="C799" i="12" s="1"/>
  <c r="D799" i="12"/>
  <c r="E799" i="12"/>
  <c r="G799" i="12" s="1"/>
  <c r="B800" i="12"/>
  <c r="C800" i="12" s="1"/>
  <c r="D800" i="12"/>
  <c r="E800" i="12"/>
  <c r="G800" i="12" s="1"/>
  <c r="B801" i="12"/>
  <c r="C801" i="12" s="1"/>
  <c r="D801" i="12"/>
  <c r="E801" i="12"/>
  <c r="G801" i="12" s="1"/>
  <c r="B802" i="12"/>
  <c r="C802" i="12" s="1"/>
  <c r="D802" i="12"/>
  <c r="E802" i="12"/>
  <c r="G802" i="12" s="1"/>
  <c r="B803" i="12"/>
  <c r="C803" i="12" s="1"/>
  <c r="D803" i="12"/>
  <c r="E803" i="12"/>
  <c r="G803" i="12" s="1"/>
  <c r="B804" i="12"/>
  <c r="C804" i="12" s="1"/>
  <c r="D804" i="12"/>
  <c r="E804" i="12"/>
  <c r="G804" i="12" s="1"/>
  <c r="B805" i="12"/>
  <c r="C805" i="12" s="1"/>
  <c r="D805" i="12"/>
  <c r="E805" i="12"/>
  <c r="G805" i="12" s="1"/>
  <c r="B806" i="12"/>
  <c r="C806" i="12" s="1"/>
  <c r="D806" i="12"/>
  <c r="E806" i="12"/>
  <c r="G806" i="12" s="1"/>
  <c r="B807" i="12"/>
  <c r="C807" i="12" s="1"/>
  <c r="D807" i="12"/>
  <c r="E807" i="12"/>
  <c r="G807" i="12" s="1"/>
  <c r="B808" i="12"/>
  <c r="C808" i="12" s="1"/>
  <c r="D808" i="12"/>
  <c r="E808" i="12"/>
  <c r="G808" i="12" s="1"/>
  <c r="B809" i="12"/>
  <c r="C809" i="12" s="1"/>
  <c r="D809" i="12"/>
  <c r="E809" i="12"/>
  <c r="G809" i="12" s="1"/>
  <c r="B810" i="12"/>
  <c r="C810" i="12" s="1"/>
  <c r="D810" i="12"/>
  <c r="E810" i="12"/>
  <c r="G810" i="12" s="1"/>
  <c r="B811" i="12"/>
  <c r="C811" i="12" s="1"/>
  <c r="D811" i="12"/>
  <c r="E811" i="12"/>
  <c r="G811" i="12" s="1"/>
  <c r="B812" i="12"/>
  <c r="C812" i="12" s="1"/>
  <c r="D812" i="12"/>
  <c r="E812" i="12"/>
  <c r="G812" i="12" s="1"/>
  <c r="B813" i="12"/>
  <c r="C813" i="12" s="1"/>
  <c r="D813" i="12"/>
  <c r="E813" i="12"/>
  <c r="G813" i="12" s="1"/>
  <c r="B814" i="12"/>
  <c r="C814" i="12" s="1"/>
  <c r="D814" i="12"/>
  <c r="E814" i="12"/>
  <c r="G814" i="12" s="1"/>
  <c r="B815" i="12"/>
  <c r="C815" i="12" s="1"/>
  <c r="D815" i="12"/>
  <c r="E815" i="12"/>
  <c r="G815" i="12" s="1"/>
  <c r="B816" i="12"/>
  <c r="C816" i="12" s="1"/>
  <c r="D816" i="12"/>
  <c r="E816" i="12"/>
  <c r="G816" i="12" s="1"/>
  <c r="B817" i="12"/>
  <c r="C817" i="12" s="1"/>
  <c r="D817" i="12"/>
  <c r="E817" i="12"/>
  <c r="G817" i="12" s="1"/>
  <c r="B818" i="12"/>
  <c r="C818" i="12" s="1"/>
  <c r="D818" i="12"/>
  <c r="E818" i="12"/>
  <c r="G818" i="12" s="1"/>
  <c r="B819" i="12"/>
  <c r="C819" i="12" s="1"/>
  <c r="D819" i="12"/>
  <c r="E819" i="12"/>
  <c r="G819" i="12" s="1"/>
  <c r="B820" i="12"/>
  <c r="C820" i="12" s="1"/>
  <c r="D820" i="12"/>
  <c r="E820" i="12"/>
  <c r="G820" i="12" s="1"/>
  <c r="B821" i="12"/>
  <c r="C821" i="12" s="1"/>
  <c r="D821" i="12"/>
  <c r="E821" i="12"/>
  <c r="G821" i="12" s="1"/>
  <c r="B822" i="12"/>
  <c r="C822" i="12" s="1"/>
  <c r="D822" i="12"/>
  <c r="E822" i="12"/>
  <c r="G822" i="12" s="1"/>
  <c r="B823" i="12"/>
  <c r="C823" i="12" s="1"/>
  <c r="D823" i="12"/>
  <c r="E823" i="12"/>
  <c r="G823" i="12" s="1"/>
  <c r="B824" i="12"/>
  <c r="C824" i="12" s="1"/>
  <c r="D824" i="12"/>
  <c r="E824" i="12"/>
  <c r="G824" i="12" s="1"/>
  <c r="B825" i="12"/>
  <c r="C825" i="12" s="1"/>
  <c r="D825" i="12"/>
  <c r="E825" i="12"/>
  <c r="G825" i="12" s="1"/>
  <c r="B826" i="12"/>
  <c r="C826" i="12" s="1"/>
  <c r="D826" i="12"/>
  <c r="E826" i="12"/>
  <c r="G826" i="12" s="1"/>
  <c r="B827" i="12"/>
  <c r="C827" i="12" s="1"/>
  <c r="D827" i="12"/>
  <c r="E827" i="12"/>
  <c r="G827" i="12" s="1"/>
  <c r="B828" i="12"/>
  <c r="C828" i="12" s="1"/>
  <c r="D828" i="12"/>
  <c r="E828" i="12"/>
  <c r="G828" i="12" s="1"/>
  <c r="B829" i="12"/>
  <c r="C829" i="12" s="1"/>
  <c r="D829" i="12"/>
  <c r="E829" i="12"/>
  <c r="G829" i="12" s="1"/>
  <c r="B830" i="12"/>
  <c r="C830" i="12" s="1"/>
  <c r="D830" i="12"/>
  <c r="E830" i="12"/>
  <c r="G830" i="12" s="1"/>
  <c r="B831" i="12"/>
  <c r="C831" i="12" s="1"/>
  <c r="D831" i="12"/>
  <c r="E831" i="12"/>
  <c r="G831" i="12" s="1"/>
  <c r="B832" i="12"/>
  <c r="C832" i="12" s="1"/>
  <c r="D832" i="12"/>
  <c r="E832" i="12"/>
  <c r="G832" i="12" s="1"/>
  <c r="B833" i="12"/>
  <c r="C833" i="12" s="1"/>
  <c r="D833" i="12"/>
  <c r="E833" i="12"/>
  <c r="G833" i="12" s="1"/>
  <c r="B834" i="12"/>
  <c r="C834" i="12" s="1"/>
  <c r="D834" i="12"/>
  <c r="E834" i="12"/>
  <c r="G834" i="12" s="1"/>
  <c r="B835" i="12"/>
  <c r="C835" i="12" s="1"/>
  <c r="D835" i="12"/>
  <c r="E835" i="12"/>
  <c r="G835" i="12" s="1"/>
  <c r="B836" i="12"/>
  <c r="C836" i="12" s="1"/>
  <c r="D836" i="12"/>
  <c r="E836" i="12"/>
  <c r="G836" i="12" s="1"/>
  <c r="B837" i="12"/>
  <c r="C837" i="12" s="1"/>
  <c r="D837" i="12"/>
  <c r="E837" i="12"/>
  <c r="G837" i="12" s="1"/>
  <c r="B838" i="12"/>
  <c r="C838" i="12" s="1"/>
  <c r="D838" i="12"/>
  <c r="E838" i="12"/>
  <c r="G838" i="12" s="1"/>
  <c r="B839" i="12"/>
  <c r="C839" i="12" s="1"/>
  <c r="D839" i="12"/>
  <c r="E839" i="12"/>
  <c r="G839" i="12" s="1"/>
  <c r="B840" i="12"/>
  <c r="C840" i="12" s="1"/>
  <c r="D840" i="12"/>
  <c r="E840" i="12"/>
  <c r="G840" i="12" s="1"/>
  <c r="B841" i="12"/>
  <c r="C841" i="12" s="1"/>
  <c r="D841" i="12"/>
  <c r="E841" i="12"/>
  <c r="G841" i="12" s="1"/>
  <c r="B842" i="12"/>
  <c r="C842" i="12" s="1"/>
  <c r="D842" i="12"/>
  <c r="E842" i="12"/>
  <c r="G842" i="12" s="1"/>
  <c r="B843" i="12"/>
  <c r="C843" i="12" s="1"/>
  <c r="D843" i="12"/>
  <c r="E843" i="12"/>
  <c r="G843" i="12" s="1"/>
  <c r="B844" i="12"/>
  <c r="C844" i="12" s="1"/>
  <c r="D844" i="12"/>
  <c r="E844" i="12"/>
  <c r="G844" i="12" s="1"/>
  <c r="B845" i="12"/>
  <c r="C845" i="12" s="1"/>
  <c r="D845" i="12"/>
  <c r="E845" i="12"/>
  <c r="G845" i="12" s="1"/>
  <c r="B846" i="12"/>
  <c r="C846" i="12" s="1"/>
  <c r="D846" i="12"/>
  <c r="E846" i="12"/>
  <c r="G846" i="12" s="1"/>
  <c r="B847" i="12"/>
  <c r="C847" i="12" s="1"/>
  <c r="D847" i="12"/>
  <c r="E847" i="12"/>
  <c r="G847" i="12" s="1"/>
  <c r="B848" i="12"/>
  <c r="C848" i="12" s="1"/>
  <c r="D848" i="12"/>
  <c r="E848" i="12"/>
  <c r="G848" i="12" s="1"/>
  <c r="B849" i="12"/>
  <c r="C849" i="12" s="1"/>
  <c r="D849" i="12"/>
  <c r="E849" i="12"/>
  <c r="G849" i="12" s="1"/>
  <c r="B850" i="12"/>
  <c r="C850" i="12" s="1"/>
  <c r="D850" i="12"/>
  <c r="E850" i="12"/>
  <c r="G850" i="12" s="1"/>
  <c r="B851" i="12"/>
  <c r="C851" i="12" s="1"/>
  <c r="D851" i="12"/>
  <c r="E851" i="12"/>
  <c r="G851" i="12" s="1"/>
  <c r="B852" i="12"/>
  <c r="C852" i="12" s="1"/>
  <c r="D852" i="12"/>
  <c r="E852" i="12"/>
  <c r="G852" i="12" s="1"/>
  <c r="B853" i="12"/>
  <c r="C853" i="12" s="1"/>
  <c r="D853" i="12"/>
  <c r="E853" i="12"/>
  <c r="G853" i="12" s="1"/>
  <c r="B854" i="12"/>
  <c r="C854" i="12" s="1"/>
  <c r="D854" i="12"/>
  <c r="E854" i="12"/>
  <c r="G854" i="12" s="1"/>
  <c r="B855" i="12"/>
  <c r="C855" i="12" s="1"/>
  <c r="D855" i="12"/>
  <c r="E855" i="12"/>
  <c r="G855" i="12" s="1"/>
  <c r="B856" i="12"/>
  <c r="C856" i="12" s="1"/>
  <c r="D856" i="12"/>
  <c r="E856" i="12"/>
  <c r="G856" i="12" s="1"/>
  <c r="B857" i="12"/>
  <c r="C857" i="12" s="1"/>
  <c r="D857" i="12"/>
  <c r="E857" i="12"/>
  <c r="G857" i="12" s="1"/>
  <c r="B858" i="12"/>
  <c r="C858" i="12" s="1"/>
  <c r="D858" i="12"/>
  <c r="E858" i="12"/>
  <c r="G858" i="12" s="1"/>
  <c r="B859" i="12"/>
  <c r="C859" i="12" s="1"/>
  <c r="D859" i="12"/>
  <c r="E859" i="12"/>
  <c r="G859" i="12" s="1"/>
  <c r="B860" i="12"/>
  <c r="C860" i="12" s="1"/>
  <c r="D860" i="12"/>
  <c r="E860" i="12"/>
  <c r="G860" i="12" s="1"/>
  <c r="B861" i="12"/>
  <c r="C861" i="12" s="1"/>
  <c r="D861" i="12"/>
  <c r="E861" i="12"/>
  <c r="G861" i="12" s="1"/>
  <c r="B862" i="12"/>
  <c r="C862" i="12" s="1"/>
  <c r="D862" i="12"/>
  <c r="E862" i="12"/>
  <c r="G862" i="12" s="1"/>
  <c r="B863" i="12"/>
  <c r="C863" i="12" s="1"/>
  <c r="D863" i="12"/>
  <c r="E863" i="12"/>
  <c r="G863" i="12" s="1"/>
  <c r="B864" i="12"/>
  <c r="C864" i="12" s="1"/>
  <c r="D864" i="12"/>
  <c r="E864" i="12"/>
  <c r="G864" i="12" s="1"/>
  <c r="B865" i="12"/>
  <c r="C865" i="12" s="1"/>
  <c r="D865" i="12"/>
  <c r="E865" i="12"/>
  <c r="G865" i="12" s="1"/>
  <c r="B866" i="12"/>
  <c r="C866" i="12" s="1"/>
  <c r="D866" i="12"/>
  <c r="E866" i="12"/>
  <c r="G866" i="12" s="1"/>
  <c r="B867" i="12"/>
  <c r="C867" i="12" s="1"/>
  <c r="D867" i="12"/>
  <c r="E867" i="12"/>
  <c r="G867" i="12" s="1"/>
  <c r="B868" i="12"/>
  <c r="C868" i="12" s="1"/>
  <c r="D868" i="12"/>
  <c r="E868" i="12"/>
  <c r="G868" i="12" s="1"/>
  <c r="B869" i="12"/>
  <c r="C869" i="12" s="1"/>
  <c r="D869" i="12"/>
  <c r="E869" i="12"/>
  <c r="G869" i="12" s="1"/>
  <c r="B870" i="12"/>
  <c r="C870" i="12" s="1"/>
  <c r="D870" i="12"/>
  <c r="E870" i="12"/>
  <c r="G870" i="12" s="1"/>
  <c r="B871" i="12"/>
  <c r="C871" i="12" s="1"/>
  <c r="D871" i="12"/>
  <c r="E871" i="12"/>
  <c r="G871" i="12" s="1"/>
  <c r="B872" i="12"/>
  <c r="C872" i="12" s="1"/>
  <c r="D872" i="12"/>
  <c r="E872" i="12"/>
  <c r="G872" i="12" s="1"/>
  <c r="B873" i="12"/>
  <c r="C873" i="12" s="1"/>
  <c r="D873" i="12"/>
  <c r="E873" i="12"/>
  <c r="G873" i="12" s="1"/>
  <c r="B874" i="12"/>
  <c r="C874" i="12" s="1"/>
  <c r="D874" i="12"/>
  <c r="E874" i="12"/>
  <c r="G874" i="12" s="1"/>
  <c r="B875" i="12"/>
  <c r="C875" i="12" s="1"/>
  <c r="D875" i="12"/>
  <c r="E875" i="12"/>
  <c r="G875" i="12" s="1"/>
  <c r="B876" i="12"/>
  <c r="C876" i="12" s="1"/>
  <c r="D876" i="12"/>
  <c r="E876" i="12"/>
  <c r="G876" i="12" s="1"/>
  <c r="B877" i="12"/>
  <c r="C877" i="12" s="1"/>
  <c r="D877" i="12"/>
  <c r="E877" i="12"/>
  <c r="G877" i="12" s="1"/>
  <c r="B878" i="12"/>
  <c r="C878" i="12" s="1"/>
  <c r="D878" i="12"/>
  <c r="E878" i="12"/>
  <c r="G878" i="12" s="1"/>
  <c r="B879" i="12"/>
  <c r="C879" i="12" s="1"/>
  <c r="D879" i="12"/>
  <c r="E879" i="12"/>
  <c r="G879" i="12" s="1"/>
  <c r="B880" i="12"/>
  <c r="C880" i="12" s="1"/>
  <c r="D880" i="12"/>
  <c r="E880" i="12"/>
  <c r="G880" i="12" s="1"/>
  <c r="B881" i="12"/>
  <c r="C881" i="12" s="1"/>
  <c r="D881" i="12"/>
  <c r="E881" i="12"/>
  <c r="G881" i="12" s="1"/>
  <c r="B882" i="12"/>
  <c r="C882" i="12" s="1"/>
  <c r="D882" i="12"/>
  <c r="E882" i="12"/>
  <c r="G882" i="12" s="1"/>
  <c r="B883" i="12"/>
  <c r="C883" i="12" s="1"/>
  <c r="D883" i="12"/>
  <c r="E883" i="12"/>
  <c r="G883" i="12" s="1"/>
  <c r="B884" i="12"/>
  <c r="C884" i="12" s="1"/>
  <c r="D884" i="12"/>
  <c r="E884" i="12"/>
  <c r="G884" i="12" s="1"/>
  <c r="B885" i="12"/>
  <c r="C885" i="12" s="1"/>
  <c r="D885" i="12"/>
  <c r="E885" i="12"/>
  <c r="G885" i="12" s="1"/>
  <c r="B886" i="12"/>
  <c r="C886" i="12" s="1"/>
  <c r="D886" i="12"/>
  <c r="E886" i="12"/>
  <c r="G886" i="12" s="1"/>
  <c r="B887" i="12"/>
  <c r="C887" i="12" s="1"/>
  <c r="D887" i="12"/>
  <c r="E887" i="12"/>
  <c r="G887" i="12" s="1"/>
  <c r="B888" i="12"/>
  <c r="C888" i="12" s="1"/>
  <c r="D888" i="12"/>
  <c r="E888" i="12"/>
  <c r="G888" i="12" s="1"/>
  <c r="B889" i="12"/>
  <c r="C889" i="12" s="1"/>
  <c r="D889" i="12"/>
  <c r="E889" i="12"/>
  <c r="G889" i="12" s="1"/>
  <c r="B890" i="12"/>
  <c r="C890" i="12" s="1"/>
  <c r="D890" i="12"/>
  <c r="E890" i="12"/>
  <c r="G890" i="12" s="1"/>
  <c r="B891" i="12"/>
  <c r="C891" i="12" s="1"/>
  <c r="D891" i="12"/>
  <c r="E891" i="12"/>
  <c r="G891" i="12" s="1"/>
  <c r="B892" i="12"/>
  <c r="C892" i="12" s="1"/>
  <c r="D892" i="12"/>
  <c r="E892" i="12"/>
  <c r="G892" i="12" s="1"/>
  <c r="B893" i="12"/>
  <c r="C893" i="12" s="1"/>
  <c r="D893" i="12"/>
  <c r="E893" i="12"/>
  <c r="G893" i="12" s="1"/>
  <c r="B894" i="12"/>
  <c r="C894" i="12" s="1"/>
  <c r="D894" i="12"/>
  <c r="E894" i="12"/>
  <c r="G894" i="12" s="1"/>
  <c r="B895" i="12"/>
  <c r="C895" i="12" s="1"/>
  <c r="D895" i="12"/>
  <c r="E895" i="12"/>
  <c r="G895" i="12" s="1"/>
  <c r="B896" i="12"/>
  <c r="C896" i="12" s="1"/>
  <c r="D896" i="12"/>
  <c r="E896" i="12"/>
  <c r="G896" i="12" s="1"/>
  <c r="B897" i="12"/>
  <c r="C897" i="12" s="1"/>
  <c r="D897" i="12"/>
  <c r="E897" i="12"/>
  <c r="G897" i="12" s="1"/>
  <c r="B898" i="12"/>
  <c r="C898" i="12" s="1"/>
  <c r="D898" i="12"/>
  <c r="E898" i="12"/>
  <c r="G898" i="12" s="1"/>
  <c r="B899" i="12"/>
  <c r="C899" i="12" s="1"/>
  <c r="D899" i="12"/>
  <c r="E899" i="12"/>
  <c r="G899" i="12" s="1"/>
  <c r="B900" i="12"/>
  <c r="C900" i="12" s="1"/>
  <c r="D900" i="12"/>
  <c r="E900" i="12"/>
  <c r="G900" i="12" s="1"/>
  <c r="B901" i="12"/>
  <c r="C901" i="12" s="1"/>
  <c r="D901" i="12"/>
  <c r="E901" i="12"/>
  <c r="G901" i="12" s="1"/>
  <c r="B902" i="12"/>
  <c r="C902" i="12" s="1"/>
  <c r="D902" i="12"/>
  <c r="E902" i="12"/>
  <c r="G902" i="12" s="1"/>
  <c r="B903" i="12"/>
  <c r="C903" i="12" s="1"/>
  <c r="D903" i="12"/>
  <c r="E903" i="12"/>
  <c r="G903" i="12" s="1"/>
  <c r="B904" i="12"/>
  <c r="C904" i="12" s="1"/>
  <c r="D904" i="12"/>
  <c r="E904" i="12"/>
  <c r="G904" i="12" s="1"/>
  <c r="B905" i="12"/>
  <c r="C905" i="12" s="1"/>
  <c r="D905" i="12"/>
  <c r="E905" i="12"/>
  <c r="G905" i="12" s="1"/>
  <c r="B906" i="12"/>
  <c r="C906" i="12" s="1"/>
  <c r="D906" i="12"/>
  <c r="E906" i="12"/>
  <c r="G906" i="12" s="1"/>
  <c r="B907" i="12"/>
  <c r="C907" i="12" s="1"/>
  <c r="D907" i="12"/>
  <c r="E907" i="12"/>
  <c r="G907" i="12" s="1"/>
  <c r="B908" i="12"/>
  <c r="C908" i="12" s="1"/>
  <c r="D908" i="12"/>
  <c r="E908" i="12"/>
  <c r="G908" i="12" s="1"/>
  <c r="B909" i="12"/>
  <c r="C909" i="12" s="1"/>
  <c r="D909" i="12"/>
  <c r="E909" i="12"/>
  <c r="G909" i="12" s="1"/>
  <c r="B910" i="12"/>
  <c r="C910" i="12" s="1"/>
  <c r="D910" i="12"/>
  <c r="E910" i="12"/>
  <c r="G910" i="12" s="1"/>
  <c r="B911" i="12"/>
  <c r="C911" i="12" s="1"/>
  <c r="D911" i="12"/>
  <c r="E911" i="12"/>
  <c r="G911" i="12" s="1"/>
  <c r="B912" i="12"/>
  <c r="C912" i="12" s="1"/>
  <c r="D912" i="12"/>
  <c r="E912" i="12"/>
  <c r="G912" i="12" s="1"/>
  <c r="B913" i="12"/>
  <c r="C913" i="12" s="1"/>
  <c r="D913" i="12"/>
  <c r="E913" i="12"/>
  <c r="G913" i="12" s="1"/>
  <c r="B914" i="12"/>
  <c r="C914" i="12" s="1"/>
  <c r="D914" i="12"/>
  <c r="E914" i="12"/>
  <c r="G914" i="12" s="1"/>
  <c r="B915" i="12"/>
  <c r="C915" i="12" s="1"/>
  <c r="D915" i="12"/>
  <c r="E915" i="12"/>
  <c r="G915" i="12" s="1"/>
  <c r="B916" i="12"/>
  <c r="C916" i="12" s="1"/>
  <c r="D916" i="12"/>
  <c r="E916" i="12"/>
  <c r="G916" i="12" s="1"/>
  <c r="B917" i="12"/>
  <c r="C917" i="12" s="1"/>
  <c r="D917" i="12"/>
  <c r="E917" i="12"/>
  <c r="G917" i="12" s="1"/>
  <c r="B918" i="12"/>
  <c r="C918" i="12" s="1"/>
  <c r="D918" i="12"/>
  <c r="E918" i="12"/>
  <c r="G918" i="12" s="1"/>
  <c r="B919" i="12"/>
  <c r="C919" i="12" s="1"/>
  <c r="D919" i="12"/>
  <c r="E919" i="12"/>
  <c r="G919" i="12" s="1"/>
  <c r="B920" i="12"/>
  <c r="C920" i="12" s="1"/>
  <c r="D920" i="12"/>
  <c r="E920" i="12"/>
  <c r="G920" i="12" s="1"/>
  <c r="B921" i="12"/>
  <c r="C921" i="12" s="1"/>
  <c r="D921" i="12"/>
  <c r="E921" i="12"/>
  <c r="G921" i="12" s="1"/>
  <c r="B922" i="12"/>
  <c r="C922" i="12" s="1"/>
  <c r="D922" i="12"/>
  <c r="E922" i="12"/>
  <c r="G922" i="12" s="1"/>
  <c r="B923" i="12"/>
  <c r="C923" i="12" s="1"/>
  <c r="D923" i="12"/>
  <c r="E923" i="12"/>
  <c r="G923" i="12" s="1"/>
  <c r="B924" i="12"/>
  <c r="C924" i="12" s="1"/>
  <c r="D924" i="12"/>
  <c r="E924" i="12"/>
  <c r="G924" i="12" s="1"/>
  <c r="B925" i="12"/>
  <c r="C925" i="12" s="1"/>
  <c r="D925" i="12"/>
  <c r="E925" i="12"/>
  <c r="G925" i="12" s="1"/>
  <c r="B926" i="12"/>
  <c r="C926" i="12" s="1"/>
  <c r="D926" i="12"/>
  <c r="E926" i="12"/>
  <c r="G926" i="12" s="1"/>
  <c r="B927" i="12"/>
  <c r="C927" i="12" s="1"/>
  <c r="D927" i="12"/>
  <c r="E927" i="12"/>
  <c r="G927" i="12" s="1"/>
  <c r="B928" i="12"/>
  <c r="C928" i="12" s="1"/>
  <c r="D928" i="12"/>
  <c r="E928" i="12"/>
  <c r="G928" i="12" s="1"/>
  <c r="B929" i="12"/>
  <c r="C929" i="12" s="1"/>
  <c r="D929" i="12"/>
  <c r="E929" i="12"/>
  <c r="G929" i="12" s="1"/>
  <c r="B930" i="12"/>
  <c r="C930" i="12" s="1"/>
  <c r="D930" i="12"/>
  <c r="E930" i="12"/>
  <c r="G930" i="12" s="1"/>
  <c r="B931" i="12"/>
  <c r="C931" i="12" s="1"/>
  <c r="D931" i="12"/>
  <c r="E931" i="12"/>
  <c r="G931" i="12" s="1"/>
  <c r="B932" i="12"/>
  <c r="C932" i="12" s="1"/>
  <c r="D932" i="12"/>
  <c r="E932" i="12"/>
  <c r="G932" i="12" s="1"/>
  <c r="B933" i="12"/>
  <c r="C933" i="12" s="1"/>
  <c r="D933" i="12"/>
  <c r="E933" i="12"/>
  <c r="G933" i="12" s="1"/>
  <c r="B934" i="12"/>
  <c r="C934" i="12" s="1"/>
  <c r="D934" i="12"/>
  <c r="E934" i="12"/>
  <c r="G934" i="12" s="1"/>
  <c r="B935" i="12"/>
  <c r="C935" i="12" s="1"/>
  <c r="D935" i="12"/>
  <c r="E935" i="12"/>
  <c r="G935" i="12" s="1"/>
  <c r="B936" i="12"/>
  <c r="C936" i="12" s="1"/>
  <c r="D936" i="12"/>
  <c r="E936" i="12"/>
  <c r="G936" i="12" s="1"/>
  <c r="B937" i="12"/>
  <c r="C937" i="12" s="1"/>
  <c r="D937" i="12"/>
  <c r="E937" i="12"/>
  <c r="G937" i="12" s="1"/>
  <c r="B938" i="12"/>
  <c r="C938" i="12" s="1"/>
  <c r="D938" i="12"/>
  <c r="E938" i="12"/>
  <c r="G938" i="12" s="1"/>
  <c r="B939" i="12"/>
  <c r="C939" i="12" s="1"/>
  <c r="D939" i="12"/>
  <c r="E939" i="12"/>
  <c r="G939" i="12" s="1"/>
  <c r="B940" i="12"/>
  <c r="C940" i="12" s="1"/>
  <c r="D940" i="12"/>
  <c r="E940" i="12"/>
  <c r="G940" i="12" s="1"/>
  <c r="B941" i="12"/>
  <c r="C941" i="12" s="1"/>
  <c r="D941" i="12"/>
  <c r="E941" i="12"/>
  <c r="G941" i="12" s="1"/>
  <c r="B942" i="12"/>
  <c r="C942" i="12" s="1"/>
  <c r="D942" i="12"/>
  <c r="E942" i="12"/>
  <c r="G942" i="12" s="1"/>
  <c r="B943" i="12"/>
  <c r="C943" i="12" s="1"/>
  <c r="D943" i="12"/>
  <c r="E943" i="12"/>
  <c r="G943" i="12" s="1"/>
  <c r="B944" i="12"/>
  <c r="C944" i="12" s="1"/>
  <c r="D944" i="12"/>
  <c r="E944" i="12"/>
  <c r="G944" i="12" s="1"/>
  <c r="B945" i="12"/>
  <c r="C945" i="12" s="1"/>
  <c r="D945" i="12"/>
  <c r="E945" i="12"/>
  <c r="G945" i="12" s="1"/>
  <c r="B946" i="12"/>
  <c r="C946" i="12" s="1"/>
  <c r="D946" i="12"/>
  <c r="E946" i="12"/>
  <c r="G946" i="12" s="1"/>
  <c r="B947" i="12"/>
  <c r="C947" i="12" s="1"/>
  <c r="D947" i="12"/>
  <c r="E947" i="12"/>
  <c r="G947" i="12" s="1"/>
  <c r="B948" i="12"/>
  <c r="C948" i="12" s="1"/>
  <c r="D948" i="12"/>
  <c r="E948" i="12"/>
  <c r="G948" i="12" s="1"/>
  <c r="B949" i="12"/>
  <c r="C949" i="12" s="1"/>
  <c r="D949" i="12"/>
  <c r="E949" i="12"/>
  <c r="G949" i="12" s="1"/>
  <c r="B950" i="12"/>
  <c r="C950" i="12" s="1"/>
  <c r="D950" i="12"/>
  <c r="E950" i="12"/>
  <c r="G950" i="12" s="1"/>
  <c r="B951" i="12"/>
  <c r="C951" i="12" s="1"/>
  <c r="D951" i="12"/>
  <c r="E951" i="12"/>
  <c r="G951" i="12" s="1"/>
  <c r="B952" i="12"/>
  <c r="C952" i="12" s="1"/>
  <c r="D952" i="12"/>
  <c r="E952" i="12"/>
  <c r="G952" i="12" s="1"/>
  <c r="B953" i="12"/>
  <c r="C953" i="12" s="1"/>
  <c r="D953" i="12"/>
  <c r="E953" i="12"/>
  <c r="G953" i="12" s="1"/>
  <c r="B954" i="12"/>
  <c r="C954" i="12" s="1"/>
  <c r="D954" i="12"/>
  <c r="E954" i="12"/>
  <c r="G954" i="12" s="1"/>
  <c r="B955" i="12"/>
  <c r="C955" i="12" s="1"/>
  <c r="D955" i="12"/>
  <c r="E955" i="12"/>
  <c r="G955" i="12" s="1"/>
  <c r="B956" i="12"/>
  <c r="C956" i="12" s="1"/>
  <c r="D956" i="12"/>
  <c r="E956" i="12"/>
  <c r="G956" i="12" s="1"/>
  <c r="B957" i="12"/>
  <c r="C957" i="12" s="1"/>
  <c r="D957" i="12"/>
  <c r="E957" i="12"/>
  <c r="G957" i="12" s="1"/>
  <c r="B958" i="12"/>
  <c r="C958" i="12" s="1"/>
  <c r="D958" i="12"/>
  <c r="E958" i="12"/>
  <c r="G958" i="12" s="1"/>
  <c r="B959" i="12"/>
  <c r="C959" i="12" s="1"/>
  <c r="D959" i="12"/>
  <c r="E959" i="12"/>
  <c r="G959" i="12" s="1"/>
  <c r="B960" i="12"/>
  <c r="C960" i="12" s="1"/>
  <c r="D960" i="12"/>
  <c r="E960" i="12"/>
  <c r="G960" i="12" s="1"/>
  <c r="B961" i="12"/>
  <c r="C961" i="12" s="1"/>
  <c r="D961" i="12"/>
  <c r="E961" i="12"/>
  <c r="G961" i="12" s="1"/>
  <c r="B962" i="12"/>
  <c r="C962" i="12" s="1"/>
  <c r="D962" i="12"/>
  <c r="E962" i="12"/>
  <c r="G962" i="12" s="1"/>
  <c r="B963" i="12"/>
  <c r="C963" i="12" s="1"/>
  <c r="D963" i="12"/>
  <c r="E963" i="12"/>
  <c r="G963" i="12" s="1"/>
  <c r="B964" i="12"/>
  <c r="C964" i="12" s="1"/>
  <c r="D964" i="12"/>
  <c r="E964" i="12"/>
  <c r="G964" i="12" s="1"/>
  <c r="B965" i="12"/>
  <c r="C965" i="12" s="1"/>
  <c r="D965" i="12"/>
  <c r="E965" i="12"/>
  <c r="G965" i="12" s="1"/>
  <c r="B966" i="12"/>
  <c r="C966" i="12" s="1"/>
  <c r="D966" i="12"/>
  <c r="E966" i="12"/>
  <c r="G966" i="12" s="1"/>
  <c r="B967" i="12"/>
  <c r="C967" i="12" s="1"/>
  <c r="D967" i="12"/>
  <c r="E967" i="12"/>
  <c r="G967" i="12" s="1"/>
  <c r="B968" i="12"/>
  <c r="C968" i="12" s="1"/>
  <c r="D968" i="12"/>
  <c r="E968" i="12"/>
  <c r="G968" i="12" s="1"/>
  <c r="B969" i="12"/>
  <c r="C969" i="12" s="1"/>
  <c r="D969" i="12"/>
  <c r="E969" i="12"/>
  <c r="G969" i="12" s="1"/>
  <c r="B970" i="12"/>
  <c r="C970" i="12" s="1"/>
  <c r="D970" i="12"/>
  <c r="E970" i="12"/>
  <c r="G970" i="12" s="1"/>
  <c r="B971" i="12"/>
  <c r="C971" i="12" s="1"/>
  <c r="D971" i="12"/>
  <c r="E971" i="12"/>
  <c r="G971" i="12" s="1"/>
  <c r="B972" i="12"/>
  <c r="C972" i="12" s="1"/>
  <c r="D972" i="12"/>
  <c r="E972" i="12"/>
  <c r="G972" i="12" s="1"/>
  <c r="B973" i="12"/>
  <c r="C973" i="12" s="1"/>
  <c r="D973" i="12"/>
  <c r="E973" i="12"/>
  <c r="G973" i="12" s="1"/>
  <c r="B974" i="12"/>
  <c r="C974" i="12" s="1"/>
  <c r="D974" i="12"/>
  <c r="E974" i="12"/>
  <c r="G974" i="12" s="1"/>
  <c r="B975" i="12"/>
  <c r="C975" i="12" s="1"/>
  <c r="D975" i="12"/>
  <c r="E975" i="12"/>
  <c r="G975" i="12" s="1"/>
  <c r="B976" i="12"/>
  <c r="C976" i="12" s="1"/>
  <c r="D976" i="12"/>
  <c r="E976" i="12"/>
  <c r="G976" i="12" s="1"/>
  <c r="B977" i="12"/>
  <c r="C977" i="12" s="1"/>
  <c r="D977" i="12"/>
  <c r="E977" i="12"/>
  <c r="G977" i="12" s="1"/>
  <c r="B978" i="12"/>
  <c r="C978" i="12" s="1"/>
  <c r="D978" i="12"/>
  <c r="E978" i="12"/>
  <c r="G978" i="12" s="1"/>
  <c r="B979" i="12"/>
  <c r="C979" i="12" s="1"/>
  <c r="D979" i="12"/>
  <c r="E979" i="12"/>
  <c r="G979" i="12" s="1"/>
  <c r="B980" i="12"/>
  <c r="C980" i="12" s="1"/>
  <c r="D980" i="12"/>
  <c r="E980" i="12"/>
  <c r="G980" i="12" s="1"/>
  <c r="B981" i="12"/>
  <c r="C981" i="12" s="1"/>
  <c r="D981" i="12"/>
  <c r="E981" i="12"/>
  <c r="G981" i="12" s="1"/>
  <c r="B982" i="12"/>
  <c r="C982" i="12" s="1"/>
  <c r="D982" i="12"/>
  <c r="E982" i="12"/>
  <c r="G982" i="12" s="1"/>
  <c r="B983" i="12"/>
  <c r="C983" i="12" s="1"/>
  <c r="D983" i="12"/>
  <c r="E983" i="12"/>
  <c r="G983" i="12" s="1"/>
  <c r="B984" i="12"/>
  <c r="C984" i="12" s="1"/>
  <c r="D984" i="12"/>
  <c r="E984" i="12"/>
  <c r="G984" i="12" s="1"/>
  <c r="B985" i="12"/>
  <c r="C985" i="12" s="1"/>
  <c r="D985" i="12"/>
  <c r="E985" i="12"/>
  <c r="G985" i="12" s="1"/>
  <c r="B986" i="12"/>
  <c r="C986" i="12" s="1"/>
  <c r="D986" i="12"/>
  <c r="E986" i="12"/>
  <c r="G986" i="12" s="1"/>
  <c r="B987" i="12"/>
  <c r="C987" i="12" s="1"/>
  <c r="D987" i="12"/>
  <c r="E987" i="12"/>
  <c r="G987" i="12" s="1"/>
  <c r="B988" i="12"/>
  <c r="C988" i="12" s="1"/>
  <c r="D988" i="12"/>
  <c r="E988" i="12"/>
  <c r="G988" i="12" s="1"/>
  <c r="B989" i="12"/>
  <c r="C989" i="12" s="1"/>
  <c r="D989" i="12"/>
  <c r="E989" i="12"/>
  <c r="G989" i="12" s="1"/>
  <c r="B990" i="12"/>
  <c r="C990" i="12" s="1"/>
  <c r="D990" i="12"/>
  <c r="E990" i="12"/>
  <c r="G990" i="12" s="1"/>
  <c r="B991" i="12"/>
  <c r="C991" i="12" s="1"/>
  <c r="D991" i="12"/>
  <c r="E991" i="12"/>
  <c r="G991" i="12" s="1"/>
  <c r="B992" i="12"/>
  <c r="C992" i="12" s="1"/>
  <c r="D992" i="12"/>
  <c r="E992" i="12"/>
  <c r="G992" i="12" s="1"/>
  <c r="B993" i="12"/>
  <c r="C993" i="12" s="1"/>
  <c r="D993" i="12"/>
  <c r="E993" i="12"/>
  <c r="G993" i="12" s="1"/>
  <c r="B994" i="12"/>
  <c r="C994" i="12" s="1"/>
  <c r="D994" i="12"/>
  <c r="E994" i="12"/>
  <c r="G994" i="12" s="1"/>
  <c r="B995" i="12"/>
  <c r="C995" i="12" s="1"/>
  <c r="D995" i="12"/>
  <c r="E995" i="12"/>
  <c r="G995" i="12" s="1"/>
  <c r="B996" i="12"/>
  <c r="C996" i="12" s="1"/>
  <c r="D996" i="12"/>
  <c r="E996" i="12"/>
  <c r="G996" i="12" s="1"/>
  <c r="B997" i="12"/>
  <c r="C997" i="12" s="1"/>
  <c r="D997" i="12"/>
  <c r="E997" i="12"/>
  <c r="G997" i="12" s="1"/>
  <c r="B998" i="12"/>
  <c r="C998" i="12" s="1"/>
  <c r="D998" i="12"/>
  <c r="E998" i="12"/>
  <c r="G998" i="12" s="1"/>
  <c r="B999" i="12"/>
  <c r="C999" i="12" s="1"/>
  <c r="D999" i="12"/>
  <c r="E999" i="12"/>
  <c r="G999" i="12" s="1"/>
  <c r="B1000" i="12"/>
  <c r="C1000" i="12" s="1"/>
  <c r="D1000" i="12"/>
  <c r="E1000" i="12"/>
  <c r="G1000" i="12" s="1"/>
  <c r="B1001" i="12"/>
  <c r="C1001" i="12" s="1"/>
  <c r="D1001" i="12"/>
  <c r="E1001" i="12"/>
  <c r="G1001" i="12" s="1"/>
  <c r="B1002" i="12"/>
  <c r="C1002" i="12" s="1"/>
  <c r="D1002" i="12"/>
  <c r="E1002" i="12"/>
  <c r="G1002" i="12" s="1"/>
  <c r="B1003" i="12"/>
  <c r="C1003" i="12" s="1"/>
  <c r="D1003" i="12"/>
  <c r="E1003" i="12"/>
  <c r="G1003" i="12" s="1"/>
  <c r="B1004" i="12"/>
  <c r="C1004" i="12" s="1"/>
  <c r="D1004" i="12"/>
  <c r="E1004" i="12"/>
  <c r="G1004" i="12" s="1"/>
  <c r="B1005" i="12"/>
  <c r="C1005" i="12" s="1"/>
  <c r="D1005" i="12"/>
  <c r="E1005" i="12"/>
  <c r="G1005" i="12" s="1"/>
  <c r="B1006" i="12"/>
  <c r="C1006" i="12" s="1"/>
  <c r="D1006" i="12"/>
  <c r="E1006" i="12"/>
  <c r="G1006" i="12" s="1"/>
  <c r="B1007" i="12"/>
  <c r="C1007" i="12" s="1"/>
  <c r="D1007" i="12"/>
  <c r="E1007" i="12"/>
  <c r="G1007" i="12" s="1"/>
  <c r="B1008" i="12"/>
  <c r="C1008" i="12" s="1"/>
  <c r="D1008" i="12"/>
  <c r="E1008" i="12"/>
  <c r="G1008" i="12" s="1"/>
  <c r="B1009" i="12"/>
  <c r="C1009" i="12" s="1"/>
  <c r="D1009" i="12"/>
  <c r="E1009" i="12"/>
  <c r="G1009" i="12" s="1"/>
  <c r="B1010" i="12"/>
  <c r="C1010" i="12" s="1"/>
  <c r="D1010" i="12"/>
  <c r="E1010" i="12"/>
  <c r="G1010" i="12" s="1"/>
  <c r="B1011" i="12"/>
  <c r="C1011" i="12" s="1"/>
  <c r="D1011" i="12"/>
  <c r="E1011" i="12"/>
  <c r="G1011" i="12" s="1"/>
  <c r="B1012" i="12"/>
  <c r="C1012" i="12" s="1"/>
  <c r="D1012" i="12"/>
  <c r="E1012" i="12"/>
  <c r="G1012" i="12" s="1"/>
  <c r="B1013" i="12"/>
  <c r="C1013" i="12" s="1"/>
  <c r="D1013" i="12"/>
  <c r="E1013" i="12"/>
  <c r="G1013" i="12" s="1"/>
  <c r="B1014" i="12"/>
  <c r="C1014" i="12" s="1"/>
  <c r="D1014" i="12"/>
  <c r="E1014" i="12"/>
  <c r="G1014" i="12" s="1"/>
  <c r="B1015" i="12"/>
  <c r="C1015" i="12" s="1"/>
  <c r="D1015" i="12"/>
  <c r="E1015" i="12"/>
  <c r="G1015" i="12" s="1"/>
  <c r="B1016" i="12"/>
  <c r="C1016" i="12" s="1"/>
  <c r="D1016" i="12"/>
  <c r="E1016" i="12"/>
  <c r="G1016" i="12" s="1"/>
  <c r="B1017" i="12"/>
  <c r="C1017" i="12" s="1"/>
  <c r="D1017" i="12"/>
  <c r="E1017" i="12"/>
  <c r="G1017" i="12" s="1"/>
  <c r="B1018" i="12"/>
  <c r="C1018" i="12" s="1"/>
  <c r="D1018" i="12"/>
  <c r="E1018" i="12"/>
  <c r="G1018" i="12" s="1"/>
  <c r="B1019" i="12"/>
  <c r="C1019" i="12" s="1"/>
  <c r="D1019" i="12"/>
  <c r="E1019" i="12"/>
  <c r="G1019" i="12" s="1"/>
  <c r="B1020" i="12"/>
  <c r="C1020" i="12" s="1"/>
  <c r="D1020" i="12"/>
  <c r="E1020" i="12"/>
  <c r="G1020" i="12" s="1"/>
  <c r="B1021" i="12"/>
  <c r="C1021" i="12" s="1"/>
  <c r="D1021" i="12"/>
  <c r="E1021" i="12"/>
  <c r="G1021" i="12" s="1"/>
  <c r="B1022" i="12"/>
  <c r="C1022" i="12" s="1"/>
  <c r="D1022" i="12"/>
  <c r="E1022" i="12"/>
  <c r="G1022" i="12" s="1"/>
  <c r="B1023" i="12"/>
  <c r="C1023" i="12" s="1"/>
  <c r="D1023" i="12"/>
  <c r="E1023" i="12"/>
  <c r="G1023" i="12" s="1"/>
  <c r="B1024" i="12"/>
  <c r="C1024" i="12" s="1"/>
  <c r="D1024" i="12"/>
  <c r="E1024" i="12"/>
  <c r="G1024" i="12" s="1"/>
  <c r="B1025" i="12"/>
  <c r="C1025" i="12" s="1"/>
  <c r="D1025" i="12"/>
  <c r="E1025" i="12"/>
  <c r="G1025" i="12" s="1"/>
  <c r="B1026" i="12"/>
  <c r="C1026" i="12" s="1"/>
  <c r="D1026" i="12"/>
  <c r="E1026" i="12"/>
  <c r="G1026" i="12" s="1"/>
  <c r="B1027" i="12"/>
  <c r="C1027" i="12" s="1"/>
  <c r="D1027" i="12"/>
  <c r="E1027" i="12"/>
  <c r="G1027" i="12" s="1"/>
  <c r="B1028" i="12"/>
  <c r="C1028" i="12" s="1"/>
  <c r="D1028" i="12"/>
  <c r="E1028" i="12"/>
  <c r="G1028" i="12" s="1"/>
  <c r="B1029" i="12"/>
  <c r="C1029" i="12" s="1"/>
  <c r="D1029" i="12"/>
  <c r="E1029" i="12"/>
  <c r="G1029" i="12" s="1"/>
  <c r="B1030" i="12"/>
  <c r="C1030" i="12" s="1"/>
  <c r="D1030" i="12"/>
  <c r="E1030" i="12"/>
  <c r="G1030" i="12" s="1"/>
  <c r="B1031" i="12"/>
  <c r="C1031" i="12" s="1"/>
  <c r="D1031" i="12"/>
  <c r="E1031" i="12"/>
  <c r="G1031" i="12" s="1"/>
  <c r="B1032" i="12"/>
  <c r="C1032" i="12" s="1"/>
  <c r="D1032" i="12"/>
  <c r="E1032" i="12"/>
  <c r="G1032" i="12" s="1"/>
  <c r="B1033" i="12"/>
  <c r="C1033" i="12" s="1"/>
  <c r="D1033" i="12"/>
  <c r="E1033" i="12"/>
  <c r="G1033" i="12" s="1"/>
  <c r="B1034" i="12"/>
  <c r="C1034" i="12" s="1"/>
  <c r="D1034" i="12"/>
  <c r="E1034" i="12"/>
  <c r="G1034" i="12" s="1"/>
  <c r="B1035" i="12"/>
  <c r="C1035" i="12" s="1"/>
  <c r="D1035" i="12"/>
  <c r="E1035" i="12"/>
  <c r="G1035" i="12" s="1"/>
  <c r="B1036" i="12"/>
  <c r="C1036" i="12" s="1"/>
  <c r="D1036" i="12"/>
  <c r="E1036" i="12"/>
  <c r="G1036" i="12" s="1"/>
  <c r="B1037" i="12"/>
  <c r="C1037" i="12" s="1"/>
  <c r="D1037" i="12"/>
  <c r="E1037" i="12"/>
  <c r="G1037" i="12" s="1"/>
  <c r="B1038" i="12"/>
  <c r="C1038" i="12" s="1"/>
  <c r="D1038" i="12"/>
  <c r="E1038" i="12"/>
  <c r="G1038" i="12" s="1"/>
  <c r="B1039" i="12"/>
  <c r="C1039" i="12" s="1"/>
  <c r="D1039" i="12"/>
  <c r="E1039" i="12"/>
  <c r="G1039" i="12" s="1"/>
  <c r="B1040" i="12"/>
  <c r="C1040" i="12" s="1"/>
  <c r="D1040" i="12"/>
  <c r="E1040" i="12"/>
  <c r="G1040" i="12" s="1"/>
  <c r="B1041" i="12"/>
  <c r="C1041" i="12" s="1"/>
  <c r="D1041" i="12"/>
  <c r="E1041" i="12"/>
  <c r="G1041" i="12" s="1"/>
  <c r="B1042" i="12"/>
  <c r="C1042" i="12" s="1"/>
  <c r="D1042" i="12"/>
  <c r="E1042" i="12"/>
  <c r="G1042" i="12" s="1"/>
  <c r="B1043" i="12"/>
  <c r="C1043" i="12" s="1"/>
  <c r="D1043" i="12"/>
  <c r="E1043" i="12"/>
  <c r="G1043" i="12" s="1"/>
  <c r="B1044" i="12"/>
  <c r="C1044" i="12" s="1"/>
  <c r="D1044" i="12"/>
  <c r="E1044" i="12"/>
  <c r="G1044" i="12" s="1"/>
  <c r="B1045" i="12"/>
  <c r="C1045" i="12" s="1"/>
  <c r="D1045" i="12"/>
  <c r="E1045" i="12"/>
  <c r="G1045" i="12" s="1"/>
  <c r="B1046" i="12"/>
  <c r="C1046" i="12" s="1"/>
  <c r="D1046" i="12"/>
  <c r="E1046" i="12"/>
  <c r="G1046" i="12" s="1"/>
  <c r="B1047" i="12"/>
  <c r="C1047" i="12" s="1"/>
  <c r="D1047" i="12"/>
  <c r="E1047" i="12"/>
  <c r="G1047" i="12" s="1"/>
  <c r="B1048" i="12"/>
  <c r="C1048" i="12" s="1"/>
  <c r="D1048" i="12"/>
  <c r="E1048" i="12"/>
  <c r="G1048" i="12" s="1"/>
  <c r="B1049" i="12"/>
  <c r="C1049" i="12" s="1"/>
  <c r="D1049" i="12"/>
  <c r="E1049" i="12"/>
  <c r="G1049" i="12" s="1"/>
  <c r="B1050" i="12"/>
  <c r="C1050" i="12" s="1"/>
  <c r="D1050" i="12"/>
  <c r="E1050" i="12"/>
  <c r="G1050" i="12" s="1"/>
  <c r="B1051" i="12"/>
  <c r="C1051" i="12" s="1"/>
  <c r="D1051" i="12"/>
  <c r="E1051" i="12"/>
  <c r="G1051" i="12" s="1"/>
  <c r="B1052" i="12"/>
  <c r="C1052" i="12" s="1"/>
  <c r="D1052" i="12"/>
  <c r="E1052" i="12"/>
  <c r="G1052" i="12" s="1"/>
  <c r="B1053" i="12"/>
  <c r="C1053" i="12" s="1"/>
  <c r="D1053" i="12"/>
  <c r="E1053" i="12"/>
  <c r="G1053" i="12" s="1"/>
  <c r="B1054" i="12"/>
  <c r="C1054" i="12" s="1"/>
  <c r="D1054" i="12"/>
  <c r="E1054" i="12"/>
  <c r="G1054" i="12" s="1"/>
  <c r="B1055" i="12"/>
  <c r="C1055" i="12" s="1"/>
  <c r="D1055" i="12"/>
  <c r="E1055" i="12"/>
  <c r="G1055" i="12" s="1"/>
  <c r="B1056" i="12"/>
  <c r="C1056" i="12" s="1"/>
  <c r="D1056" i="12"/>
  <c r="E1056" i="12"/>
  <c r="G1056" i="12" s="1"/>
  <c r="B1057" i="12"/>
  <c r="C1057" i="12" s="1"/>
  <c r="D1057" i="12"/>
  <c r="E1057" i="12"/>
  <c r="G1057" i="12" s="1"/>
  <c r="B1058" i="12"/>
  <c r="C1058" i="12" s="1"/>
  <c r="D1058" i="12"/>
  <c r="E1058" i="12"/>
  <c r="G1058" i="12" s="1"/>
  <c r="B1059" i="12"/>
  <c r="C1059" i="12" s="1"/>
  <c r="D1059" i="12"/>
  <c r="E1059" i="12"/>
  <c r="G1059" i="12" s="1"/>
  <c r="B1060" i="12"/>
  <c r="C1060" i="12" s="1"/>
  <c r="D1060" i="12"/>
  <c r="E1060" i="12"/>
  <c r="G1060" i="12" s="1"/>
  <c r="B1061" i="12"/>
  <c r="C1061" i="12" s="1"/>
  <c r="D1061" i="12"/>
  <c r="E1061" i="12"/>
  <c r="G1061" i="12" s="1"/>
  <c r="B1062" i="12"/>
  <c r="C1062" i="12" s="1"/>
  <c r="D1062" i="12"/>
  <c r="E1062" i="12"/>
  <c r="G1062" i="12" s="1"/>
  <c r="B1063" i="12"/>
  <c r="C1063" i="12" s="1"/>
  <c r="D1063" i="12"/>
  <c r="E1063" i="12"/>
  <c r="G1063" i="12" s="1"/>
  <c r="B1064" i="12"/>
  <c r="C1064" i="12" s="1"/>
  <c r="D1064" i="12"/>
  <c r="E1064" i="12"/>
  <c r="G1064" i="12" s="1"/>
  <c r="B1065" i="12"/>
  <c r="C1065" i="12" s="1"/>
  <c r="D1065" i="12"/>
  <c r="E1065" i="12"/>
  <c r="G1065" i="12" s="1"/>
  <c r="B1066" i="12"/>
  <c r="C1066" i="12" s="1"/>
  <c r="D1066" i="12"/>
  <c r="E1066" i="12"/>
  <c r="G1066" i="12" s="1"/>
  <c r="B1067" i="12"/>
  <c r="C1067" i="12" s="1"/>
  <c r="D1067" i="12"/>
  <c r="E1067" i="12"/>
  <c r="G1067" i="12" s="1"/>
  <c r="B1068" i="12"/>
  <c r="C1068" i="12" s="1"/>
  <c r="D1068" i="12"/>
  <c r="E1068" i="12"/>
  <c r="G1068" i="12" s="1"/>
  <c r="B1069" i="12"/>
  <c r="C1069" i="12" s="1"/>
  <c r="D1069" i="12"/>
  <c r="E1069" i="12"/>
  <c r="G1069" i="12" s="1"/>
  <c r="B1070" i="12"/>
  <c r="C1070" i="12" s="1"/>
  <c r="D1070" i="12"/>
  <c r="E1070" i="12"/>
  <c r="G1070" i="12" s="1"/>
  <c r="B1071" i="12"/>
  <c r="C1071" i="12" s="1"/>
  <c r="D1071" i="12"/>
  <c r="E1071" i="12"/>
  <c r="G1071" i="12" s="1"/>
  <c r="B1072" i="12"/>
  <c r="C1072" i="12" s="1"/>
  <c r="D1072" i="12"/>
  <c r="E1072" i="12"/>
  <c r="G1072" i="12" s="1"/>
  <c r="B1073" i="12"/>
  <c r="C1073" i="12" s="1"/>
  <c r="D1073" i="12"/>
  <c r="E1073" i="12"/>
  <c r="G1073" i="12" s="1"/>
  <c r="B1074" i="12"/>
  <c r="C1074" i="12" s="1"/>
  <c r="D1074" i="12"/>
  <c r="E1074" i="12"/>
  <c r="G1074" i="12" s="1"/>
  <c r="B1075" i="12"/>
  <c r="C1075" i="12" s="1"/>
  <c r="D1075" i="12"/>
  <c r="E1075" i="12"/>
  <c r="G1075" i="12" s="1"/>
  <c r="B1076" i="12"/>
  <c r="C1076" i="12" s="1"/>
  <c r="D1076" i="12"/>
  <c r="E1076" i="12"/>
  <c r="G1076" i="12" s="1"/>
  <c r="B1077" i="12"/>
  <c r="C1077" i="12" s="1"/>
  <c r="D1077" i="12"/>
  <c r="E1077" i="12"/>
  <c r="G1077" i="12" s="1"/>
  <c r="B1078" i="12"/>
  <c r="C1078" i="12" s="1"/>
  <c r="D1078" i="12"/>
  <c r="E1078" i="12"/>
  <c r="G1078" i="12" s="1"/>
  <c r="B1079" i="12"/>
  <c r="C1079" i="12" s="1"/>
  <c r="D1079" i="12"/>
  <c r="E1079" i="12"/>
  <c r="G1079" i="12" s="1"/>
  <c r="B1080" i="12"/>
  <c r="C1080" i="12" s="1"/>
  <c r="D1080" i="12"/>
  <c r="E1080" i="12"/>
  <c r="G1080" i="12" s="1"/>
  <c r="B1081" i="12"/>
  <c r="C1081" i="12" s="1"/>
  <c r="D1081" i="12"/>
  <c r="E1081" i="12"/>
  <c r="G1081" i="12" s="1"/>
  <c r="B1082" i="12"/>
  <c r="C1082" i="12" s="1"/>
  <c r="D1082" i="12"/>
  <c r="E1082" i="12"/>
  <c r="G1082" i="12" s="1"/>
  <c r="B1083" i="12"/>
  <c r="C1083" i="12" s="1"/>
  <c r="D1083" i="12"/>
  <c r="E1083" i="12"/>
  <c r="G1083" i="12" s="1"/>
  <c r="B1084" i="12"/>
  <c r="C1084" i="12" s="1"/>
  <c r="D1084" i="12"/>
  <c r="E1084" i="12"/>
  <c r="G1084" i="12" s="1"/>
  <c r="B1085" i="12"/>
  <c r="C1085" i="12" s="1"/>
  <c r="D1085" i="12"/>
  <c r="E1085" i="12"/>
  <c r="G1085" i="12" s="1"/>
  <c r="B1086" i="12"/>
  <c r="C1086" i="12" s="1"/>
  <c r="D1086" i="12"/>
  <c r="E1086" i="12"/>
  <c r="G1086" i="12" s="1"/>
  <c r="B1087" i="12"/>
  <c r="C1087" i="12" s="1"/>
  <c r="D1087" i="12"/>
  <c r="E1087" i="12"/>
  <c r="G1087" i="12" s="1"/>
  <c r="B1088" i="12"/>
  <c r="C1088" i="12" s="1"/>
  <c r="D1088" i="12"/>
  <c r="E1088" i="12"/>
  <c r="G1088" i="12" s="1"/>
  <c r="B1089" i="12"/>
  <c r="C1089" i="12" s="1"/>
  <c r="D1089" i="12"/>
  <c r="E1089" i="12"/>
  <c r="G1089" i="12" s="1"/>
  <c r="B1090" i="12"/>
  <c r="C1090" i="12" s="1"/>
  <c r="D1090" i="12"/>
  <c r="E1090" i="12"/>
  <c r="G1090" i="12" s="1"/>
  <c r="B1091" i="12"/>
  <c r="C1091" i="12" s="1"/>
  <c r="D1091" i="12"/>
  <c r="E1091" i="12"/>
  <c r="G1091" i="12" s="1"/>
  <c r="B1092" i="12"/>
  <c r="C1092" i="12" s="1"/>
  <c r="D1092" i="12"/>
  <c r="E1092" i="12"/>
  <c r="G1092" i="12" s="1"/>
  <c r="B1093" i="12"/>
  <c r="C1093" i="12" s="1"/>
  <c r="D1093" i="12"/>
  <c r="E1093" i="12"/>
  <c r="G1093" i="12" s="1"/>
  <c r="B1094" i="12"/>
  <c r="C1094" i="12" s="1"/>
  <c r="D1094" i="12"/>
  <c r="E1094" i="12"/>
  <c r="G1094" i="12" s="1"/>
  <c r="B1095" i="12"/>
  <c r="C1095" i="12" s="1"/>
  <c r="D1095" i="12"/>
  <c r="E1095" i="12"/>
  <c r="G1095" i="12" s="1"/>
  <c r="B1096" i="12"/>
  <c r="C1096" i="12" s="1"/>
  <c r="D1096" i="12"/>
  <c r="E1096" i="12"/>
  <c r="G1096" i="12" s="1"/>
  <c r="B1097" i="12"/>
  <c r="C1097" i="12" s="1"/>
  <c r="D1097" i="12"/>
  <c r="E1097" i="12"/>
  <c r="G1097" i="12" s="1"/>
  <c r="B1098" i="12"/>
  <c r="C1098" i="12" s="1"/>
  <c r="D1098" i="12"/>
  <c r="E1098" i="12"/>
  <c r="G1098" i="12" s="1"/>
  <c r="B1099" i="12"/>
  <c r="C1099" i="12" s="1"/>
  <c r="D1099" i="12"/>
  <c r="E1099" i="12"/>
  <c r="G1099" i="12" s="1"/>
  <c r="B1100" i="12"/>
  <c r="C1100" i="12" s="1"/>
  <c r="D1100" i="12"/>
  <c r="E1100" i="12"/>
  <c r="G1100" i="12" s="1"/>
  <c r="B1101" i="12"/>
  <c r="C1101" i="12" s="1"/>
  <c r="D1101" i="12"/>
  <c r="E1101" i="12"/>
  <c r="G1101" i="12" s="1"/>
  <c r="B1102" i="12"/>
  <c r="C1102" i="12" s="1"/>
  <c r="D1102" i="12"/>
  <c r="E1102" i="12"/>
  <c r="G1102" i="12" s="1"/>
  <c r="B1103" i="12"/>
  <c r="C1103" i="12" s="1"/>
  <c r="D1103" i="12"/>
  <c r="E1103" i="12"/>
  <c r="G1103" i="12" s="1"/>
  <c r="B1104" i="12"/>
  <c r="C1104" i="12" s="1"/>
  <c r="D1104" i="12"/>
  <c r="E1104" i="12"/>
  <c r="G1104" i="12" s="1"/>
  <c r="B1105" i="12"/>
  <c r="C1105" i="12" s="1"/>
  <c r="D1105" i="12"/>
  <c r="E1105" i="12"/>
  <c r="G1105" i="12" s="1"/>
  <c r="B1106" i="12"/>
  <c r="C1106" i="12" s="1"/>
  <c r="D1106" i="12"/>
  <c r="E1106" i="12"/>
  <c r="G1106" i="12" s="1"/>
  <c r="B1107" i="12"/>
  <c r="C1107" i="12" s="1"/>
  <c r="D1107" i="12"/>
  <c r="E1107" i="12"/>
  <c r="G1107" i="12" s="1"/>
  <c r="B1108" i="12"/>
  <c r="C1108" i="12" s="1"/>
  <c r="D1108" i="12"/>
  <c r="E1108" i="12"/>
  <c r="G1108" i="12" s="1"/>
  <c r="B1109" i="12"/>
  <c r="C1109" i="12" s="1"/>
  <c r="D1109" i="12"/>
  <c r="E1109" i="12"/>
  <c r="G1109" i="12" s="1"/>
  <c r="B1110" i="12"/>
  <c r="C1110" i="12" s="1"/>
  <c r="D1110" i="12"/>
  <c r="E1110" i="12"/>
  <c r="G1110" i="12" s="1"/>
  <c r="B1111" i="12"/>
  <c r="C1111" i="12" s="1"/>
  <c r="D1111" i="12"/>
  <c r="E1111" i="12"/>
  <c r="G1111" i="12" s="1"/>
  <c r="B1112" i="12"/>
  <c r="C1112" i="12" s="1"/>
  <c r="D1112" i="12"/>
  <c r="E1112" i="12"/>
  <c r="G1112" i="12" s="1"/>
  <c r="B1113" i="12"/>
  <c r="C1113" i="12" s="1"/>
  <c r="D1113" i="12"/>
  <c r="E1113" i="12"/>
  <c r="G1113" i="12" s="1"/>
  <c r="B1114" i="12"/>
  <c r="C1114" i="12" s="1"/>
  <c r="D1114" i="12"/>
  <c r="E1114" i="12"/>
  <c r="G1114" i="12" s="1"/>
  <c r="B1115" i="12"/>
  <c r="C1115" i="12" s="1"/>
  <c r="D1115" i="12"/>
  <c r="E1115" i="12"/>
  <c r="G1115" i="12" s="1"/>
  <c r="B1116" i="12"/>
  <c r="C1116" i="12" s="1"/>
  <c r="D1116" i="12"/>
  <c r="E1116" i="12"/>
  <c r="G1116" i="12" s="1"/>
  <c r="B1117" i="12"/>
  <c r="C1117" i="12" s="1"/>
  <c r="D1117" i="12"/>
  <c r="E1117" i="12"/>
  <c r="G1117" i="12" s="1"/>
  <c r="B1118" i="12"/>
  <c r="C1118" i="12" s="1"/>
  <c r="D1118" i="12"/>
  <c r="E1118" i="12"/>
  <c r="G1118" i="12" s="1"/>
  <c r="B1119" i="12"/>
  <c r="C1119" i="12" s="1"/>
  <c r="D1119" i="12"/>
  <c r="E1119" i="12"/>
  <c r="G1119" i="12" s="1"/>
  <c r="B1120" i="12"/>
  <c r="C1120" i="12" s="1"/>
  <c r="D1120" i="12"/>
  <c r="E1120" i="12"/>
  <c r="G1120" i="12" s="1"/>
  <c r="B1121" i="12"/>
  <c r="C1121" i="12" s="1"/>
  <c r="D1121" i="12"/>
  <c r="E1121" i="12"/>
  <c r="G1121" i="12" s="1"/>
  <c r="B1122" i="12"/>
  <c r="C1122" i="12" s="1"/>
  <c r="D1122" i="12"/>
  <c r="E1122" i="12"/>
  <c r="G1122" i="12" s="1"/>
  <c r="B1123" i="12"/>
  <c r="C1123" i="12" s="1"/>
  <c r="D1123" i="12"/>
  <c r="E1123" i="12"/>
  <c r="G1123" i="12" s="1"/>
  <c r="B1124" i="12"/>
  <c r="C1124" i="12" s="1"/>
  <c r="D1124" i="12"/>
  <c r="E1124" i="12"/>
  <c r="G1124" i="12" s="1"/>
  <c r="B1125" i="12"/>
  <c r="C1125" i="12" s="1"/>
  <c r="D1125" i="12"/>
  <c r="E1125" i="12"/>
  <c r="G1125" i="12" s="1"/>
  <c r="B1126" i="12"/>
  <c r="C1126" i="12" s="1"/>
  <c r="D1126" i="12"/>
  <c r="E1126" i="12"/>
  <c r="G1126" i="12" s="1"/>
  <c r="B1127" i="12"/>
  <c r="C1127" i="12" s="1"/>
  <c r="D1127" i="12"/>
  <c r="E1127" i="12"/>
  <c r="G1127" i="12" s="1"/>
  <c r="B1128" i="12"/>
  <c r="C1128" i="12" s="1"/>
  <c r="D1128" i="12"/>
  <c r="E1128" i="12"/>
  <c r="G1128" i="12" s="1"/>
  <c r="B1129" i="12"/>
  <c r="C1129" i="12" s="1"/>
  <c r="D1129" i="12"/>
  <c r="E1129" i="12"/>
  <c r="G1129" i="12" s="1"/>
  <c r="B1130" i="12"/>
  <c r="C1130" i="12" s="1"/>
  <c r="D1130" i="12"/>
  <c r="E1130" i="12"/>
  <c r="G1130" i="12" s="1"/>
  <c r="B1131" i="12"/>
  <c r="C1131" i="12" s="1"/>
  <c r="D1131" i="12"/>
  <c r="E1131" i="12"/>
  <c r="G1131" i="12" s="1"/>
  <c r="B1132" i="12"/>
  <c r="C1132" i="12" s="1"/>
  <c r="D1132" i="12"/>
  <c r="E1132" i="12"/>
  <c r="G1132" i="12" s="1"/>
  <c r="B1133" i="12"/>
  <c r="C1133" i="12" s="1"/>
  <c r="D1133" i="12"/>
  <c r="E1133" i="12"/>
  <c r="G1133" i="12" s="1"/>
  <c r="B1134" i="12"/>
  <c r="C1134" i="12" s="1"/>
  <c r="D1134" i="12"/>
  <c r="E1134" i="12"/>
  <c r="G1134" i="12" s="1"/>
  <c r="B1135" i="12"/>
  <c r="C1135" i="12" s="1"/>
  <c r="D1135" i="12"/>
  <c r="E1135" i="12"/>
  <c r="G1135" i="12" s="1"/>
  <c r="B1136" i="12"/>
  <c r="C1136" i="12" s="1"/>
  <c r="D1136" i="12"/>
  <c r="E1136" i="12"/>
  <c r="G1136" i="12" s="1"/>
  <c r="B1137" i="12"/>
  <c r="C1137" i="12" s="1"/>
  <c r="D1137" i="12"/>
  <c r="E1137" i="12"/>
  <c r="G1137" i="12" s="1"/>
  <c r="B1138" i="12"/>
  <c r="C1138" i="12" s="1"/>
  <c r="D1138" i="12"/>
  <c r="E1138" i="12"/>
  <c r="G1138" i="12" s="1"/>
  <c r="B1139" i="12"/>
  <c r="C1139" i="12" s="1"/>
  <c r="D1139" i="12"/>
  <c r="E1139" i="12"/>
  <c r="G1139" i="12" s="1"/>
  <c r="B1140" i="12"/>
  <c r="C1140" i="12" s="1"/>
  <c r="D1140" i="12"/>
  <c r="E1140" i="12"/>
  <c r="G1140" i="12" s="1"/>
  <c r="B1141" i="12"/>
  <c r="C1141" i="12" s="1"/>
  <c r="D1141" i="12"/>
  <c r="E1141" i="12"/>
  <c r="G1141" i="12" s="1"/>
  <c r="B1142" i="12"/>
  <c r="C1142" i="12" s="1"/>
  <c r="D1142" i="12"/>
  <c r="E1142" i="12"/>
  <c r="G1142" i="12" s="1"/>
  <c r="B1143" i="12"/>
  <c r="C1143" i="12" s="1"/>
  <c r="D1143" i="12"/>
  <c r="E1143" i="12"/>
  <c r="G1143" i="12" s="1"/>
  <c r="B1144" i="12"/>
  <c r="C1144" i="12" s="1"/>
  <c r="D1144" i="12"/>
  <c r="E1144" i="12"/>
  <c r="G1144" i="12" s="1"/>
  <c r="B1145" i="12"/>
  <c r="C1145" i="12" s="1"/>
  <c r="D1145" i="12"/>
  <c r="E1145" i="12"/>
  <c r="G1145" i="12" s="1"/>
  <c r="B1146" i="12"/>
  <c r="C1146" i="12" s="1"/>
  <c r="D1146" i="12"/>
  <c r="E1146" i="12"/>
  <c r="G1146" i="12" s="1"/>
  <c r="B1147" i="12"/>
  <c r="C1147" i="12" s="1"/>
  <c r="D1147" i="12"/>
  <c r="E1147" i="12"/>
  <c r="G1147" i="12" s="1"/>
  <c r="B1148" i="12"/>
  <c r="C1148" i="12" s="1"/>
  <c r="D1148" i="12"/>
  <c r="E1148" i="12"/>
  <c r="G1148" i="12" s="1"/>
  <c r="B1149" i="12"/>
  <c r="C1149" i="12" s="1"/>
  <c r="D1149" i="12"/>
  <c r="E1149" i="12"/>
  <c r="G1149" i="12" s="1"/>
  <c r="B1150" i="12"/>
  <c r="C1150" i="12" s="1"/>
  <c r="D1150" i="12"/>
  <c r="E1150" i="12"/>
  <c r="G1150" i="12" s="1"/>
  <c r="B1151" i="12"/>
  <c r="C1151" i="12" s="1"/>
  <c r="D1151" i="12"/>
  <c r="E1151" i="12"/>
  <c r="G1151" i="12" s="1"/>
  <c r="B1152" i="12"/>
  <c r="C1152" i="12" s="1"/>
  <c r="D1152" i="12"/>
  <c r="E1152" i="12"/>
  <c r="G1152" i="12" s="1"/>
  <c r="B1153" i="12"/>
  <c r="C1153" i="12" s="1"/>
  <c r="D1153" i="12"/>
  <c r="E1153" i="12"/>
  <c r="G1153" i="12" s="1"/>
  <c r="B1154" i="12"/>
  <c r="C1154" i="12" s="1"/>
  <c r="D1154" i="12"/>
  <c r="E1154" i="12"/>
  <c r="G1154" i="12" s="1"/>
  <c r="B1155" i="12"/>
  <c r="C1155" i="12" s="1"/>
  <c r="D1155" i="12"/>
  <c r="E1155" i="12"/>
  <c r="G1155" i="12" s="1"/>
  <c r="B1156" i="12"/>
  <c r="C1156" i="12" s="1"/>
  <c r="D1156" i="12"/>
  <c r="E1156" i="12"/>
  <c r="G1156" i="12" s="1"/>
  <c r="B1157" i="12"/>
  <c r="C1157" i="12" s="1"/>
  <c r="D1157" i="12"/>
  <c r="E1157" i="12"/>
  <c r="G1157" i="12" s="1"/>
  <c r="B1158" i="12"/>
  <c r="C1158" i="12" s="1"/>
  <c r="D1158" i="12"/>
  <c r="E1158" i="12"/>
  <c r="G1158" i="12" s="1"/>
  <c r="B1159" i="12"/>
  <c r="C1159" i="12" s="1"/>
  <c r="D1159" i="12"/>
  <c r="E1159" i="12"/>
  <c r="G1159" i="12" s="1"/>
  <c r="B1160" i="12"/>
  <c r="C1160" i="12" s="1"/>
  <c r="D1160" i="12"/>
  <c r="E1160" i="12"/>
  <c r="G1160" i="12" s="1"/>
  <c r="B1161" i="12"/>
  <c r="C1161" i="12" s="1"/>
  <c r="D1161" i="12"/>
  <c r="E1161" i="12"/>
  <c r="G1161" i="12" s="1"/>
  <c r="B1162" i="12"/>
  <c r="C1162" i="12" s="1"/>
  <c r="D1162" i="12"/>
  <c r="E1162" i="12"/>
  <c r="G1162" i="12" s="1"/>
  <c r="B1163" i="12"/>
  <c r="C1163" i="12" s="1"/>
  <c r="D1163" i="12"/>
  <c r="E1163" i="12"/>
  <c r="G1163" i="12" s="1"/>
  <c r="B1164" i="12"/>
  <c r="C1164" i="12" s="1"/>
  <c r="D1164" i="12"/>
  <c r="E1164" i="12"/>
  <c r="G1164" i="12" s="1"/>
  <c r="B1165" i="12"/>
  <c r="C1165" i="12" s="1"/>
  <c r="D1165" i="12"/>
  <c r="E1165" i="12"/>
  <c r="G1165" i="12" s="1"/>
  <c r="B1166" i="12"/>
  <c r="C1166" i="12" s="1"/>
  <c r="D1166" i="12"/>
  <c r="E1166" i="12"/>
  <c r="G1166" i="12" s="1"/>
  <c r="B1167" i="12"/>
  <c r="C1167" i="12" s="1"/>
  <c r="D1167" i="12"/>
  <c r="E1167" i="12"/>
  <c r="G1167" i="12" s="1"/>
  <c r="B1168" i="12"/>
  <c r="C1168" i="12" s="1"/>
  <c r="D1168" i="12"/>
  <c r="E1168" i="12"/>
  <c r="G1168" i="12" s="1"/>
  <c r="B1169" i="12"/>
  <c r="C1169" i="12" s="1"/>
  <c r="D1169" i="12"/>
  <c r="E1169" i="12"/>
  <c r="G1169" i="12" s="1"/>
  <c r="B1170" i="12"/>
  <c r="C1170" i="12" s="1"/>
  <c r="D1170" i="12"/>
  <c r="E1170" i="12"/>
  <c r="G1170" i="12" s="1"/>
  <c r="B1171" i="12"/>
  <c r="C1171" i="12" s="1"/>
  <c r="D1171" i="12"/>
  <c r="E1171" i="12"/>
  <c r="G1171" i="12" s="1"/>
  <c r="B1172" i="12"/>
  <c r="C1172" i="12" s="1"/>
  <c r="D1172" i="12"/>
  <c r="E1172" i="12"/>
  <c r="G1172" i="12" s="1"/>
  <c r="B1173" i="12"/>
  <c r="C1173" i="12" s="1"/>
  <c r="D1173" i="12"/>
  <c r="E1173" i="12"/>
  <c r="G1173" i="12" s="1"/>
  <c r="B1174" i="12"/>
  <c r="C1174" i="12" s="1"/>
  <c r="D1174" i="12"/>
  <c r="E1174" i="12"/>
  <c r="G1174" i="12" s="1"/>
  <c r="B1175" i="12"/>
  <c r="C1175" i="12" s="1"/>
  <c r="D1175" i="12"/>
  <c r="E1175" i="12"/>
  <c r="G1175" i="12" s="1"/>
  <c r="B1176" i="12"/>
  <c r="C1176" i="12" s="1"/>
  <c r="D1176" i="12"/>
  <c r="E1176" i="12"/>
  <c r="G1176" i="12" s="1"/>
  <c r="B1177" i="12"/>
  <c r="C1177" i="12" s="1"/>
  <c r="D1177" i="12"/>
  <c r="E1177" i="12"/>
  <c r="G1177" i="12" s="1"/>
  <c r="B1178" i="12"/>
  <c r="C1178" i="12" s="1"/>
  <c r="D1178" i="12"/>
  <c r="E1178" i="12"/>
  <c r="G1178" i="12" s="1"/>
  <c r="B1179" i="12"/>
  <c r="C1179" i="12" s="1"/>
  <c r="D1179" i="12"/>
  <c r="E1179" i="12"/>
  <c r="G1179" i="12" s="1"/>
  <c r="B1180" i="12"/>
  <c r="C1180" i="12" s="1"/>
  <c r="D1180" i="12"/>
  <c r="E1180" i="12"/>
  <c r="G1180" i="12" s="1"/>
  <c r="B1181" i="12"/>
  <c r="C1181" i="12" s="1"/>
  <c r="D1181" i="12"/>
  <c r="E1181" i="12"/>
  <c r="G1181" i="12" s="1"/>
  <c r="B1182" i="12"/>
  <c r="C1182" i="12" s="1"/>
  <c r="D1182" i="12"/>
  <c r="E1182" i="12"/>
  <c r="G1182" i="12" s="1"/>
  <c r="B1183" i="12"/>
  <c r="C1183" i="12" s="1"/>
  <c r="D1183" i="12"/>
  <c r="E1183" i="12"/>
  <c r="G1183" i="12" s="1"/>
  <c r="B1184" i="12"/>
  <c r="C1184" i="12" s="1"/>
  <c r="D1184" i="12"/>
  <c r="E1184" i="12"/>
  <c r="G1184" i="12" s="1"/>
  <c r="B1185" i="12"/>
  <c r="C1185" i="12" s="1"/>
  <c r="D1185" i="12"/>
  <c r="E1185" i="12"/>
  <c r="G1185" i="12" s="1"/>
  <c r="B1186" i="12"/>
  <c r="C1186" i="12" s="1"/>
  <c r="D1186" i="12"/>
  <c r="E1186" i="12"/>
  <c r="G1186" i="12" s="1"/>
  <c r="B1187" i="12"/>
  <c r="C1187" i="12" s="1"/>
  <c r="D1187" i="12"/>
  <c r="E1187" i="12"/>
  <c r="G1187" i="12" s="1"/>
  <c r="B1188" i="12"/>
  <c r="C1188" i="12" s="1"/>
  <c r="D1188" i="12"/>
  <c r="E1188" i="12"/>
  <c r="G1188" i="12" s="1"/>
  <c r="B1189" i="12"/>
  <c r="C1189" i="12" s="1"/>
  <c r="D1189" i="12"/>
  <c r="E1189" i="12"/>
  <c r="G1189" i="12" s="1"/>
  <c r="B1190" i="12"/>
  <c r="C1190" i="12" s="1"/>
  <c r="D1190" i="12"/>
  <c r="E1190" i="12"/>
  <c r="G1190" i="12" s="1"/>
  <c r="B1191" i="12"/>
  <c r="C1191" i="12" s="1"/>
  <c r="D1191" i="12"/>
  <c r="E1191" i="12"/>
  <c r="G1191" i="12" s="1"/>
  <c r="B1192" i="12"/>
  <c r="C1192" i="12" s="1"/>
  <c r="D1192" i="12"/>
  <c r="E1192" i="12"/>
  <c r="G1192" i="12" s="1"/>
  <c r="B1193" i="12"/>
  <c r="C1193" i="12" s="1"/>
  <c r="D1193" i="12"/>
  <c r="E1193" i="12"/>
  <c r="G1193" i="12" s="1"/>
  <c r="B1194" i="12"/>
  <c r="C1194" i="12" s="1"/>
  <c r="D1194" i="12"/>
  <c r="E1194" i="12"/>
  <c r="G1194" i="12" s="1"/>
  <c r="B1195" i="12"/>
  <c r="C1195" i="12" s="1"/>
  <c r="D1195" i="12"/>
  <c r="E1195" i="12"/>
  <c r="G1195" i="12" s="1"/>
  <c r="B1196" i="12"/>
  <c r="C1196" i="12" s="1"/>
  <c r="D1196" i="12"/>
  <c r="E1196" i="12"/>
  <c r="G1196" i="12" s="1"/>
  <c r="B1197" i="12"/>
  <c r="C1197" i="12" s="1"/>
  <c r="D1197" i="12"/>
  <c r="E1197" i="12"/>
  <c r="G1197" i="12" s="1"/>
  <c r="B1198" i="12"/>
  <c r="C1198" i="12" s="1"/>
  <c r="D1198" i="12"/>
  <c r="E1198" i="12"/>
  <c r="G1198" i="12" s="1"/>
  <c r="B1199" i="12"/>
  <c r="C1199" i="12" s="1"/>
  <c r="D1199" i="12"/>
  <c r="E1199" i="12"/>
  <c r="G1199" i="12" s="1"/>
  <c r="B1200" i="12"/>
  <c r="C1200" i="12" s="1"/>
  <c r="D1200" i="12"/>
  <c r="E1200" i="12"/>
  <c r="G1200" i="12" s="1"/>
  <c r="B1201" i="12"/>
  <c r="C1201" i="12" s="1"/>
  <c r="D1201" i="12"/>
  <c r="E1201" i="12"/>
  <c r="G1201" i="12" s="1"/>
  <c r="B1202" i="12"/>
  <c r="C1202" i="12" s="1"/>
  <c r="D1202" i="12"/>
  <c r="E1202" i="12"/>
  <c r="G1202" i="12" s="1"/>
  <c r="B1203" i="12"/>
  <c r="C1203" i="12" s="1"/>
  <c r="D1203" i="12"/>
  <c r="E1203" i="12"/>
  <c r="G1203" i="12" s="1"/>
  <c r="B1204" i="12"/>
  <c r="C1204" i="12" s="1"/>
  <c r="D1204" i="12"/>
  <c r="E1204" i="12"/>
  <c r="G1204" i="12" s="1"/>
  <c r="B1205" i="12"/>
  <c r="C1205" i="12" s="1"/>
  <c r="D1205" i="12"/>
  <c r="E1205" i="12"/>
  <c r="G1205" i="12" s="1"/>
  <c r="B1206" i="12"/>
  <c r="C1206" i="12" s="1"/>
  <c r="D1206" i="12"/>
  <c r="E1206" i="12"/>
  <c r="G1206" i="12" s="1"/>
  <c r="B1207" i="12"/>
  <c r="C1207" i="12" s="1"/>
  <c r="D1207" i="12"/>
  <c r="E1207" i="12"/>
  <c r="G1207" i="12" s="1"/>
  <c r="B1208" i="12"/>
  <c r="C1208" i="12" s="1"/>
  <c r="D1208" i="12"/>
  <c r="E1208" i="12"/>
  <c r="G1208" i="12" s="1"/>
  <c r="B1209" i="12"/>
  <c r="C1209" i="12" s="1"/>
  <c r="D1209" i="12"/>
  <c r="E1209" i="12"/>
  <c r="G1209" i="12" s="1"/>
  <c r="B1210" i="12"/>
  <c r="C1210" i="12" s="1"/>
  <c r="D1210" i="12"/>
  <c r="E1210" i="12"/>
  <c r="G1210" i="12" s="1"/>
  <c r="B1211" i="12"/>
  <c r="C1211" i="12" s="1"/>
  <c r="D1211" i="12"/>
  <c r="E1211" i="12"/>
  <c r="G1211" i="12" s="1"/>
  <c r="B1212" i="12"/>
  <c r="C1212" i="12" s="1"/>
  <c r="D1212" i="12"/>
  <c r="E1212" i="12"/>
  <c r="G1212" i="12" s="1"/>
  <c r="B1213" i="12"/>
  <c r="C1213" i="12" s="1"/>
  <c r="D1213" i="12"/>
  <c r="E1213" i="12"/>
  <c r="G1213" i="12" s="1"/>
  <c r="B1214" i="12"/>
  <c r="C1214" i="12" s="1"/>
  <c r="D1214" i="12"/>
  <c r="E1214" i="12"/>
  <c r="G1214" i="12" s="1"/>
  <c r="B1215" i="12"/>
  <c r="C1215" i="12" s="1"/>
  <c r="D1215" i="12"/>
  <c r="E1215" i="12"/>
  <c r="G1215" i="12" s="1"/>
  <c r="B1216" i="12"/>
  <c r="C1216" i="12" s="1"/>
  <c r="D1216" i="12"/>
  <c r="E1216" i="12"/>
  <c r="G1216" i="12" s="1"/>
  <c r="B1217" i="12"/>
  <c r="C1217" i="12" s="1"/>
  <c r="D1217" i="12"/>
  <c r="E1217" i="12"/>
  <c r="G1217" i="12" s="1"/>
  <c r="B1218" i="12"/>
  <c r="C1218" i="12" s="1"/>
  <c r="D1218" i="12"/>
  <c r="E1218" i="12"/>
  <c r="G1218" i="12" s="1"/>
  <c r="B1219" i="12"/>
  <c r="C1219" i="12" s="1"/>
  <c r="D1219" i="12"/>
  <c r="E1219" i="12"/>
  <c r="G1219" i="12" s="1"/>
  <c r="B1220" i="12"/>
  <c r="C1220" i="12" s="1"/>
  <c r="D1220" i="12"/>
  <c r="E1220" i="12"/>
  <c r="G1220" i="12" s="1"/>
  <c r="B1221" i="12"/>
  <c r="C1221" i="12" s="1"/>
  <c r="D1221" i="12"/>
  <c r="E1221" i="12"/>
  <c r="G1221" i="12" s="1"/>
  <c r="B1222" i="12"/>
  <c r="C1222" i="12" s="1"/>
  <c r="D1222" i="12"/>
  <c r="E1222" i="12"/>
  <c r="G1222" i="12" s="1"/>
  <c r="B1223" i="12"/>
  <c r="C1223" i="12" s="1"/>
  <c r="D1223" i="12"/>
  <c r="E1223" i="12"/>
  <c r="G1223" i="12" s="1"/>
  <c r="B1224" i="12"/>
  <c r="C1224" i="12" s="1"/>
  <c r="D1224" i="12"/>
  <c r="E1224" i="12"/>
  <c r="G1224" i="12" s="1"/>
  <c r="B1225" i="12"/>
  <c r="C1225" i="12" s="1"/>
  <c r="D1225" i="12"/>
  <c r="E1225" i="12"/>
  <c r="G1225" i="12" s="1"/>
  <c r="B1226" i="12"/>
  <c r="C1226" i="12" s="1"/>
  <c r="D1226" i="12"/>
  <c r="E1226" i="12"/>
  <c r="G1226" i="12" s="1"/>
  <c r="B1227" i="12"/>
  <c r="C1227" i="12" s="1"/>
  <c r="D1227" i="12"/>
  <c r="E1227" i="12"/>
  <c r="G1227" i="12" s="1"/>
  <c r="B1228" i="12"/>
  <c r="C1228" i="12" s="1"/>
  <c r="D1228" i="12"/>
  <c r="E1228" i="12"/>
  <c r="G1228" i="12" s="1"/>
  <c r="B1229" i="12"/>
  <c r="C1229" i="12" s="1"/>
  <c r="D1229" i="12"/>
  <c r="E1229" i="12"/>
  <c r="G1229" i="12" s="1"/>
  <c r="B1230" i="12"/>
  <c r="C1230" i="12" s="1"/>
  <c r="D1230" i="12"/>
  <c r="E1230" i="12"/>
  <c r="G1230" i="12" s="1"/>
  <c r="B1231" i="12"/>
  <c r="C1231" i="12" s="1"/>
  <c r="D1231" i="12"/>
  <c r="E1231" i="12"/>
  <c r="G1231" i="12" s="1"/>
  <c r="B1232" i="12"/>
  <c r="C1232" i="12" s="1"/>
  <c r="D1232" i="12"/>
  <c r="E1232" i="12"/>
  <c r="G1232" i="12" s="1"/>
  <c r="B1233" i="12"/>
  <c r="C1233" i="12" s="1"/>
  <c r="D1233" i="12"/>
  <c r="E1233" i="12"/>
  <c r="G1233" i="12" s="1"/>
  <c r="B1234" i="12"/>
  <c r="C1234" i="12" s="1"/>
  <c r="D1234" i="12"/>
  <c r="E1234" i="12"/>
  <c r="G1234" i="12" s="1"/>
  <c r="B1235" i="12"/>
  <c r="C1235" i="12" s="1"/>
  <c r="D1235" i="12"/>
  <c r="E1235" i="12"/>
  <c r="G1235" i="12" s="1"/>
  <c r="B1236" i="12"/>
  <c r="C1236" i="12" s="1"/>
  <c r="D1236" i="12"/>
  <c r="E1236" i="12"/>
  <c r="G1236" i="12" s="1"/>
  <c r="B1237" i="12"/>
  <c r="C1237" i="12" s="1"/>
  <c r="D1237" i="12"/>
  <c r="E1237" i="12"/>
  <c r="G1237" i="12" s="1"/>
  <c r="B1238" i="12"/>
  <c r="C1238" i="12" s="1"/>
  <c r="D1238" i="12"/>
  <c r="E1238" i="12"/>
  <c r="G1238" i="12" s="1"/>
  <c r="B1239" i="12"/>
  <c r="C1239" i="12" s="1"/>
  <c r="D1239" i="12"/>
  <c r="E1239" i="12"/>
  <c r="G1239" i="12" s="1"/>
  <c r="B1240" i="12"/>
  <c r="C1240" i="12" s="1"/>
  <c r="D1240" i="12"/>
  <c r="E1240" i="12"/>
  <c r="G1240" i="12" s="1"/>
  <c r="B1241" i="12"/>
  <c r="C1241" i="12" s="1"/>
  <c r="D1241" i="12"/>
  <c r="E1241" i="12"/>
  <c r="G1241" i="12" s="1"/>
  <c r="B1242" i="12"/>
  <c r="C1242" i="12" s="1"/>
  <c r="D1242" i="12"/>
  <c r="E1242" i="12"/>
  <c r="G1242" i="12" s="1"/>
  <c r="B1243" i="12"/>
  <c r="C1243" i="12" s="1"/>
  <c r="D1243" i="12"/>
  <c r="E1243" i="12"/>
  <c r="G1243" i="12" s="1"/>
  <c r="B1244" i="12"/>
  <c r="C1244" i="12" s="1"/>
  <c r="D1244" i="12"/>
  <c r="E1244" i="12"/>
  <c r="G1244" i="12" s="1"/>
  <c r="B1245" i="12"/>
  <c r="C1245" i="12" s="1"/>
  <c r="D1245" i="12"/>
  <c r="E1245" i="12"/>
  <c r="G1245" i="12" s="1"/>
  <c r="B1246" i="12"/>
  <c r="C1246" i="12" s="1"/>
  <c r="D1246" i="12"/>
  <c r="E1246" i="12"/>
  <c r="G1246" i="12" s="1"/>
  <c r="B1247" i="12"/>
  <c r="C1247" i="12" s="1"/>
  <c r="D1247" i="12"/>
  <c r="E1247" i="12"/>
  <c r="G1247" i="12" s="1"/>
  <c r="B1248" i="12"/>
  <c r="C1248" i="12" s="1"/>
  <c r="D1248" i="12"/>
  <c r="E1248" i="12"/>
  <c r="G1248" i="12" s="1"/>
  <c r="B1249" i="12"/>
  <c r="C1249" i="12" s="1"/>
  <c r="D1249" i="12"/>
  <c r="E1249" i="12"/>
  <c r="G1249" i="12" s="1"/>
  <c r="B1250" i="12"/>
  <c r="C1250" i="12" s="1"/>
  <c r="D1250" i="12"/>
  <c r="E1250" i="12"/>
  <c r="G1250" i="12" s="1"/>
  <c r="B1251" i="12"/>
  <c r="C1251" i="12" s="1"/>
  <c r="D1251" i="12"/>
  <c r="E1251" i="12"/>
  <c r="G1251" i="12" s="1"/>
  <c r="B1252" i="12"/>
  <c r="C1252" i="12" s="1"/>
  <c r="D1252" i="12"/>
  <c r="E1252" i="12"/>
  <c r="G1252" i="12" s="1"/>
  <c r="B1253" i="12"/>
  <c r="C1253" i="12" s="1"/>
  <c r="D1253" i="12"/>
  <c r="E1253" i="12"/>
  <c r="G1253" i="12" s="1"/>
  <c r="B1254" i="12"/>
  <c r="C1254" i="12" s="1"/>
  <c r="D1254" i="12"/>
  <c r="E1254" i="12"/>
  <c r="G1254" i="12" s="1"/>
  <c r="B1255" i="12"/>
  <c r="C1255" i="12" s="1"/>
  <c r="D1255" i="12"/>
  <c r="E1255" i="12"/>
  <c r="G1255" i="12" s="1"/>
  <c r="B1256" i="12"/>
  <c r="C1256" i="12" s="1"/>
  <c r="D1256" i="12"/>
  <c r="E1256" i="12"/>
  <c r="G1256" i="12" s="1"/>
  <c r="B1257" i="12"/>
  <c r="C1257" i="12" s="1"/>
  <c r="D1257" i="12"/>
  <c r="E1257" i="12"/>
  <c r="G1257" i="12" s="1"/>
  <c r="B1258" i="12"/>
  <c r="C1258" i="12" s="1"/>
  <c r="D1258" i="12"/>
  <c r="E1258" i="12"/>
  <c r="G1258" i="12" s="1"/>
  <c r="B1259" i="12"/>
  <c r="C1259" i="12" s="1"/>
  <c r="D1259" i="12"/>
  <c r="E1259" i="12"/>
  <c r="G1259" i="12" s="1"/>
  <c r="B1260" i="12"/>
  <c r="C1260" i="12" s="1"/>
  <c r="D1260" i="12"/>
  <c r="E1260" i="12"/>
  <c r="G1260" i="12" s="1"/>
  <c r="B1261" i="12"/>
  <c r="C1261" i="12" s="1"/>
  <c r="D1261" i="12"/>
  <c r="E1261" i="12"/>
  <c r="G1261" i="12" s="1"/>
  <c r="B1262" i="12"/>
  <c r="C1262" i="12" s="1"/>
  <c r="D1262" i="12"/>
  <c r="E1262" i="12"/>
  <c r="G1262" i="12" s="1"/>
  <c r="B1263" i="12"/>
  <c r="C1263" i="12" s="1"/>
  <c r="D1263" i="12"/>
  <c r="E1263" i="12"/>
  <c r="G1263" i="12" s="1"/>
  <c r="B1264" i="12"/>
  <c r="C1264" i="12" s="1"/>
  <c r="D1264" i="12"/>
  <c r="E1264" i="12"/>
  <c r="G1264" i="12" s="1"/>
  <c r="B1265" i="12"/>
  <c r="C1265" i="12" s="1"/>
  <c r="D1265" i="12"/>
  <c r="E1265" i="12"/>
  <c r="G1265" i="12" s="1"/>
  <c r="B1266" i="12"/>
  <c r="C1266" i="12" s="1"/>
  <c r="D1266" i="12"/>
  <c r="E1266" i="12"/>
  <c r="G1266" i="12" s="1"/>
  <c r="B1267" i="12"/>
  <c r="C1267" i="12" s="1"/>
  <c r="D1267" i="12"/>
  <c r="E1267" i="12"/>
  <c r="G1267" i="12" s="1"/>
  <c r="B1268" i="12"/>
  <c r="C1268" i="12" s="1"/>
  <c r="D1268" i="12"/>
  <c r="E1268" i="12"/>
  <c r="G1268" i="12" s="1"/>
  <c r="B1269" i="12"/>
  <c r="C1269" i="12" s="1"/>
  <c r="D1269" i="12"/>
  <c r="E1269" i="12"/>
  <c r="G1269" i="12" s="1"/>
  <c r="B1270" i="12"/>
  <c r="C1270" i="12" s="1"/>
  <c r="D1270" i="12"/>
  <c r="E1270" i="12"/>
  <c r="G1270" i="12" s="1"/>
  <c r="B1271" i="12"/>
  <c r="C1271" i="12" s="1"/>
  <c r="D1271" i="12"/>
  <c r="E1271" i="12"/>
  <c r="G1271" i="12" s="1"/>
  <c r="B1272" i="12"/>
  <c r="C1272" i="12" s="1"/>
  <c r="D1272" i="12"/>
  <c r="E1272" i="12"/>
  <c r="G1272" i="12" s="1"/>
  <c r="B1273" i="12"/>
  <c r="C1273" i="12" s="1"/>
  <c r="D1273" i="12"/>
  <c r="E1273" i="12"/>
  <c r="G1273" i="12" s="1"/>
  <c r="B1274" i="12"/>
  <c r="C1274" i="12" s="1"/>
  <c r="D1274" i="12"/>
  <c r="E1274" i="12"/>
  <c r="G1274" i="12" s="1"/>
  <c r="B1275" i="12"/>
  <c r="C1275" i="12" s="1"/>
  <c r="D1275" i="12"/>
  <c r="E1275" i="12"/>
  <c r="G1275" i="12" s="1"/>
  <c r="B1276" i="12"/>
  <c r="C1276" i="12" s="1"/>
  <c r="D1276" i="12"/>
  <c r="E1276" i="12"/>
  <c r="G1276" i="12" s="1"/>
  <c r="B1277" i="12"/>
  <c r="C1277" i="12" s="1"/>
  <c r="D1277" i="12"/>
  <c r="E1277" i="12"/>
  <c r="G1277" i="12" s="1"/>
  <c r="B1278" i="12"/>
  <c r="C1278" i="12" s="1"/>
  <c r="D1278" i="12"/>
  <c r="E1278" i="12"/>
  <c r="G1278" i="12" s="1"/>
  <c r="B1279" i="12"/>
  <c r="C1279" i="12" s="1"/>
  <c r="D1279" i="12"/>
  <c r="E1279" i="12"/>
  <c r="G1279" i="12" s="1"/>
  <c r="B1280" i="12"/>
  <c r="C1280" i="12" s="1"/>
  <c r="D1280" i="12"/>
  <c r="E1280" i="12"/>
  <c r="G1280" i="12" s="1"/>
  <c r="B1281" i="12"/>
  <c r="C1281" i="12" s="1"/>
  <c r="D1281" i="12"/>
  <c r="E1281" i="12"/>
  <c r="G1281" i="12" s="1"/>
  <c r="B1282" i="12"/>
  <c r="C1282" i="12" s="1"/>
  <c r="D1282" i="12"/>
  <c r="E1282" i="12"/>
  <c r="G1282" i="12" s="1"/>
  <c r="B1283" i="12"/>
  <c r="C1283" i="12" s="1"/>
  <c r="D1283" i="12"/>
  <c r="E1283" i="12"/>
  <c r="G1283" i="12" s="1"/>
  <c r="B1284" i="12"/>
  <c r="C1284" i="12" s="1"/>
  <c r="D1284" i="12"/>
  <c r="E1284" i="12"/>
  <c r="G1284" i="12" s="1"/>
  <c r="B1285" i="12"/>
  <c r="C1285" i="12" s="1"/>
  <c r="D1285" i="12"/>
  <c r="E1285" i="12"/>
  <c r="G1285" i="12" s="1"/>
  <c r="B1286" i="12"/>
  <c r="C1286" i="12" s="1"/>
  <c r="D1286" i="12"/>
  <c r="E1286" i="12"/>
  <c r="G1286" i="12" s="1"/>
  <c r="B1287" i="12"/>
  <c r="C1287" i="12" s="1"/>
  <c r="D1287" i="12"/>
  <c r="E1287" i="12"/>
  <c r="G1287" i="12" s="1"/>
  <c r="B1288" i="12"/>
  <c r="C1288" i="12" s="1"/>
  <c r="D1288" i="12"/>
  <c r="E1288" i="12"/>
  <c r="G1288" i="12" s="1"/>
  <c r="B1289" i="12"/>
  <c r="C1289" i="12" s="1"/>
  <c r="D1289" i="12"/>
  <c r="E1289" i="12"/>
  <c r="G1289" i="12" s="1"/>
  <c r="B1290" i="12"/>
  <c r="C1290" i="12" s="1"/>
  <c r="D1290" i="12"/>
  <c r="E1290" i="12"/>
  <c r="G1290" i="12" s="1"/>
  <c r="B1291" i="12"/>
  <c r="C1291" i="12" s="1"/>
  <c r="D1291" i="12"/>
  <c r="E1291" i="12"/>
  <c r="G1291" i="12" s="1"/>
  <c r="B1292" i="12"/>
  <c r="C1292" i="12" s="1"/>
  <c r="D1292" i="12"/>
  <c r="E1292" i="12"/>
  <c r="G1292" i="12" s="1"/>
  <c r="B4" i="12" l="1"/>
  <c r="C4" i="12" s="1"/>
  <c r="D4" i="12"/>
  <c r="G4" i="12"/>
  <c r="B5" i="12"/>
  <c r="C5" i="12" s="1"/>
  <c r="D5" i="12"/>
  <c r="E5" i="12"/>
  <c r="G5" i="12" s="1"/>
  <c r="B6" i="12"/>
  <c r="C6" i="12" s="1"/>
  <c r="D6" i="12"/>
  <c r="E6" i="12"/>
  <c r="G6" i="12" s="1"/>
  <c r="B7" i="12"/>
  <c r="C7" i="12" s="1"/>
  <c r="D7" i="12"/>
  <c r="E7" i="12"/>
  <c r="G7" i="12" s="1"/>
  <c r="B8" i="12"/>
  <c r="C8" i="12" s="1"/>
  <c r="D8" i="12"/>
  <c r="E8" i="12"/>
  <c r="G8" i="12" s="1"/>
  <c r="B9" i="12"/>
  <c r="C9" i="12" s="1"/>
  <c r="D9" i="12"/>
  <c r="E9" i="12"/>
  <c r="G9" i="12" s="1"/>
  <c r="B10" i="12"/>
  <c r="C10" i="12" s="1"/>
  <c r="D10" i="12"/>
  <c r="E10" i="12"/>
  <c r="G10" i="12" s="1"/>
  <c r="B11" i="12"/>
  <c r="C11" i="12" s="1"/>
  <c r="D11" i="12"/>
  <c r="E11" i="12"/>
  <c r="G11" i="12" s="1"/>
  <c r="B12" i="12"/>
  <c r="C12" i="12" s="1"/>
  <c r="D12" i="12"/>
  <c r="E12" i="12"/>
  <c r="G12" i="12" s="1"/>
  <c r="B13" i="12"/>
  <c r="C13" i="12" s="1"/>
  <c r="D13" i="12"/>
  <c r="E13" i="12"/>
  <c r="G13" i="12" s="1"/>
  <c r="B14" i="12"/>
  <c r="C14" i="12" s="1"/>
  <c r="D14" i="12"/>
  <c r="E14" i="12"/>
  <c r="G14" i="12" s="1"/>
  <c r="B15" i="12"/>
  <c r="C15" i="12" s="1"/>
  <c r="D15" i="12"/>
  <c r="E15" i="12"/>
  <c r="G15" i="12" s="1"/>
  <c r="B16" i="12"/>
  <c r="C16" i="12" s="1"/>
  <c r="D16" i="12"/>
  <c r="E16" i="12"/>
  <c r="G16" i="12" s="1"/>
  <c r="B17" i="12"/>
  <c r="C17" i="12" s="1"/>
  <c r="D17" i="12"/>
  <c r="E17" i="12"/>
  <c r="G17" i="12" s="1"/>
  <c r="B18" i="12"/>
  <c r="C18" i="12" s="1"/>
  <c r="D18" i="12"/>
  <c r="E18" i="12"/>
  <c r="G18" i="12" s="1"/>
  <c r="B19" i="12"/>
  <c r="C19" i="12" s="1"/>
  <c r="D19" i="12"/>
  <c r="E19" i="12"/>
  <c r="G19" i="12" s="1"/>
  <c r="B20" i="12"/>
  <c r="C20" i="12" s="1"/>
  <c r="D20" i="12"/>
  <c r="E20" i="12"/>
  <c r="G20" i="12" s="1"/>
  <c r="B21" i="12"/>
  <c r="C21" i="12" s="1"/>
  <c r="D21" i="12"/>
  <c r="E21" i="12"/>
  <c r="G21" i="12" s="1"/>
  <c r="B22" i="12"/>
  <c r="C22" i="12" s="1"/>
  <c r="D22" i="12"/>
  <c r="E22" i="12"/>
  <c r="G22" i="12" s="1"/>
  <c r="B23" i="12"/>
  <c r="C23" i="12" s="1"/>
  <c r="D23" i="12"/>
  <c r="E23" i="12"/>
  <c r="G23" i="12" s="1"/>
  <c r="B24" i="12"/>
  <c r="C24" i="12" s="1"/>
  <c r="D24" i="12"/>
  <c r="E24" i="12"/>
  <c r="G24" i="12" s="1"/>
  <c r="B25" i="12"/>
  <c r="C25" i="12" s="1"/>
  <c r="D25" i="12"/>
  <c r="E25" i="12"/>
  <c r="G25" i="12" s="1"/>
  <c r="B26" i="12"/>
  <c r="C26" i="12" s="1"/>
  <c r="D26" i="12"/>
  <c r="E26" i="12"/>
  <c r="G26" i="12" s="1"/>
  <c r="B27" i="12"/>
  <c r="C27" i="12" s="1"/>
  <c r="D27" i="12"/>
  <c r="E27" i="12"/>
  <c r="G27" i="12" s="1"/>
  <c r="B28" i="12"/>
  <c r="C28" i="12" s="1"/>
  <c r="D28" i="12"/>
  <c r="E28" i="12"/>
  <c r="G28" i="12" s="1"/>
  <c r="B29" i="12"/>
  <c r="C29" i="12" s="1"/>
  <c r="D29" i="12"/>
  <c r="E29" i="12"/>
  <c r="G29" i="12" s="1"/>
  <c r="B30" i="12"/>
  <c r="C30" i="12" s="1"/>
  <c r="D30" i="12"/>
  <c r="E30" i="12"/>
  <c r="G30" i="12" s="1"/>
  <c r="B31" i="12"/>
  <c r="C31" i="12" s="1"/>
  <c r="D31" i="12"/>
  <c r="E31" i="12"/>
  <c r="G31" i="12" s="1"/>
  <c r="B32" i="12"/>
  <c r="C32" i="12" s="1"/>
  <c r="D32" i="12"/>
  <c r="E32" i="12"/>
  <c r="G32" i="12" s="1"/>
  <c r="B33" i="12"/>
  <c r="C33" i="12" s="1"/>
  <c r="D33" i="12"/>
  <c r="E33" i="12"/>
  <c r="G33" i="12" s="1"/>
  <c r="B34" i="12"/>
  <c r="C34" i="12" s="1"/>
  <c r="D34" i="12"/>
  <c r="E34" i="12"/>
  <c r="G34" i="12" s="1"/>
  <c r="B35" i="12"/>
  <c r="C35" i="12" s="1"/>
  <c r="D35" i="12"/>
  <c r="E35" i="12"/>
  <c r="G35" i="12" s="1"/>
  <c r="B36" i="12"/>
  <c r="C36" i="12" s="1"/>
  <c r="D36" i="12"/>
  <c r="E36" i="12"/>
  <c r="G36" i="12" s="1"/>
  <c r="B37" i="12"/>
  <c r="C37" i="12" s="1"/>
  <c r="D37" i="12"/>
  <c r="E37" i="12"/>
  <c r="G37" i="12" s="1"/>
  <c r="B38" i="12"/>
  <c r="C38" i="12" s="1"/>
  <c r="D38" i="12"/>
  <c r="E38" i="12"/>
  <c r="G38" i="12" s="1"/>
  <c r="B39" i="12"/>
  <c r="C39" i="12" s="1"/>
  <c r="D39" i="12"/>
  <c r="E39" i="12"/>
  <c r="G39" i="12" s="1"/>
  <c r="B40" i="12"/>
  <c r="C40" i="12" s="1"/>
  <c r="D40" i="12"/>
  <c r="E40" i="12"/>
  <c r="G40" i="12" s="1"/>
  <c r="B41" i="12"/>
  <c r="C41" i="12" s="1"/>
  <c r="D41" i="12"/>
  <c r="E41" i="12"/>
  <c r="G41" i="12" s="1"/>
  <c r="B42" i="12"/>
  <c r="C42" i="12" s="1"/>
  <c r="D42" i="12"/>
  <c r="E42" i="12"/>
  <c r="G42" i="12" s="1"/>
  <c r="B43" i="12"/>
  <c r="C43" i="12" s="1"/>
  <c r="D43" i="12"/>
  <c r="E43" i="12"/>
  <c r="G43" i="12" s="1"/>
  <c r="B44" i="12"/>
  <c r="C44" i="12" s="1"/>
  <c r="D44" i="12"/>
  <c r="E44" i="12"/>
  <c r="G44" i="12" s="1"/>
  <c r="B45" i="12"/>
  <c r="C45" i="12" s="1"/>
  <c r="D45" i="12"/>
  <c r="E45" i="12"/>
  <c r="G45" i="12" s="1"/>
  <c r="B46" i="12"/>
  <c r="C46" i="12" s="1"/>
  <c r="D46" i="12"/>
  <c r="E46" i="12"/>
  <c r="G46" i="12" s="1"/>
  <c r="B47" i="12"/>
  <c r="C47" i="12" s="1"/>
  <c r="D47" i="12"/>
  <c r="E47" i="12"/>
  <c r="G47" i="12" s="1"/>
  <c r="B48" i="12"/>
  <c r="C48" i="12" s="1"/>
  <c r="D48" i="12"/>
  <c r="E48" i="12"/>
  <c r="G48" i="12" s="1"/>
  <c r="B49" i="12"/>
  <c r="C49" i="12" s="1"/>
  <c r="D49" i="12"/>
  <c r="E49" i="12"/>
  <c r="G49" i="12" s="1"/>
  <c r="B50" i="12"/>
  <c r="C50" i="12" s="1"/>
  <c r="D50" i="12"/>
  <c r="E50" i="12"/>
  <c r="G50" i="12" s="1"/>
  <c r="B51" i="12"/>
  <c r="C51" i="12" s="1"/>
  <c r="D51" i="12"/>
  <c r="E51" i="12"/>
  <c r="G51" i="12" s="1"/>
  <c r="B52" i="12"/>
  <c r="C52" i="12" s="1"/>
  <c r="D52" i="12"/>
  <c r="E52" i="12"/>
  <c r="G52" i="12" s="1"/>
  <c r="B53" i="12"/>
  <c r="C53" i="12" s="1"/>
  <c r="D53" i="12"/>
  <c r="E53" i="12"/>
  <c r="G53" i="12" s="1"/>
  <c r="B54" i="12"/>
  <c r="C54" i="12" s="1"/>
  <c r="D54" i="12"/>
  <c r="E54" i="12"/>
  <c r="G54" i="12" s="1"/>
  <c r="B55" i="12"/>
  <c r="C55" i="12" s="1"/>
  <c r="D55" i="12"/>
  <c r="E55" i="12"/>
  <c r="G55" i="12" s="1"/>
  <c r="B56" i="12"/>
  <c r="C56" i="12" s="1"/>
  <c r="D56" i="12"/>
  <c r="E56" i="12"/>
  <c r="G56" i="12" s="1"/>
  <c r="B57" i="12"/>
  <c r="C57" i="12" s="1"/>
  <c r="D57" i="12"/>
  <c r="E57" i="12"/>
  <c r="G57" i="12" s="1"/>
  <c r="B58" i="12"/>
  <c r="C58" i="12" s="1"/>
  <c r="D58" i="12"/>
  <c r="E58" i="12"/>
  <c r="G58" i="12" s="1"/>
  <c r="B59" i="12"/>
  <c r="C59" i="12" s="1"/>
  <c r="D59" i="12"/>
  <c r="E59" i="12"/>
  <c r="G59" i="12" s="1"/>
  <c r="B60" i="12"/>
  <c r="C60" i="12" s="1"/>
  <c r="D60" i="12"/>
  <c r="E60" i="12"/>
  <c r="G60" i="12" s="1"/>
  <c r="B61" i="12"/>
  <c r="C61" i="12" s="1"/>
  <c r="D61" i="12"/>
  <c r="E61" i="12"/>
  <c r="G61" i="12" s="1"/>
  <c r="B62" i="12"/>
  <c r="C62" i="12" s="1"/>
  <c r="D62" i="12"/>
  <c r="E62" i="12"/>
  <c r="G62" i="12" s="1"/>
  <c r="B63" i="12"/>
  <c r="C63" i="12" s="1"/>
  <c r="D63" i="12"/>
  <c r="E63" i="12"/>
  <c r="G63" i="12" s="1"/>
  <c r="B64" i="12"/>
  <c r="C64" i="12" s="1"/>
  <c r="D64" i="12"/>
  <c r="E64" i="12"/>
  <c r="G64" i="12" s="1"/>
  <c r="B65" i="12"/>
  <c r="C65" i="12" s="1"/>
  <c r="D65" i="12"/>
  <c r="E65" i="12"/>
  <c r="G65" i="12" s="1"/>
  <c r="B66" i="12"/>
  <c r="C66" i="12" s="1"/>
  <c r="D66" i="12"/>
  <c r="E66" i="12"/>
  <c r="G66" i="12" s="1"/>
  <c r="B67" i="12"/>
  <c r="C67" i="12" s="1"/>
  <c r="D67" i="12"/>
  <c r="E67" i="12"/>
  <c r="G67" i="12" s="1"/>
  <c r="B68" i="12"/>
  <c r="C68" i="12" s="1"/>
  <c r="D68" i="12"/>
  <c r="E68" i="12"/>
  <c r="G68" i="12" s="1"/>
  <c r="B69" i="12"/>
  <c r="C69" i="12" s="1"/>
  <c r="D69" i="12"/>
  <c r="E69" i="12"/>
  <c r="G69" i="12" s="1"/>
  <c r="B70" i="12"/>
  <c r="C70" i="12" s="1"/>
  <c r="D70" i="12"/>
  <c r="E70" i="12"/>
  <c r="G70" i="12" s="1"/>
  <c r="B71" i="12"/>
  <c r="C71" i="12" s="1"/>
  <c r="D71" i="12"/>
  <c r="E71" i="12"/>
  <c r="G71" i="12" s="1"/>
  <c r="B72" i="12"/>
  <c r="C72" i="12" s="1"/>
  <c r="D72" i="12"/>
  <c r="E72" i="12"/>
  <c r="G72" i="12" s="1"/>
  <c r="B73" i="12"/>
  <c r="C73" i="12" s="1"/>
  <c r="D73" i="12"/>
  <c r="E73" i="12"/>
  <c r="G73" i="12" s="1"/>
  <c r="B74" i="12"/>
  <c r="C74" i="12" s="1"/>
  <c r="D74" i="12"/>
  <c r="E74" i="12"/>
  <c r="G74" i="12" s="1"/>
  <c r="B75" i="12"/>
  <c r="C75" i="12" s="1"/>
  <c r="D75" i="12"/>
  <c r="E75" i="12"/>
  <c r="G75" i="12" s="1"/>
  <c r="B76" i="12"/>
  <c r="C76" i="12" s="1"/>
  <c r="D76" i="12"/>
  <c r="E76" i="12"/>
  <c r="G76" i="12" s="1"/>
  <c r="B77" i="12"/>
  <c r="C77" i="12" s="1"/>
  <c r="D77" i="12"/>
  <c r="E77" i="12"/>
  <c r="G77" i="12" s="1"/>
  <c r="B78" i="12"/>
  <c r="C78" i="12" s="1"/>
  <c r="D78" i="12"/>
  <c r="E78" i="12"/>
  <c r="G78" i="12" s="1"/>
  <c r="B79" i="12"/>
  <c r="C79" i="12" s="1"/>
  <c r="D79" i="12"/>
  <c r="E79" i="12"/>
  <c r="G79" i="12" s="1"/>
  <c r="B80" i="12"/>
  <c r="C80" i="12" s="1"/>
  <c r="D80" i="12"/>
  <c r="E80" i="12"/>
  <c r="G80" i="12" s="1"/>
  <c r="B81" i="12"/>
  <c r="C81" i="12" s="1"/>
  <c r="D81" i="12"/>
  <c r="E81" i="12"/>
  <c r="G81" i="12" s="1"/>
  <c r="B82" i="12"/>
  <c r="C82" i="12" s="1"/>
  <c r="D82" i="12"/>
  <c r="E82" i="12"/>
  <c r="G82" i="12" s="1"/>
  <c r="B83" i="12"/>
  <c r="C83" i="12" s="1"/>
  <c r="D83" i="12"/>
  <c r="E83" i="12"/>
  <c r="G83" i="12" s="1"/>
  <c r="B84" i="12"/>
  <c r="C84" i="12" s="1"/>
  <c r="D84" i="12"/>
  <c r="E84" i="12"/>
  <c r="G84" i="12" s="1"/>
  <c r="B85" i="12"/>
  <c r="C85" i="12" s="1"/>
  <c r="D85" i="12"/>
  <c r="E85" i="12"/>
  <c r="G85" i="12" s="1"/>
  <c r="B86" i="12"/>
  <c r="C86" i="12" s="1"/>
  <c r="D86" i="12"/>
  <c r="E86" i="12"/>
  <c r="G86" i="12" s="1"/>
  <c r="B87" i="12"/>
  <c r="C87" i="12" s="1"/>
  <c r="D87" i="12"/>
  <c r="E87" i="12"/>
  <c r="G87" i="12" s="1"/>
  <c r="B88" i="12"/>
  <c r="C88" i="12" s="1"/>
  <c r="D88" i="12"/>
  <c r="E88" i="12"/>
  <c r="G88" i="12" s="1"/>
  <c r="B89" i="12"/>
  <c r="C89" i="12" s="1"/>
  <c r="D89" i="12"/>
  <c r="E89" i="12"/>
  <c r="G89" i="12" s="1"/>
  <c r="B90" i="12"/>
  <c r="C90" i="12" s="1"/>
  <c r="D90" i="12"/>
  <c r="E90" i="12"/>
  <c r="G90" i="12" s="1"/>
  <c r="B91" i="12"/>
  <c r="C91" i="12" s="1"/>
  <c r="D91" i="12"/>
  <c r="E91" i="12"/>
  <c r="G91" i="12" s="1"/>
  <c r="B92" i="12"/>
  <c r="C92" i="12" s="1"/>
  <c r="D92" i="12"/>
  <c r="E92" i="12"/>
  <c r="G92" i="12" s="1"/>
  <c r="B93" i="12"/>
  <c r="C93" i="12" s="1"/>
  <c r="D93" i="12"/>
  <c r="E93" i="12"/>
  <c r="G93" i="12" s="1"/>
  <c r="B94" i="12"/>
  <c r="C94" i="12" s="1"/>
  <c r="D94" i="12"/>
  <c r="E94" i="12"/>
  <c r="G94" i="12" s="1"/>
  <c r="B95" i="12"/>
  <c r="C95" i="12" s="1"/>
  <c r="D95" i="12"/>
  <c r="E95" i="12"/>
  <c r="G95" i="12" s="1"/>
  <c r="B96" i="12"/>
  <c r="C96" i="12" s="1"/>
  <c r="D96" i="12"/>
  <c r="E96" i="12"/>
  <c r="G96" i="12" s="1"/>
  <c r="B97" i="12"/>
  <c r="C97" i="12" s="1"/>
  <c r="D97" i="12"/>
  <c r="E97" i="12"/>
  <c r="G97" i="12" s="1"/>
  <c r="B98" i="12"/>
  <c r="C98" i="12" s="1"/>
  <c r="D98" i="12"/>
  <c r="E98" i="12"/>
  <c r="G98" i="12" s="1"/>
  <c r="B99" i="12"/>
  <c r="C99" i="12" s="1"/>
  <c r="D99" i="12"/>
  <c r="E99" i="12"/>
  <c r="G99" i="12" s="1"/>
  <c r="B100" i="12"/>
  <c r="C100" i="12" s="1"/>
  <c r="D100" i="12"/>
  <c r="E100" i="12"/>
  <c r="G100" i="12" s="1"/>
  <c r="B101" i="12"/>
  <c r="C101" i="12" s="1"/>
  <c r="D101" i="12"/>
  <c r="E101" i="12"/>
  <c r="G101" i="12" s="1"/>
  <c r="B102" i="12"/>
  <c r="C102" i="12" s="1"/>
  <c r="D102" i="12"/>
  <c r="E102" i="12"/>
  <c r="G102" i="12" s="1"/>
  <c r="B103" i="12"/>
  <c r="C103" i="12" s="1"/>
  <c r="D103" i="12"/>
  <c r="E103" i="12"/>
  <c r="G103" i="12" s="1"/>
  <c r="B104" i="12"/>
  <c r="C104" i="12" s="1"/>
  <c r="D104" i="12"/>
  <c r="E104" i="12"/>
  <c r="G104" i="12" s="1"/>
  <c r="B105" i="12"/>
  <c r="C105" i="12" s="1"/>
  <c r="D105" i="12"/>
  <c r="E105" i="12"/>
  <c r="G105" i="12" s="1"/>
  <c r="B106" i="12"/>
  <c r="C106" i="12" s="1"/>
  <c r="D106" i="12"/>
  <c r="E106" i="12"/>
  <c r="G106" i="12" s="1"/>
  <c r="B107" i="12"/>
  <c r="C107" i="12" s="1"/>
  <c r="D107" i="12"/>
  <c r="E107" i="12"/>
  <c r="G107" i="12" s="1"/>
  <c r="B108" i="12"/>
  <c r="C108" i="12" s="1"/>
  <c r="D108" i="12"/>
  <c r="E108" i="12"/>
  <c r="G108" i="12" s="1"/>
  <c r="B109" i="12"/>
  <c r="C109" i="12" s="1"/>
  <c r="D109" i="12"/>
  <c r="E109" i="12"/>
  <c r="G109" i="12" s="1"/>
  <c r="B110" i="12"/>
  <c r="C110" i="12" s="1"/>
  <c r="D110" i="12"/>
  <c r="E110" i="12"/>
  <c r="G110" i="12" s="1"/>
  <c r="B111" i="12"/>
  <c r="C111" i="12" s="1"/>
  <c r="D111" i="12"/>
  <c r="E111" i="12"/>
  <c r="G111" i="12" s="1"/>
  <c r="B112" i="12"/>
  <c r="C112" i="12" s="1"/>
  <c r="D112" i="12"/>
  <c r="E112" i="12"/>
  <c r="G112" i="12" s="1"/>
  <c r="B113" i="12"/>
  <c r="C113" i="12" s="1"/>
  <c r="D113" i="12"/>
  <c r="E113" i="12"/>
  <c r="G113" i="12" s="1"/>
  <c r="B114" i="12"/>
  <c r="C114" i="12" s="1"/>
  <c r="D114" i="12"/>
  <c r="E114" i="12"/>
  <c r="G114" i="12" s="1"/>
  <c r="B115" i="12"/>
  <c r="C115" i="12" s="1"/>
  <c r="D115" i="12"/>
  <c r="E115" i="12"/>
  <c r="G115" i="12" s="1"/>
  <c r="B116" i="12"/>
  <c r="C116" i="12" s="1"/>
  <c r="D116" i="12"/>
  <c r="E116" i="12"/>
  <c r="G116" i="12" s="1"/>
  <c r="B117" i="12"/>
  <c r="C117" i="12" s="1"/>
  <c r="D117" i="12"/>
  <c r="E117" i="12"/>
  <c r="G117" i="12" s="1"/>
  <c r="B118" i="12"/>
  <c r="C118" i="12" s="1"/>
  <c r="D118" i="12"/>
  <c r="E118" i="12"/>
  <c r="G118" i="12" s="1"/>
  <c r="B119" i="12"/>
  <c r="C119" i="12" s="1"/>
  <c r="D119" i="12"/>
  <c r="E119" i="12"/>
  <c r="G119" i="12" s="1"/>
  <c r="B120" i="12"/>
  <c r="C120" i="12" s="1"/>
  <c r="D120" i="12"/>
  <c r="E120" i="12"/>
  <c r="G120" i="12" s="1"/>
  <c r="B121" i="12"/>
  <c r="C121" i="12" s="1"/>
  <c r="D121" i="12"/>
  <c r="E121" i="12"/>
  <c r="G121" i="12" s="1"/>
  <c r="B122" i="12"/>
  <c r="C122" i="12" s="1"/>
  <c r="D122" i="12"/>
  <c r="E122" i="12"/>
  <c r="G122" i="12" s="1"/>
  <c r="B123" i="12"/>
  <c r="C123" i="12" s="1"/>
  <c r="D123" i="12"/>
  <c r="E123" i="12"/>
  <c r="G123" i="12" s="1"/>
  <c r="B124" i="12"/>
  <c r="C124" i="12" s="1"/>
  <c r="D124" i="12"/>
  <c r="E124" i="12"/>
  <c r="G124" i="12" s="1"/>
  <c r="B125" i="12"/>
  <c r="C125" i="12" s="1"/>
  <c r="D125" i="12"/>
  <c r="E125" i="12"/>
  <c r="G125" i="12" s="1"/>
  <c r="B126" i="12"/>
  <c r="C126" i="12" s="1"/>
  <c r="D126" i="12"/>
  <c r="E126" i="12"/>
  <c r="G126" i="12" s="1"/>
  <c r="B127" i="12"/>
  <c r="C127" i="12" s="1"/>
  <c r="D127" i="12"/>
  <c r="E127" i="12"/>
  <c r="G127" i="12" s="1"/>
  <c r="B128" i="12"/>
  <c r="C128" i="12" s="1"/>
  <c r="D128" i="12"/>
  <c r="E128" i="12"/>
  <c r="G128" i="12" s="1"/>
  <c r="B129" i="12"/>
  <c r="C129" i="12" s="1"/>
  <c r="D129" i="12"/>
  <c r="E129" i="12"/>
  <c r="G129" i="12" s="1"/>
  <c r="B130" i="12"/>
  <c r="C130" i="12" s="1"/>
  <c r="D130" i="12"/>
  <c r="E130" i="12"/>
  <c r="G130" i="12" s="1"/>
  <c r="B131" i="12"/>
  <c r="C131" i="12" s="1"/>
  <c r="D131" i="12"/>
  <c r="E131" i="12"/>
  <c r="G131" i="12" s="1"/>
  <c r="B132" i="12"/>
  <c r="C132" i="12" s="1"/>
  <c r="D132" i="12"/>
  <c r="E132" i="12"/>
  <c r="G132" i="12" s="1"/>
  <c r="B133" i="12"/>
  <c r="C133" i="12" s="1"/>
  <c r="D133" i="12"/>
  <c r="E133" i="12"/>
  <c r="G133" i="12" s="1"/>
  <c r="B134" i="12"/>
  <c r="C134" i="12" s="1"/>
  <c r="D134" i="12"/>
  <c r="E134" i="12"/>
  <c r="G134" i="12" s="1"/>
  <c r="B135" i="12"/>
  <c r="C135" i="12" s="1"/>
  <c r="D135" i="12"/>
  <c r="E135" i="12"/>
  <c r="G135" i="12" s="1"/>
  <c r="B136" i="12"/>
  <c r="C136" i="12" s="1"/>
  <c r="D136" i="12"/>
  <c r="E136" i="12"/>
  <c r="G136" i="12" s="1"/>
  <c r="B137" i="12"/>
  <c r="C137" i="12" s="1"/>
  <c r="D137" i="12"/>
  <c r="E137" i="12"/>
  <c r="G137" i="12" s="1"/>
  <c r="B138" i="12"/>
  <c r="C138" i="12" s="1"/>
  <c r="D138" i="12"/>
  <c r="E138" i="12"/>
  <c r="G138" i="12" s="1"/>
  <c r="B139" i="12"/>
  <c r="C139" i="12" s="1"/>
  <c r="D139" i="12"/>
  <c r="E139" i="12"/>
  <c r="G139" i="12" s="1"/>
  <c r="B140" i="12"/>
  <c r="C140" i="12" s="1"/>
  <c r="D140" i="12"/>
  <c r="E140" i="12"/>
  <c r="G140" i="12" s="1"/>
  <c r="B141" i="12"/>
  <c r="C141" i="12" s="1"/>
  <c r="D141" i="12"/>
  <c r="E141" i="12"/>
  <c r="G141" i="12" s="1"/>
  <c r="B142" i="12"/>
  <c r="C142" i="12" s="1"/>
  <c r="D142" i="12"/>
  <c r="E142" i="12"/>
  <c r="G142" i="12" s="1"/>
  <c r="B143" i="12"/>
  <c r="C143" i="12" s="1"/>
  <c r="D143" i="12"/>
  <c r="E143" i="12"/>
  <c r="G143" i="12" s="1"/>
  <c r="B144" i="12"/>
  <c r="C144" i="12" s="1"/>
  <c r="D144" i="12"/>
  <c r="E144" i="12"/>
  <c r="G144" i="12" s="1"/>
  <c r="B145" i="12"/>
  <c r="C145" i="12" s="1"/>
  <c r="D145" i="12"/>
  <c r="E145" i="12"/>
  <c r="G145" i="12" s="1"/>
  <c r="B146" i="12"/>
  <c r="C146" i="12" s="1"/>
  <c r="D146" i="12"/>
  <c r="E146" i="12"/>
  <c r="G146" i="12" s="1"/>
  <c r="B147" i="12"/>
  <c r="C147" i="12" s="1"/>
  <c r="D147" i="12"/>
  <c r="E147" i="12"/>
  <c r="G147" i="12" s="1"/>
  <c r="B148" i="12"/>
  <c r="C148" i="12" s="1"/>
  <c r="D148" i="12"/>
  <c r="E148" i="12"/>
  <c r="G148" i="12" s="1"/>
  <c r="B149" i="12"/>
  <c r="C149" i="12" s="1"/>
  <c r="D149" i="12"/>
  <c r="E149" i="12"/>
  <c r="G149" i="12" s="1"/>
  <c r="B150" i="12"/>
  <c r="C150" i="12" s="1"/>
  <c r="D150" i="12"/>
  <c r="E150" i="12"/>
  <c r="G150" i="12" s="1"/>
  <c r="B151" i="12"/>
  <c r="C151" i="12" s="1"/>
  <c r="D151" i="12"/>
  <c r="E151" i="12"/>
  <c r="G151" i="12" s="1"/>
  <c r="B152" i="12"/>
  <c r="C152" i="12" s="1"/>
  <c r="D152" i="12"/>
  <c r="E152" i="12"/>
  <c r="G152" i="12" s="1"/>
  <c r="B153" i="12"/>
  <c r="C153" i="12" s="1"/>
  <c r="D153" i="12"/>
  <c r="E153" i="12"/>
  <c r="G153" i="12" s="1"/>
  <c r="B154" i="12"/>
  <c r="C154" i="12" s="1"/>
  <c r="D154" i="12"/>
  <c r="E154" i="12"/>
  <c r="G154" i="12" s="1"/>
  <c r="B155" i="12"/>
  <c r="C155" i="12" s="1"/>
  <c r="D155" i="12"/>
  <c r="E155" i="12"/>
  <c r="G155" i="12" s="1"/>
  <c r="B156" i="12"/>
  <c r="C156" i="12" s="1"/>
  <c r="D156" i="12"/>
  <c r="E156" i="12"/>
  <c r="G156" i="12" s="1"/>
  <c r="B157" i="12"/>
  <c r="C157" i="12" s="1"/>
  <c r="D157" i="12"/>
  <c r="E157" i="12"/>
  <c r="G157" i="12" s="1"/>
  <c r="B158" i="12"/>
  <c r="C158" i="12" s="1"/>
  <c r="D158" i="12"/>
  <c r="E158" i="12"/>
  <c r="G158" i="12" s="1"/>
  <c r="B159" i="12"/>
  <c r="C159" i="12" s="1"/>
  <c r="D159" i="12"/>
  <c r="E159" i="12"/>
  <c r="G159" i="12" s="1"/>
  <c r="B160" i="12"/>
  <c r="C160" i="12" s="1"/>
  <c r="D160" i="12"/>
  <c r="E160" i="12"/>
  <c r="G160" i="12" s="1"/>
  <c r="B161" i="12"/>
  <c r="C161" i="12" s="1"/>
  <c r="D161" i="12"/>
  <c r="E161" i="12"/>
  <c r="G161" i="12" s="1"/>
  <c r="B162" i="12"/>
  <c r="C162" i="12" s="1"/>
  <c r="D162" i="12"/>
  <c r="E162" i="12"/>
  <c r="G162" i="12" s="1"/>
  <c r="B163" i="12"/>
  <c r="C163" i="12" s="1"/>
  <c r="D163" i="12"/>
  <c r="E163" i="12"/>
  <c r="G163" i="12" s="1"/>
  <c r="B164" i="12"/>
  <c r="C164" i="12" s="1"/>
  <c r="D164" i="12"/>
  <c r="E164" i="12"/>
  <c r="G164" i="12" s="1"/>
  <c r="B165" i="12"/>
  <c r="C165" i="12" s="1"/>
  <c r="D165" i="12"/>
  <c r="E165" i="12"/>
  <c r="G165" i="12" s="1"/>
  <c r="B166" i="12"/>
  <c r="C166" i="12" s="1"/>
  <c r="D166" i="12"/>
  <c r="E166" i="12"/>
  <c r="G166" i="12" s="1"/>
  <c r="B167" i="12"/>
  <c r="C167" i="12" s="1"/>
  <c r="D167" i="12"/>
  <c r="E167" i="12"/>
  <c r="G167" i="12" s="1"/>
  <c r="B168" i="12"/>
  <c r="C168" i="12" s="1"/>
  <c r="D168" i="12"/>
  <c r="E168" i="12"/>
  <c r="G168" i="12" s="1"/>
  <c r="B169" i="12"/>
  <c r="C169" i="12" s="1"/>
  <c r="D169" i="12"/>
  <c r="E169" i="12"/>
  <c r="G169" i="12" s="1"/>
  <c r="B170" i="12"/>
  <c r="C170" i="12" s="1"/>
  <c r="D170" i="12"/>
  <c r="E170" i="12"/>
  <c r="G170" i="12" s="1"/>
  <c r="B171" i="12"/>
  <c r="C171" i="12" s="1"/>
  <c r="D171" i="12"/>
  <c r="E171" i="12"/>
  <c r="G171" i="12" s="1"/>
  <c r="B172" i="12"/>
  <c r="C172" i="12" s="1"/>
  <c r="D172" i="12"/>
  <c r="E172" i="12"/>
  <c r="G172" i="12" s="1"/>
  <c r="B173" i="12"/>
  <c r="C173" i="12" s="1"/>
  <c r="D173" i="12"/>
  <c r="E173" i="12"/>
  <c r="G173" i="12" s="1"/>
  <c r="B174" i="12"/>
  <c r="C174" i="12" s="1"/>
  <c r="D174" i="12"/>
  <c r="E174" i="12"/>
  <c r="G174" i="12" s="1"/>
  <c r="B175" i="12"/>
  <c r="C175" i="12" s="1"/>
  <c r="D175" i="12"/>
  <c r="E175" i="12"/>
  <c r="G175" i="12" s="1"/>
  <c r="B176" i="12"/>
  <c r="C176" i="12" s="1"/>
  <c r="D176" i="12"/>
  <c r="E176" i="12"/>
  <c r="G176" i="12" s="1"/>
  <c r="B177" i="12"/>
  <c r="C177" i="12" s="1"/>
  <c r="D177" i="12"/>
  <c r="E177" i="12"/>
  <c r="G177" i="12" s="1"/>
  <c r="B178" i="12"/>
  <c r="C178" i="12" s="1"/>
  <c r="D178" i="12"/>
  <c r="E178" i="12"/>
  <c r="G178" i="12" s="1"/>
  <c r="B179" i="12"/>
  <c r="C179" i="12" s="1"/>
  <c r="D179" i="12"/>
  <c r="E179" i="12"/>
  <c r="G179" i="12" s="1"/>
  <c r="B180" i="12"/>
  <c r="C180" i="12" s="1"/>
  <c r="D180" i="12"/>
  <c r="E180" i="12"/>
  <c r="G180" i="12" s="1"/>
  <c r="B181" i="12"/>
  <c r="C181" i="12" s="1"/>
  <c r="D181" i="12"/>
  <c r="E181" i="12"/>
  <c r="G181" i="12" s="1"/>
  <c r="B182" i="12"/>
  <c r="C182" i="12" s="1"/>
  <c r="D182" i="12"/>
  <c r="E182" i="12"/>
  <c r="G182" i="12" s="1"/>
  <c r="B183" i="12"/>
  <c r="C183" i="12" s="1"/>
  <c r="D183" i="12"/>
  <c r="E183" i="12"/>
  <c r="G183" i="12" s="1"/>
  <c r="B184" i="12"/>
  <c r="C184" i="12" s="1"/>
  <c r="D184" i="12"/>
  <c r="E184" i="12"/>
  <c r="G184" i="12" s="1"/>
  <c r="B185" i="12"/>
  <c r="C185" i="12" s="1"/>
  <c r="D185" i="12"/>
  <c r="E185" i="12"/>
  <c r="G185" i="12" s="1"/>
  <c r="B186" i="12"/>
  <c r="C186" i="12" s="1"/>
  <c r="D186" i="12"/>
  <c r="E186" i="12"/>
  <c r="G186" i="12" s="1"/>
  <c r="B187" i="12"/>
  <c r="C187" i="12" s="1"/>
  <c r="D187" i="12"/>
  <c r="E187" i="12"/>
  <c r="G187" i="12" s="1"/>
  <c r="B188" i="12"/>
  <c r="C188" i="12" s="1"/>
  <c r="D188" i="12"/>
  <c r="E188" i="12"/>
  <c r="G188" i="12" s="1"/>
  <c r="B189" i="12"/>
  <c r="C189" i="12" s="1"/>
  <c r="D189" i="12"/>
  <c r="E189" i="12"/>
  <c r="G189" i="12" s="1"/>
  <c r="B190" i="12"/>
  <c r="C190" i="12" s="1"/>
  <c r="D190" i="12"/>
  <c r="E190" i="12"/>
  <c r="G190" i="12" s="1"/>
  <c r="B191" i="12"/>
  <c r="C191" i="12" s="1"/>
  <c r="D191" i="12"/>
  <c r="E191" i="12"/>
  <c r="G191" i="12" s="1"/>
  <c r="B192" i="12"/>
  <c r="C192" i="12" s="1"/>
  <c r="D192" i="12"/>
  <c r="E192" i="12"/>
  <c r="G192" i="12" s="1"/>
  <c r="B193" i="12"/>
  <c r="C193" i="12" s="1"/>
  <c r="D193" i="12"/>
  <c r="E193" i="12"/>
  <c r="G193" i="12" s="1"/>
  <c r="B194" i="12"/>
  <c r="C194" i="12" s="1"/>
  <c r="D194" i="12"/>
  <c r="E194" i="12"/>
  <c r="G194" i="12" s="1"/>
  <c r="B195" i="12"/>
  <c r="C195" i="12" s="1"/>
  <c r="D195" i="12"/>
  <c r="E195" i="12"/>
  <c r="G195" i="12" s="1"/>
  <c r="B196" i="12"/>
  <c r="C196" i="12" s="1"/>
  <c r="D196" i="12"/>
  <c r="E196" i="12"/>
  <c r="G196" i="12" s="1"/>
  <c r="B197" i="12"/>
  <c r="C197" i="12" s="1"/>
  <c r="D197" i="12"/>
  <c r="E197" i="12"/>
  <c r="G197" i="12" s="1"/>
  <c r="B198" i="12"/>
  <c r="C198" i="12" s="1"/>
  <c r="D198" i="12"/>
  <c r="E198" i="12"/>
  <c r="G198" i="12" s="1"/>
  <c r="B199" i="12"/>
  <c r="C199" i="12" s="1"/>
  <c r="D199" i="12"/>
  <c r="E199" i="12"/>
  <c r="G199" i="12" s="1"/>
  <c r="B200" i="12"/>
  <c r="C200" i="12" s="1"/>
  <c r="D200" i="12"/>
  <c r="E200" i="12"/>
  <c r="G200" i="12" s="1"/>
  <c r="B201" i="12"/>
  <c r="C201" i="12" s="1"/>
  <c r="D201" i="12"/>
  <c r="E201" i="12"/>
  <c r="G201" i="12" s="1"/>
  <c r="B202" i="12"/>
  <c r="C202" i="12" s="1"/>
  <c r="D202" i="12"/>
  <c r="E202" i="12"/>
  <c r="G202" i="12" s="1"/>
  <c r="B203" i="12"/>
  <c r="C203" i="12" s="1"/>
  <c r="D203" i="12"/>
  <c r="E203" i="12"/>
  <c r="G203" i="12" s="1"/>
  <c r="B204" i="12"/>
  <c r="C204" i="12" s="1"/>
  <c r="D204" i="12"/>
  <c r="E204" i="12"/>
  <c r="G204" i="12" s="1"/>
  <c r="B205" i="12"/>
  <c r="C205" i="12" s="1"/>
  <c r="D205" i="12"/>
  <c r="E205" i="12"/>
  <c r="G205" i="12" s="1"/>
  <c r="B206" i="12"/>
  <c r="C206" i="12" s="1"/>
  <c r="D206" i="12"/>
  <c r="E206" i="12"/>
  <c r="G206" i="12" s="1"/>
  <c r="B207" i="12"/>
  <c r="C207" i="12" s="1"/>
  <c r="D207" i="12"/>
  <c r="E207" i="12"/>
  <c r="G207" i="12" s="1"/>
  <c r="B208" i="12"/>
  <c r="C208" i="12" s="1"/>
  <c r="D208" i="12"/>
  <c r="E208" i="12"/>
  <c r="G208" i="12" s="1"/>
  <c r="B209" i="12"/>
  <c r="C209" i="12" s="1"/>
  <c r="D209" i="12"/>
  <c r="E209" i="12"/>
  <c r="G209" i="12" s="1"/>
  <c r="B210" i="12"/>
  <c r="C210" i="12" s="1"/>
  <c r="D210" i="12"/>
  <c r="E210" i="12"/>
  <c r="G210" i="12" s="1"/>
  <c r="B211" i="12"/>
  <c r="C211" i="12" s="1"/>
  <c r="D211" i="12"/>
  <c r="E211" i="12"/>
  <c r="G211" i="12" s="1"/>
  <c r="B212" i="12"/>
  <c r="C212" i="12" s="1"/>
  <c r="D212" i="12"/>
  <c r="E212" i="12"/>
  <c r="G212" i="12" s="1"/>
  <c r="B213" i="12"/>
  <c r="C213" i="12" s="1"/>
  <c r="D213" i="12"/>
  <c r="E213" i="12"/>
  <c r="G213" i="12" s="1"/>
  <c r="B214" i="12"/>
  <c r="C214" i="12" s="1"/>
  <c r="D214" i="12"/>
  <c r="E214" i="12"/>
  <c r="G214" i="12" s="1"/>
  <c r="B215" i="12"/>
  <c r="C215" i="12" s="1"/>
  <c r="D215" i="12"/>
  <c r="E215" i="12"/>
  <c r="G215" i="12" s="1"/>
  <c r="B216" i="12"/>
  <c r="C216" i="12" s="1"/>
  <c r="D216" i="12"/>
  <c r="E216" i="12"/>
  <c r="G216" i="12" s="1"/>
  <c r="B217" i="12"/>
  <c r="C217" i="12" s="1"/>
  <c r="D217" i="12"/>
  <c r="E217" i="12"/>
  <c r="G217" i="12" s="1"/>
  <c r="B218" i="12"/>
  <c r="C218" i="12" s="1"/>
  <c r="D218" i="12"/>
  <c r="E218" i="12"/>
  <c r="G218" i="12" s="1"/>
  <c r="B219" i="12"/>
  <c r="C219" i="12" s="1"/>
  <c r="D219" i="12"/>
  <c r="E219" i="12"/>
  <c r="G219" i="12" s="1"/>
  <c r="B220" i="12"/>
  <c r="C220" i="12" s="1"/>
  <c r="D220" i="12"/>
  <c r="E220" i="12"/>
  <c r="G220" i="12" s="1"/>
  <c r="B221" i="12"/>
  <c r="C221" i="12" s="1"/>
  <c r="D221" i="12"/>
  <c r="E221" i="12"/>
  <c r="G221" i="12" s="1"/>
  <c r="B222" i="12"/>
  <c r="C222" i="12" s="1"/>
  <c r="D222" i="12"/>
  <c r="E222" i="12"/>
  <c r="G222" i="12" s="1"/>
  <c r="B223" i="12"/>
  <c r="C223" i="12" s="1"/>
  <c r="D223" i="12"/>
  <c r="E223" i="12"/>
  <c r="G223" i="12" s="1"/>
  <c r="B224" i="12"/>
  <c r="C224" i="12" s="1"/>
  <c r="D224" i="12"/>
  <c r="E224" i="12"/>
  <c r="G224" i="12" s="1"/>
  <c r="B225" i="12"/>
  <c r="C225" i="12" s="1"/>
  <c r="D225" i="12"/>
  <c r="E225" i="12"/>
  <c r="G225" i="12" s="1"/>
  <c r="B226" i="12"/>
  <c r="C226" i="12" s="1"/>
  <c r="D226" i="12"/>
  <c r="E226" i="12"/>
  <c r="G226" i="12" s="1"/>
  <c r="B227" i="12"/>
  <c r="C227" i="12" s="1"/>
  <c r="D227" i="12"/>
  <c r="E227" i="12"/>
  <c r="G227" i="12" s="1"/>
  <c r="B228" i="12"/>
  <c r="C228" i="12" s="1"/>
  <c r="D228" i="12"/>
  <c r="E228" i="12"/>
  <c r="G228" i="12" s="1"/>
  <c r="B229" i="12"/>
  <c r="C229" i="12" s="1"/>
  <c r="D229" i="12"/>
  <c r="E229" i="12"/>
  <c r="G229" i="12" s="1"/>
  <c r="B230" i="12"/>
  <c r="C230" i="12" s="1"/>
  <c r="D230" i="12"/>
  <c r="E230" i="12"/>
  <c r="G230" i="12" s="1"/>
  <c r="B231" i="12"/>
  <c r="C231" i="12" s="1"/>
  <c r="D231" i="12"/>
  <c r="E231" i="12"/>
  <c r="G231" i="12" s="1"/>
  <c r="B232" i="12"/>
  <c r="C232" i="12" s="1"/>
  <c r="D232" i="12"/>
  <c r="E232" i="12"/>
  <c r="G232" i="12" s="1"/>
  <c r="B233" i="12"/>
  <c r="C233" i="12" s="1"/>
  <c r="D233" i="12"/>
  <c r="E233" i="12"/>
  <c r="G233" i="12" s="1"/>
  <c r="B234" i="12"/>
  <c r="C234" i="12" s="1"/>
  <c r="D234" i="12"/>
  <c r="E234" i="12"/>
  <c r="G234" i="12" s="1"/>
  <c r="B235" i="12"/>
  <c r="C235" i="12" s="1"/>
  <c r="D235" i="12"/>
  <c r="E235" i="12"/>
  <c r="G235" i="12" s="1"/>
  <c r="B236" i="12"/>
  <c r="C236" i="12" s="1"/>
  <c r="D236" i="12"/>
  <c r="E236" i="12"/>
  <c r="G236" i="12" s="1"/>
  <c r="B237" i="12"/>
  <c r="C237" i="12" s="1"/>
  <c r="D237" i="12"/>
  <c r="E237" i="12"/>
  <c r="G237" i="12" s="1"/>
  <c r="B238" i="12"/>
  <c r="C238" i="12" s="1"/>
  <c r="D238" i="12"/>
  <c r="E238" i="12"/>
  <c r="G238" i="12" s="1"/>
  <c r="B239" i="12"/>
  <c r="C239" i="12" s="1"/>
  <c r="D239" i="12"/>
  <c r="E239" i="12"/>
  <c r="G239" i="12" s="1"/>
  <c r="B240" i="12"/>
  <c r="C240" i="12" s="1"/>
  <c r="D240" i="12"/>
  <c r="E240" i="12"/>
  <c r="G240" i="12" s="1"/>
  <c r="B241" i="12"/>
  <c r="C241" i="12" s="1"/>
  <c r="D241" i="12"/>
  <c r="E241" i="12"/>
  <c r="G241" i="12" s="1"/>
  <c r="B242" i="12"/>
  <c r="C242" i="12" s="1"/>
  <c r="D242" i="12"/>
  <c r="E242" i="12"/>
  <c r="G242" i="12" s="1"/>
  <c r="B243" i="12"/>
  <c r="C243" i="12" s="1"/>
  <c r="D243" i="12"/>
  <c r="E243" i="12"/>
  <c r="G243" i="12" s="1"/>
  <c r="B244" i="12"/>
  <c r="C244" i="12" s="1"/>
  <c r="D244" i="12"/>
  <c r="E244" i="12"/>
  <c r="G244" i="12" s="1"/>
  <c r="B245" i="12"/>
  <c r="C245" i="12" s="1"/>
  <c r="D245" i="12"/>
  <c r="E245" i="12"/>
  <c r="G245" i="12" s="1"/>
  <c r="B246" i="12"/>
  <c r="C246" i="12" s="1"/>
  <c r="D246" i="12"/>
  <c r="E246" i="12"/>
  <c r="G246" i="12" s="1"/>
  <c r="B247" i="12"/>
  <c r="C247" i="12" s="1"/>
  <c r="D247" i="12"/>
  <c r="E247" i="12"/>
  <c r="G247" i="12" s="1"/>
  <c r="B248" i="12"/>
  <c r="C248" i="12" s="1"/>
  <c r="D248" i="12"/>
  <c r="E248" i="12"/>
  <c r="G248" i="12" s="1"/>
  <c r="B249" i="12"/>
  <c r="C249" i="12" s="1"/>
  <c r="D249" i="12"/>
  <c r="E249" i="12"/>
  <c r="G249" i="12" s="1"/>
  <c r="B250" i="12"/>
  <c r="C250" i="12" s="1"/>
  <c r="D250" i="12"/>
  <c r="E250" i="12"/>
  <c r="G250" i="12" s="1"/>
  <c r="B251" i="12"/>
  <c r="C251" i="12" s="1"/>
  <c r="D251" i="12"/>
  <c r="E251" i="12"/>
  <c r="G251" i="12" s="1"/>
  <c r="B252" i="12"/>
  <c r="C252" i="12" s="1"/>
  <c r="D252" i="12"/>
  <c r="E252" i="12"/>
  <c r="G252" i="12" s="1"/>
  <c r="B253" i="12"/>
  <c r="C253" i="12" s="1"/>
  <c r="D253" i="12"/>
  <c r="E253" i="12"/>
  <c r="G253" i="12" s="1"/>
  <c r="B254" i="12"/>
  <c r="C254" i="12" s="1"/>
  <c r="D254" i="12"/>
  <c r="E254" i="12"/>
  <c r="G254" i="12" s="1"/>
  <c r="B255" i="12"/>
  <c r="C255" i="12" s="1"/>
  <c r="D255" i="12"/>
  <c r="E255" i="12"/>
  <c r="G255" i="12" s="1"/>
  <c r="B256" i="12"/>
  <c r="C256" i="12" s="1"/>
  <c r="D256" i="12"/>
  <c r="E256" i="12"/>
  <c r="G256" i="12" s="1"/>
  <c r="B257" i="12"/>
  <c r="C257" i="12" s="1"/>
  <c r="D257" i="12"/>
  <c r="E257" i="12"/>
  <c r="G257" i="12" s="1"/>
  <c r="B258" i="12"/>
  <c r="C258" i="12" s="1"/>
  <c r="D258" i="12"/>
  <c r="E258" i="12"/>
  <c r="G258" i="12" s="1"/>
  <c r="B259" i="12"/>
  <c r="C259" i="12" s="1"/>
  <c r="D259" i="12"/>
  <c r="E259" i="12"/>
  <c r="G259" i="12" s="1"/>
  <c r="B260" i="12"/>
  <c r="C260" i="12" s="1"/>
  <c r="D260" i="12"/>
  <c r="E260" i="12"/>
  <c r="G260" i="12" s="1"/>
  <c r="B261" i="12"/>
  <c r="C261" i="12" s="1"/>
  <c r="D261" i="12"/>
  <c r="E261" i="12"/>
  <c r="G261" i="12" s="1"/>
  <c r="B262" i="12"/>
  <c r="C262" i="12" s="1"/>
  <c r="D262" i="12"/>
  <c r="E262" i="12"/>
  <c r="G262" i="12" s="1"/>
  <c r="B263" i="12"/>
  <c r="C263" i="12" s="1"/>
  <c r="D263" i="12"/>
  <c r="E263" i="12"/>
  <c r="G263" i="12" s="1"/>
  <c r="B264" i="12"/>
  <c r="C264" i="12" s="1"/>
  <c r="D264" i="12"/>
  <c r="E264" i="12"/>
  <c r="G264" i="12" s="1"/>
  <c r="B265" i="12"/>
  <c r="C265" i="12" s="1"/>
  <c r="D265" i="12"/>
  <c r="E265" i="12"/>
  <c r="G265" i="12" s="1"/>
  <c r="B266" i="12"/>
  <c r="C266" i="12" s="1"/>
  <c r="D266" i="12"/>
  <c r="E266" i="12"/>
  <c r="G266" i="12" s="1"/>
  <c r="B267" i="12"/>
  <c r="C267" i="12" s="1"/>
  <c r="D267" i="12"/>
  <c r="E267" i="12"/>
  <c r="G267" i="12" s="1"/>
  <c r="B268" i="12"/>
  <c r="C268" i="12" s="1"/>
  <c r="D268" i="12"/>
  <c r="E268" i="12"/>
  <c r="G268" i="12" s="1"/>
  <c r="B269" i="12"/>
  <c r="C269" i="12" s="1"/>
  <c r="D269" i="12"/>
  <c r="E269" i="12"/>
  <c r="G269" i="12" s="1"/>
  <c r="B270" i="12"/>
  <c r="C270" i="12" s="1"/>
  <c r="D270" i="12"/>
  <c r="E270" i="12"/>
  <c r="G270" i="12" s="1"/>
  <c r="B271" i="12"/>
  <c r="C271" i="12" s="1"/>
  <c r="D271" i="12"/>
  <c r="E271" i="12"/>
  <c r="G271" i="12" s="1"/>
  <c r="B272" i="12"/>
  <c r="C272" i="12" s="1"/>
  <c r="D272" i="12"/>
  <c r="E272" i="12"/>
  <c r="G272" i="12" s="1"/>
  <c r="B273" i="12"/>
  <c r="C273" i="12" s="1"/>
  <c r="D273" i="12"/>
  <c r="E273" i="12"/>
  <c r="G273" i="12" s="1"/>
  <c r="B274" i="12"/>
  <c r="C274" i="12" s="1"/>
  <c r="D274" i="12"/>
  <c r="E274" i="12"/>
  <c r="G274" i="12" s="1"/>
  <c r="B275" i="12"/>
  <c r="C275" i="12" s="1"/>
  <c r="D275" i="12"/>
  <c r="E275" i="12"/>
  <c r="G275" i="12" s="1"/>
  <c r="B276" i="12"/>
  <c r="C276" i="12" s="1"/>
  <c r="D276" i="12"/>
  <c r="E276" i="12"/>
  <c r="G276" i="12" s="1"/>
  <c r="B277" i="12"/>
  <c r="C277" i="12" s="1"/>
  <c r="D277" i="12"/>
  <c r="E277" i="12"/>
  <c r="G277" i="12" s="1"/>
  <c r="B278" i="12"/>
  <c r="C278" i="12" s="1"/>
  <c r="D278" i="12"/>
  <c r="E278" i="12"/>
  <c r="G278" i="12" s="1"/>
  <c r="B279" i="12"/>
  <c r="C279" i="12" s="1"/>
  <c r="D279" i="12"/>
  <c r="E279" i="12"/>
  <c r="G279" i="12" s="1"/>
  <c r="B280" i="12"/>
  <c r="C280" i="12" s="1"/>
  <c r="D280" i="12"/>
  <c r="E280" i="12"/>
  <c r="G280" i="12" s="1"/>
  <c r="B281" i="12"/>
  <c r="C281" i="12" s="1"/>
  <c r="D281" i="12"/>
  <c r="E281" i="12"/>
  <c r="G281" i="12" s="1"/>
  <c r="B282" i="12"/>
  <c r="C282" i="12" s="1"/>
  <c r="D282" i="12"/>
  <c r="E282" i="12"/>
  <c r="G282" i="12" s="1"/>
  <c r="B283" i="12"/>
  <c r="C283" i="12" s="1"/>
  <c r="D283" i="12"/>
  <c r="E283" i="12"/>
  <c r="G283" i="12" s="1"/>
  <c r="B284" i="12"/>
  <c r="C284" i="12" s="1"/>
  <c r="D284" i="12"/>
  <c r="E284" i="12"/>
  <c r="G284" i="12" s="1"/>
  <c r="B285" i="12"/>
  <c r="C285" i="12" s="1"/>
  <c r="D285" i="12"/>
  <c r="E285" i="12"/>
  <c r="G285" i="12" s="1"/>
  <c r="B286" i="12"/>
  <c r="C286" i="12" s="1"/>
  <c r="D286" i="12"/>
  <c r="E286" i="12"/>
  <c r="G286" i="12" s="1"/>
  <c r="B287" i="12"/>
  <c r="C287" i="12" s="1"/>
  <c r="D287" i="12"/>
  <c r="E287" i="12"/>
  <c r="G287" i="12" s="1"/>
  <c r="B288" i="12"/>
  <c r="C288" i="12" s="1"/>
  <c r="D288" i="12"/>
  <c r="E288" i="12"/>
  <c r="G288" i="12" s="1"/>
  <c r="B289" i="12"/>
  <c r="C289" i="12" s="1"/>
  <c r="D289" i="12"/>
  <c r="E289" i="12"/>
  <c r="G289" i="12" s="1"/>
  <c r="B290" i="12"/>
  <c r="C290" i="12" s="1"/>
  <c r="D290" i="12"/>
  <c r="E290" i="12"/>
  <c r="G290" i="12" s="1"/>
  <c r="B291" i="12"/>
  <c r="C291" i="12" s="1"/>
  <c r="D291" i="12"/>
  <c r="E291" i="12"/>
  <c r="G291" i="12" s="1"/>
  <c r="B292" i="12"/>
  <c r="C292" i="12" s="1"/>
  <c r="D292" i="12"/>
  <c r="E292" i="12"/>
  <c r="G292" i="12" s="1"/>
  <c r="B293" i="12"/>
  <c r="C293" i="12" s="1"/>
  <c r="D293" i="12"/>
  <c r="E293" i="12"/>
  <c r="G293" i="12" s="1"/>
  <c r="B294" i="12"/>
  <c r="C294" i="12" s="1"/>
  <c r="D294" i="12"/>
  <c r="E294" i="12"/>
  <c r="G294" i="12" s="1"/>
  <c r="B295" i="12"/>
  <c r="C295" i="12" s="1"/>
  <c r="D295" i="12"/>
  <c r="E295" i="12"/>
  <c r="G295" i="12" s="1"/>
  <c r="B296" i="12"/>
  <c r="C296" i="12" s="1"/>
  <c r="D296" i="12"/>
  <c r="E296" i="12"/>
  <c r="G296" i="12" s="1"/>
  <c r="B297" i="12"/>
  <c r="C297" i="12" s="1"/>
  <c r="D297" i="12"/>
  <c r="E297" i="12"/>
  <c r="G297" i="12" s="1"/>
  <c r="B298" i="12"/>
  <c r="C298" i="12" s="1"/>
  <c r="D298" i="12"/>
  <c r="E298" i="12"/>
  <c r="G298" i="12" s="1"/>
  <c r="B299" i="12"/>
  <c r="C299" i="12" s="1"/>
  <c r="D299" i="12"/>
  <c r="E299" i="12"/>
  <c r="G299" i="12" s="1"/>
  <c r="B300" i="12"/>
  <c r="C300" i="12" s="1"/>
  <c r="D300" i="12"/>
  <c r="E300" i="12"/>
  <c r="G300" i="12" s="1"/>
  <c r="B301" i="12"/>
  <c r="C301" i="12" s="1"/>
  <c r="D301" i="12"/>
  <c r="E301" i="12"/>
  <c r="G301" i="12" s="1"/>
  <c r="B302" i="12"/>
  <c r="C302" i="12" s="1"/>
  <c r="D302" i="12"/>
  <c r="E302" i="12"/>
  <c r="G302" i="12" s="1"/>
  <c r="B303" i="12"/>
  <c r="C303" i="12" s="1"/>
  <c r="D303" i="12"/>
  <c r="E303" i="12"/>
  <c r="G303" i="12" s="1"/>
  <c r="B304" i="12"/>
  <c r="C304" i="12" s="1"/>
  <c r="D304" i="12"/>
  <c r="E304" i="12"/>
  <c r="G304" i="12" s="1"/>
  <c r="B305" i="12"/>
  <c r="C305" i="12" s="1"/>
  <c r="D305" i="12"/>
  <c r="E305" i="12"/>
  <c r="G305" i="12" s="1"/>
  <c r="B306" i="12"/>
  <c r="C306" i="12" s="1"/>
  <c r="D306" i="12"/>
  <c r="E306" i="12"/>
  <c r="G306" i="12" s="1"/>
  <c r="B307" i="12"/>
  <c r="C307" i="12" s="1"/>
  <c r="D307" i="12"/>
  <c r="E307" i="12"/>
  <c r="G307" i="12" s="1"/>
  <c r="B308" i="12"/>
  <c r="C308" i="12" s="1"/>
  <c r="D308" i="12"/>
  <c r="E308" i="12"/>
  <c r="G308" i="12" s="1"/>
  <c r="B309" i="12"/>
  <c r="C309" i="12" s="1"/>
  <c r="D309" i="12"/>
  <c r="E309" i="12"/>
  <c r="G309" i="12" s="1"/>
  <c r="B310" i="12"/>
  <c r="C310" i="12" s="1"/>
  <c r="D310" i="12"/>
  <c r="E310" i="12"/>
  <c r="G310" i="12" s="1"/>
  <c r="B311" i="12"/>
  <c r="C311" i="12" s="1"/>
  <c r="D311" i="12"/>
  <c r="E311" i="12"/>
  <c r="G311" i="12" s="1"/>
  <c r="B312" i="12"/>
  <c r="C312" i="12" s="1"/>
  <c r="D312" i="12"/>
  <c r="E312" i="12"/>
  <c r="G312" i="12" s="1"/>
  <c r="B313" i="12"/>
  <c r="C313" i="12" s="1"/>
  <c r="D313" i="12"/>
  <c r="E313" i="12"/>
  <c r="G313" i="12" s="1"/>
  <c r="B314" i="12"/>
  <c r="C314" i="12" s="1"/>
  <c r="D314" i="12"/>
  <c r="E314" i="12"/>
  <c r="G314" i="12" s="1"/>
  <c r="B315" i="12"/>
  <c r="C315" i="12" s="1"/>
  <c r="D315" i="12"/>
  <c r="E315" i="12"/>
  <c r="G315" i="12" s="1"/>
  <c r="B316" i="12"/>
  <c r="C316" i="12" s="1"/>
  <c r="D316" i="12"/>
  <c r="E316" i="12"/>
  <c r="G316" i="12" s="1"/>
  <c r="B317" i="12"/>
  <c r="C317" i="12" s="1"/>
  <c r="D317" i="12"/>
  <c r="E317" i="12"/>
  <c r="G317" i="12" s="1"/>
  <c r="B318" i="12"/>
  <c r="C318" i="12" s="1"/>
  <c r="D318" i="12"/>
  <c r="E318" i="12"/>
  <c r="G318" i="12" s="1"/>
  <c r="B319" i="12"/>
  <c r="C319" i="12" s="1"/>
  <c r="D319" i="12"/>
  <c r="E319" i="12"/>
  <c r="G319" i="12" s="1"/>
  <c r="B320" i="12"/>
  <c r="C320" i="12" s="1"/>
  <c r="D320" i="12"/>
  <c r="E320" i="12"/>
  <c r="G320" i="12" s="1"/>
  <c r="B321" i="12"/>
  <c r="C321" i="12" s="1"/>
  <c r="D321" i="12"/>
  <c r="E321" i="12"/>
  <c r="G321" i="12" s="1"/>
  <c r="B322" i="12"/>
  <c r="C322" i="12" s="1"/>
  <c r="D322" i="12"/>
  <c r="E322" i="12"/>
  <c r="G322" i="12" s="1"/>
  <c r="B323" i="12"/>
  <c r="C323" i="12" s="1"/>
  <c r="D323" i="12"/>
  <c r="E323" i="12"/>
  <c r="G323" i="12" s="1"/>
  <c r="B324" i="12"/>
  <c r="C324" i="12" s="1"/>
  <c r="D324" i="12"/>
  <c r="E324" i="12"/>
  <c r="G324" i="12" s="1"/>
  <c r="B325" i="12"/>
  <c r="C325" i="12" s="1"/>
  <c r="D325" i="12"/>
  <c r="E325" i="12"/>
  <c r="G325" i="12" s="1"/>
  <c r="B326" i="12"/>
  <c r="C326" i="12" s="1"/>
  <c r="D326" i="12"/>
  <c r="E326" i="12"/>
  <c r="G326" i="12" s="1"/>
  <c r="B327" i="12"/>
  <c r="C327" i="12" s="1"/>
  <c r="D327" i="12"/>
  <c r="E327" i="12"/>
  <c r="G327" i="12" s="1"/>
  <c r="B328" i="12"/>
  <c r="C328" i="12" s="1"/>
  <c r="D328" i="12"/>
  <c r="E328" i="12"/>
  <c r="G328" i="12" s="1"/>
  <c r="B329" i="12"/>
  <c r="C329" i="12" s="1"/>
  <c r="D329" i="12"/>
  <c r="E329" i="12"/>
  <c r="G329" i="12" s="1"/>
  <c r="B330" i="12"/>
  <c r="C330" i="12" s="1"/>
  <c r="D330" i="12"/>
  <c r="E330" i="12"/>
  <c r="G330" i="12" s="1"/>
  <c r="B331" i="12"/>
  <c r="C331" i="12" s="1"/>
  <c r="D331" i="12"/>
  <c r="E331" i="12"/>
  <c r="G331" i="12" s="1"/>
  <c r="B332" i="12"/>
  <c r="C332" i="12" s="1"/>
  <c r="D332" i="12"/>
  <c r="E332" i="12"/>
  <c r="G332" i="12" s="1"/>
  <c r="B333" i="12"/>
  <c r="C333" i="12" s="1"/>
  <c r="D333" i="12"/>
  <c r="E333" i="12"/>
  <c r="G333" i="12" s="1"/>
  <c r="B334" i="12"/>
  <c r="C334" i="12" s="1"/>
  <c r="D334" i="12"/>
  <c r="E334" i="12"/>
  <c r="G334" i="12" s="1"/>
  <c r="B335" i="12"/>
  <c r="C335" i="12" s="1"/>
  <c r="D335" i="12"/>
  <c r="E335" i="12"/>
  <c r="G335" i="12" s="1"/>
  <c r="B336" i="12"/>
  <c r="C336" i="12" s="1"/>
  <c r="D336" i="12"/>
  <c r="E336" i="12"/>
  <c r="G336" i="12" s="1"/>
  <c r="B337" i="12"/>
  <c r="C337" i="12" s="1"/>
  <c r="D337" i="12"/>
  <c r="E337" i="12"/>
  <c r="G337" i="12" s="1"/>
  <c r="B338" i="12"/>
  <c r="C338" i="12" s="1"/>
  <c r="D338" i="12"/>
  <c r="E338" i="12"/>
  <c r="G338" i="12" s="1"/>
  <c r="B339" i="12"/>
  <c r="C339" i="12" s="1"/>
  <c r="D339" i="12"/>
  <c r="E339" i="12"/>
  <c r="G339" i="12" s="1"/>
  <c r="B340" i="12"/>
  <c r="C340" i="12" s="1"/>
  <c r="D340" i="12"/>
  <c r="E340" i="12"/>
  <c r="G340" i="12" s="1"/>
  <c r="B341" i="12"/>
  <c r="C341" i="12" s="1"/>
  <c r="D341" i="12"/>
  <c r="E341" i="12"/>
  <c r="G341" i="12" s="1"/>
  <c r="B342" i="12"/>
  <c r="C342" i="12" s="1"/>
  <c r="D342" i="12"/>
  <c r="E342" i="12"/>
  <c r="G342" i="12" s="1"/>
  <c r="B343" i="12"/>
  <c r="C343" i="12" s="1"/>
  <c r="D343" i="12"/>
  <c r="E343" i="12"/>
  <c r="G343" i="12" s="1"/>
  <c r="B344" i="12"/>
  <c r="C344" i="12" s="1"/>
  <c r="D344" i="12"/>
  <c r="E344" i="12"/>
  <c r="G344" i="12" s="1"/>
  <c r="B345" i="12"/>
  <c r="C345" i="12" s="1"/>
  <c r="D345" i="12"/>
  <c r="E345" i="12"/>
  <c r="G345" i="12" s="1"/>
  <c r="B346" i="12"/>
  <c r="C346" i="12" s="1"/>
  <c r="D346" i="12"/>
  <c r="E346" i="12"/>
  <c r="G346" i="12" s="1"/>
  <c r="B347" i="12"/>
  <c r="C347" i="12" s="1"/>
  <c r="D347" i="12"/>
  <c r="E347" i="12"/>
  <c r="G347" i="12" s="1"/>
  <c r="B348" i="12"/>
  <c r="C348" i="12" s="1"/>
  <c r="D348" i="12"/>
  <c r="E348" i="12"/>
  <c r="G348" i="12" s="1"/>
  <c r="B349" i="12"/>
  <c r="C349" i="12" s="1"/>
  <c r="D349" i="12"/>
  <c r="E349" i="12"/>
  <c r="G349" i="12" s="1"/>
  <c r="B350" i="12"/>
  <c r="C350" i="12" s="1"/>
  <c r="D350" i="12"/>
  <c r="E350" i="12"/>
  <c r="G350" i="12" s="1"/>
  <c r="B351" i="12"/>
  <c r="C351" i="12" s="1"/>
  <c r="D351" i="12"/>
  <c r="E351" i="12"/>
  <c r="G351" i="12" s="1"/>
  <c r="B352" i="12"/>
  <c r="C352" i="12" s="1"/>
  <c r="D352" i="12"/>
  <c r="E352" i="12"/>
  <c r="G352" i="12" s="1"/>
  <c r="B353" i="12"/>
  <c r="C353" i="12" s="1"/>
  <c r="D353" i="12"/>
  <c r="E353" i="12"/>
  <c r="G353" i="12" s="1"/>
  <c r="B354" i="12"/>
  <c r="C354" i="12" s="1"/>
  <c r="D354" i="12"/>
  <c r="E354" i="12"/>
  <c r="G354" i="12" s="1"/>
  <c r="B355" i="12"/>
  <c r="C355" i="12" s="1"/>
  <c r="D355" i="12"/>
  <c r="E355" i="12"/>
  <c r="G355" i="12" s="1"/>
  <c r="B356" i="12"/>
  <c r="C356" i="12" s="1"/>
  <c r="D356" i="12"/>
  <c r="E356" i="12"/>
  <c r="G356" i="12" s="1"/>
  <c r="B357" i="12"/>
  <c r="C357" i="12" s="1"/>
  <c r="D357" i="12"/>
  <c r="E357" i="12"/>
  <c r="G357" i="12" s="1"/>
  <c r="B358" i="12"/>
  <c r="C358" i="12" s="1"/>
  <c r="D358" i="12"/>
  <c r="E358" i="12"/>
  <c r="G358" i="12" s="1"/>
  <c r="B359" i="12"/>
  <c r="C359" i="12" s="1"/>
  <c r="D359" i="12"/>
  <c r="E359" i="12"/>
  <c r="G359" i="12" s="1"/>
  <c r="B360" i="12"/>
  <c r="C360" i="12" s="1"/>
  <c r="D360" i="12"/>
  <c r="E360" i="12"/>
  <c r="G360" i="12" s="1"/>
  <c r="B361" i="12"/>
  <c r="C361" i="12" s="1"/>
  <c r="D361" i="12"/>
  <c r="E361" i="12"/>
  <c r="G361" i="12" s="1"/>
  <c r="B362" i="12"/>
  <c r="C362" i="12" s="1"/>
  <c r="D362" i="12"/>
  <c r="E362" i="12"/>
  <c r="G362" i="12" s="1"/>
  <c r="B363" i="12"/>
  <c r="C363" i="12" s="1"/>
  <c r="D363" i="12"/>
  <c r="E363" i="12"/>
  <c r="G363" i="12" s="1"/>
  <c r="B364" i="12"/>
  <c r="C364" i="12" s="1"/>
  <c r="D364" i="12"/>
  <c r="E364" i="12"/>
  <c r="G364" i="12" s="1"/>
  <c r="B365" i="12"/>
  <c r="C365" i="12" s="1"/>
  <c r="D365" i="12"/>
  <c r="E365" i="12"/>
  <c r="G365" i="12" s="1"/>
  <c r="B366" i="12"/>
  <c r="C366" i="12" s="1"/>
  <c r="D366" i="12"/>
  <c r="E366" i="12"/>
  <c r="G366" i="12" s="1"/>
  <c r="B367" i="12"/>
  <c r="C367" i="12" s="1"/>
  <c r="D367" i="12"/>
  <c r="E367" i="12"/>
  <c r="G367" i="12" s="1"/>
  <c r="B368" i="12"/>
  <c r="C368" i="12" s="1"/>
  <c r="D368" i="12"/>
  <c r="E368" i="12"/>
  <c r="G368" i="12" s="1"/>
  <c r="B369" i="12"/>
  <c r="C369" i="12" s="1"/>
  <c r="D369" i="12"/>
  <c r="E369" i="12"/>
  <c r="G369" i="12" s="1"/>
  <c r="B370" i="12"/>
  <c r="C370" i="12" s="1"/>
  <c r="D370" i="12"/>
  <c r="E370" i="12"/>
  <c r="G370" i="12" s="1"/>
  <c r="B371" i="12"/>
  <c r="C371" i="12" s="1"/>
  <c r="D371" i="12"/>
  <c r="E371" i="12"/>
  <c r="G371" i="12" s="1"/>
  <c r="B372" i="12"/>
  <c r="C372" i="12" s="1"/>
  <c r="D372" i="12"/>
  <c r="E372" i="12"/>
  <c r="G372" i="12" s="1"/>
  <c r="B373" i="12"/>
  <c r="C373" i="12" s="1"/>
  <c r="D373" i="12"/>
  <c r="E373" i="12"/>
  <c r="G373" i="12" s="1"/>
  <c r="B374" i="12"/>
  <c r="C374" i="12" s="1"/>
  <c r="D374" i="12"/>
  <c r="E374" i="12"/>
  <c r="G374" i="12" s="1"/>
  <c r="B375" i="12"/>
  <c r="C375" i="12" s="1"/>
  <c r="D375" i="12"/>
  <c r="E375" i="12"/>
  <c r="G375" i="12" s="1"/>
  <c r="B376" i="12"/>
  <c r="C376" i="12" s="1"/>
  <c r="D376" i="12"/>
  <c r="E376" i="12"/>
  <c r="G376" i="12" s="1"/>
  <c r="B377" i="12"/>
  <c r="C377" i="12" s="1"/>
  <c r="D377" i="12"/>
  <c r="E377" i="12"/>
  <c r="G377" i="12" s="1"/>
  <c r="B378" i="12"/>
  <c r="C378" i="12" s="1"/>
  <c r="D378" i="12"/>
  <c r="E378" i="12"/>
  <c r="G378" i="12" s="1"/>
  <c r="B379" i="12"/>
  <c r="C379" i="12" s="1"/>
  <c r="D379" i="12"/>
  <c r="E379" i="12"/>
  <c r="G379" i="12" s="1"/>
  <c r="B380" i="12"/>
  <c r="C380" i="12" s="1"/>
  <c r="D380" i="12"/>
  <c r="E380" i="12"/>
  <c r="G380" i="12" s="1"/>
  <c r="B381" i="12"/>
  <c r="C381" i="12" s="1"/>
  <c r="D381" i="12"/>
  <c r="E381" i="12"/>
  <c r="G381" i="12" s="1"/>
  <c r="B382" i="12"/>
  <c r="C382" i="12" s="1"/>
  <c r="D382" i="12"/>
  <c r="E382" i="12"/>
  <c r="G382" i="12" s="1"/>
  <c r="B383" i="12"/>
  <c r="C383" i="12" s="1"/>
  <c r="D383" i="12"/>
  <c r="E383" i="12"/>
  <c r="G383" i="12" s="1"/>
  <c r="B384" i="12"/>
  <c r="C384" i="12" s="1"/>
  <c r="D384" i="12"/>
  <c r="E384" i="12"/>
  <c r="G384" i="12" s="1"/>
  <c r="B385" i="12"/>
  <c r="C385" i="12" s="1"/>
  <c r="D385" i="12"/>
  <c r="E385" i="12"/>
  <c r="G385" i="12" s="1"/>
  <c r="B386" i="12"/>
  <c r="C386" i="12" s="1"/>
  <c r="D386" i="12"/>
  <c r="E386" i="12"/>
  <c r="G386" i="12" s="1"/>
  <c r="B387" i="12"/>
  <c r="C387" i="12" s="1"/>
  <c r="D387" i="12"/>
  <c r="E387" i="12"/>
  <c r="G387" i="12" s="1"/>
  <c r="B388" i="12"/>
  <c r="C388" i="12" s="1"/>
  <c r="D388" i="12"/>
  <c r="E388" i="12"/>
  <c r="G388" i="12" s="1"/>
  <c r="B389" i="12"/>
  <c r="C389" i="12" s="1"/>
  <c r="D389" i="12"/>
  <c r="E389" i="12"/>
  <c r="G389" i="12" s="1"/>
  <c r="B390" i="12"/>
  <c r="C390" i="12" s="1"/>
  <c r="D390" i="12"/>
  <c r="E390" i="12"/>
  <c r="G390" i="12" s="1"/>
  <c r="B391" i="12"/>
  <c r="C391" i="12" s="1"/>
  <c r="D391" i="12"/>
  <c r="E391" i="12"/>
  <c r="G391" i="12" s="1"/>
  <c r="B392" i="12"/>
  <c r="C392" i="12" s="1"/>
  <c r="D392" i="12"/>
  <c r="E392" i="12"/>
  <c r="G392" i="12" s="1"/>
  <c r="B393" i="12"/>
  <c r="C393" i="12" s="1"/>
  <c r="D393" i="12"/>
  <c r="E393" i="12"/>
  <c r="G393" i="12" s="1"/>
  <c r="B394" i="12"/>
  <c r="C394" i="12" s="1"/>
  <c r="D394" i="12"/>
  <c r="E394" i="12"/>
  <c r="G394" i="12" s="1"/>
  <c r="B395" i="12"/>
  <c r="C395" i="12" s="1"/>
  <c r="D395" i="12"/>
  <c r="E395" i="12"/>
  <c r="G395" i="12" s="1"/>
  <c r="B396" i="12"/>
  <c r="C396" i="12" s="1"/>
  <c r="D396" i="12"/>
  <c r="E396" i="12"/>
  <c r="G396" i="12" s="1"/>
  <c r="B397" i="12"/>
  <c r="C397" i="12" s="1"/>
  <c r="D397" i="12"/>
  <c r="E397" i="12"/>
  <c r="G397" i="12" s="1"/>
  <c r="B398" i="12"/>
  <c r="C398" i="12" s="1"/>
  <c r="D398" i="12"/>
  <c r="E398" i="12"/>
  <c r="G398" i="12" s="1"/>
  <c r="B399" i="12"/>
  <c r="C399" i="12" s="1"/>
  <c r="D399" i="12"/>
  <c r="E399" i="12"/>
  <c r="G399" i="12" s="1"/>
  <c r="B400" i="12"/>
  <c r="C400" i="12" s="1"/>
  <c r="D400" i="12"/>
  <c r="E400" i="12"/>
  <c r="G400" i="12" s="1"/>
  <c r="B401" i="12"/>
  <c r="C401" i="12" s="1"/>
  <c r="D401" i="12"/>
  <c r="E401" i="12"/>
  <c r="G401" i="12" s="1"/>
  <c r="B402" i="12"/>
  <c r="C402" i="12" s="1"/>
  <c r="D402" i="12"/>
  <c r="E402" i="12"/>
  <c r="G402" i="12" s="1"/>
  <c r="B403" i="12"/>
  <c r="C403" i="12" s="1"/>
  <c r="D403" i="12"/>
  <c r="E403" i="12"/>
  <c r="G403" i="12" s="1"/>
  <c r="B404" i="12"/>
  <c r="C404" i="12" s="1"/>
  <c r="D404" i="12"/>
  <c r="E404" i="12"/>
  <c r="G404" i="12" s="1"/>
  <c r="B405" i="12"/>
  <c r="C405" i="12" s="1"/>
  <c r="D405" i="12"/>
  <c r="E405" i="12"/>
  <c r="G405" i="12" s="1"/>
  <c r="B406" i="12"/>
  <c r="C406" i="12" s="1"/>
  <c r="D406" i="12"/>
  <c r="E406" i="12"/>
  <c r="G406" i="12" s="1"/>
  <c r="B407" i="12"/>
  <c r="C407" i="12" s="1"/>
  <c r="D407" i="12"/>
  <c r="E407" i="12"/>
  <c r="G407" i="12" s="1"/>
  <c r="B408" i="12"/>
  <c r="C408" i="12" s="1"/>
  <c r="D408" i="12"/>
  <c r="E408" i="12"/>
  <c r="G408" i="12" s="1"/>
  <c r="B409" i="12"/>
  <c r="C409" i="12" s="1"/>
  <c r="D409" i="12"/>
  <c r="E409" i="12"/>
  <c r="G409" i="12" s="1"/>
  <c r="B410" i="12"/>
  <c r="C410" i="12" s="1"/>
  <c r="D410" i="12"/>
  <c r="E410" i="12"/>
  <c r="G410" i="12" s="1"/>
  <c r="B411" i="12"/>
  <c r="C411" i="12" s="1"/>
  <c r="D411" i="12"/>
  <c r="E411" i="12"/>
  <c r="G411" i="12" s="1"/>
  <c r="B412" i="12"/>
  <c r="C412" i="12" s="1"/>
  <c r="D412" i="12"/>
  <c r="E412" i="12"/>
  <c r="G412" i="12" s="1"/>
  <c r="B413" i="12"/>
  <c r="C413" i="12" s="1"/>
  <c r="D413" i="12"/>
  <c r="E413" i="12"/>
  <c r="G413" i="12" s="1"/>
  <c r="B414" i="12"/>
  <c r="C414" i="12" s="1"/>
  <c r="D414" i="12"/>
  <c r="E414" i="12"/>
  <c r="G414" i="12" s="1"/>
  <c r="B415" i="12"/>
  <c r="C415" i="12" s="1"/>
  <c r="D415" i="12"/>
  <c r="E415" i="12"/>
  <c r="G415" i="12" s="1"/>
  <c r="B416" i="12"/>
  <c r="C416" i="12" s="1"/>
  <c r="D416" i="12"/>
  <c r="E416" i="12"/>
  <c r="G416" i="12" s="1"/>
  <c r="B417" i="12"/>
  <c r="C417" i="12" s="1"/>
  <c r="D417" i="12"/>
  <c r="E417" i="12"/>
  <c r="G417" i="12" s="1"/>
  <c r="B418" i="12"/>
  <c r="C418" i="12" s="1"/>
  <c r="D418" i="12"/>
  <c r="E418" i="12"/>
  <c r="G418" i="12" s="1"/>
  <c r="B419" i="12"/>
  <c r="C419" i="12" s="1"/>
  <c r="D419" i="12"/>
  <c r="E419" i="12"/>
  <c r="G419" i="12" s="1"/>
  <c r="B420" i="12"/>
  <c r="C420" i="12" s="1"/>
  <c r="D420" i="12"/>
  <c r="E420" i="12"/>
  <c r="G420" i="12" s="1"/>
  <c r="B421" i="12"/>
  <c r="C421" i="12" s="1"/>
  <c r="D421" i="12"/>
  <c r="E421" i="12"/>
  <c r="G421" i="12" s="1"/>
  <c r="B422" i="12"/>
  <c r="C422" i="12" s="1"/>
  <c r="D422" i="12"/>
  <c r="E422" i="12"/>
  <c r="G422" i="12" s="1"/>
  <c r="B423" i="12"/>
  <c r="C423" i="12" s="1"/>
  <c r="D423" i="12"/>
  <c r="E423" i="12"/>
  <c r="G423" i="12" s="1"/>
  <c r="B424" i="12"/>
  <c r="C424" i="12" s="1"/>
  <c r="D424" i="12"/>
  <c r="E424" i="12"/>
  <c r="G424" i="12" s="1"/>
  <c r="B425" i="12"/>
  <c r="C425" i="12" s="1"/>
  <c r="D425" i="12"/>
  <c r="E425" i="12"/>
  <c r="G425" i="12" s="1"/>
  <c r="B426" i="12"/>
  <c r="C426" i="12" s="1"/>
  <c r="D426" i="12"/>
  <c r="E426" i="12"/>
  <c r="G426" i="12" s="1"/>
  <c r="B427" i="12"/>
  <c r="C427" i="12" s="1"/>
  <c r="D427" i="12"/>
  <c r="E427" i="12"/>
  <c r="G427" i="12" s="1"/>
  <c r="B428" i="12"/>
  <c r="C428" i="12" s="1"/>
  <c r="D428" i="12"/>
  <c r="E428" i="12"/>
  <c r="G428" i="12" s="1"/>
  <c r="B429" i="12"/>
  <c r="C429" i="12" s="1"/>
  <c r="D429" i="12"/>
  <c r="E429" i="12"/>
  <c r="G429" i="12" s="1"/>
  <c r="B430" i="12"/>
  <c r="C430" i="12" s="1"/>
  <c r="D430" i="12"/>
  <c r="E430" i="12"/>
  <c r="G430" i="12" s="1"/>
  <c r="B431" i="12"/>
  <c r="C431" i="12" s="1"/>
  <c r="D431" i="12"/>
  <c r="E431" i="12"/>
  <c r="G431" i="12" s="1"/>
  <c r="B432" i="12"/>
  <c r="C432" i="12" s="1"/>
  <c r="D432" i="12"/>
  <c r="E432" i="12"/>
  <c r="B433" i="12"/>
  <c r="C433" i="12" s="1"/>
  <c r="D433" i="12"/>
  <c r="E433" i="12"/>
  <c r="B434" i="12"/>
  <c r="C434" i="12" s="1"/>
  <c r="D434" i="12"/>
  <c r="E434" i="12"/>
  <c r="B435" i="12"/>
  <c r="C435" i="12" s="1"/>
  <c r="D435" i="12"/>
  <c r="E435" i="12"/>
  <c r="B436" i="12"/>
  <c r="C436" i="12" s="1"/>
  <c r="D436" i="12"/>
  <c r="E436" i="12"/>
  <c r="B437" i="12"/>
  <c r="C437" i="12" s="1"/>
  <c r="D437" i="12"/>
  <c r="E437" i="12"/>
  <c r="B438" i="12"/>
  <c r="C438" i="12" s="1"/>
  <c r="D438" i="12"/>
  <c r="E438" i="12"/>
  <c r="B439" i="12"/>
  <c r="C439" i="12" s="1"/>
  <c r="D439" i="12"/>
  <c r="E439" i="12"/>
  <c r="B440" i="12"/>
  <c r="C440" i="12" s="1"/>
  <c r="D440" i="12"/>
  <c r="E440" i="12"/>
  <c r="B441" i="12"/>
  <c r="C441" i="12" s="1"/>
  <c r="D441" i="12"/>
  <c r="E441" i="12"/>
  <c r="B442" i="12"/>
  <c r="C442" i="12" s="1"/>
  <c r="D442" i="12"/>
  <c r="E442" i="12"/>
  <c r="B443" i="12"/>
  <c r="C443" i="12" s="1"/>
  <c r="D443" i="12"/>
  <c r="E443" i="12"/>
  <c r="B444" i="12"/>
  <c r="C444" i="12" s="1"/>
  <c r="D444" i="12"/>
  <c r="E444" i="12"/>
  <c r="B445" i="12"/>
  <c r="C445" i="12" s="1"/>
  <c r="D445" i="12"/>
  <c r="E445" i="12"/>
  <c r="B446" i="12"/>
  <c r="C446" i="12" s="1"/>
  <c r="D446" i="12"/>
  <c r="E446" i="12"/>
  <c r="B447" i="12"/>
  <c r="C447" i="12" s="1"/>
  <c r="D447" i="12"/>
  <c r="E447" i="12"/>
  <c r="B448" i="12"/>
  <c r="C448" i="12" s="1"/>
  <c r="D448" i="12"/>
  <c r="E448" i="12"/>
  <c r="B449" i="12"/>
  <c r="C449" i="12" s="1"/>
  <c r="D449" i="12"/>
  <c r="E449" i="12"/>
  <c r="B450" i="12"/>
  <c r="C450" i="12" s="1"/>
  <c r="D450" i="12"/>
  <c r="E450" i="12"/>
  <c r="B451" i="12"/>
  <c r="C451" i="12" s="1"/>
  <c r="D451" i="12"/>
  <c r="E451" i="12"/>
  <c r="B452" i="12"/>
  <c r="C452" i="12" s="1"/>
  <c r="D452" i="12"/>
  <c r="E452" i="12"/>
  <c r="B453" i="12"/>
  <c r="C453" i="12" s="1"/>
  <c r="D453" i="12"/>
  <c r="E453" i="12"/>
  <c r="B454" i="12"/>
  <c r="C454" i="12" s="1"/>
  <c r="D454" i="12"/>
  <c r="E454" i="12"/>
  <c r="B455" i="12"/>
  <c r="C455" i="12" s="1"/>
  <c r="D455" i="12"/>
  <c r="E455" i="12"/>
  <c r="B456" i="12"/>
  <c r="C456" i="12" s="1"/>
  <c r="D456" i="12"/>
  <c r="E456" i="12"/>
  <c r="B457" i="12"/>
  <c r="C457" i="12" s="1"/>
  <c r="D457" i="12"/>
  <c r="E457" i="12"/>
  <c r="B458" i="12"/>
  <c r="C458" i="12" s="1"/>
  <c r="D458" i="12"/>
  <c r="E458" i="12"/>
  <c r="B459" i="12"/>
  <c r="C459" i="12" s="1"/>
  <c r="D459" i="12"/>
  <c r="E459" i="12"/>
  <c r="B460" i="12"/>
  <c r="C460" i="12" s="1"/>
  <c r="D460" i="12"/>
  <c r="E460" i="12"/>
  <c r="B461" i="12"/>
  <c r="C461" i="12" s="1"/>
  <c r="D461" i="12"/>
  <c r="E461" i="12"/>
  <c r="B462" i="12"/>
  <c r="C462" i="12" s="1"/>
  <c r="D462" i="12"/>
  <c r="E462" i="12"/>
  <c r="B463" i="12"/>
  <c r="C463" i="12" s="1"/>
  <c r="D463" i="12"/>
  <c r="E463" i="12"/>
  <c r="B464" i="12"/>
  <c r="C464" i="12" s="1"/>
  <c r="D464" i="12"/>
  <c r="E464" i="12"/>
  <c r="B465" i="12"/>
  <c r="C465" i="12" s="1"/>
  <c r="D465" i="12"/>
  <c r="E465" i="12"/>
  <c r="B466" i="12"/>
  <c r="C466" i="12" s="1"/>
  <c r="D466" i="12"/>
  <c r="E466" i="12"/>
  <c r="B467" i="12"/>
  <c r="C467" i="12" s="1"/>
  <c r="D467" i="12"/>
  <c r="E467" i="12"/>
  <c r="B468" i="12"/>
  <c r="C468" i="12" s="1"/>
  <c r="D468" i="12"/>
  <c r="E468" i="12"/>
  <c r="G468" i="12" s="1"/>
  <c r="B469" i="12"/>
  <c r="C469" i="12" s="1"/>
  <c r="D469" i="12"/>
  <c r="E469" i="12"/>
  <c r="G469" i="12" s="1"/>
  <c r="B470" i="12"/>
  <c r="C470" i="12" s="1"/>
  <c r="D470" i="12"/>
  <c r="E470" i="12"/>
  <c r="G470" i="12" s="1"/>
  <c r="B471" i="12"/>
  <c r="C471" i="12" s="1"/>
  <c r="D471" i="12"/>
  <c r="E471" i="12"/>
  <c r="G471" i="12" s="1"/>
  <c r="B472" i="12"/>
  <c r="C472" i="12" s="1"/>
  <c r="D472" i="12"/>
  <c r="E472" i="12"/>
  <c r="G472" i="12" s="1"/>
  <c r="B473" i="12"/>
  <c r="C473" i="12" s="1"/>
  <c r="D473" i="12"/>
  <c r="E473" i="12"/>
  <c r="G473" i="12" s="1"/>
  <c r="B474" i="12"/>
  <c r="C474" i="12" s="1"/>
  <c r="D474" i="12"/>
  <c r="E474" i="12"/>
  <c r="G474" i="12" s="1"/>
  <c r="B475" i="12"/>
  <c r="C475" i="12" s="1"/>
  <c r="D475" i="12"/>
  <c r="E475" i="12"/>
  <c r="G475" i="12" s="1"/>
  <c r="B476" i="12"/>
  <c r="C476" i="12" s="1"/>
  <c r="D476" i="12"/>
  <c r="E476" i="12"/>
  <c r="G476" i="12" s="1"/>
  <c r="B477" i="12"/>
  <c r="C477" i="12" s="1"/>
  <c r="D477" i="12"/>
  <c r="E477" i="12"/>
  <c r="G477" i="12" s="1"/>
  <c r="B478" i="12"/>
  <c r="C478" i="12" s="1"/>
  <c r="D478" i="12"/>
  <c r="E478" i="12"/>
  <c r="G478" i="12" s="1"/>
  <c r="B479" i="12"/>
  <c r="C479" i="12" s="1"/>
  <c r="D479" i="12"/>
  <c r="E479" i="12"/>
  <c r="G479" i="12" s="1"/>
  <c r="B480" i="12"/>
  <c r="C480" i="12" s="1"/>
  <c r="D480" i="12"/>
  <c r="E480" i="12"/>
  <c r="G480" i="12" s="1"/>
  <c r="B481" i="12"/>
  <c r="C481" i="12" s="1"/>
  <c r="D481" i="12"/>
  <c r="E481" i="12"/>
  <c r="G481" i="12" s="1"/>
  <c r="B482" i="12"/>
  <c r="C482" i="12" s="1"/>
  <c r="D482" i="12"/>
  <c r="E482" i="12"/>
  <c r="G482" i="12" s="1"/>
  <c r="B483" i="12"/>
  <c r="C483" i="12" s="1"/>
  <c r="D483" i="12"/>
  <c r="E483" i="12"/>
  <c r="G483" i="12" s="1"/>
  <c r="B484" i="12"/>
  <c r="C484" i="12" s="1"/>
  <c r="D484" i="12"/>
  <c r="E484" i="12"/>
  <c r="G484" i="12" s="1"/>
  <c r="B485" i="12"/>
  <c r="C485" i="12" s="1"/>
  <c r="D485" i="12"/>
  <c r="E485" i="12"/>
  <c r="G485" i="12" s="1"/>
  <c r="B486" i="12"/>
  <c r="C486" i="12" s="1"/>
  <c r="D486" i="12"/>
  <c r="E486" i="12"/>
  <c r="G486" i="12" s="1"/>
  <c r="B487" i="12"/>
  <c r="C487" i="12" s="1"/>
  <c r="D487" i="12"/>
  <c r="E487" i="12"/>
  <c r="G487" i="12" s="1"/>
  <c r="B488" i="12"/>
  <c r="C488" i="12" s="1"/>
  <c r="D488" i="12"/>
  <c r="E488" i="12"/>
  <c r="G488" i="12" s="1"/>
  <c r="B489" i="12"/>
  <c r="C489" i="12" s="1"/>
  <c r="D489" i="12"/>
  <c r="E489" i="12"/>
  <c r="G489" i="12" s="1"/>
  <c r="B490" i="12"/>
  <c r="C490" i="12" s="1"/>
  <c r="D490" i="12"/>
  <c r="E490" i="12"/>
  <c r="G490" i="12" s="1"/>
  <c r="B491" i="12"/>
  <c r="C491" i="12" s="1"/>
  <c r="D491" i="12"/>
  <c r="E491" i="12"/>
  <c r="G491" i="12" s="1"/>
  <c r="B492" i="12"/>
  <c r="C492" i="12" s="1"/>
  <c r="D492" i="12"/>
  <c r="E492" i="12"/>
  <c r="G492" i="12" s="1"/>
  <c r="B493" i="12"/>
  <c r="C493" i="12" s="1"/>
  <c r="D493" i="12"/>
  <c r="E493" i="12"/>
  <c r="G493" i="12" s="1"/>
  <c r="B494" i="12"/>
  <c r="C494" i="12" s="1"/>
  <c r="D494" i="12"/>
  <c r="E494" i="12"/>
  <c r="G494" i="12" s="1"/>
  <c r="B495" i="12"/>
  <c r="C495" i="12" s="1"/>
  <c r="D495" i="12"/>
  <c r="E495" i="12"/>
  <c r="G495" i="12" s="1"/>
  <c r="B496" i="12"/>
  <c r="C496" i="12" s="1"/>
  <c r="D496" i="12"/>
  <c r="E496" i="12"/>
  <c r="G496" i="12" s="1"/>
  <c r="B497" i="12"/>
  <c r="C497" i="12" s="1"/>
  <c r="D497" i="12"/>
  <c r="E497" i="12"/>
  <c r="G497" i="12" s="1"/>
  <c r="B498" i="12"/>
  <c r="C498" i="12" s="1"/>
  <c r="D498" i="12"/>
  <c r="E498" i="12"/>
  <c r="G498" i="12" s="1"/>
  <c r="B499" i="12"/>
  <c r="C499" i="12" s="1"/>
  <c r="D499" i="12"/>
  <c r="E499" i="12"/>
  <c r="G499" i="12" s="1"/>
  <c r="B500" i="12"/>
  <c r="C500" i="12" s="1"/>
  <c r="D500" i="12"/>
  <c r="E500" i="12"/>
  <c r="G500" i="12" s="1"/>
  <c r="B501" i="12"/>
  <c r="C501" i="12" s="1"/>
  <c r="D501" i="12"/>
  <c r="E501" i="12"/>
  <c r="G501" i="12" s="1"/>
  <c r="B502" i="12"/>
  <c r="C502" i="12" s="1"/>
  <c r="D502" i="12"/>
  <c r="E502" i="12"/>
  <c r="G502" i="12" s="1"/>
  <c r="B503" i="12"/>
  <c r="C503" i="12" s="1"/>
  <c r="D503" i="12"/>
  <c r="E503" i="12"/>
  <c r="G503" i="12" s="1"/>
  <c r="B504" i="12"/>
  <c r="C504" i="12" s="1"/>
  <c r="D504" i="12"/>
  <c r="E504" i="12"/>
  <c r="G504" i="12" s="1"/>
  <c r="B505" i="12"/>
  <c r="C505" i="12" s="1"/>
  <c r="D505" i="12"/>
  <c r="E505" i="12"/>
  <c r="G505" i="12" s="1"/>
  <c r="B506" i="12"/>
  <c r="C506" i="12" s="1"/>
  <c r="D506" i="12"/>
  <c r="E506" i="12"/>
  <c r="G506" i="12" s="1"/>
  <c r="B507" i="12"/>
  <c r="C507" i="12" s="1"/>
  <c r="D507" i="12"/>
  <c r="E507" i="12"/>
  <c r="G507" i="12" s="1"/>
  <c r="B508" i="12"/>
  <c r="C508" i="12" s="1"/>
  <c r="D508" i="12"/>
  <c r="E508" i="12"/>
  <c r="G508" i="12" s="1"/>
  <c r="B509" i="12"/>
  <c r="C509" i="12" s="1"/>
  <c r="D509" i="12"/>
  <c r="E509" i="12"/>
  <c r="G509" i="12" s="1"/>
  <c r="B510" i="12"/>
  <c r="C510" i="12" s="1"/>
  <c r="D510" i="12"/>
  <c r="E510" i="12"/>
  <c r="G510" i="12" s="1"/>
  <c r="B511" i="12"/>
  <c r="C511" i="12" s="1"/>
  <c r="D511" i="12"/>
  <c r="E511" i="12"/>
  <c r="G511" i="12" s="1"/>
  <c r="B512" i="12"/>
  <c r="C512" i="12" s="1"/>
  <c r="D512" i="12"/>
  <c r="E512" i="12"/>
  <c r="G512" i="12" s="1"/>
  <c r="B513" i="12"/>
  <c r="C513" i="12" s="1"/>
  <c r="D513" i="12"/>
  <c r="E513" i="12"/>
  <c r="G513" i="12" s="1"/>
  <c r="B514" i="12"/>
  <c r="C514" i="12" s="1"/>
  <c r="D514" i="12"/>
  <c r="E514" i="12"/>
  <c r="G514" i="12" s="1"/>
  <c r="B515" i="12"/>
  <c r="C515" i="12" s="1"/>
  <c r="D515" i="12"/>
  <c r="E515" i="12"/>
  <c r="G515" i="12" s="1"/>
  <c r="B516" i="12"/>
  <c r="C516" i="12" s="1"/>
  <c r="D516" i="12"/>
  <c r="E516" i="12"/>
  <c r="G516" i="12" s="1"/>
  <c r="B517" i="12"/>
  <c r="C517" i="12" s="1"/>
  <c r="D517" i="12"/>
  <c r="E517" i="12"/>
  <c r="G517" i="12" s="1"/>
  <c r="B518" i="12"/>
  <c r="C518" i="12" s="1"/>
  <c r="D518" i="12"/>
  <c r="E518" i="12"/>
  <c r="G518" i="12" s="1"/>
  <c r="B519" i="12"/>
  <c r="C519" i="12" s="1"/>
  <c r="D519" i="12"/>
  <c r="E519" i="12"/>
  <c r="G519" i="12" s="1"/>
  <c r="B520" i="12"/>
  <c r="C520" i="12" s="1"/>
  <c r="D520" i="12"/>
  <c r="E520" i="12"/>
  <c r="G520" i="12" s="1"/>
  <c r="B521" i="12"/>
  <c r="C521" i="12" s="1"/>
  <c r="D521" i="12"/>
  <c r="E521" i="12"/>
  <c r="G521" i="12" s="1"/>
  <c r="B522" i="12"/>
  <c r="C522" i="12" s="1"/>
  <c r="D522" i="12"/>
  <c r="E522" i="12"/>
  <c r="G522" i="12" s="1"/>
  <c r="B523" i="12"/>
  <c r="C523" i="12" s="1"/>
  <c r="D523" i="12"/>
  <c r="E523" i="12"/>
  <c r="G523" i="12" s="1"/>
  <c r="B524" i="12"/>
  <c r="C524" i="12" s="1"/>
  <c r="D524" i="12"/>
  <c r="E524" i="12"/>
  <c r="G524" i="12" s="1"/>
  <c r="B525" i="12"/>
  <c r="C525" i="12" s="1"/>
  <c r="D525" i="12"/>
  <c r="E525" i="12"/>
  <c r="G525" i="12" s="1"/>
  <c r="B526" i="12"/>
  <c r="C526" i="12" s="1"/>
  <c r="D526" i="12"/>
  <c r="E526" i="12"/>
  <c r="G526" i="12" s="1"/>
  <c r="B527" i="12"/>
  <c r="C527" i="12" s="1"/>
  <c r="D527" i="12"/>
  <c r="E527" i="12"/>
  <c r="G527" i="12" s="1"/>
  <c r="B528" i="12"/>
  <c r="C528" i="12" s="1"/>
  <c r="D528" i="12"/>
  <c r="E528" i="12"/>
  <c r="G528" i="12" s="1"/>
  <c r="B529" i="12"/>
  <c r="C529" i="12" s="1"/>
  <c r="D529" i="12"/>
  <c r="E529" i="12"/>
  <c r="G529" i="12" s="1"/>
  <c r="B530" i="12"/>
  <c r="C530" i="12" s="1"/>
  <c r="D530" i="12"/>
  <c r="E530" i="12"/>
  <c r="G530" i="12" s="1"/>
  <c r="B531" i="12"/>
  <c r="C531" i="12" s="1"/>
  <c r="D531" i="12"/>
  <c r="E531" i="12"/>
  <c r="G531" i="12" s="1"/>
  <c r="B532" i="12"/>
  <c r="C532" i="12" s="1"/>
  <c r="D532" i="12"/>
  <c r="E532" i="12"/>
  <c r="G532" i="12" s="1"/>
  <c r="B533" i="12"/>
  <c r="C533" i="12" s="1"/>
  <c r="D533" i="12"/>
  <c r="E533" i="12"/>
  <c r="G533" i="12" s="1"/>
  <c r="B534" i="12"/>
  <c r="C534" i="12" s="1"/>
  <c r="D534" i="12"/>
  <c r="E534" i="12"/>
  <c r="G534" i="12" s="1"/>
  <c r="B535" i="12"/>
  <c r="C535" i="12" s="1"/>
  <c r="D535" i="12"/>
  <c r="E535" i="12"/>
  <c r="G535" i="12" s="1"/>
  <c r="B536" i="12"/>
  <c r="C536" i="12" s="1"/>
  <c r="D536" i="12"/>
  <c r="E536" i="12"/>
  <c r="G536" i="12" s="1"/>
  <c r="B537" i="12"/>
  <c r="C537" i="12" s="1"/>
  <c r="D537" i="12"/>
  <c r="E537" i="12"/>
  <c r="G537" i="12" s="1"/>
  <c r="B538" i="12"/>
  <c r="C538" i="12" s="1"/>
  <c r="D538" i="12"/>
  <c r="E538" i="12"/>
  <c r="G538" i="12" s="1"/>
  <c r="B539" i="12"/>
  <c r="C539" i="12" s="1"/>
  <c r="D539" i="12"/>
  <c r="E539" i="12"/>
  <c r="G539" i="12" s="1"/>
  <c r="B540" i="12"/>
  <c r="C540" i="12" s="1"/>
  <c r="D540" i="12"/>
  <c r="E540" i="12"/>
  <c r="G540" i="12" s="1"/>
  <c r="B541" i="12"/>
  <c r="C541" i="12" s="1"/>
  <c r="D541" i="12"/>
  <c r="E541" i="12"/>
  <c r="G541" i="12" s="1"/>
  <c r="B542" i="12"/>
  <c r="C542" i="12" s="1"/>
  <c r="D542" i="12"/>
  <c r="E542" i="12"/>
  <c r="G542" i="12" s="1"/>
  <c r="B543" i="12"/>
  <c r="C543" i="12" s="1"/>
  <c r="D543" i="12"/>
  <c r="E543" i="12"/>
  <c r="G543" i="12" s="1"/>
  <c r="B544" i="12"/>
  <c r="C544" i="12" s="1"/>
  <c r="D544" i="12"/>
  <c r="E544" i="12"/>
  <c r="G544" i="12" s="1"/>
  <c r="B545" i="12"/>
  <c r="C545" i="12" s="1"/>
  <c r="D545" i="12"/>
  <c r="E545" i="12"/>
  <c r="G545" i="12" s="1"/>
  <c r="B546" i="12"/>
  <c r="C546" i="12" s="1"/>
  <c r="D546" i="12"/>
  <c r="E546" i="12"/>
  <c r="G546" i="12" s="1"/>
  <c r="B547" i="12"/>
  <c r="C547" i="12" s="1"/>
  <c r="D547" i="12"/>
  <c r="E547" i="12"/>
  <c r="G547" i="12" s="1"/>
  <c r="B548" i="12"/>
  <c r="C548" i="12" s="1"/>
  <c r="D548" i="12"/>
  <c r="E548" i="12"/>
  <c r="G548" i="12" s="1"/>
  <c r="B549" i="12"/>
  <c r="C549" i="12" s="1"/>
  <c r="D549" i="12"/>
  <c r="E549" i="12"/>
  <c r="G549" i="12" s="1"/>
  <c r="B550" i="12"/>
  <c r="C550" i="12" s="1"/>
  <c r="D550" i="12"/>
  <c r="E550" i="12"/>
  <c r="G550" i="12" s="1"/>
  <c r="B551" i="12"/>
  <c r="C551" i="12" s="1"/>
  <c r="D551" i="12"/>
  <c r="E551" i="12"/>
  <c r="G551" i="12" s="1"/>
  <c r="B552" i="12"/>
  <c r="C552" i="12" s="1"/>
  <c r="D552" i="12"/>
  <c r="E552" i="12"/>
  <c r="G552" i="12" s="1"/>
  <c r="B553" i="12"/>
  <c r="C553" i="12" s="1"/>
  <c r="D553" i="12"/>
  <c r="E553" i="12"/>
  <c r="G553" i="12" s="1"/>
  <c r="B554" i="12"/>
  <c r="C554" i="12" s="1"/>
  <c r="D554" i="12"/>
  <c r="E554" i="12"/>
  <c r="G554" i="12" s="1"/>
  <c r="B555" i="12"/>
  <c r="C555" i="12" s="1"/>
  <c r="D555" i="12"/>
  <c r="E555" i="12"/>
  <c r="G555" i="12" s="1"/>
  <c r="B556" i="12"/>
  <c r="C556" i="12" s="1"/>
  <c r="D556" i="12"/>
  <c r="E556" i="12"/>
  <c r="G556" i="12" s="1"/>
  <c r="B557" i="12"/>
  <c r="C557" i="12" s="1"/>
  <c r="D557" i="12"/>
  <c r="E557" i="12"/>
  <c r="G557" i="12" s="1"/>
  <c r="B558" i="12"/>
  <c r="C558" i="12" s="1"/>
  <c r="D558" i="12"/>
  <c r="E558" i="12"/>
  <c r="G558" i="12" s="1"/>
  <c r="B559" i="12"/>
  <c r="C559" i="12" s="1"/>
  <c r="D559" i="12"/>
  <c r="E559" i="12"/>
  <c r="G559" i="12" s="1"/>
  <c r="B560" i="12"/>
  <c r="C560" i="12" s="1"/>
  <c r="D560" i="12"/>
  <c r="E560" i="12"/>
  <c r="G560" i="12" s="1"/>
  <c r="B561" i="12"/>
  <c r="C561" i="12" s="1"/>
  <c r="D561" i="12"/>
  <c r="E561" i="12"/>
  <c r="G561" i="12" s="1"/>
  <c r="B562" i="12"/>
  <c r="C562" i="12" s="1"/>
  <c r="D562" i="12"/>
  <c r="E562" i="12"/>
  <c r="G562" i="12" s="1"/>
  <c r="B563" i="12"/>
  <c r="C563" i="12" s="1"/>
  <c r="D563" i="12"/>
  <c r="E563" i="12"/>
  <c r="G563" i="12" s="1"/>
  <c r="B564" i="12"/>
  <c r="C564" i="12" s="1"/>
  <c r="D564" i="12"/>
  <c r="E564" i="12"/>
  <c r="G564" i="12" s="1"/>
  <c r="B565" i="12"/>
  <c r="C565" i="12" s="1"/>
  <c r="D565" i="12"/>
  <c r="E565" i="12"/>
  <c r="G565" i="12" s="1"/>
  <c r="B566" i="12"/>
  <c r="C566" i="12" s="1"/>
  <c r="D566" i="12"/>
  <c r="E566" i="12"/>
  <c r="G566" i="12" s="1"/>
  <c r="B567" i="12"/>
  <c r="C567" i="12" s="1"/>
  <c r="D567" i="12"/>
  <c r="E567" i="12"/>
  <c r="G567" i="12" s="1"/>
  <c r="B568" i="12"/>
  <c r="C568" i="12" s="1"/>
  <c r="D568" i="12"/>
  <c r="E568" i="12"/>
  <c r="G568" i="12" s="1"/>
  <c r="B569" i="12"/>
  <c r="C569" i="12" s="1"/>
  <c r="D569" i="12"/>
  <c r="E569" i="12"/>
  <c r="G569" i="12" s="1"/>
  <c r="B570" i="12"/>
  <c r="C570" i="12" s="1"/>
  <c r="D570" i="12"/>
  <c r="E570" i="12"/>
  <c r="G570" i="12" s="1"/>
  <c r="B571" i="12"/>
  <c r="C571" i="12" s="1"/>
  <c r="D571" i="12"/>
  <c r="E571" i="12"/>
  <c r="G571" i="12" s="1"/>
  <c r="B572" i="12"/>
  <c r="C572" i="12" s="1"/>
  <c r="D572" i="12"/>
  <c r="E572" i="12"/>
  <c r="G572" i="12" s="1"/>
  <c r="B573" i="12"/>
  <c r="C573" i="12" s="1"/>
  <c r="D573" i="12"/>
  <c r="E573" i="12"/>
  <c r="G573" i="12" s="1"/>
  <c r="B574" i="12"/>
  <c r="C574" i="12" s="1"/>
  <c r="D574" i="12"/>
  <c r="E574" i="12"/>
  <c r="G574" i="12" s="1"/>
  <c r="B575" i="12"/>
  <c r="C575" i="12" s="1"/>
  <c r="D575" i="12"/>
  <c r="E575" i="12"/>
  <c r="G575" i="12" s="1"/>
  <c r="B576" i="12"/>
  <c r="C576" i="12" s="1"/>
  <c r="D576" i="12"/>
  <c r="E576" i="12"/>
  <c r="G576" i="12" s="1"/>
  <c r="B577" i="12"/>
  <c r="C577" i="12" s="1"/>
  <c r="D577" i="12"/>
  <c r="E577" i="12"/>
  <c r="G577" i="12" s="1"/>
  <c r="B578" i="12"/>
  <c r="C578" i="12" s="1"/>
  <c r="D578" i="12"/>
  <c r="E578" i="12"/>
  <c r="G578" i="12" s="1"/>
  <c r="B579" i="12"/>
  <c r="C579" i="12" s="1"/>
  <c r="D579" i="12"/>
  <c r="E579" i="12"/>
  <c r="G579" i="12" s="1"/>
  <c r="B580" i="12"/>
  <c r="C580" i="12" s="1"/>
  <c r="D580" i="12"/>
  <c r="E580" i="12"/>
  <c r="G580" i="12" s="1"/>
  <c r="B581" i="12"/>
  <c r="C581" i="12" s="1"/>
  <c r="D581" i="12"/>
  <c r="E581" i="12"/>
  <c r="G581" i="12" s="1"/>
  <c r="B582" i="12"/>
  <c r="C582" i="12" s="1"/>
  <c r="D582" i="12"/>
  <c r="E582" i="12"/>
  <c r="G582" i="12" s="1"/>
  <c r="B583" i="12"/>
  <c r="C583" i="12" s="1"/>
  <c r="D583" i="12"/>
  <c r="E583" i="12"/>
  <c r="G583" i="12" s="1"/>
  <c r="B584" i="12"/>
  <c r="C584" i="12" s="1"/>
  <c r="D584" i="12"/>
  <c r="E584" i="12"/>
  <c r="G584" i="12" s="1"/>
  <c r="B585" i="12"/>
  <c r="C585" i="12" s="1"/>
  <c r="D585" i="12"/>
  <c r="E585" i="12"/>
  <c r="G585" i="12" s="1"/>
  <c r="B586" i="12"/>
  <c r="C586" i="12" s="1"/>
  <c r="D586" i="12"/>
  <c r="E586" i="12"/>
  <c r="G586" i="12" s="1"/>
  <c r="B587" i="12"/>
  <c r="C587" i="12" s="1"/>
  <c r="D587" i="12"/>
  <c r="E587" i="12"/>
  <c r="G587" i="12" s="1"/>
  <c r="B588" i="12"/>
  <c r="C588" i="12" s="1"/>
  <c r="D588" i="12"/>
  <c r="E588" i="12"/>
  <c r="G588" i="12" s="1"/>
  <c r="B589" i="12"/>
  <c r="C589" i="12" s="1"/>
  <c r="D589" i="12"/>
  <c r="E589" i="12"/>
  <c r="G589" i="12" s="1"/>
  <c r="B590" i="12"/>
  <c r="C590" i="12" s="1"/>
  <c r="D590" i="12"/>
  <c r="E590" i="12"/>
  <c r="G590" i="12" s="1"/>
  <c r="B591" i="12"/>
  <c r="C591" i="12" s="1"/>
  <c r="D591" i="12"/>
  <c r="E591" i="12"/>
  <c r="G591" i="12" s="1"/>
  <c r="B592" i="12"/>
  <c r="C592" i="12" s="1"/>
  <c r="D592" i="12"/>
  <c r="E592" i="12"/>
  <c r="G592" i="12" s="1"/>
  <c r="B593" i="12"/>
  <c r="C593" i="12" s="1"/>
  <c r="D593" i="12"/>
  <c r="E593" i="12"/>
  <c r="G593" i="12" s="1"/>
  <c r="B594" i="12"/>
  <c r="C594" i="12" s="1"/>
  <c r="D594" i="12"/>
  <c r="E594" i="12"/>
  <c r="G594" i="12" s="1"/>
  <c r="B595" i="12"/>
  <c r="C595" i="12" s="1"/>
  <c r="D595" i="12"/>
  <c r="E595" i="12"/>
  <c r="G595" i="12" s="1"/>
  <c r="B596" i="12"/>
  <c r="C596" i="12" s="1"/>
  <c r="D596" i="12"/>
  <c r="E596" i="12"/>
  <c r="G596" i="12" s="1"/>
  <c r="B597" i="12"/>
  <c r="C597" i="12" s="1"/>
  <c r="D597" i="12"/>
  <c r="E597" i="12"/>
  <c r="G597" i="12" s="1"/>
  <c r="B598" i="12"/>
  <c r="C598" i="12" s="1"/>
  <c r="D598" i="12"/>
  <c r="E598" i="12"/>
  <c r="G598" i="12" s="1"/>
  <c r="B599" i="12"/>
  <c r="C599" i="12" s="1"/>
  <c r="D599" i="12"/>
  <c r="E599" i="12"/>
  <c r="G599" i="12" s="1"/>
  <c r="B600" i="12"/>
  <c r="C600" i="12" s="1"/>
  <c r="D600" i="12"/>
  <c r="E600" i="12"/>
  <c r="G600" i="12" s="1"/>
  <c r="B601" i="12"/>
  <c r="C601" i="12" s="1"/>
  <c r="D601" i="12"/>
  <c r="E601" i="12"/>
  <c r="G601" i="12" s="1"/>
  <c r="B602" i="12"/>
  <c r="C602" i="12" s="1"/>
  <c r="D602" i="12"/>
  <c r="E602" i="12"/>
  <c r="G602" i="12" s="1"/>
  <c r="B603" i="12"/>
  <c r="C603" i="12" s="1"/>
  <c r="D603" i="12"/>
  <c r="E603" i="12"/>
  <c r="G603" i="12" s="1"/>
  <c r="B604" i="12"/>
  <c r="C604" i="12" s="1"/>
  <c r="D604" i="12"/>
  <c r="E604" i="12"/>
  <c r="G604" i="12" s="1"/>
  <c r="B605" i="12"/>
  <c r="C605" i="12" s="1"/>
  <c r="D605" i="12"/>
  <c r="E605" i="12"/>
  <c r="G605" i="12" s="1"/>
  <c r="B606" i="12"/>
  <c r="C606" i="12" s="1"/>
  <c r="D606" i="12"/>
  <c r="E606" i="12"/>
  <c r="G606" i="12" s="1"/>
  <c r="B607" i="12"/>
  <c r="C607" i="12" s="1"/>
  <c r="D607" i="12"/>
  <c r="E607" i="12"/>
  <c r="G607" i="12" s="1"/>
  <c r="B608" i="12"/>
  <c r="C608" i="12" s="1"/>
  <c r="D608" i="12"/>
  <c r="E608" i="12"/>
  <c r="G608" i="12" s="1"/>
  <c r="B609" i="12"/>
  <c r="C609" i="12" s="1"/>
  <c r="D609" i="12"/>
  <c r="E609" i="12"/>
  <c r="G609" i="12" s="1"/>
  <c r="B610" i="12"/>
  <c r="C610" i="12" s="1"/>
  <c r="D610" i="12"/>
  <c r="E610" i="12"/>
  <c r="G610" i="12" s="1"/>
  <c r="B611" i="12"/>
  <c r="C611" i="12" s="1"/>
  <c r="D611" i="12"/>
  <c r="E611" i="12"/>
  <c r="G611" i="12" s="1"/>
  <c r="B612" i="12"/>
  <c r="C612" i="12" s="1"/>
  <c r="D612" i="12"/>
  <c r="E612" i="12"/>
  <c r="G612" i="12" s="1"/>
  <c r="B613" i="12"/>
  <c r="C613" i="12" s="1"/>
  <c r="D613" i="12"/>
  <c r="E613" i="12"/>
  <c r="G613" i="12" s="1"/>
  <c r="B614" i="12"/>
  <c r="C614" i="12" s="1"/>
  <c r="D614" i="12"/>
  <c r="E614" i="12"/>
  <c r="G614" i="12" s="1"/>
  <c r="B615" i="12"/>
  <c r="C615" i="12" s="1"/>
  <c r="D615" i="12"/>
  <c r="E615" i="12"/>
  <c r="G615" i="12" s="1"/>
  <c r="B616" i="12"/>
  <c r="C616" i="12" s="1"/>
  <c r="D616" i="12"/>
  <c r="E616" i="12"/>
  <c r="G616" i="12" s="1"/>
  <c r="B617" i="12"/>
  <c r="C617" i="12" s="1"/>
  <c r="D617" i="12"/>
  <c r="E617" i="12"/>
  <c r="G617" i="12" s="1"/>
  <c r="B618" i="12"/>
  <c r="C618" i="12" s="1"/>
  <c r="D618" i="12"/>
  <c r="E618" i="12"/>
  <c r="G618" i="12" s="1"/>
  <c r="B619" i="12"/>
  <c r="C619" i="12" s="1"/>
  <c r="D619" i="12"/>
  <c r="E619" i="12"/>
  <c r="G619" i="12" s="1"/>
  <c r="B620" i="12"/>
  <c r="C620" i="12" s="1"/>
  <c r="D620" i="12"/>
  <c r="E620" i="12"/>
  <c r="G620" i="12" s="1"/>
  <c r="B621" i="12"/>
  <c r="C621" i="12" s="1"/>
  <c r="D621" i="12"/>
  <c r="E621" i="12"/>
  <c r="G621" i="12" s="1"/>
  <c r="B622" i="12"/>
  <c r="C622" i="12" s="1"/>
  <c r="D622" i="12"/>
  <c r="E622" i="12"/>
  <c r="G622" i="12" s="1"/>
  <c r="B623" i="12"/>
  <c r="C623" i="12" s="1"/>
  <c r="D623" i="12"/>
  <c r="E623" i="12"/>
  <c r="G623" i="12" s="1"/>
  <c r="B624" i="12"/>
  <c r="C624" i="12" s="1"/>
  <c r="D624" i="12"/>
  <c r="E624" i="12"/>
  <c r="G624" i="12" s="1"/>
  <c r="B625" i="12"/>
  <c r="C625" i="12" s="1"/>
  <c r="D625" i="12"/>
  <c r="E625" i="12"/>
  <c r="G625" i="12" s="1"/>
  <c r="B626" i="12"/>
  <c r="C626" i="12" s="1"/>
  <c r="D626" i="12"/>
  <c r="E626" i="12"/>
  <c r="G626" i="12" s="1"/>
  <c r="B627" i="12"/>
  <c r="C627" i="12" s="1"/>
  <c r="D627" i="12"/>
  <c r="E627" i="12"/>
  <c r="G627" i="12" s="1"/>
  <c r="B628" i="12"/>
  <c r="C628" i="12" s="1"/>
  <c r="D628" i="12"/>
  <c r="E628" i="12"/>
  <c r="G628" i="12" s="1"/>
  <c r="B629" i="12"/>
  <c r="C629" i="12" s="1"/>
  <c r="D629" i="12"/>
  <c r="E629" i="12"/>
  <c r="G629" i="12" s="1"/>
  <c r="B630" i="12"/>
  <c r="C630" i="12" s="1"/>
  <c r="D630" i="12"/>
  <c r="E630" i="12"/>
  <c r="G630" i="12" s="1"/>
  <c r="B631" i="12"/>
  <c r="C631" i="12" s="1"/>
  <c r="D631" i="12"/>
  <c r="E631" i="12"/>
  <c r="G631" i="12" s="1"/>
  <c r="B632" i="12"/>
  <c r="C632" i="12" s="1"/>
  <c r="D632" i="12"/>
  <c r="E632" i="12"/>
  <c r="G632" i="12" s="1"/>
  <c r="B633" i="12"/>
  <c r="C633" i="12" s="1"/>
  <c r="D633" i="12"/>
  <c r="E633" i="12"/>
  <c r="G633" i="12" s="1"/>
  <c r="B634" i="12"/>
  <c r="C634" i="12" s="1"/>
  <c r="D634" i="12"/>
  <c r="E634" i="12"/>
  <c r="G634" i="12" s="1"/>
  <c r="B635" i="12"/>
  <c r="C635" i="12" s="1"/>
  <c r="D635" i="12"/>
  <c r="E635" i="12"/>
  <c r="G635" i="12" s="1"/>
  <c r="B636" i="12"/>
  <c r="C636" i="12" s="1"/>
  <c r="D636" i="12"/>
  <c r="E636" i="12"/>
  <c r="G636" i="12" s="1"/>
  <c r="B637" i="12"/>
  <c r="C637" i="12" s="1"/>
  <c r="D637" i="12"/>
  <c r="E637" i="12"/>
  <c r="G637" i="12" s="1"/>
  <c r="B638" i="12"/>
  <c r="C638" i="12" s="1"/>
  <c r="D638" i="12"/>
  <c r="E638" i="12"/>
  <c r="G638" i="12" s="1"/>
  <c r="B639" i="12"/>
  <c r="C639" i="12" s="1"/>
  <c r="D639" i="12"/>
  <c r="E639" i="12"/>
  <c r="G639" i="12" s="1"/>
  <c r="B640" i="12"/>
  <c r="C640" i="12" s="1"/>
  <c r="D640" i="12"/>
  <c r="E640" i="12"/>
  <c r="G640" i="12" s="1"/>
  <c r="B641" i="12"/>
  <c r="C641" i="12" s="1"/>
  <c r="D641" i="12"/>
  <c r="E641" i="12"/>
  <c r="G641" i="12" s="1"/>
  <c r="B642" i="12"/>
  <c r="C642" i="12" s="1"/>
  <c r="D642" i="12"/>
  <c r="E642" i="12"/>
  <c r="G642" i="12" s="1"/>
  <c r="B643" i="12"/>
  <c r="C643" i="12" s="1"/>
  <c r="D643" i="12"/>
  <c r="E643" i="12"/>
  <c r="G643" i="12" s="1"/>
  <c r="B644" i="12"/>
  <c r="C644" i="12" s="1"/>
  <c r="D644" i="12"/>
  <c r="E644" i="12"/>
  <c r="G644" i="12" s="1"/>
  <c r="B645" i="12"/>
  <c r="C645" i="12" s="1"/>
  <c r="D645" i="12"/>
  <c r="E645" i="12"/>
  <c r="G645" i="12" s="1"/>
  <c r="B646" i="12"/>
  <c r="C646" i="12" s="1"/>
  <c r="D646" i="12"/>
  <c r="E646" i="12"/>
  <c r="G646" i="12" s="1"/>
  <c r="B647" i="12"/>
  <c r="C647" i="12" s="1"/>
  <c r="D647" i="12"/>
  <c r="E647" i="12"/>
  <c r="G647" i="12" s="1"/>
  <c r="B648" i="12"/>
  <c r="C648" i="12" s="1"/>
  <c r="D648" i="12"/>
  <c r="E648" i="12"/>
  <c r="G648" i="12" s="1"/>
  <c r="B649" i="12"/>
  <c r="C649" i="12" s="1"/>
  <c r="D649" i="12"/>
  <c r="E649" i="12"/>
  <c r="G649" i="12" s="1"/>
  <c r="B650" i="12"/>
  <c r="C650" i="12" s="1"/>
  <c r="D650" i="12"/>
  <c r="E650" i="12"/>
  <c r="G650" i="12" s="1"/>
  <c r="B651" i="12"/>
  <c r="C651" i="12" s="1"/>
  <c r="D651" i="12"/>
  <c r="E651" i="12"/>
  <c r="G651" i="12" s="1"/>
  <c r="B652" i="12"/>
  <c r="C652" i="12" s="1"/>
  <c r="D652" i="12"/>
  <c r="E652" i="12"/>
  <c r="G652" i="12" s="1"/>
  <c r="B653" i="12"/>
  <c r="C653" i="12" s="1"/>
  <c r="D653" i="12"/>
  <c r="E653" i="12"/>
  <c r="G653" i="12" s="1"/>
  <c r="B654" i="12"/>
  <c r="C654" i="12" s="1"/>
  <c r="D654" i="12"/>
  <c r="E654" i="12"/>
  <c r="G654" i="12" s="1"/>
  <c r="B655" i="12"/>
  <c r="C655" i="12" s="1"/>
  <c r="D655" i="12"/>
  <c r="E655" i="12"/>
  <c r="G655" i="12" s="1"/>
  <c r="B656" i="12"/>
  <c r="C656" i="12" s="1"/>
  <c r="D656" i="12"/>
  <c r="E656" i="12"/>
  <c r="G656" i="12" s="1"/>
  <c r="B657" i="12"/>
  <c r="C657" i="12" s="1"/>
  <c r="D657" i="12"/>
  <c r="E657" i="12"/>
  <c r="G657" i="12" s="1"/>
  <c r="B658" i="12"/>
  <c r="C658" i="12" s="1"/>
  <c r="D658" i="12"/>
  <c r="E658" i="12"/>
  <c r="G658" i="12" s="1"/>
  <c r="B659" i="12"/>
  <c r="C659" i="12" s="1"/>
  <c r="D659" i="12"/>
  <c r="E659" i="12"/>
  <c r="G659" i="12" s="1"/>
  <c r="B660" i="12"/>
  <c r="C660" i="12" s="1"/>
  <c r="D660" i="12"/>
  <c r="E660" i="12"/>
  <c r="G660" i="12" s="1"/>
  <c r="B661" i="12"/>
  <c r="C661" i="12" s="1"/>
  <c r="D661" i="12"/>
  <c r="E661" i="12"/>
  <c r="G661" i="12" s="1"/>
  <c r="B662" i="12"/>
  <c r="C662" i="12" s="1"/>
  <c r="D662" i="12"/>
  <c r="E662" i="12"/>
  <c r="G662" i="12" s="1"/>
  <c r="B663" i="12"/>
  <c r="C663" i="12" s="1"/>
  <c r="D663" i="12"/>
  <c r="E663" i="12"/>
  <c r="G663" i="12" s="1"/>
  <c r="B664" i="12"/>
  <c r="C664" i="12" s="1"/>
  <c r="D664" i="12"/>
  <c r="E664" i="12"/>
  <c r="G664" i="12" s="1"/>
  <c r="B665" i="12"/>
  <c r="C665" i="12" s="1"/>
  <c r="D665" i="12"/>
  <c r="E665" i="12"/>
  <c r="G665" i="12" s="1"/>
  <c r="B666" i="12"/>
  <c r="C666" i="12" s="1"/>
  <c r="D666" i="12"/>
  <c r="E666" i="12"/>
  <c r="G666" i="12" s="1"/>
  <c r="B667" i="12"/>
  <c r="C667" i="12" s="1"/>
  <c r="D667" i="12"/>
  <c r="E667" i="12"/>
  <c r="G667" i="12" s="1"/>
  <c r="B668" i="12"/>
  <c r="C668" i="12" s="1"/>
  <c r="D668" i="12"/>
  <c r="E668" i="12"/>
  <c r="G668" i="12" s="1"/>
  <c r="B669" i="12"/>
  <c r="C669" i="12" s="1"/>
  <c r="D669" i="12"/>
  <c r="E669" i="12"/>
  <c r="G669" i="12" s="1"/>
  <c r="B670" i="12"/>
  <c r="C670" i="12" s="1"/>
  <c r="D670" i="12"/>
  <c r="E670" i="12"/>
  <c r="G670" i="12" s="1"/>
  <c r="B671" i="12"/>
  <c r="C671" i="12" s="1"/>
  <c r="D671" i="12"/>
  <c r="E671" i="12"/>
  <c r="G671" i="12" s="1"/>
  <c r="B672" i="12"/>
  <c r="C672" i="12" s="1"/>
  <c r="D672" i="12"/>
  <c r="E672" i="12"/>
  <c r="G672" i="12" s="1"/>
  <c r="B673" i="12"/>
  <c r="C673" i="12" s="1"/>
  <c r="D673" i="12"/>
  <c r="E673" i="12"/>
  <c r="G673" i="12" s="1"/>
  <c r="B674" i="12"/>
  <c r="C674" i="12" s="1"/>
  <c r="D674" i="12"/>
  <c r="E674" i="12"/>
  <c r="G674" i="12" s="1"/>
  <c r="B675" i="12"/>
  <c r="C675" i="12" s="1"/>
  <c r="D675" i="12"/>
  <c r="E675" i="12"/>
  <c r="G675" i="12" s="1"/>
  <c r="B676" i="12"/>
  <c r="C676" i="12" s="1"/>
  <c r="D676" i="12"/>
  <c r="E676" i="12"/>
  <c r="G676" i="12" s="1"/>
  <c r="B677" i="12"/>
  <c r="C677" i="12" s="1"/>
  <c r="D677" i="12"/>
  <c r="E677" i="12"/>
  <c r="G677" i="12" s="1"/>
  <c r="B678" i="12"/>
  <c r="C678" i="12" s="1"/>
  <c r="D678" i="12"/>
  <c r="E678" i="12"/>
  <c r="G678" i="12" s="1"/>
  <c r="B679" i="12"/>
  <c r="C679" i="12" s="1"/>
  <c r="D679" i="12"/>
  <c r="E679" i="12"/>
  <c r="G679" i="12" s="1"/>
  <c r="B680" i="12"/>
  <c r="C680" i="12" s="1"/>
  <c r="D680" i="12"/>
  <c r="E680" i="12"/>
  <c r="G680" i="12" s="1"/>
  <c r="B681" i="12"/>
  <c r="C681" i="12" s="1"/>
  <c r="D681" i="12"/>
  <c r="E681" i="12"/>
  <c r="G681" i="12" s="1"/>
  <c r="B682" i="12"/>
  <c r="C682" i="12" s="1"/>
  <c r="D682" i="12"/>
  <c r="E682" i="12"/>
  <c r="G682" i="12" s="1"/>
  <c r="B683" i="12"/>
  <c r="C683" i="12" s="1"/>
  <c r="D683" i="12"/>
  <c r="E683" i="12"/>
  <c r="G683" i="12" s="1"/>
  <c r="B684" i="12"/>
  <c r="C684" i="12" s="1"/>
  <c r="D684" i="12"/>
  <c r="E684" i="12"/>
  <c r="G684" i="12" s="1"/>
  <c r="B685" i="12"/>
  <c r="C685" i="12" s="1"/>
  <c r="D685" i="12"/>
  <c r="E685" i="12"/>
  <c r="G685" i="12" s="1"/>
  <c r="B686" i="12"/>
  <c r="C686" i="12" s="1"/>
  <c r="D686" i="12"/>
  <c r="E686" i="12"/>
  <c r="G686" i="12" s="1"/>
  <c r="B687" i="12"/>
  <c r="C687" i="12" s="1"/>
  <c r="D687" i="12"/>
  <c r="E687" i="12"/>
  <c r="G687" i="12" s="1"/>
  <c r="B688" i="12"/>
  <c r="C688" i="12" s="1"/>
  <c r="D688" i="12"/>
  <c r="E688" i="12"/>
  <c r="G688" i="12" s="1"/>
  <c r="B689" i="12"/>
  <c r="C689" i="12" s="1"/>
  <c r="D689" i="12"/>
  <c r="E689" i="12"/>
  <c r="G689" i="12" s="1"/>
  <c r="B690" i="12"/>
  <c r="C690" i="12" s="1"/>
  <c r="D690" i="12"/>
  <c r="E690" i="12"/>
  <c r="G690" i="12" s="1"/>
  <c r="B691" i="12"/>
  <c r="C691" i="12" s="1"/>
  <c r="D691" i="12"/>
  <c r="E691" i="12"/>
  <c r="G691" i="12" s="1"/>
  <c r="B692" i="12"/>
  <c r="C692" i="12" s="1"/>
  <c r="D692" i="12"/>
  <c r="E692" i="12"/>
  <c r="G692" i="12" s="1"/>
  <c r="B693" i="12"/>
  <c r="C693" i="12" s="1"/>
  <c r="D693" i="12"/>
  <c r="E693" i="12"/>
  <c r="G693" i="12" s="1"/>
  <c r="B694" i="12"/>
  <c r="C694" i="12" s="1"/>
  <c r="D694" i="12"/>
  <c r="E694" i="12"/>
  <c r="G694" i="12" s="1"/>
  <c r="B695" i="12"/>
  <c r="C695" i="12" s="1"/>
  <c r="D695" i="12"/>
  <c r="E695" i="12"/>
  <c r="G695" i="12" s="1"/>
  <c r="B696" i="12"/>
  <c r="C696" i="12" s="1"/>
  <c r="D696" i="12"/>
  <c r="E696" i="12"/>
  <c r="G696" i="12" s="1"/>
  <c r="B697" i="12"/>
  <c r="C697" i="12" s="1"/>
  <c r="D697" i="12"/>
  <c r="E697" i="12"/>
  <c r="G697" i="12" s="1"/>
  <c r="B698" i="12"/>
  <c r="C698" i="12" s="1"/>
  <c r="D698" i="12"/>
  <c r="E698" i="12"/>
  <c r="G698" i="12" s="1"/>
  <c r="B699" i="12"/>
  <c r="C699" i="12" s="1"/>
  <c r="D699" i="12"/>
  <c r="E699" i="12"/>
  <c r="G699" i="12" s="1"/>
  <c r="B700" i="12"/>
  <c r="C700" i="12" s="1"/>
  <c r="D700" i="12"/>
  <c r="E700" i="12"/>
  <c r="G700" i="12" s="1"/>
  <c r="B701" i="12"/>
  <c r="C701" i="12" s="1"/>
  <c r="D701" i="12"/>
  <c r="E701" i="12"/>
  <c r="G701" i="12" s="1"/>
  <c r="B702" i="12"/>
  <c r="C702" i="12" s="1"/>
  <c r="D702" i="12"/>
  <c r="E702" i="12"/>
  <c r="G702" i="12" s="1"/>
  <c r="B703" i="12"/>
  <c r="C703" i="12" s="1"/>
  <c r="D703" i="12"/>
  <c r="E703" i="12"/>
  <c r="G703" i="12" s="1"/>
  <c r="B704" i="12"/>
  <c r="C704" i="12" s="1"/>
  <c r="D704" i="12"/>
  <c r="E704" i="12"/>
  <c r="G704" i="12" s="1"/>
  <c r="B705" i="12"/>
  <c r="C705" i="12" s="1"/>
  <c r="D705" i="12"/>
  <c r="E705" i="12"/>
  <c r="G705" i="12" s="1"/>
  <c r="B706" i="12"/>
  <c r="C706" i="12" s="1"/>
  <c r="D706" i="12"/>
  <c r="E706" i="12"/>
  <c r="G706" i="12" s="1"/>
  <c r="B707" i="12"/>
  <c r="C707" i="12" s="1"/>
  <c r="D707" i="12"/>
  <c r="E707" i="12"/>
  <c r="G707" i="12" s="1"/>
  <c r="B708" i="12"/>
  <c r="C708" i="12" s="1"/>
  <c r="D708" i="12"/>
  <c r="E708" i="12"/>
  <c r="G708" i="12" s="1"/>
  <c r="B709" i="12"/>
  <c r="C709" i="12" s="1"/>
  <c r="D709" i="12"/>
  <c r="E709" i="12"/>
  <c r="G709" i="12" s="1"/>
  <c r="B710" i="12"/>
  <c r="C710" i="12" s="1"/>
  <c r="D710" i="12"/>
  <c r="E710" i="12"/>
  <c r="G710" i="12" s="1"/>
  <c r="I27" i="23" l="1"/>
  <c r="I28" i="23"/>
  <c r="H26" i="23"/>
  <c r="H28" i="23"/>
  <c r="G27" i="23"/>
  <c r="G28" i="23"/>
  <c r="A516" i="25"/>
  <c r="BD65" i="21"/>
  <c r="BE65" i="21" s="1"/>
  <c r="BD66" i="21"/>
  <c r="BE66" i="21" s="1"/>
  <c r="BD67" i="21"/>
  <c r="BE67" i="21" s="1"/>
  <c r="BD68" i="21"/>
  <c r="BF68" i="21" s="1"/>
  <c r="A476" i="25"/>
  <c r="AZ65" i="21"/>
  <c r="BA65" i="21" s="1"/>
  <c r="AZ66" i="21"/>
  <c r="BA66" i="21" s="1"/>
  <c r="AZ67" i="21"/>
  <c r="BA67" i="21" s="1"/>
  <c r="AZ68" i="21"/>
  <c r="BB68" i="21" s="1"/>
  <c r="A436" i="25"/>
  <c r="AV65" i="21"/>
  <c r="AX65" i="21" s="1"/>
  <c r="AV66" i="21"/>
  <c r="AW66" i="21" s="1"/>
  <c r="AV67" i="21"/>
  <c r="AW67" i="21" s="1"/>
  <c r="AV68" i="21"/>
  <c r="AX68" i="21" s="1"/>
  <c r="A396" i="25"/>
  <c r="AR65" i="21"/>
  <c r="AS65" i="21" s="1"/>
  <c r="AR66" i="21"/>
  <c r="AT66" i="21" s="1"/>
  <c r="AR67" i="21"/>
  <c r="AS67" i="21" s="1"/>
  <c r="AN65" i="21"/>
  <c r="AP65" i="21" s="1"/>
  <c r="AN66" i="21"/>
  <c r="AO66" i="21" s="1"/>
  <c r="AN67" i="21"/>
  <c r="AP67" i="21" s="1"/>
  <c r="A316" i="25"/>
  <c r="AJ65" i="21"/>
  <c r="AL65" i="21" s="1"/>
  <c r="AJ66" i="21"/>
  <c r="AK66" i="21" s="1"/>
  <c r="AJ67" i="21"/>
  <c r="AK67" i="21" s="1"/>
  <c r="AJ68" i="21"/>
  <c r="AL68" i="21" s="1"/>
  <c r="A276" i="25"/>
  <c r="AF65" i="21"/>
  <c r="AG65" i="21" s="1"/>
  <c r="AF66" i="21"/>
  <c r="AH66" i="21" s="1"/>
  <c r="AF67" i="21"/>
  <c r="AG67" i="21" s="1"/>
  <c r="A236" i="25"/>
  <c r="AB65" i="21"/>
  <c r="AD65" i="21" s="1"/>
  <c r="AB66" i="21"/>
  <c r="AC66" i="21" s="1"/>
  <c r="AB67" i="21"/>
  <c r="AC67" i="21" s="1"/>
  <c r="A196" i="25"/>
  <c r="X65" i="21"/>
  <c r="Y65" i="21" s="1"/>
  <c r="X66" i="21"/>
  <c r="Y66" i="21" s="1"/>
  <c r="X67" i="21"/>
  <c r="Y67" i="21" s="1"/>
  <c r="T67" i="21"/>
  <c r="U67" i="21" s="1"/>
  <c r="T68" i="21"/>
  <c r="V68" i="21" s="1"/>
  <c r="T65" i="21"/>
  <c r="V65" i="21" s="1"/>
  <c r="T66" i="21"/>
  <c r="V66" i="21" s="1"/>
  <c r="P67" i="21"/>
  <c r="Q67" i="21" s="1"/>
  <c r="P65" i="21"/>
  <c r="Q65" i="21" s="1"/>
  <c r="A117" i="25"/>
  <c r="A77" i="25"/>
  <c r="AG66" i="21" l="1"/>
  <c r="R65" i="21"/>
  <c r="BF66" i="21"/>
  <c r="AH67" i="21"/>
  <c r="AO67" i="21"/>
  <c r="U65" i="21"/>
  <c r="Z66" i="21"/>
  <c r="AC65" i="21"/>
  <c r="AK65" i="21"/>
  <c r="AO65" i="21"/>
  <c r="BE68" i="21"/>
  <c r="AS66" i="21"/>
  <c r="AW65" i="21"/>
  <c r="BB66" i="21"/>
  <c r="BF65" i="21"/>
  <c r="BB65" i="21"/>
  <c r="A37" i="25"/>
  <c r="AD66" i="21"/>
  <c r="U66" i="21"/>
  <c r="U68" i="21"/>
  <c r="AW68" i="21"/>
  <c r="R67" i="21"/>
  <c r="Z65" i="21"/>
  <c r="AL66" i="21"/>
  <c r="AT65" i="21"/>
  <c r="AK68" i="21"/>
  <c r="A356" i="25"/>
  <c r="AX66" i="21"/>
  <c r="BA68" i="21"/>
  <c r="A517" i="25"/>
  <c r="BF67" i="21"/>
  <c r="BB67" i="21"/>
  <c r="AX67" i="21"/>
  <c r="AT67" i="21"/>
  <c r="AP66" i="21"/>
  <c r="AL67" i="21"/>
  <c r="AH65" i="21"/>
  <c r="AD67" i="21"/>
  <c r="Z67" i="21"/>
  <c r="V67" i="21"/>
  <c r="A3" i="35"/>
  <c r="B5" i="23" l="1"/>
  <c r="I24" i="37" l="1"/>
  <c r="G24" i="37"/>
  <c r="E24" i="37"/>
  <c r="C9" i="37"/>
  <c r="O69" i="21" l="1"/>
  <c r="K69" i="21"/>
  <c r="M32" i="23"/>
  <c r="M31" i="23"/>
  <c r="A477" i="25"/>
  <c r="A437" i="25"/>
  <c r="A397" i="25"/>
  <c r="A357" i="25"/>
  <c r="A317" i="25"/>
  <c r="A277" i="25"/>
  <c r="A237" i="25"/>
  <c r="A197" i="25"/>
  <c r="A157" i="25"/>
  <c r="A118" i="25"/>
  <c r="A78" i="25"/>
  <c r="M33" i="23" l="1"/>
  <c r="H4" i="21"/>
  <c r="A38" i="25" l="1"/>
  <c r="BG64" i="21"/>
  <c r="BD64" i="21"/>
  <c r="BF64" i="21" s="1"/>
  <c r="AZ64" i="21"/>
  <c r="BB64" i="21" s="1"/>
  <c r="AV64" i="21"/>
  <c r="AW64" i="21" s="1"/>
  <c r="A434" i="25" s="1"/>
  <c r="AR64" i="21"/>
  <c r="AS64" i="21" s="1"/>
  <c r="A394" i="25" s="1"/>
  <c r="AN64" i="21"/>
  <c r="AP64" i="21" s="1"/>
  <c r="AJ64" i="21"/>
  <c r="AL64" i="21" s="1"/>
  <c r="AF64" i="21"/>
  <c r="AG64" i="21" s="1"/>
  <c r="A274" i="25" s="1"/>
  <c r="AB64" i="21"/>
  <c r="AC64" i="21" s="1"/>
  <c r="A234" i="25" s="1"/>
  <c r="X64" i="21"/>
  <c r="Z64" i="21" s="1"/>
  <c r="T64" i="21"/>
  <c r="V64" i="21" s="1"/>
  <c r="P64" i="21"/>
  <c r="Q64" i="21" s="1"/>
  <c r="A115" i="25" s="1"/>
  <c r="L64" i="21"/>
  <c r="N64" i="21" s="1"/>
  <c r="H55" i="21"/>
  <c r="J55" i="21" s="1"/>
  <c r="L55" i="21"/>
  <c r="M55" i="21" s="1"/>
  <c r="A65" i="25" s="1"/>
  <c r="P55" i="21"/>
  <c r="R55" i="21" s="1"/>
  <c r="T55" i="21"/>
  <c r="U55" i="21" s="1"/>
  <c r="A145" i="25" s="1"/>
  <c r="X55" i="21"/>
  <c r="Z55" i="21" s="1"/>
  <c r="AB55" i="21"/>
  <c r="AC55" i="21" s="1"/>
  <c r="A224" i="25" s="1"/>
  <c r="AF55" i="21"/>
  <c r="AH55" i="21" s="1"/>
  <c r="AJ55" i="21"/>
  <c r="AL55" i="21" s="1"/>
  <c r="AN55" i="21"/>
  <c r="AO55" i="21" s="1"/>
  <c r="A344" i="25" s="1"/>
  <c r="AR55" i="21"/>
  <c r="AS55" i="21" s="1"/>
  <c r="A384" i="25" s="1"/>
  <c r="AV55" i="21"/>
  <c r="AX55" i="21" s="1"/>
  <c r="AZ55" i="21"/>
  <c r="BA55" i="21" s="1"/>
  <c r="A464" i="25" s="1"/>
  <c r="BD55" i="21"/>
  <c r="BF55" i="21" s="1"/>
  <c r="BG55" i="21"/>
  <c r="H28" i="21"/>
  <c r="I28" i="21" s="1"/>
  <c r="D25" i="25" s="1"/>
  <c r="L28" i="21"/>
  <c r="M28" i="21" s="1"/>
  <c r="D50" i="25" s="1"/>
  <c r="P28" i="21"/>
  <c r="R28" i="21" s="1"/>
  <c r="T28" i="21"/>
  <c r="V28" i="21" s="1"/>
  <c r="X28" i="21"/>
  <c r="Y28" i="21" s="1"/>
  <c r="D125" i="25" s="1"/>
  <c r="AB28" i="21"/>
  <c r="AC28" i="21" s="1"/>
  <c r="D150" i="25" s="1"/>
  <c r="AF28" i="21"/>
  <c r="AH28" i="21" s="1"/>
  <c r="AJ28" i="21"/>
  <c r="AK28" i="21" s="1"/>
  <c r="D200" i="25" s="1"/>
  <c r="AN28" i="21"/>
  <c r="AP28" i="21" s="1"/>
  <c r="AR28" i="21"/>
  <c r="AS28" i="21" s="1"/>
  <c r="D250" i="25" s="1"/>
  <c r="AV28" i="21"/>
  <c r="AX28" i="21" s="1"/>
  <c r="AZ28" i="21"/>
  <c r="BB28" i="21" s="1"/>
  <c r="BD28" i="21"/>
  <c r="BE28" i="21" s="1"/>
  <c r="D325" i="25" s="1"/>
  <c r="BG28" i="21"/>
  <c r="H64" i="21"/>
  <c r="I64" i="21" s="1"/>
  <c r="A35" i="25" s="1"/>
  <c r="J28" i="23"/>
  <c r="L28" i="23"/>
  <c r="K28" i="23"/>
  <c r="BA28" i="21" l="1"/>
  <c r="D300" i="25" s="1"/>
  <c r="Y55" i="21"/>
  <c r="A184" i="25" s="1"/>
  <c r="AW28" i="21"/>
  <c r="D275" i="25" s="1"/>
  <c r="U28" i="21"/>
  <c r="D100" i="25" s="1"/>
  <c r="AG55" i="21"/>
  <c r="A264" i="25" s="1"/>
  <c r="AK55" i="21"/>
  <c r="A304" i="25" s="1"/>
  <c r="Q55" i="21"/>
  <c r="A105" i="25" s="1"/>
  <c r="AP55" i="21"/>
  <c r="AT64" i="21"/>
  <c r="BE55" i="21"/>
  <c r="A504" i="25" s="1"/>
  <c r="AD64" i="21"/>
  <c r="Q28" i="21"/>
  <c r="D75" i="25" s="1"/>
  <c r="BF28" i="21"/>
  <c r="AO28" i="21"/>
  <c r="D225" i="25" s="1"/>
  <c r="AL28" i="21"/>
  <c r="V55" i="21"/>
  <c r="R64" i="21"/>
  <c r="AX64" i="21"/>
  <c r="J28" i="21"/>
  <c r="I55" i="21"/>
  <c r="A25" i="25" s="1"/>
  <c r="AW55" i="21"/>
  <c r="A424" i="25" s="1"/>
  <c r="M64" i="21"/>
  <c r="A75" i="25" s="1"/>
  <c r="Z28" i="21"/>
  <c r="BB55" i="21"/>
  <c r="AG28" i="21"/>
  <c r="D175" i="25" s="1"/>
  <c r="AH64" i="21"/>
  <c r="Y64" i="21"/>
  <c r="A194" i="25" s="1"/>
  <c r="AO64" i="21"/>
  <c r="A354" i="25" s="1"/>
  <c r="BE64" i="21"/>
  <c r="A514" i="25" s="1"/>
  <c r="U64" i="21"/>
  <c r="A155" i="25" s="1"/>
  <c r="AK64" i="21"/>
  <c r="A314" i="25" s="1"/>
  <c r="BA64" i="21"/>
  <c r="A474" i="25" s="1"/>
  <c r="N55" i="21"/>
  <c r="AT55" i="21"/>
  <c r="AD55" i="21"/>
  <c r="AT28" i="21"/>
  <c r="AD28" i="21"/>
  <c r="N28" i="21"/>
  <c r="M28" i="23"/>
  <c r="J64" i="21" l="1"/>
  <c r="K63" i="21"/>
  <c r="K59" i="21" l="1"/>
  <c r="K65" i="21" s="1"/>
  <c r="K67" i="21" l="1"/>
  <c r="F28" i="23"/>
  <c r="E55" i="21"/>
  <c r="K68" i="21" l="1"/>
  <c r="C12" i="37"/>
  <c r="L27" i="23" l="1"/>
  <c r="K27" i="23"/>
  <c r="J27" i="23"/>
  <c r="F27" i="23"/>
  <c r="E57" i="21"/>
  <c r="E54" i="21"/>
  <c r="E53" i="21"/>
  <c r="E52" i="21"/>
  <c r="E51" i="21"/>
  <c r="E50" i="21"/>
  <c r="E49" i="21"/>
  <c r="D45" i="21"/>
  <c r="D44" i="21"/>
  <c r="D43" i="21"/>
  <c r="D42" i="21"/>
  <c r="D41" i="21"/>
  <c r="D40" i="21"/>
  <c r="D39" i="21"/>
  <c r="D38" i="21"/>
  <c r="D37" i="21"/>
  <c r="D36" i="21"/>
  <c r="D35" i="21"/>
  <c r="D34" i="21"/>
  <c r="D33" i="21"/>
  <c r="D32" i="21"/>
  <c r="D31" i="21"/>
  <c r="H13" i="23" l="1"/>
  <c r="H14" i="23"/>
  <c r="H15" i="23"/>
  <c r="H16" i="23"/>
  <c r="H17" i="23"/>
  <c r="H18" i="23"/>
  <c r="H19" i="23"/>
  <c r="H20" i="23"/>
  <c r="H21" i="23"/>
  <c r="H22" i="23"/>
  <c r="H23" i="23"/>
  <c r="H24" i="23"/>
  <c r="H25" i="23"/>
  <c r="H12" i="23"/>
  <c r="F13" i="23"/>
  <c r="F14" i="23"/>
  <c r="F15" i="23"/>
  <c r="F16" i="23"/>
  <c r="F17" i="23"/>
  <c r="F18" i="23"/>
  <c r="F19" i="23"/>
  <c r="F20" i="23"/>
  <c r="F21" i="23"/>
  <c r="F22" i="23"/>
  <c r="F23" i="23"/>
  <c r="F24" i="23"/>
  <c r="F25" i="23"/>
  <c r="F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12" i="23"/>
  <c r="B65" i="29" l="1"/>
  <c r="B66" i="29"/>
  <c r="B67" i="29"/>
  <c r="B64" i="29"/>
  <c r="B58" i="29"/>
  <c r="B59" i="29"/>
  <c r="B60" i="29"/>
  <c r="B57" i="29"/>
  <c r="B51" i="29"/>
  <c r="B52" i="29"/>
  <c r="B53" i="29"/>
  <c r="B50" i="29"/>
  <c r="B44" i="29"/>
  <c r="B45" i="29"/>
  <c r="B46" i="29"/>
  <c r="B43" i="29"/>
  <c r="B37" i="29"/>
  <c r="B38" i="29"/>
  <c r="B39" i="29"/>
  <c r="B36" i="29"/>
  <c r="B30" i="29"/>
  <c r="B31" i="29"/>
  <c r="B32" i="29"/>
  <c r="B29" i="29"/>
  <c r="B23" i="29"/>
  <c r="B24" i="29"/>
  <c r="B25" i="29"/>
  <c r="B22" i="29"/>
  <c r="B16" i="29"/>
  <c r="B17" i="29"/>
  <c r="B18" i="29"/>
  <c r="B15" i="29"/>
  <c r="B9" i="29"/>
  <c r="B10" i="29"/>
  <c r="B11" i="29"/>
  <c r="B8" i="29"/>
  <c r="B86" i="29"/>
  <c r="B87" i="29"/>
  <c r="B88" i="29"/>
  <c r="B85" i="29"/>
  <c r="B79" i="29"/>
  <c r="B80" i="29"/>
  <c r="B81" i="29"/>
  <c r="B78" i="29"/>
  <c r="B72" i="29"/>
  <c r="B73" i="29"/>
  <c r="B74" i="29"/>
  <c r="B71" i="29"/>
  <c r="BC69" i="21" l="1"/>
  <c r="AY69" i="21"/>
  <c r="AU69" i="21"/>
  <c r="AQ69" i="21"/>
  <c r="AM69" i="21"/>
  <c r="AI69" i="21"/>
  <c r="AE69" i="21"/>
  <c r="AA69" i="21"/>
  <c r="W69" i="21"/>
  <c r="S69" i="21"/>
  <c r="BG69" i="21" l="1"/>
  <c r="G57" i="21"/>
  <c r="G54" i="21"/>
  <c r="G53" i="21"/>
  <c r="G52" i="21"/>
  <c r="G51" i="21"/>
  <c r="G50" i="21"/>
  <c r="G45" i="21"/>
  <c r="I26" i="23" s="1"/>
  <c r="J26" i="23" s="1"/>
  <c r="G44" i="21"/>
  <c r="I25" i="23" s="1"/>
  <c r="G43" i="21"/>
  <c r="I24" i="23" s="1"/>
  <c r="G42" i="21"/>
  <c r="I23" i="23" s="1"/>
  <c r="G41" i="21"/>
  <c r="I22" i="23" s="1"/>
  <c r="G40" i="21"/>
  <c r="I21" i="23" s="1"/>
  <c r="G39" i="21"/>
  <c r="I20" i="23" s="1"/>
  <c r="G38" i="21"/>
  <c r="I19" i="23" s="1"/>
  <c r="G37" i="21"/>
  <c r="I18" i="23" s="1"/>
  <c r="G36" i="21"/>
  <c r="I17" i="23" s="1"/>
  <c r="G35" i="21"/>
  <c r="I16" i="23" s="1"/>
  <c r="G34" i="21"/>
  <c r="I15" i="23" s="1"/>
  <c r="G33" i="21"/>
  <c r="I14" i="23" s="1"/>
  <c r="G32" i="21"/>
  <c r="I13" i="23" s="1"/>
  <c r="G31" i="21"/>
  <c r="I12" i="23" s="1"/>
  <c r="O63" i="21"/>
  <c r="O59" i="21"/>
  <c r="S63" i="21"/>
  <c r="S59" i="21"/>
  <c r="W63" i="21"/>
  <c r="W59" i="21"/>
  <c r="AA63" i="21"/>
  <c r="AA59" i="21"/>
  <c r="AE63" i="21"/>
  <c r="AE59" i="21"/>
  <c r="AI63" i="21"/>
  <c r="AI59" i="21"/>
  <c r="AM63" i="21"/>
  <c r="AM59" i="21"/>
  <c r="AQ63" i="21"/>
  <c r="AQ59" i="21"/>
  <c r="AU63" i="21"/>
  <c r="AU59" i="21"/>
  <c r="BC63" i="21"/>
  <c r="BC59" i="21"/>
  <c r="AY63" i="21"/>
  <c r="AY59" i="21"/>
  <c r="BG58" i="21"/>
  <c r="BD58" i="21"/>
  <c r="AZ58" i="21"/>
  <c r="AV58" i="21"/>
  <c r="AW58" i="21" s="1"/>
  <c r="A428" i="25" s="1"/>
  <c r="AR58" i="21"/>
  <c r="AT58" i="21" s="1"/>
  <c r="AN58" i="21"/>
  <c r="AP58" i="21" s="1"/>
  <c r="AJ58" i="21"/>
  <c r="AF58" i="21"/>
  <c r="AG58" i="21" s="1"/>
  <c r="A268" i="25" s="1"/>
  <c r="AB58" i="21"/>
  <c r="AC58" i="21" s="1"/>
  <c r="A228" i="25" s="1"/>
  <c r="X58" i="21"/>
  <c r="Z58" i="21" s="1"/>
  <c r="T58" i="21"/>
  <c r="P58" i="21"/>
  <c r="R58" i="21" s="1"/>
  <c r="L58" i="21"/>
  <c r="M58" i="21" s="1"/>
  <c r="A69" i="25" s="1"/>
  <c r="H58" i="21"/>
  <c r="J58" i="21" s="1"/>
  <c r="A387" i="25"/>
  <c r="A386" i="25"/>
  <c r="A107" i="25"/>
  <c r="BG57" i="21"/>
  <c r="BD57" i="21"/>
  <c r="BF57" i="21" s="1"/>
  <c r="AZ57" i="21"/>
  <c r="AV57" i="21"/>
  <c r="AX57" i="21" s="1"/>
  <c r="AR57" i="21"/>
  <c r="AT57" i="21" s="1"/>
  <c r="AN57" i="21"/>
  <c r="AP57" i="21" s="1"/>
  <c r="AJ57" i="21"/>
  <c r="AF57" i="21"/>
  <c r="AH57" i="21" s="1"/>
  <c r="AB57" i="21"/>
  <c r="AD57" i="21" s="1"/>
  <c r="X57" i="21"/>
  <c r="T57" i="21"/>
  <c r="P57" i="21"/>
  <c r="R57" i="21" s="1"/>
  <c r="L57" i="21"/>
  <c r="N57" i="21" s="1"/>
  <c r="H57" i="21"/>
  <c r="BG54" i="21"/>
  <c r="BD54" i="21"/>
  <c r="AZ54" i="21"/>
  <c r="AV54" i="21"/>
  <c r="AX54" i="21" s="1"/>
  <c r="AR54" i="21"/>
  <c r="AT54" i="21" s="1"/>
  <c r="AN54" i="21"/>
  <c r="AP54" i="21" s="1"/>
  <c r="AJ54" i="21"/>
  <c r="AF54" i="21"/>
  <c r="AH54" i="21" s="1"/>
  <c r="AB54" i="21"/>
  <c r="AD54" i="21" s="1"/>
  <c r="X54" i="21"/>
  <c r="Z54" i="21" s="1"/>
  <c r="T54" i="21"/>
  <c r="P54" i="21"/>
  <c r="R54" i="21" s="1"/>
  <c r="L54" i="21"/>
  <c r="N54" i="21" s="1"/>
  <c r="H54" i="21"/>
  <c r="J54" i="21" s="1"/>
  <c r="BG53" i="21"/>
  <c r="BD53" i="21"/>
  <c r="BF53" i="21" s="1"/>
  <c r="AZ53" i="21"/>
  <c r="AV53" i="21"/>
  <c r="AX53" i="21" s="1"/>
  <c r="AR53" i="21"/>
  <c r="AT53" i="21" s="1"/>
  <c r="AN53" i="21"/>
  <c r="AP53" i="21" s="1"/>
  <c r="AJ53" i="21"/>
  <c r="AF53" i="21"/>
  <c r="AH53" i="21" s="1"/>
  <c r="AB53" i="21"/>
  <c r="AD53" i="21" s="1"/>
  <c r="X53" i="21"/>
  <c r="T53" i="21"/>
  <c r="P53" i="21"/>
  <c r="R53" i="21" s="1"/>
  <c r="L53" i="21"/>
  <c r="N53" i="21" s="1"/>
  <c r="H53" i="21"/>
  <c r="J53" i="21" s="1"/>
  <c r="BG52" i="21"/>
  <c r="BD52" i="21"/>
  <c r="AZ52" i="21"/>
  <c r="AV52" i="21"/>
  <c r="AX52" i="21" s="1"/>
  <c r="AR52" i="21"/>
  <c r="AT52" i="21" s="1"/>
  <c r="AN52" i="21"/>
  <c r="AP52" i="21" s="1"/>
  <c r="AJ52" i="21"/>
  <c r="AF52" i="21"/>
  <c r="AH52" i="21" s="1"/>
  <c r="AB52" i="21"/>
  <c r="X52" i="21"/>
  <c r="Z52" i="21" s="1"/>
  <c r="T52" i="21"/>
  <c r="P52" i="21"/>
  <c r="Q52" i="21" s="1"/>
  <c r="A102" i="25" s="1"/>
  <c r="L52" i="21"/>
  <c r="N52" i="21" s="1"/>
  <c r="H52" i="21"/>
  <c r="BG51" i="21"/>
  <c r="BD51" i="21"/>
  <c r="BF51" i="21" s="1"/>
  <c r="AZ51" i="21"/>
  <c r="BB51" i="21" s="1"/>
  <c r="AV51" i="21"/>
  <c r="AX51" i="21" s="1"/>
  <c r="AR51" i="21"/>
  <c r="AT51" i="21" s="1"/>
  <c r="AN51" i="21"/>
  <c r="AP51" i="21" s="1"/>
  <c r="AJ51" i="21"/>
  <c r="AK51" i="21" s="1"/>
  <c r="A300" i="25" s="1"/>
  <c r="AF51" i="21"/>
  <c r="AH51" i="21" s="1"/>
  <c r="AB51" i="21"/>
  <c r="X51" i="21"/>
  <c r="Z51" i="21" s="1"/>
  <c r="T51" i="21"/>
  <c r="P51" i="21"/>
  <c r="R51" i="21" s="1"/>
  <c r="L51" i="21"/>
  <c r="N51" i="21" s="1"/>
  <c r="H51" i="21"/>
  <c r="BG50" i="21"/>
  <c r="BD50" i="21"/>
  <c r="AZ50" i="21"/>
  <c r="BB50" i="21" s="1"/>
  <c r="AV50" i="21"/>
  <c r="AX50" i="21" s="1"/>
  <c r="AR50" i="21"/>
  <c r="AN50" i="21"/>
  <c r="AP50" i="21" s="1"/>
  <c r="AJ50" i="21"/>
  <c r="AF50" i="21"/>
  <c r="AH50" i="21" s="1"/>
  <c r="AB50" i="21"/>
  <c r="AD50" i="21" s="1"/>
  <c r="X50" i="21"/>
  <c r="T50" i="21"/>
  <c r="V50" i="21" s="1"/>
  <c r="P50" i="21"/>
  <c r="R50" i="21" s="1"/>
  <c r="L50" i="21"/>
  <c r="H50" i="21"/>
  <c r="J50" i="21" s="1"/>
  <c r="BG49" i="21"/>
  <c r="BD49" i="21"/>
  <c r="BF49" i="21" s="1"/>
  <c r="AZ49" i="21"/>
  <c r="AV49" i="21"/>
  <c r="AX49" i="21" s="1"/>
  <c r="AR49" i="21"/>
  <c r="AN49" i="21"/>
  <c r="AP49" i="21" s="1"/>
  <c r="AJ49" i="21"/>
  <c r="AF49" i="21"/>
  <c r="AH49" i="21" s="1"/>
  <c r="AB49" i="21"/>
  <c r="AD49" i="21" s="1"/>
  <c r="X49" i="21"/>
  <c r="T49" i="21"/>
  <c r="P49" i="21"/>
  <c r="R49" i="21" s="1"/>
  <c r="L49" i="21"/>
  <c r="N49" i="21" s="1"/>
  <c r="H49" i="21"/>
  <c r="J49" i="21" s="1"/>
  <c r="BG45" i="21"/>
  <c r="BD45" i="21"/>
  <c r="BF45" i="21" s="1"/>
  <c r="AZ45" i="21"/>
  <c r="AV45" i="21"/>
  <c r="AX45" i="21" s="1"/>
  <c r="AR45" i="21"/>
  <c r="AT45" i="21" s="1"/>
  <c r="AN45" i="21"/>
  <c r="AJ45" i="21"/>
  <c r="AK45" i="21" s="1"/>
  <c r="A297" i="25" s="1"/>
  <c r="AF45" i="21"/>
  <c r="AH45" i="21" s="1"/>
  <c r="AB45" i="21"/>
  <c r="X45" i="21"/>
  <c r="Z45" i="21" s="1"/>
  <c r="T45" i="21"/>
  <c r="P45" i="21"/>
  <c r="R45" i="21" s="1"/>
  <c r="L45" i="21"/>
  <c r="N45" i="21" s="1"/>
  <c r="H45" i="21"/>
  <c r="BG44" i="21"/>
  <c r="BD44" i="21"/>
  <c r="BF44" i="21" s="1"/>
  <c r="AZ44" i="21"/>
  <c r="BB44" i="21" s="1"/>
  <c r="AV44" i="21"/>
  <c r="AX44" i="21" s="1"/>
  <c r="AR44" i="21"/>
  <c r="AT44" i="21" s="1"/>
  <c r="AN44" i="21"/>
  <c r="AP44" i="21" s="1"/>
  <c r="AJ44" i="21"/>
  <c r="AL44" i="21" s="1"/>
  <c r="AF44" i="21"/>
  <c r="AH44" i="21" s="1"/>
  <c r="AB44" i="21"/>
  <c r="X44" i="21"/>
  <c r="Z44" i="21" s="1"/>
  <c r="T44" i="21"/>
  <c r="P44" i="21"/>
  <c r="R44" i="21" s="1"/>
  <c r="L44" i="21"/>
  <c r="N44" i="21" s="1"/>
  <c r="H44" i="21"/>
  <c r="BG43" i="21"/>
  <c r="BD43" i="21"/>
  <c r="AZ43" i="21"/>
  <c r="BB43" i="21" s="1"/>
  <c r="AV43" i="21"/>
  <c r="AX43" i="21" s="1"/>
  <c r="AR43" i="21"/>
  <c r="AT43" i="21" s="1"/>
  <c r="AN43" i="21"/>
  <c r="AJ43" i="21"/>
  <c r="AL43" i="21" s="1"/>
  <c r="AF43" i="21"/>
  <c r="AH43" i="21" s="1"/>
  <c r="AB43" i="21"/>
  <c r="AD43" i="21" s="1"/>
  <c r="X43" i="21"/>
  <c r="T43" i="21"/>
  <c r="V43" i="21" s="1"/>
  <c r="P43" i="21"/>
  <c r="R43" i="21" s="1"/>
  <c r="L43" i="21"/>
  <c r="H43" i="21"/>
  <c r="BG42" i="21"/>
  <c r="BD42" i="21"/>
  <c r="AZ42" i="21"/>
  <c r="BB42" i="21" s="1"/>
  <c r="AV42" i="21"/>
  <c r="AX42" i="21" s="1"/>
  <c r="AR42" i="21"/>
  <c r="AT42" i="21" s="1"/>
  <c r="AN42" i="21"/>
  <c r="AJ42" i="21"/>
  <c r="AL42" i="21" s="1"/>
  <c r="AF42" i="21"/>
  <c r="AH42" i="21" s="1"/>
  <c r="AB42" i="21"/>
  <c r="X42" i="21"/>
  <c r="T42" i="21"/>
  <c r="P42" i="21"/>
  <c r="R42" i="21" s="1"/>
  <c r="L42" i="21"/>
  <c r="N42" i="21" s="1"/>
  <c r="H42" i="21"/>
  <c r="BG41" i="21"/>
  <c r="BD41" i="21"/>
  <c r="AZ41" i="21"/>
  <c r="BB41" i="21" s="1"/>
  <c r="AV41" i="21"/>
  <c r="AX41" i="21" s="1"/>
  <c r="AR41" i="21"/>
  <c r="AN41" i="21"/>
  <c r="AJ41" i="21"/>
  <c r="AL41" i="21" s="1"/>
  <c r="AF41" i="21"/>
  <c r="AH41" i="21" s="1"/>
  <c r="AB41" i="21"/>
  <c r="AD41" i="21" s="1"/>
  <c r="X41" i="21"/>
  <c r="T41" i="21"/>
  <c r="V41" i="21" s="1"/>
  <c r="P41" i="21"/>
  <c r="R41" i="21" s="1"/>
  <c r="L41" i="21"/>
  <c r="N41" i="21" s="1"/>
  <c r="H41" i="21"/>
  <c r="BG40" i="21"/>
  <c r="BD40" i="21"/>
  <c r="AZ40" i="21"/>
  <c r="BB40" i="21" s="1"/>
  <c r="AV40" i="21"/>
  <c r="AX40" i="21" s="1"/>
  <c r="AR40" i="21"/>
  <c r="AT40" i="21" s="1"/>
  <c r="AN40" i="21"/>
  <c r="AJ40" i="21"/>
  <c r="AL40" i="21" s="1"/>
  <c r="AF40" i="21"/>
  <c r="AH40" i="21" s="1"/>
  <c r="AB40" i="21"/>
  <c r="AD40" i="21" s="1"/>
  <c r="X40" i="21"/>
  <c r="T40" i="21"/>
  <c r="V40" i="21" s="1"/>
  <c r="P40" i="21"/>
  <c r="R40" i="21" s="1"/>
  <c r="L40" i="21"/>
  <c r="N40" i="21" s="1"/>
  <c r="H40" i="21"/>
  <c r="BG39" i="21"/>
  <c r="BD39" i="21"/>
  <c r="AZ39" i="21"/>
  <c r="BB39" i="21" s="1"/>
  <c r="AV39" i="21"/>
  <c r="AX39" i="21" s="1"/>
  <c r="AR39" i="21"/>
  <c r="AT39" i="21" s="1"/>
  <c r="AN39" i="21"/>
  <c r="AJ39" i="21"/>
  <c r="AL39" i="21" s="1"/>
  <c r="AF39" i="21"/>
  <c r="AH39" i="21" s="1"/>
  <c r="AB39" i="21"/>
  <c r="AD39" i="21" s="1"/>
  <c r="X39" i="21"/>
  <c r="T39" i="21"/>
  <c r="V39" i="21" s="1"/>
  <c r="P39" i="21"/>
  <c r="R39" i="21" s="1"/>
  <c r="L39" i="21"/>
  <c r="H39" i="21"/>
  <c r="BG38" i="21"/>
  <c r="BD38" i="21"/>
  <c r="AZ38" i="21"/>
  <c r="BB38" i="21" s="1"/>
  <c r="AV38" i="21"/>
  <c r="AX38" i="21" s="1"/>
  <c r="AR38" i="21"/>
  <c r="AT38" i="21" s="1"/>
  <c r="AN38" i="21"/>
  <c r="AJ38" i="21"/>
  <c r="AL38" i="21" s="1"/>
  <c r="AF38" i="21"/>
  <c r="AH38" i="21" s="1"/>
  <c r="AB38" i="21"/>
  <c r="X38" i="21"/>
  <c r="T38" i="21"/>
  <c r="V38" i="21" s="1"/>
  <c r="P38" i="21"/>
  <c r="L38" i="21"/>
  <c r="N38" i="21" s="1"/>
  <c r="H38" i="21"/>
  <c r="BG37" i="21"/>
  <c r="BD37" i="21"/>
  <c r="AZ37" i="21"/>
  <c r="BB37" i="21" s="1"/>
  <c r="AV37" i="21"/>
  <c r="AX37" i="21" s="1"/>
  <c r="AR37" i="21"/>
  <c r="AN37" i="21"/>
  <c r="AJ37" i="21"/>
  <c r="AL37" i="21" s="1"/>
  <c r="AF37" i="21"/>
  <c r="AH37" i="21" s="1"/>
  <c r="AB37" i="21"/>
  <c r="AD37" i="21" s="1"/>
  <c r="X37" i="21"/>
  <c r="T37" i="21"/>
  <c r="V37" i="21" s="1"/>
  <c r="P37" i="21"/>
  <c r="L37" i="21"/>
  <c r="N37" i="21" s="1"/>
  <c r="H37" i="21"/>
  <c r="BG36" i="21"/>
  <c r="BD36" i="21"/>
  <c r="AZ36" i="21"/>
  <c r="BB36" i="21" s="1"/>
  <c r="AV36" i="21"/>
  <c r="AX36" i="21" s="1"/>
  <c r="AR36" i="21"/>
  <c r="AT36" i="21" s="1"/>
  <c r="AN36" i="21"/>
  <c r="AJ36" i="21"/>
  <c r="AL36" i="21" s="1"/>
  <c r="AF36" i="21"/>
  <c r="AH36" i="21" s="1"/>
  <c r="AB36" i="21"/>
  <c r="AD36" i="21" s="1"/>
  <c r="X36" i="21"/>
  <c r="T36" i="21"/>
  <c r="V36" i="21" s="1"/>
  <c r="P36" i="21"/>
  <c r="R36" i="21" s="1"/>
  <c r="L36" i="21"/>
  <c r="N36" i="21" s="1"/>
  <c r="H36" i="21"/>
  <c r="BG35" i="21"/>
  <c r="BD35" i="21"/>
  <c r="AZ35" i="21"/>
  <c r="BB35" i="21" s="1"/>
  <c r="AV35" i="21"/>
  <c r="AX35" i="21" s="1"/>
  <c r="AR35" i="21"/>
  <c r="AT35" i="21" s="1"/>
  <c r="AN35" i="21"/>
  <c r="AJ35" i="21"/>
  <c r="AL35" i="21" s="1"/>
  <c r="AF35" i="21"/>
  <c r="AH35" i="21" s="1"/>
  <c r="AB35" i="21"/>
  <c r="AD35" i="21" s="1"/>
  <c r="X35" i="21"/>
  <c r="T35" i="21"/>
  <c r="V35" i="21" s="1"/>
  <c r="P35" i="21"/>
  <c r="R35" i="21" s="1"/>
  <c r="L35" i="21"/>
  <c r="H35" i="21"/>
  <c r="BG34" i="21"/>
  <c r="BD34" i="21"/>
  <c r="AZ34" i="21"/>
  <c r="BB34" i="21" s="1"/>
  <c r="AV34" i="21"/>
  <c r="AR34" i="21"/>
  <c r="AT34" i="21" s="1"/>
  <c r="AN34" i="21"/>
  <c r="AJ34" i="21"/>
  <c r="AL34" i="21" s="1"/>
  <c r="AF34" i="21"/>
  <c r="AH34" i="21" s="1"/>
  <c r="AB34" i="21"/>
  <c r="AD34" i="21" s="1"/>
  <c r="X34" i="21"/>
  <c r="T34" i="21"/>
  <c r="V34" i="21" s="1"/>
  <c r="P34" i="21"/>
  <c r="R34" i="21" s="1"/>
  <c r="L34" i="21"/>
  <c r="N34" i="21" s="1"/>
  <c r="H34" i="21"/>
  <c r="BG33" i="21"/>
  <c r="BD33" i="21"/>
  <c r="AZ33" i="21"/>
  <c r="BB33" i="21" s="1"/>
  <c r="AV33" i="21"/>
  <c r="AX33" i="21" s="1"/>
  <c r="AR33" i="21"/>
  <c r="AN33" i="21"/>
  <c r="AJ33" i="21"/>
  <c r="AL33" i="21" s="1"/>
  <c r="AF33" i="21"/>
  <c r="AB33" i="21"/>
  <c r="AD33" i="21" s="1"/>
  <c r="X33" i="21"/>
  <c r="T33" i="21"/>
  <c r="V33" i="21" s="1"/>
  <c r="P33" i="21"/>
  <c r="Q33" i="21" s="1"/>
  <c r="A86" i="25" s="1"/>
  <c r="L33" i="21"/>
  <c r="H33" i="21"/>
  <c r="BG32" i="21"/>
  <c r="BD32" i="21"/>
  <c r="BF32" i="21" s="1"/>
  <c r="AZ32" i="21"/>
  <c r="AV32" i="21"/>
  <c r="AX32" i="21" s="1"/>
  <c r="AR32" i="21"/>
  <c r="AT32" i="21" s="1"/>
  <c r="AN32" i="21"/>
  <c r="AJ32" i="21"/>
  <c r="AL32" i="21" s="1"/>
  <c r="AF32" i="21"/>
  <c r="AH32" i="21" s="1"/>
  <c r="AB32" i="21"/>
  <c r="AD32" i="21" s="1"/>
  <c r="X32" i="21"/>
  <c r="Z32" i="21" s="1"/>
  <c r="T32" i="21"/>
  <c r="V32" i="21" s="1"/>
  <c r="P32" i="21"/>
  <c r="R32" i="21" s="1"/>
  <c r="L32" i="21"/>
  <c r="N32" i="21" s="1"/>
  <c r="H32" i="21"/>
  <c r="BG31" i="21"/>
  <c r="BD31" i="21"/>
  <c r="BF31" i="21" s="1"/>
  <c r="AZ31" i="21"/>
  <c r="BB31" i="21" s="1"/>
  <c r="AV31" i="21"/>
  <c r="AR31" i="21"/>
  <c r="AT31" i="21" s="1"/>
  <c r="AN31" i="21"/>
  <c r="AJ31" i="21"/>
  <c r="AL31" i="21" s="1"/>
  <c r="AF31" i="21"/>
  <c r="AH31" i="21" s="1"/>
  <c r="AB31" i="21"/>
  <c r="X31" i="21"/>
  <c r="Z31" i="21" s="1"/>
  <c r="T31" i="21"/>
  <c r="V31" i="21" s="1"/>
  <c r="P31" i="21"/>
  <c r="L31" i="21"/>
  <c r="N31" i="21" s="1"/>
  <c r="H31" i="21"/>
  <c r="J31" i="21" s="1"/>
  <c r="D328" i="25"/>
  <c r="D228" i="25"/>
  <c r="D128" i="25"/>
  <c r="D28" i="25"/>
  <c r="D277" i="25"/>
  <c r="D227" i="25"/>
  <c r="D27" i="25"/>
  <c r="BG30" i="21"/>
  <c r="BD30" i="21"/>
  <c r="BE30" i="21" s="1"/>
  <c r="D326" i="25" s="1"/>
  <c r="AZ30" i="21"/>
  <c r="BB30" i="21" s="1"/>
  <c r="AV30" i="21"/>
  <c r="AX30" i="21" s="1"/>
  <c r="AR30" i="21"/>
  <c r="AT30" i="21" s="1"/>
  <c r="AN30" i="21"/>
  <c r="AO30" i="21" s="1"/>
  <c r="D226" i="25" s="1"/>
  <c r="AJ30" i="21"/>
  <c r="AL30" i="21" s="1"/>
  <c r="AF30" i="21"/>
  <c r="AH30" i="21" s="1"/>
  <c r="AB30" i="21"/>
  <c r="AD30" i="21" s="1"/>
  <c r="X30" i="21"/>
  <c r="Y30" i="21" s="1"/>
  <c r="D126" i="25" s="1"/>
  <c r="T30" i="21"/>
  <c r="V30" i="21" s="1"/>
  <c r="P30" i="21"/>
  <c r="R30" i="21" s="1"/>
  <c r="L30" i="21"/>
  <c r="N30" i="21" s="1"/>
  <c r="H30" i="21"/>
  <c r="I30" i="21" s="1"/>
  <c r="D26" i="25" s="1"/>
  <c r="BG27" i="21"/>
  <c r="BD27" i="21"/>
  <c r="BE27" i="21" s="1"/>
  <c r="D324" i="25" s="1"/>
  <c r="AZ27" i="21"/>
  <c r="BB27" i="21" s="1"/>
  <c r="AV27" i="21"/>
  <c r="AR27" i="21"/>
  <c r="AT27" i="21" s="1"/>
  <c r="AN27" i="21"/>
  <c r="AJ27" i="21"/>
  <c r="AL27" i="21" s="1"/>
  <c r="AF27" i="21"/>
  <c r="AH27" i="21" s="1"/>
  <c r="AB27" i="21"/>
  <c r="X27" i="21"/>
  <c r="Y27" i="21" s="1"/>
  <c r="D124" i="25" s="1"/>
  <c r="T27" i="21"/>
  <c r="V27" i="21" s="1"/>
  <c r="P27" i="21"/>
  <c r="L27" i="21"/>
  <c r="N27" i="21" s="1"/>
  <c r="H27" i="21"/>
  <c r="BG26" i="21"/>
  <c r="BD26" i="21"/>
  <c r="BE26" i="21" s="1"/>
  <c r="D323" i="25" s="1"/>
  <c r="AZ26" i="21"/>
  <c r="BA26" i="21" s="1"/>
  <c r="D298" i="25" s="1"/>
  <c r="AV26" i="21"/>
  <c r="AX26" i="21" s="1"/>
  <c r="AR26" i="21"/>
  <c r="AT26" i="21" s="1"/>
  <c r="AN26" i="21"/>
  <c r="AO26" i="21" s="1"/>
  <c r="D223" i="25" s="1"/>
  <c r="AJ26" i="21"/>
  <c r="AL26" i="21" s="1"/>
  <c r="AF26" i="21"/>
  <c r="AH26" i="21" s="1"/>
  <c r="AB26" i="21"/>
  <c r="AD26" i="21" s="1"/>
  <c r="X26" i="21"/>
  <c r="Y26" i="21" s="1"/>
  <c r="D123" i="25" s="1"/>
  <c r="T26" i="21"/>
  <c r="V26" i="21" s="1"/>
  <c r="P26" i="21"/>
  <c r="R26" i="21" s="1"/>
  <c r="L26" i="21"/>
  <c r="N26" i="21" s="1"/>
  <c r="H26" i="21"/>
  <c r="I26" i="21" s="1"/>
  <c r="D23" i="25" s="1"/>
  <c r="BG25" i="21"/>
  <c r="BD25" i="21"/>
  <c r="AZ25" i="21"/>
  <c r="BB25" i="21" s="1"/>
  <c r="AV25" i="21"/>
  <c r="AX25" i="21" s="1"/>
  <c r="AR25" i="21"/>
  <c r="AN25" i="21"/>
  <c r="AO25" i="21" s="1"/>
  <c r="D222" i="25" s="1"/>
  <c r="AJ25" i="21"/>
  <c r="AK25" i="21" s="1"/>
  <c r="D197" i="25" s="1"/>
  <c r="AF25" i="21"/>
  <c r="AB25" i="21"/>
  <c r="AD25" i="21" s="1"/>
  <c r="X25" i="21"/>
  <c r="T25" i="21"/>
  <c r="V25" i="21" s="1"/>
  <c r="P25" i="21"/>
  <c r="R25" i="21" s="1"/>
  <c r="L25" i="21"/>
  <c r="H25" i="21"/>
  <c r="I25" i="21" s="1"/>
  <c r="D22" i="25" s="1"/>
  <c r="BG24" i="21"/>
  <c r="BD24" i="21"/>
  <c r="BE24" i="21" s="1"/>
  <c r="D321" i="25" s="1"/>
  <c r="AZ24" i="21"/>
  <c r="BB24" i="21" s="1"/>
  <c r="AV24" i="21"/>
  <c r="AX24" i="21" s="1"/>
  <c r="AR24" i="21"/>
  <c r="AT24" i="21" s="1"/>
  <c r="AN24" i="21"/>
  <c r="AO24" i="21" s="1"/>
  <c r="D221" i="25" s="1"/>
  <c r="AJ24" i="21"/>
  <c r="AL24" i="21" s="1"/>
  <c r="AF24" i="21"/>
  <c r="AH24" i="21" s="1"/>
  <c r="AB24" i="21"/>
  <c r="AD24" i="21" s="1"/>
  <c r="X24" i="21"/>
  <c r="Y24" i="21" s="1"/>
  <c r="D121" i="25" s="1"/>
  <c r="T24" i="21"/>
  <c r="V24" i="21" s="1"/>
  <c r="P24" i="21"/>
  <c r="R24" i="21" s="1"/>
  <c r="L24" i="21"/>
  <c r="N24" i="21" s="1"/>
  <c r="H24" i="21"/>
  <c r="I24" i="21" s="1"/>
  <c r="D21" i="25" s="1"/>
  <c r="BG23" i="21"/>
  <c r="BD23" i="21"/>
  <c r="BE23" i="21" s="1"/>
  <c r="D320" i="25" s="1"/>
  <c r="AZ23" i="21"/>
  <c r="BB23" i="21" s="1"/>
  <c r="AV23" i="21"/>
  <c r="AT23" i="21"/>
  <c r="AN23" i="21"/>
  <c r="AJ23" i="21"/>
  <c r="AL23" i="21" s="1"/>
  <c r="AF23" i="21"/>
  <c r="AG23" i="21" s="1"/>
  <c r="D170" i="25" s="1"/>
  <c r="AB23" i="21"/>
  <c r="X23" i="21"/>
  <c r="Z23" i="21" s="1"/>
  <c r="T23" i="21"/>
  <c r="V23" i="21" s="1"/>
  <c r="P23" i="21"/>
  <c r="Q23" i="21" s="1"/>
  <c r="D70" i="25" s="1"/>
  <c r="L23" i="21"/>
  <c r="H23" i="21"/>
  <c r="J23" i="21" s="1"/>
  <c r="BG22" i="21"/>
  <c r="BD22" i="21"/>
  <c r="BF22" i="21" s="1"/>
  <c r="AZ22" i="21"/>
  <c r="BB22" i="21" s="1"/>
  <c r="AV22" i="21"/>
  <c r="AX22" i="21" s="1"/>
  <c r="AN22" i="21"/>
  <c r="AJ22" i="21"/>
  <c r="AL22" i="21" s="1"/>
  <c r="AF22" i="21"/>
  <c r="AH22" i="21" s="1"/>
  <c r="AB22" i="21"/>
  <c r="AD22" i="21" s="1"/>
  <c r="X22" i="21"/>
  <c r="T22" i="21"/>
  <c r="V22" i="21" s="1"/>
  <c r="P22" i="21"/>
  <c r="R22" i="21" s="1"/>
  <c r="L22" i="21"/>
  <c r="N22" i="21" s="1"/>
  <c r="H22" i="21"/>
  <c r="BG18" i="21"/>
  <c r="BD18" i="21"/>
  <c r="AZ18" i="21"/>
  <c r="BB18" i="21" s="1"/>
  <c r="AV18" i="21"/>
  <c r="AW18" i="21" s="1"/>
  <c r="D268" i="25" s="1"/>
  <c r="AR18" i="21"/>
  <c r="AT18" i="21" s="1"/>
  <c r="AN18" i="21"/>
  <c r="AJ18" i="21"/>
  <c r="AL18" i="21" s="1"/>
  <c r="AF18" i="21"/>
  <c r="AH18" i="21" s="1"/>
  <c r="AB18" i="21"/>
  <c r="AD18" i="21" s="1"/>
  <c r="X18" i="21"/>
  <c r="T18" i="21"/>
  <c r="V18" i="21" s="1"/>
  <c r="P18" i="21"/>
  <c r="R18" i="21" s="1"/>
  <c r="L18" i="21"/>
  <c r="N18" i="21" s="1"/>
  <c r="H18" i="21"/>
  <c r="BG17" i="21"/>
  <c r="BD17" i="21"/>
  <c r="AZ17" i="21"/>
  <c r="BB17" i="21" s="1"/>
  <c r="AV17" i="21"/>
  <c r="AX17" i="21" s="1"/>
  <c r="AR17" i="21"/>
  <c r="AT17" i="21" s="1"/>
  <c r="AN17" i="21"/>
  <c r="AJ17" i="21"/>
  <c r="AL17" i="21" s="1"/>
  <c r="AF17" i="21"/>
  <c r="AH17" i="21" s="1"/>
  <c r="AB17" i="21"/>
  <c r="AD17" i="21" s="1"/>
  <c r="X17" i="21"/>
  <c r="T17" i="21"/>
  <c r="V17" i="21" s="1"/>
  <c r="P17" i="21"/>
  <c r="R17" i="21" s="1"/>
  <c r="L17" i="21"/>
  <c r="N17" i="21" s="1"/>
  <c r="H17" i="21"/>
  <c r="BG16" i="21"/>
  <c r="BD16" i="21"/>
  <c r="AZ16" i="21"/>
  <c r="BA16" i="21" s="1"/>
  <c r="D291" i="25" s="1"/>
  <c r="AV16" i="21"/>
  <c r="AX16" i="21" s="1"/>
  <c r="AR16" i="21"/>
  <c r="AT16" i="21" s="1"/>
  <c r="AN16" i="21"/>
  <c r="AJ16" i="21"/>
  <c r="AL16" i="21" s="1"/>
  <c r="AF16" i="21"/>
  <c r="AH16" i="21" s="1"/>
  <c r="AB16" i="21"/>
  <c r="AD16" i="21" s="1"/>
  <c r="X16" i="21"/>
  <c r="T16" i="21"/>
  <c r="V16" i="21" s="1"/>
  <c r="P16" i="21"/>
  <c r="R16" i="21" s="1"/>
  <c r="L16" i="21"/>
  <c r="N16" i="21" s="1"/>
  <c r="H16" i="21"/>
  <c r="BG15" i="21"/>
  <c r="BD15" i="21"/>
  <c r="AZ15" i="21"/>
  <c r="BB15" i="21" s="1"/>
  <c r="AV15" i="21"/>
  <c r="AX15" i="21" s="1"/>
  <c r="AR15" i="21"/>
  <c r="AT15" i="21" s="1"/>
  <c r="AN15" i="21"/>
  <c r="AJ15" i="21"/>
  <c r="AL15" i="21" s="1"/>
  <c r="AF15" i="21"/>
  <c r="AG15" i="21" s="1"/>
  <c r="D165" i="25" s="1"/>
  <c r="AB15" i="21"/>
  <c r="AD15" i="21" s="1"/>
  <c r="X15" i="21"/>
  <c r="T15" i="21"/>
  <c r="V15" i="21" s="1"/>
  <c r="P15" i="21"/>
  <c r="R15" i="21" s="1"/>
  <c r="L15" i="21"/>
  <c r="N15" i="21" s="1"/>
  <c r="H15" i="21"/>
  <c r="BG14" i="21"/>
  <c r="BD14" i="21"/>
  <c r="AZ14" i="21"/>
  <c r="BB14" i="21" s="1"/>
  <c r="AV14" i="21"/>
  <c r="AX14" i="21" s="1"/>
  <c r="AR14" i="21"/>
  <c r="AT14" i="21" s="1"/>
  <c r="AN14" i="21"/>
  <c r="AJ14" i="21"/>
  <c r="AL14" i="21" s="1"/>
  <c r="AF14" i="21"/>
  <c r="AG14" i="21" s="1"/>
  <c r="D164" i="25" s="1"/>
  <c r="AB14" i="21"/>
  <c r="AD14" i="21" s="1"/>
  <c r="X14" i="21"/>
  <c r="T14" i="21"/>
  <c r="V14" i="21" s="1"/>
  <c r="P14" i="21"/>
  <c r="Q14" i="21" s="1"/>
  <c r="D64" i="25" s="1"/>
  <c r="L14" i="21"/>
  <c r="N14" i="21" s="1"/>
  <c r="H14" i="21"/>
  <c r="BG13" i="21"/>
  <c r="BD13" i="21"/>
  <c r="AZ13" i="21"/>
  <c r="BB13" i="21" s="1"/>
  <c r="AV13" i="21"/>
  <c r="AX13" i="21" s="1"/>
  <c r="AR13" i="21"/>
  <c r="AT13" i="21" s="1"/>
  <c r="AN13" i="21"/>
  <c r="AJ13" i="21"/>
  <c r="AL13" i="21" s="1"/>
  <c r="AF13" i="21"/>
  <c r="AH13" i="21" s="1"/>
  <c r="AB13" i="21"/>
  <c r="AD13" i="21" s="1"/>
  <c r="X13" i="21"/>
  <c r="T13" i="21"/>
  <c r="V13" i="21" s="1"/>
  <c r="P13" i="21"/>
  <c r="R13" i="21" s="1"/>
  <c r="L13" i="21"/>
  <c r="N13" i="21" s="1"/>
  <c r="H13" i="21"/>
  <c r="BG12" i="21"/>
  <c r="BD12" i="21"/>
  <c r="AZ12" i="21"/>
  <c r="BB12" i="21" s="1"/>
  <c r="AV12" i="21"/>
  <c r="AX12" i="21" s="1"/>
  <c r="AR12" i="21"/>
  <c r="AT12" i="21" s="1"/>
  <c r="AN12" i="21"/>
  <c r="AJ12" i="21"/>
  <c r="AL12" i="21" s="1"/>
  <c r="AF12" i="21"/>
  <c r="AG12" i="21" s="1"/>
  <c r="D162" i="25" s="1"/>
  <c r="AB12" i="21"/>
  <c r="AD12" i="21" s="1"/>
  <c r="X12" i="21"/>
  <c r="T12" i="21"/>
  <c r="V12" i="21" s="1"/>
  <c r="P12" i="21"/>
  <c r="R12" i="21" s="1"/>
  <c r="L12" i="21"/>
  <c r="N12" i="21" s="1"/>
  <c r="H12" i="21"/>
  <c r="BG11" i="21"/>
  <c r="BD11" i="21"/>
  <c r="AZ11" i="21"/>
  <c r="BB11" i="21" s="1"/>
  <c r="AV11" i="21"/>
  <c r="AX11" i="21" s="1"/>
  <c r="AR11" i="21"/>
  <c r="AT11" i="21" s="1"/>
  <c r="AN11" i="21"/>
  <c r="AJ11" i="21"/>
  <c r="AL11" i="21" s="1"/>
  <c r="AF11" i="21"/>
  <c r="AH11" i="21" s="1"/>
  <c r="AB11" i="21"/>
  <c r="AD11" i="21" s="1"/>
  <c r="X11" i="21"/>
  <c r="T11" i="21"/>
  <c r="V11" i="21" s="1"/>
  <c r="P11" i="21"/>
  <c r="R11" i="21" s="1"/>
  <c r="L11" i="21"/>
  <c r="N11" i="21" s="1"/>
  <c r="H11" i="21"/>
  <c r="BG10" i="21"/>
  <c r="BD10" i="21"/>
  <c r="AZ10" i="21"/>
  <c r="BB10" i="21" s="1"/>
  <c r="AV10" i="21"/>
  <c r="AX10" i="21" s="1"/>
  <c r="AR10" i="21"/>
  <c r="AT10" i="21" s="1"/>
  <c r="AN10" i="21"/>
  <c r="AJ10" i="21"/>
  <c r="AL10" i="21" s="1"/>
  <c r="AF10" i="21"/>
  <c r="AH10" i="21" s="1"/>
  <c r="AB10" i="21"/>
  <c r="AD10" i="21" s="1"/>
  <c r="X10" i="21"/>
  <c r="T10" i="21"/>
  <c r="V10" i="21" s="1"/>
  <c r="P10" i="21"/>
  <c r="R10" i="21" s="1"/>
  <c r="L10" i="21"/>
  <c r="N10" i="21" s="1"/>
  <c r="H10" i="21"/>
  <c r="BG9" i="21"/>
  <c r="BD9" i="21"/>
  <c r="AZ9" i="21"/>
  <c r="BB9" i="21" s="1"/>
  <c r="AV9" i="21"/>
  <c r="AX9" i="21" s="1"/>
  <c r="AR9" i="21"/>
  <c r="AT9" i="21" s="1"/>
  <c r="AN9" i="21"/>
  <c r="AJ9" i="21"/>
  <c r="AL9" i="21" s="1"/>
  <c r="AF9" i="21"/>
  <c r="AH9" i="21" s="1"/>
  <c r="AB9" i="21"/>
  <c r="AD9" i="21" s="1"/>
  <c r="X9" i="21"/>
  <c r="T9" i="21"/>
  <c r="V9" i="21" s="1"/>
  <c r="P9" i="21"/>
  <c r="R9" i="21" s="1"/>
  <c r="L9" i="21"/>
  <c r="N9" i="21" s="1"/>
  <c r="H9" i="21"/>
  <c r="BG8" i="21"/>
  <c r="BD8" i="21"/>
  <c r="AZ8" i="21"/>
  <c r="BB8" i="21" s="1"/>
  <c r="AV8" i="21"/>
  <c r="AX8" i="21" s="1"/>
  <c r="AR8" i="21"/>
  <c r="AT8" i="21" s="1"/>
  <c r="AN8" i="21"/>
  <c r="AJ8" i="21"/>
  <c r="AK8" i="21" s="1"/>
  <c r="D183" i="25" s="1"/>
  <c r="AF8" i="21"/>
  <c r="AH8" i="21" s="1"/>
  <c r="AB8" i="21"/>
  <c r="AD8" i="21" s="1"/>
  <c r="X8" i="21"/>
  <c r="T8" i="21"/>
  <c r="U8" i="21" s="1"/>
  <c r="D83" i="25" s="1"/>
  <c r="P8" i="21"/>
  <c r="Q8" i="21" s="1"/>
  <c r="D58" i="25" s="1"/>
  <c r="L8" i="21"/>
  <c r="N8" i="21" s="1"/>
  <c r="H8" i="21"/>
  <c r="BG7" i="21"/>
  <c r="BD7" i="21"/>
  <c r="AZ7" i="21"/>
  <c r="BB7" i="21" s="1"/>
  <c r="AV7" i="21"/>
  <c r="AX7" i="21" s="1"/>
  <c r="AR7" i="21"/>
  <c r="AT7" i="21" s="1"/>
  <c r="AN7" i="21"/>
  <c r="AJ7" i="21"/>
  <c r="AL7" i="21" s="1"/>
  <c r="AF7" i="21"/>
  <c r="AH7" i="21" s="1"/>
  <c r="AB7" i="21"/>
  <c r="AD7" i="21" s="1"/>
  <c r="X7" i="21"/>
  <c r="T7" i="21"/>
  <c r="V7" i="21" s="1"/>
  <c r="P7" i="21"/>
  <c r="R7" i="21" s="1"/>
  <c r="L7" i="21"/>
  <c r="N7" i="21" s="1"/>
  <c r="H7" i="21"/>
  <c r="BG6" i="21"/>
  <c r="BD6" i="21"/>
  <c r="AZ6" i="21"/>
  <c r="BB6" i="21" s="1"/>
  <c r="AV6" i="21"/>
  <c r="AX6" i="21" s="1"/>
  <c r="AR6" i="21"/>
  <c r="AT6" i="21" s="1"/>
  <c r="AN6" i="21"/>
  <c r="AJ6" i="21"/>
  <c r="AL6" i="21" s="1"/>
  <c r="AF6" i="21"/>
  <c r="AH6" i="21" s="1"/>
  <c r="AB6" i="21"/>
  <c r="AD6" i="21" s="1"/>
  <c r="X6" i="21"/>
  <c r="T6" i="21"/>
  <c r="V6" i="21" s="1"/>
  <c r="P6" i="21"/>
  <c r="R6" i="21" s="1"/>
  <c r="L6" i="21"/>
  <c r="N6" i="21" s="1"/>
  <c r="H6" i="21"/>
  <c r="BG5" i="21"/>
  <c r="BD5" i="21"/>
  <c r="AZ5" i="21"/>
  <c r="BB5" i="21" s="1"/>
  <c r="AV5" i="21"/>
  <c r="AX5" i="21" s="1"/>
  <c r="AR5" i="21"/>
  <c r="AT5" i="21" s="1"/>
  <c r="AN5" i="21"/>
  <c r="AJ5" i="21"/>
  <c r="AL5" i="21" s="1"/>
  <c r="AF5" i="21"/>
  <c r="AH5" i="21" s="1"/>
  <c r="AB5" i="21"/>
  <c r="AD5" i="21" s="1"/>
  <c r="X5" i="21"/>
  <c r="T5" i="21"/>
  <c r="V5" i="21" s="1"/>
  <c r="P5" i="21"/>
  <c r="R5" i="21" s="1"/>
  <c r="L5" i="21"/>
  <c r="N5" i="21" s="1"/>
  <c r="H5" i="21"/>
  <c r="H62" i="21"/>
  <c r="I62" i="21" s="1"/>
  <c r="A33" i="25" s="1"/>
  <c r="L62" i="21"/>
  <c r="M62" i="21" s="1"/>
  <c r="A73" i="25" s="1"/>
  <c r="P62" i="21"/>
  <c r="R62" i="21" s="1"/>
  <c r="T62" i="21"/>
  <c r="U62" i="21" s="1"/>
  <c r="A153" i="25" s="1"/>
  <c r="X62" i="21"/>
  <c r="Y62" i="21" s="1"/>
  <c r="A192" i="25" s="1"/>
  <c r="AB62" i="21"/>
  <c r="AC62" i="21" s="1"/>
  <c r="A232" i="25" s="1"/>
  <c r="AF62" i="21"/>
  <c r="AH62" i="21" s="1"/>
  <c r="AJ62" i="21"/>
  <c r="AK62" i="21" s="1"/>
  <c r="A312" i="25" s="1"/>
  <c r="AN62" i="21"/>
  <c r="AO62" i="21" s="1"/>
  <c r="A352" i="25" s="1"/>
  <c r="AR62" i="21"/>
  <c r="AS62" i="21" s="1"/>
  <c r="A392" i="25" s="1"/>
  <c r="AV62" i="21"/>
  <c r="AX62" i="21" s="1"/>
  <c r="AZ62" i="21"/>
  <c r="BA62" i="21" s="1"/>
  <c r="A472" i="25" s="1"/>
  <c r="BD62" i="21"/>
  <c r="BE62" i="21" s="1"/>
  <c r="A512" i="25" s="1"/>
  <c r="BG62" i="21"/>
  <c r="Q37" i="21" l="1"/>
  <c r="A90" i="25" s="1"/>
  <c r="U49" i="21"/>
  <c r="A139" i="25" s="1"/>
  <c r="BA49" i="21"/>
  <c r="A458" i="25" s="1"/>
  <c r="Q38" i="21"/>
  <c r="A91" i="25" s="1"/>
  <c r="AU65" i="21"/>
  <c r="AU67" i="21" s="1"/>
  <c r="C21" i="37" s="1"/>
  <c r="J21" i="37" s="1"/>
  <c r="BC65" i="21"/>
  <c r="BC67" i="21" s="1"/>
  <c r="C23" i="37" s="1"/>
  <c r="J23" i="37" s="1"/>
  <c r="S65" i="21"/>
  <c r="S67" i="21" s="1"/>
  <c r="I34" i="21"/>
  <c r="A7" i="25" s="1"/>
  <c r="AI65" i="21"/>
  <c r="AI67" i="21" s="1"/>
  <c r="C18" i="37" s="1"/>
  <c r="J18" i="37" s="1"/>
  <c r="AE65" i="21"/>
  <c r="AE67" i="21" s="1"/>
  <c r="C17" i="37" s="1"/>
  <c r="J17" i="37" s="1"/>
  <c r="U42" i="21"/>
  <c r="A135" i="25" s="1"/>
  <c r="Y34" i="21"/>
  <c r="A166" i="25" s="1"/>
  <c r="AY65" i="21"/>
  <c r="AY67" i="21" s="1"/>
  <c r="C22" i="37" s="1"/>
  <c r="J22" i="37" s="1"/>
  <c r="AM65" i="21"/>
  <c r="AM67" i="21" s="1"/>
  <c r="C19" i="37" s="1"/>
  <c r="J19" i="37" s="1"/>
  <c r="W65" i="21"/>
  <c r="W67" i="21" s="1"/>
  <c r="C15" i="37" s="1"/>
  <c r="J15" i="37" s="1"/>
  <c r="AO34" i="21"/>
  <c r="A326" i="25" s="1"/>
  <c r="AW34" i="21"/>
  <c r="A406" i="25" s="1"/>
  <c r="AQ65" i="21"/>
  <c r="AQ67" i="21" s="1"/>
  <c r="C20" i="37" s="1"/>
  <c r="J20" i="37" s="1"/>
  <c r="AA65" i="21"/>
  <c r="AA67" i="21" s="1"/>
  <c r="C16" i="37" s="1"/>
  <c r="J16" i="37" s="1"/>
  <c r="O65" i="21"/>
  <c r="O67" i="21" s="1"/>
  <c r="C13" i="37" s="1"/>
  <c r="I33" i="21"/>
  <c r="A6" i="25" s="1"/>
  <c r="AO33" i="21"/>
  <c r="A325" i="25" s="1"/>
  <c r="BA32" i="21"/>
  <c r="A444" i="25" s="1"/>
  <c r="AS14" i="21"/>
  <c r="D239" i="25" s="1"/>
  <c r="AG30" i="21"/>
  <c r="D176" i="25" s="1"/>
  <c r="Q36" i="21"/>
  <c r="A89" i="25" s="1"/>
  <c r="A347" i="25"/>
  <c r="M45" i="21"/>
  <c r="A58" i="25" s="1"/>
  <c r="Y45" i="21"/>
  <c r="A177" i="25" s="1"/>
  <c r="AG6" i="21"/>
  <c r="D156" i="25" s="1"/>
  <c r="AW45" i="21"/>
  <c r="A417" i="25" s="1"/>
  <c r="AL51" i="21"/>
  <c r="D203" i="25"/>
  <c r="Q34" i="21"/>
  <c r="A87" i="25" s="1"/>
  <c r="BE57" i="21"/>
  <c r="A505" i="25" s="1"/>
  <c r="R38" i="21"/>
  <c r="R8" i="21"/>
  <c r="U9" i="21"/>
  <c r="D84" i="25" s="1"/>
  <c r="BA5" i="21"/>
  <c r="BA9" i="21"/>
  <c r="D284" i="25" s="1"/>
  <c r="U27" i="21"/>
  <c r="D99" i="25" s="1"/>
  <c r="AS45" i="21"/>
  <c r="A377" i="25" s="1"/>
  <c r="U10" i="21"/>
  <c r="D85" i="25" s="1"/>
  <c r="AW11" i="21"/>
  <c r="D261" i="25" s="1"/>
  <c r="M13" i="21"/>
  <c r="D38" i="25" s="1"/>
  <c r="AK15" i="21"/>
  <c r="D190" i="25" s="1"/>
  <c r="AW17" i="21"/>
  <c r="D267" i="25" s="1"/>
  <c r="AK18" i="21"/>
  <c r="D193" i="25" s="1"/>
  <c r="AX18" i="21"/>
  <c r="AK22" i="21"/>
  <c r="D194" i="25" s="1"/>
  <c r="D77" i="25"/>
  <c r="AX34" i="21"/>
  <c r="AW38" i="21"/>
  <c r="A410" i="25" s="1"/>
  <c r="AG49" i="21"/>
  <c r="A258" i="25" s="1"/>
  <c r="R52" i="21"/>
  <c r="AS52" i="21"/>
  <c r="A381" i="25" s="1"/>
  <c r="Q53" i="21"/>
  <c r="A103" i="25" s="1"/>
  <c r="Q11" i="21"/>
  <c r="D61" i="25" s="1"/>
  <c r="AS11" i="21"/>
  <c r="D236" i="25" s="1"/>
  <c r="BB32" i="21"/>
  <c r="J33" i="21"/>
  <c r="BE45" i="21"/>
  <c r="A497" i="25" s="1"/>
  <c r="AC49" i="21"/>
  <c r="A218" i="25" s="1"/>
  <c r="AG7" i="21"/>
  <c r="D157" i="25" s="1"/>
  <c r="BA8" i="21"/>
  <c r="D283" i="25" s="1"/>
  <c r="AS10" i="21"/>
  <c r="D235" i="25" s="1"/>
  <c r="R14" i="21"/>
  <c r="AK14" i="21"/>
  <c r="D189" i="25" s="1"/>
  <c r="AS15" i="21"/>
  <c r="D240" i="25" s="1"/>
  <c r="BA15" i="21"/>
  <c r="D290" i="25" s="1"/>
  <c r="BB16" i="21"/>
  <c r="Q25" i="21"/>
  <c r="D72" i="25" s="1"/>
  <c r="BA25" i="21"/>
  <c r="D297" i="25" s="1"/>
  <c r="BB26" i="21"/>
  <c r="BF27" i="21"/>
  <c r="M30" i="21"/>
  <c r="D51" i="25" s="1"/>
  <c r="Z30" i="21"/>
  <c r="BA37" i="21"/>
  <c r="A449" i="25" s="1"/>
  <c r="AK42" i="21"/>
  <c r="A294" i="25" s="1"/>
  <c r="AG45" i="21"/>
  <c r="A257" i="25" s="1"/>
  <c r="AO49" i="21"/>
  <c r="A338" i="25" s="1"/>
  <c r="BB49" i="21"/>
  <c r="M51" i="21"/>
  <c r="A61" i="25" s="1"/>
  <c r="AG53" i="21"/>
  <c r="A262" i="25" s="1"/>
  <c r="AO53" i="21"/>
  <c r="A342" i="25" s="1"/>
  <c r="M57" i="21"/>
  <c r="A66" i="25" s="1"/>
  <c r="A108" i="25"/>
  <c r="AD58" i="21"/>
  <c r="U5" i="21"/>
  <c r="AL8" i="21"/>
  <c r="AW8" i="21"/>
  <c r="D258" i="25" s="1"/>
  <c r="AW10" i="21"/>
  <c r="D260" i="25" s="1"/>
  <c r="AK13" i="21"/>
  <c r="D188" i="25" s="1"/>
  <c r="U14" i="21"/>
  <c r="D89" i="25" s="1"/>
  <c r="AH14" i="21"/>
  <c r="BA14" i="21"/>
  <c r="D289" i="25" s="1"/>
  <c r="AW15" i="21"/>
  <c r="D265" i="25" s="1"/>
  <c r="AG16" i="21"/>
  <c r="D166" i="25" s="1"/>
  <c r="AG17" i="21"/>
  <c r="D167" i="25" s="1"/>
  <c r="U23" i="21"/>
  <c r="D95" i="25" s="1"/>
  <c r="AH23" i="21"/>
  <c r="AS23" i="21"/>
  <c r="D245" i="25" s="1"/>
  <c r="BF23" i="21"/>
  <c r="M24" i="21"/>
  <c r="D46" i="25" s="1"/>
  <c r="Z24" i="21"/>
  <c r="AK24" i="21"/>
  <c r="D196" i="25" s="1"/>
  <c r="AL25" i="21"/>
  <c r="AW25" i="21"/>
  <c r="D272" i="25" s="1"/>
  <c r="Q26" i="21"/>
  <c r="D73" i="25" s="1"/>
  <c r="Z27" i="21"/>
  <c r="AK27" i="21"/>
  <c r="D199" i="25" s="1"/>
  <c r="D202" i="25"/>
  <c r="D303" i="25"/>
  <c r="R33" i="21"/>
  <c r="R37" i="21"/>
  <c r="Q41" i="21"/>
  <c r="A94" i="25" s="1"/>
  <c r="V42" i="21"/>
  <c r="AG42" i="21"/>
  <c r="A254" i="25" s="1"/>
  <c r="AW57" i="21"/>
  <c r="A425" i="25" s="1"/>
  <c r="I58" i="21"/>
  <c r="A29" i="25" s="1"/>
  <c r="AH58" i="21"/>
  <c r="AS58" i="21"/>
  <c r="A388" i="25" s="1"/>
  <c r="L12" i="23"/>
  <c r="K12" i="23"/>
  <c r="J12" i="23"/>
  <c r="L16" i="23"/>
  <c r="K16" i="23"/>
  <c r="J16" i="23"/>
  <c r="J20" i="23"/>
  <c r="L20" i="23"/>
  <c r="K20" i="23"/>
  <c r="L24" i="23"/>
  <c r="K24" i="23"/>
  <c r="J24" i="23"/>
  <c r="Q6" i="21"/>
  <c r="D56" i="25" s="1"/>
  <c r="Q7" i="21"/>
  <c r="D57" i="25" s="1"/>
  <c r="V8" i="21"/>
  <c r="AK9" i="21"/>
  <c r="D184" i="25" s="1"/>
  <c r="U11" i="21"/>
  <c r="D86" i="25" s="1"/>
  <c r="AC11" i="21"/>
  <c r="D136" i="25" s="1"/>
  <c r="U12" i="21"/>
  <c r="D87" i="25" s="1"/>
  <c r="AH12" i="21"/>
  <c r="AW14" i="21"/>
  <c r="D264" i="25" s="1"/>
  <c r="AH15" i="21"/>
  <c r="U16" i="21"/>
  <c r="D91" i="25" s="1"/>
  <c r="AC16" i="21"/>
  <c r="D141" i="25" s="1"/>
  <c r="AK16" i="21"/>
  <c r="D191" i="25" s="1"/>
  <c r="Q17" i="21"/>
  <c r="D67" i="25" s="1"/>
  <c r="R23" i="21"/>
  <c r="AK23" i="21"/>
  <c r="D195" i="25" s="1"/>
  <c r="BA24" i="21"/>
  <c r="D296" i="25" s="1"/>
  <c r="U25" i="21"/>
  <c r="D97" i="25" s="1"/>
  <c r="AC25" i="21"/>
  <c r="D147" i="25" s="1"/>
  <c r="AW26" i="21"/>
  <c r="D273" i="25" s="1"/>
  <c r="AK32" i="21"/>
  <c r="A284" i="25" s="1"/>
  <c r="AS32" i="21"/>
  <c r="A364" i="25" s="1"/>
  <c r="BA33" i="21"/>
  <c r="A445" i="25" s="1"/>
  <c r="AK37" i="21"/>
  <c r="A289" i="25" s="1"/>
  <c r="AW44" i="21"/>
  <c r="A416" i="25" s="1"/>
  <c r="Q45" i="21"/>
  <c r="A98" i="25" s="1"/>
  <c r="AW53" i="21"/>
  <c r="A422" i="25" s="1"/>
  <c r="BE53" i="21"/>
  <c r="A502" i="25" s="1"/>
  <c r="J13" i="23"/>
  <c r="K13" i="23"/>
  <c r="L13" i="23"/>
  <c r="J17" i="23"/>
  <c r="L17" i="23"/>
  <c r="K17" i="23"/>
  <c r="J21" i="23"/>
  <c r="L21" i="23"/>
  <c r="K21" i="23"/>
  <c r="J25" i="23"/>
  <c r="L25" i="23"/>
  <c r="K25" i="23"/>
  <c r="K14" i="23"/>
  <c r="L14" i="23"/>
  <c r="J14" i="23"/>
  <c r="K18" i="23"/>
  <c r="J18" i="23"/>
  <c r="L18" i="23"/>
  <c r="K22" i="23"/>
  <c r="J22" i="23"/>
  <c r="L22" i="23"/>
  <c r="K26" i="23"/>
  <c r="L26" i="23"/>
  <c r="L15" i="23"/>
  <c r="K15" i="23"/>
  <c r="J15" i="23"/>
  <c r="L19" i="23"/>
  <c r="K19" i="23"/>
  <c r="J19" i="23"/>
  <c r="L23" i="23"/>
  <c r="K23" i="23"/>
  <c r="J23" i="23"/>
  <c r="AG31" i="21"/>
  <c r="A243" i="25" s="1"/>
  <c r="AW35" i="21"/>
  <c r="A407" i="25" s="1"/>
  <c r="AS39" i="21"/>
  <c r="A371" i="25" s="1"/>
  <c r="AW43" i="21"/>
  <c r="A415" i="25" s="1"/>
  <c r="AC50" i="21"/>
  <c r="A219" i="25" s="1"/>
  <c r="AS54" i="21"/>
  <c r="A383" i="25" s="1"/>
  <c r="U6" i="21"/>
  <c r="D81" i="25" s="1"/>
  <c r="AK6" i="21"/>
  <c r="D181" i="25" s="1"/>
  <c r="AS6" i="21"/>
  <c r="D231" i="25" s="1"/>
  <c r="BA6" i="21"/>
  <c r="D281" i="25" s="1"/>
  <c r="AK7" i="21"/>
  <c r="D182" i="25" s="1"/>
  <c r="AS7" i="21"/>
  <c r="D232" i="25" s="1"/>
  <c r="BA7" i="21"/>
  <c r="D282" i="25" s="1"/>
  <c r="AG8" i="21"/>
  <c r="D158" i="25" s="1"/>
  <c r="Q9" i="21"/>
  <c r="D59" i="25" s="1"/>
  <c r="AG9" i="21"/>
  <c r="D159" i="25" s="1"/>
  <c r="AW9" i="21"/>
  <c r="D259" i="25" s="1"/>
  <c r="AK10" i="21"/>
  <c r="D185" i="25" s="1"/>
  <c r="AC12" i="21"/>
  <c r="D137" i="25" s="1"/>
  <c r="AW12" i="21"/>
  <c r="D262" i="25" s="1"/>
  <c r="BA13" i="21"/>
  <c r="D288" i="25" s="1"/>
  <c r="Q15" i="21"/>
  <c r="D65" i="25" s="1"/>
  <c r="Q16" i="21"/>
  <c r="D66" i="25" s="1"/>
  <c r="AW16" i="21"/>
  <c r="D266" i="25" s="1"/>
  <c r="U17" i="21"/>
  <c r="D92" i="25" s="1"/>
  <c r="AK17" i="21"/>
  <c r="D192" i="25" s="1"/>
  <c r="BA17" i="21"/>
  <c r="D292" i="25" s="1"/>
  <c r="U18" i="21"/>
  <c r="D93" i="25" s="1"/>
  <c r="AS18" i="21"/>
  <c r="D243" i="25" s="1"/>
  <c r="U22" i="21"/>
  <c r="D94" i="25" s="1"/>
  <c r="AC22" i="21"/>
  <c r="D144" i="25" s="1"/>
  <c r="BA22" i="21"/>
  <c r="D294" i="25" s="1"/>
  <c r="U24" i="21"/>
  <c r="D96" i="25" s="1"/>
  <c r="BF24" i="21"/>
  <c r="U26" i="21"/>
  <c r="D98" i="25" s="1"/>
  <c r="AC26" i="21"/>
  <c r="D148" i="25" s="1"/>
  <c r="AP26" i="21"/>
  <c r="M27" i="21"/>
  <c r="D49" i="25" s="1"/>
  <c r="BA27" i="21"/>
  <c r="D299" i="25" s="1"/>
  <c r="D153" i="25"/>
  <c r="U32" i="21"/>
  <c r="A125" i="25" s="1"/>
  <c r="AW33" i="21"/>
  <c r="A405" i="25" s="1"/>
  <c r="J34" i="21"/>
  <c r="AP34" i="21"/>
  <c r="AK36" i="21"/>
  <c r="A288" i="25" s="1"/>
  <c r="AS36" i="21"/>
  <c r="A368" i="25" s="1"/>
  <c r="M37" i="21"/>
  <c r="A50" i="25" s="1"/>
  <c r="AG37" i="21"/>
  <c r="A249" i="25" s="1"/>
  <c r="AW37" i="21"/>
  <c r="A409" i="25" s="1"/>
  <c r="BA40" i="21"/>
  <c r="A452" i="25" s="1"/>
  <c r="AK41" i="21"/>
  <c r="A293" i="25" s="1"/>
  <c r="Q42" i="21"/>
  <c r="A95" i="25" s="1"/>
  <c r="BA42" i="21"/>
  <c r="A454" i="25" s="1"/>
  <c r="I49" i="21"/>
  <c r="A19" i="25" s="1"/>
  <c r="V49" i="21"/>
  <c r="BE49" i="21"/>
  <c r="A498" i="25" s="1"/>
  <c r="M52" i="21"/>
  <c r="A62" i="25" s="1"/>
  <c r="M53" i="21"/>
  <c r="A63" i="25" s="1"/>
  <c r="AC53" i="21"/>
  <c r="A222" i="25" s="1"/>
  <c r="AG57" i="21"/>
  <c r="A265" i="25" s="1"/>
  <c r="AO57" i="21"/>
  <c r="A345" i="25" s="1"/>
  <c r="A67" i="25"/>
  <c r="A346" i="25"/>
  <c r="A28" i="25"/>
  <c r="A267" i="25"/>
  <c r="AX58" i="21"/>
  <c r="AS27" i="21"/>
  <c r="D249" i="25" s="1"/>
  <c r="AK30" i="21"/>
  <c r="D201" i="25" s="1"/>
  <c r="AS30" i="21"/>
  <c r="D251" i="25" s="1"/>
  <c r="BF30" i="21"/>
  <c r="D103" i="25"/>
  <c r="M32" i="21"/>
  <c r="A45" i="25" s="1"/>
  <c r="U33" i="21"/>
  <c r="A126" i="25" s="1"/>
  <c r="AC33" i="21"/>
  <c r="A205" i="25" s="1"/>
  <c r="AP33" i="21"/>
  <c r="U36" i="21"/>
  <c r="A129" i="25" s="1"/>
  <c r="AC36" i="21"/>
  <c r="A208" i="25" s="1"/>
  <c r="M38" i="21"/>
  <c r="A51" i="25" s="1"/>
  <c r="AG38" i="21"/>
  <c r="A250" i="25" s="1"/>
  <c r="M41" i="21"/>
  <c r="A54" i="25" s="1"/>
  <c r="U41" i="21"/>
  <c r="A134" i="25" s="1"/>
  <c r="AC41" i="21"/>
  <c r="A213" i="25" s="1"/>
  <c r="BA41" i="21"/>
  <c r="A453" i="25" s="1"/>
  <c r="AO51" i="21"/>
  <c r="A340" i="25" s="1"/>
  <c r="AW51" i="21"/>
  <c r="A420" i="25" s="1"/>
  <c r="AG52" i="21"/>
  <c r="A261" i="25" s="1"/>
  <c r="AO52" i="21"/>
  <c r="A341" i="25" s="1"/>
  <c r="AW52" i="21"/>
  <c r="A421" i="25" s="1"/>
  <c r="AS53" i="21"/>
  <c r="A382" i="25" s="1"/>
  <c r="Q57" i="21"/>
  <c r="A106" i="25" s="1"/>
  <c r="A266" i="25"/>
  <c r="N58" i="21"/>
  <c r="BB62" i="21"/>
  <c r="AP62" i="21"/>
  <c r="M5" i="21"/>
  <c r="AK5" i="21"/>
  <c r="AW6" i="21"/>
  <c r="D256" i="25" s="1"/>
  <c r="AW7" i="21"/>
  <c r="D257" i="25" s="1"/>
  <c r="AC8" i="21"/>
  <c r="D133" i="25" s="1"/>
  <c r="AK11" i="21"/>
  <c r="D186" i="25" s="1"/>
  <c r="M12" i="21"/>
  <c r="D37" i="25" s="1"/>
  <c r="U13" i="21"/>
  <c r="D88" i="25" s="1"/>
  <c r="Q22" i="21"/>
  <c r="D69" i="25" s="1"/>
  <c r="AS24" i="21"/>
  <c r="D246" i="25" s="1"/>
  <c r="J26" i="21"/>
  <c r="AK34" i="21"/>
  <c r="A286" i="25" s="1"/>
  <c r="M42" i="21"/>
  <c r="A55" i="25" s="1"/>
  <c r="AW42" i="21"/>
  <c r="A414" i="25" s="1"/>
  <c r="Y52" i="21"/>
  <c r="A181" i="25" s="1"/>
  <c r="AC57" i="21"/>
  <c r="A225" i="25" s="1"/>
  <c r="A27" i="25"/>
  <c r="A186" i="25"/>
  <c r="Q62" i="21"/>
  <c r="A113" i="25" s="1"/>
  <c r="Q5" i="21"/>
  <c r="AG5" i="21"/>
  <c r="AW5" i="21"/>
  <c r="U7" i="21"/>
  <c r="D82" i="25" s="1"/>
  <c r="AC7" i="21"/>
  <c r="D132" i="25" s="1"/>
  <c r="M8" i="21"/>
  <c r="D33" i="25" s="1"/>
  <c r="M9" i="21"/>
  <c r="D34" i="25" s="1"/>
  <c r="Q10" i="21"/>
  <c r="D60" i="25" s="1"/>
  <c r="AG10" i="21"/>
  <c r="D160" i="25" s="1"/>
  <c r="BA10" i="21"/>
  <c r="D285" i="25" s="1"/>
  <c r="AG11" i="21"/>
  <c r="D161" i="25" s="1"/>
  <c r="BA11" i="21"/>
  <c r="D286" i="25" s="1"/>
  <c r="Q12" i="21"/>
  <c r="D62" i="25" s="1"/>
  <c r="AK12" i="21"/>
  <c r="D187" i="25" s="1"/>
  <c r="BA12" i="21"/>
  <c r="D287" i="25" s="1"/>
  <c r="Q13" i="21"/>
  <c r="D63" i="25" s="1"/>
  <c r="AG13" i="21"/>
  <c r="D163" i="25" s="1"/>
  <c r="AW13" i="21"/>
  <c r="D263" i="25" s="1"/>
  <c r="U15" i="21"/>
  <c r="D90" i="25" s="1"/>
  <c r="AC15" i="21"/>
  <c r="D140" i="25" s="1"/>
  <c r="M16" i="21"/>
  <c r="D41" i="25" s="1"/>
  <c r="M17" i="21"/>
  <c r="D42" i="25" s="1"/>
  <c r="Q18" i="21"/>
  <c r="D68" i="25" s="1"/>
  <c r="AG18" i="21"/>
  <c r="D168" i="25" s="1"/>
  <c r="BA18" i="21"/>
  <c r="D293" i="25" s="1"/>
  <c r="AG22" i="21"/>
  <c r="D169" i="25" s="1"/>
  <c r="AW22" i="21"/>
  <c r="D269" i="25" s="1"/>
  <c r="BA23" i="21"/>
  <c r="D295" i="25" s="1"/>
  <c r="AG24" i="21"/>
  <c r="D171" i="25" s="1"/>
  <c r="J25" i="21"/>
  <c r="AP25" i="21"/>
  <c r="AK26" i="21"/>
  <c r="D198" i="25" s="1"/>
  <c r="AG27" i="21"/>
  <c r="D174" i="25" s="1"/>
  <c r="U30" i="21"/>
  <c r="D101" i="25" s="1"/>
  <c r="BA30" i="21"/>
  <c r="D301" i="25" s="1"/>
  <c r="D102" i="25"/>
  <c r="D152" i="25"/>
  <c r="D302" i="25"/>
  <c r="D78" i="25"/>
  <c r="D278" i="25"/>
  <c r="U31" i="21"/>
  <c r="A124" i="25" s="1"/>
  <c r="BA31" i="21"/>
  <c r="A443" i="25" s="1"/>
  <c r="AK33" i="21"/>
  <c r="A285" i="25" s="1"/>
  <c r="U34" i="21"/>
  <c r="A127" i="25" s="1"/>
  <c r="AC34" i="21"/>
  <c r="A206" i="25" s="1"/>
  <c r="BA34" i="21"/>
  <c r="A446" i="25" s="1"/>
  <c r="U37" i="21"/>
  <c r="A130" i="25" s="1"/>
  <c r="AC37" i="21"/>
  <c r="A209" i="25" s="1"/>
  <c r="U38" i="21"/>
  <c r="A131" i="25" s="1"/>
  <c r="AK38" i="21"/>
  <c r="A290" i="25" s="1"/>
  <c r="BA38" i="21"/>
  <c r="A450" i="25" s="1"/>
  <c r="AW40" i="21"/>
  <c r="A412" i="25" s="1"/>
  <c r="AG41" i="21"/>
  <c r="A253" i="25" s="1"/>
  <c r="AW41" i="21"/>
  <c r="A413" i="25" s="1"/>
  <c r="M44" i="21"/>
  <c r="A57" i="25" s="1"/>
  <c r="AL45" i="21"/>
  <c r="Q49" i="21"/>
  <c r="A99" i="25" s="1"/>
  <c r="AW49" i="21"/>
  <c r="A418" i="25" s="1"/>
  <c r="Q51" i="21"/>
  <c r="A101" i="25" s="1"/>
  <c r="Y51" i="21"/>
  <c r="A180" i="25" s="1"/>
  <c r="I53" i="21"/>
  <c r="A23" i="25" s="1"/>
  <c r="A226" i="25"/>
  <c r="A426" i="25"/>
  <c r="A68" i="25"/>
  <c r="A227" i="25"/>
  <c r="A427" i="25"/>
  <c r="A507" i="25"/>
  <c r="Q58" i="21"/>
  <c r="A109" i="25" s="1"/>
  <c r="Y58" i="21"/>
  <c r="A188" i="25" s="1"/>
  <c r="AG32" i="21"/>
  <c r="A244" i="25" s="1"/>
  <c r="AW36" i="21"/>
  <c r="A408" i="25" s="1"/>
  <c r="AS40" i="21"/>
  <c r="A372" i="25" s="1"/>
  <c r="AO44" i="21"/>
  <c r="A336" i="25" s="1"/>
  <c r="AG51" i="21"/>
  <c r="A260" i="25" s="1"/>
  <c r="AS57" i="21"/>
  <c r="A385" i="25" s="1"/>
  <c r="BF62" i="21"/>
  <c r="AL62" i="21"/>
  <c r="M31" i="21"/>
  <c r="A44" i="25" s="1"/>
  <c r="AK31" i="21"/>
  <c r="A283" i="25" s="1"/>
  <c r="AS31" i="21"/>
  <c r="A363" i="25" s="1"/>
  <c r="AG39" i="21"/>
  <c r="A251" i="25" s="1"/>
  <c r="I54" i="21"/>
  <c r="A24" i="25" s="1"/>
  <c r="V62" i="21"/>
  <c r="Y31" i="21"/>
  <c r="A163" i="25" s="1"/>
  <c r="BE31" i="21"/>
  <c r="A483" i="25" s="1"/>
  <c r="AK44" i="21"/>
  <c r="A296" i="25" s="1"/>
  <c r="AS44" i="21"/>
  <c r="A376" i="25" s="1"/>
  <c r="BE44" i="21"/>
  <c r="A496" i="25" s="1"/>
  <c r="AG40" i="21"/>
  <c r="A252" i="25" s="1"/>
  <c r="BA39" i="21"/>
  <c r="A451" i="25" s="1"/>
  <c r="Q39" i="21"/>
  <c r="A92" i="25" s="1"/>
  <c r="U35" i="21"/>
  <c r="A128" i="25" s="1"/>
  <c r="AS35" i="21"/>
  <c r="A367" i="25" s="1"/>
  <c r="AK43" i="21"/>
  <c r="A295" i="25" s="1"/>
  <c r="Q50" i="21"/>
  <c r="A100" i="25" s="1"/>
  <c r="AW50" i="21"/>
  <c r="A419" i="25" s="1"/>
  <c r="Q54" i="21"/>
  <c r="A104" i="25" s="1"/>
  <c r="Y32" i="21"/>
  <c r="A164" i="25" s="1"/>
  <c r="BE32" i="21"/>
  <c r="A484" i="25" s="1"/>
  <c r="Q35" i="21"/>
  <c r="A88" i="25" s="1"/>
  <c r="AG35" i="21"/>
  <c r="A247" i="25" s="1"/>
  <c r="BA35" i="21"/>
  <c r="A447" i="25" s="1"/>
  <c r="AG36" i="21"/>
  <c r="A248" i="25" s="1"/>
  <c r="BA36" i="21"/>
  <c r="A448" i="25" s="1"/>
  <c r="U40" i="21"/>
  <c r="A133" i="25" s="1"/>
  <c r="AC40" i="21"/>
  <c r="A212" i="25" s="1"/>
  <c r="Q43" i="21"/>
  <c r="A96" i="25" s="1"/>
  <c r="AG43" i="21"/>
  <c r="A255" i="25" s="1"/>
  <c r="BA43" i="21"/>
  <c r="A455" i="25" s="1"/>
  <c r="AG44" i="21"/>
  <c r="A256" i="25" s="1"/>
  <c r="BA44" i="21"/>
  <c r="A456" i="25" s="1"/>
  <c r="I50" i="21"/>
  <c r="A20" i="25" s="1"/>
  <c r="AG50" i="21"/>
  <c r="A259" i="25" s="1"/>
  <c r="AO50" i="21"/>
  <c r="A339" i="25" s="1"/>
  <c r="AS51" i="21"/>
  <c r="A380" i="25" s="1"/>
  <c r="BE51" i="21"/>
  <c r="A500" i="25" s="1"/>
  <c r="M54" i="21"/>
  <c r="A64" i="25" s="1"/>
  <c r="AG54" i="21"/>
  <c r="A263" i="25" s="1"/>
  <c r="AW54" i="21"/>
  <c r="A423" i="25" s="1"/>
  <c r="AK35" i="21"/>
  <c r="A287" i="25" s="1"/>
  <c r="AW39" i="21"/>
  <c r="A411" i="25" s="1"/>
  <c r="U43" i="21"/>
  <c r="A136" i="25" s="1"/>
  <c r="AS43" i="21"/>
  <c r="A375" i="25" s="1"/>
  <c r="Y54" i="21"/>
  <c r="A183" i="25" s="1"/>
  <c r="I32" i="21"/>
  <c r="A5" i="25" s="1"/>
  <c r="AO32" i="21"/>
  <c r="A324" i="25" s="1"/>
  <c r="U39" i="21"/>
  <c r="A132" i="25" s="1"/>
  <c r="AK39" i="21"/>
  <c r="A291" i="25" s="1"/>
  <c r="Q40" i="21"/>
  <c r="A93" i="25" s="1"/>
  <c r="AK40" i="21"/>
  <c r="A292" i="25" s="1"/>
  <c r="Q44" i="21"/>
  <c r="A97" i="25" s="1"/>
  <c r="Y44" i="21"/>
  <c r="A176" i="25" s="1"/>
  <c r="U50" i="21"/>
  <c r="A140" i="25" s="1"/>
  <c r="BA50" i="21"/>
  <c r="A459" i="25" s="1"/>
  <c r="BA51" i="21"/>
  <c r="A460" i="25" s="1"/>
  <c r="AC54" i="21"/>
  <c r="A223" i="25" s="1"/>
  <c r="AP5" i="21"/>
  <c r="AO5" i="21"/>
  <c r="Z6" i="21"/>
  <c r="Y6" i="21"/>
  <c r="D106" i="25" s="1"/>
  <c r="J7" i="21"/>
  <c r="I7" i="21"/>
  <c r="D7" i="25" s="1"/>
  <c r="AP9" i="21"/>
  <c r="AO9" i="21"/>
  <c r="D209" i="25" s="1"/>
  <c r="Z10" i="21"/>
  <c r="Y10" i="21"/>
  <c r="D110" i="25" s="1"/>
  <c r="J11" i="21"/>
  <c r="I11" i="21"/>
  <c r="D11" i="25" s="1"/>
  <c r="BF12" i="21"/>
  <c r="BE12" i="21"/>
  <c r="D312" i="25" s="1"/>
  <c r="AP13" i="21"/>
  <c r="AO13" i="21"/>
  <c r="D213" i="25" s="1"/>
  <c r="Z14" i="21"/>
  <c r="Y14" i="21"/>
  <c r="D114" i="25" s="1"/>
  <c r="J15" i="21"/>
  <c r="I15" i="21"/>
  <c r="D15" i="25" s="1"/>
  <c r="BF16" i="21"/>
  <c r="BE16" i="21"/>
  <c r="D316" i="25" s="1"/>
  <c r="Z18" i="21"/>
  <c r="Y18" i="21"/>
  <c r="D118" i="25" s="1"/>
  <c r="J22" i="21"/>
  <c r="I22" i="21"/>
  <c r="D19" i="25" s="1"/>
  <c r="AO23" i="21"/>
  <c r="D220" i="25" s="1"/>
  <c r="AP23" i="21"/>
  <c r="D52" i="25"/>
  <c r="AT37" i="21"/>
  <c r="AS37" i="21"/>
  <c r="A369" i="25" s="1"/>
  <c r="U44" i="21"/>
  <c r="A137" i="25" s="1"/>
  <c r="V44" i="21"/>
  <c r="AK49" i="21"/>
  <c r="A298" i="25" s="1"/>
  <c r="AL49" i="21"/>
  <c r="AD51" i="21"/>
  <c r="AC51" i="21"/>
  <c r="A220" i="25" s="1"/>
  <c r="AS8" i="21"/>
  <c r="D233" i="25" s="1"/>
  <c r="J12" i="21"/>
  <c r="I12" i="21"/>
  <c r="D12" i="25" s="1"/>
  <c r="AS12" i="21"/>
  <c r="D237" i="25" s="1"/>
  <c r="AC13" i="21"/>
  <c r="D138" i="25" s="1"/>
  <c r="BF13" i="21"/>
  <c r="BE13" i="21"/>
  <c r="D313" i="25" s="1"/>
  <c r="M14" i="21"/>
  <c r="D39" i="25" s="1"/>
  <c r="Z15" i="21"/>
  <c r="Y15" i="21"/>
  <c r="D115" i="25" s="1"/>
  <c r="J16" i="21"/>
  <c r="I16" i="21"/>
  <c r="D16" i="25" s="1"/>
  <c r="AS16" i="21"/>
  <c r="D241" i="25" s="1"/>
  <c r="AC17" i="21"/>
  <c r="D142" i="25" s="1"/>
  <c r="N23" i="21"/>
  <c r="M23" i="21"/>
  <c r="D45" i="25" s="1"/>
  <c r="Y25" i="21"/>
  <c r="D122" i="25" s="1"/>
  <c r="Z25" i="21"/>
  <c r="BE25" i="21"/>
  <c r="D322" i="25" s="1"/>
  <c r="BF25" i="21"/>
  <c r="AW27" i="21"/>
  <c r="D274" i="25" s="1"/>
  <c r="AX27" i="21"/>
  <c r="AD31" i="21"/>
  <c r="AC31" i="21"/>
  <c r="A203" i="25" s="1"/>
  <c r="Y33" i="21"/>
  <c r="A165" i="25" s="1"/>
  <c r="Z33" i="21"/>
  <c r="BE33" i="21"/>
  <c r="A485" i="25" s="1"/>
  <c r="BF33" i="21"/>
  <c r="J36" i="21"/>
  <c r="I36" i="21"/>
  <c r="A9" i="25" s="1"/>
  <c r="N39" i="21"/>
  <c r="M39" i="21"/>
  <c r="A52" i="25" s="1"/>
  <c r="BF41" i="21"/>
  <c r="BE41" i="21"/>
  <c r="A493" i="25" s="1"/>
  <c r="AD42" i="21"/>
  <c r="AC42" i="21"/>
  <c r="A214" i="25" s="1"/>
  <c r="J44" i="21"/>
  <c r="I44" i="21"/>
  <c r="A17" i="25" s="1"/>
  <c r="Z49" i="21"/>
  <c r="Y49" i="21"/>
  <c r="A178" i="25" s="1"/>
  <c r="U51" i="21"/>
  <c r="A141" i="25" s="1"/>
  <c r="V51" i="21"/>
  <c r="V57" i="21"/>
  <c r="U57" i="21"/>
  <c r="A146" i="25" s="1"/>
  <c r="AL57" i="21"/>
  <c r="AK57" i="21"/>
  <c r="A305" i="25" s="1"/>
  <c r="A506" i="25"/>
  <c r="J5" i="21"/>
  <c r="I5" i="21"/>
  <c r="AS5" i="21"/>
  <c r="AC6" i="21"/>
  <c r="D131" i="25" s="1"/>
  <c r="BF6" i="21"/>
  <c r="BE6" i="21"/>
  <c r="D306" i="25" s="1"/>
  <c r="M7" i="21"/>
  <c r="D32" i="25" s="1"/>
  <c r="AP7" i="21"/>
  <c r="AO7" i="21"/>
  <c r="D207" i="25" s="1"/>
  <c r="Z8" i="21"/>
  <c r="Y8" i="21"/>
  <c r="D108" i="25" s="1"/>
  <c r="J9" i="21"/>
  <c r="I9" i="21"/>
  <c r="D9" i="25" s="1"/>
  <c r="AS9" i="21"/>
  <c r="D234" i="25" s="1"/>
  <c r="AC10" i="21"/>
  <c r="D135" i="25" s="1"/>
  <c r="BF10" i="21"/>
  <c r="BE10" i="21"/>
  <c r="D310" i="25" s="1"/>
  <c r="M11" i="21"/>
  <c r="D36" i="25" s="1"/>
  <c r="AP11" i="21"/>
  <c r="AO11" i="21"/>
  <c r="D211" i="25" s="1"/>
  <c r="Z12" i="21"/>
  <c r="Y12" i="21"/>
  <c r="D112" i="25" s="1"/>
  <c r="J13" i="21"/>
  <c r="I13" i="21"/>
  <c r="D13" i="25" s="1"/>
  <c r="AS13" i="21"/>
  <c r="D238" i="25" s="1"/>
  <c r="AC14" i="21"/>
  <c r="D139" i="25" s="1"/>
  <c r="BF14" i="21"/>
  <c r="BE14" i="21"/>
  <c r="D314" i="25" s="1"/>
  <c r="M15" i="21"/>
  <c r="D40" i="25" s="1"/>
  <c r="AP15" i="21"/>
  <c r="AO15" i="21"/>
  <c r="D215" i="25" s="1"/>
  <c r="Z16" i="21"/>
  <c r="Y16" i="21"/>
  <c r="D116" i="25" s="1"/>
  <c r="J17" i="21"/>
  <c r="I17" i="21"/>
  <c r="D17" i="25" s="1"/>
  <c r="AS17" i="21"/>
  <c r="D242" i="25" s="1"/>
  <c r="AC18" i="21"/>
  <c r="D143" i="25" s="1"/>
  <c r="BF18" i="21"/>
  <c r="BE18" i="21"/>
  <c r="D318" i="25" s="1"/>
  <c r="M22" i="21"/>
  <c r="D44" i="25" s="1"/>
  <c r="AP22" i="21"/>
  <c r="AO22" i="21"/>
  <c r="D219" i="25" s="1"/>
  <c r="N25" i="21"/>
  <c r="M25" i="21"/>
  <c r="D47" i="25" s="1"/>
  <c r="AT25" i="21"/>
  <c r="AS25" i="21"/>
  <c r="D247" i="25" s="1"/>
  <c r="I27" i="21"/>
  <c r="D24" i="25" s="1"/>
  <c r="J27" i="21"/>
  <c r="AO27" i="21"/>
  <c r="D224" i="25" s="1"/>
  <c r="AP27" i="21"/>
  <c r="D177" i="25"/>
  <c r="N33" i="21"/>
  <c r="M33" i="21"/>
  <c r="A46" i="25" s="1"/>
  <c r="AT33" i="21"/>
  <c r="AS33" i="21"/>
  <c r="A365" i="25" s="1"/>
  <c r="Z35" i="21"/>
  <c r="Y35" i="21"/>
  <c r="A167" i="25" s="1"/>
  <c r="AP38" i="21"/>
  <c r="AO38" i="21"/>
  <c r="A330" i="25" s="1"/>
  <c r="AT41" i="21"/>
  <c r="AS41" i="21"/>
  <c r="A373" i="25" s="1"/>
  <c r="Z43" i="21"/>
  <c r="Y43" i="21"/>
  <c r="A175" i="25" s="1"/>
  <c r="J45" i="21"/>
  <c r="I45" i="21"/>
  <c r="A18" i="25" s="1"/>
  <c r="AP45" i="21"/>
  <c r="AO45" i="21"/>
  <c r="A337" i="25" s="1"/>
  <c r="N50" i="21"/>
  <c r="M50" i="21"/>
  <c r="A60" i="25" s="1"/>
  <c r="AT50" i="21"/>
  <c r="AS50" i="21"/>
  <c r="A379" i="25" s="1"/>
  <c r="J51" i="21"/>
  <c r="I51" i="21"/>
  <c r="A21" i="25" s="1"/>
  <c r="J57" i="21"/>
  <c r="I57" i="21"/>
  <c r="A26" i="25" s="1"/>
  <c r="BF8" i="21"/>
  <c r="BE8" i="21"/>
  <c r="D308" i="25" s="1"/>
  <c r="AP17" i="21"/>
  <c r="AO17" i="21"/>
  <c r="D217" i="25" s="1"/>
  <c r="AH25" i="21"/>
  <c r="AG25" i="21"/>
  <c r="D172" i="25" s="1"/>
  <c r="D252" i="25"/>
  <c r="I31" i="21"/>
  <c r="AO31" i="21"/>
  <c r="A323" i="25" s="1"/>
  <c r="AP31" i="21"/>
  <c r="AH33" i="21"/>
  <c r="AG33" i="21"/>
  <c r="A245" i="25" s="1"/>
  <c r="Z39" i="21"/>
  <c r="Y39" i="21"/>
  <c r="A171" i="25" s="1"/>
  <c r="AP42" i="21"/>
  <c r="AO42" i="21"/>
  <c r="A334" i="25" s="1"/>
  <c r="AC5" i="21"/>
  <c r="BF5" i="21"/>
  <c r="BE5" i="21"/>
  <c r="M6" i="21"/>
  <c r="D31" i="25" s="1"/>
  <c r="AP6" i="21"/>
  <c r="AO6" i="21"/>
  <c r="D206" i="25" s="1"/>
  <c r="Z7" i="21"/>
  <c r="Y7" i="21"/>
  <c r="D107" i="25" s="1"/>
  <c r="J8" i="21"/>
  <c r="I8" i="21"/>
  <c r="D8" i="25" s="1"/>
  <c r="AC9" i="21"/>
  <c r="D134" i="25" s="1"/>
  <c r="BF9" i="21"/>
  <c r="BE9" i="21"/>
  <c r="D309" i="25" s="1"/>
  <c r="M10" i="21"/>
  <c r="D35" i="25" s="1"/>
  <c r="AP10" i="21"/>
  <c r="AO10" i="21"/>
  <c r="D210" i="25" s="1"/>
  <c r="Z11" i="21"/>
  <c r="Y11" i="21"/>
  <c r="D111" i="25" s="1"/>
  <c r="AP14" i="21"/>
  <c r="AO14" i="21"/>
  <c r="D214" i="25" s="1"/>
  <c r="BF17" i="21"/>
  <c r="BE17" i="21"/>
  <c r="D317" i="25" s="1"/>
  <c r="M18" i="21"/>
  <c r="D43" i="25" s="1"/>
  <c r="AP18" i="21"/>
  <c r="AO18" i="21"/>
  <c r="D218" i="25" s="1"/>
  <c r="Z22" i="21"/>
  <c r="Y22" i="21"/>
  <c r="D119" i="25" s="1"/>
  <c r="AD23" i="21"/>
  <c r="AC23" i="21"/>
  <c r="D145" i="25" s="1"/>
  <c r="Q27" i="21"/>
  <c r="D74" i="25" s="1"/>
  <c r="R27" i="21"/>
  <c r="Z5" i="21"/>
  <c r="Y5" i="21"/>
  <c r="J6" i="21"/>
  <c r="I6" i="21"/>
  <c r="D6" i="25" s="1"/>
  <c r="BF7" i="21"/>
  <c r="BE7" i="21"/>
  <c r="D307" i="25" s="1"/>
  <c r="AP8" i="21"/>
  <c r="AO8" i="21"/>
  <c r="D208" i="25" s="1"/>
  <c r="Z9" i="21"/>
  <c r="Y9" i="21"/>
  <c r="D109" i="25" s="1"/>
  <c r="J10" i="21"/>
  <c r="I10" i="21"/>
  <c r="D10" i="25" s="1"/>
  <c r="BF11" i="21"/>
  <c r="BE11" i="21"/>
  <c r="D311" i="25" s="1"/>
  <c r="AP12" i="21"/>
  <c r="AO12" i="21"/>
  <c r="D212" i="25" s="1"/>
  <c r="Z13" i="21"/>
  <c r="Y13" i="21"/>
  <c r="D113" i="25" s="1"/>
  <c r="J14" i="21"/>
  <c r="I14" i="21"/>
  <c r="D14" i="25" s="1"/>
  <c r="BF15" i="21"/>
  <c r="BE15" i="21"/>
  <c r="D315" i="25" s="1"/>
  <c r="AP16" i="21"/>
  <c r="AO16" i="21"/>
  <c r="D216" i="25" s="1"/>
  <c r="Z17" i="21"/>
  <c r="Y17" i="21"/>
  <c r="D117" i="25" s="1"/>
  <c r="J18" i="21"/>
  <c r="I18" i="21"/>
  <c r="D18" i="25" s="1"/>
  <c r="AS22" i="21"/>
  <c r="D244" i="25" s="1"/>
  <c r="AT22" i="21"/>
  <c r="AX23" i="21"/>
  <c r="AW23" i="21"/>
  <c r="D270" i="25" s="1"/>
  <c r="AD27" i="21"/>
  <c r="AC27" i="21"/>
  <c r="D149" i="25" s="1"/>
  <c r="D127" i="25"/>
  <c r="D327" i="25"/>
  <c r="R31" i="21"/>
  <c r="Q31" i="21"/>
  <c r="A84" i="25" s="1"/>
  <c r="AX31" i="21"/>
  <c r="AW31" i="21"/>
  <c r="A403" i="25" s="1"/>
  <c r="N35" i="21"/>
  <c r="M35" i="21"/>
  <c r="A48" i="25" s="1"/>
  <c r="BF37" i="21"/>
  <c r="BE37" i="21"/>
  <c r="A489" i="25" s="1"/>
  <c r="AD38" i="21"/>
  <c r="AC38" i="21"/>
  <c r="A210" i="25" s="1"/>
  <c r="J40" i="21"/>
  <c r="I40" i="21"/>
  <c r="A13" i="25" s="1"/>
  <c r="N43" i="21"/>
  <c r="M43" i="21"/>
  <c r="A56" i="25" s="1"/>
  <c r="AD44" i="21"/>
  <c r="AC44" i="21"/>
  <c r="A216" i="25" s="1"/>
  <c r="AT49" i="21"/>
  <c r="AS49" i="21"/>
  <c r="A378" i="25" s="1"/>
  <c r="J52" i="21"/>
  <c r="I52" i="21"/>
  <c r="A22" i="25" s="1"/>
  <c r="BF52" i="21"/>
  <c r="BE52" i="21"/>
  <c r="A501" i="25" s="1"/>
  <c r="BF34" i="21"/>
  <c r="BE34" i="21"/>
  <c r="A486" i="25" s="1"/>
  <c r="AP35" i="21"/>
  <c r="AO35" i="21"/>
  <c r="A327" i="25" s="1"/>
  <c r="Z36" i="21"/>
  <c r="Y36" i="21"/>
  <c r="A168" i="25" s="1"/>
  <c r="J37" i="21"/>
  <c r="I37" i="21"/>
  <c r="A10" i="25" s="1"/>
  <c r="BF38" i="21"/>
  <c r="BE38" i="21"/>
  <c r="A490" i="25" s="1"/>
  <c r="AP39" i="21"/>
  <c r="AO39" i="21"/>
  <c r="A331" i="25" s="1"/>
  <c r="Z40" i="21"/>
  <c r="Y40" i="21"/>
  <c r="A172" i="25" s="1"/>
  <c r="J41" i="21"/>
  <c r="I41" i="21"/>
  <c r="A14" i="25" s="1"/>
  <c r="BF42" i="21"/>
  <c r="BE42" i="21"/>
  <c r="A494" i="25" s="1"/>
  <c r="AP43" i="21"/>
  <c r="AO43" i="21"/>
  <c r="A335" i="25" s="1"/>
  <c r="AK50" i="21"/>
  <c r="A299" i="25" s="1"/>
  <c r="AL50" i="21"/>
  <c r="BB54" i="21"/>
  <c r="BA54" i="21"/>
  <c r="A463" i="25" s="1"/>
  <c r="Z57" i="21"/>
  <c r="Y57" i="21"/>
  <c r="A185" i="25" s="1"/>
  <c r="BB58" i="21"/>
  <c r="BA58" i="21"/>
  <c r="A468" i="25" s="1"/>
  <c r="BE22" i="21"/>
  <c r="D319" i="25" s="1"/>
  <c r="I23" i="21"/>
  <c r="D20" i="25" s="1"/>
  <c r="Y23" i="21"/>
  <c r="D120" i="25" s="1"/>
  <c r="J24" i="21"/>
  <c r="Q24" i="21"/>
  <c r="D71" i="25" s="1"/>
  <c r="AC24" i="21"/>
  <c r="D146" i="25" s="1"/>
  <c r="AP24" i="21"/>
  <c r="AW24" i="21"/>
  <c r="D271" i="25" s="1"/>
  <c r="M26" i="21"/>
  <c r="D48" i="25" s="1"/>
  <c r="Z26" i="21"/>
  <c r="AG26" i="21"/>
  <c r="D173" i="25" s="1"/>
  <c r="AS26" i="21"/>
  <c r="D248" i="25" s="1"/>
  <c r="BF26" i="21"/>
  <c r="J30" i="21"/>
  <c r="Q30" i="21"/>
  <c r="D76" i="25" s="1"/>
  <c r="AC30" i="21"/>
  <c r="D151" i="25" s="1"/>
  <c r="AP30" i="21"/>
  <c r="AW30" i="21"/>
  <c r="D276" i="25" s="1"/>
  <c r="D53" i="25"/>
  <c r="D178" i="25"/>
  <c r="D253" i="25"/>
  <c r="J32" i="21"/>
  <c r="Q32" i="21"/>
  <c r="A85" i="25" s="1"/>
  <c r="AC32" i="21"/>
  <c r="A204" i="25" s="1"/>
  <c r="AP32" i="21"/>
  <c r="AW32" i="21"/>
  <c r="A404" i="25" s="1"/>
  <c r="M34" i="21"/>
  <c r="A47" i="25" s="1"/>
  <c r="Z34" i="21"/>
  <c r="AG34" i="21"/>
  <c r="A246" i="25" s="1"/>
  <c r="AS34" i="21"/>
  <c r="A366" i="25" s="1"/>
  <c r="AC35" i="21"/>
  <c r="A207" i="25" s="1"/>
  <c r="BF35" i="21"/>
  <c r="BE35" i="21"/>
  <c r="A487" i="25" s="1"/>
  <c r="M36" i="21"/>
  <c r="A49" i="25" s="1"/>
  <c r="AP36" i="21"/>
  <c r="AO36" i="21"/>
  <c r="A328" i="25" s="1"/>
  <c r="Z37" i="21"/>
  <c r="Y37" i="21"/>
  <c r="A169" i="25" s="1"/>
  <c r="J38" i="21"/>
  <c r="I38" i="21"/>
  <c r="A11" i="25" s="1"/>
  <c r="AS38" i="21"/>
  <c r="A370" i="25" s="1"/>
  <c r="AC39" i="21"/>
  <c r="A211" i="25" s="1"/>
  <c r="BF39" i="21"/>
  <c r="BE39" i="21"/>
  <c r="A491" i="25" s="1"/>
  <c r="M40" i="21"/>
  <c r="A53" i="25" s="1"/>
  <c r="AP40" i="21"/>
  <c r="AO40" i="21"/>
  <c r="A332" i="25" s="1"/>
  <c r="Z41" i="21"/>
  <c r="Y41" i="21"/>
  <c r="A173" i="25" s="1"/>
  <c r="J42" i="21"/>
  <c r="I42" i="21"/>
  <c r="A15" i="25" s="1"/>
  <c r="AS42" i="21"/>
  <c r="A374" i="25" s="1"/>
  <c r="AC43" i="21"/>
  <c r="A215" i="25" s="1"/>
  <c r="BF43" i="21"/>
  <c r="BE43" i="21"/>
  <c r="A495" i="25" s="1"/>
  <c r="AD45" i="21"/>
  <c r="AC45" i="21"/>
  <c r="A217" i="25" s="1"/>
  <c r="M49" i="21"/>
  <c r="A59" i="25" s="1"/>
  <c r="Z50" i="21"/>
  <c r="Y50" i="21"/>
  <c r="A179" i="25" s="1"/>
  <c r="BF50" i="21"/>
  <c r="BE50" i="21"/>
  <c r="A499" i="25" s="1"/>
  <c r="AD52" i="21"/>
  <c r="AC52" i="21"/>
  <c r="A221" i="25" s="1"/>
  <c r="V53" i="21"/>
  <c r="U53" i="21"/>
  <c r="A143" i="25" s="1"/>
  <c r="AL53" i="21"/>
  <c r="AK53" i="21"/>
  <c r="A302" i="25" s="1"/>
  <c r="AO54" i="21"/>
  <c r="A343" i="25" s="1"/>
  <c r="BF54" i="21"/>
  <c r="BE54" i="21"/>
  <c r="A503" i="25" s="1"/>
  <c r="A148" i="25"/>
  <c r="A307" i="25"/>
  <c r="AO58" i="21"/>
  <c r="A348" i="25" s="1"/>
  <c r="BF58" i="21"/>
  <c r="BE58" i="21"/>
  <c r="A508" i="25" s="1"/>
  <c r="J35" i="21"/>
  <c r="I35" i="21"/>
  <c r="A8" i="25" s="1"/>
  <c r="BF36" i="21"/>
  <c r="BE36" i="21"/>
  <c r="A488" i="25" s="1"/>
  <c r="AP37" i="21"/>
  <c r="AO37" i="21"/>
  <c r="A329" i="25" s="1"/>
  <c r="Z38" i="21"/>
  <c r="Y38" i="21"/>
  <c r="A170" i="25" s="1"/>
  <c r="J39" i="21"/>
  <c r="I39" i="21"/>
  <c r="A12" i="25" s="1"/>
  <c r="BF40" i="21"/>
  <c r="BE40" i="21"/>
  <c r="A492" i="25" s="1"/>
  <c r="AP41" i="21"/>
  <c r="AO41" i="21"/>
  <c r="A333" i="25" s="1"/>
  <c r="Z42" i="21"/>
  <c r="Y42" i="21"/>
  <c r="A174" i="25" s="1"/>
  <c r="J43" i="21"/>
  <c r="I43" i="21"/>
  <c r="A16" i="25" s="1"/>
  <c r="U45" i="21"/>
  <c r="A138" i="25" s="1"/>
  <c r="V45" i="21"/>
  <c r="BA45" i="21"/>
  <c r="A457" i="25" s="1"/>
  <c r="BB45" i="21"/>
  <c r="U52" i="21"/>
  <c r="A142" i="25" s="1"/>
  <c r="V52" i="21"/>
  <c r="BB52" i="21"/>
  <c r="BA52" i="21"/>
  <c r="A461" i="25" s="1"/>
  <c r="Z53" i="21"/>
  <c r="Y53" i="21"/>
  <c r="A182" i="25" s="1"/>
  <c r="A466" i="25"/>
  <c r="A187" i="25"/>
  <c r="BB53" i="21"/>
  <c r="BA53" i="21"/>
  <c r="A462" i="25" s="1"/>
  <c r="V54" i="21"/>
  <c r="U54" i="21"/>
  <c r="A144" i="25" s="1"/>
  <c r="BB57" i="21"/>
  <c r="BA57" i="21"/>
  <c r="A465" i="25" s="1"/>
  <c r="A147" i="25"/>
  <c r="A467" i="25"/>
  <c r="V58" i="21"/>
  <c r="U58" i="21"/>
  <c r="A149" i="25" s="1"/>
  <c r="AL52" i="21"/>
  <c r="AK52" i="21"/>
  <c r="A301" i="25" s="1"/>
  <c r="AL54" i="21"/>
  <c r="AK54" i="21"/>
  <c r="A303" i="25" s="1"/>
  <c r="A306" i="25"/>
  <c r="AL58" i="21"/>
  <c r="AK58" i="21"/>
  <c r="A308" i="25" s="1"/>
  <c r="Z62" i="21"/>
  <c r="J62" i="21"/>
  <c r="AW62" i="21"/>
  <c r="A432" i="25" s="1"/>
  <c r="AG62" i="21"/>
  <c r="A272" i="25" s="1"/>
  <c r="AT62" i="21"/>
  <c r="AD62" i="21"/>
  <c r="N62" i="21"/>
  <c r="C14" i="37" l="1"/>
  <c r="J14" i="37" s="1"/>
  <c r="N29" i="23"/>
  <c r="BG65" i="21"/>
  <c r="BG67" i="21"/>
  <c r="L29" i="23"/>
  <c r="J29" i="23"/>
  <c r="K29" i="23"/>
  <c r="O29" i="23"/>
  <c r="D230" i="25"/>
  <c r="D105" i="25"/>
  <c r="D130" i="25"/>
  <c r="D5" i="25"/>
  <c r="D305" i="25"/>
  <c r="D205" i="25"/>
  <c r="D155" i="25"/>
  <c r="D55" i="25"/>
  <c r="D280" i="25"/>
  <c r="D180" i="25"/>
  <c r="D255" i="25"/>
  <c r="D30" i="25"/>
  <c r="D80" i="25"/>
  <c r="D28" i="23"/>
  <c r="E28" i="23"/>
  <c r="AM68" i="21"/>
  <c r="BD69" i="21"/>
  <c r="AZ69" i="21"/>
  <c r="AV69" i="21"/>
  <c r="AR69" i="21"/>
  <c r="AN69" i="21"/>
  <c r="AJ69" i="21"/>
  <c r="AF69" i="21"/>
  <c r="AB69" i="21"/>
  <c r="X69" i="21"/>
  <c r="T69" i="21"/>
  <c r="P69" i="21"/>
  <c r="L69" i="21"/>
  <c r="H69" i="21"/>
  <c r="C24" i="37" l="1"/>
  <c r="BC68" i="21"/>
  <c r="AI68" i="21"/>
  <c r="W68" i="21"/>
  <c r="AE68" i="21"/>
  <c r="O68" i="21"/>
  <c r="AA68" i="21"/>
  <c r="AQ68" i="21"/>
  <c r="AU68" i="21"/>
  <c r="S68" i="21"/>
  <c r="BF69" i="21"/>
  <c r="BE69" i="21"/>
  <c r="A522" i="25" s="1"/>
  <c r="BB69" i="21"/>
  <c r="BA69" i="21"/>
  <c r="A482" i="25" s="1"/>
  <c r="AX69" i="21"/>
  <c r="AW69" i="21"/>
  <c r="A442" i="25" s="1"/>
  <c r="AT69" i="21"/>
  <c r="AS69" i="21"/>
  <c r="A402" i="25" s="1"/>
  <c r="AP69" i="21"/>
  <c r="AO69" i="21"/>
  <c r="A362" i="25" s="1"/>
  <c r="AL69" i="21"/>
  <c r="AK69" i="21"/>
  <c r="A322" i="25" s="1"/>
  <c r="AH69" i="21"/>
  <c r="AG69" i="21"/>
  <c r="A282" i="25" s="1"/>
  <c r="AD69" i="21"/>
  <c r="AC69" i="21"/>
  <c r="A242" i="25" s="1"/>
  <c r="Z69" i="21"/>
  <c r="Y69" i="21"/>
  <c r="A202" i="25" s="1"/>
  <c r="V69" i="21"/>
  <c r="U69" i="21"/>
  <c r="A162" i="25" s="1"/>
  <c r="R69" i="21"/>
  <c r="Q69" i="21"/>
  <c r="A123" i="25" s="1"/>
  <c r="N69" i="21"/>
  <c r="M69" i="21"/>
  <c r="A83" i="25" s="1"/>
  <c r="J69" i="21"/>
  <c r="I69" i="21"/>
  <c r="A43" i="25" s="1"/>
  <c r="J24" i="37" l="1"/>
  <c r="G9" i="29" l="1"/>
  <c r="G10" i="29"/>
  <c r="G11" i="29"/>
  <c r="G8" i="29"/>
  <c r="C31" i="23" l="1"/>
  <c r="B31" i="23"/>
  <c r="E31" i="23" l="1"/>
  <c r="D31" i="23"/>
  <c r="H17" i="27" l="1"/>
  <c r="G17" i="27"/>
  <c r="BF3" i="21"/>
  <c r="BB3" i="21"/>
  <c r="AX3" i="21"/>
  <c r="AT3" i="21"/>
  <c r="AP3" i="21"/>
  <c r="AL3" i="21"/>
  <c r="AH3" i="21"/>
  <c r="AD3" i="21"/>
  <c r="Z3" i="21"/>
  <c r="V3" i="21"/>
  <c r="R3" i="21"/>
  <c r="N3" i="21"/>
  <c r="J3" i="21"/>
  <c r="H7" i="27"/>
  <c r="H8" i="27"/>
  <c r="H9" i="27"/>
  <c r="H10" i="27"/>
  <c r="H11" i="27"/>
  <c r="H12" i="27"/>
  <c r="H13" i="27"/>
  <c r="H14" i="27"/>
  <c r="W4" i="38" s="1"/>
  <c r="R15" i="38" s="1"/>
  <c r="H15" i="27"/>
  <c r="H16" i="27"/>
  <c r="H18" i="27"/>
  <c r="H6" i="27"/>
  <c r="G7" i="27"/>
  <c r="G8" i="27"/>
  <c r="G9" i="27"/>
  <c r="G10" i="27"/>
  <c r="G11" i="27"/>
  <c r="G12" i="27"/>
  <c r="G13" i="27"/>
  <c r="G14" i="27"/>
  <c r="V4" i="38" s="1"/>
  <c r="G15" i="27"/>
  <c r="G16" i="27"/>
  <c r="G18" i="27"/>
  <c r="G6" i="27"/>
  <c r="Q15" i="38" l="1"/>
  <c r="X4" i="38"/>
  <c r="B41" i="23"/>
  <c r="K6" i="23"/>
  <c r="BG3" i="21"/>
  <c r="BC3" i="21"/>
  <c r="AY3" i="21"/>
  <c r="AU3" i="21"/>
  <c r="AQ3" i="21"/>
  <c r="AM3" i="21"/>
  <c r="AI3" i="21"/>
  <c r="AE3" i="21"/>
  <c r="AA3" i="21"/>
  <c r="W3" i="21"/>
  <c r="S3" i="21"/>
  <c r="O3" i="21"/>
  <c r="K3" i="21"/>
  <c r="Y4" i="38" l="1"/>
  <c r="I26" i="37"/>
  <c r="B31" i="37"/>
  <c r="B26" i="37"/>
  <c r="I31" i="37"/>
  <c r="E12" i="23"/>
  <c r="E14" i="23"/>
  <c r="BE3" i="21"/>
  <c r="BA3" i="21"/>
  <c r="AW3" i="21"/>
  <c r="AS3" i="21"/>
  <c r="AO3" i="21"/>
  <c r="AK3" i="21"/>
  <c r="AG3" i="21"/>
  <c r="AC3" i="21"/>
  <c r="Y3" i="21"/>
  <c r="U3" i="21"/>
  <c r="Q3" i="21"/>
  <c r="L32" i="37" l="1"/>
  <c r="AB68" i="38" s="1"/>
  <c r="L34" i="37"/>
  <c r="AB70" i="38" s="1"/>
  <c r="L33" i="37"/>
  <c r="C29" i="37"/>
  <c r="C65" i="38" s="1"/>
  <c r="C28" i="37"/>
  <c r="C64" i="38" s="1"/>
  <c r="C27" i="37"/>
  <c r="C63" i="38" s="1"/>
  <c r="C33" i="37"/>
  <c r="C35" i="37"/>
  <c r="C71" i="38" s="1"/>
  <c r="C34" i="37"/>
  <c r="C70" i="38" s="1"/>
  <c r="C32" i="37"/>
  <c r="C68" i="38" s="1"/>
  <c r="L28" i="37"/>
  <c r="L27" i="37"/>
  <c r="AB63" i="38" s="1"/>
  <c r="L29" i="37"/>
  <c r="AB65" i="38" s="1"/>
  <c r="D14" i="23"/>
  <c r="D12" i="23"/>
  <c r="T63" i="21"/>
  <c r="T61" i="21"/>
  <c r="T60" i="21"/>
  <c r="T59" i="21"/>
  <c r="T4" i="21"/>
  <c r="P68" i="21"/>
  <c r="P66" i="21"/>
  <c r="P63" i="21"/>
  <c r="P61" i="21"/>
  <c r="P60" i="21"/>
  <c r="P59" i="21"/>
  <c r="P4" i="21"/>
  <c r="M3" i="21"/>
  <c r="I3" i="21"/>
  <c r="BD63" i="21"/>
  <c r="BD61" i="21"/>
  <c r="BD60" i="21"/>
  <c r="BD59" i="21"/>
  <c r="BD4" i="21"/>
  <c r="BG66" i="21"/>
  <c r="BG61" i="21"/>
  <c r="BG60" i="21"/>
  <c r="BG4" i="21"/>
  <c r="AZ63" i="21"/>
  <c r="AZ61" i="21"/>
  <c r="AZ60" i="21"/>
  <c r="AZ59" i="21"/>
  <c r="AZ4" i="21"/>
  <c r="AV63" i="21"/>
  <c r="AV61" i="21"/>
  <c r="AV60" i="21"/>
  <c r="AV59" i="21"/>
  <c r="AV4" i="21"/>
  <c r="AR68" i="21"/>
  <c r="AR63" i="21"/>
  <c r="AR61" i="21"/>
  <c r="AR60" i="21"/>
  <c r="AR59" i="21"/>
  <c r="AR4" i="21"/>
  <c r="AN68" i="21"/>
  <c r="AN63" i="21"/>
  <c r="AN61" i="21"/>
  <c r="AN60" i="21"/>
  <c r="AN59" i="21"/>
  <c r="AN4" i="21"/>
  <c r="AJ63" i="21"/>
  <c r="AJ61" i="21"/>
  <c r="AJ60" i="21"/>
  <c r="AJ59" i="21"/>
  <c r="AJ4" i="21"/>
  <c r="AF68" i="21"/>
  <c r="AF63" i="21"/>
  <c r="AF61" i="21"/>
  <c r="AF60" i="21"/>
  <c r="AF59" i="21"/>
  <c r="AF4" i="21"/>
  <c r="AB68" i="21"/>
  <c r="AB63" i="21"/>
  <c r="AB61" i="21"/>
  <c r="AB60" i="21"/>
  <c r="AB59" i="21"/>
  <c r="AB4" i="21"/>
  <c r="X68" i="21"/>
  <c r="X63" i="21"/>
  <c r="X61" i="21"/>
  <c r="X60" i="21"/>
  <c r="X59" i="21"/>
  <c r="X4" i="21"/>
  <c r="L68" i="21"/>
  <c r="N68" i="21" s="1"/>
  <c r="L67" i="21"/>
  <c r="N67" i="21" s="1"/>
  <c r="L66" i="21"/>
  <c r="N66" i="21" s="1"/>
  <c r="L65" i="21"/>
  <c r="N65" i="21" s="1"/>
  <c r="L63" i="21"/>
  <c r="N63" i="21" s="1"/>
  <c r="L61" i="21"/>
  <c r="N61" i="21" s="1"/>
  <c r="L60" i="21"/>
  <c r="N60" i="21" s="1"/>
  <c r="L59" i="21"/>
  <c r="N59" i="21" s="1"/>
  <c r="L4" i="21"/>
  <c r="H68" i="21"/>
  <c r="J68" i="21" s="1"/>
  <c r="H67" i="21"/>
  <c r="J67" i="21" s="1"/>
  <c r="H66" i="21"/>
  <c r="J66" i="21" s="1"/>
  <c r="H65" i="21"/>
  <c r="J65" i="21" s="1"/>
  <c r="H63" i="21"/>
  <c r="J63" i="21" s="1"/>
  <c r="H61" i="21"/>
  <c r="J61" i="21" s="1"/>
  <c r="H60" i="21"/>
  <c r="J60" i="21" s="1"/>
  <c r="H59" i="21"/>
  <c r="J59" i="21" s="1"/>
  <c r="AB64" i="38" l="1"/>
  <c r="C21" i="35"/>
  <c r="C69" i="38"/>
  <c r="J21" i="35"/>
  <c r="AB69" i="38"/>
  <c r="F21" i="35"/>
  <c r="Y63" i="21"/>
  <c r="A193" i="25" s="1"/>
  <c r="Z63" i="21"/>
  <c r="AC63" i="21"/>
  <c r="A233" i="25" s="1"/>
  <c r="AD63" i="21"/>
  <c r="AG63" i="21"/>
  <c r="A273" i="25" s="1"/>
  <c r="AH63" i="21"/>
  <c r="AK63" i="21"/>
  <c r="A313" i="25" s="1"/>
  <c r="AL63" i="21"/>
  <c r="AO60" i="21"/>
  <c r="A350" i="25" s="1"/>
  <c r="AP60" i="21"/>
  <c r="AO63" i="21"/>
  <c r="A353" i="25" s="1"/>
  <c r="AP63" i="21"/>
  <c r="AS63" i="21"/>
  <c r="A393" i="25" s="1"/>
  <c r="AT63" i="21"/>
  <c r="BA63" i="21"/>
  <c r="A473" i="25" s="1"/>
  <c r="BB63" i="21"/>
  <c r="I4" i="21"/>
  <c r="D4" i="25" s="1"/>
  <c r="E4" i="25" s="1"/>
  <c r="J4" i="21"/>
  <c r="Y59" i="21"/>
  <c r="Z59" i="21"/>
  <c r="A199" i="25"/>
  <c r="AC59" i="21"/>
  <c r="AD59" i="21"/>
  <c r="A239" i="25"/>
  <c r="AG59" i="21"/>
  <c r="AH59" i="21"/>
  <c r="A279" i="25"/>
  <c r="AK59" i="21"/>
  <c r="AL59" i="21"/>
  <c r="A319" i="25"/>
  <c r="AO59" i="21"/>
  <c r="AP59" i="21"/>
  <c r="A359" i="25"/>
  <c r="AS59" i="21"/>
  <c r="AT59" i="21"/>
  <c r="A399" i="25"/>
  <c r="AW59" i="21"/>
  <c r="AX59" i="21"/>
  <c r="A439" i="25"/>
  <c r="BA59" i="21"/>
  <c r="BB59" i="21"/>
  <c r="A479" i="25"/>
  <c r="Q4" i="21"/>
  <c r="R4" i="21"/>
  <c r="U4" i="21"/>
  <c r="V4" i="21"/>
  <c r="Y60" i="21"/>
  <c r="A190" i="25" s="1"/>
  <c r="Z60" i="21"/>
  <c r="AW60" i="21"/>
  <c r="A430" i="25" s="1"/>
  <c r="AX60" i="21"/>
  <c r="BA60" i="21"/>
  <c r="A470" i="25" s="1"/>
  <c r="BB60" i="21"/>
  <c r="Q59" i="21"/>
  <c r="R59" i="21"/>
  <c r="Q66" i="21"/>
  <c r="A120" i="25" s="1"/>
  <c r="R66" i="21"/>
  <c r="U59" i="21"/>
  <c r="V59" i="21"/>
  <c r="A159" i="25"/>
  <c r="Y61" i="21"/>
  <c r="A191" i="25" s="1"/>
  <c r="Z61" i="21"/>
  <c r="A195" i="25"/>
  <c r="Y68" i="21"/>
  <c r="A201" i="25" s="1"/>
  <c r="Z68" i="21"/>
  <c r="AC61" i="21"/>
  <c r="A231" i="25" s="1"/>
  <c r="AD61" i="21"/>
  <c r="A235" i="25"/>
  <c r="AC68" i="21"/>
  <c r="A241" i="25" s="1"/>
  <c r="AD68" i="21"/>
  <c r="AG61" i="21"/>
  <c r="A271" i="25" s="1"/>
  <c r="AH61" i="21"/>
  <c r="A275" i="25"/>
  <c r="AG68" i="21"/>
  <c r="A281" i="25" s="1"/>
  <c r="AH68" i="21"/>
  <c r="AK61" i="21"/>
  <c r="A311" i="25" s="1"/>
  <c r="AL61" i="21"/>
  <c r="A315" i="25"/>
  <c r="A321" i="25"/>
  <c r="AO61" i="21"/>
  <c r="A351" i="25" s="1"/>
  <c r="AP61" i="21"/>
  <c r="A355" i="25"/>
  <c r="AO68" i="21"/>
  <c r="A361" i="25" s="1"/>
  <c r="AP68" i="21"/>
  <c r="AS61" i="21"/>
  <c r="A391" i="25" s="1"/>
  <c r="AT61" i="21"/>
  <c r="A395" i="25"/>
  <c r="AS68" i="21"/>
  <c r="A401" i="25" s="1"/>
  <c r="AT68" i="21"/>
  <c r="AW61" i="21"/>
  <c r="A431" i="25" s="1"/>
  <c r="AX61" i="21"/>
  <c r="A435" i="25"/>
  <c r="A441" i="25"/>
  <c r="BA61" i="21"/>
  <c r="A471" i="25" s="1"/>
  <c r="BB61" i="21"/>
  <c r="A475" i="25"/>
  <c r="A481" i="25"/>
  <c r="Q60" i="21"/>
  <c r="A111" i="25" s="1"/>
  <c r="B111" i="25" s="1"/>
  <c r="R60" i="21"/>
  <c r="Q63" i="21"/>
  <c r="A114" i="25" s="1"/>
  <c r="R63" i="21"/>
  <c r="U60" i="21"/>
  <c r="A151" i="25" s="1"/>
  <c r="V60" i="21"/>
  <c r="U63" i="21"/>
  <c r="A154" i="25" s="1"/>
  <c r="V63" i="21"/>
  <c r="AC60" i="21"/>
  <c r="A230" i="25" s="1"/>
  <c r="AD60" i="21"/>
  <c r="AG60" i="21"/>
  <c r="A270" i="25" s="1"/>
  <c r="AH60" i="21"/>
  <c r="AK60" i="21"/>
  <c r="A310" i="25" s="1"/>
  <c r="AL60" i="21"/>
  <c r="AS60" i="21"/>
  <c r="A390" i="25" s="1"/>
  <c r="AT60" i="21"/>
  <c r="AW63" i="21"/>
  <c r="A433" i="25" s="1"/>
  <c r="AX63" i="21"/>
  <c r="M4" i="21"/>
  <c r="D29" i="25" s="1"/>
  <c r="N4" i="21"/>
  <c r="Y4" i="21"/>
  <c r="B196" i="25" s="1"/>
  <c r="Z4" i="21"/>
  <c r="AC4" i="21"/>
  <c r="B236" i="25" s="1"/>
  <c r="AD4" i="21"/>
  <c r="AG4" i="21"/>
  <c r="B276" i="25" s="1"/>
  <c r="AH4" i="21"/>
  <c r="AK4" i="21"/>
  <c r="AL4" i="21"/>
  <c r="AO4" i="21"/>
  <c r="AP4" i="21"/>
  <c r="AS4" i="21"/>
  <c r="B396" i="25" s="1"/>
  <c r="AT4" i="21"/>
  <c r="AW4" i="21"/>
  <c r="B436" i="25" s="1"/>
  <c r="AX4" i="21"/>
  <c r="BA4" i="21"/>
  <c r="BB4" i="21"/>
  <c r="Q61" i="21"/>
  <c r="A112" i="25" s="1"/>
  <c r="R61" i="21"/>
  <c r="A116" i="25"/>
  <c r="Q68" i="21"/>
  <c r="A122" i="25" s="1"/>
  <c r="R68" i="21"/>
  <c r="U61" i="21"/>
  <c r="A152" i="25" s="1"/>
  <c r="V61" i="21"/>
  <c r="A156" i="25"/>
  <c r="A161" i="25"/>
  <c r="BE60" i="21"/>
  <c r="A510" i="25" s="1"/>
  <c r="BF60" i="21"/>
  <c r="BE63" i="21"/>
  <c r="A513" i="25" s="1"/>
  <c r="BF63" i="21"/>
  <c r="A520" i="25"/>
  <c r="BE59" i="21"/>
  <c r="BF59" i="21"/>
  <c r="BE61" i="21"/>
  <c r="A511" i="25" s="1"/>
  <c r="BF61" i="21"/>
  <c r="A515" i="25"/>
  <c r="A521" i="25"/>
  <c r="A519" i="25"/>
  <c r="BE4" i="21"/>
  <c r="BF4" i="21"/>
  <c r="A518" i="25"/>
  <c r="I65" i="21"/>
  <c r="A39" i="25" s="1"/>
  <c r="I59" i="21"/>
  <c r="I66" i="21"/>
  <c r="A40" i="25" s="1"/>
  <c r="M59" i="21"/>
  <c r="M66" i="21"/>
  <c r="A80" i="25" s="1"/>
  <c r="M65" i="21"/>
  <c r="A79" i="25" s="1"/>
  <c r="I60" i="21"/>
  <c r="A31" i="25" s="1"/>
  <c r="I63" i="21"/>
  <c r="A34" i="25" s="1"/>
  <c r="I67" i="21"/>
  <c r="A41" i="25" s="1"/>
  <c r="M60" i="21"/>
  <c r="A71" i="25" s="1"/>
  <c r="M63" i="21"/>
  <c r="A74" i="25" s="1"/>
  <c r="M67" i="21"/>
  <c r="A81" i="25" s="1"/>
  <c r="A4" i="25"/>
  <c r="I61" i="21"/>
  <c r="A32" i="25" s="1"/>
  <c r="I68" i="21"/>
  <c r="A42" i="25" s="1"/>
  <c r="M61" i="21"/>
  <c r="A72" i="25" s="1"/>
  <c r="A76" i="25"/>
  <c r="M68" i="21"/>
  <c r="A82" i="25" s="1"/>
  <c r="M14" i="23"/>
  <c r="M25" i="23"/>
  <c r="M13" i="23"/>
  <c r="M16" i="23"/>
  <c r="M20" i="23"/>
  <c r="M24" i="23"/>
  <c r="M18" i="23"/>
  <c r="M17" i="23"/>
  <c r="M21" i="23"/>
  <c r="M12" i="23"/>
  <c r="M15" i="23"/>
  <c r="M19" i="23"/>
  <c r="M23" i="23"/>
  <c r="M27" i="23"/>
  <c r="M22" i="23"/>
  <c r="M26" i="23"/>
  <c r="E17" i="23"/>
  <c r="D17" i="23"/>
  <c r="E21" i="23"/>
  <c r="D21" i="23"/>
  <c r="E25" i="23"/>
  <c r="D25" i="23"/>
  <c r="E13" i="23"/>
  <c r="D13" i="23"/>
  <c r="D16" i="23"/>
  <c r="E16" i="23"/>
  <c r="D20" i="23"/>
  <c r="E20" i="23"/>
  <c r="D24" i="23"/>
  <c r="E24" i="23"/>
  <c r="E18" i="23"/>
  <c r="D18" i="23"/>
  <c r="E22" i="23"/>
  <c r="D22" i="23"/>
  <c r="E26" i="23"/>
  <c r="D26" i="23"/>
  <c r="D15" i="23"/>
  <c r="E15" i="23"/>
  <c r="D19" i="23"/>
  <c r="E19" i="23"/>
  <c r="D23" i="23"/>
  <c r="E23" i="23"/>
  <c r="D27" i="23"/>
  <c r="E27" i="23"/>
  <c r="B356" i="25" l="1"/>
  <c r="B316" i="25"/>
  <c r="B476" i="25"/>
  <c r="B117" i="25"/>
  <c r="B78" i="25"/>
  <c r="B151" i="25"/>
  <c r="B77" i="25"/>
  <c r="B516" i="25"/>
  <c r="B517" i="25"/>
  <c r="B37" i="25"/>
  <c r="B31" i="25"/>
  <c r="B152" i="25"/>
  <c r="B82" i="25"/>
  <c r="B74" i="25"/>
  <c r="B515" i="25"/>
  <c r="B433" i="25"/>
  <c r="B519" i="25"/>
  <c r="B475" i="25"/>
  <c r="B431" i="25"/>
  <c r="B270" i="25"/>
  <c r="B116" i="25"/>
  <c r="D254" i="25"/>
  <c r="E254" i="25" s="1"/>
  <c r="E271" i="25"/>
  <c r="E269" i="25"/>
  <c r="B418" i="25"/>
  <c r="B413" i="25"/>
  <c r="E272" i="25"/>
  <c r="E275" i="25"/>
  <c r="E256" i="25"/>
  <c r="B417" i="25"/>
  <c r="B407" i="25"/>
  <c r="B412" i="25"/>
  <c r="B409" i="25"/>
  <c r="B419" i="25"/>
  <c r="B422" i="25"/>
  <c r="B411" i="25"/>
  <c r="E268" i="25"/>
  <c r="E257" i="25"/>
  <c r="E270" i="25"/>
  <c r="E260" i="25"/>
  <c r="B421" i="25"/>
  <c r="B420" i="25"/>
  <c r="B424" i="25"/>
  <c r="B425" i="25"/>
  <c r="E262" i="25"/>
  <c r="E265" i="25"/>
  <c r="E273" i="25"/>
  <c r="E255" i="25"/>
  <c r="B403" i="25"/>
  <c r="E263" i="25"/>
  <c r="E276" i="25"/>
  <c r="B404" i="25"/>
  <c r="E259" i="25"/>
  <c r="B406" i="25"/>
  <c r="B405" i="25"/>
  <c r="B410" i="25"/>
  <c r="E277" i="25"/>
  <c r="B415" i="25"/>
  <c r="B416" i="25"/>
  <c r="E258" i="25"/>
  <c r="E274" i="25"/>
  <c r="B423" i="25"/>
  <c r="B408" i="25"/>
  <c r="B427" i="25"/>
  <c r="E278" i="25"/>
  <c r="E261" i="25"/>
  <c r="E266" i="25"/>
  <c r="B428" i="25"/>
  <c r="E267" i="25"/>
  <c r="B426" i="25"/>
  <c r="E264" i="25"/>
  <c r="B414" i="25"/>
  <c r="D154" i="25"/>
  <c r="E154" i="25" s="1"/>
  <c r="E161" i="25"/>
  <c r="E169" i="25"/>
  <c r="B263" i="25"/>
  <c r="B246" i="25"/>
  <c r="B245" i="25"/>
  <c r="E174" i="25"/>
  <c r="B262" i="25"/>
  <c r="E156" i="25"/>
  <c r="B260" i="25"/>
  <c r="B267" i="25"/>
  <c r="B253" i="25"/>
  <c r="E166" i="25"/>
  <c r="B247" i="25"/>
  <c r="B264" i="25"/>
  <c r="E175" i="25"/>
  <c r="B259" i="25"/>
  <c r="B256" i="25"/>
  <c r="E163" i="25"/>
  <c r="B268" i="25"/>
  <c r="E164" i="25"/>
  <c r="E160" i="25"/>
  <c r="B249" i="25"/>
  <c r="B261" i="25"/>
  <c r="B258" i="25"/>
  <c r="E172" i="25"/>
  <c r="B248" i="25"/>
  <c r="B265" i="25"/>
  <c r="B250" i="25"/>
  <c r="B266" i="25"/>
  <c r="E158" i="25"/>
  <c r="B243" i="25"/>
  <c r="E171" i="25"/>
  <c r="B257" i="25"/>
  <c r="E167" i="25"/>
  <c r="E162" i="25"/>
  <c r="E176" i="25"/>
  <c r="E165" i="25"/>
  <c r="E178" i="25"/>
  <c r="B254" i="25"/>
  <c r="B244" i="25"/>
  <c r="E177" i="25"/>
  <c r="B251" i="25"/>
  <c r="E159" i="25"/>
  <c r="E168" i="25"/>
  <c r="E173" i="25"/>
  <c r="E157" i="25"/>
  <c r="E155" i="25"/>
  <c r="B252" i="25"/>
  <c r="B255" i="25"/>
  <c r="E170" i="25"/>
  <c r="B310" i="25"/>
  <c r="E41" i="25"/>
  <c r="B54" i="25"/>
  <c r="B63" i="25"/>
  <c r="B61" i="25"/>
  <c r="B62" i="25"/>
  <c r="E37" i="25"/>
  <c r="E53" i="25"/>
  <c r="E47" i="25"/>
  <c r="B49" i="25"/>
  <c r="E39" i="25"/>
  <c r="B48" i="25"/>
  <c r="B59" i="25"/>
  <c r="B71" i="25"/>
  <c r="D279" i="25"/>
  <c r="E279" i="25" s="1"/>
  <c r="E301" i="25"/>
  <c r="E281" i="25"/>
  <c r="B465" i="25"/>
  <c r="B443" i="25"/>
  <c r="E295" i="25"/>
  <c r="B466" i="25"/>
  <c r="E298" i="25"/>
  <c r="B447" i="25"/>
  <c r="B462" i="25"/>
  <c r="E286" i="25"/>
  <c r="E291" i="25"/>
  <c r="B457" i="25"/>
  <c r="B459" i="25"/>
  <c r="E292" i="25"/>
  <c r="E282" i="25"/>
  <c r="B450" i="25"/>
  <c r="E297" i="25"/>
  <c r="B449" i="25"/>
  <c r="E294" i="25"/>
  <c r="B468" i="25"/>
  <c r="B463" i="25"/>
  <c r="B461" i="25"/>
  <c r="B455" i="25"/>
  <c r="E302" i="25"/>
  <c r="B445" i="25"/>
  <c r="B458" i="25"/>
  <c r="B464" i="25"/>
  <c r="E287" i="25"/>
  <c r="E284" i="25"/>
  <c r="E289" i="25"/>
  <c r="E290" i="25"/>
  <c r="B467" i="25"/>
  <c r="B453" i="25"/>
  <c r="B446" i="25"/>
  <c r="B456" i="25"/>
  <c r="B460" i="25"/>
  <c r="E285" i="25"/>
  <c r="E303" i="25"/>
  <c r="E296" i="25"/>
  <c r="B444" i="25"/>
  <c r="B454" i="25"/>
  <c r="E293" i="25"/>
  <c r="E288" i="25"/>
  <c r="E283" i="25"/>
  <c r="B448" i="25"/>
  <c r="B452" i="25"/>
  <c r="B451" i="25"/>
  <c r="E280" i="25"/>
  <c r="E299" i="25"/>
  <c r="E300" i="25"/>
  <c r="D179" i="25"/>
  <c r="E179" i="25" s="1"/>
  <c r="B291" i="25"/>
  <c r="B292" i="25"/>
  <c r="B306" i="25"/>
  <c r="B299" i="25"/>
  <c r="B290" i="25"/>
  <c r="E193" i="25"/>
  <c r="E203" i="25"/>
  <c r="E181" i="25"/>
  <c r="E191" i="25"/>
  <c r="B294" i="25"/>
  <c r="E202" i="25"/>
  <c r="B288" i="25"/>
  <c r="B298" i="25"/>
  <c r="E185" i="25"/>
  <c r="E187" i="25"/>
  <c r="B300" i="25"/>
  <c r="B283" i="25"/>
  <c r="B286" i="25"/>
  <c r="E195" i="25"/>
  <c r="E197" i="25"/>
  <c r="E196" i="25"/>
  <c r="B293" i="25"/>
  <c r="E183" i="25"/>
  <c r="E200" i="25"/>
  <c r="E188" i="25"/>
  <c r="E186" i="25"/>
  <c r="B287" i="25"/>
  <c r="B302" i="25"/>
  <c r="B295" i="25"/>
  <c r="B308" i="25"/>
  <c r="E201" i="25"/>
  <c r="E194" i="25"/>
  <c r="E189" i="25"/>
  <c r="E190" i="25"/>
  <c r="B289" i="25"/>
  <c r="B304" i="25"/>
  <c r="B297" i="25"/>
  <c r="E180" i="25"/>
  <c r="B301" i="25"/>
  <c r="E198" i="25"/>
  <c r="B305" i="25"/>
  <c r="B303" i="25"/>
  <c r="B307" i="25"/>
  <c r="B284" i="25"/>
  <c r="E182" i="25"/>
  <c r="E199" i="25"/>
  <c r="E192" i="25"/>
  <c r="E184" i="25"/>
  <c r="B296" i="25"/>
  <c r="B285" i="25"/>
  <c r="B390" i="25"/>
  <c r="B230" i="25"/>
  <c r="B471" i="25"/>
  <c r="B470" i="25"/>
  <c r="D54" i="25"/>
  <c r="E54" i="25" s="1"/>
  <c r="E76" i="25"/>
  <c r="B104" i="25"/>
  <c r="E60" i="25"/>
  <c r="B96" i="25"/>
  <c r="E58" i="25"/>
  <c r="B94" i="25"/>
  <c r="E75" i="25"/>
  <c r="E66" i="25"/>
  <c r="B88" i="25"/>
  <c r="B92" i="25"/>
  <c r="E65" i="25"/>
  <c r="E69" i="25"/>
  <c r="E70" i="25"/>
  <c r="B107" i="25"/>
  <c r="E71" i="25"/>
  <c r="E74" i="25"/>
  <c r="E72" i="25"/>
  <c r="B87" i="25"/>
  <c r="B103" i="25"/>
  <c r="E77" i="25"/>
  <c r="E67" i="25"/>
  <c r="B99" i="25"/>
  <c r="E61" i="25"/>
  <c r="B90" i="25"/>
  <c r="E59" i="25"/>
  <c r="E55" i="25"/>
  <c r="B85" i="25"/>
  <c r="E68" i="25"/>
  <c r="B93" i="25"/>
  <c r="E64" i="25"/>
  <c r="B91" i="25"/>
  <c r="E56" i="25"/>
  <c r="B102" i="25"/>
  <c r="E73" i="25"/>
  <c r="B105" i="25"/>
  <c r="B98" i="25"/>
  <c r="B109" i="25"/>
  <c r="E57" i="25"/>
  <c r="E63" i="25"/>
  <c r="B84" i="25"/>
  <c r="B97" i="25"/>
  <c r="B108" i="25"/>
  <c r="E78" i="25"/>
  <c r="E62" i="25"/>
  <c r="B100" i="25"/>
  <c r="B95" i="25"/>
  <c r="B106" i="25"/>
  <c r="B89" i="25"/>
  <c r="B101" i="25"/>
  <c r="B86" i="25"/>
  <c r="B399" i="25"/>
  <c r="B359" i="25"/>
  <c r="B319" i="25"/>
  <c r="B239" i="25"/>
  <c r="B199" i="25"/>
  <c r="E30" i="25"/>
  <c r="E51" i="25"/>
  <c r="B65" i="25"/>
  <c r="B69" i="25"/>
  <c r="B51" i="25"/>
  <c r="B45" i="25"/>
  <c r="E52" i="25"/>
  <c r="B53" i="25"/>
  <c r="E36" i="25"/>
  <c r="E31" i="25"/>
  <c r="E48" i="25"/>
  <c r="E45" i="25"/>
  <c r="E43" i="25"/>
  <c r="B72" i="25"/>
  <c r="D304" i="25"/>
  <c r="E304" i="25" s="1"/>
  <c r="E317" i="25"/>
  <c r="B503" i="25"/>
  <c r="E314" i="25"/>
  <c r="B494" i="25"/>
  <c r="B499" i="25"/>
  <c r="E326" i="25"/>
  <c r="B500" i="25"/>
  <c r="B506" i="25"/>
  <c r="B485" i="25"/>
  <c r="E307" i="25"/>
  <c r="E327" i="25"/>
  <c r="B496" i="25"/>
  <c r="B505" i="25"/>
  <c r="E318" i="25"/>
  <c r="E310" i="25"/>
  <c r="E316" i="25"/>
  <c r="B486" i="25"/>
  <c r="B495" i="25"/>
  <c r="B498" i="25"/>
  <c r="E319" i="25"/>
  <c r="E312" i="25"/>
  <c r="B490" i="25"/>
  <c r="E309" i="25"/>
  <c r="B501" i="25"/>
  <c r="B502" i="25"/>
  <c r="E305" i="25"/>
  <c r="E322" i="25"/>
  <c r="B504" i="25"/>
  <c r="B487" i="25"/>
  <c r="E311" i="25"/>
  <c r="B484" i="25"/>
  <c r="B492" i="25"/>
  <c r="E323" i="25"/>
  <c r="B488" i="25"/>
  <c r="B489" i="25"/>
  <c r="B493" i="25"/>
  <c r="E325" i="25"/>
  <c r="B497" i="25"/>
  <c r="E306" i="25"/>
  <c r="E324" i="25"/>
  <c r="E313" i="25"/>
  <c r="E308" i="25"/>
  <c r="E321" i="25"/>
  <c r="B491" i="25"/>
  <c r="E328" i="25"/>
  <c r="B508" i="25"/>
  <c r="E315" i="25"/>
  <c r="B483" i="25"/>
  <c r="E320" i="25"/>
  <c r="B507" i="25"/>
  <c r="B511" i="25"/>
  <c r="B112" i="25"/>
  <c r="D204" i="25"/>
  <c r="E204" i="25" s="1"/>
  <c r="B329" i="25"/>
  <c r="E224" i="25"/>
  <c r="B326" i="25"/>
  <c r="B348" i="25"/>
  <c r="E220" i="25"/>
  <c r="B325" i="25"/>
  <c r="B332" i="25"/>
  <c r="E227" i="25"/>
  <c r="B331" i="25"/>
  <c r="E221" i="25"/>
  <c r="B347" i="25"/>
  <c r="B345" i="25"/>
  <c r="B327" i="25"/>
  <c r="B323" i="25"/>
  <c r="E217" i="25"/>
  <c r="B324" i="25"/>
  <c r="E209" i="25"/>
  <c r="E211" i="25"/>
  <c r="B335" i="25"/>
  <c r="B334" i="25"/>
  <c r="E222" i="25"/>
  <c r="B343" i="25"/>
  <c r="E228" i="25"/>
  <c r="B338" i="25"/>
  <c r="B342" i="25"/>
  <c r="E216" i="25"/>
  <c r="E213" i="25"/>
  <c r="B330" i="25"/>
  <c r="E212" i="25"/>
  <c r="E210" i="25"/>
  <c r="B344" i="25"/>
  <c r="E208" i="25"/>
  <c r="B337" i="25"/>
  <c r="B339" i="25"/>
  <c r="B328" i="25"/>
  <c r="B341" i="25"/>
  <c r="B340" i="25"/>
  <c r="E205" i="25"/>
  <c r="E206" i="25"/>
  <c r="E214" i="25"/>
  <c r="E223" i="25"/>
  <c r="E215" i="25"/>
  <c r="E207" i="25"/>
  <c r="E226" i="25"/>
  <c r="E218" i="25"/>
  <c r="E225" i="25"/>
  <c r="B333" i="25"/>
  <c r="E219" i="25"/>
  <c r="B346" i="25"/>
  <c r="B336" i="25"/>
  <c r="D104" i="25"/>
  <c r="E104" i="25" s="1"/>
  <c r="B187" i="25"/>
  <c r="E113" i="25"/>
  <c r="B176" i="25"/>
  <c r="B179" i="25"/>
  <c r="E128" i="25"/>
  <c r="B178" i="25"/>
  <c r="B185" i="25"/>
  <c r="E126" i="25"/>
  <c r="E107" i="25"/>
  <c r="E120" i="25"/>
  <c r="E112" i="25"/>
  <c r="E114" i="25"/>
  <c r="E127" i="25"/>
  <c r="B184" i="25"/>
  <c r="E119" i="25"/>
  <c r="E123" i="25"/>
  <c r="B167" i="25"/>
  <c r="E111" i="25"/>
  <c r="B183" i="25"/>
  <c r="B173" i="25"/>
  <c r="E121" i="25"/>
  <c r="E108" i="25"/>
  <c r="B175" i="25"/>
  <c r="B180" i="25"/>
  <c r="E105" i="25"/>
  <c r="B182" i="25"/>
  <c r="E125" i="25"/>
  <c r="E122" i="25"/>
  <c r="B172" i="25"/>
  <c r="E106" i="25"/>
  <c r="E124" i="25"/>
  <c r="E110" i="25"/>
  <c r="B186" i="25"/>
  <c r="B169" i="25"/>
  <c r="B166" i="25"/>
  <c r="B164" i="25"/>
  <c r="E117" i="25"/>
  <c r="E116" i="25"/>
  <c r="E118" i="25"/>
  <c r="B188" i="25"/>
  <c r="B177" i="25"/>
  <c r="B168" i="25"/>
  <c r="B174" i="25"/>
  <c r="E115" i="25"/>
  <c r="B170" i="25"/>
  <c r="E109" i="25"/>
  <c r="B171" i="25"/>
  <c r="B165" i="25"/>
  <c r="B163" i="25"/>
  <c r="B181" i="25"/>
  <c r="D79" i="25"/>
  <c r="E79" i="25" s="1"/>
  <c r="B127" i="25"/>
  <c r="E101" i="25"/>
  <c r="B142" i="25"/>
  <c r="B140" i="25"/>
  <c r="E90" i="25"/>
  <c r="B133" i="25"/>
  <c r="B131" i="25"/>
  <c r="E89" i="25"/>
  <c r="E100" i="25"/>
  <c r="B134" i="25"/>
  <c r="B145" i="25"/>
  <c r="E84" i="25"/>
  <c r="E80" i="25"/>
  <c r="E82" i="25"/>
  <c r="E88" i="25"/>
  <c r="B137" i="25"/>
  <c r="B141" i="25"/>
  <c r="B136" i="25"/>
  <c r="B146" i="25"/>
  <c r="E96" i="25"/>
  <c r="B125" i="25"/>
  <c r="E95" i="25"/>
  <c r="E91" i="25"/>
  <c r="B135" i="25"/>
  <c r="E83" i="25"/>
  <c r="B157" i="25"/>
  <c r="B144" i="25"/>
  <c r="E102" i="25"/>
  <c r="B138" i="25"/>
  <c r="E103" i="25"/>
  <c r="B147" i="25"/>
  <c r="B139" i="25"/>
  <c r="B126" i="25"/>
  <c r="E97" i="25"/>
  <c r="B124" i="25"/>
  <c r="B130" i="25"/>
  <c r="E85" i="25"/>
  <c r="B129" i="25"/>
  <c r="B149" i="25"/>
  <c r="B143" i="25"/>
  <c r="B132" i="25"/>
  <c r="B148" i="25"/>
  <c r="B128" i="25"/>
  <c r="E81" i="25"/>
  <c r="E86" i="25"/>
  <c r="E93" i="25"/>
  <c r="E94" i="25"/>
  <c r="E92" i="25"/>
  <c r="E98" i="25"/>
  <c r="E87" i="25"/>
  <c r="E99" i="25"/>
  <c r="E50" i="25"/>
  <c r="B58" i="25"/>
  <c r="B55" i="25"/>
  <c r="B66" i="25"/>
  <c r="B44" i="25"/>
  <c r="B57" i="25"/>
  <c r="E44" i="25"/>
  <c r="E33" i="25"/>
  <c r="B60" i="25"/>
  <c r="E49" i="25"/>
  <c r="B46" i="25"/>
  <c r="B56" i="25"/>
  <c r="B47" i="25"/>
  <c r="D229" i="25"/>
  <c r="E229" i="25" s="1"/>
  <c r="B370" i="25"/>
  <c r="E237" i="25"/>
  <c r="E253" i="25"/>
  <c r="B366" i="25"/>
  <c r="E247" i="25"/>
  <c r="E238" i="25"/>
  <c r="E234" i="25"/>
  <c r="B382" i="25"/>
  <c r="B372" i="25"/>
  <c r="B371" i="25"/>
  <c r="E240" i="25"/>
  <c r="B376" i="25"/>
  <c r="E239" i="25"/>
  <c r="B378" i="25"/>
  <c r="B379" i="25"/>
  <c r="E250" i="25"/>
  <c r="B369" i="25"/>
  <c r="E242" i="25"/>
  <c r="E252" i="25"/>
  <c r="B368" i="25"/>
  <c r="B383" i="25"/>
  <c r="E231" i="25"/>
  <c r="B381" i="25"/>
  <c r="B363" i="25"/>
  <c r="E244" i="25"/>
  <c r="E233" i="25"/>
  <c r="B387" i="25"/>
  <c r="B365" i="25"/>
  <c r="B386" i="25"/>
  <c r="E241" i="25"/>
  <c r="B384" i="25"/>
  <c r="E236" i="25"/>
  <c r="E232" i="25"/>
  <c r="E243" i="25"/>
  <c r="E245" i="25"/>
  <c r="E249" i="25"/>
  <c r="B364" i="25"/>
  <c r="E248" i="25"/>
  <c r="B375" i="25"/>
  <c r="B374" i="25"/>
  <c r="B385" i="25"/>
  <c r="B367" i="25"/>
  <c r="B380" i="25"/>
  <c r="B373" i="25"/>
  <c r="E246" i="25"/>
  <c r="E235" i="25"/>
  <c r="E251" i="25"/>
  <c r="B377" i="25"/>
  <c r="B388" i="25"/>
  <c r="E230" i="25"/>
  <c r="D129" i="25"/>
  <c r="E129" i="25" s="1"/>
  <c r="E131" i="25"/>
  <c r="E142" i="25"/>
  <c r="B211" i="25"/>
  <c r="E150" i="25"/>
  <c r="E135" i="25"/>
  <c r="B225" i="25"/>
  <c r="B228" i="25"/>
  <c r="B203" i="25"/>
  <c r="B227" i="25"/>
  <c r="E140" i="25"/>
  <c r="E137" i="25"/>
  <c r="B219" i="25"/>
  <c r="E144" i="25"/>
  <c r="B217" i="25"/>
  <c r="B212" i="25"/>
  <c r="B215" i="25"/>
  <c r="E143" i="25"/>
  <c r="B216" i="25"/>
  <c r="E151" i="25"/>
  <c r="B223" i="25"/>
  <c r="E153" i="25"/>
  <c r="B206" i="25"/>
  <c r="E147" i="25"/>
  <c r="E136" i="25"/>
  <c r="B218" i="25"/>
  <c r="E130" i="25"/>
  <c r="B204" i="25"/>
  <c r="B226" i="25"/>
  <c r="E149" i="25"/>
  <c r="B210" i="25"/>
  <c r="B224" i="25"/>
  <c r="B221" i="25"/>
  <c r="B207" i="25"/>
  <c r="B213" i="25"/>
  <c r="B222" i="25"/>
  <c r="B205" i="25"/>
  <c r="E152" i="25"/>
  <c r="B209" i="25"/>
  <c r="E145" i="25"/>
  <c r="E138" i="25"/>
  <c r="E132" i="25"/>
  <c r="B214" i="25"/>
  <c r="E133" i="25"/>
  <c r="B208" i="25"/>
  <c r="E139" i="25"/>
  <c r="B220" i="25"/>
  <c r="E141" i="25"/>
  <c r="E134" i="25"/>
  <c r="E146" i="25"/>
  <c r="E148" i="25"/>
  <c r="B395" i="25"/>
  <c r="B351" i="25"/>
  <c r="B191" i="25"/>
  <c r="B430" i="25"/>
  <c r="B190" i="25"/>
  <c r="B50" i="25"/>
  <c r="E38" i="25"/>
  <c r="E34" i="25"/>
  <c r="B67" i="25"/>
  <c r="E46" i="25"/>
  <c r="B68" i="25"/>
  <c r="E40" i="25"/>
  <c r="B52" i="25"/>
  <c r="E35" i="25"/>
  <c r="E42" i="25"/>
  <c r="B64" i="25"/>
  <c r="E32" i="25"/>
  <c r="M29" i="23"/>
  <c r="B29" i="25"/>
  <c r="E16" i="25"/>
  <c r="B21" i="25"/>
  <c r="E6" i="25"/>
  <c r="B7" i="25"/>
  <c r="E13" i="25"/>
  <c r="E25" i="25"/>
  <c r="E10" i="25"/>
  <c r="B6" i="25"/>
  <c r="B19" i="25"/>
  <c r="E11" i="25"/>
  <c r="B18" i="25"/>
  <c r="E12" i="25"/>
  <c r="E15" i="25"/>
  <c r="B13" i="25"/>
  <c r="E7" i="25"/>
  <c r="B12" i="25"/>
  <c r="B9" i="25"/>
  <c r="E20" i="25"/>
  <c r="E14" i="25"/>
  <c r="B11" i="25"/>
  <c r="B24" i="25"/>
  <c r="E22" i="25"/>
  <c r="B22" i="25"/>
  <c r="B23" i="25"/>
  <c r="E26" i="25"/>
  <c r="B5" i="25"/>
  <c r="E9" i="25"/>
  <c r="E24" i="25"/>
  <c r="E27" i="25"/>
  <c r="E17" i="25"/>
  <c r="B15" i="25"/>
  <c r="B8" i="25"/>
  <c r="B28" i="25"/>
  <c r="E21" i="25"/>
  <c r="E18" i="25"/>
  <c r="E5" i="25"/>
  <c r="E19" i="25"/>
  <c r="E28" i="25"/>
  <c r="B16" i="25"/>
  <c r="B17" i="25"/>
  <c r="B14" i="25"/>
  <c r="E23" i="25"/>
  <c r="E8" i="25"/>
  <c r="B20" i="25"/>
  <c r="B27" i="25"/>
  <c r="B26" i="25"/>
  <c r="B25" i="25"/>
  <c r="B10" i="25"/>
  <c r="A36" i="25"/>
  <c r="B38" i="25"/>
  <c r="B41" i="25"/>
  <c r="B39" i="25"/>
  <c r="B156" i="25"/>
  <c r="B435" i="25"/>
  <c r="B391" i="25"/>
  <c r="B275" i="25"/>
  <c r="B231" i="25"/>
  <c r="B159" i="25"/>
  <c r="A469" i="25"/>
  <c r="B469" i="25" s="1"/>
  <c r="B474" i="25"/>
  <c r="B472" i="25"/>
  <c r="A429" i="25"/>
  <c r="B429" i="25" s="1"/>
  <c r="B434" i="25"/>
  <c r="B432" i="25"/>
  <c r="A389" i="25"/>
  <c r="B389" i="25" s="1"/>
  <c r="B394" i="25"/>
  <c r="B392" i="25"/>
  <c r="A349" i="25"/>
  <c r="B349" i="25" s="1"/>
  <c r="B354" i="25"/>
  <c r="B352" i="25"/>
  <c r="A309" i="25"/>
  <c r="B309" i="25" s="1"/>
  <c r="B314" i="25"/>
  <c r="B312" i="25"/>
  <c r="A269" i="25"/>
  <c r="B269" i="25" s="1"/>
  <c r="B274" i="25"/>
  <c r="B272" i="25"/>
  <c r="A229" i="25"/>
  <c r="B229" i="25" s="1"/>
  <c r="B232" i="25"/>
  <c r="B234" i="25"/>
  <c r="A189" i="25"/>
  <c r="B189" i="25" s="1"/>
  <c r="B194" i="25"/>
  <c r="B192" i="25"/>
  <c r="B393" i="25"/>
  <c r="B350" i="25"/>
  <c r="B233" i="25"/>
  <c r="B193" i="25"/>
  <c r="B40" i="25"/>
  <c r="B4" i="25"/>
  <c r="B80" i="25"/>
  <c r="B510" i="25"/>
  <c r="B114" i="25"/>
  <c r="B355" i="25"/>
  <c r="B311" i="25"/>
  <c r="B195" i="25"/>
  <c r="B120" i="25"/>
  <c r="B473" i="25"/>
  <c r="B42" i="25"/>
  <c r="B81" i="25"/>
  <c r="B34" i="25"/>
  <c r="A70" i="25"/>
  <c r="B70" i="25" s="1"/>
  <c r="B73" i="25"/>
  <c r="B75" i="25"/>
  <c r="B83" i="25"/>
  <c r="A509" i="25"/>
  <c r="B514" i="25"/>
  <c r="B512" i="25"/>
  <c r="B522" i="25"/>
  <c r="B315" i="25"/>
  <c r="B271" i="25"/>
  <c r="B479" i="25"/>
  <c r="B353" i="25"/>
  <c r="B313" i="25"/>
  <c r="B273" i="25"/>
  <c r="B154" i="25"/>
  <c r="B235" i="25"/>
  <c r="A150" i="25"/>
  <c r="B150" i="25" s="1"/>
  <c r="B153" i="25"/>
  <c r="B155" i="25"/>
  <c r="A110" i="25"/>
  <c r="B110" i="25" s="1"/>
  <c r="B113" i="25"/>
  <c r="B115" i="25"/>
  <c r="B439" i="25"/>
  <c r="B279" i="25"/>
  <c r="B76" i="25"/>
  <c r="B32" i="25"/>
  <c r="B79" i="25"/>
  <c r="A30" i="25"/>
  <c r="B30" i="25" s="1"/>
  <c r="B35" i="25"/>
  <c r="B33" i="25"/>
  <c r="B43" i="25"/>
  <c r="E29" i="25"/>
  <c r="S14" i="23" l="1"/>
  <c r="S12" i="23"/>
  <c r="S19" i="23"/>
  <c r="S18" i="23"/>
  <c r="S26" i="23"/>
  <c r="S16" i="23"/>
  <c r="S25" i="23"/>
  <c r="S21" i="23"/>
  <c r="S13" i="23"/>
  <c r="A318" i="25"/>
  <c r="B318" i="25" s="1"/>
  <c r="A478" i="25"/>
  <c r="B478" i="25" s="1"/>
  <c r="A119" i="25"/>
  <c r="A198" i="25"/>
  <c r="B198" i="25" s="1"/>
  <c r="A358" i="25"/>
  <c r="B358" i="25" s="1"/>
  <c r="B161" i="25"/>
  <c r="A158" i="25"/>
  <c r="B158" i="25" s="1"/>
  <c r="A238" i="25"/>
  <c r="B238" i="25" s="1"/>
  <c r="A398" i="25"/>
  <c r="B398" i="25" s="1"/>
  <c r="A278" i="25"/>
  <c r="B278" i="25" s="1"/>
  <c r="A438" i="25"/>
  <c r="B36" i="25"/>
  <c r="S15" i="23"/>
  <c r="S22" i="23"/>
  <c r="S20" i="23"/>
  <c r="S23" i="23"/>
  <c r="S17" i="23"/>
  <c r="S24" i="23"/>
  <c r="BG63" i="21"/>
  <c r="B513" i="25" s="1"/>
  <c r="A280" i="25" l="1"/>
  <c r="B280" i="25" s="1"/>
  <c r="B282" i="25"/>
  <c r="B281" i="25"/>
  <c r="A400" i="25"/>
  <c r="B400" i="25" s="1"/>
  <c r="B402" i="25"/>
  <c r="B401" i="25"/>
  <c r="A160" i="25"/>
  <c r="B160" i="25" s="1"/>
  <c r="B162" i="25"/>
  <c r="A200" i="25"/>
  <c r="B200" i="25" s="1"/>
  <c r="B202" i="25"/>
  <c r="B201" i="25"/>
  <c r="A480" i="25"/>
  <c r="B480" i="25" s="1"/>
  <c r="B482" i="25"/>
  <c r="B481" i="25"/>
  <c r="A440" i="25"/>
  <c r="B442" i="25"/>
  <c r="B119" i="25"/>
  <c r="A240" i="25"/>
  <c r="B240" i="25" s="1"/>
  <c r="B242" i="25"/>
  <c r="B241" i="25"/>
  <c r="A360" i="25"/>
  <c r="B360" i="25" s="1"/>
  <c r="B362" i="25"/>
  <c r="B361" i="25"/>
  <c r="A121" i="25"/>
  <c r="B122" i="25"/>
  <c r="B123" i="25"/>
  <c r="A320" i="25"/>
  <c r="B320" i="25" s="1"/>
  <c r="B322" i="25"/>
  <c r="B321" i="25"/>
  <c r="Q29" i="23"/>
  <c r="S29" i="23"/>
  <c r="R28" i="23" l="1"/>
  <c r="R27" i="23"/>
  <c r="R13" i="23"/>
  <c r="B121" i="25"/>
  <c r="T25" i="23"/>
  <c r="U28" i="23" l="1"/>
  <c r="V28" i="23" s="1"/>
  <c r="T28" i="23"/>
  <c r="U13" i="23"/>
  <c r="V13" i="23" s="1"/>
  <c r="T13" i="23"/>
  <c r="T27" i="23"/>
  <c r="U27" i="23"/>
  <c r="V27" i="23" s="1"/>
  <c r="T26" i="23"/>
  <c r="U26" i="23"/>
  <c r="V26" i="23" s="1"/>
  <c r="R26" i="23"/>
  <c r="U25" i="23"/>
  <c r="V25" i="23" s="1"/>
  <c r="R25" i="23"/>
  <c r="R21" i="23"/>
  <c r="U21" i="23"/>
  <c r="V21" i="23" s="1"/>
  <c r="T21" i="23"/>
  <c r="R23" i="23"/>
  <c r="T23" i="23"/>
  <c r="U23" i="23"/>
  <c r="V23" i="23" s="1"/>
  <c r="R18" i="23"/>
  <c r="T18" i="23"/>
  <c r="U18" i="23"/>
  <c r="V18" i="23" s="1"/>
  <c r="U16" i="23"/>
  <c r="V16" i="23" s="1"/>
  <c r="T16" i="23"/>
  <c r="R16" i="23"/>
  <c r="U20" i="23"/>
  <c r="V20" i="23" s="1"/>
  <c r="T20" i="23"/>
  <c r="R20" i="23"/>
  <c r="U14" i="23"/>
  <c r="V14" i="23" s="1"/>
  <c r="R14" i="23"/>
  <c r="T14" i="23"/>
  <c r="T19" i="23"/>
  <c r="U19" i="23"/>
  <c r="V19" i="23" s="1"/>
  <c r="R19" i="23"/>
  <c r="T22" i="23"/>
  <c r="R22" i="23"/>
  <c r="U22" i="23"/>
  <c r="V22" i="23" s="1"/>
  <c r="U15" i="23"/>
  <c r="V15" i="23" s="1"/>
  <c r="R15" i="23"/>
  <c r="T15" i="23"/>
  <c r="U17" i="23"/>
  <c r="V17" i="23" s="1"/>
  <c r="T17" i="23"/>
  <c r="R17" i="23"/>
  <c r="T24" i="23"/>
  <c r="R24" i="23"/>
  <c r="U24" i="23"/>
  <c r="V24" i="23" s="1"/>
  <c r="R12" i="23"/>
  <c r="T12" i="23"/>
  <c r="U12" i="23"/>
  <c r="V12" i="23" l="1"/>
  <c r="U31" i="23" s="1"/>
  <c r="B438" i="25"/>
  <c r="B440" i="25" l="1"/>
  <c r="AY68" i="21" l="1"/>
  <c r="B441" i="25" l="1"/>
  <c r="BG68" i="21"/>
  <c r="B521" i="25" s="1"/>
  <c r="BG59" i="21"/>
  <c r="B509" i="25" s="1"/>
  <c r="B518" i="25"/>
  <c r="B520" i="25"/>
  <c r="R29" i="23" l="1"/>
  <c r="P29" i="23"/>
  <c r="T29" i="23"/>
  <c r="U29" i="23"/>
  <c r="M35" i="23" s="1"/>
  <c r="M34" i="23" l="1"/>
  <c r="P32" i="23"/>
</calcChain>
</file>

<file path=xl/sharedStrings.xml><?xml version="1.0" encoding="utf-8"?>
<sst xmlns="http://schemas.openxmlformats.org/spreadsheetml/2006/main" count="1401" uniqueCount="725">
  <si>
    <t>Codigo Catalogo Pago No Presupuestal</t>
  </si>
  <si>
    <t>Descripcion Catalogo Pago No Presupuestal</t>
  </si>
  <si>
    <t>Iva Descontable</t>
  </si>
  <si>
    <t>Codigo Contable Debe</t>
  </si>
  <si>
    <t>Descripcion Codigo Contable Debe</t>
  </si>
  <si>
    <t>Codigo Contable Haber</t>
  </si>
  <si>
    <t>Descripcion Codigo Contable Haber</t>
  </si>
  <si>
    <t>Vigente</t>
  </si>
  <si>
    <t>2-01-04-01-03-03</t>
  </si>
  <si>
    <t>RETEFUENTE- HONORARIOS-CONTRATOS MENORES A 300 UVT MENSUALES</t>
  </si>
  <si>
    <t>NO</t>
  </si>
  <si>
    <t>243603002</t>
  </si>
  <si>
    <t>Pagado (db)</t>
  </si>
  <si>
    <t>243603001</t>
  </si>
  <si>
    <t>Retenido</t>
  </si>
  <si>
    <t>SI</t>
  </si>
  <si>
    <t>2-01-04-01-31</t>
  </si>
  <si>
    <t>RETEFUENTE - CONTRATOS DE CONSULTORIA EN INGENIERIA DE PROYECTOS DE INFRAESTRUCTURA Y EDIFICACIONES</t>
  </si>
  <si>
    <t>2-01-04-01-25</t>
  </si>
  <si>
    <t>RETEFUENTE-CONSULTORÍA DE OBRA PÚBLICA PERSONAS JURÍDICAS</t>
  </si>
  <si>
    <t>2-01-04-01-03-01</t>
  </si>
  <si>
    <t>RETEFUENTE - HONORARIOS - PERSONAS DECLARANTES</t>
  </si>
  <si>
    <t>2-01-04-01-03-02</t>
  </si>
  <si>
    <t>RETEFUENTE - HONORARIOS - PERSONAS NO DECLARANTES</t>
  </si>
  <si>
    <t>2-01-04-01-15</t>
  </si>
  <si>
    <t>RETEFUENTE - CONSULTORÍA DE OBRA PÚBLICA</t>
  </si>
  <si>
    <t>2-01-04-01-02-01</t>
  </si>
  <si>
    <t>RETEFUENTE - COMISIONES - PERSONAS DECLARANTES</t>
  </si>
  <si>
    <t>243604002</t>
  </si>
  <si>
    <t>243604001</t>
  </si>
  <si>
    <t>2-01-04-01-02-02</t>
  </si>
  <si>
    <t>RETEFUENTE - COMISIONES - PERSONAS NO DECLARANTES</t>
  </si>
  <si>
    <t>2-01-04-01-16</t>
  </si>
  <si>
    <t>RETEFUENTE - RESTAURANTE HOTEL Y HOSPEDAJE</t>
  </si>
  <si>
    <t>243605002</t>
  </si>
  <si>
    <t>243605001</t>
  </si>
  <si>
    <t>2-01-04-01-09-01</t>
  </si>
  <si>
    <t>RETEFUENTE- TRANSPORTE NACIONAL DE CARGA - TERRESTRE</t>
  </si>
  <si>
    <t>2-01-04-01-09-02</t>
  </si>
  <si>
    <t>RETEFUENTE - TRANSPORTE NACIONAL DE CARGA - AÉREO Y MARÍTIMO</t>
  </si>
  <si>
    <t>2-01-04-01-11-01</t>
  </si>
  <si>
    <t>RETEFUENTE - TRANSPORTE NACIONAL DE PASAJEROS - TERRESTRE</t>
  </si>
  <si>
    <t>2-01-04-01-11-02</t>
  </si>
  <si>
    <t>RETEFUENTE - TRANSPORTE NACIONAL DE PASAJEROS - AÉREO Y MARÍTIMO</t>
  </si>
  <si>
    <t>2-01-04-01-12-01</t>
  </si>
  <si>
    <t>RETEFUENTE - TRANSPORTE INTERNACIONAL DE CARGA - TERRESTRE</t>
  </si>
  <si>
    <t>2-01-04-01-12-02</t>
  </si>
  <si>
    <t>RETEFUENTE - TRANSPORTE INTERNACIONAL DE CARGA - AÉREO Y MARÍTIMO</t>
  </si>
  <si>
    <t>2-01-04-01-13</t>
  </si>
  <si>
    <t>RETEFUENTE - TRANSPORTE INTERNACIONAL DE PASAJEROS</t>
  </si>
  <si>
    <t>2-01-04-01-04-01</t>
  </si>
  <si>
    <t>RETEFUENTE - SERVICIOS EN GENERAL - PERSONAS DECLARANTES</t>
  </si>
  <si>
    <t>2-01-04-01-04-02</t>
  </si>
  <si>
    <t>RETEFUENTE - SERVICIOS EN GENERAL - PERSONAS NO DECLARANTES</t>
  </si>
  <si>
    <t>2-01-04-01-05</t>
  </si>
  <si>
    <t>RETEFUENTE - SERVICIO DE VIGILANCIA Y ASEO</t>
  </si>
  <si>
    <t>2-01-04-01-06</t>
  </si>
  <si>
    <t>RETEFUENTE - SERVICIOS TEMPORALES</t>
  </si>
  <si>
    <t>2-01-04-01-04-03</t>
  </si>
  <si>
    <t>RETEFUENTE - SERVICIOS EN GENERAL - CONTRATOS MENORES A 300 UVT MENSUALES</t>
  </si>
  <si>
    <t>2-01-04-01-04-04</t>
  </si>
  <si>
    <t>RETEFUENTE- SERVICIOS EN GENERAL-SERVICIOS INTEGRALES DE SALUD</t>
  </si>
  <si>
    <t>2-01-04-01-04-05</t>
  </si>
  <si>
    <t>RETEFUENTE - SERVICIOS EN GENERAL – LICENCIAMIENTO O USO DE SOFWARE</t>
  </si>
  <si>
    <t>2-01-04-01-07</t>
  </si>
  <si>
    <t>RETEFUENTE - ARRENDAMIENTOS BIENES MUEBLES</t>
  </si>
  <si>
    <t>243606002</t>
  </si>
  <si>
    <t>243606001</t>
  </si>
  <si>
    <t>2-01-04-01-08</t>
  </si>
  <si>
    <t>RETEFUENTE - ARRENDAMIENTOS BIENES INMUEBLES</t>
  </si>
  <si>
    <t>2-01-04-01-21</t>
  </si>
  <si>
    <t>RETEFUENTE - RENDIMIENTOS FINANCIEROS</t>
  </si>
  <si>
    <t>243607002</t>
  </si>
  <si>
    <t>243607001</t>
  </si>
  <si>
    <t>2-01-04-01-17</t>
  </si>
  <si>
    <t>RETEFUENTE - COMBUSTIBLES</t>
  </si>
  <si>
    <t>243608002</t>
  </si>
  <si>
    <t>243608001</t>
  </si>
  <si>
    <t>2-01-04-01-18</t>
  </si>
  <si>
    <t>RETEFUENTE - VEHÍCULOS</t>
  </si>
  <si>
    <t>2-01-04-01-19</t>
  </si>
  <si>
    <t>RETEFUENTE - BIENES RAICES</t>
  </si>
  <si>
    <t>2-01-04-01-20</t>
  </si>
  <si>
    <t>RETEFUENTE - COMPRAS Y OTROS INGRESOS TRIBUTARIOS EN GENERAL</t>
  </si>
  <si>
    <t>2-01-04-01-27</t>
  </si>
  <si>
    <t>RETEFUENTE-COMPRA PRODUCTOS AGRÍCOLAS SIN PROCESAM INDUSTRIAL</t>
  </si>
  <si>
    <t>2-01-04-01-23</t>
  </si>
  <si>
    <t>RETEFUENTE - PAGOS AL EXTERIOR A TÍTULO DEL IMPUESTO DE RENTA</t>
  </si>
  <si>
    <t>243610002</t>
  </si>
  <si>
    <t>243610001</t>
  </si>
  <si>
    <t>2-01-04-01-24</t>
  </si>
  <si>
    <t>RETEFUENTE - CONSULTORÍA, SERVICIOS TÉCNICOS Y DE ASISTENCIA TÉCNICA PRESTADOS POR PERSONAS NO RESIDENTES O NO DOMICILIADAS EN COLOMBIA BIEN SEA QUE SE PRESTEN EN EL PAÍS O DESDE EL EXTERIOR</t>
  </si>
  <si>
    <t>2-01-04-01-22</t>
  </si>
  <si>
    <t>RETEFUENTE - ENAJENACIÓN DE ACTIVOS FIJOS PERSONAS NATURALES</t>
  </si>
  <si>
    <t>243612002</t>
  </si>
  <si>
    <t>243612001</t>
  </si>
  <si>
    <t>2-01-04-01-50-01</t>
  </si>
  <si>
    <t>RETEFUENTE - A EMPLEADOS SUJETOS A RETENCION_ ART.383 E.T</t>
  </si>
  <si>
    <t>243615002</t>
  </si>
  <si>
    <t>243615001</t>
  </si>
  <si>
    <t>2-01-04-01-50-04</t>
  </si>
  <si>
    <t>RETEFUENTE - SALARIOS A CONTRIBUYENTES QUE NO PERTENECEN A LA CATEGORIA DE EMPLEADOS</t>
  </si>
  <si>
    <t>2-01-04-01-50-02</t>
  </si>
  <si>
    <t>RETEFUENTE - A EMPLEADOS SUJETOS A RETENCION_ART.384 E.T</t>
  </si>
  <si>
    <t>2-01-04-01-50-03</t>
  </si>
  <si>
    <t>RETEFUENTE - TRABAJADORES POR CUENTA PROPIA</t>
  </si>
  <si>
    <t>2-01-04-01-29</t>
  </si>
  <si>
    <t>RETEFUENTE - RENTAS DE TRABAJO</t>
  </si>
  <si>
    <t>243616002</t>
  </si>
  <si>
    <t>243616001</t>
  </si>
  <si>
    <t>243617002</t>
  </si>
  <si>
    <t>243617001</t>
  </si>
  <si>
    <t>243618002</t>
  </si>
  <si>
    <t>243618001</t>
  </si>
  <si>
    <t>2-01-04-02-02</t>
  </si>
  <si>
    <t>RETEIVA COMPRA DE BIENES GRAVADOS - RÉGIMEN COMÚN</t>
  </si>
  <si>
    <t>243625002</t>
  </si>
  <si>
    <t>Pagado - a responsables del regimen común (db)</t>
  </si>
  <si>
    <t>243625001</t>
  </si>
  <si>
    <t>Retenido - a responsables del regimen común</t>
  </si>
  <si>
    <t>2-01-04-02-03</t>
  </si>
  <si>
    <t>RETEIVA ASUMIDO - RÉGIMEN SIMPLIFICADO</t>
  </si>
  <si>
    <t>243625004</t>
  </si>
  <si>
    <t>Pagado - por compras y/o servicios a responsables del régimen simplificado (db)</t>
  </si>
  <si>
    <t>2-01-04-02-01-01</t>
  </si>
  <si>
    <t>RETE IVA - SERVICIOS GRAVADOS - RÉGIMEN COMÚN - HONORARIOS</t>
  </si>
  <si>
    <t>2-01-04-02-01-02</t>
  </si>
  <si>
    <t>RETE IVA - SERVICIOS GRAVADOS - RÉGIMEN COMÚN - COMISIONES</t>
  </si>
  <si>
    <t>2-01-04-02-01-03</t>
  </si>
  <si>
    <t>RETE IVA - SERVICIOS GRAVADOS - RÉGIMEN COMÚN - SERVICIOS</t>
  </si>
  <si>
    <t>2-01-04-02-01-04</t>
  </si>
  <si>
    <t>RETE IVA - SERVICIOS GRAVADOS - RÉGIMEN COMÚN - ARRENDAMIENTO</t>
  </si>
  <si>
    <t>243625003</t>
  </si>
  <si>
    <t>Retenido - por compras y/o servicios a responsables del régimen simplificado.</t>
  </si>
  <si>
    <t>2-01-04-02-05</t>
  </si>
  <si>
    <t>RETE IVA - SERVICIOS GRAVADOS-PAGOS AL EXTERIOR</t>
  </si>
  <si>
    <t>243625006</t>
  </si>
  <si>
    <t>Pagado - practicadas por servicios a no residentes o no domiciliados (db)</t>
  </si>
  <si>
    <t>243625005</t>
  </si>
  <si>
    <t>Retenido - practicadas por servicios a no residentes o no domiciliados</t>
  </si>
  <si>
    <t>2-01-04-01-14</t>
  </si>
  <si>
    <t>RETEFUENTE - CONTRATOS DE OBRA</t>
  </si>
  <si>
    <t>243626002</t>
  </si>
  <si>
    <t>243626001</t>
  </si>
  <si>
    <t>2-01-04-01-26</t>
  </si>
  <si>
    <t>RETEFUENTE-INDEMNIZACIONES ART 401-2, 401-3</t>
  </si>
  <si>
    <t>243690002</t>
  </si>
  <si>
    <t>243690001</t>
  </si>
  <si>
    <t>2-01-04-01-28</t>
  </si>
  <si>
    <t>RETEFUENTE- OTROS INGRESOS</t>
  </si>
  <si>
    <t>2-02-01-04</t>
  </si>
  <si>
    <t>IMPUESTO DE TIMBRE NACIONAL</t>
  </si>
  <si>
    <t>243698002</t>
  </si>
  <si>
    <t>243698001</t>
  </si>
  <si>
    <t>2-01-04-03-01-01</t>
  </si>
  <si>
    <t>RETENCIÓN TIMBRE NACIONAL - HONORARIOS</t>
  </si>
  <si>
    <t>2-01-04-03-01-02</t>
  </si>
  <si>
    <t>RETENCIÓN TIMBRE NACIONAL - COMPRA DE BIENES</t>
  </si>
  <si>
    <t>2-01-04-01-30</t>
  </si>
  <si>
    <t>RETEFUENTE - RENTAS DE PENSIONES</t>
  </si>
  <si>
    <t>243613002</t>
  </si>
  <si>
    <t>243613001</t>
  </si>
  <si>
    <t>2-01-04-01-50-05</t>
  </si>
  <si>
    <t>RETEFUENTE - IMPUESTO SOLIDARIO POR EL COVID 19</t>
  </si>
  <si>
    <t>243630002</t>
  </si>
  <si>
    <t>243630001</t>
  </si>
  <si>
    <t>2-01-04-01-50-06</t>
  </si>
  <si>
    <t>RETEFUENTE - APORTE SOLIDARIO VOLUNTARIO POR EL COVID 19</t>
  </si>
  <si>
    <t>243631002</t>
  </si>
  <si>
    <t>243631001</t>
  </si>
  <si>
    <t>NOTA EN PIE DE FIRMAS:</t>
  </si>
  <si>
    <t xml:space="preserve">La presente Declaración de Retención en la Fuente, IVA y Timbre, corresponde a la información reportada y firmada por los responsables en cada una de las Regionales y Grupo Financiero Sede de la Dirección General, la cual fue consolidada por el Nivel Nacional y corresponde a las operaciones realizadas en el mes de </t>
  </si>
  <si>
    <t>REGIONALES</t>
  </si>
  <si>
    <t>#</t>
  </si>
  <si>
    <t>PCI</t>
  </si>
  <si>
    <t>REGIONAL</t>
  </si>
  <si>
    <t>NOMBRE</t>
  </si>
  <si>
    <t>CÓD</t>
  </si>
  <si>
    <t>A</t>
  </si>
  <si>
    <t>B</t>
  </si>
  <si>
    <t>NOMBRE2</t>
  </si>
  <si>
    <t>RESPONSABLE</t>
  </si>
  <si>
    <t>46-02-00</t>
  </si>
  <si>
    <t>CONSOLIDADO</t>
  </si>
  <si>
    <t>ENERO</t>
  </si>
  <si>
    <t>Director(a) Regional</t>
  </si>
  <si>
    <t>46-02-00-001</t>
  </si>
  <si>
    <t>SEDE NACIONAL</t>
  </si>
  <si>
    <t>FEBRERO</t>
  </si>
  <si>
    <t>Director(a) Regional (E)</t>
  </si>
  <si>
    <t>46-02-00-005</t>
  </si>
  <si>
    <t>ANTIOQUIA</t>
  </si>
  <si>
    <t>MARZO</t>
  </si>
  <si>
    <t>Coordinador(a) Financiero(a) Regional</t>
  </si>
  <si>
    <t>46-02-00-008</t>
  </si>
  <si>
    <t>ATLANTICO</t>
  </si>
  <si>
    <t>ABRIL</t>
  </si>
  <si>
    <t>Coordinador(a) Financiero(a) Regional (E)</t>
  </si>
  <si>
    <t>46-02-00-011</t>
  </si>
  <si>
    <t>BOGOTA</t>
  </si>
  <si>
    <t>MAYO</t>
  </si>
  <si>
    <t>Contador(a) Regional</t>
  </si>
  <si>
    <t>46-02-00-013</t>
  </si>
  <si>
    <t xml:space="preserve">BOLIVAR </t>
  </si>
  <si>
    <t>JUNIO</t>
  </si>
  <si>
    <t>Contador(a) Regional (E)</t>
  </si>
  <si>
    <t>46-02-00-015</t>
  </si>
  <si>
    <t>BOYACA</t>
  </si>
  <si>
    <t>JULIO</t>
  </si>
  <si>
    <t>Tesorero(a)/Pagador(a) Regional</t>
  </si>
  <si>
    <t>46-02-00-017</t>
  </si>
  <si>
    <t>CALDAS</t>
  </si>
  <si>
    <t>AGOSTO</t>
  </si>
  <si>
    <t>Tesorero(a)/Pagador(a) (E) Regional</t>
  </si>
  <si>
    <t>46-02-00-018</t>
  </si>
  <si>
    <t>CAQUETA</t>
  </si>
  <si>
    <t>SEPTIEMBRE</t>
  </si>
  <si>
    <t>46-02-00-019</t>
  </si>
  <si>
    <t>CAUCA</t>
  </si>
  <si>
    <t>OCTUBRE</t>
  </si>
  <si>
    <t>46-02-00-020</t>
  </si>
  <si>
    <t>CESAR</t>
  </si>
  <si>
    <t>NOVIEMBRE</t>
  </si>
  <si>
    <t>46-02-00-023</t>
  </si>
  <si>
    <t>CORDOBA</t>
  </si>
  <si>
    <t>DICIEMBRE</t>
  </si>
  <si>
    <t>46-02-00-025</t>
  </si>
  <si>
    <t>CUNDINAMARCA</t>
  </si>
  <si>
    <t>46-02-00-027</t>
  </si>
  <si>
    <t>CHOCO</t>
  </si>
  <si>
    <t>46-02-00-041</t>
  </si>
  <si>
    <t>HUILA</t>
  </si>
  <si>
    <t>46-02-00-044</t>
  </si>
  <si>
    <t>GUAJIRA</t>
  </si>
  <si>
    <t>46-02-00-047</t>
  </si>
  <si>
    <t>MAGDALENA</t>
  </si>
  <si>
    <t>46-02-00-050</t>
  </si>
  <si>
    <t>META</t>
  </si>
  <si>
    <t>46-02-00-052</t>
  </si>
  <si>
    <t>NARIÑO</t>
  </si>
  <si>
    <t>46-02-00-054</t>
  </si>
  <si>
    <t>NORTE DE SANTANDER</t>
  </si>
  <si>
    <t>46-02-00-063</t>
  </si>
  <si>
    <t>QUINDIO</t>
  </si>
  <si>
    <t>46-02-00-066</t>
  </si>
  <si>
    <t xml:space="preserve">RISARALDA </t>
  </si>
  <si>
    <t>46-02-00-068</t>
  </si>
  <si>
    <t>SANTANDER</t>
  </si>
  <si>
    <t>46-02-00-070</t>
  </si>
  <si>
    <t>SUCRE</t>
  </si>
  <si>
    <t>46-02-00-073</t>
  </si>
  <si>
    <t xml:space="preserve">TOLIMA </t>
  </si>
  <si>
    <t>46-02-00-076</t>
  </si>
  <si>
    <t>VALLE</t>
  </si>
  <si>
    <t>46-02-00-081</t>
  </si>
  <si>
    <t xml:space="preserve">ARAUCA </t>
  </si>
  <si>
    <t>46-02-00-085</t>
  </si>
  <si>
    <t>CASANARE</t>
  </si>
  <si>
    <t>46-02-00-086</t>
  </si>
  <si>
    <t>PUTUMAYO</t>
  </si>
  <si>
    <t>46-02-00-088</t>
  </si>
  <si>
    <t xml:space="preserve">SAN ANDRES </t>
  </si>
  <si>
    <t>46-02-00-091</t>
  </si>
  <si>
    <t>AMAZONAS</t>
  </si>
  <si>
    <t>46-02-00-094</t>
  </si>
  <si>
    <t>GUAINIA</t>
  </si>
  <si>
    <t>46-02-00-095</t>
  </si>
  <si>
    <t>GUAVIARE</t>
  </si>
  <si>
    <t>46-02-00-097</t>
  </si>
  <si>
    <t xml:space="preserve">VAUPES </t>
  </si>
  <si>
    <t>46-02-00-099</t>
  </si>
  <si>
    <t>VICHADA</t>
  </si>
  <si>
    <t>46-02-00-100</t>
  </si>
  <si>
    <t xml:space="preserve">BID AMAZONAS </t>
  </si>
  <si>
    <t>46-02-00-101</t>
  </si>
  <si>
    <t>BID SEDE</t>
  </si>
  <si>
    <t>46-02-00-102</t>
  </si>
  <si>
    <t xml:space="preserve">BID ANTIOQUIA </t>
  </si>
  <si>
    <t>46-02-00-103</t>
  </si>
  <si>
    <t xml:space="preserve">BID ARAUCA </t>
  </si>
  <si>
    <t>46-02-00-104</t>
  </si>
  <si>
    <t xml:space="preserve">BID ATLÁNTICO </t>
  </si>
  <si>
    <t>46-02-00-105</t>
  </si>
  <si>
    <t xml:space="preserve">BID BOLÍVAR </t>
  </si>
  <si>
    <t>46-02-00-106</t>
  </si>
  <si>
    <t>BID BOYACÁ</t>
  </si>
  <si>
    <t>46-02-00-107</t>
  </si>
  <si>
    <t xml:space="preserve">BID CALDAS </t>
  </si>
  <si>
    <t>46-02-00-108</t>
  </si>
  <si>
    <t xml:space="preserve">BID CAQUETÁ </t>
  </si>
  <si>
    <t>46-02-00-109</t>
  </si>
  <si>
    <t xml:space="preserve">BID CASANARE </t>
  </si>
  <si>
    <t>46-02-00-110</t>
  </si>
  <si>
    <t xml:space="preserve">BID CAUCA </t>
  </si>
  <si>
    <t>46-02-00-111</t>
  </si>
  <si>
    <t xml:space="preserve">BID CESAR </t>
  </si>
  <si>
    <t>46-02-00-112</t>
  </si>
  <si>
    <t xml:space="preserve">BID CHOCÓ </t>
  </si>
  <si>
    <t>46-02-00-113</t>
  </si>
  <si>
    <t xml:space="preserve">BID CÓRDOBA </t>
  </si>
  <si>
    <t>46-02-00-114</t>
  </si>
  <si>
    <t>BID CUNDINAMARCA</t>
  </si>
  <si>
    <t>46-02-00-115</t>
  </si>
  <si>
    <t xml:space="preserve">BID GUAINÍA </t>
  </si>
  <si>
    <t>46-02-00-116</t>
  </si>
  <si>
    <t xml:space="preserve">BID GUAVIARE </t>
  </si>
  <si>
    <t>46-02-00-117</t>
  </si>
  <si>
    <t xml:space="preserve">BID HUILA </t>
  </si>
  <si>
    <t>46-02-00-118</t>
  </si>
  <si>
    <t xml:space="preserve">BID GUAJIRA </t>
  </si>
  <si>
    <t>46-02-00-119</t>
  </si>
  <si>
    <t>BID MAGDALENA</t>
  </si>
  <si>
    <t>46-02-00-120</t>
  </si>
  <si>
    <t xml:space="preserve">BID META </t>
  </si>
  <si>
    <t>46-02-00-121</t>
  </si>
  <si>
    <t xml:space="preserve">BID NARIÑO </t>
  </si>
  <si>
    <t>46-02-00-122</t>
  </si>
  <si>
    <t>BID NORTE</t>
  </si>
  <si>
    <t>46-02-00-123</t>
  </si>
  <si>
    <t xml:space="preserve">BID PUTUMAYO </t>
  </si>
  <si>
    <t>46-02-00-124</t>
  </si>
  <si>
    <t xml:space="preserve">BID QUINDÍO </t>
  </si>
  <si>
    <t>46-02-00-126</t>
  </si>
  <si>
    <t xml:space="preserve">BID SAN ANDRÉS </t>
  </si>
  <si>
    <t>46-02-00-127</t>
  </si>
  <si>
    <t xml:space="preserve">BID SANTANDER </t>
  </si>
  <si>
    <t>46-02-00-128</t>
  </si>
  <si>
    <t xml:space="preserve">BID SUCRE </t>
  </si>
  <si>
    <t>46-02-00-129</t>
  </si>
  <si>
    <t>BID TOLIMA</t>
  </si>
  <si>
    <t>46-02-00-130</t>
  </si>
  <si>
    <t>BID VALLE</t>
  </si>
  <si>
    <t>46-02-00-131</t>
  </si>
  <si>
    <t xml:space="preserve">BID VAUPÉS </t>
  </si>
  <si>
    <t>46-02-00-132</t>
  </si>
  <si>
    <t xml:space="preserve">BID VICHADA </t>
  </si>
  <si>
    <t>46-02-00-133</t>
  </si>
  <si>
    <t xml:space="preserve">BID BOGOTÁ </t>
  </si>
  <si>
    <t>46-02-00-134</t>
  </si>
  <si>
    <t>BID RISARALDA</t>
  </si>
  <si>
    <t>41-06-00</t>
  </si>
  <si>
    <t>41-06-00-001</t>
  </si>
  <si>
    <t>41-06-00-005</t>
  </si>
  <si>
    <t>41-06-00-008</t>
  </si>
  <si>
    <t>41-06-00-011</t>
  </si>
  <si>
    <t>41-06-00-013</t>
  </si>
  <si>
    <t>41-06-00-015</t>
  </si>
  <si>
    <t>41-06-00-017</t>
  </si>
  <si>
    <t>41-06-00-018</t>
  </si>
  <si>
    <t>41-06-00-019</t>
  </si>
  <si>
    <t>41-06-00-020</t>
  </si>
  <si>
    <t>41-06-00-023</t>
  </si>
  <si>
    <t>41-06-00-025</t>
  </si>
  <si>
    <t>41-06-00-027</t>
  </si>
  <si>
    <t>41-06-00-041</t>
  </si>
  <si>
    <t>41-06-00-044</t>
  </si>
  <si>
    <t>41-06-00-047</t>
  </si>
  <si>
    <t>41-06-00-050</t>
  </si>
  <si>
    <t>41-06-00-052</t>
  </si>
  <si>
    <t>41-06-00-054</t>
  </si>
  <si>
    <t>41-06-00-063</t>
  </si>
  <si>
    <t>41-06-00-066</t>
  </si>
  <si>
    <t>41-06-00-068</t>
  </si>
  <si>
    <t>41-06-00-070</t>
  </si>
  <si>
    <t>41-06-00-073</t>
  </si>
  <si>
    <t>41-06-00-076</t>
  </si>
  <si>
    <t>41-06-00-081</t>
  </si>
  <si>
    <t>41-06-00-085</t>
  </si>
  <si>
    <t>41-06-00-086</t>
  </si>
  <si>
    <t>41-06-00-088</t>
  </si>
  <si>
    <t>41-06-00-091</t>
  </si>
  <si>
    <t>41-06-00-094</t>
  </si>
  <si>
    <t>41-06-00-095</t>
  </si>
  <si>
    <t>41-06-00-097</t>
  </si>
  <si>
    <t>41-06-00-099</t>
  </si>
  <si>
    <t>41-06-00-100</t>
  </si>
  <si>
    <t>41-06-00-101</t>
  </si>
  <si>
    <t>41-06-00-102</t>
  </si>
  <si>
    <t>41-06-00-103</t>
  </si>
  <si>
    <t>41-06-00-104</t>
  </si>
  <si>
    <t>41-06-00-105</t>
  </si>
  <si>
    <t>41-06-00-106</t>
  </si>
  <si>
    <t>41-06-00-107</t>
  </si>
  <si>
    <t>41-06-00-108</t>
  </si>
  <si>
    <t>41-06-00-109</t>
  </si>
  <si>
    <t>41-06-00-110</t>
  </si>
  <si>
    <t>41-06-00-111</t>
  </si>
  <si>
    <t>41-06-00-112</t>
  </si>
  <si>
    <t>41-06-00-113</t>
  </si>
  <si>
    <t>41-06-00-114</t>
  </si>
  <si>
    <t>41-06-00-115</t>
  </si>
  <si>
    <t>41-06-00-116</t>
  </si>
  <si>
    <t>41-06-00-117</t>
  </si>
  <si>
    <t>41-06-00-118</t>
  </si>
  <si>
    <t>41-06-00-119</t>
  </si>
  <si>
    <t>41-06-00-120</t>
  </si>
  <si>
    <t>41-06-00-121</t>
  </si>
  <si>
    <t>41-06-00-122</t>
  </si>
  <si>
    <t>41-06-00-123</t>
  </si>
  <si>
    <t>41-06-00-124</t>
  </si>
  <si>
    <t>41-06-00-126</t>
  </si>
  <si>
    <t>41-06-00-127</t>
  </si>
  <si>
    <t>41-06-00-128</t>
  </si>
  <si>
    <t>41-06-00-129</t>
  </si>
  <si>
    <t>41-06-00-130</t>
  </si>
  <si>
    <t>41-06-00-131</t>
  </si>
  <si>
    <t>41-06-00-132</t>
  </si>
  <si>
    <t>41-06-00-133</t>
  </si>
  <si>
    <t>41-06-00-134</t>
  </si>
  <si>
    <t>INFORMACIÓN FORMULARIO 350 - MENSUAL</t>
  </si>
  <si>
    <t>RETENCIONES</t>
  </si>
  <si>
    <t>BASE GRAVABLE</t>
  </si>
  <si>
    <t>LLAVE</t>
  </si>
  <si>
    <t>VALOR $</t>
  </si>
  <si>
    <t>Nota 1:</t>
  </si>
  <si>
    <t>En los campos de "RESPONSABILIDAD", se debe seleccionar entre el titular del cargo o la persona encargada para cada caso. La celda NO permite otro tipo de valores.</t>
  </si>
  <si>
    <t>Nota 2:</t>
  </si>
  <si>
    <t>En los campos "C.C. No." solo se permiten numeros comprendidos entre 9.999 y 9.999.999.999.</t>
  </si>
  <si>
    <t>Nota 3:</t>
  </si>
  <si>
    <t>Este formato pretende guardar la información de todos los meses según los responsables que firmaron cada Declaración del Formulario 350.</t>
  </si>
  <si>
    <t>FIRMAS DECLARACIÓN FORMULARIO 350 ==&gt; ENERO</t>
  </si>
  <si>
    <t>RESPONSABILIDAD</t>
  </si>
  <si>
    <t>NOMBRE(S) Y APELLIDO(S)</t>
  </si>
  <si>
    <t>C.C. No.</t>
  </si>
  <si>
    <t>TP. No.</t>
  </si>
  <si>
    <t>N/A</t>
  </si>
  <si>
    <t>C</t>
  </si>
  <si>
    <t>FIRMAS DECLARACIÓN FORMULARIO 350 ==&gt; FEBRERO</t>
  </si>
  <si>
    <t>FIRMAS DECLARACIÓN FORMULARIO 350 ==&gt; MARZO</t>
  </si>
  <si>
    <t>FIRMAS DECLARACIÓN FORMULARIO 350 ==&gt; ABRIL</t>
  </si>
  <si>
    <t>FIRMAS DECLARACIÓN FORMULARIO 350 ==&gt; MAYO</t>
  </si>
  <si>
    <t>FIRMAS DECLARACIÓN FORMULARIO 350 ==&gt; JUNIO</t>
  </si>
  <si>
    <t>FIRMAS DECLARACIÓN FORMULARIO 350 ==&gt; JULIO</t>
  </si>
  <si>
    <t>FIRMAS DECLARACIÓN FORMULARIO 350 ==&gt; AGOSTO</t>
  </si>
  <si>
    <t>FIRMAS DECLARACIÓN FORMULARIO 350 ==&gt; SEPTIEMBRE</t>
  </si>
  <si>
    <t>FIRMAS DECLARACIÓN FORMULARIO 350 ==&gt; OCTUBRE</t>
  </si>
  <si>
    <t>FIRMAS DECLARACIÓN FORMULARIO 350 ==&gt; NOVIEMBRE</t>
  </si>
  <si>
    <t>FIRMAS DECLARACIÓN FORMULARIO 350 ==&gt; DICIEMBRE</t>
  </si>
  <si>
    <t>DECLARADO FORMULARIO 350</t>
  </si>
  <si>
    <t>RECURSOS ICBF</t>
  </si>
  <si>
    <t>RECURSOS NACIÓN</t>
  </si>
  <si>
    <t>TIMBRE</t>
  </si>
  <si>
    <t>DIFERENCIAS</t>
  </si>
  <si>
    <t>OBSERVACIONES</t>
  </si>
  <si>
    <t>MES</t>
  </si>
  <si>
    <t>Número(s) OPNP</t>
  </si>
  <si>
    <t>Valor
∑ OPNP</t>
  </si>
  <si>
    <t>Faltante</t>
  </si>
  <si>
    <t>Descripción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</si>
  <si>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</si>
  <si>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</si>
  <si>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</si>
  <si>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</si>
  <si>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</si>
  <si>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</si>
  <si>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</si>
  <si>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</si>
  <si>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</si>
  <si>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</si>
  <si>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</si>
  <si>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</si>
  <si>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Consolidado</t>
  </si>
  <si>
    <t>____________________________________</t>
  </si>
  <si>
    <t xml:space="preserve"> ____________________________________</t>
  </si>
  <si>
    <t>SOLO SE DILIGENCIA LA INFORMACIÓN SOLICITADA EN COLOR AMARILLO</t>
  </si>
  <si>
    <t>DATOS DE DECLARACIÓN</t>
  </si>
  <si>
    <t>INFORMACIÓN REGIONAL</t>
  </si>
  <si>
    <t>AÑO (Vigencia)</t>
  </si>
  <si>
    <t>:</t>
  </si>
  <si>
    <t>REGIONAL     :</t>
  </si>
  <si>
    <t>PERIODO (Mes)</t>
  </si>
  <si>
    <t>CÓDIGO PCI  :</t>
  </si>
  <si>
    <t>FECHA ENVÍO</t>
  </si>
  <si>
    <t>ICBF-DIAN-001</t>
  </si>
  <si>
    <r>
      <rPr>
        <b/>
        <sz val="14"/>
        <rFont val="Arial"/>
        <family val="2"/>
      </rPr>
      <t>Instituto Colombiano de Bienestar Familiar
Dirección Financiera</t>
    </r>
    <r>
      <rPr>
        <b/>
        <sz val="16"/>
        <rFont val="Arial"/>
        <family val="2"/>
      </rPr>
      <t xml:space="preserve">
Declaración Mensual de Retenciones en la Fuente </t>
    </r>
  </si>
  <si>
    <t>1. año :</t>
  </si>
  <si>
    <t xml:space="preserve">2. Período : </t>
  </si>
  <si>
    <t xml:space="preserve">3. Regional o PCI : </t>
  </si>
  <si>
    <t xml:space="preserve">4. Código PCI : </t>
  </si>
  <si>
    <t>Concepto</t>
  </si>
  <si>
    <t>A personas jurídicas</t>
  </si>
  <si>
    <t>A personas naturales</t>
  </si>
  <si>
    <t>Base sujeta a retención para pagos a abonos en cuenta</t>
  </si>
  <si>
    <t>Retenciones a título de renta</t>
  </si>
  <si>
    <t>Rentas de trabajo</t>
  </si>
  <si>
    <t>Rentas de pensiones</t>
  </si>
  <si>
    <t>Honorarios</t>
  </si>
  <si>
    <t>Comisiones</t>
  </si>
  <si>
    <t>Servicios</t>
  </si>
  <si>
    <t>Rendimientos financieros e intereses</t>
  </si>
  <si>
    <t>Arrendamientos (Muebles e inmuebles)</t>
  </si>
  <si>
    <t>Regalias y explotacion de la propiedad intelectual</t>
  </si>
  <si>
    <t>Dividendos y participaciones</t>
  </si>
  <si>
    <t>Compras</t>
  </si>
  <si>
    <t>Transacciones con tarjetas débito y crédito</t>
  </si>
  <si>
    <t>Contratos de construcción</t>
  </si>
  <si>
    <t>Enajenación de activos fijos de personas naturales ante notarios y autoridades de tránsito</t>
  </si>
  <si>
    <t>Loterías, rifas, apuestas y similares</t>
  </si>
  <si>
    <t>Hidrocarburos, carbon y demás productos mineros</t>
  </si>
  <si>
    <t>Otros pagos sujetos a retención</t>
  </si>
  <si>
    <t>Pagos al exterior</t>
  </si>
  <si>
    <t>Pagos o abonos en cuenta al exterior a paises sin convenio</t>
  </si>
  <si>
    <t>Pagos o abonos en cuenta al exterior a paises con convenio vigente</t>
  </si>
  <si>
    <t>Autorretenciones</t>
  </si>
  <si>
    <t>Contribuyentes exonerados de aportes (art. 114-1 E.T.)</t>
  </si>
  <si>
    <t>Ventas</t>
  </si>
  <si>
    <t>Rendimientos financieros</t>
  </si>
  <si>
    <t>Pagos men. provisionales de car vol (hidrocarburos y demás productos mineros)</t>
  </si>
  <si>
    <t>Exportación de hidrocarburos, carbón y demás productos mineros</t>
  </si>
  <si>
    <t>Otros Conceptos</t>
  </si>
  <si>
    <t>Menos retenciones practicadas en exceso o indebidas o por operaciones anuladas, rescindidas o resueltas</t>
  </si>
  <si>
    <t>Total retenciones renta y complementarios</t>
  </si>
  <si>
    <t>Retenciones practicadas por otros Impuestos</t>
  </si>
  <si>
    <t>A Título de 
IVA</t>
  </si>
  <si>
    <t>A responsables del impuesto sobre las ventas</t>
  </si>
  <si>
    <t>Practicadas por servicios a no residentes o no domiciliados</t>
  </si>
  <si>
    <t>Menos. Retenciones practicadas en exceso o indebidas o por operaciones anuladas, rescindidas o resueltas</t>
  </si>
  <si>
    <t>Total retenciones I.V.A.</t>
  </si>
  <si>
    <t>Retenciones impuesto timbre nacional</t>
  </si>
  <si>
    <t>Total</t>
  </si>
  <si>
    <t>Total retenciones</t>
  </si>
  <si>
    <t>Más: Sanciones</t>
  </si>
  <si>
    <t>Total retenciones más sanciones</t>
  </si>
  <si>
    <t>980. Pago total $</t>
  </si>
  <si>
    <t>Firma</t>
  </si>
  <si>
    <t>Fecha de envío:</t>
  </si>
  <si>
    <t>SOLO SE DILIGENCIA LA INFORMACIÓN DE LOS CAMPOS CON TÍTULO RESALTADO EN COLOR AMARILLO</t>
  </si>
  <si>
    <t>Solo se aceptan valores positivos en cada uno de los campos</t>
  </si>
  <si>
    <t>Cuenta</t>
  </si>
  <si>
    <t>A título de Impuesto sobre la renta y complementarios</t>
  </si>
  <si>
    <t>Base sujeta a retención para pagos o abonos en cuenta</t>
  </si>
  <si>
    <t>2.4.36.15</t>
  </si>
  <si>
    <t>2.4.36.13</t>
  </si>
  <si>
    <t>29-79</t>
  </si>
  <si>
    <t>2.4.36.03</t>
  </si>
  <si>
    <t>30-80</t>
  </si>
  <si>
    <t>2.4.36.04</t>
  </si>
  <si>
    <t>31-81</t>
  </si>
  <si>
    <t>2.4.36.05</t>
  </si>
  <si>
    <t>32-82</t>
  </si>
  <si>
    <t>2.4.36.07</t>
  </si>
  <si>
    <t>33-83</t>
  </si>
  <si>
    <t>2.4.36.06</t>
  </si>
  <si>
    <t>34-84</t>
  </si>
  <si>
    <t>35-85</t>
  </si>
  <si>
    <t>2.4.36.02</t>
  </si>
  <si>
    <t>36-86</t>
  </si>
  <si>
    <t>2.4.36.08</t>
  </si>
  <si>
    <t>37-87</t>
  </si>
  <si>
    <t>38-88</t>
  </si>
  <si>
    <t>2.4.36.26</t>
  </si>
  <si>
    <t>2.4.36.12</t>
  </si>
  <si>
    <t>39-90</t>
  </si>
  <si>
    <t>2.4.36.09</t>
  </si>
  <si>
    <t>40-91</t>
  </si>
  <si>
    <t>2.4.36.90</t>
  </si>
  <si>
    <t>41-92</t>
  </si>
  <si>
    <t>Pagos al Exterior</t>
  </si>
  <si>
    <t>55-109</t>
  </si>
  <si>
    <t>56-110</t>
  </si>
  <si>
    <t>2.4.36.95</t>
  </si>
  <si>
    <t>60-113</t>
  </si>
  <si>
    <t>61-114</t>
  </si>
  <si>
    <t>62-115</t>
  </si>
  <si>
    <t>63-116</t>
  </si>
  <si>
    <t>64-117</t>
  </si>
  <si>
    <t>65-118</t>
  </si>
  <si>
    <t>66-119</t>
  </si>
  <si>
    <t>67-120</t>
  </si>
  <si>
    <t>Retenciones a titulo de renta por pagos o abonos en cuenta</t>
  </si>
  <si>
    <t>42-95</t>
  </si>
  <si>
    <t>43-96</t>
  </si>
  <si>
    <t>44-97</t>
  </si>
  <si>
    <t>45-98</t>
  </si>
  <si>
    <t>46-99</t>
  </si>
  <si>
    <t>47-100</t>
  </si>
  <si>
    <t>48-101</t>
  </si>
  <si>
    <t>49-102</t>
  </si>
  <si>
    <t>50-103</t>
  </si>
  <si>
    <t>51-104</t>
  </si>
  <si>
    <t>52-106</t>
  </si>
  <si>
    <t>53-107</t>
  </si>
  <si>
    <t>54-108</t>
  </si>
  <si>
    <t>57-111</t>
  </si>
  <si>
    <t>58-112</t>
  </si>
  <si>
    <t>69-121</t>
  </si>
  <si>
    <t>70-122</t>
  </si>
  <si>
    <t>71-123</t>
  </si>
  <si>
    <t>72-124</t>
  </si>
  <si>
    <t>73-125</t>
  </si>
  <si>
    <t>74-126</t>
  </si>
  <si>
    <t>75-127</t>
  </si>
  <si>
    <t>76-128</t>
  </si>
  <si>
    <t>Total retenciones renta y complementarios (sume 52 a 76 y reste casilla 77)</t>
  </si>
  <si>
    <t>Retenciones practicadas a titulo de impuesto sobre las ventas (I.V.A.)</t>
  </si>
  <si>
    <t>2.4.36.25</t>
  </si>
  <si>
    <t>Total retenciones del I.V.A. (sume 79 y 80 y reste 81)</t>
  </si>
  <si>
    <t>2.4.36.98</t>
  </si>
  <si>
    <t>Total retenciones ( 78 + 82 + 83 + 84 + 85+86 )</t>
  </si>
  <si>
    <t>Total retenciones más sanciones (86 + 87)</t>
  </si>
  <si>
    <t>Pago Total</t>
  </si>
  <si>
    <t>Total retenciones del I.V.A. (sume 77 a 79)</t>
  </si>
  <si>
    <t>80 - 79</t>
  </si>
  <si>
    <t>SOLO SE REQUIEREN LAS DEDUCCIÓN DEL CATALÓGO QUE COMIENZAN POR EL CÓDIGO 2-01-04-</t>
  </si>
  <si>
    <t>Pegar solo valores.</t>
  </si>
  <si>
    <t>SubCuenta</t>
  </si>
  <si>
    <t>Vigencía</t>
  </si>
  <si>
    <t>AÑO</t>
  </si>
  <si>
    <t>PERIODO</t>
  </si>
  <si>
    <t>Codigo</t>
  </si>
  <si>
    <t>Descripcion Transaccion</t>
  </si>
  <si>
    <t>Fecha Ejec.</t>
  </si>
  <si>
    <t>Posicion Pago No Pptal</t>
  </si>
  <si>
    <t>Descrip Posicion Pago No Pptal</t>
  </si>
  <si>
    <t>Num Doc</t>
  </si>
  <si>
    <t>Valor Doc</t>
  </si>
  <si>
    <t>Saldo</t>
  </si>
  <si>
    <t>Base</t>
  </si>
  <si>
    <t>Tarifa</t>
  </si>
  <si>
    <t>Tesoreria</t>
  </si>
  <si>
    <t>PCI Genera Doc</t>
  </si>
  <si>
    <t>Orden Pago</t>
  </si>
  <si>
    <t>Obligacion</t>
  </si>
  <si>
    <t>Tipo</t>
  </si>
  <si>
    <t>Num Doc Ter</t>
  </si>
  <si>
    <t>Beneficiario Orden Pago</t>
  </si>
  <si>
    <t>Tipo Doc Ben Ded</t>
  </si>
  <si>
    <t>Num Doc Ben Ded.</t>
  </si>
  <si>
    <t>Beneficiario Deduccion</t>
  </si>
  <si>
    <t>NIT</t>
  </si>
  <si>
    <t>Suma de Saldo</t>
  </si>
  <si>
    <t>Base Grav</t>
  </si>
  <si>
    <t>Valores</t>
  </si>
  <si>
    <t>Vr Saldo Inicial</t>
  </si>
  <si>
    <t>Mvtos Débito</t>
  </si>
  <si>
    <t>Mvtos Crédito</t>
  </si>
  <si>
    <t>Vr Saldo Final</t>
  </si>
  <si>
    <t>Número</t>
  </si>
  <si>
    <t>CARGAR SOLO LOS SALDOS Y MOVIMIENTOS DE LA CUENTA 2.4.36</t>
  </si>
  <si>
    <t>Descripcion</t>
  </si>
  <si>
    <t>Saldo Inicial</t>
  </si>
  <si>
    <t>Movimientos Debito</t>
  </si>
  <si>
    <t>Movimientos Credito</t>
  </si>
  <si>
    <t>Saldo Final</t>
  </si>
  <si>
    <t>PN</t>
  </si>
  <si>
    <t>CUENTA</t>
  </si>
  <si>
    <t>CONCEPTO</t>
  </si>
  <si>
    <t>BASE</t>
  </si>
  <si>
    <t>RTFT</t>
  </si>
  <si>
    <t>Hidrocarburos, carbon y demás productos minero</t>
  </si>
  <si>
    <t>Otras Retenciones</t>
  </si>
  <si>
    <t>Retenciones por renta practicadas en exceso o indebidas o por operaciones anuladas, rescindidas o resueltas</t>
  </si>
  <si>
    <t xml:space="preserve">Retenciones del I.V.A. </t>
  </si>
  <si>
    <t>Retenciones por IVA practicadas en exceso o indebidas o por operaciones anuladas, rescindidas o resueltas</t>
  </si>
  <si>
    <t>INSTITUTO COLOMBIANO DE BIENESTAR FAMILIAR - ICBF</t>
  </si>
  <si>
    <t>Revisado el:</t>
  </si>
  <si>
    <t>VALIDACIÓN DIFERENCIAS</t>
  </si>
  <si>
    <t>Validación Llave Retenciones</t>
  </si>
  <si>
    <t>Validación Llave Bases Gravables</t>
  </si>
  <si>
    <t>CONCEPTO RENGLON</t>
  </si>
  <si>
    <t>Renglón Base Gravable</t>
  </si>
  <si>
    <t>Renglón Retenciones</t>
  </si>
  <si>
    <t>CÓD CONTABLE</t>
  </si>
  <si>
    <t>MOVIMIENTO  ACUMULADO CON CORTE AL MES A DECLARAR
(Saldos y Movimientos por PCI - SIIF Nación)</t>
  </si>
  <si>
    <t>CONSULTA DE DEDUCCIONES
(SIIF Nación)</t>
  </si>
  <si>
    <t>FORMULARIO 350
(Regional)</t>
  </si>
  <si>
    <t>DIF MES VALOR RETENIDO CONSULTA_DED Vs FORMULARIO 350</t>
  </si>
  <si>
    <t>DIF MES BASE RTFT CONSULTA_DED Vs FORMULARIO 350</t>
  </si>
  <si>
    <t>DIF MES VALOR RETENIDO (CR) CONTABILIDAD VS FORMULARIO 350</t>
  </si>
  <si>
    <t>DIF REAL DESPÚES DE AJUSTES AL CIERRE DEL MES POR CONCILIAR</t>
  </si>
  <si>
    <t>SALDO INICIAL</t>
  </si>
  <si>
    <t>MOV DEL MES CORRIENTE</t>
  </si>
  <si>
    <t>SALDO FINAL</t>
  </si>
  <si>
    <t>MOV PENDIENTE MES ANTERIOR A DECLARAR
(S.A)</t>
  </si>
  <si>
    <t>PAGO MES ANTERIOR
(MOV DB)</t>
  </si>
  <si>
    <t>MOV MES CORRIENTE A DECLARAR
(MOV CR)</t>
  </si>
  <si>
    <t>SALDO CUENTA 2436 MES CORRIENTE
(S.F)</t>
  </si>
  <si>
    <t>VALOR RETENCION</t>
  </si>
  <si>
    <t>BASE DE RETENCION</t>
  </si>
  <si>
    <t>F</t>
  </si>
  <si>
    <t>G</t>
  </si>
  <si>
    <t>H</t>
  </si>
  <si>
    <t>I</t>
  </si>
  <si>
    <t>J</t>
  </si>
  <si>
    <t>K</t>
  </si>
  <si>
    <t>L</t>
  </si>
  <si>
    <t>M = J - K + L</t>
  </si>
  <si>
    <t>N</t>
  </si>
  <si>
    <t>O</t>
  </si>
  <si>
    <t>P</t>
  </si>
  <si>
    <t>Q</t>
  </si>
  <si>
    <t>R = N - P</t>
  </si>
  <si>
    <t>S = O - Q</t>
  </si>
  <si>
    <t>T = L - P</t>
  </si>
  <si>
    <t>U =  (J - K + L) - P</t>
  </si>
  <si>
    <t>SALDO TOTAL DE LA CUENTA 2.4.36 SIIF NACIÓN CORTE ACTUAL =</t>
  </si>
  <si>
    <t>Devoluciones sobre RentaRenglón 77 =</t>
  </si>
  <si>
    <t>Diferencia Absoluta =</t>
  </si>
  <si>
    <t>VALOR POR CONCEPTO DE RETEICA SIIF NACIÓN (2.4.36.27) CORTE ACTUAL =</t>
  </si>
  <si>
    <t>Valor Final a Declarar =</t>
  </si>
  <si>
    <t>SALDO FINAL CUENTA 2.4.36 SIN RETEICA (2.4.36.27) =</t>
  </si>
  <si>
    <t>1-83-2.4.36.98</t>
  </si>
  <si>
    <t>MENOS VALOR A DECLARAR EN AÑO CORTE ACTUAL (P) =</t>
  </si>
  <si>
    <t>MAS SALDO REAL PENDIENTE DE DEPURAR AL CORTE ACTUAL (U) =</t>
  </si>
  <si>
    <t>Revisado por (firma) :</t>
  </si>
  <si>
    <t>Nombre(s) y Apellido(s):</t>
  </si>
  <si>
    <t>Cargo:</t>
  </si>
  <si>
    <t>Grupo / Regional:</t>
  </si>
  <si>
    <t xml:space="preserve">LOS SUSCRITOS COORDINADOR DEL GRUPO FINANCIERO, PAGADOR Y CONTADOR </t>
  </si>
  <si>
    <t xml:space="preserve">DEL INSTITUTO COLOMBIANO DE BIENESTAR FAMILIAR </t>
  </si>
  <si>
    <t>CERTIFICAN QUE:</t>
  </si>
  <si>
    <t xml:space="preserve">ITEM </t>
  </si>
  <si>
    <t xml:space="preserve">OBSERVACION </t>
  </si>
  <si>
    <t>Valor</t>
  </si>
  <si>
    <t>Coordinador(a) Financier(a)</t>
  </si>
  <si>
    <t xml:space="preserve">Pagador (a) Regional </t>
  </si>
  <si>
    <t>INICIAL</t>
  </si>
  <si>
    <t>DEVOLUCIÓN</t>
  </si>
  <si>
    <t>TIMBRE - TERMINAR TRAZA NETO LIQUDO CERO</t>
  </si>
  <si>
    <t>RECLASIFICACION</t>
  </si>
  <si>
    <t>ANULACIÓN</t>
  </si>
  <si>
    <t>NINGUNA</t>
  </si>
  <si>
    <t>(en blanco)</t>
  </si>
  <si>
    <t>(Todas)</t>
  </si>
  <si>
    <t>#N/D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</si>
</sst>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 * #,##0_ ;_ * \-#,##0_ ;_ * &quot;-&quot;_ ;_ @_ "/>
    <numFmt numFmtId="167" formatCode="_ * #,##0.00_ ;_ * \-#,##0.00_ ;_ * &quot;-&quot;??_ ;_ @_ "/>
    <numFmt numFmtId="168" formatCode="#,##0.00_ ;[Red]\-#,##0.00\ "/>
    <numFmt numFmtId="169" formatCode="dd\-mmm/yyyy"/>
    <numFmt numFmtId="170" formatCode="00"/>
    <numFmt numFmtId="171" formatCode="&quot;Corte al &quot;dd\ &quot;de&quot;\ mmmm\ &quot;de&quot;\ yyyy"/>
    <numFmt numFmtId="172" formatCode="ddd\,\ dd/mmm/yyyy"/>
    <numFmt numFmtId="173" formatCode="mmmm"/>
    <numFmt numFmtId="174" formatCode="_(* #,##0_);_(* \(#,##0\);_(* &quot;-&quot;??_);_(@_)"/>
    <numFmt numFmtId="175" formatCode="_-* #,##0.00_-;\-* #,##0.00_-;_-* &quot;-&quot;_-;_-@_-"/>
    <numFmt numFmtId="176" formatCode="dd/mm/yyyy;@"/>
    <numFmt numFmtId="177" formatCode="0.000%"/>
  </numFmts>
  <fonts count="10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Zurich BT"/>
      <family val="2"/>
    </font>
    <font>
      <b/>
      <sz val="1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0"/>
      <color rgb="FFC00000"/>
      <name val="Arial"/>
      <family val="2"/>
    </font>
    <font>
      <b/>
      <sz val="11"/>
      <name val="Arial"/>
      <family val="2"/>
    </font>
    <font>
      <b/>
      <sz val="15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.5"/>
      <name val="Century Gothic"/>
      <family val="2"/>
    </font>
    <font>
      <sz val="10"/>
      <name val="Verdana"/>
      <family val="2"/>
    </font>
    <font>
      <sz val="10"/>
      <name val="Century Gothic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C00000"/>
      <name val="Verdana"/>
      <family val="2"/>
    </font>
    <font>
      <b/>
      <sz val="16"/>
      <color rgb="FFC00000"/>
      <name val="Calibri"/>
      <family val="2"/>
      <scheme val="minor"/>
    </font>
    <font>
      <sz val="10"/>
      <color theme="0"/>
      <name val="Arial"/>
      <family val="2"/>
    </font>
    <font>
      <b/>
      <sz val="15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Verdana"/>
      <family val="2"/>
    </font>
    <font>
      <sz val="11"/>
      <color theme="0"/>
      <name val="Calibri"/>
      <family val="2"/>
      <scheme val="minor"/>
    </font>
    <font>
      <sz val="11"/>
      <name val="Arial"/>
      <family val="2"/>
    </font>
    <font>
      <u/>
      <sz val="10"/>
      <color indexed="12"/>
      <name val="Arial"/>
      <family val="2"/>
    </font>
    <font>
      <u/>
      <sz val="12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sz val="14"/>
      <name val="Calibri"/>
      <family val="2"/>
      <scheme val="minor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6"/>
      <color indexed="8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sz val="16"/>
      <color rgb="FFFF0000"/>
      <name val="Arial"/>
      <family val="2"/>
    </font>
    <font>
      <b/>
      <sz val="10"/>
      <color rgb="FFFF0000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sz val="12"/>
      <color theme="0"/>
      <name val="Arial"/>
      <family val="2"/>
    </font>
    <font>
      <b/>
      <sz val="16"/>
      <color rgb="FFFF0000"/>
      <name val="Arial"/>
      <family val="2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b/>
      <sz val="11"/>
      <name val="Calibri"/>
      <family val="2"/>
    </font>
    <font>
      <sz val="10"/>
      <name val="Calibri"/>
      <family val="2"/>
    </font>
    <font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</fonts>
  <fills count="70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D2ECB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7E7FF"/>
        <bgColor indexed="64"/>
      </patternFill>
    </fill>
    <fill>
      <patternFill patternType="solid">
        <fgColor rgb="FFDDDDDD"/>
        <bgColor indexed="9"/>
      </patternFill>
    </fill>
    <fill>
      <patternFill patternType="solid">
        <fgColor rgb="FFDDDDDD"/>
        <bgColor indexed="64"/>
      </patternFill>
    </fill>
    <fill>
      <patternFill patternType="solid">
        <fgColor rgb="FF3B629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3B6291"/>
        <bgColor indexed="9"/>
      </patternFill>
    </fill>
    <fill>
      <patternFill patternType="solid">
        <fgColor theme="2"/>
        <bgColor indexed="64"/>
      </patternFill>
    </fill>
  </fills>
  <borders count="1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rgb="FF008000"/>
      </right>
      <top/>
      <bottom style="thin">
        <color rgb="FF008000"/>
      </bottom>
      <diagonal/>
    </border>
    <border>
      <left style="thin">
        <color rgb="FF008000"/>
      </left>
      <right style="thin">
        <color rgb="FF008000"/>
      </right>
      <top/>
      <bottom style="thin">
        <color rgb="FF008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336699"/>
      </bottom>
      <diagonal/>
    </border>
    <border>
      <left/>
      <right/>
      <top style="thin">
        <color rgb="FF336699"/>
      </top>
      <bottom/>
      <diagonal/>
    </border>
    <border>
      <left style="thin">
        <color rgb="FF336699"/>
      </left>
      <right/>
      <top style="thin">
        <color rgb="FF336699"/>
      </top>
      <bottom/>
      <diagonal/>
    </border>
    <border>
      <left style="thin">
        <color rgb="FF336699"/>
      </left>
      <right/>
      <top/>
      <bottom/>
      <diagonal/>
    </border>
    <border>
      <left/>
      <right style="thin">
        <color rgb="FF336699"/>
      </right>
      <top/>
      <bottom/>
      <diagonal/>
    </border>
    <border>
      <left/>
      <right style="thin">
        <color rgb="FF336699"/>
      </right>
      <top style="thin">
        <color rgb="FF336699"/>
      </top>
      <bottom/>
      <diagonal/>
    </border>
    <border>
      <left style="medium">
        <color rgb="FF336699"/>
      </left>
      <right style="medium">
        <color rgb="FF336699"/>
      </right>
      <top style="thick">
        <color rgb="FF336699"/>
      </top>
      <bottom style="thick">
        <color rgb="FF336699"/>
      </bottom>
      <diagonal/>
    </border>
    <border>
      <left style="medium">
        <color rgb="FF336699"/>
      </left>
      <right/>
      <top style="thick">
        <color rgb="FF336699"/>
      </top>
      <bottom style="thick">
        <color rgb="FF336699"/>
      </bottom>
      <diagonal/>
    </border>
    <border>
      <left/>
      <right/>
      <top style="thick">
        <color rgb="FF336699"/>
      </top>
      <bottom style="thick">
        <color rgb="FF336699"/>
      </bottom>
      <diagonal/>
    </border>
    <border>
      <left/>
      <right style="medium">
        <color rgb="FF336699"/>
      </right>
      <top style="thick">
        <color rgb="FF336699"/>
      </top>
      <bottom style="thick">
        <color rgb="FF336699"/>
      </bottom>
      <diagonal/>
    </border>
    <border>
      <left style="medium">
        <color rgb="FF336699"/>
      </left>
      <right style="medium">
        <color rgb="FF336699"/>
      </right>
      <top style="medium">
        <color rgb="FF336699"/>
      </top>
      <bottom style="thick">
        <color rgb="FF336699"/>
      </bottom>
      <diagonal/>
    </border>
    <border>
      <left style="medium">
        <color rgb="FF336699"/>
      </left>
      <right style="medium">
        <color rgb="FF336699"/>
      </right>
      <top style="medium">
        <color rgb="FF336699"/>
      </top>
      <bottom style="medium">
        <color rgb="FF336699"/>
      </bottom>
      <diagonal/>
    </border>
    <border>
      <left style="medium">
        <color rgb="FF336699"/>
      </left>
      <right/>
      <top style="medium">
        <color rgb="FF336699"/>
      </top>
      <bottom/>
      <diagonal/>
    </border>
    <border>
      <left/>
      <right/>
      <top style="medium">
        <color rgb="FF336699"/>
      </top>
      <bottom/>
      <diagonal/>
    </border>
    <border>
      <left/>
      <right style="medium">
        <color rgb="FF336699"/>
      </right>
      <top style="medium">
        <color rgb="FF336699"/>
      </top>
      <bottom/>
      <diagonal/>
    </border>
    <border>
      <left/>
      <right/>
      <top/>
      <bottom style="medium">
        <color rgb="FF336699"/>
      </bottom>
      <diagonal/>
    </border>
    <border>
      <left style="medium">
        <color rgb="FF336699"/>
      </left>
      <right style="medium">
        <color rgb="FF336699"/>
      </right>
      <top style="thick">
        <color rgb="FF336699"/>
      </top>
      <bottom style="medium">
        <color rgb="FF336699"/>
      </bottom>
      <diagonal/>
    </border>
    <border>
      <left style="medium">
        <color rgb="FF336699"/>
      </left>
      <right style="medium">
        <color rgb="FF336699"/>
      </right>
      <top style="medium">
        <color rgb="FF336699"/>
      </top>
      <bottom/>
      <diagonal/>
    </border>
    <border>
      <left style="medium">
        <color rgb="FF336699"/>
      </left>
      <right/>
      <top style="medium">
        <color rgb="FF336699"/>
      </top>
      <bottom style="medium">
        <color rgb="FF336699"/>
      </bottom>
      <diagonal/>
    </border>
    <border>
      <left/>
      <right/>
      <top style="medium">
        <color rgb="FF336699"/>
      </top>
      <bottom style="medium">
        <color rgb="FF336699"/>
      </bottom>
      <diagonal/>
    </border>
    <border>
      <left/>
      <right style="medium">
        <color rgb="FF336699"/>
      </right>
      <top style="medium">
        <color rgb="FF336699"/>
      </top>
      <bottom style="medium">
        <color rgb="FF336699"/>
      </bottom>
      <diagonal/>
    </border>
    <border>
      <left style="thick">
        <color rgb="FF336699"/>
      </left>
      <right style="thick">
        <color rgb="FF336699"/>
      </right>
      <top style="thick">
        <color rgb="FF336699"/>
      </top>
      <bottom style="medium">
        <color rgb="FF336699"/>
      </bottom>
      <diagonal/>
    </border>
    <border>
      <left style="thick">
        <color rgb="FF336699"/>
      </left>
      <right style="thick">
        <color rgb="FF336699"/>
      </right>
      <top style="medium">
        <color rgb="FF336699"/>
      </top>
      <bottom style="medium">
        <color rgb="FF336699"/>
      </bottom>
      <diagonal/>
    </border>
    <border>
      <left style="thin">
        <color rgb="FF336699"/>
      </left>
      <right style="thin">
        <color rgb="FF336699"/>
      </right>
      <top style="thin">
        <color rgb="FF336699"/>
      </top>
      <bottom style="thin">
        <color rgb="FF336699"/>
      </bottom>
      <diagonal/>
    </border>
    <border>
      <left style="thin">
        <color rgb="FF336699"/>
      </left>
      <right/>
      <top style="thin">
        <color rgb="FF336699"/>
      </top>
      <bottom style="thin">
        <color rgb="FF336699"/>
      </bottom>
      <diagonal/>
    </border>
    <border>
      <left/>
      <right style="thin">
        <color rgb="FF336699"/>
      </right>
      <top style="thin">
        <color rgb="FF336699"/>
      </top>
      <bottom style="thin">
        <color rgb="FF336699"/>
      </bottom>
      <diagonal/>
    </border>
    <border>
      <left style="thick">
        <color rgb="FF336699"/>
      </left>
      <right style="thick">
        <color rgb="FF336699"/>
      </right>
      <top style="thick">
        <color rgb="FF336699"/>
      </top>
      <bottom style="thick">
        <color rgb="FF336699"/>
      </bottom>
      <diagonal/>
    </border>
    <border>
      <left/>
      <right/>
      <top style="thick">
        <color rgb="FF336699"/>
      </top>
      <bottom/>
      <diagonal/>
    </border>
    <border>
      <left style="thick">
        <color rgb="FF336699"/>
      </left>
      <right/>
      <top style="thick">
        <color rgb="FF336699"/>
      </top>
      <bottom style="medium">
        <color rgb="FF336699"/>
      </bottom>
      <diagonal/>
    </border>
    <border>
      <left/>
      <right/>
      <top style="thick">
        <color rgb="FF336699"/>
      </top>
      <bottom style="medium">
        <color rgb="FF336699"/>
      </bottom>
      <diagonal/>
    </border>
    <border>
      <left/>
      <right style="thick">
        <color rgb="FF336699"/>
      </right>
      <top style="thick">
        <color rgb="FF336699"/>
      </top>
      <bottom style="medium">
        <color rgb="FF336699"/>
      </bottom>
      <diagonal/>
    </border>
    <border>
      <left style="thick">
        <color rgb="FF336699"/>
      </left>
      <right/>
      <top style="medium">
        <color rgb="FF336699"/>
      </top>
      <bottom style="medium">
        <color rgb="FF336699"/>
      </bottom>
      <diagonal/>
    </border>
    <border>
      <left/>
      <right style="thick">
        <color rgb="FF336699"/>
      </right>
      <top style="medium">
        <color rgb="FF336699"/>
      </top>
      <bottom style="medium">
        <color rgb="FF336699"/>
      </bottom>
      <diagonal/>
    </border>
    <border>
      <left style="thick">
        <color rgb="FF336699"/>
      </left>
      <right/>
      <top style="medium">
        <color rgb="FF336699"/>
      </top>
      <bottom style="thick">
        <color rgb="FF336699"/>
      </bottom>
      <diagonal/>
    </border>
    <border>
      <left/>
      <right/>
      <top style="medium">
        <color rgb="FF336699"/>
      </top>
      <bottom style="thick">
        <color rgb="FF336699"/>
      </bottom>
      <diagonal/>
    </border>
    <border>
      <left/>
      <right style="thick">
        <color rgb="FF336699"/>
      </right>
      <top style="medium">
        <color rgb="FF336699"/>
      </top>
      <bottom style="thick">
        <color rgb="FF336699"/>
      </bottom>
      <diagonal/>
    </border>
    <border>
      <left style="thick">
        <color rgb="FF336699"/>
      </left>
      <right style="thick">
        <color rgb="FF336699"/>
      </right>
      <top style="medium">
        <color rgb="FF336699"/>
      </top>
      <bottom style="thick">
        <color rgb="FF336699"/>
      </bottom>
      <diagonal/>
    </border>
    <border>
      <left style="thick">
        <color rgb="FF336699"/>
      </left>
      <right style="medium">
        <color rgb="FF336699"/>
      </right>
      <top style="thick">
        <color rgb="FF336699"/>
      </top>
      <bottom style="medium">
        <color rgb="FF336699"/>
      </bottom>
      <diagonal/>
    </border>
    <border>
      <left style="medium">
        <color rgb="FF336699"/>
      </left>
      <right style="thick">
        <color rgb="FF336699"/>
      </right>
      <top style="thick">
        <color rgb="FF336699"/>
      </top>
      <bottom style="medium">
        <color rgb="FF336699"/>
      </bottom>
      <diagonal/>
    </border>
    <border>
      <left style="thick">
        <color rgb="FF336699"/>
      </left>
      <right style="medium">
        <color rgb="FF336699"/>
      </right>
      <top style="medium">
        <color rgb="FF336699"/>
      </top>
      <bottom style="medium">
        <color rgb="FF336699"/>
      </bottom>
      <diagonal/>
    </border>
    <border>
      <left style="medium">
        <color rgb="FF336699"/>
      </left>
      <right style="thick">
        <color rgb="FF336699"/>
      </right>
      <top style="medium">
        <color rgb="FF336699"/>
      </top>
      <bottom style="medium">
        <color rgb="FF336699"/>
      </bottom>
      <diagonal/>
    </border>
    <border>
      <left style="thick">
        <color rgb="FF336699"/>
      </left>
      <right style="medium">
        <color rgb="FF336699"/>
      </right>
      <top style="medium">
        <color rgb="FF336699"/>
      </top>
      <bottom style="thick">
        <color rgb="FF336699"/>
      </bottom>
      <diagonal/>
    </border>
    <border>
      <left style="medium">
        <color rgb="FF336699"/>
      </left>
      <right style="thick">
        <color rgb="FF336699"/>
      </right>
      <top style="medium">
        <color rgb="FF336699"/>
      </top>
      <bottom style="thick">
        <color rgb="FF336699"/>
      </bottom>
      <diagonal/>
    </border>
    <border>
      <left style="medium">
        <color rgb="FF336699"/>
      </left>
      <right/>
      <top style="medium">
        <color rgb="FF336699"/>
      </top>
      <bottom style="thick">
        <color rgb="FF336699"/>
      </bottom>
      <diagonal/>
    </border>
    <border>
      <left/>
      <right style="medium">
        <color rgb="FF336699"/>
      </right>
      <top style="medium">
        <color rgb="FF336699"/>
      </top>
      <bottom style="thick">
        <color rgb="FF336699"/>
      </bottom>
      <diagonal/>
    </border>
    <border>
      <left style="thick">
        <color rgb="FF336699"/>
      </left>
      <right style="medium">
        <color rgb="FF336699"/>
      </right>
      <top style="medium">
        <color rgb="FF336699"/>
      </top>
      <bottom/>
      <diagonal/>
    </border>
    <border>
      <left style="medium">
        <color rgb="FF336699"/>
      </left>
      <right style="thick">
        <color rgb="FF336699"/>
      </right>
      <top style="medium">
        <color rgb="FF336699"/>
      </top>
      <bottom/>
      <diagonal/>
    </border>
    <border>
      <left style="thick">
        <color rgb="FF336699"/>
      </left>
      <right style="thick">
        <color rgb="FF336699"/>
      </right>
      <top style="medium">
        <color rgb="FF336699"/>
      </top>
      <bottom/>
      <diagonal/>
    </border>
    <border>
      <left/>
      <right style="thick">
        <color rgb="FF336699"/>
      </right>
      <top style="medium">
        <color rgb="FF336699"/>
      </top>
      <bottom/>
      <diagonal/>
    </border>
    <border>
      <left style="thick">
        <color rgb="FF336699"/>
      </left>
      <right/>
      <top/>
      <bottom style="medium">
        <color rgb="FF336699"/>
      </bottom>
      <diagonal/>
    </border>
    <border>
      <left/>
      <right style="thick">
        <color rgb="FF336699"/>
      </right>
      <top/>
      <bottom style="medium">
        <color rgb="FF336699"/>
      </bottom>
      <diagonal/>
    </border>
    <border>
      <left style="medium">
        <color rgb="FF336699"/>
      </left>
      <right/>
      <top style="thick">
        <color rgb="FF336699"/>
      </top>
      <bottom style="medium">
        <color rgb="FF336699"/>
      </bottom>
      <diagonal/>
    </border>
    <border>
      <left style="thick">
        <color rgb="FF336699"/>
      </left>
      <right/>
      <top/>
      <bottom style="thick">
        <color rgb="FF336699"/>
      </bottom>
      <diagonal/>
    </border>
    <border>
      <left/>
      <right/>
      <top/>
      <bottom style="thick">
        <color rgb="FF336699"/>
      </bottom>
      <diagonal/>
    </border>
    <border>
      <left/>
      <right style="thick">
        <color rgb="FF336699"/>
      </right>
      <top/>
      <bottom style="thick">
        <color rgb="FF336699"/>
      </bottom>
      <diagonal/>
    </border>
    <border>
      <left style="thick">
        <color rgb="FF336699"/>
      </left>
      <right/>
      <top style="thick">
        <color rgb="FF336699"/>
      </top>
      <bottom style="thick">
        <color rgb="FF336699"/>
      </bottom>
      <diagonal/>
    </border>
    <border>
      <left/>
      <right style="thick">
        <color rgb="FF336699"/>
      </right>
      <top style="thick">
        <color rgb="FF336699"/>
      </top>
      <bottom style="thick">
        <color rgb="FF336699"/>
      </bottom>
      <diagonal/>
    </border>
    <border>
      <left style="thick">
        <color rgb="FF336699"/>
      </left>
      <right/>
      <top style="thick">
        <color rgb="FF336699"/>
      </top>
      <bottom/>
      <diagonal/>
    </border>
    <border>
      <left/>
      <right style="thick">
        <color rgb="FF336699"/>
      </right>
      <top style="thick">
        <color rgb="FF336699"/>
      </top>
      <bottom/>
      <diagonal/>
    </border>
    <border>
      <left style="thick">
        <color rgb="FF336699"/>
      </left>
      <right/>
      <top/>
      <bottom/>
      <diagonal/>
    </border>
    <border>
      <left/>
      <right style="thick">
        <color rgb="FF336699"/>
      </right>
      <top/>
      <bottom/>
      <diagonal/>
    </border>
    <border>
      <left style="thin">
        <color rgb="FF336699"/>
      </left>
      <right/>
      <top/>
      <bottom style="thin">
        <color rgb="FF336699"/>
      </bottom>
      <diagonal/>
    </border>
    <border>
      <left/>
      <right style="thin">
        <color rgb="FF336699"/>
      </right>
      <top/>
      <bottom style="thin">
        <color rgb="FF336699"/>
      </bottom>
      <diagonal/>
    </border>
    <border>
      <left style="medium">
        <color rgb="FF336699"/>
      </left>
      <right style="thick">
        <color rgb="FF336699"/>
      </right>
      <top style="thick">
        <color rgb="FF336699"/>
      </top>
      <bottom style="thick">
        <color rgb="FF336699"/>
      </bottom>
      <diagonal/>
    </border>
    <border>
      <left/>
      <right style="medium">
        <color rgb="FF336699"/>
      </right>
      <top style="thick">
        <color rgb="FF336699"/>
      </top>
      <bottom style="medium">
        <color rgb="FF336699"/>
      </bottom>
      <diagonal/>
    </border>
    <border>
      <left style="thin">
        <color rgb="FF008000"/>
      </left>
      <right style="medium">
        <color rgb="FF008000"/>
      </right>
      <top/>
      <bottom style="thin">
        <color rgb="FF008000"/>
      </bottom>
      <diagonal/>
    </border>
    <border>
      <left style="thick">
        <color rgb="FF336699"/>
      </left>
      <right style="medium">
        <color rgb="FF336699"/>
      </right>
      <top style="thick">
        <color rgb="FF336699"/>
      </top>
      <bottom style="thick">
        <color rgb="FF336699"/>
      </bottom>
      <diagonal/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  <diagonal/>
    </border>
    <border>
      <left/>
      <right style="thin">
        <color indexed="64"/>
      </right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336699"/>
      </left>
      <right style="medium">
        <color rgb="FF336699"/>
      </right>
      <top/>
      <bottom/>
      <diagonal/>
    </border>
    <border>
      <left style="medium">
        <color rgb="FF336699"/>
      </left>
      <right style="medium">
        <color rgb="FF336699"/>
      </right>
      <top/>
      <bottom/>
      <diagonal/>
    </border>
    <border>
      <left style="thick">
        <color rgb="FF336699"/>
      </left>
      <right style="thick">
        <color rgb="FF336699"/>
      </right>
      <top/>
      <bottom/>
      <diagonal/>
    </border>
    <border>
      <left style="medium">
        <color rgb="FF336699"/>
      </left>
      <right/>
      <top/>
      <bottom style="medium">
        <color rgb="FF336699"/>
      </bottom>
      <diagonal/>
    </border>
    <border>
      <left style="medium">
        <color rgb="FF336699"/>
      </left>
      <right style="medium">
        <color rgb="FF336699"/>
      </right>
      <top/>
      <bottom style="medium">
        <color rgb="FF336699"/>
      </bottom>
      <diagonal/>
    </border>
    <border>
      <left style="thick">
        <color rgb="FF336699"/>
      </left>
      <right style="thick">
        <color rgb="FF336699"/>
      </right>
      <top/>
      <bottom style="medium">
        <color rgb="FF336699"/>
      </bottom>
      <diagonal/>
    </border>
    <border>
      <left style="thick">
        <color rgb="FF336699"/>
      </left>
      <right style="medium">
        <color rgb="FF336699"/>
      </right>
      <top/>
      <bottom style="thick">
        <color rgb="FF336699"/>
      </bottom>
      <diagonal/>
    </border>
    <border>
      <left style="medium">
        <color rgb="FF336699"/>
      </left>
      <right style="medium">
        <color rgb="FF336699"/>
      </right>
      <top/>
      <bottom style="thick">
        <color rgb="FF336699"/>
      </bottom>
      <diagonal/>
    </border>
    <border>
      <left style="medium">
        <color rgb="FF336699"/>
      </left>
      <right/>
      <top/>
      <bottom style="thick">
        <color rgb="FF336699"/>
      </bottom>
      <diagonal/>
    </border>
    <border>
      <left style="thick">
        <color rgb="FF336699"/>
      </left>
      <right style="medium">
        <color rgb="FF336699"/>
      </right>
      <top style="thick">
        <color rgb="FF336699"/>
      </top>
      <bottom/>
      <diagonal/>
    </border>
    <border>
      <left style="medium">
        <color rgb="FF336699"/>
      </left>
      <right style="medium">
        <color rgb="FF336699"/>
      </right>
      <top style="thick">
        <color rgb="FF33669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336699"/>
      </left>
      <right/>
      <top style="thick">
        <color rgb="FF336699"/>
      </top>
      <bottom/>
      <diagonal/>
    </border>
    <border>
      <left style="medium">
        <color rgb="FF336699"/>
      </left>
      <right/>
      <top/>
      <bottom/>
      <diagonal/>
    </border>
  </borders>
  <cellStyleXfs count="67">
    <xf numFmtId="0" fontId="0" fillId="0" borderId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1" fillId="0" borderId="0"/>
    <xf numFmtId="0" fontId="10" fillId="0" borderId="0"/>
    <xf numFmtId="9" fontId="10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8" fillId="0" borderId="0"/>
    <xf numFmtId="0" fontId="7" fillId="0" borderId="0"/>
    <xf numFmtId="16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9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/>
    <xf numFmtId="0" fontId="57" fillId="0" borderId="35" applyNumberFormat="0" applyFill="0" applyAlignment="0" applyProtection="0"/>
    <xf numFmtId="0" fontId="58" fillId="0" borderId="36" applyNumberFormat="0" applyFill="0" applyAlignment="0" applyProtection="0"/>
    <xf numFmtId="0" fontId="59" fillId="0" borderId="37" applyNumberFormat="0" applyFill="0" applyAlignment="0" applyProtection="0"/>
    <xf numFmtId="0" fontId="59" fillId="0" borderId="0" applyNumberFormat="0" applyFill="0" applyBorder="0" applyAlignment="0" applyProtection="0"/>
    <xf numFmtId="0" fontId="60" fillId="23" borderId="0" applyNumberFormat="0" applyBorder="0" applyAlignment="0" applyProtection="0"/>
    <xf numFmtId="0" fontId="61" fillId="24" borderId="0" applyNumberFormat="0" applyBorder="0" applyAlignment="0" applyProtection="0"/>
    <xf numFmtId="0" fontId="62" fillId="25" borderId="0" applyNumberFormat="0" applyBorder="0" applyAlignment="0" applyProtection="0"/>
    <xf numFmtId="0" fontId="63" fillId="26" borderId="38" applyNumberFormat="0" applyAlignment="0" applyProtection="0"/>
    <xf numFmtId="0" fontId="64" fillId="27" borderId="39" applyNumberFormat="0" applyAlignment="0" applyProtection="0"/>
    <xf numFmtId="0" fontId="65" fillId="27" borderId="38" applyNumberFormat="0" applyAlignment="0" applyProtection="0"/>
    <xf numFmtId="0" fontId="66" fillId="0" borderId="40" applyNumberFormat="0" applyFill="0" applyAlignment="0" applyProtection="0"/>
    <xf numFmtId="0" fontId="41" fillId="28" borderId="41" applyNumberFormat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6" fillId="0" borderId="43" applyNumberFormat="0" applyFill="0" applyAlignment="0" applyProtection="0"/>
    <xf numFmtId="0" fontId="45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5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5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5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5" fillId="46" borderId="0" applyNumberFormat="0" applyBorder="0" applyAlignment="0" applyProtection="0"/>
    <xf numFmtId="0" fontId="4" fillId="47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5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29" borderId="42" applyNumberFormat="0" applyFont="0" applyAlignment="0" applyProtection="0"/>
    <xf numFmtId="41" fontId="69" fillId="0" borderId="0" applyFont="0" applyFill="0" applyBorder="0" applyAlignment="0" applyProtection="0"/>
    <xf numFmtId="0" fontId="3" fillId="0" borderId="0"/>
    <xf numFmtId="0" fontId="9" fillId="0" borderId="0"/>
    <xf numFmtId="0" fontId="2" fillId="0" borderId="0"/>
    <xf numFmtId="0" fontId="2" fillId="0" borderId="0"/>
    <xf numFmtId="165" fontId="93" fillId="0" borderId="0" applyFont="0" applyFill="0" applyBorder="0" applyAlignment="0" applyProtection="0"/>
    <xf numFmtId="9" fontId="94" fillId="0" borderId="0" applyFont="0" applyFill="0" applyBorder="0" applyAlignment="0" applyProtection="0"/>
  </cellStyleXfs>
  <cellXfs count="961">
    <xf numFmtId="0" fontId="0" fillId="0" borderId="0" xfId="0"/>
    <xf numFmtId="0" fontId="14" fillId="4" borderId="0" xfId="6" applyFont="1" applyFill="1" applyAlignment="1">
      <alignment vertical="center"/>
    </xf>
    <xf numFmtId="0" fontId="14" fillId="4" borderId="0" xfId="6" applyFont="1" applyFill="1" applyAlignment="1">
      <alignment horizontal="center" vertical="center" wrapText="1"/>
    </xf>
    <xf numFmtId="40" fontId="14" fillId="4" borderId="0" xfId="6" applyNumberFormat="1" applyFont="1" applyFill="1" applyAlignment="1">
      <alignment vertical="center"/>
    </xf>
    <xf numFmtId="0" fontId="13" fillId="4" borderId="0" xfId="6" applyFont="1" applyFill="1" applyAlignment="1">
      <alignment vertical="center"/>
    </xf>
    <xf numFmtId="0" fontId="14" fillId="4" borderId="0" xfId="6" applyFont="1" applyFill="1" applyAlignment="1">
      <alignment horizontal="left" vertical="center" wrapText="1"/>
    </xf>
    <xf numFmtId="0" fontId="8" fillId="0" borderId="0" xfId="6" applyAlignment="1">
      <alignment vertical="center"/>
    </xf>
    <xf numFmtId="0" fontId="8" fillId="0" borderId="0" xfId="6" applyAlignment="1">
      <alignment vertical="center" wrapText="1"/>
    </xf>
    <xf numFmtId="0" fontId="20" fillId="4" borderId="0" xfId="6" applyFont="1" applyFill="1" applyAlignment="1">
      <alignment vertical="center"/>
    </xf>
    <xf numFmtId="0" fontId="8" fillId="0" borderId="0" xfId="6" applyAlignment="1">
      <alignment horizontal="center" vertical="center"/>
    </xf>
    <xf numFmtId="170" fontId="8" fillId="0" borderId="0" xfId="6" applyNumberFormat="1" applyAlignment="1">
      <alignment horizontal="center" vertical="center"/>
    </xf>
    <xf numFmtId="0" fontId="7" fillId="0" borderId="0" xfId="9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 textRotation="90" wrapText="1"/>
    </xf>
    <xf numFmtId="0" fontId="1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/>
    <xf numFmtId="169" fontId="19" fillId="4" borderId="1" xfId="6" applyNumberFormat="1" applyFont="1" applyFill="1" applyBorder="1" applyAlignment="1">
      <alignment horizontal="left" vertical="center"/>
    </xf>
    <xf numFmtId="0" fontId="8" fillId="0" borderId="11" xfId="6" applyBorder="1" applyAlignment="1">
      <alignment vertical="center"/>
    </xf>
    <xf numFmtId="0" fontId="8" fillId="0" borderId="11" xfId="6" applyBorder="1" applyAlignment="1">
      <alignment vertical="center" wrapText="1"/>
    </xf>
    <xf numFmtId="0" fontId="8" fillId="0" borderId="12" xfId="6" applyBorder="1" applyAlignment="1">
      <alignment vertical="center"/>
    </xf>
    <xf numFmtId="0" fontId="20" fillId="4" borderId="14" xfId="6" applyFont="1" applyFill="1" applyBorder="1" applyAlignment="1">
      <alignment vertical="center"/>
    </xf>
    <xf numFmtId="0" fontId="14" fillId="4" borderId="0" xfId="6" applyFont="1" applyFill="1" applyAlignment="1">
      <alignment vertical="center" wrapText="1"/>
    </xf>
    <xf numFmtId="0" fontId="14" fillId="4" borderId="14" xfId="6" applyFont="1" applyFill="1" applyBorder="1" applyAlignment="1">
      <alignment vertical="center"/>
    </xf>
    <xf numFmtId="0" fontId="14" fillId="4" borderId="14" xfId="6" applyFont="1" applyFill="1" applyBorder="1" applyAlignment="1">
      <alignment horizontal="center" vertical="center" wrapText="1"/>
    </xf>
    <xf numFmtId="40" fontId="14" fillId="4" borderId="14" xfId="6" applyNumberFormat="1" applyFont="1" applyFill="1" applyBorder="1" applyAlignment="1">
      <alignment vertical="center"/>
    </xf>
    <xf numFmtId="40" fontId="13" fillId="4" borderId="0" xfId="6" applyNumberFormat="1" applyFont="1" applyFill="1" applyAlignment="1">
      <alignment vertical="center"/>
    </xf>
    <xf numFmtId="169" fontId="14" fillId="4" borderId="0" xfId="6" applyNumberFormat="1" applyFont="1" applyFill="1" applyAlignment="1">
      <alignment horizontal="center" vertical="center"/>
    </xf>
    <xf numFmtId="0" fontId="13" fillId="4" borderId="14" xfId="6" applyFont="1" applyFill="1" applyBorder="1" applyAlignment="1">
      <alignment vertical="center"/>
    </xf>
    <xf numFmtId="0" fontId="14" fillId="4" borderId="14" xfId="6" applyFont="1" applyFill="1" applyBorder="1" applyAlignment="1">
      <alignment horizontal="left" vertical="center" wrapText="1"/>
    </xf>
    <xf numFmtId="0" fontId="8" fillId="0" borderId="16" xfId="6" applyBorder="1" applyAlignment="1">
      <alignment vertical="center"/>
    </xf>
    <xf numFmtId="0" fontId="8" fillId="0" borderId="16" xfId="6" applyBorder="1" applyAlignment="1">
      <alignment vertical="center" wrapText="1"/>
    </xf>
    <xf numFmtId="0" fontId="8" fillId="0" borderId="17" xfId="6" applyBorder="1" applyAlignment="1">
      <alignment vertical="center"/>
    </xf>
    <xf numFmtId="0" fontId="14" fillId="4" borderId="0" xfId="6" applyFont="1" applyFill="1" applyAlignment="1">
      <alignment horizontal="center" vertical="center"/>
    </xf>
    <xf numFmtId="0" fontId="14" fillId="4" borderId="14" xfId="6" applyFont="1" applyFill="1" applyBorder="1" applyAlignment="1">
      <alignment horizontal="center" vertical="center"/>
    </xf>
    <xf numFmtId="0" fontId="25" fillId="4" borderId="0" xfId="6" applyFont="1" applyFill="1" applyAlignment="1">
      <alignment horizontal="right" vertical="center"/>
    </xf>
    <xf numFmtId="0" fontId="8" fillId="0" borderId="0" xfId="6" applyAlignment="1" applyProtection="1">
      <alignment vertical="center"/>
      <protection locked="0"/>
    </xf>
    <xf numFmtId="0" fontId="28" fillId="0" borderId="0" xfId="0" applyFont="1" applyAlignment="1">
      <alignment vertical="center"/>
    </xf>
    <xf numFmtId="0" fontId="19" fillId="0" borderId="0" xfId="13" applyFont="1" applyAlignment="1">
      <alignment vertical="center"/>
    </xf>
    <xf numFmtId="0" fontId="26" fillId="0" borderId="0" xfId="13" applyFont="1" applyAlignment="1">
      <alignment horizontal="center" wrapText="1"/>
    </xf>
    <xf numFmtId="0" fontId="6" fillId="0" borderId="0" xfId="13" applyAlignment="1">
      <alignment vertical="center" wrapText="1"/>
    </xf>
    <xf numFmtId="0" fontId="6" fillId="0" borderId="20" xfId="13" applyBorder="1" applyAlignment="1">
      <alignment horizontal="center" vertical="center" wrapText="1"/>
    </xf>
    <xf numFmtId="0" fontId="6" fillId="0" borderId="20" xfId="13" applyBorder="1" applyAlignment="1">
      <alignment horizontal="left" vertical="center" wrapText="1"/>
    </xf>
    <xf numFmtId="0" fontId="6" fillId="0" borderId="20" xfId="13" applyBorder="1" applyAlignment="1">
      <alignment vertical="center" wrapText="1"/>
    </xf>
    <xf numFmtId="0" fontId="28" fillId="0" borderId="20" xfId="0" applyFont="1" applyBorder="1" applyAlignment="1">
      <alignment vertical="center"/>
    </xf>
    <xf numFmtId="0" fontId="26" fillId="9" borderId="20" xfId="13" applyFont="1" applyFill="1" applyBorder="1" applyAlignment="1">
      <alignment horizontal="center" wrapText="1"/>
    </xf>
    <xf numFmtId="0" fontId="30" fillId="9" borderId="20" xfId="13" applyFont="1" applyFill="1" applyBorder="1" applyAlignment="1">
      <alignment horizontal="center" wrapText="1"/>
    </xf>
    <xf numFmtId="0" fontId="33" fillId="0" borderId="0" xfId="6" applyFont="1" applyAlignment="1">
      <alignment vertical="center"/>
    </xf>
    <xf numFmtId="170" fontId="33" fillId="0" borderId="0" xfId="6" applyNumberFormat="1" applyFont="1" applyAlignment="1">
      <alignment vertical="center"/>
    </xf>
    <xf numFmtId="0" fontId="33" fillId="0" borderId="0" xfId="6" applyFont="1" applyAlignment="1" applyProtection="1">
      <alignment vertical="center"/>
      <protection locked="0"/>
    </xf>
    <xf numFmtId="0" fontId="0" fillId="0" borderId="0" xfId="0" pivotButton="1" applyAlignment="1">
      <alignment vertical="center"/>
    </xf>
    <xf numFmtId="0" fontId="16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26" fillId="0" borderId="0" xfId="6" applyFont="1" applyAlignment="1">
      <alignment vertical="center"/>
    </xf>
    <xf numFmtId="49" fontId="0" fillId="0" borderId="2" xfId="0" applyNumberFormat="1" applyBorder="1" applyAlignment="1" applyProtection="1">
      <alignment vertical="center" wrapText="1"/>
      <protection locked="0"/>
    </xf>
    <xf numFmtId="40" fontId="0" fillId="0" borderId="2" xfId="0" applyNumberFormat="1" applyBorder="1" applyAlignment="1" applyProtection="1">
      <alignment horizontal="right" vertical="center" wrapText="1"/>
      <protection locked="0"/>
    </xf>
    <xf numFmtId="40" fontId="8" fillId="0" borderId="0" xfId="6" applyNumberFormat="1" applyAlignment="1">
      <alignment vertical="center"/>
    </xf>
    <xf numFmtId="3" fontId="31" fillId="0" borderId="20" xfId="0" applyNumberFormat="1" applyFont="1" applyBorder="1" applyAlignment="1">
      <alignment horizontal="center" vertical="center" wrapText="1"/>
    </xf>
    <xf numFmtId="0" fontId="31" fillId="10" borderId="20" xfId="0" applyFont="1" applyFill="1" applyBorder="1" applyAlignment="1">
      <alignment horizontal="center" vertical="center" wrapText="1"/>
    </xf>
    <xf numFmtId="0" fontId="31" fillId="0" borderId="20" xfId="0" applyFont="1" applyBorder="1" applyAlignment="1" applyProtection="1">
      <alignment vertical="center" wrapText="1"/>
      <protection locked="0"/>
    </xf>
    <xf numFmtId="0" fontId="37" fillId="0" borderId="0" xfId="0" applyFont="1"/>
    <xf numFmtId="0" fontId="34" fillId="0" borderId="0" xfId="0" applyFont="1" applyAlignment="1">
      <alignment vertical="center"/>
    </xf>
    <xf numFmtId="0" fontId="40" fillId="0" borderId="0" xfId="0" applyFont="1" applyAlignment="1">
      <alignment vertical="center" textRotation="90" wrapText="1"/>
    </xf>
    <xf numFmtId="0" fontId="8" fillId="18" borderId="20" xfId="6" applyFill="1" applyBorder="1" applyAlignment="1">
      <alignment horizontal="center" vertical="center"/>
    </xf>
    <xf numFmtId="0" fontId="26" fillId="0" borderId="0" xfId="6" applyFont="1" applyAlignment="1">
      <alignment horizontal="center" vertical="center"/>
    </xf>
    <xf numFmtId="0" fontId="15" fillId="15" borderId="20" xfId="0" applyFont="1" applyFill="1" applyBorder="1" applyAlignment="1">
      <alignment horizontal="center" vertical="center"/>
    </xf>
    <xf numFmtId="0" fontId="26" fillId="3" borderId="2" xfId="6" applyFont="1" applyFill="1" applyBorder="1" applyAlignment="1">
      <alignment horizontal="center" vertical="center" wrapText="1"/>
    </xf>
    <xf numFmtId="40" fontId="26" fillId="3" borderId="2" xfId="6" applyNumberFormat="1" applyFont="1" applyFill="1" applyBorder="1" applyAlignment="1">
      <alignment horizontal="center" vertical="center" wrapText="1"/>
    </xf>
    <xf numFmtId="0" fontId="32" fillId="0" borderId="0" xfId="16" applyFont="1" applyAlignment="1">
      <alignment vertical="center"/>
    </xf>
    <xf numFmtId="0" fontId="31" fillId="0" borderId="0" xfId="16" applyFont="1" applyAlignment="1">
      <alignment vertical="center"/>
    </xf>
    <xf numFmtId="0" fontId="30" fillId="0" borderId="0" xfId="16" applyFont="1" applyAlignment="1">
      <alignment vertical="center"/>
    </xf>
    <xf numFmtId="0" fontId="46" fillId="17" borderId="0" xfId="16" applyFont="1" applyFill="1" applyAlignment="1">
      <alignment horizontal="left" vertical="center"/>
    </xf>
    <xf numFmtId="3" fontId="46" fillId="17" borderId="0" xfId="16" applyNumberFormat="1" applyFont="1" applyFill="1" applyAlignment="1">
      <alignment horizontal="center" vertical="center"/>
    </xf>
    <xf numFmtId="0" fontId="46" fillId="17" borderId="0" xfId="16" applyFont="1" applyFill="1" applyAlignment="1">
      <alignment horizontal="center" vertical="center"/>
    </xf>
    <xf numFmtId="0" fontId="36" fillId="16" borderId="0" xfId="16" applyFont="1" applyFill="1" applyAlignment="1">
      <alignment vertical="center"/>
    </xf>
    <xf numFmtId="0" fontId="37" fillId="16" borderId="0" xfId="16" applyFont="1" applyFill="1" applyAlignment="1">
      <alignment vertical="center"/>
    </xf>
    <xf numFmtId="0" fontId="27" fillId="16" borderId="0" xfId="16" applyFont="1" applyFill="1" applyAlignment="1">
      <alignment vertical="center"/>
    </xf>
    <xf numFmtId="0" fontId="29" fillId="17" borderId="0" xfId="16" applyFont="1" applyFill="1" applyAlignment="1">
      <alignment vertical="center" wrapText="1"/>
    </xf>
    <xf numFmtId="0" fontId="52" fillId="17" borderId="0" xfId="3" applyFont="1" applyFill="1" applyAlignment="1">
      <alignment vertical="center"/>
    </xf>
    <xf numFmtId="0" fontId="9" fillId="0" borderId="0" xfId="0" applyFont="1"/>
    <xf numFmtId="0" fontId="46" fillId="0" borderId="0" xfId="16" applyFont="1" applyAlignment="1">
      <alignment vertical="center"/>
    </xf>
    <xf numFmtId="0" fontId="23" fillId="0" borderId="0" xfId="16" applyFont="1" applyAlignment="1">
      <alignment vertical="center"/>
    </xf>
    <xf numFmtId="0" fontId="23" fillId="0" borderId="0" xfId="16" applyFont="1" applyAlignment="1">
      <alignment horizontal="left" vertical="center"/>
    </xf>
    <xf numFmtId="0" fontId="46" fillId="0" borderId="0" xfId="16" applyFont="1" applyAlignment="1">
      <alignment horizontal="left" vertical="center"/>
    </xf>
    <xf numFmtId="0" fontId="46" fillId="16" borderId="0" xfId="16" applyFont="1" applyFill="1" applyAlignment="1">
      <alignment vertical="center"/>
    </xf>
    <xf numFmtId="0" fontId="46" fillId="16" borderId="0" xfId="16" applyFont="1" applyFill="1" applyAlignment="1">
      <alignment horizontal="left" vertical="center"/>
    </xf>
    <xf numFmtId="0" fontId="37" fillId="0" borderId="0" xfId="16" applyFont="1" applyAlignment="1">
      <alignment vertical="center"/>
    </xf>
    <xf numFmtId="0" fontId="36" fillId="0" borderId="0" xfId="16" applyFont="1" applyAlignment="1">
      <alignment vertical="center"/>
    </xf>
    <xf numFmtId="0" fontId="32" fillId="0" borderId="0" xfId="16" applyFont="1" applyAlignment="1">
      <alignment horizontal="center" vertical="center"/>
    </xf>
    <xf numFmtId="0" fontId="46" fillId="0" borderId="0" xfId="16" applyFont="1" applyAlignment="1">
      <alignment horizontal="center" vertical="center"/>
    </xf>
    <xf numFmtId="0" fontId="31" fillId="0" borderId="0" xfId="16" applyFont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12" fillId="0" borderId="2" xfId="0" applyFont="1" applyBorder="1" applyAlignment="1">
      <alignment horizontal="center" vertical="center" wrapText="1"/>
    </xf>
    <xf numFmtId="0" fontId="26" fillId="0" borderId="0" xfId="9" applyFont="1" applyAlignment="1">
      <alignment horizontal="center"/>
    </xf>
    <xf numFmtId="49" fontId="70" fillId="0" borderId="2" xfId="0" applyNumberFormat="1" applyFont="1" applyBorder="1"/>
    <xf numFmtId="49" fontId="70" fillId="0" borderId="2" xfId="0" applyNumberFormat="1" applyFont="1" applyBorder="1" applyAlignment="1">
      <alignment horizontal="center"/>
    </xf>
    <xf numFmtId="0" fontId="3" fillId="4" borderId="0" xfId="61" applyFill="1"/>
    <xf numFmtId="0" fontId="72" fillId="4" borderId="0" xfId="61" applyFont="1" applyFill="1"/>
    <xf numFmtId="0" fontId="72" fillId="4" borderId="0" xfId="61" applyFont="1" applyFill="1" applyAlignment="1">
      <alignment wrapText="1"/>
    </xf>
    <xf numFmtId="0" fontId="26" fillId="4" borderId="0" xfId="61" applyFont="1" applyFill="1" applyAlignment="1">
      <alignment horizontal="center" vertical="center" wrapText="1"/>
    </xf>
    <xf numFmtId="0" fontId="3" fillId="4" borderId="0" xfId="61" applyFill="1" applyAlignment="1">
      <alignment wrapText="1"/>
    </xf>
    <xf numFmtId="0" fontId="51" fillId="4" borderId="0" xfId="61" applyFont="1" applyFill="1" applyAlignment="1">
      <alignment wrapText="1"/>
    </xf>
    <xf numFmtId="0" fontId="51" fillId="4" borderId="6" xfId="61" applyFont="1" applyFill="1" applyBorder="1" applyAlignment="1">
      <alignment horizontal="left" wrapText="1"/>
    </xf>
    <xf numFmtId="0" fontId="50" fillId="4" borderId="0" xfId="61" applyFont="1" applyFill="1"/>
    <xf numFmtId="0" fontId="50" fillId="4" borderId="6" xfId="61" applyFont="1" applyFill="1" applyBorder="1"/>
    <xf numFmtId="0" fontId="3" fillId="4" borderId="6" xfId="61" applyFill="1" applyBorder="1"/>
    <xf numFmtId="0" fontId="50" fillId="4" borderId="0" xfId="61" applyFont="1" applyFill="1" applyAlignment="1">
      <alignment vertical="center" wrapText="1"/>
    </xf>
    <xf numFmtId="0" fontId="50" fillId="4" borderId="0" xfId="61" applyFont="1" applyFill="1" applyAlignment="1">
      <alignment horizontal="left" vertical="center"/>
    </xf>
    <xf numFmtId="0" fontId="3" fillId="4" borderId="0" xfId="61" applyFill="1" applyAlignment="1">
      <alignment horizontal="left" vertical="center"/>
    </xf>
    <xf numFmtId="0" fontId="3" fillId="4" borderId="0" xfId="61" applyFill="1" applyAlignment="1">
      <alignment horizontal="left" vertical="center" wrapText="1"/>
    </xf>
    <xf numFmtId="0" fontId="51" fillId="4" borderId="0" xfId="61" applyFont="1" applyFill="1" applyAlignment="1">
      <alignment horizontal="left" wrapText="1"/>
    </xf>
    <xf numFmtId="0" fontId="50" fillId="4" borderId="0" xfId="61" applyFont="1" applyFill="1" applyAlignment="1">
      <alignment wrapText="1"/>
    </xf>
    <xf numFmtId="0" fontId="3" fillId="0" borderId="0" xfId="61"/>
    <xf numFmtId="0" fontId="12" fillId="4" borderId="0" xfId="0" applyFont="1" applyFill="1" applyAlignment="1">
      <alignment vertical="center"/>
    </xf>
    <xf numFmtId="0" fontId="45" fillId="4" borderId="0" xfId="16" applyFont="1" applyFill="1" applyAlignment="1">
      <alignment vertical="center"/>
    </xf>
    <xf numFmtId="0" fontId="45" fillId="4" borderId="0" xfId="16" applyFont="1" applyFill="1" applyAlignment="1">
      <alignment horizontal="center" vertical="center"/>
    </xf>
    <xf numFmtId="0" fontId="77" fillId="4" borderId="0" xfId="6" applyFont="1" applyFill="1" applyAlignment="1">
      <alignment vertical="center"/>
    </xf>
    <xf numFmtId="0" fontId="78" fillId="4" borderId="0" xfId="6" applyFont="1" applyFill="1" applyAlignment="1">
      <alignment vertical="center"/>
    </xf>
    <xf numFmtId="0" fontId="67" fillId="0" borderId="0" xfId="6" applyFont="1" applyAlignment="1">
      <alignment vertical="center"/>
    </xf>
    <xf numFmtId="0" fontId="67" fillId="0" borderId="10" xfId="6" applyFont="1" applyBorder="1" applyAlignment="1">
      <alignment vertical="center"/>
    </xf>
    <xf numFmtId="0" fontId="79" fillId="4" borderId="13" xfId="6" applyFont="1" applyFill="1" applyBorder="1" applyAlignment="1">
      <alignment vertical="center"/>
    </xf>
    <xf numFmtId="0" fontId="77" fillId="4" borderId="13" xfId="6" applyFont="1" applyFill="1" applyBorder="1" applyAlignment="1">
      <alignment vertical="center"/>
    </xf>
    <xf numFmtId="0" fontId="77" fillId="4" borderId="13" xfId="6" applyFont="1" applyFill="1" applyBorder="1" applyAlignment="1">
      <alignment horizontal="center" vertical="center"/>
    </xf>
    <xf numFmtId="0" fontId="77" fillId="4" borderId="13" xfId="6" applyFont="1" applyFill="1" applyBorder="1" applyAlignment="1">
      <alignment horizontal="center" vertical="center" wrapText="1"/>
    </xf>
    <xf numFmtId="40" fontId="77" fillId="4" borderId="13" xfId="6" applyNumberFormat="1" applyFont="1" applyFill="1" applyBorder="1" applyAlignment="1">
      <alignment vertical="center"/>
    </xf>
    <xf numFmtId="0" fontId="78" fillId="4" borderId="13" xfId="6" applyFont="1" applyFill="1" applyBorder="1" applyAlignment="1">
      <alignment vertical="center"/>
    </xf>
    <xf numFmtId="0" fontId="77" fillId="4" borderId="13" xfId="6" applyFont="1" applyFill="1" applyBorder="1" applyAlignment="1">
      <alignment horizontal="left" vertical="center" wrapText="1"/>
    </xf>
    <xf numFmtId="0" fontId="67" fillId="0" borderId="15" xfId="6" applyFont="1" applyBorder="1" applyAlignment="1">
      <alignment vertical="center"/>
    </xf>
    <xf numFmtId="0" fontId="21" fillId="0" borderId="0" xfId="6" applyFont="1" applyAlignment="1">
      <alignment horizontal="center" vertical="center"/>
    </xf>
    <xf numFmtId="0" fontId="81" fillId="0" borderId="0" xfId="0" applyFont="1" applyAlignment="1">
      <alignment vertical="center"/>
    </xf>
    <xf numFmtId="170" fontId="9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0" fontId="75" fillId="0" borderId="0" xfId="0" applyFont="1" applyAlignment="1">
      <alignment vertical="center"/>
    </xf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horizontal="center" vertical="center" wrapText="1"/>
    </xf>
    <xf numFmtId="0" fontId="87" fillId="0" borderId="0" xfId="0" applyFont="1" applyAlignment="1">
      <alignment vertical="center"/>
    </xf>
    <xf numFmtId="0" fontId="84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89" fillId="0" borderId="0" xfId="0" applyFont="1" applyAlignment="1">
      <alignment vertical="center"/>
    </xf>
    <xf numFmtId="0" fontId="90" fillId="0" borderId="0" xfId="0" applyFont="1" applyAlignment="1">
      <alignment vertical="center"/>
    </xf>
    <xf numFmtId="0" fontId="91" fillId="17" borderId="0" xfId="63" applyFont="1" applyFill="1"/>
    <xf numFmtId="0" fontId="77" fillId="0" borderId="13" xfId="6" applyFont="1" applyBorder="1" applyAlignment="1">
      <alignment vertical="center"/>
    </xf>
    <xf numFmtId="0" fontId="21" fillId="0" borderId="0" xfId="6" applyFont="1" applyAlignment="1">
      <alignment vertical="center"/>
    </xf>
    <xf numFmtId="0" fontId="14" fillId="0" borderId="0" xfId="6" applyFont="1" applyAlignment="1">
      <alignment vertical="center" wrapText="1"/>
    </xf>
    <xf numFmtId="0" fontId="14" fillId="0" borderId="0" xfId="6" applyFont="1" applyAlignment="1">
      <alignment vertical="center"/>
    </xf>
    <xf numFmtId="0" fontId="14" fillId="0" borderId="14" xfId="6" applyFont="1" applyBorder="1" applyAlignment="1">
      <alignment vertical="center"/>
    </xf>
    <xf numFmtId="41" fontId="8" fillId="0" borderId="0" xfId="60" applyFont="1" applyAlignment="1" applyProtection="1">
      <alignment vertical="center"/>
      <protection locked="0"/>
    </xf>
    <xf numFmtId="41" fontId="33" fillId="0" borderId="0" xfId="60" applyFont="1" applyAlignment="1" applyProtection="1">
      <alignment vertical="center"/>
      <protection locked="0"/>
    </xf>
    <xf numFmtId="0" fontId="46" fillId="16" borderId="54" xfId="16" applyFont="1" applyFill="1" applyBorder="1" applyAlignment="1">
      <alignment vertical="center"/>
    </xf>
    <xf numFmtId="0" fontId="46" fillId="17" borderId="103" xfId="16" applyFont="1" applyFill="1" applyBorder="1" applyAlignment="1">
      <alignment horizontal="left" vertical="center"/>
    </xf>
    <xf numFmtId="0" fontId="46" fillId="0" borderId="96" xfId="16" applyFont="1" applyBorder="1" applyAlignment="1">
      <alignment vertical="center"/>
    </xf>
    <xf numFmtId="0" fontId="23" fillId="0" borderId="97" xfId="16" applyFont="1" applyBorder="1" applyAlignment="1">
      <alignment horizontal="left" vertical="center"/>
    </xf>
    <xf numFmtId="0" fontId="46" fillId="0" borderId="97" xfId="16" applyFont="1" applyBorder="1" applyAlignment="1">
      <alignment horizontal="left" vertical="center"/>
    </xf>
    <xf numFmtId="0" fontId="46" fillId="0" borderId="97" xfId="16" applyFont="1" applyBorder="1" applyAlignment="1">
      <alignment vertical="center"/>
    </xf>
    <xf numFmtId="0" fontId="23" fillId="16" borderId="85" xfId="16" applyFont="1" applyFill="1" applyBorder="1" applyAlignment="1">
      <alignment vertical="center"/>
    </xf>
    <xf numFmtId="0" fontId="0" fillId="4" borderId="0" xfId="0" applyFill="1" applyAlignment="1">
      <alignment horizontal="center" vertical="center"/>
    </xf>
    <xf numFmtId="170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44" fillId="0" borderId="0" xfId="0" applyFont="1" applyAlignment="1">
      <alignment vertical="center"/>
    </xf>
    <xf numFmtId="0" fontId="44" fillId="4" borderId="0" xfId="0" applyFont="1" applyFill="1" applyAlignment="1">
      <alignment vertical="center"/>
    </xf>
    <xf numFmtId="0" fontId="40" fillId="19" borderId="32" xfId="0" applyFont="1" applyFill="1" applyBorder="1" applyAlignment="1">
      <alignment horizontal="center" vertical="center"/>
    </xf>
    <xf numFmtId="170" fontId="40" fillId="19" borderId="32" xfId="0" applyNumberFormat="1" applyFont="1" applyFill="1" applyBorder="1" applyAlignment="1">
      <alignment horizontal="center" vertical="center"/>
    </xf>
    <xf numFmtId="165" fontId="40" fillId="19" borderId="109" xfId="0" applyNumberFormat="1" applyFont="1" applyFill="1" applyBorder="1" applyAlignment="1">
      <alignment vertical="center"/>
    </xf>
    <xf numFmtId="170" fontId="0" fillId="4" borderId="55" xfId="0" applyNumberFormat="1" applyFill="1" applyBorder="1" applyAlignment="1">
      <alignment horizontal="center" vertical="center"/>
    </xf>
    <xf numFmtId="170" fontId="9" fillId="4" borderId="55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32" fillId="4" borderId="0" xfId="0" applyFont="1" applyFill="1" applyAlignment="1">
      <alignment vertical="center"/>
    </xf>
    <xf numFmtId="0" fontId="30" fillId="59" borderId="67" xfId="64" applyFont="1" applyFill="1" applyBorder="1" applyAlignment="1">
      <alignment horizontal="center" vertical="center" wrapText="1"/>
    </xf>
    <xf numFmtId="0" fontId="23" fillId="59" borderId="67" xfId="0" applyFont="1" applyFill="1" applyBorder="1" applyAlignment="1">
      <alignment horizontal="center" vertical="center" wrapText="1"/>
    </xf>
    <xf numFmtId="0" fontId="23" fillId="3" borderId="67" xfId="0" applyFont="1" applyFill="1" applyBorder="1" applyAlignment="1">
      <alignment horizontal="center" vertical="center" wrapText="1"/>
    </xf>
    <xf numFmtId="0" fontId="23" fillId="2" borderId="67" xfId="0" applyFont="1" applyFill="1" applyBorder="1" applyAlignment="1">
      <alignment horizontal="center" vertical="center" wrapText="1"/>
    </xf>
    <xf numFmtId="49" fontId="9" fillId="0" borderId="67" xfId="0" applyNumberFormat="1" applyFont="1" applyBorder="1" applyAlignment="1" applyProtection="1">
      <alignment horizontal="center" vertical="center" wrapText="1"/>
      <protection locked="0"/>
    </xf>
    <xf numFmtId="164" fontId="9" fillId="0" borderId="67" xfId="0" applyNumberFormat="1" applyFont="1" applyBorder="1" applyAlignment="1" applyProtection="1">
      <alignment vertical="center" wrapText="1"/>
      <protection locked="0"/>
    </xf>
    <xf numFmtId="0" fontId="26" fillId="59" borderId="67" xfId="64" applyFont="1" applyFill="1" applyBorder="1" applyAlignment="1">
      <alignment horizontal="left" vertical="center" wrapText="1"/>
    </xf>
    <xf numFmtId="3" fontId="26" fillId="59" borderId="67" xfId="64" applyNumberFormat="1" applyFont="1" applyFill="1" applyBorder="1" applyAlignment="1">
      <alignment horizontal="right" vertical="center" wrapText="1"/>
    </xf>
    <xf numFmtId="164" fontId="12" fillId="59" borderId="67" xfId="0" applyNumberFormat="1" applyFont="1" applyFill="1" applyBorder="1" applyAlignment="1">
      <alignment vertical="center"/>
    </xf>
    <xf numFmtId="0" fontId="3" fillId="4" borderId="0" xfId="61" applyFill="1" applyAlignment="1" applyProtection="1">
      <alignment vertical="center"/>
      <protection locked="0"/>
    </xf>
    <xf numFmtId="0" fontId="3" fillId="4" borderId="0" xfId="61" applyFill="1" applyProtection="1">
      <protection locked="0"/>
    </xf>
    <xf numFmtId="0" fontId="3" fillId="4" borderId="0" xfId="61" applyFill="1" applyAlignment="1" applyProtection="1">
      <alignment wrapText="1"/>
      <protection locked="0"/>
    </xf>
    <xf numFmtId="0" fontId="32" fillId="0" borderId="0" xfId="0" applyFont="1" applyAlignment="1" applyProtection="1">
      <alignment vertical="center"/>
      <protection locked="0"/>
    </xf>
    <xf numFmtId="0" fontId="44" fillId="0" borderId="0" xfId="0" applyFont="1" applyAlignment="1" applyProtection="1">
      <alignment vertical="center"/>
      <protection locked="0"/>
    </xf>
    <xf numFmtId="165" fontId="40" fillId="19" borderId="32" xfId="0" applyNumberFormat="1" applyFont="1" applyFill="1" applyBorder="1" applyAlignment="1" applyProtection="1">
      <alignment vertical="center"/>
      <protection locked="0"/>
    </xf>
    <xf numFmtId="0" fontId="0" fillId="4" borderId="0" xfId="0" applyFill="1" applyAlignment="1" applyProtection="1">
      <alignment vertical="center"/>
      <protection locked="0"/>
    </xf>
    <xf numFmtId="0" fontId="9" fillId="4" borderId="64" xfId="0" applyFont="1" applyFill="1" applyBorder="1" applyAlignment="1">
      <alignment horizontal="center" vertical="center"/>
    </xf>
    <xf numFmtId="0" fontId="9" fillId="4" borderId="84" xfId="0" applyFont="1" applyFill="1" applyBorder="1" applyAlignment="1">
      <alignment horizontal="center" vertical="center"/>
    </xf>
    <xf numFmtId="170" fontId="9" fillId="4" borderId="62" xfId="0" applyNumberFormat="1" applyFont="1" applyFill="1" applyBorder="1" applyAlignment="1">
      <alignment horizontal="center" vertical="center"/>
    </xf>
    <xf numFmtId="170" fontId="0" fillId="4" borderId="64" xfId="0" applyNumberFormat="1" applyFill="1" applyBorder="1" applyAlignment="1">
      <alignment horizontal="center" vertical="center"/>
    </xf>
    <xf numFmtId="170" fontId="9" fillId="4" borderId="64" xfId="0" applyNumberFormat="1" applyFont="1" applyFill="1" applyBorder="1" applyAlignment="1">
      <alignment horizontal="center" vertical="center"/>
    </xf>
    <xf numFmtId="170" fontId="23" fillId="3" borderId="70" xfId="0" applyNumberFormat="1" applyFont="1" applyFill="1" applyBorder="1" applyAlignment="1" applyProtection="1">
      <alignment horizontal="center" vertical="center"/>
      <protection locked="0"/>
    </xf>
    <xf numFmtId="165" fontId="0" fillId="4" borderId="66" xfId="0" applyNumberFormat="1" applyFill="1" applyBorder="1" applyAlignment="1" applyProtection="1">
      <alignment vertical="center"/>
      <protection locked="0"/>
    </xf>
    <xf numFmtId="170" fontId="0" fillId="4" borderId="62" xfId="0" applyNumberFormat="1" applyFill="1" applyBorder="1" applyAlignment="1">
      <alignment horizontal="center" vertical="center"/>
    </xf>
    <xf numFmtId="165" fontId="0" fillId="4" borderId="66" xfId="0" applyNumberFormat="1" applyFill="1" applyBorder="1" applyAlignment="1">
      <alignment vertical="center"/>
    </xf>
    <xf numFmtId="164" fontId="9" fillId="0" borderId="67" xfId="0" applyNumberFormat="1" applyFont="1" applyBorder="1" applyAlignment="1" applyProtection="1">
      <alignment vertical="center"/>
      <protection locked="0"/>
    </xf>
    <xf numFmtId="174" fontId="72" fillId="4" borderId="0" xfId="65" applyNumberFormat="1" applyFont="1" applyFill="1"/>
    <xf numFmtId="174" fontId="50" fillId="4" borderId="0" xfId="65" applyNumberFormat="1" applyFont="1" applyFill="1"/>
    <xf numFmtId="174" fontId="50" fillId="4" borderId="0" xfId="65" applyNumberFormat="1" applyFont="1" applyFill="1" applyAlignment="1">
      <alignment horizontal="left" vertical="center"/>
    </xf>
    <xf numFmtId="174" fontId="3" fillId="4" borderId="0" xfId="65" applyNumberFormat="1" applyFont="1" applyFill="1"/>
    <xf numFmtId="0" fontId="46" fillId="16" borderId="103" xfId="16" applyFont="1" applyFill="1" applyBorder="1" applyAlignment="1">
      <alignment horizontal="justify" vertical="center" wrapText="1"/>
    </xf>
    <xf numFmtId="0" fontId="46" fillId="16" borderId="0" xfId="16" applyFont="1" applyFill="1" applyAlignment="1">
      <alignment horizontal="justify" vertical="center" wrapText="1"/>
    </xf>
    <xf numFmtId="0" fontId="40" fillId="19" borderId="32" xfId="0" applyFont="1" applyFill="1" applyBorder="1" applyAlignment="1">
      <alignment vertical="center" wrapText="1"/>
    </xf>
    <xf numFmtId="0" fontId="12" fillId="59" borderId="67" xfId="0" applyFont="1" applyFill="1" applyBorder="1" applyAlignment="1">
      <alignment horizontal="center" vertical="center" wrapText="1"/>
    </xf>
    <xf numFmtId="0" fontId="19" fillId="4" borderId="0" xfId="6" applyFont="1" applyFill="1" applyAlignment="1">
      <alignment horizontal="center" vertical="center"/>
    </xf>
    <xf numFmtId="0" fontId="37" fillId="22" borderId="66" xfId="16" applyFont="1" applyFill="1" applyBorder="1" applyAlignment="1">
      <alignment horizontal="center" vertical="center"/>
    </xf>
    <xf numFmtId="166" fontId="37" fillId="22" borderId="66" xfId="10" applyFont="1" applyFill="1" applyBorder="1" applyAlignment="1" applyProtection="1">
      <alignment vertical="center"/>
    </xf>
    <xf numFmtId="166" fontId="37" fillId="22" borderId="65" xfId="10" applyFont="1" applyFill="1" applyBorder="1" applyAlignment="1" applyProtection="1">
      <alignment vertical="center"/>
    </xf>
    <xf numFmtId="0" fontId="36" fillId="0" borderId="0" xfId="0" applyFont="1" applyProtection="1">
      <protection locked="0"/>
    </xf>
    <xf numFmtId="165" fontId="0" fillId="0" borderId="111" xfId="0" applyNumberFormat="1" applyBorder="1" applyAlignment="1" applyProtection="1">
      <alignment vertical="center"/>
      <protection locked="0"/>
    </xf>
    <xf numFmtId="176" fontId="8" fillId="0" borderId="0" xfId="6" applyNumberFormat="1" applyAlignment="1" applyProtection="1">
      <alignment vertical="center"/>
      <protection locked="0"/>
    </xf>
    <xf numFmtId="176" fontId="33" fillId="0" borderId="0" xfId="6" applyNumberFormat="1" applyFont="1" applyAlignment="1" applyProtection="1">
      <alignment vertical="center"/>
      <protection locked="0"/>
    </xf>
    <xf numFmtId="0" fontId="8" fillId="18" borderId="28" xfId="6" applyFill="1" applyBorder="1" applyAlignment="1">
      <alignment horizontal="center" vertical="center"/>
    </xf>
    <xf numFmtId="1" fontId="8" fillId="0" borderId="0" xfId="6" applyNumberFormat="1" applyAlignment="1">
      <alignment vertical="center"/>
    </xf>
    <xf numFmtId="1" fontId="26" fillId="0" borderId="0" xfId="6" applyNumberFormat="1" applyFont="1" applyAlignment="1">
      <alignment horizontal="center" vertical="center"/>
    </xf>
    <xf numFmtId="177" fontId="33" fillId="0" borderId="0" xfId="66" applyNumberFormat="1" applyFont="1" applyAlignment="1" applyProtection="1">
      <alignment vertical="center"/>
      <protection locked="0"/>
    </xf>
    <xf numFmtId="0" fontId="96" fillId="61" borderId="116" xfId="0" applyFont="1" applyFill="1" applyBorder="1" applyAlignment="1" applyProtection="1">
      <alignment horizontal="center" vertical="center"/>
      <protection locked="0"/>
    </xf>
    <xf numFmtId="174" fontId="0" fillId="0" borderId="2" xfId="65" applyNumberFormat="1" applyFont="1" applyBorder="1" applyAlignment="1" applyProtection="1">
      <alignment vertical="center" wrapText="1"/>
      <protection locked="0"/>
    </xf>
    <xf numFmtId="0" fontId="8" fillId="0" borderId="116" xfId="6" applyBorder="1" applyAlignment="1" applyProtection="1">
      <alignment vertical="center"/>
      <protection locked="0"/>
    </xf>
    <xf numFmtId="176" fontId="8" fillId="0" borderId="116" xfId="6" applyNumberFormat="1" applyBorder="1" applyAlignment="1" applyProtection="1">
      <alignment vertical="center"/>
      <protection locked="0"/>
    </xf>
    <xf numFmtId="1" fontId="8" fillId="0" borderId="116" xfId="6" applyNumberFormat="1" applyBorder="1" applyAlignment="1" applyProtection="1">
      <alignment vertical="center"/>
      <protection locked="0"/>
    </xf>
    <xf numFmtId="164" fontId="9" fillId="0" borderId="67" xfId="0" applyNumberFormat="1" applyFont="1" applyBorder="1" applyAlignment="1">
      <alignment vertical="center"/>
    </xf>
    <xf numFmtId="0" fontId="91" fillId="17" borderId="0" xfId="63" applyFont="1" applyFill="1" applyProtection="1">
      <protection locked="0"/>
    </xf>
    <xf numFmtId="49" fontId="70" fillId="0" borderId="2" xfId="0" applyNumberFormat="1" applyFont="1" applyBorder="1" applyProtection="1">
      <protection locked="0"/>
    </xf>
    <xf numFmtId="1" fontId="70" fillId="0" borderId="2" xfId="0" applyNumberFormat="1" applyFont="1" applyBorder="1" applyProtection="1">
      <protection locked="0"/>
    </xf>
    <xf numFmtId="49" fontId="70" fillId="0" borderId="2" xfId="0" applyNumberFormat="1" applyFont="1" applyBorder="1" applyAlignment="1" applyProtection="1">
      <alignment horizontal="left"/>
      <protection locked="0"/>
    </xf>
    <xf numFmtId="49" fontId="70" fillId="0" borderId="2" xfId="0" applyNumberFormat="1" applyFont="1" applyBorder="1" applyAlignment="1" applyProtection="1">
      <alignment horizontal="center"/>
      <protection locked="0"/>
    </xf>
    <xf numFmtId="49" fontId="0" fillId="0" borderId="2" xfId="0" applyNumberFormat="1" applyBorder="1" applyProtection="1">
      <protection locked="0"/>
    </xf>
    <xf numFmtId="49" fontId="70" fillId="0" borderId="34" xfId="0" applyNumberFormat="1" applyFont="1" applyBorder="1" applyProtection="1">
      <protection locked="0"/>
    </xf>
    <xf numFmtId="1" fontId="70" fillId="0" borderId="34" xfId="0" applyNumberFormat="1" applyFont="1" applyBorder="1" applyProtection="1">
      <protection locked="0"/>
    </xf>
    <xf numFmtId="49" fontId="70" fillId="0" borderId="34" xfId="0" applyNumberFormat="1" applyFont="1" applyBorder="1" applyAlignment="1" applyProtection="1">
      <alignment horizontal="left"/>
      <protection locked="0"/>
    </xf>
    <xf numFmtId="49" fontId="70" fillId="0" borderId="34" xfId="0" applyNumberFormat="1" applyFont="1" applyBorder="1" applyAlignment="1" applyProtection="1">
      <alignment horizontal="center"/>
      <protection locked="0"/>
    </xf>
    <xf numFmtId="165" fontId="70" fillId="0" borderId="2" xfId="65" applyFont="1" applyBorder="1" applyAlignment="1" applyProtection="1">
      <alignment horizontal="right"/>
      <protection locked="0"/>
    </xf>
    <xf numFmtId="174" fontId="70" fillId="0" borderId="2" xfId="65" applyNumberFormat="1" applyFont="1" applyBorder="1" applyAlignment="1" applyProtection="1">
      <alignment horizontal="right"/>
      <protection locked="0"/>
    </xf>
    <xf numFmtId="174" fontId="95" fillId="0" borderId="2" xfId="65" applyNumberFormat="1" applyFont="1" applyFill="1" applyBorder="1" applyAlignment="1" applyProtection="1">
      <alignment horizontal="right"/>
      <protection locked="0"/>
    </xf>
    <xf numFmtId="49" fontId="70" fillId="8" borderId="2" xfId="0" applyNumberFormat="1" applyFont="1" applyFill="1" applyBorder="1" applyProtection="1">
      <protection locked="0"/>
    </xf>
    <xf numFmtId="1" fontId="70" fillId="8" borderId="2" xfId="0" applyNumberFormat="1" applyFont="1" applyFill="1" applyBorder="1" applyProtection="1">
      <protection locked="0"/>
    </xf>
    <xf numFmtId="165" fontId="70" fillId="8" borderId="2" xfId="65" applyFont="1" applyFill="1" applyBorder="1" applyAlignment="1" applyProtection="1">
      <alignment horizontal="right"/>
      <protection locked="0"/>
    </xf>
    <xf numFmtId="174" fontId="70" fillId="8" borderId="2" xfId="65" applyNumberFormat="1" applyFont="1" applyFill="1" applyBorder="1" applyAlignment="1" applyProtection="1">
      <alignment horizontal="right"/>
      <protection locked="0"/>
    </xf>
    <xf numFmtId="49" fontId="70" fillId="20" borderId="2" xfId="0" applyNumberFormat="1" applyFont="1" applyFill="1" applyBorder="1" applyProtection="1">
      <protection locked="0"/>
    </xf>
    <xf numFmtId="1" fontId="70" fillId="20" borderId="2" xfId="0" applyNumberFormat="1" applyFont="1" applyFill="1" applyBorder="1" applyProtection="1">
      <protection locked="0"/>
    </xf>
    <xf numFmtId="165" fontId="70" fillId="20" borderId="2" xfId="65" applyFont="1" applyFill="1" applyBorder="1" applyAlignment="1" applyProtection="1">
      <alignment horizontal="right"/>
      <protection locked="0"/>
    </xf>
    <xf numFmtId="174" fontId="70" fillId="20" borderId="2" xfId="65" applyNumberFormat="1" applyFont="1" applyFill="1" applyBorder="1" applyAlignment="1" applyProtection="1">
      <alignment horizontal="right"/>
      <protection locked="0"/>
    </xf>
    <xf numFmtId="49" fontId="70" fillId="20" borderId="2" xfId="0" applyNumberFormat="1" applyFont="1" applyFill="1" applyBorder="1" applyAlignment="1" applyProtection="1">
      <alignment horizontal="left"/>
      <protection locked="0"/>
    </xf>
    <xf numFmtId="49" fontId="70" fillId="20" borderId="2" xfId="0" applyNumberFormat="1" applyFont="1" applyFill="1" applyBorder="1" applyAlignment="1" applyProtection="1">
      <alignment horizontal="center"/>
      <protection locked="0"/>
    </xf>
    <xf numFmtId="49" fontId="70" fillId="60" borderId="2" xfId="0" applyNumberFormat="1" applyFont="1" applyFill="1" applyBorder="1" applyProtection="1">
      <protection locked="0"/>
    </xf>
    <xf numFmtId="1" fontId="70" fillId="60" borderId="2" xfId="0" applyNumberFormat="1" applyFont="1" applyFill="1" applyBorder="1" applyProtection="1">
      <protection locked="0"/>
    </xf>
    <xf numFmtId="165" fontId="70" fillId="60" borderId="2" xfId="65" applyFont="1" applyFill="1" applyBorder="1" applyAlignment="1" applyProtection="1">
      <alignment horizontal="right"/>
      <protection locked="0"/>
    </xf>
    <xf numFmtId="174" fontId="70" fillId="60" borderId="2" xfId="65" applyNumberFormat="1" applyFont="1" applyFill="1" applyBorder="1" applyAlignment="1" applyProtection="1">
      <alignment horizontal="right"/>
      <protection locked="0"/>
    </xf>
    <xf numFmtId="49" fontId="70" fillId="60" borderId="2" xfId="0" applyNumberFormat="1" applyFont="1" applyFill="1" applyBorder="1" applyAlignment="1" applyProtection="1">
      <alignment horizontal="left"/>
      <protection locked="0"/>
    </xf>
    <xf numFmtId="49" fontId="70" fillId="60" borderId="2" xfId="0" applyNumberFormat="1" applyFont="1" applyFill="1" applyBorder="1" applyAlignment="1" applyProtection="1">
      <alignment horizontal="center"/>
      <protection locked="0"/>
    </xf>
    <xf numFmtId="49" fontId="0" fillId="60" borderId="2" xfId="0" applyNumberFormat="1" applyFill="1" applyBorder="1" applyProtection="1">
      <protection locked="0"/>
    </xf>
    <xf numFmtId="49" fontId="70" fillId="8" borderId="2" xfId="0" applyNumberFormat="1" applyFont="1" applyFill="1" applyBorder="1" applyAlignment="1" applyProtection="1">
      <alignment horizontal="left"/>
      <protection locked="0"/>
    </xf>
    <xf numFmtId="49" fontId="70" fillId="8" borderId="2" xfId="0" applyNumberFormat="1" applyFont="1" applyFill="1" applyBorder="1" applyAlignment="1" applyProtection="1">
      <alignment horizontal="center"/>
      <protection locked="0"/>
    </xf>
    <xf numFmtId="49" fontId="0" fillId="8" borderId="2" xfId="0" applyNumberFormat="1" applyFill="1" applyBorder="1" applyProtection="1">
      <protection locked="0"/>
    </xf>
    <xf numFmtId="165" fontId="70" fillId="0" borderId="34" xfId="65" applyFont="1" applyBorder="1" applyAlignment="1" applyProtection="1">
      <alignment horizontal="right"/>
      <protection locked="0"/>
    </xf>
    <xf numFmtId="174" fontId="70" fillId="0" borderId="34" xfId="65" applyNumberFormat="1" applyFont="1" applyBorder="1" applyAlignment="1" applyProtection="1">
      <alignment horizontal="right"/>
      <protection locked="0"/>
    </xf>
    <xf numFmtId="165" fontId="70" fillId="0" borderId="2" xfId="65" applyFont="1" applyBorder="1" applyAlignment="1" applyProtection="1">
      <alignment horizontal="left"/>
      <protection locked="0"/>
    </xf>
    <xf numFmtId="165" fontId="70" fillId="0" borderId="34" xfId="65" applyFont="1" applyBorder="1" applyAlignment="1" applyProtection="1">
      <alignment horizontal="left"/>
      <protection locked="0"/>
    </xf>
    <xf numFmtId="169" fontId="43" fillId="3" borderId="1" xfId="6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70" fillId="0" borderId="2" xfId="0" applyNumberFormat="1" applyFont="1" applyBorder="1" applyAlignment="1" applyProtection="1">
      <alignment vertical="center"/>
      <protection locked="0"/>
    </xf>
    <xf numFmtId="49" fontId="97" fillId="0" borderId="2" xfId="0" applyNumberFormat="1" applyFont="1" applyBorder="1" applyAlignment="1" applyProtection="1">
      <alignment vertical="center"/>
      <protection locked="0"/>
    </xf>
    <xf numFmtId="1" fontId="97" fillId="0" borderId="2" xfId="0" applyNumberFormat="1" applyFont="1" applyBorder="1" applyAlignment="1" applyProtection="1">
      <alignment vertical="center"/>
      <protection locked="0"/>
    </xf>
    <xf numFmtId="49" fontId="97" fillId="0" borderId="2" xfId="0" applyNumberFormat="1" applyFont="1" applyBorder="1" applyAlignment="1" applyProtection="1">
      <alignment horizontal="left" vertical="center"/>
      <protection locked="0"/>
    </xf>
    <xf numFmtId="49" fontId="97" fillId="0" borderId="2" xfId="0" applyNumberFormat="1" applyFont="1" applyBorder="1" applyAlignment="1" applyProtection="1">
      <alignment horizontal="center" vertical="center"/>
      <protection locked="0"/>
    </xf>
    <xf numFmtId="174" fontId="9" fillId="0" borderId="2" xfId="65" applyNumberFormat="1" applyFont="1" applyBorder="1" applyAlignment="1" applyProtection="1">
      <alignment vertical="center" wrapText="1"/>
      <protection locked="0"/>
    </xf>
    <xf numFmtId="171" fontId="35" fillId="0" borderId="1" xfId="6" applyNumberFormat="1" applyFont="1" applyBorder="1" applyAlignment="1">
      <alignment horizontal="center" vertical="center"/>
    </xf>
    <xf numFmtId="175" fontId="70" fillId="0" borderId="2" xfId="60" applyNumberFormat="1" applyFont="1" applyBorder="1" applyAlignment="1" applyProtection="1">
      <alignment horizontal="left"/>
      <protection locked="0"/>
    </xf>
    <xf numFmtId="0" fontId="30" fillId="62" borderId="9" xfId="16" applyFont="1" applyFill="1" applyBorder="1" applyAlignment="1">
      <alignment vertical="center"/>
    </xf>
    <xf numFmtId="0" fontId="30" fillId="62" borderId="20" xfId="0" applyFont="1" applyFill="1" applyBorder="1" applyAlignment="1">
      <alignment horizontal="center" vertical="center"/>
    </xf>
    <xf numFmtId="0" fontId="31" fillId="62" borderId="20" xfId="0" applyFont="1" applyFill="1" applyBorder="1" applyAlignment="1">
      <alignment horizontal="center" vertical="center"/>
    </xf>
    <xf numFmtId="0" fontId="34" fillId="0" borderId="0" xfId="0" applyFont="1"/>
    <xf numFmtId="0" fontId="82" fillId="0" borderId="0" xfId="0" applyFont="1"/>
    <xf numFmtId="0" fontId="90" fillId="0" borderId="0" xfId="0" applyFont="1"/>
    <xf numFmtId="170" fontId="23" fillId="0" borderId="116" xfId="0" applyNumberFormat="1" applyFont="1" applyBorder="1" applyAlignment="1">
      <alignment horizontal="center" vertical="center"/>
    </xf>
    <xf numFmtId="170" fontId="9" fillId="54" borderId="116" xfId="0" applyNumberFormat="1" applyFont="1" applyFill="1" applyBorder="1" applyAlignment="1">
      <alignment horizontal="center" vertical="center"/>
    </xf>
    <xf numFmtId="165" fontId="0" fillId="54" borderId="116" xfId="0" applyNumberFormat="1" applyFill="1" applyBorder="1" applyAlignment="1">
      <alignment vertical="center"/>
    </xf>
    <xf numFmtId="170" fontId="9" fillId="19" borderId="116" xfId="0" applyNumberFormat="1" applyFont="1" applyFill="1" applyBorder="1" applyAlignment="1">
      <alignment horizontal="center" vertical="center"/>
    </xf>
    <xf numFmtId="165" fontId="0" fillId="19" borderId="116" xfId="0" applyNumberFormat="1" applyFill="1" applyBorder="1" applyAlignment="1">
      <alignment vertical="center"/>
    </xf>
    <xf numFmtId="170" fontId="9" fillId="56" borderId="116" xfId="0" applyNumberFormat="1" applyFont="1" applyFill="1" applyBorder="1" applyAlignment="1">
      <alignment horizontal="center" vertical="center"/>
    </xf>
    <xf numFmtId="165" fontId="0" fillId="56" borderId="116" xfId="0" applyNumberFormat="1" applyFill="1" applyBorder="1" applyAlignment="1">
      <alignment vertical="center"/>
    </xf>
    <xf numFmtId="170" fontId="9" fillId="20" borderId="116" xfId="0" applyNumberFormat="1" applyFont="1" applyFill="1" applyBorder="1" applyAlignment="1">
      <alignment horizontal="center" vertical="center"/>
    </xf>
    <xf numFmtId="165" fontId="0" fillId="20" borderId="116" xfId="0" applyNumberFormat="1" applyFill="1" applyBorder="1" applyAlignment="1">
      <alignment vertical="center"/>
    </xf>
    <xf numFmtId="170" fontId="9" fillId="18" borderId="116" xfId="0" applyNumberFormat="1" applyFont="1" applyFill="1" applyBorder="1" applyAlignment="1">
      <alignment horizontal="center" vertical="center"/>
    </xf>
    <xf numFmtId="165" fontId="0" fillId="18" borderId="116" xfId="0" applyNumberFormat="1" applyFill="1" applyBorder="1" applyAlignment="1">
      <alignment vertical="center"/>
    </xf>
    <xf numFmtId="170" fontId="9" fillId="3" borderId="116" xfId="0" applyNumberFormat="1" applyFont="1" applyFill="1" applyBorder="1" applyAlignment="1">
      <alignment horizontal="center" vertical="center"/>
    </xf>
    <xf numFmtId="165" fontId="0" fillId="3" borderId="116" xfId="0" applyNumberFormat="1" applyFill="1" applyBorder="1" applyAlignment="1">
      <alignment vertical="center"/>
    </xf>
    <xf numFmtId="170" fontId="9" fillId="14" borderId="116" xfId="0" applyNumberFormat="1" applyFont="1" applyFill="1" applyBorder="1" applyAlignment="1">
      <alignment horizontal="center" vertical="center"/>
    </xf>
    <xf numFmtId="165" fontId="0" fillId="14" borderId="116" xfId="0" applyNumberFormat="1" applyFill="1" applyBorder="1" applyAlignment="1">
      <alignment vertical="center"/>
    </xf>
    <xf numFmtId="170" fontId="9" fillId="55" borderId="116" xfId="0" applyNumberFormat="1" applyFont="1" applyFill="1" applyBorder="1" applyAlignment="1">
      <alignment horizontal="center" vertical="center"/>
    </xf>
    <xf numFmtId="165" fontId="0" fillId="55" borderId="116" xfId="0" applyNumberFormat="1" applyFill="1" applyBorder="1" applyAlignment="1">
      <alignment vertical="center"/>
    </xf>
    <xf numFmtId="170" fontId="9" fillId="8" borderId="116" xfId="0" applyNumberFormat="1" applyFont="1" applyFill="1" applyBorder="1" applyAlignment="1">
      <alignment horizontal="center" vertical="center"/>
    </xf>
    <xf numFmtId="165" fontId="0" fillId="8" borderId="116" xfId="0" applyNumberFormat="1" applyFill="1" applyBorder="1" applyAlignment="1">
      <alignment vertical="center"/>
    </xf>
    <xf numFmtId="170" fontId="9" fillId="58" borderId="116" xfId="0" applyNumberFormat="1" applyFont="1" applyFill="1" applyBorder="1" applyAlignment="1">
      <alignment horizontal="center" vertical="center"/>
    </xf>
    <xf numFmtId="165" fontId="0" fillId="58" borderId="116" xfId="0" applyNumberFormat="1" applyFill="1" applyBorder="1" applyAlignment="1">
      <alignment vertical="center"/>
    </xf>
    <xf numFmtId="170" fontId="9" fillId="7" borderId="116" xfId="0" applyNumberFormat="1" applyFont="1" applyFill="1" applyBorder="1" applyAlignment="1">
      <alignment horizontal="center" vertical="center"/>
    </xf>
    <xf numFmtId="165" fontId="0" fillId="7" borderId="116" xfId="0" applyNumberFormat="1" applyFill="1" applyBorder="1" applyAlignment="1">
      <alignment vertical="center"/>
    </xf>
    <xf numFmtId="170" fontId="9" fillId="57" borderId="116" xfId="0" applyNumberFormat="1" applyFont="1" applyFill="1" applyBorder="1" applyAlignment="1">
      <alignment horizontal="center" vertical="center"/>
    </xf>
    <xf numFmtId="165" fontId="0" fillId="57" borderId="116" xfId="0" applyNumberFormat="1" applyFill="1" applyBorder="1" applyAlignment="1">
      <alignment vertical="center"/>
    </xf>
    <xf numFmtId="170" fontId="9" fillId="0" borderId="116" xfId="0" applyNumberFormat="1" applyFont="1" applyBorder="1" applyAlignment="1">
      <alignment horizontal="center" vertical="center"/>
    </xf>
    <xf numFmtId="165" fontId="0" fillId="0" borderId="116" xfId="0" applyNumberFormat="1" applyBorder="1" applyAlignment="1">
      <alignment vertical="center"/>
    </xf>
    <xf numFmtId="0" fontId="30" fillId="7" borderId="116" xfId="6" applyFont="1" applyFill="1" applyBorder="1" applyAlignment="1">
      <alignment horizontal="center" vertical="center"/>
    </xf>
    <xf numFmtId="0" fontId="8" fillId="3" borderId="116" xfId="6" applyFill="1" applyBorder="1" applyAlignment="1" applyProtection="1">
      <alignment horizontal="center" vertical="center"/>
      <protection locked="0"/>
    </xf>
    <xf numFmtId="1" fontId="8" fillId="3" borderId="116" xfId="6" applyNumberFormat="1" applyFill="1" applyBorder="1" applyAlignment="1" applyProtection="1">
      <alignment horizontal="center" vertical="center"/>
      <protection locked="0"/>
    </xf>
    <xf numFmtId="0" fontId="74" fillId="4" borderId="116" xfId="61" applyFont="1" applyFill="1" applyBorder="1" applyAlignment="1" applyProtection="1">
      <alignment vertical="center"/>
      <protection locked="0"/>
    </xf>
    <xf numFmtId="0" fontId="3" fillId="4" borderId="116" xfId="61" applyFill="1" applyBorder="1" applyAlignment="1" applyProtection="1">
      <alignment horizontal="center"/>
      <protection locked="0"/>
    </xf>
    <xf numFmtId="0" fontId="3" fillId="4" borderId="116" xfId="61" applyFill="1" applyBorder="1" applyProtection="1">
      <protection locked="0"/>
    </xf>
    <xf numFmtId="0" fontId="3" fillId="4" borderId="116" xfId="61" applyFill="1" applyBorder="1" applyAlignment="1" applyProtection="1">
      <alignment wrapText="1"/>
      <protection locked="0"/>
    </xf>
    <xf numFmtId="0" fontId="36" fillId="64" borderId="50" xfId="16" applyFont="1" applyFill="1" applyBorder="1" applyAlignment="1">
      <alignment horizontal="center" vertical="center"/>
    </xf>
    <xf numFmtId="0" fontId="37" fillId="63" borderId="65" xfId="16" applyFont="1" applyFill="1" applyBorder="1" applyAlignment="1">
      <alignment horizontal="center" vertical="center"/>
    </xf>
    <xf numFmtId="166" fontId="37" fillId="63" borderId="65" xfId="10" applyFont="1" applyFill="1" applyBorder="1" applyAlignment="1" applyProtection="1">
      <alignment vertical="center"/>
    </xf>
    <xf numFmtId="0" fontId="37" fillId="63" borderId="66" xfId="16" applyFont="1" applyFill="1" applyBorder="1" applyAlignment="1">
      <alignment horizontal="center" vertical="center"/>
    </xf>
    <xf numFmtId="166" fontId="37" fillId="63" borderId="66" xfId="10" applyFont="1" applyFill="1" applyBorder="1" applyAlignment="1" applyProtection="1">
      <alignment vertical="center"/>
    </xf>
    <xf numFmtId="0" fontId="37" fillId="63" borderId="91" xfId="16" applyFont="1" applyFill="1" applyBorder="1" applyAlignment="1">
      <alignment horizontal="center" vertical="center"/>
    </xf>
    <xf numFmtId="166" fontId="37" fillId="63" borderId="91" xfId="10" applyFont="1" applyFill="1" applyBorder="1" applyAlignment="1" applyProtection="1">
      <alignment vertical="center"/>
    </xf>
    <xf numFmtId="0" fontId="37" fillId="63" borderId="63" xfId="16" applyFont="1" applyFill="1" applyBorder="1" applyAlignment="1">
      <alignment vertical="center" wrapText="1"/>
    </xf>
    <xf numFmtId="166" fontId="37" fillId="63" borderId="80" xfId="10" applyFont="1" applyFill="1" applyBorder="1" applyAlignment="1" applyProtection="1">
      <alignment vertical="center"/>
    </xf>
    <xf numFmtId="0" fontId="46" fillId="16" borderId="0" xfId="16" applyFont="1" applyFill="1" applyAlignment="1" applyProtection="1">
      <alignment horizontal="center" vertical="center"/>
      <protection locked="0"/>
    </xf>
    <xf numFmtId="0" fontId="36" fillId="63" borderId="50" xfId="16" applyFont="1" applyFill="1" applyBorder="1" applyAlignment="1">
      <alignment horizontal="center" vertical="center"/>
    </xf>
    <xf numFmtId="0" fontId="48" fillId="0" borderId="0" xfId="17" applyFont="1" applyFill="1" applyBorder="1" applyAlignment="1" applyProtection="1">
      <alignment horizontal="center" vertical="center"/>
    </xf>
    <xf numFmtId="0" fontId="9" fillId="0" borderId="55" xfId="0" applyFont="1" applyBorder="1" applyAlignment="1">
      <alignment vertical="center" wrapText="1"/>
    </xf>
    <xf numFmtId="0" fontId="37" fillId="63" borderId="119" xfId="16" applyFont="1" applyFill="1" applyBorder="1" applyAlignment="1">
      <alignment horizontal="center" vertical="center"/>
    </xf>
    <xf numFmtId="166" fontId="37" fillId="63" borderId="119" xfId="10" applyFont="1" applyFill="1" applyBorder="1" applyAlignment="1" applyProtection="1">
      <alignment vertical="center"/>
    </xf>
    <xf numFmtId="0" fontId="37" fillId="22" borderId="91" xfId="16" applyFont="1" applyFill="1" applyBorder="1" applyAlignment="1">
      <alignment horizontal="center" vertical="center"/>
    </xf>
    <xf numFmtId="166" fontId="37" fillId="22" borderId="91" xfId="10" applyFont="1" applyFill="1" applyBorder="1" applyAlignment="1" applyProtection="1">
      <alignment vertical="center"/>
    </xf>
    <xf numFmtId="0" fontId="37" fillId="63" borderId="97" xfId="16" applyFont="1" applyFill="1" applyBorder="1" applyAlignment="1">
      <alignment vertical="center" wrapText="1"/>
    </xf>
    <xf numFmtId="0" fontId="37" fillId="63" borderId="97" xfId="16" applyFont="1" applyFill="1" applyBorder="1" applyAlignment="1">
      <alignment vertical="center"/>
    </xf>
    <xf numFmtId="0" fontId="37" fillId="63" borderId="63" xfId="16" applyFont="1" applyFill="1" applyBorder="1" applyAlignment="1">
      <alignment vertical="center"/>
    </xf>
    <xf numFmtId="0" fontId="37" fillId="63" borderId="122" xfId="16" applyFont="1" applyFill="1" applyBorder="1" applyAlignment="1">
      <alignment horizontal="center" vertical="center"/>
    </xf>
    <xf numFmtId="166" fontId="37" fillId="63" borderId="122" xfId="10" applyFont="1" applyFill="1" applyBorder="1" applyAlignment="1" applyProtection="1">
      <alignment vertical="center"/>
    </xf>
    <xf numFmtId="166" fontId="37" fillId="22" borderId="80" xfId="10" applyFont="1" applyFill="1" applyBorder="1" applyAlignment="1" applyProtection="1">
      <alignment vertical="center"/>
    </xf>
    <xf numFmtId="0" fontId="37" fillId="22" borderId="80" xfId="16" applyFont="1" applyFill="1" applyBorder="1" applyAlignment="1">
      <alignment horizontal="center" vertical="center"/>
    </xf>
    <xf numFmtId="0" fontId="37" fillId="22" borderId="63" xfId="16" applyFont="1" applyFill="1" applyBorder="1" applyAlignment="1">
      <alignment vertical="center" wrapText="1"/>
    </xf>
    <xf numFmtId="0" fontId="46" fillId="4" borderId="0" xfId="16" applyFont="1" applyFill="1" applyAlignment="1">
      <alignment vertical="center"/>
    </xf>
    <xf numFmtId="0" fontId="46" fillId="0" borderId="98" xfId="16" applyFont="1" applyBorder="1" applyAlignment="1">
      <alignment horizontal="center" vertical="center"/>
    </xf>
    <xf numFmtId="0" fontId="46" fillId="16" borderId="87" xfId="16" applyFont="1" applyFill="1" applyBorder="1" applyAlignment="1">
      <alignment vertical="center"/>
    </xf>
    <xf numFmtId="0" fontId="37" fillId="63" borderId="59" xfId="16" applyFont="1" applyFill="1" applyBorder="1" applyAlignment="1">
      <alignment vertical="center" wrapText="1"/>
    </xf>
    <xf numFmtId="0" fontId="37" fillId="63" borderId="59" xfId="16" applyFont="1" applyFill="1" applyBorder="1" applyAlignment="1">
      <alignment vertical="center"/>
    </xf>
    <xf numFmtId="166" fontId="36" fillId="22" borderId="80" xfId="10" applyFont="1" applyFill="1" applyBorder="1" applyAlignment="1" applyProtection="1">
      <alignment vertical="center"/>
    </xf>
    <xf numFmtId="166" fontId="36" fillId="22" borderId="65" xfId="10" applyFont="1" applyFill="1" applyBorder="1" applyAlignment="1" applyProtection="1">
      <alignment horizontal="left" vertical="center"/>
    </xf>
    <xf numFmtId="0" fontId="46" fillId="64" borderId="104" xfId="16" applyFont="1" applyFill="1" applyBorder="1" applyAlignment="1">
      <alignment vertical="center"/>
    </xf>
    <xf numFmtId="0" fontId="46" fillId="4" borderId="0" xfId="16" applyFont="1" applyFill="1" applyAlignment="1">
      <alignment horizontal="center" vertical="center"/>
    </xf>
    <xf numFmtId="0" fontId="23" fillId="16" borderId="0" xfId="16" applyFont="1" applyFill="1" applyAlignment="1">
      <alignment vertical="center" wrapText="1"/>
    </xf>
    <xf numFmtId="0" fontId="46" fillId="16" borderId="101" xfId="16" applyFont="1" applyFill="1" applyBorder="1" applyAlignment="1">
      <alignment horizontal="justify" vertical="center" wrapText="1"/>
    </xf>
    <xf numFmtId="0" fontId="46" fillId="16" borderId="71" xfId="16" applyFont="1" applyFill="1" applyBorder="1" applyAlignment="1">
      <alignment horizontal="justify" vertical="center" wrapText="1"/>
    </xf>
    <xf numFmtId="0" fontId="46" fillId="16" borderId="71" xfId="16" applyFont="1" applyFill="1" applyBorder="1" applyAlignment="1">
      <alignment vertical="center"/>
    </xf>
    <xf numFmtId="0" fontId="46" fillId="0" borderId="71" xfId="16" applyFont="1" applyBorder="1" applyAlignment="1">
      <alignment vertical="center"/>
    </xf>
    <xf numFmtId="0" fontId="46" fillId="0" borderId="102" xfId="16" applyFont="1" applyBorder="1" applyAlignment="1">
      <alignment horizontal="center" vertical="center"/>
    </xf>
    <xf numFmtId="0" fontId="46" fillId="0" borderId="104" xfId="16" applyFont="1" applyBorder="1" applyAlignment="1">
      <alignment horizontal="center" vertical="center"/>
    </xf>
    <xf numFmtId="0" fontId="0" fillId="0" borderId="116" xfId="0" applyBorder="1"/>
    <xf numFmtId="0" fontId="0" fillId="66" borderId="116" xfId="0" applyFill="1" applyBorder="1" applyAlignment="1">
      <alignment horizontal="center"/>
    </xf>
    <xf numFmtId="174" fontId="0" fillId="0" borderId="116" xfId="65" applyNumberFormat="1" applyFont="1" applyBorder="1"/>
    <xf numFmtId="170" fontId="23" fillId="64" borderId="107" xfId="0" applyNumberFormat="1" applyFont="1" applyFill="1" applyBorder="1" applyAlignment="1">
      <alignment horizontal="center" vertical="center"/>
    </xf>
    <xf numFmtId="170" fontId="23" fillId="64" borderId="53" xfId="0" applyNumberFormat="1" applyFont="1" applyFill="1" applyBorder="1" applyAlignment="1">
      <alignment horizontal="center" vertical="center"/>
    </xf>
    <xf numFmtId="170" fontId="23" fillId="64" borderId="50" xfId="0" applyNumberFormat="1" applyFont="1" applyFill="1" applyBorder="1" applyAlignment="1">
      <alignment horizontal="center" vertical="center"/>
    </xf>
    <xf numFmtId="170" fontId="23" fillId="64" borderId="51" xfId="0" applyNumberFormat="1" applyFont="1" applyFill="1" applyBorder="1" applyAlignment="1">
      <alignment horizontal="center" vertical="center"/>
    </xf>
    <xf numFmtId="170" fontId="23" fillId="64" borderId="70" xfId="0" applyNumberFormat="1" applyFont="1" applyFill="1" applyBorder="1" applyAlignment="1" applyProtection="1">
      <alignment horizontal="center" vertical="center"/>
      <protection locked="0"/>
    </xf>
    <xf numFmtId="0" fontId="9" fillId="64" borderId="82" xfId="0" applyFont="1" applyFill="1" applyBorder="1" applyAlignment="1">
      <alignment horizontal="center" vertical="center"/>
    </xf>
    <xf numFmtId="0" fontId="9" fillId="64" borderId="108" xfId="0" applyFont="1" applyFill="1" applyBorder="1" applyAlignment="1">
      <alignment horizontal="center" vertical="center"/>
    </xf>
    <xf numFmtId="170" fontId="9" fillId="64" borderId="60" xfId="0" applyNumberFormat="1" applyFont="1" applyFill="1" applyBorder="1" applyAlignment="1">
      <alignment horizontal="center" vertical="center"/>
    </xf>
    <xf numFmtId="170" fontId="9" fillId="64" borderId="95" xfId="0" applyNumberFormat="1" applyFont="1" applyFill="1" applyBorder="1" applyAlignment="1">
      <alignment horizontal="center" vertical="center"/>
    </xf>
    <xf numFmtId="165" fontId="0" fillId="64" borderId="65" xfId="0" applyNumberFormat="1" applyFill="1" applyBorder="1" applyAlignment="1" applyProtection="1">
      <alignment vertical="center"/>
      <protection locked="0"/>
    </xf>
    <xf numFmtId="170" fontId="9" fillId="64" borderId="108" xfId="0" applyNumberFormat="1" applyFont="1" applyFill="1" applyBorder="1" applyAlignment="1">
      <alignment horizontal="center" vertical="center"/>
    </xf>
    <xf numFmtId="165" fontId="0" fillId="64" borderId="65" xfId="0" applyNumberFormat="1" applyFill="1" applyBorder="1" applyAlignment="1">
      <alignment vertical="center"/>
    </xf>
    <xf numFmtId="0" fontId="9" fillId="64" borderId="84" xfId="0" applyFont="1" applyFill="1" applyBorder="1" applyAlignment="1">
      <alignment horizontal="center" vertical="center"/>
    </xf>
    <xf numFmtId="0" fontId="9" fillId="64" borderId="64" xfId="0" applyFont="1" applyFill="1" applyBorder="1" applyAlignment="1">
      <alignment horizontal="center" vertical="center"/>
    </xf>
    <xf numFmtId="170" fontId="9" fillId="64" borderId="55" xfId="0" applyNumberFormat="1" applyFont="1" applyFill="1" applyBorder="1" applyAlignment="1">
      <alignment horizontal="center" vertical="center"/>
    </xf>
    <xf numFmtId="170" fontId="9" fillId="64" borderId="62" xfId="0" applyNumberFormat="1" applyFont="1" applyFill="1" applyBorder="1" applyAlignment="1">
      <alignment horizontal="center" vertical="center"/>
    </xf>
    <xf numFmtId="165" fontId="0" fillId="64" borderId="66" xfId="0" applyNumberFormat="1" applyFill="1" applyBorder="1" applyAlignment="1" applyProtection="1">
      <alignment vertical="center"/>
      <protection locked="0"/>
    </xf>
    <xf numFmtId="170" fontId="9" fillId="64" borderId="64" xfId="0" applyNumberFormat="1" applyFont="1" applyFill="1" applyBorder="1" applyAlignment="1">
      <alignment horizontal="center" vertical="center"/>
    </xf>
    <xf numFmtId="165" fontId="0" fillId="64" borderId="66" xfId="0" applyNumberFormat="1" applyFill="1" applyBorder="1" applyAlignment="1">
      <alignment vertical="center"/>
    </xf>
    <xf numFmtId="165" fontId="70" fillId="64" borderId="2" xfId="65" applyFont="1" applyFill="1" applyBorder="1" applyAlignment="1" applyProtection="1">
      <alignment horizontal="right"/>
      <protection locked="0"/>
    </xf>
    <xf numFmtId="170" fontId="0" fillId="64" borderId="64" xfId="0" applyNumberFormat="1" applyFill="1" applyBorder="1" applyAlignment="1">
      <alignment horizontal="center" vertical="center"/>
    </xf>
    <xf numFmtId="170" fontId="0" fillId="64" borderId="55" xfId="0" applyNumberFormat="1" applyFill="1" applyBorder="1" applyAlignment="1">
      <alignment horizontal="center" vertical="center"/>
    </xf>
    <xf numFmtId="170" fontId="0" fillId="64" borderId="62" xfId="0" applyNumberFormat="1" applyFill="1" applyBorder="1" applyAlignment="1">
      <alignment horizontal="center" vertical="center"/>
    </xf>
    <xf numFmtId="0" fontId="9" fillId="64" borderId="90" xfId="0" applyFont="1" applyFill="1" applyBorder="1" applyAlignment="1">
      <alignment horizontal="center" vertical="center"/>
    </xf>
    <xf numFmtId="0" fontId="9" fillId="64" borderId="58" xfId="0" applyFont="1" applyFill="1" applyBorder="1" applyAlignment="1">
      <alignment horizontal="center" vertical="center"/>
    </xf>
    <xf numFmtId="170" fontId="9" fillId="64" borderId="61" xfId="0" applyNumberFormat="1" applyFont="1" applyFill="1" applyBorder="1" applyAlignment="1">
      <alignment horizontal="center" vertical="center"/>
    </xf>
    <xf numFmtId="170" fontId="9" fillId="64" borderId="56" xfId="0" applyNumberFormat="1" applyFont="1" applyFill="1" applyBorder="1" applyAlignment="1">
      <alignment horizontal="center" vertical="center"/>
    </xf>
    <xf numFmtId="165" fontId="0" fillId="64" borderId="91" xfId="0" applyNumberFormat="1" applyFill="1" applyBorder="1" applyAlignment="1" applyProtection="1">
      <alignment vertical="center"/>
      <protection locked="0"/>
    </xf>
    <xf numFmtId="170" fontId="0" fillId="64" borderId="58" xfId="0" applyNumberFormat="1" applyFill="1" applyBorder="1" applyAlignment="1">
      <alignment horizontal="center" vertical="center"/>
    </xf>
    <xf numFmtId="170" fontId="0" fillId="64" borderId="61" xfId="0" applyNumberFormat="1" applyFill="1" applyBorder="1" applyAlignment="1">
      <alignment horizontal="center" vertical="center"/>
    </xf>
    <xf numFmtId="170" fontId="0" fillId="64" borderId="56" xfId="0" applyNumberFormat="1" applyFill="1" applyBorder="1" applyAlignment="1">
      <alignment horizontal="center" vertical="center"/>
    </xf>
    <xf numFmtId="165" fontId="0" fillId="64" borderId="91" xfId="0" applyNumberFormat="1" applyFill="1" applyBorder="1" applyAlignment="1">
      <alignment vertical="center"/>
    </xf>
    <xf numFmtId="0" fontId="9" fillId="0" borderId="82" xfId="0" applyFont="1" applyBorder="1" applyAlignment="1">
      <alignment horizontal="center" vertical="center"/>
    </xf>
    <xf numFmtId="0" fontId="9" fillId="0" borderId="108" xfId="0" applyFont="1" applyBorder="1" applyAlignment="1">
      <alignment horizontal="center" vertical="center"/>
    </xf>
    <xf numFmtId="170" fontId="9" fillId="0" borderId="60" xfId="0" applyNumberFormat="1" applyFont="1" applyBorder="1" applyAlignment="1">
      <alignment horizontal="center" vertical="center"/>
    </xf>
    <xf numFmtId="170" fontId="9" fillId="0" borderId="95" xfId="0" applyNumberFormat="1" applyFont="1" applyBorder="1" applyAlignment="1">
      <alignment horizontal="center" vertical="center"/>
    </xf>
    <xf numFmtId="165" fontId="0" fillId="0" borderId="65" xfId="0" applyNumberFormat="1" applyBorder="1" applyAlignment="1" applyProtection="1">
      <alignment vertical="center"/>
      <protection locked="0"/>
    </xf>
    <xf numFmtId="165" fontId="0" fillId="0" borderId="65" xfId="0" applyNumberFormat="1" applyBorder="1" applyAlignment="1">
      <alignment vertical="center"/>
    </xf>
    <xf numFmtId="0" fontId="9" fillId="0" borderId="64" xfId="0" applyFont="1" applyBorder="1" applyAlignment="1">
      <alignment vertical="center" wrapText="1"/>
    </xf>
    <xf numFmtId="0" fontId="9" fillId="0" borderId="84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170" fontId="9" fillId="0" borderId="55" xfId="0" applyNumberFormat="1" applyFont="1" applyBorder="1" applyAlignment="1">
      <alignment horizontal="center" vertical="center"/>
    </xf>
    <xf numFmtId="170" fontId="9" fillId="0" borderId="62" xfId="0" applyNumberFormat="1" applyFont="1" applyBorder="1" applyAlignment="1">
      <alignment horizontal="center" vertical="center"/>
    </xf>
    <xf numFmtId="165" fontId="0" fillId="0" borderId="66" xfId="0" applyNumberFormat="1" applyBorder="1" applyAlignment="1" applyProtection="1">
      <alignment vertical="center"/>
      <protection locked="0"/>
    </xf>
    <xf numFmtId="170" fontId="0" fillId="0" borderId="64" xfId="0" applyNumberFormat="1" applyBorder="1" applyAlignment="1">
      <alignment horizontal="center" vertical="center"/>
    </xf>
    <xf numFmtId="170" fontId="0" fillId="0" borderId="55" xfId="0" applyNumberFormat="1" applyBorder="1" applyAlignment="1">
      <alignment horizontal="center" vertical="center"/>
    </xf>
    <xf numFmtId="170" fontId="0" fillId="0" borderId="62" xfId="0" applyNumberFormat="1" applyBorder="1" applyAlignment="1">
      <alignment horizontal="center" vertical="center"/>
    </xf>
    <xf numFmtId="165" fontId="0" fillId="0" borderId="66" xfId="0" applyNumberFormat="1" applyBorder="1" applyAlignment="1">
      <alignment vertical="center"/>
    </xf>
    <xf numFmtId="0" fontId="9" fillId="0" borderId="58" xfId="0" applyFont="1" applyBorder="1" applyAlignment="1">
      <alignment vertical="center" wrapText="1"/>
    </xf>
    <xf numFmtId="0" fontId="9" fillId="0" borderId="90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170" fontId="9" fillId="0" borderId="61" xfId="0" applyNumberFormat="1" applyFont="1" applyBorder="1" applyAlignment="1">
      <alignment horizontal="center" vertical="center"/>
    </xf>
    <xf numFmtId="170" fontId="9" fillId="0" borderId="56" xfId="0" applyNumberFormat="1" applyFont="1" applyBorder="1" applyAlignment="1">
      <alignment horizontal="center" vertical="center"/>
    </xf>
    <xf numFmtId="165" fontId="0" fillId="0" borderId="91" xfId="0" applyNumberFormat="1" applyBorder="1" applyAlignment="1" applyProtection="1">
      <alignment vertical="center"/>
      <protection locked="0"/>
    </xf>
    <xf numFmtId="170" fontId="0" fillId="0" borderId="58" xfId="0" applyNumberFormat="1" applyBorder="1" applyAlignment="1">
      <alignment horizontal="center" vertical="center"/>
    </xf>
    <xf numFmtId="170" fontId="0" fillId="0" borderId="61" xfId="0" applyNumberFormat="1" applyBorder="1" applyAlignment="1">
      <alignment horizontal="center" vertical="center"/>
    </xf>
    <xf numFmtId="170" fontId="0" fillId="0" borderId="56" xfId="0" applyNumberFormat="1" applyBorder="1" applyAlignment="1">
      <alignment horizontal="center" vertical="center"/>
    </xf>
    <xf numFmtId="165" fontId="0" fillId="0" borderId="91" xfId="0" applyNumberFormat="1" applyBorder="1" applyAlignment="1">
      <alignment vertical="center"/>
    </xf>
    <xf numFmtId="0" fontId="9" fillId="64" borderId="108" xfId="0" applyFont="1" applyFill="1" applyBorder="1" applyAlignment="1">
      <alignment vertical="center" wrapText="1"/>
    </xf>
    <xf numFmtId="170" fontId="0" fillId="64" borderId="108" xfId="0" applyNumberFormat="1" applyFill="1" applyBorder="1" applyAlignment="1">
      <alignment horizontal="center" vertical="center"/>
    </xf>
    <xf numFmtId="170" fontId="0" fillId="64" borderId="60" xfId="0" applyNumberFormat="1" applyFill="1" applyBorder="1" applyAlignment="1">
      <alignment horizontal="center" vertical="center"/>
    </xf>
    <xf numFmtId="170" fontId="0" fillId="64" borderId="95" xfId="0" applyNumberFormat="1" applyFill="1" applyBorder="1" applyAlignment="1">
      <alignment horizontal="center" vertical="center"/>
    </xf>
    <xf numFmtId="0" fontId="9" fillId="64" borderId="64" xfId="0" applyFont="1" applyFill="1" applyBorder="1" applyAlignment="1">
      <alignment vertical="center" wrapText="1"/>
    </xf>
    <xf numFmtId="0" fontId="9" fillId="0" borderId="107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170" fontId="9" fillId="0" borderId="50" xfId="0" applyNumberFormat="1" applyFont="1" applyBorder="1" applyAlignment="1">
      <alignment horizontal="center" vertical="center"/>
    </xf>
    <xf numFmtId="170" fontId="9" fillId="0" borderId="51" xfId="0" applyNumberFormat="1" applyFont="1" applyBorder="1" applyAlignment="1">
      <alignment horizontal="center" vertical="center"/>
    </xf>
    <xf numFmtId="165" fontId="0" fillId="0" borderId="70" xfId="0" applyNumberFormat="1" applyBorder="1" applyAlignment="1" applyProtection="1">
      <alignment vertical="center"/>
      <protection locked="0"/>
    </xf>
    <xf numFmtId="170" fontId="0" fillId="0" borderId="53" xfId="0" applyNumberFormat="1" applyBorder="1" applyAlignment="1">
      <alignment horizontal="center" vertical="center"/>
    </xf>
    <xf numFmtId="170" fontId="0" fillId="0" borderId="50" xfId="0" applyNumberFormat="1" applyBorder="1" applyAlignment="1">
      <alignment horizontal="center" vertical="center"/>
    </xf>
    <xf numFmtId="170" fontId="0" fillId="0" borderId="51" xfId="0" applyNumberFormat="1" applyBorder="1" applyAlignment="1">
      <alignment horizontal="center" vertical="center"/>
    </xf>
    <xf numFmtId="165" fontId="0" fillId="0" borderId="70" xfId="0" applyNumberFormat="1" applyBorder="1" applyAlignment="1">
      <alignment vertical="center"/>
    </xf>
    <xf numFmtId="170" fontId="9" fillId="0" borderId="108" xfId="0" applyNumberFormat="1" applyFont="1" applyBorder="1" applyAlignment="1">
      <alignment horizontal="center" vertical="center"/>
    </xf>
    <xf numFmtId="170" fontId="9" fillId="0" borderId="64" xfId="0" applyNumberFormat="1" applyFont="1" applyBorder="1" applyAlignment="1">
      <alignment horizontal="center" vertical="center"/>
    </xf>
    <xf numFmtId="0" fontId="9" fillId="0" borderId="86" xfId="0" applyFont="1" applyBorder="1" applyAlignment="1">
      <alignment horizontal="center" vertical="center"/>
    </xf>
    <xf numFmtId="0" fontId="9" fillId="0" borderId="88" xfId="0" applyFont="1" applyBorder="1" applyAlignment="1">
      <alignment horizontal="center" vertical="center"/>
    </xf>
    <xf numFmtId="170" fontId="9" fillId="0" borderId="54" xfId="0" applyNumberFormat="1" applyFont="1" applyBorder="1" applyAlignment="1">
      <alignment horizontal="center" vertical="center"/>
    </xf>
    <xf numFmtId="170" fontId="9" fillId="0" borderId="87" xfId="0" applyNumberFormat="1" applyFont="1" applyBorder="1" applyAlignment="1">
      <alignment horizontal="center" vertical="center"/>
    </xf>
    <xf numFmtId="165" fontId="12" fillId="0" borderId="80" xfId="0" applyNumberFormat="1" applyFont="1" applyBorder="1" applyAlignment="1" applyProtection="1">
      <alignment vertical="center"/>
      <protection locked="0"/>
    </xf>
    <xf numFmtId="170" fontId="12" fillId="0" borderId="88" xfId="0" applyNumberFormat="1" applyFont="1" applyBorder="1" applyAlignment="1">
      <alignment horizontal="center" vertical="center"/>
    </xf>
    <xf numFmtId="170" fontId="12" fillId="0" borderId="54" xfId="0" applyNumberFormat="1" applyFont="1" applyBorder="1" applyAlignment="1">
      <alignment horizontal="center" vertical="center"/>
    </xf>
    <xf numFmtId="170" fontId="12" fillId="0" borderId="87" xfId="0" applyNumberFormat="1" applyFont="1" applyBorder="1" applyAlignment="1">
      <alignment horizontal="center" vertical="center"/>
    </xf>
    <xf numFmtId="165" fontId="12" fillId="0" borderId="80" xfId="0" applyNumberFormat="1" applyFont="1" applyBorder="1" applyAlignment="1">
      <alignment vertical="center"/>
    </xf>
    <xf numFmtId="165" fontId="12" fillId="0" borderId="65" xfId="0" applyNumberFormat="1" applyFont="1" applyBorder="1" applyAlignment="1" applyProtection="1">
      <alignment vertical="center"/>
      <protection locked="0"/>
    </xf>
    <xf numFmtId="170" fontId="12" fillId="0" borderId="108" xfId="0" applyNumberFormat="1" applyFont="1" applyBorder="1" applyAlignment="1">
      <alignment horizontal="center" vertical="center"/>
    </xf>
    <xf numFmtId="170" fontId="12" fillId="0" borderId="60" xfId="0" applyNumberFormat="1" applyFont="1" applyBorder="1" applyAlignment="1">
      <alignment horizontal="center" vertical="center"/>
    </xf>
    <xf numFmtId="170" fontId="12" fillId="0" borderId="95" xfId="0" applyNumberFormat="1" applyFont="1" applyBorder="1" applyAlignment="1">
      <alignment horizontal="center" vertical="center"/>
    </xf>
    <xf numFmtId="165" fontId="12" fillId="0" borderId="65" xfId="0" applyNumberFormat="1" applyFont="1" applyBorder="1" applyAlignment="1">
      <alignment vertical="center"/>
    </xf>
    <xf numFmtId="165" fontId="9" fillId="0" borderId="65" xfId="0" applyNumberFormat="1" applyFont="1" applyBorder="1" applyAlignment="1">
      <alignment vertical="center"/>
    </xf>
    <xf numFmtId="170" fontId="9" fillId="0" borderId="88" xfId="0" applyNumberFormat="1" applyFont="1" applyBorder="1" applyAlignment="1">
      <alignment horizontal="center" vertical="center"/>
    </xf>
    <xf numFmtId="0" fontId="9" fillId="64" borderId="107" xfId="0" applyFont="1" applyFill="1" applyBorder="1" applyAlignment="1">
      <alignment horizontal="center" vertical="center"/>
    </xf>
    <xf numFmtId="0" fontId="9" fillId="64" borderId="53" xfId="0" applyFont="1" applyFill="1" applyBorder="1" applyAlignment="1">
      <alignment horizontal="center" vertical="center"/>
    </xf>
    <xf numFmtId="170" fontId="9" fillId="64" borderId="50" xfId="0" applyNumberFormat="1" applyFont="1" applyFill="1" applyBorder="1" applyAlignment="1">
      <alignment horizontal="center" vertical="center"/>
    </xf>
    <xf numFmtId="170" fontId="9" fillId="64" borderId="51" xfId="0" applyNumberFormat="1" applyFont="1" applyFill="1" applyBorder="1" applyAlignment="1">
      <alignment horizontal="center" vertical="center"/>
    </xf>
    <xf numFmtId="165" fontId="12" fillId="64" borderId="70" xfId="0" applyNumberFormat="1" applyFont="1" applyFill="1" applyBorder="1" applyAlignment="1" applyProtection="1">
      <alignment vertical="center"/>
      <protection locked="0"/>
    </xf>
    <xf numFmtId="170" fontId="12" fillId="64" borderId="53" xfId="0" applyNumberFormat="1" applyFont="1" applyFill="1" applyBorder="1" applyAlignment="1">
      <alignment horizontal="center" vertical="center"/>
    </xf>
    <xf numFmtId="170" fontId="12" fillId="64" borderId="50" xfId="0" applyNumberFormat="1" applyFont="1" applyFill="1" applyBorder="1" applyAlignment="1">
      <alignment horizontal="center" vertical="center"/>
    </xf>
    <xf numFmtId="170" fontId="12" fillId="64" borderId="51" xfId="0" applyNumberFormat="1" applyFont="1" applyFill="1" applyBorder="1" applyAlignment="1">
      <alignment horizontal="center" vertical="center"/>
    </xf>
    <xf numFmtId="165" fontId="12" fillId="64" borderId="70" xfId="0" applyNumberFormat="1" applyFont="1" applyFill="1" applyBorder="1" applyAlignment="1">
      <alignment vertical="center"/>
    </xf>
    <xf numFmtId="0" fontId="9" fillId="64" borderId="86" xfId="0" applyFont="1" applyFill="1" applyBorder="1" applyAlignment="1">
      <alignment horizontal="center" vertical="center"/>
    </xf>
    <xf numFmtId="0" fontId="9" fillId="64" borderId="88" xfId="0" applyFont="1" applyFill="1" applyBorder="1" applyAlignment="1">
      <alignment horizontal="center" vertical="center"/>
    </xf>
    <xf numFmtId="170" fontId="9" fillId="64" borderId="54" xfId="0" applyNumberFormat="1" applyFont="1" applyFill="1" applyBorder="1" applyAlignment="1">
      <alignment horizontal="center" vertical="center"/>
    </xf>
    <xf numFmtId="170" fontId="9" fillId="64" borderId="87" xfId="0" applyNumberFormat="1" applyFont="1" applyFill="1" applyBorder="1" applyAlignment="1">
      <alignment horizontal="center" vertical="center"/>
    </xf>
    <xf numFmtId="165" fontId="12" fillId="64" borderId="80" xfId="0" applyNumberFormat="1" applyFont="1" applyFill="1" applyBorder="1" applyAlignment="1" applyProtection="1">
      <alignment vertical="center"/>
      <protection locked="0"/>
    </xf>
    <xf numFmtId="170" fontId="12" fillId="64" borderId="88" xfId="0" applyNumberFormat="1" applyFont="1" applyFill="1" applyBorder="1" applyAlignment="1">
      <alignment horizontal="center" vertical="center"/>
    </xf>
    <xf numFmtId="170" fontId="12" fillId="64" borderId="54" xfId="0" applyNumberFormat="1" applyFont="1" applyFill="1" applyBorder="1" applyAlignment="1">
      <alignment horizontal="center" vertical="center"/>
    </xf>
    <xf numFmtId="170" fontId="12" fillId="64" borderId="87" xfId="0" applyNumberFormat="1" applyFont="1" applyFill="1" applyBorder="1" applyAlignment="1">
      <alignment horizontal="center" vertical="center"/>
    </xf>
    <xf numFmtId="165" fontId="12" fillId="64" borderId="80" xfId="0" applyNumberFormat="1" applyFont="1" applyFill="1" applyBorder="1" applyAlignment="1">
      <alignment vertical="center"/>
    </xf>
    <xf numFmtId="165" fontId="9" fillId="64" borderId="66" xfId="0" applyNumberFormat="1" applyFont="1" applyFill="1" applyBorder="1" applyAlignment="1" applyProtection="1">
      <alignment vertical="center"/>
      <protection locked="0"/>
    </xf>
    <xf numFmtId="170" fontId="12" fillId="64" borderId="64" xfId="0" applyNumberFormat="1" applyFont="1" applyFill="1" applyBorder="1" applyAlignment="1">
      <alignment horizontal="center" vertical="center"/>
    </xf>
    <xf numFmtId="170" fontId="12" fillId="64" borderId="55" xfId="0" applyNumberFormat="1" applyFont="1" applyFill="1" applyBorder="1" applyAlignment="1">
      <alignment horizontal="center" vertical="center"/>
    </xf>
    <xf numFmtId="170" fontId="12" fillId="64" borderId="62" xfId="0" applyNumberFormat="1" applyFont="1" applyFill="1" applyBorder="1" applyAlignment="1">
      <alignment horizontal="center" vertical="center"/>
    </xf>
    <xf numFmtId="165" fontId="9" fillId="64" borderId="66" xfId="0" applyNumberFormat="1" applyFont="1" applyFill="1" applyBorder="1" applyAlignment="1">
      <alignment vertical="center"/>
    </xf>
    <xf numFmtId="165" fontId="22" fillId="64" borderId="70" xfId="0" applyNumberFormat="1" applyFont="1" applyFill="1" applyBorder="1" applyAlignment="1" applyProtection="1">
      <alignment vertical="center"/>
      <protection locked="0"/>
    </xf>
    <xf numFmtId="165" fontId="22" fillId="64" borderId="70" xfId="0" applyNumberFormat="1" applyFont="1" applyFill="1" applyBorder="1" applyAlignment="1">
      <alignment vertical="center"/>
    </xf>
    <xf numFmtId="0" fontId="9" fillId="64" borderId="58" xfId="0" applyFont="1" applyFill="1" applyBorder="1" applyAlignment="1">
      <alignment vertical="center" wrapText="1"/>
    </xf>
    <xf numFmtId="0" fontId="9" fillId="64" borderId="61" xfId="0" applyFont="1" applyFill="1" applyBorder="1" applyAlignment="1">
      <alignment vertical="center" wrapText="1"/>
    </xf>
    <xf numFmtId="0" fontId="9" fillId="0" borderId="116" xfId="0" applyFont="1" applyBorder="1"/>
    <xf numFmtId="174" fontId="0" fillId="67" borderId="116" xfId="65" applyNumberFormat="1" applyFont="1" applyFill="1" applyBorder="1"/>
    <xf numFmtId="0" fontId="0" fillId="14" borderId="116" xfId="0" applyFill="1" applyBorder="1" applyAlignment="1">
      <alignment horizontal="center"/>
    </xf>
    <xf numFmtId="0" fontId="0" fillId="14" borderId="7" xfId="0" applyFill="1" applyBorder="1" applyAlignment="1">
      <alignment horizontal="center"/>
    </xf>
    <xf numFmtId="0" fontId="0" fillId="4" borderId="0" xfId="0" applyFill="1"/>
    <xf numFmtId="166" fontId="36" fillId="63" borderId="80" xfId="10" applyFont="1" applyFill="1" applyBorder="1" applyAlignment="1" applyProtection="1">
      <alignment vertical="center"/>
    </xf>
    <xf numFmtId="166" fontId="37" fillId="63" borderId="70" xfId="10" applyFont="1" applyFill="1" applyBorder="1" applyAlignment="1" applyProtection="1">
      <alignment vertical="center"/>
    </xf>
    <xf numFmtId="0" fontId="31" fillId="3" borderId="20" xfId="0" applyFont="1" applyFill="1" applyBorder="1" applyAlignment="1" applyProtection="1">
      <alignment vertical="center" wrapText="1"/>
      <protection locked="0"/>
    </xf>
    <xf numFmtId="3" fontId="31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31" fillId="3" borderId="20" xfId="0" applyFont="1" applyFill="1" applyBorder="1" applyAlignment="1" applyProtection="1">
      <alignment horizontal="center" vertical="center" wrapText="1"/>
      <protection locked="0"/>
    </xf>
    <xf numFmtId="49" fontId="70" fillId="0" borderId="2" xfId="0" applyNumberFormat="1" applyFont="1" applyBorder="1" applyAlignment="1" applyProtection="1">
      <alignment wrapText="1"/>
      <protection locked="0"/>
    </xf>
    <xf numFmtId="1" fontId="70" fillId="0" borderId="2" xfId="0" applyNumberFormat="1" applyFont="1" applyBorder="1" applyAlignment="1" applyProtection="1">
      <alignment wrapText="1"/>
      <protection locked="0"/>
    </xf>
    <xf numFmtId="165" fontId="70" fillId="0" borderId="2" xfId="65" applyFont="1" applyBorder="1" applyAlignment="1" applyProtection="1">
      <alignment horizontal="left" wrapText="1"/>
      <protection locked="0"/>
    </xf>
    <xf numFmtId="49" fontId="70" fillId="0" borderId="2" xfId="0" applyNumberFormat="1" applyFont="1" applyBorder="1" applyAlignment="1" applyProtection="1">
      <alignment horizontal="left" wrapText="1"/>
      <protection locked="0"/>
    </xf>
    <xf numFmtId="49" fontId="70" fillId="0" borderId="2" xfId="0" applyNumberFormat="1" applyFont="1" applyBorder="1" applyAlignment="1" applyProtection="1">
      <alignment horizontal="center" wrapText="1"/>
      <protection locked="0"/>
    </xf>
    <xf numFmtId="0" fontId="71" fillId="64" borderId="116" xfId="61" applyFont="1" applyFill="1" applyBorder="1" applyAlignment="1">
      <alignment horizontal="center" vertical="center" wrapText="1"/>
    </xf>
    <xf numFmtId="0" fontId="71" fillId="64" borderId="33" xfId="61" applyFont="1" applyFill="1" applyBorder="1" applyAlignment="1">
      <alignment horizontal="center" vertical="center" wrapText="1"/>
    </xf>
    <xf numFmtId="0" fontId="71" fillId="64" borderId="2" xfId="61" applyFont="1" applyFill="1" applyBorder="1" applyAlignment="1">
      <alignment horizontal="center" vertical="center" wrapText="1"/>
    </xf>
    <xf numFmtId="174" fontId="71" fillId="64" borderId="2" xfId="65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 applyProtection="1">
      <alignment wrapText="1"/>
      <protection locked="0"/>
    </xf>
    <xf numFmtId="49" fontId="0" fillId="0" borderId="2" xfId="0" applyNumberFormat="1" applyBorder="1" applyAlignment="1" applyProtection="1">
      <alignment wrapText="1"/>
      <protection locked="0"/>
    </xf>
    <xf numFmtId="165" fontId="0" fillId="0" borderId="2" xfId="65" applyFont="1" applyBorder="1" applyAlignment="1" applyProtection="1">
      <alignment horizontal="right" wrapText="1"/>
      <protection locked="0"/>
    </xf>
    <xf numFmtId="43" fontId="8" fillId="64" borderId="0" xfId="6" applyNumberFormat="1" applyFill="1" applyAlignment="1">
      <alignment vertical="center"/>
    </xf>
    <xf numFmtId="0" fontId="37" fillId="68" borderId="101" xfId="16" applyFont="1" applyFill="1" applyBorder="1" applyAlignment="1">
      <alignment vertical="center"/>
    </xf>
    <xf numFmtId="0" fontId="37" fillId="68" borderId="71" xfId="16" applyFont="1" applyFill="1" applyBorder="1" applyAlignment="1">
      <alignment vertical="center"/>
    </xf>
    <xf numFmtId="0" fontId="37" fillId="68" borderId="93" xfId="16" applyFont="1" applyFill="1" applyBorder="1" applyAlignment="1">
      <alignment vertical="center"/>
    </xf>
    <xf numFmtId="0" fontId="37" fillId="68" borderId="59" xfId="16" applyFont="1" applyFill="1" applyBorder="1" applyAlignment="1">
      <alignment vertical="center"/>
    </xf>
    <xf numFmtId="0" fontId="37" fillId="68" borderId="75" xfId="16" applyFont="1" applyFill="1" applyBorder="1" applyAlignment="1">
      <alignment vertical="center"/>
    </xf>
    <xf numFmtId="0" fontId="37" fillId="68" borderId="63" xfId="16" applyFont="1" applyFill="1" applyBorder="1" applyAlignment="1">
      <alignment vertical="center"/>
    </xf>
    <xf numFmtId="0" fontId="13" fillId="4" borderId="0" xfId="6" applyFont="1" applyFill="1" applyAlignment="1">
      <alignment horizontal="right" vertical="center"/>
    </xf>
    <xf numFmtId="0" fontId="13" fillId="5" borderId="116" xfId="6" applyFont="1" applyFill="1" applyBorder="1" applyAlignment="1">
      <alignment horizontal="center" vertical="center" wrapText="1"/>
    </xf>
    <xf numFmtId="0" fontId="16" fillId="0" borderId="116" xfId="6" applyFont="1" applyBorder="1" applyAlignment="1">
      <alignment horizontal="center" vertical="center"/>
    </xf>
    <xf numFmtId="170" fontId="16" fillId="0" borderId="116" xfId="6" applyNumberFormat="1" applyFont="1" applyBorder="1" applyAlignment="1">
      <alignment horizontal="center" vertical="center"/>
    </xf>
    <xf numFmtId="0" fontId="16" fillId="0" borderId="116" xfId="6" applyFont="1" applyBorder="1" applyAlignment="1">
      <alignment horizontal="justify" vertical="center" wrapText="1"/>
    </xf>
    <xf numFmtId="0" fontId="13" fillId="11" borderId="116" xfId="6" applyFont="1" applyFill="1" applyBorder="1" applyAlignment="1">
      <alignment horizontal="center" vertical="center" wrapText="1"/>
    </xf>
    <xf numFmtId="0" fontId="13" fillId="12" borderId="116" xfId="6" applyFont="1" applyFill="1" applyBorder="1" applyAlignment="1">
      <alignment horizontal="center" vertical="center" wrapText="1"/>
    </xf>
    <xf numFmtId="0" fontId="13" fillId="7" borderId="116" xfId="6" applyFont="1" applyFill="1" applyBorder="1" applyAlignment="1">
      <alignment horizontal="center" vertical="center" wrapText="1"/>
    </xf>
    <xf numFmtId="0" fontId="17" fillId="21" borderId="116" xfId="6" applyFont="1" applyFill="1" applyBorder="1" applyAlignment="1">
      <alignment horizontal="center" vertical="center" wrapText="1"/>
    </xf>
    <xf numFmtId="4" fontId="13" fillId="13" borderId="116" xfId="6" applyNumberFormat="1" applyFont="1" applyFill="1" applyBorder="1" applyAlignment="1">
      <alignment horizontal="center" vertical="center" wrapText="1"/>
    </xf>
    <xf numFmtId="4" fontId="13" fillId="14" borderId="116" xfId="6" applyNumberFormat="1" applyFont="1" applyFill="1" applyBorder="1" applyAlignment="1">
      <alignment horizontal="center" vertical="center" wrapText="1"/>
    </xf>
    <xf numFmtId="38" fontId="16" fillId="0" borderId="116" xfId="6" applyNumberFormat="1" applyFont="1" applyBorder="1" applyAlignment="1">
      <alignment vertical="center"/>
    </xf>
    <xf numFmtId="38" fontId="16" fillId="13" borderId="116" xfId="6" applyNumberFormat="1" applyFont="1" applyFill="1" applyBorder="1" applyAlignment="1">
      <alignment vertical="center"/>
    </xf>
    <xf numFmtId="38" fontId="17" fillId="20" borderId="116" xfId="6" applyNumberFormat="1" applyFont="1" applyFill="1" applyBorder="1" applyAlignment="1">
      <alignment vertical="center"/>
    </xf>
    <xf numFmtId="38" fontId="16" fillId="9" borderId="116" xfId="6" applyNumberFormat="1" applyFont="1" applyFill="1" applyBorder="1" applyAlignment="1">
      <alignment vertical="center"/>
    </xf>
    <xf numFmtId="40" fontId="16" fillId="4" borderId="0" xfId="6" applyNumberFormat="1" applyFont="1" applyFill="1" applyAlignment="1">
      <alignment vertical="center"/>
    </xf>
    <xf numFmtId="40" fontId="16" fillId="4" borderId="0" xfId="6" applyNumberFormat="1" applyFont="1" applyFill="1" applyAlignment="1">
      <alignment vertical="center" wrapText="1"/>
    </xf>
    <xf numFmtId="40" fontId="16" fillId="4" borderId="0" xfId="6" applyNumberFormat="1" applyFont="1" applyFill="1" applyAlignment="1">
      <alignment horizontal="center" vertical="center"/>
    </xf>
    <xf numFmtId="38" fontId="17" fillId="4" borderId="24" xfId="6" applyNumberFormat="1" applyFont="1" applyFill="1" applyBorder="1" applyAlignment="1">
      <alignment vertical="center"/>
    </xf>
    <xf numFmtId="40" fontId="21" fillId="4" borderId="0" xfId="6" applyNumberFormat="1" applyFont="1" applyFill="1" applyAlignment="1">
      <alignment vertical="center"/>
    </xf>
    <xf numFmtId="40" fontId="21" fillId="4" borderId="0" xfId="6" applyNumberFormat="1" applyFont="1" applyFill="1" applyAlignment="1">
      <alignment vertical="center" wrapText="1"/>
    </xf>
    <xf numFmtId="40" fontId="77" fillId="4" borderId="0" xfId="6" applyNumberFormat="1" applyFont="1" applyFill="1" applyAlignment="1">
      <alignment vertical="center" wrapText="1"/>
    </xf>
    <xf numFmtId="40" fontId="77" fillId="4" borderId="0" xfId="6" applyNumberFormat="1" applyFont="1" applyFill="1" applyAlignment="1">
      <alignment horizontal="center" vertical="center"/>
    </xf>
    <xf numFmtId="40" fontId="17" fillId="4" borderId="0" xfId="6" applyNumberFormat="1" applyFont="1" applyFill="1" applyAlignment="1">
      <alignment vertical="center"/>
    </xf>
    <xf numFmtId="170" fontId="21" fillId="0" borderId="0" xfId="6" applyNumberFormat="1" applyFont="1" applyAlignment="1">
      <alignment horizontal="center" vertical="center"/>
    </xf>
    <xf numFmtId="0" fontId="21" fillId="4" borderId="0" xfId="6" applyFont="1" applyFill="1" applyAlignment="1">
      <alignment vertical="center" wrapText="1"/>
    </xf>
    <xf numFmtId="0" fontId="77" fillId="4" borderId="0" xfId="6" applyFont="1" applyFill="1" applyAlignment="1">
      <alignment vertical="center" wrapText="1"/>
    </xf>
    <xf numFmtId="0" fontId="77" fillId="4" borderId="0" xfId="6" applyFont="1" applyFill="1" applyAlignment="1">
      <alignment horizontal="right" vertical="center"/>
    </xf>
    <xf numFmtId="38" fontId="13" fillId="4" borderId="0" xfId="6" applyNumberFormat="1" applyFont="1" applyFill="1" applyAlignment="1">
      <alignment vertical="center"/>
    </xf>
    <xf numFmtId="38" fontId="17" fillId="0" borderId="116" xfId="6" applyNumberFormat="1" applyFont="1" applyBorder="1" applyAlignment="1">
      <alignment vertical="center"/>
    </xf>
    <xf numFmtId="40" fontId="13" fillId="4" borderId="0" xfId="6" applyNumberFormat="1" applyFont="1" applyFill="1" applyAlignment="1">
      <alignment horizontal="right" vertical="center"/>
    </xf>
    <xf numFmtId="38" fontId="13" fillId="4" borderId="27" xfId="6" applyNumberFormat="1" applyFont="1" applyFill="1" applyBorder="1" applyAlignment="1">
      <alignment vertical="center"/>
    </xf>
    <xf numFmtId="0" fontId="21" fillId="4" borderId="0" xfId="6" applyFont="1" applyFill="1" applyAlignment="1">
      <alignment vertical="center"/>
    </xf>
    <xf numFmtId="168" fontId="14" fillId="4" borderId="0" xfId="6" applyNumberFormat="1" applyFont="1" applyFill="1" applyAlignment="1">
      <alignment vertical="center"/>
    </xf>
    <xf numFmtId="38" fontId="13" fillId="4" borderId="1" xfId="6" applyNumberFormat="1" applyFont="1" applyFill="1" applyBorder="1" applyAlignment="1">
      <alignment vertical="center"/>
    </xf>
    <xf numFmtId="38" fontId="17" fillId="0" borderId="26" xfId="6" applyNumberFormat="1" applyFont="1" applyBorder="1" applyAlignment="1">
      <alignment vertical="center"/>
    </xf>
    <xf numFmtId="38" fontId="13" fillId="4" borderId="24" xfId="6" applyNumberFormat="1" applyFont="1" applyFill="1" applyBorder="1" applyAlignment="1">
      <alignment vertical="center"/>
    </xf>
    <xf numFmtId="38" fontId="13" fillId="4" borderId="25" xfId="6" applyNumberFormat="1" applyFont="1" applyFill="1" applyBorder="1" applyAlignment="1">
      <alignment vertical="center"/>
    </xf>
    <xf numFmtId="169" fontId="24" fillId="0" borderId="0" xfId="6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74" fontId="0" fillId="0" borderId="0" xfId="0" applyNumberFormat="1" applyAlignment="1">
      <alignment vertical="center"/>
    </xf>
    <xf numFmtId="49" fontId="99" fillId="3" borderId="2" xfId="0" applyNumberFormat="1" applyFont="1" applyFill="1" applyBorder="1" applyAlignment="1" applyProtection="1">
      <alignment wrapText="1"/>
      <protection locked="0"/>
    </xf>
    <xf numFmtId="1" fontId="99" fillId="3" borderId="2" xfId="0" applyNumberFormat="1" applyFont="1" applyFill="1" applyBorder="1" applyAlignment="1" applyProtection="1">
      <alignment wrapText="1"/>
      <protection locked="0"/>
    </xf>
    <xf numFmtId="165" fontId="99" fillId="3" borderId="2" xfId="65" applyFont="1" applyFill="1" applyBorder="1" applyAlignment="1" applyProtection="1">
      <alignment horizontal="left" wrapText="1"/>
      <protection locked="0"/>
    </xf>
    <xf numFmtId="49" fontId="99" fillId="3" borderId="2" xfId="0" applyNumberFormat="1" applyFont="1" applyFill="1" applyBorder="1" applyAlignment="1" applyProtection="1">
      <alignment horizontal="left" wrapText="1"/>
      <protection locked="0"/>
    </xf>
    <xf numFmtId="49" fontId="99" fillId="3" borderId="2" xfId="0" applyNumberFormat="1" applyFont="1" applyFill="1" applyBorder="1" applyAlignment="1" applyProtection="1">
      <alignment horizontal="center" wrapText="1"/>
      <protection locked="0"/>
    </xf>
    <xf numFmtId="174" fontId="0" fillId="3" borderId="116" xfId="65" applyNumberFormat="1" applyFont="1" applyFill="1" applyBorder="1"/>
    <xf numFmtId="174" fontId="0" fillId="69" borderId="116" xfId="65" applyNumberFormat="1" applyFont="1" applyFill="1" applyBorder="1"/>
    <xf numFmtId="49" fontId="97" fillId="0" borderId="2" xfId="0" applyNumberFormat="1" applyFont="1" applyBorder="1" applyAlignment="1" applyProtection="1">
      <alignment vertical="center" wrapText="1"/>
      <protection locked="0"/>
    </xf>
    <xf numFmtId="0" fontId="41" fillId="15" borderId="20" xfId="6" applyFont="1" applyFill="1" applyBorder="1" applyAlignment="1">
      <alignment horizontal="center" vertical="center" wrapText="1"/>
    </xf>
    <xf numFmtId="170" fontId="41" fillId="15" borderId="20" xfId="6" applyNumberFormat="1" applyFont="1" applyFill="1" applyBorder="1" applyAlignment="1">
      <alignment horizontal="center" vertical="center" wrapText="1"/>
    </xf>
    <xf numFmtId="0" fontId="26" fillId="3" borderId="21" xfId="6" applyFont="1" applyFill="1" applyBorder="1" applyAlignment="1" applyProtection="1">
      <alignment horizontal="center" vertical="center" wrapText="1"/>
      <protection locked="0"/>
    </xf>
    <xf numFmtId="176" fontId="26" fillId="3" borderId="21" xfId="6" applyNumberFormat="1" applyFont="1" applyFill="1" applyBorder="1" applyAlignment="1" applyProtection="1">
      <alignment horizontal="center" vertical="center" wrapText="1"/>
      <protection locked="0"/>
    </xf>
    <xf numFmtId="41" fontId="26" fillId="7" borderId="21" xfId="60" applyFont="1" applyFill="1" applyBorder="1" applyAlignment="1" applyProtection="1">
      <alignment horizontal="center" vertical="center" wrapText="1"/>
      <protection locked="0"/>
    </xf>
    <xf numFmtId="0" fontId="26" fillId="7" borderId="21" xfId="6" applyFont="1" applyFill="1" applyBorder="1" applyAlignment="1" applyProtection="1">
      <alignment horizontal="center" vertical="center" wrapText="1"/>
      <protection locked="0"/>
    </xf>
    <xf numFmtId="0" fontId="26" fillId="0" borderId="0" xfId="6" applyFont="1" applyAlignment="1" applyProtection="1">
      <alignment horizontal="center" vertical="center" wrapText="1"/>
      <protection locked="0"/>
    </xf>
    <xf numFmtId="0" fontId="26" fillId="0" borderId="0" xfId="6" applyFont="1" applyAlignment="1">
      <alignment horizontal="center" vertical="center" wrapText="1"/>
    </xf>
    <xf numFmtId="0" fontId="1" fillId="0" borderId="116" xfId="6" applyFont="1" applyBorder="1" applyAlignment="1" applyProtection="1">
      <alignment vertical="center"/>
      <protection locked="0"/>
    </xf>
    <xf numFmtId="0" fontId="26" fillId="18" borderId="20" xfId="6" applyFont="1" applyFill="1" applyBorder="1" applyAlignment="1">
      <alignment horizontal="center" vertical="center"/>
    </xf>
    <xf numFmtId="170" fontId="26" fillId="0" borderId="0" xfId="6" applyNumberFormat="1" applyFont="1" applyAlignment="1">
      <alignment horizontal="center" vertical="center"/>
    </xf>
    <xf numFmtId="49" fontId="99" fillId="0" borderId="2" xfId="0" applyNumberFormat="1" applyFont="1" applyBorder="1" applyProtection="1">
      <protection locked="0"/>
    </xf>
    <xf numFmtId="1" fontId="99" fillId="0" borderId="2" xfId="0" applyNumberFormat="1" applyFont="1" applyBorder="1" applyProtection="1">
      <protection locked="0"/>
    </xf>
    <xf numFmtId="165" fontId="99" fillId="0" borderId="2" xfId="65" applyFont="1" applyBorder="1" applyAlignment="1" applyProtection="1">
      <alignment horizontal="left"/>
      <protection locked="0"/>
    </xf>
    <xf numFmtId="49" fontId="99" fillId="0" borderId="2" xfId="0" applyNumberFormat="1" applyFont="1" applyBorder="1" applyAlignment="1" applyProtection="1">
      <alignment horizontal="left"/>
      <protection locked="0"/>
    </xf>
    <xf numFmtId="49" fontId="99" fillId="0" borderId="2" xfId="0" applyNumberFormat="1" applyFont="1" applyBorder="1" applyAlignment="1" applyProtection="1">
      <alignment horizontal="center"/>
      <protection locked="0"/>
    </xf>
    <xf numFmtId="0" fontId="26" fillId="0" borderId="0" xfId="6" applyFont="1" applyAlignment="1" applyProtection="1">
      <alignment vertical="center"/>
      <protection locked="0"/>
    </xf>
    <xf numFmtId="49" fontId="12" fillId="0" borderId="2" xfId="0" applyNumberFormat="1" applyFont="1" applyBorder="1" applyProtection="1">
      <protection locked="0"/>
    </xf>
    <xf numFmtId="165" fontId="99" fillId="3" borderId="2" xfId="65" applyFont="1" applyFill="1" applyBorder="1" applyAlignment="1" applyProtection="1">
      <alignment horizontal="left"/>
      <protection locked="0"/>
    </xf>
    <xf numFmtId="170" fontId="0" fillId="0" borderId="0" xfId="0" applyNumberFormat="1" applyAlignment="1">
      <alignment horizontal="left" vertical="center"/>
    </xf>
    <xf numFmtId="0" fontId="1" fillId="0" borderId="20" xfId="13" applyFont="1" applyBorder="1" applyAlignment="1">
      <alignment horizontal="center" vertical="center" wrapText="1"/>
    </xf>
    <xf numFmtId="0" fontId="1" fillId="0" borderId="20" xfId="13" applyFont="1" applyBorder="1" applyAlignment="1">
      <alignment vertical="center" wrapText="1"/>
    </xf>
    <xf numFmtId="0" fontId="1" fillId="0" borderId="67" xfId="64" applyFont="1" applyBorder="1" applyAlignment="1">
      <alignment vertical="center" wrapText="1"/>
    </xf>
    <xf numFmtId="41" fontId="1" fillId="0" borderId="0" xfId="60" applyFont="1" applyAlignment="1" applyProtection="1">
      <alignment vertical="center"/>
      <protection locked="0"/>
    </xf>
    <xf numFmtId="41" fontId="1" fillId="0" borderId="116" xfId="60" applyFont="1" applyBorder="1" applyAlignment="1" applyProtection="1">
      <alignment vertical="center"/>
      <protection locked="0"/>
    </xf>
    <xf numFmtId="174" fontId="1" fillId="4" borderId="116" xfId="65" applyNumberFormat="1" applyFont="1" applyFill="1" applyBorder="1" applyProtection="1">
      <protection locked="0"/>
    </xf>
    <xf numFmtId="174" fontId="1" fillId="4" borderId="0" xfId="65" applyNumberFormat="1" applyFont="1" applyFill="1" applyProtection="1">
      <protection locked="0"/>
    </xf>
    <xf numFmtId="174" fontId="1" fillId="4" borderId="0" xfId="65" applyNumberFormat="1" applyFont="1" applyFill="1"/>
    <xf numFmtId="0" fontId="1" fillId="0" borderId="0" xfId="61" applyFont="1"/>
    <xf numFmtId="49" fontId="70" fillId="0" borderId="2" xfId="0" applyNumberFormat="1" applyFont="1" applyBorder="1" applyAlignment="1">
      <alignment wrapText="1"/>
    </xf>
    <xf numFmtId="165" fontId="70" fillId="0" borderId="2" xfId="65" applyFont="1" applyBorder="1" applyAlignment="1">
      <alignment horizontal="right" wrapText="1"/>
    </xf>
    <xf numFmtId="0" fontId="28" fillId="0" borderId="116" xfId="0" applyFont="1" applyBorder="1" applyAlignment="1" applyProtection="1">
      <alignment vertical="center" wrapText="1"/>
      <protection locked="0"/>
    </xf>
    <xf numFmtId="0" fontId="26" fillId="2" borderId="116" xfId="13" applyFont="1" applyFill="1" applyBorder="1" applyAlignment="1">
      <alignment horizontal="center" vertical="center"/>
    </xf>
    <xf numFmtId="0" fontId="35" fillId="62" borderId="28" xfId="0" applyFont="1" applyFill="1" applyBorder="1" applyAlignment="1">
      <alignment horizontal="center" vertical="center"/>
    </xf>
    <xf numFmtId="0" fontId="35" fillId="62" borderId="30" xfId="0" applyFont="1" applyFill="1" applyBorder="1" applyAlignment="1">
      <alignment horizontal="center" vertical="center"/>
    </xf>
    <xf numFmtId="0" fontId="35" fillId="62" borderId="29" xfId="0" applyFont="1" applyFill="1" applyBorder="1" applyAlignment="1">
      <alignment horizontal="center" vertical="center"/>
    </xf>
    <xf numFmtId="164" fontId="9" fillId="0" borderId="68" xfId="0" applyNumberFormat="1" applyFont="1" applyBorder="1" applyAlignment="1" applyProtection="1">
      <alignment horizontal="center" vertical="center"/>
      <protection locked="0"/>
    </xf>
    <xf numFmtId="164" fontId="9" fillId="0" borderId="69" xfId="0" applyNumberFormat="1" applyFont="1" applyBorder="1" applyAlignment="1" applyProtection="1">
      <alignment horizontal="center" vertical="center"/>
      <protection locked="0"/>
    </xf>
    <xf numFmtId="164" fontId="12" fillId="59" borderId="68" xfId="0" applyNumberFormat="1" applyFont="1" applyFill="1" applyBorder="1" applyAlignment="1">
      <alignment horizontal="center" vertical="center"/>
    </xf>
    <xf numFmtId="164" fontId="12" fillId="59" borderId="69" xfId="0" applyNumberFormat="1" applyFont="1" applyFill="1" applyBorder="1" applyAlignment="1">
      <alignment horizontal="center" vertical="center"/>
    </xf>
    <xf numFmtId="0" fontId="23" fillId="3" borderId="68" xfId="0" applyFont="1" applyFill="1" applyBorder="1" applyAlignment="1">
      <alignment horizontal="center" vertical="center" wrapText="1"/>
    </xf>
    <xf numFmtId="0" fontId="23" fillId="3" borderId="69" xfId="0" applyFont="1" applyFill="1" applyBorder="1" applyAlignment="1">
      <alignment horizontal="center" vertical="center" wrapText="1"/>
    </xf>
    <xf numFmtId="0" fontId="12" fillId="59" borderId="67" xfId="0" applyFont="1" applyFill="1" applyBorder="1" applyAlignment="1">
      <alignment horizontal="center" vertical="center" wrapText="1"/>
    </xf>
    <xf numFmtId="0" fontId="80" fillId="17" borderId="0" xfId="63" applyFont="1" applyFill="1" applyAlignment="1">
      <alignment horizontal="center"/>
    </xf>
    <xf numFmtId="0" fontId="12" fillId="59" borderId="68" xfId="0" applyFont="1" applyFill="1" applyBorder="1" applyAlignment="1">
      <alignment horizontal="center" vertical="center" wrapText="1"/>
    </xf>
    <xf numFmtId="0" fontId="12" fillId="59" borderId="69" xfId="0" applyFont="1" applyFill="1" applyBorder="1" applyAlignment="1">
      <alignment horizontal="center" vertical="center" wrapText="1"/>
    </xf>
    <xf numFmtId="0" fontId="36" fillId="16" borderId="0" xfId="16" applyFont="1" applyFill="1" applyAlignment="1">
      <alignment horizontal="center" vertical="center"/>
    </xf>
    <xf numFmtId="0" fontId="46" fillId="65" borderId="71" xfId="16" applyFont="1" applyFill="1" applyBorder="1" applyAlignment="1">
      <alignment horizontal="center" vertical="center"/>
    </xf>
    <xf numFmtId="0" fontId="46" fillId="65" borderId="102" xfId="16" applyFont="1" applyFill="1" applyBorder="1" applyAlignment="1">
      <alignment horizontal="center" vertical="center"/>
    </xf>
    <xf numFmtId="0" fontId="46" fillId="65" borderId="0" xfId="16" applyFont="1" applyFill="1" applyAlignment="1">
      <alignment horizontal="center" vertical="center"/>
    </xf>
    <xf numFmtId="0" fontId="46" fillId="65" borderId="104" xfId="16" applyFont="1" applyFill="1" applyBorder="1" applyAlignment="1">
      <alignment horizontal="center" vertical="center"/>
    </xf>
    <xf numFmtId="0" fontId="46" fillId="65" borderId="97" xfId="16" applyFont="1" applyFill="1" applyBorder="1" applyAlignment="1">
      <alignment horizontal="center" vertical="center"/>
    </xf>
    <xf numFmtId="0" fontId="46" fillId="65" borderId="98" xfId="16" applyFont="1" applyFill="1" applyBorder="1" applyAlignment="1">
      <alignment horizontal="center" vertical="center"/>
    </xf>
    <xf numFmtId="0" fontId="46" fillId="64" borderId="101" xfId="16" applyFont="1" applyFill="1" applyBorder="1" applyAlignment="1">
      <alignment horizontal="center" vertical="center"/>
    </xf>
    <xf numFmtId="0" fontId="46" fillId="64" borderId="71" xfId="16" applyFont="1" applyFill="1" applyBorder="1" applyAlignment="1">
      <alignment horizontal="center" vertical="center"/>
    </xf>
    <xf numFmtId="0" fontId="46" fillId="64" borderId="103" xfId="16" applyFont="1" applyFill="1" applyBorder="1" applyAlignment="1">
      <alignment horizontal="center" vertical="center"/>
    </xf>
    <xf numFmtId="0" fontId="46" fillId="64" borderId="0" xfId="16" applyFont="1" applyFill="1" applyAlignment="1">
      <alignment horizontal="center" vertical="center"/>
    </xf>
    <xf numFmtId="0" fontId="46" fillId="64" borderId="96" xfId="16" applyFont="1" applyFill="1" applyBorder="1" applyAlignment="1">
      <alignment horizontal="center" vertical="center"/>
    </xf>
    <xf numFmtId="0" fontId="46" fillId="64" borderId="97" xfId="16" applyFont="1" applyFill="1" applyBorder="1" applyAlignment="1">
      <alignment horizontal="center" vertical="center"/>
    </xf>
    <xf numFmtId="0" fontId="30" fillId="62" borderId="7" xfId="16" applyFont="1" applyFill="1" applyBorder="1" applyAlignment="1">
      <alignment horizontal="left" vertical="center"/>
    </xf>
    <xf numFmtId="0" fontId="9" fillId="62" borderId="8" xfId="16" applyFill="1" applyBorder="1" applyAlignment="1">
      <alignment horizontal="left" vertical="center"/>
    </xf>
    <xf numFmtId="173" fontId="53" fillId="3" borderId="7" xfId="16" applyNumberFormat="1" applyFont="1" applyFill="1" applyBorder="1" applyAlignment="1" applyProtection="1">
      <alignment horizontal="center" vertical="center"/>
      <protection locked="0"/>
    </xf>
    <xf numFmtId="173" fontId="39" fillId="3" borderId="8" xfId="16" applyNumberFormat="1" applyFont="1" applyFill="1" applyBorder="1" applyAlignment="1" applyProtection="1">
      <alignment horizontal="center" vertical="center"/>
      <protection locked="0"/>
    </xf>
    <xf numFmtId="173" fontId="39" fillId="3" borderId="9" xfId="16" applyNumberFormat="1" applyFont="1" applyFill="1" applyBorder="1" applyAlignment="1" applyProtection="1">
      <alignment horizontal="center" vertical="center"/>
      <protection locked="0"/>
    </xf>
    <xf numFmtId="0" fontId="30" fillId="62" borderId="7" xfId="16" applyFont="1" applyFill="1" applyBorder="1" applyAlignment="1">
      <alignment horizontal="center" vertical="center"/>
    </xf>
    <xf numFmtId="0" fontId="30" fillId="62" borderId="9" xfId="16" applyFont="1" applyFill="1" applyBorder="1" applyAlignment="1">
      <alignment horizontal="center" vertical="center"/>
    </xf>
    <xf numFmtId="0" fontId="98" fillId="3" borderId="7" xfId="16" applyFont="1" applyFill="1" applyBorder="1" applyAlignment="1" applyProtection="1">
      <alignment horizontal="center" vertical="center"/>
      <protection locked="0"/>
    </xf>
    <xf numFmtId="0" fontId="98" fillId="3" borderId="8" xfId="16" applyFont="1" applyFill="1" applyBorder="1" applyAlignment="1" applyProtection="1">
      <alignment horizontal="center" vertical="center"/>
      <protection locked="0"/>
    </xf>
    <xf numFmtId="0" fontId="98" fillId="3" borderId="9" xfId="16" applyFont="1" applyFill="1" applyBorder="1" applyAlignment="1" applyProtection="1">
      <alignment horizontal="center" vertical="center"/>
      <protection locked="0"/>
    </xf>
    <xf numFmtId="172" fontId="53" fillId="3" borderId="116" xfId="16" applyNumberFormat="1" applyFont="1" applyFill="1" applyBorder="1" applyAlignment="1" applyProtection="1">
      <alignment horizontal="center" vertical="center"/>
      <protection locked="0"/>
    </xf>
    <xf numFmtId="0" fontId="23" fillId="16" borderId="99" xfId="16" applyFont="1" applyFill="1" applyBorder="1" applyAlignment="1">
      <alignment horizontal="center" vertical="center" wrapText="1"/>
    </xf>
    <xf numFmtId="0" fontId="23" fillId="16" borderId="52" xfId="16" applyFont="1" applyFill="1" applyBorder="1" applyAlignment="1">
      <alignment horizontal="center" vertical="center" wrapText="1"/>
    </xf>
    <xf numFmtId="0" fontId="23" fillId="16" borderId="100" xfId="16" applyFont="1" applyFill="1" applyBorder="1" applyAlignment="1">
      <alignment horizontal="center" vertical="center" wrapText="1"/>
    </xf>
    <xf numFmtId="0" fontId="37" fillId="63" borderId="81" xfId="16" applyFont="1" applyFill="1" applyBorder="1" applyAlignment="1">
      <alignment horizontal="left" vertical="center" wrapText="1"/>
    </xf>
    <xf numFmtId="0" fontId="37" fillId="63" borderId="60" xfId="16" applyFont="1" applyFill="1" applyBorder="1" applyAlignment="1">
      <alignment horizontal="left" vertical="center" wrapText="1"/>
    </xf>
    <xf numFmtId="166" fontId="37" fillId="63" borderId="73" xfId="10" applyFont="1" applyFill="1" applyBorder="1" applyAlignment="1" applyProtection="1">
      <alignment horizontal="center" vertical="center" wrapText="1"/>
    </xf>
    <xf numFmtId="166" fontId="37" fillId="63" borderId="74" xfId="10" applyFont="1" applyFill="1" applyBorder="1" applyAlignment="1" applyProtection="1">
      <alignment horizontal="center" vertical="center" wrapText="1"/>
    </xf>
    <xf numFmtId="0" fontId="37" fillId="16" borderId="83" xfId="16" applyFont="1" applyFill="1" applyBorder="1" applyAlignment="1">
      <alignment horizontal="left" vertical="center" wrapText="1"/>
    </xf>
    <xf numFmtId="0" fontId="37" fillId="16" borderId="55" xfId="16" applyFont="1" applyFill="1" applyBorder="1" applyAlignment="1">
      <alignment horizontal="left" vertical="center" wrapText="1"/>
    </xf>
    <xf numFmtId="166" fontId="37" fillId="16" borderId="63" xfId="10" applyFont="1" applyFill="1" applyBorder="1" applyAlignment="1" applyProtection="1">
      <alignment horizontal="center" vertical="center"/>
    </xf>
    <xf numFmtId="166" fontId="50" fillId="16" borderId="63" xfId="10" applyFont="1" applyFill="1" applyBorder="1" applyAlignment="1" applyProtection="1">
      <alignment horizontal="center" vertical="center"/>
    </xf>
    <xf numFmtId="166" fontId="50" fillId="16" borderId="76" xfId="10" applyFont="1" applyFill="1" applyBorder="1" applyAlignment="1" applyProtection="1">
      <alignment horizontal="center" vertical="center"/>
    </xf>
    <xf numFmtId="0" fontId="23" fillId="16" borderId="101" xfId="16" applyFont="1" applyFill="1" applyBorder="1" applyAlignment="1">
      <alignment horizontal="center" vertical="center"/>
    </xf>
    <xf numFmtId="0" fontId="23" fillId="16" borderId="71" xfId="16" applyFont="1" applyFill="1" applyBorder="1" applyAlignment="1">
      <alignment horizontal="center" vertical="center"/>
    </xf>
    <xf numFmtId="0" fontId="23" fillId="16" borderId="96" xfId="16" applyFont="1" applyFill="1" applyBorder="1" applyAlignment="1">
      <alignment horizontal="center" vertical="center"/>
    </xf>
    <xf numFmtId="0" fontId="23" fillId="16" borderId="97" xfId="16" applyFont="1" applyFill="1" applyBorder="1" applyAlignment="1">
      <alignment horizontal="center" vertical="center"/>
    </xf>
    <xf numFmtId="0" fontId="37" fillId="63" borderId="83" xfId="16" applyFont="1" applyFill="1" applyBorder="1" applyAlignment="1">
      <alignment horizontal="left" vertical="center" wrapText="1"/>
    </xf>
    <xf numFmtId="0" fontId="37" fillId="63" borderId="55" xfId="16" applyFont="1" applyFill="1" applyBorder="1" applyAlignment="1">
      <alignment horizontal="left" vertical="center" wrapText="1"/>
    </xf>
    <xf numFmtId="166" fontId="37" fillId="63" borderId="63" xfId="10" applyFont="1" applyFill="1" applyBorder="1" applyAlignment="1" applyProtection="1">
      <alignment horizontal="center" vertical="center" wrapText="1"/>
    </xf>
    <xf numFmtId="0" fontId="30" fillId="62" borderId="8" xfId="16" applyFont="1" applyFill="1" applyBorder="1" applyAlignment="1">
      <alignment horizontal="center" vertical="center"/>
    </xf>
    <xf numFmtId="0" fontId="30" fillId="62" borderId="116" xfId="16" applyFont="1" applyFill="1" applyBorder="1" applyAlignment="1">
      <alignment horizontal="center" vertical="center"/>
    </xf>
    <xf numFmtId="0" fontId="30" fillId="62" borderId="8" xfId="16" applyFont="1" applyFill="1" applyBorder="1" applyAlignment="1">
      <alignment horizontal="left" vertical="center"/>
    </xf>
    <xf numFmtId="0" fontId="53" fillId="0" borderId="7" xfId="16" applyFont="1" applyBorder="1" applyAlignment="1">
      <alignment horizontal="center" vertical="center"/>
    </xf>
    <xf numFmtId="0" fontId="39" fillId="0" borderId="8" xfId="16" applyFont="1" applyBorder="1" applyAlignment="1">
      <alignment horizontal="center" vertical="center"/>
    </xf>
    <xf numFmtId="0" fontId="39" fillId="0" borderId="9" xfId="16" applyFont="1" applyBorder="1" applyAlignment="1">
      <alignment horizontal="center" vertical="center"/>
    </xf>
    <xf numFmtId="0" fontId="31" fillId="0" borderId="7" xfId="16" applyFont="1" applyBorder="1" applyAlignment="1">
      <alignment horizontal="center" vertical="center"/>
    </xf>
    <xf numFmtId="0" fontId="31" fillId="0" borderId="8" xfId="16" applyFont="1" applyBorder="1" applyAlignment="1">
      <alignment horizontal="center" vertical="center"/>
    </xf>
    <xf numFmtId="0" fontId="31" fillId="0" borderId="9" xfId="16" applyFont="1" applyBorder="1" applyAlignment="1">
      <alignment horizontal="center" vertical="center"/>
    </xf>
    <xf numFmtId="0" fontId="38" fillId="0" borderId="101" xfId="16" applyFont="1" applyBorder="1" applyAlignment="1">
      <alignment horizontal="center"/>
    </xf>
    <xf numFmtId="0" fontId="38" fillId="0" borderId="71" xfId="16" applyFont="1" applyBorder="1" applyAlignment="1">
      <alignment horizontal="center"/>
    </xf>
    <xf numFmtId="0" fontId="38" fillId="0" borderId="103" xfId="16" applyFont="1" applyBorder="1" applyAlignment="1">
      <alignment horizontal="center"/>
    </xf>
    <xf numFmtId="0" fontId="38" fillId="0" borderId="0" xfId="16" applyFont="1" applyAlignment="1">
      <alignment horizontal="center"/>
    </xf>
    <xf numFmtId="0" fontId="38" fillId="0" borderId="93" xfId="16" applyFont="1" applyBorder="1" applyAlignment="1">
      <alignment horizontal="center"/>
    </xf>
    <xf numFmtId="0" fontId="38" fillId="0" borderId="59" xfId="16" applyFont="1" applyBorder="1" applyAlignment="1">
      <alignment horizontal="center"/>
    </xf>
    <xf numFmtId="0" fontId="49" fillId="16" borderId="126" xfId="16" applyFont="1" applyFill="1" applyBorder="1" applyAlignment="1">
      <alignment horizontal="center" vertical="center" wrapText="1"/>
    </xf>
    <xf numFmtId="0" fontId="49" fillId="16" borderId="127" xfId="16" applyFont="1" applyFill="1" applyBorder="1" applyAlignment="1">
      <alignment horizontal="center" vertical="center" wrapText="1"/>
    </xf>
    <xf numFmtId="0" fontId="49" fillId="16" borderId="129" xfId="16" applyFont="1" applyFill="1" applyBorder="1" applyAlignment="1">
      <alignment horizontal="center" vertical="center" wrapText="1"/>
    </xf>
    <xf numFmtId="0" fontId="49" fillId="16" borderId="117" xfId="16" applyFont="1" applyFill="1" applyBorder="1" applyAlignment="1">
      <alignment horizontal="center" vertical="center" wrapText="1"/>
    </xf>
    <xf numFmtId="0" fontId="49" fillId="16" borderId="118" xfId="16" applyFont="1" applyFill="1" applyBorder="1" applyAlignment="1">
      <alignment horizontal="center" vertical="center" wrapText="1"/>
    </xf>
    <xf numFmtId="0" fontId="49" fillId="16" borderId="130" xfId="16" applyFont="1" applyFill="1" applyBorder="1" applyAlignment="1">
      <alignment horizontal="center" vertical="center" wrapText="1"/>
    </xf>
    <xf numFmtId="0" fontId="49" fillId="16" borderId="123" xfId="16" applyFont="1" applyFill="1" applyBorder="1" applyAlignment="1">
      <alignment horizontal="center" vertical="center" wrapText="1"/>
    </xf>
    <xf numFmtId="0" fontId="49" fillId="16" borderId="124" xfId="16" applyFont="1" applyFill="1" applyBorder="1" applyAlignment="1">
      <alignment horizontal="center" vertical="center" wrapText="1"/>
    </xf>
    <xf numFmtId="0" fontId="49" fillId="16" borderId="125" xfId="16" applyFont="1" applyFill="1" applyBorder="1" applyAlignment="1">
      <alignment horizontal="center" vertical="center" wrapText="1"/>
    </xf>
    <xf numFmtId="0" fontId="46" fillId="63" borderId="99" xfId="16" applyFont="1" applyFill="1" applyBorder="1" applyAlignment="1">
      <alignment horizontal="center" vertical="center"/>
    </xf>
    <xf numFmtId="0" fontId="46" fillId="63" borderId="52" xfId="16" applyFont="1" applyFill="1" applyBorder="1" applyAlignment="1">
      <alignment horizontal="center" vertical="center"/>
    </xf>
    <xf numFmtId="0" fontId="36" fillId="63" borderId="50" xfId="16" applyFont="1" applyFill="1" applyBorder="1" applyAlignment="1">
      <alignment horizontal="center" vertical="center"/>
    </xf>
    <xf numFmtId="0" fontId="46" fillId="63" borderId="52" xfId="16" applyFont="1" applyFill="1" applyBorder="1" applyAlignment="1">
      <alignment horizontal="right" vertical="center"/>
    </xf>
    <xf numFmtId="0" fontId="46" fillId="64" borderId="52" xfId="16" applyFont="1" applyFill="1" applyBorder="1" applyAlignment="1">
      <alignment horizontal="right" vertical="center"/>
    </xf>
    <xf numFmtId="0" fontId="46" fillId="64" borderId="100" xfId="16" applyFont="1" applyFill="1" applyBorder="1" applyAlignment="1">
      <alignment horizontal="right" vertical="center"/>
    </xf>
    <xf numFmtId="0" fontId="46" fillId="63" borderId="50" xfId="16" applyFont="1" applyFill="1" applyBorder="1" applyAlignment="1">
      <alignment horizontal="center" vertical="center"/>
    </xf>
    <xf numFmtId="0" fontId="46" fillId="63" borderId="50" xfId="16" applyFont="1" applyFill="1" applyBorder="1" applyAlignment="1">
      <alignment horizontal="right" vertical="center"/>
    </xf>
    <xf numFmtId="0" fontId="36" fillId="63" borderId="51" xfId="16" applyFont="1" applyFill="1" applyBorder="1" applyAlignment="1">
      <alignment horizontal="center" vertical="center"/>
    </xf>
    <xf numFmtId="166" fontId="50" fillId="63" borderId="63" xfId="10" applyFont="1" applyFill="1" applyBorder="1" applyAlignment="1" applyProtection="1">
      <alignment horizontal="center" vertical="center"/>
    </xf>
    <xf numFmtId="166" fontId="50" fillId="63" borderId="76" xfId="10" applyFont="1" applyFill="1" applyBorder="1" applyAlignment="1" applyProtection="1">
      <alignment horizontal="center" vertical="center"/>
    </xf>
    <xf numFmtId="0" fontId="37" fillId="0" borderId="83" xfId="16" applyFont="1" applyBorder="1" applyAlignment="1">
      <alignment horizontal="left" vertical="center" wrapText="1"/>
    </xf>
    <xf numFmtId="0" fontId="37" fillId="0" borderId="55" xfId="16" applyFont="1" applyBorder="1" applyAlignment="1">
      <alignment horizontal="left" vertical="center" wrapText="1"/>
    </xf>
    <xf numFmtId="166" fontId="37" fillId="0" borderId="63" xfId="10" applyFont="1" applyFill="1" applyBorder="1" applyAlignment="1" applyProtection="1">
      <alignment horizontal="center" vertical="center" wrapText="1"/>
    </xf>
    <xf numFmtId="166" fontId="37" fillId="0" borderId="63" xfId="10" applyFont="1" applyFill="1" applyBorder="1" applyAlignment="1" applyProtection="1">
      <alignment horizontal="center" vertical="center"/>
    </xf>
    <xf numFmtId="166" fontId="37" fillId="0" borderId="76" xfId="10" applyFont="1" applyFill="1" applyBorder="1" applyAlignment="1" applyProtection="1">
      <alignment horizontal="center" vertical="center"/>
    </xf>
    <xf numFmtId="166" fontId="37" fillId="63" borderId="75" xfId="10" applyFont="1" applyFill="1" applyBorder="1" applyAlignment="1" applyProtection="1">
      <alignment horizontal="center" vertical="center" wrapText="1"/>
    </xf>
    <xf numFmtId="166" fontId="37" fillId="63" borderId="76" xfId="10" applyFont="1" applyFill="1" applyBorder="1" applyAlignment="1" applyProtection="1">
      <alignment horizontal="center" vertical="center" wrapText="1"/>
    </xf>
    <xf numFmtId="166" fontId="50" fillId="0" borderId="63" xfId="10" applyFont="1" applyFill="1" applyBorder="1" applyAlignment="1" applyProtection="1">
      <alignment horizontal="center" vertical="center"/>
    </xf>
    <xf numFmtId="166" fontId="50" fillId="0" borderId="76" xfId="10" applyFont="1" applyFill="1" applyBorder="1" applyAlignment="1" applyProtection="1">
      <alignment horizontal="center" vertical="center"/>
    </xf>
    <xf numFmtId="166" fontId="37" fillId="0" borderId="75" xfId="10" applyFont="1" applyFill="1" applyBorder="1" applyAlignment="1" applyProtection="1">
      <alignment horizontal="center" vertical="center" wrapText="1"/>
    </xf>
    <xf numFmtId="166" fontId="37" fillId="0" borderId="76" xfId="10" applyFont="1" applyFill="1" applyBorder="1" applyAlignment="1" applyProtection="1">
      <alignment horizontal="center" vertical="center" wrapText="1"/>
    </xf>
    <xf numFmtId="166" fontId="37" fillId="16" borderId="75" xfId="10" applyFont="1" applyFill="1" applyBorder="1" applyAlignment="1" applyProtection="1">
      <alignment horizontal="center" vertical="center"/>
    </xf>
    <xf numFmtId="166" fontId="37" fillId="16" borderId="76" xfId="10" applyFont="1" applyFill="1" applyBorder="1" applyAlignment="1" applyProtection="1">
      <alignment horizontal="center" vertical="center"/>
    </xf>
    <xf numFmtId="0" fontId="37" fillId="16" borderId="83" xfId="16" applyFont="1" applyFill="1" applyBorder="1" applyAlignment="1">
      <alignment horizontal="left" vertical="center"/>
    </xf>
    <xf numFmtId="0" fontId="37" fillId="16" borderId="55" xfId="16" applyFont="1" applyFill="1" applyBorder="1" applyAlignment="1">
      <alignment horizontal="left" vertical="center"/>
    </xf>
    <xf numFmtId="166" fontId="37" fillId="68" borderId="63" xfId="10" applyFont="1" applyFill="1" applyBorder="1" applyAlignment="1" applyProtection="1">
      <alignment horizontal="center" vertical="center" wrapText="1"/>
    </xf>
    <xf numFmtId="166" fontId="50" fillId="68" borderId="63" xfId="10" applyFont="1" applyFill="1" applyBorder="1" applyAlignment="1" applyProtection="1">
      <alignment horizontal="center" vertical="center"/>
    </xf>
    <xf numFmtId="166" fontId="50" fillId="68" borderId="76" xfId="10" applyFont="1" applyFill="1" applyBorder="1" applyAlignment="1" applyProtection="1">
      <alignment horizontal="center" vertical="center"/>
    </xf>
    <xf numFmtId="166" fontId="37" fillId="22" borderId="88" xfId="10" applyFont="1" applyFill="1" applyBorder="1" applyAlignment="1" applyProtection="1">
      <alignment horizontal="center" vertical="center"/>
    </xf>
    <xf numFmtId="166" fontId="37" fillId="22" borderId="54" xfId="10" applyFont="1" applyFill="1" applyBorder="1" applyAlignment="1" applyProtection="1">
      <alignment horizontal="center" vertical="center"/>
    </xf>
    <xf numFmtId="166" fontId="37" fillId="22" borderId="87" xfId="10" applyFont="1" applyFill="1" applyBorder="1" applyAlignment="1" applyProtection="1">
      <alignment horizontal="center" vertical="center"/>
    </xf>
    <xf numFmtId="0" fontId="37" fillId="63" borderId="89" xfId="16" applyFont="1" applyFill="1" applyBorder="1" applyAlignment="1">
      <alignment horizontal="left" vertical="center" wrapText="1"/>
    </xf>
    <xf numFmtId="0" fontId="37" fillId="63" borderId="61" xfId="16" applyFont="1" applyFill="1" applyBorder="1" applyAlignment="1">
      <alignment horizontal="left" vertical="center" wrapText="1"/>
    </xf>
    <xf numFmtId="166" fontId="37" fillId="63" borderId="57" xfId="10" applyFont="1" applyFill="1" applyBorder="1" applyAlignment="1" applyProtection="1">
      <alignment horizontal="center" vertical="center" wrapText="1"/>
    </xf>
    <xf numFmtId="166" fontId="50" fillId="63" borderId="57" xfId="10" applyFont="1" applyFill="1" applyBorder="1" applyAlignment="1" applyProtection="1">
      <alignment horizontal="center" vertical="center"/>
    </xf>
    <xf numFmtId="166" fontId="50" fillId="63" borderId="92" xfId="10" applyFont="1" applyFill="1" applyBorder="1" applyAlignment="1" applyProtection="1">
      <alignment horizontal="center" vertical="center"/>
    </xf>
    <xf numFmtId="0" fontId="37" fillId="16" borderId="61" xfId="16" applyFont="1" applyFill="1" applyBorder="1" applyAlignment="1">
      <alignment horizontal="left" vertical="center"/>
    </xf>
    <xf numFmtId="166" fontId="37" fillId="16" borderId="57" xfId="10" applyFont="1" applyFill="1" applyBorder="1" applyAlignment="1" applyProtection="1">
      <alignment horizontal="center" vertical="center"/>
    </xf>
    <xf numFmtId="166" fontId="50" fillId="16" borderId="57" xfId="10" applyFont="1" applyFill="1" applyBorder="1" applyAlignment="1" applyProtection="1">
      <alignment horizontal="center" vertical="center"/>
    </xf>
    <xf numFmtId="166" fontId="50" fillId="16" borderId="92" xfId="10" applyFont="1" applyFill="1" applyBorder="1" applyAlignment="1" applyProtection="1">
      <alignment horizontal="center" vertical="center"/>
    </xf>
    <xf numFmtId="166" fontId="50" fillId="22" borderId="63" xfId="10" applyFont="1" applyFill="1" applyBorder="1" applyAlignment="1" applyProtection="1">
      <alignment horizontal="center" vertical="center"/>
    </xf>
    <xf numFmtId="166" fontId="50" fillId="22" borderId="76" xfId="10" applyFont="1" applyFill="1" applyBorder="1" applyAlignment="1" applyProtection="1">
      <alignment horizontal="center" vertical="center"/>
    </xf>
    <xf numFmtId="0" fontId="37" fillId="63" borderId="55" xfId="16" applyFont="1" applyFill="1" applyBorder="1" applyAlignment="1">
      <alignment horizontal="left" vertical="center"/>
    </xf>
    <xf numFmtId="0" fontId="37" fillId="63" borderId="62" xfId="16" applyFont="1" applyFill="1" applyBorder="1" applyAlignment="1">
      <alignment horizontal="left" vertical="center"/>
    </xf>
    <xf numFmtId="166" fontId="37" fillId="63" borderId="63" xfId="10" applyFont="1" applyFill="1" applyBorder="1" applyAlignment="1" applyProtection="1">
      <alignment horizontal="center" vertical="center"/>
    </xf>
    <xf numFmtId="166" fontId="37" fillId="64" borderId="63" xfId="10" applyFont="1" applyFill="1" applyBorder="1" applyAlignment="1" applyProtection="1">
      <alignment horizontal="center" vertical="center"/>
    </xf>
    <xf numFmtId="166" fontId="37" fillId="64" borderId="76" xfId="10" applyFont="1" applyFill="1" applyBorder="1" applyAlignment="1" applyProtection="1">
      <alignment horizontal="center" vertical="center"/>
    </xf>
    <xf numFmtId="166" fontId="50" fillId="22" borderId="88" xfId="10" applyFont="1" applyFill="1" applyBorder="1" applyAlignment="1" applyProtection="1">
      <alignment horizontal="center" vertical="center"/>
    </xf>
    <xf numFmtId="166" fontId="50" fillId="22" borderId="54" xfId="10" applyFont="1" applyFill="1" applyBorder="1" applyAlignment="1" applyProtection="1">
      <alignment horizontal="center" vertical="center"/>
    </xf>
    <xf numFmtId="166" fontId="50" fillId="22" borderId="86" xfId="10" applyFont="1" applyFill="1" applyBorder="1" applyAlignment="1" applyProtection="1">
      <alignment horizontal="center" vertical="center"/>
    </xf>
    <xf numFmtId="1" fontId="36" fillId="22" borderId="81" xfId="16" applyNumberFormat="1" applyFont="1" applyFill="1" applyBorder="1" applyAlignment="1">
      <alignment horizontal="center" vertical="center" textRotation="90" wrapText="1"/>
    </xf>
    <xf numFmtId="1" fontId="36" fillId="22" borderId="82" xfId="16" applyNumberFormat="1" applyFont="1" applyFill="1" applyBorder="1" applyAlignment="1">
      <alignment horizontal="center" vertical="center" textRotation="90" wrapText="1"/>
    </xf>
    <xf numFmtId="1" fontId="36" fillId="22" borderId="83" xfId="16" applyNumberFormat="1" applyFont="1" applyFill="1" applyBorder="1" applyAlignment="1">
      <alignment horizontal="center" vertical="center" textRotation="90" wrapText="1"/>
    </xf>
    <xf numFmtId="1" fontId="36" fillId="22" borderId="84" xfId="16" applyNumberFormat="1" applyFont="1" applyFill="1" applyBorder="1" applyAlignment="1">
      <alignment horizontal="center" vertical="center" textRotation="90" wrapText="1"/>
    </xf>
    <xf numFmtId="1" fontId="36" fillId="22" borderId="89" xfId="16" applyNumberFormat="1" applyFont="1" applyFill="1" applyBorder="1" applyAlignment="1">
      <alignment horizontal="center" vertical="center" textRotation="90" wrapText="1"/>
    </xf>
    <xf numFmtId="1" fontId="36" fillId="22" borderId="90" xfId="16" applyNumberFormat="1" applyFont="1" applyFill="1" applyBorder="1" applyAlignment="1">
      <alignment horizontal="center" vertical="center" textRotation="90" wrapText="1"/>
    </xf>
    <xf numFmtId="1" fontId="36" fillId="22" borderId="85" xfId="16" applyNumberFormat="1" applyFont="1" applyFill="1" applyBorder="1" applyAlignment="1">
      <alignment horizontal="center" vertical="center" textRotation="90" wrapText="1"/>
    </xf>
    <xf numFmtId="1" fontId="36" fillId="22" borderId="86" xfId="16" applyNumberFormat="1" applyFont="1" applyFill="1" applyBorder="1" applyAlignment="1">
      <alignment horizontal="center" vertical="center" textRotation="90" wrapText="1"/>
    </xf>
    <xf numFmtId="0" fontId="37" fillId="63" borderId="121" xfId="16" applyFont="1" applyFill="1" applyBorder="1" applyAlignment="1">
      <alignment horizontal="left" vertical="center"/>
    </xf>
    <xf numFmtId="0" fontId="37" fillId="63" borderId="120" xfId="16" applyFont="1" applyFill="1" applyBorder="1" applyAlignment="1">
      <alignment horizontal="left" vertical="center"/>
    </xf>
    <xf numFmtId="166" fontId="37" fillId="63" borderId="59" xfId="10" applyFont="1" applyFill="1" applyBorder="1" applyAlignment="1" applyProtection="1">
      <alignment horizontal="center" vertical="center"/>
    </xf>
    <xf numFmtId="166" fontId="37" fillId="64" borderId="59" xfId="10" applyFont="1" applyFill="1" applyBorder="1" applyAlignment="1" applyProtection="1">
      <alignment horizontal="center" vertical="center"/>
    </xf>
    <xf numFmtId="166" fontId="37" fillId="64" borderId="94" xfId="10" applyFont="1" applyFill="1" applyBorder="1" applyAlignment="1" applyProtection="1">
      <alignment horizontal="center" vertical="center"/>
    </xf>
    <xf numFmtId="0" fontId="37" fillId="22" borderId="55" xfId="16" applyFont="1" applyFill="1" applyBorder="1" applyAlignment="1">
      <alignment horizontal="left" vertical="center" wrapText="1"/>
    </xf>
    <xf numFmtId="0" fontId="37" fillId="22" borderId="62" xfId="16" applyFont="1" applyFill="1" applyBorder="1" applyAlignment="1">
      <alignment horizontal="left" vertical="center" wrapText="1"/>
    </xf>
    <xf numFmtId="166" fontId="37" fillId="22" borderId="63" xfId="10" applyFont="1" applyFill="1" applyBorder="1" applyAlignment="1" applyProtection="1">
      <alignment horizontal="center" vertical="center" wrapText="1"/>
    </xf>
    <xf numFmtId="2" fontId="36" fillId="22" borderId="101" xfId="16" applyNumberFormat="1" applyFont="1" applyFill="1" applyBorder="1" applyAlignment="1">
      <alignment horizontal="center" vertical="center" textRotation="90" wrapText="1"/>
    </xf>
    <xf numFmtId="2" fontId="36" fillId="22" borderId="102" xfId="16" applyNumberFormat="1" applyFont="1" applyFill="1" applyBorder="1" applyAlignment="1">
      <alignment horizontal="center" vertical="center" textRotation="90" wrapText="1"/>
    </xf>
    <xf numFmtId="2" fontId="36" fillId="22" borderId="96" xfId="16" applyNumberFormat="1" applyFont="1" applyFill="1" applyBorder="1" applyAlignment="1">
      <alignment horizontal="center" vertical="center" textRotation="90" wrapText="1"/>
    </xf>
    <xf numFmtId="2" fontId="36" fillId="22" borderId="98" xfId="16" applyNumberFormat="1" applyFont="1" applyFill="1" applyBorder="1" applyAlignment="1">
      <alignment horizontal="center" vertical="center" textRotation="90" wrapText="1"/>
    </xf>
    <xf numFmtId="166" fontId="37" fillId="63" borderId="108" xfId="10" applyFont="1" applyFill="1" applyBorder="1" applyAlignment="1" applyProtection="1">
      <alignment horizontal="center" vertical="center" wrapText="1"/>
    </xf>
    <xf numFmtId="166" fontId="37" fillId="63" borderId="60" xfId="10" applyFont="1" applyFill="1" applyBorder="1" applyAlignment="1" applyProtection="1">
      <alignment horizontal="center" vertical="center" wrapText="1"/>
    </xf>
    <xf numFmtId="166" fontId="37" fillId="63" borderId="95" xfId="10" applyFont="1" applyFill="1" applyBorder="1" applyAlignment="1" applyProtection="1">
      <alignment horizontal="center" vertical="center" wrapText="1"/>
    </xf>
    <xf numFmtId="166" fontId="50" fillId="63" borderId="60" xfId="10" applyFont="1" applyFill="1" applyBorder="1" applyAlignment="1" applyProtection="1">
      <alignment horizontal="center" vertical="center"/>
    </xf>
    <xf numFmtId="166" fontId="50" fillId="63" borderId="95" xfId="10" applyFont="1" applyFill="1" applyBorder="1" applyAlignment="1" applyProtection="1">
      <alignment horizontal="center" vertical="center"/>
    </xf>
    <xf numFmtId="166" fontId="50" fillId="63" borderId="108" xfId="10" applyFont="1" applyFill="1" applyBorder="1" applyAlignment="1" applyProtection="1">
      <alignment horizontal="center" vertical="center"/>
    </xf>
    <xf numFmtId="166" fontId="50" fillId="63" borderId="82" xfId="10" applyFont="1" applyFill="1" applyBorder="1" applyAlignment="1" applyProtection="1">
      <alignment horizontal="center" vertical="center"/>
    </xf>
    <xf numFmtId="0" fontId="37" fillId="22" borderId="54" xfId="16" applyFont="1" applyFill="1" applyBorder="1" applyAlignment="1">
      <alignment horizontal="left" vertical="center" wrapText="1"/>
    </xf>
    <xf numFmtId="166" fontId="50" fillId="22" borderId="87" xfId="10" applyFont="1" applyFill="1" applyBorder="1" applyAlignment="1" applyProtection="1">
      <alignment horizontal="center" vertical="center"/>
    </xf>
    <xf numFmtId="166" fontId="37" fillId="63" borderId="77" xfId="10" applyFont="1" applyFill="1" applyBorder="1" applyAlignment="1" applyProtection="1">
      <alignment horizontal="center" vertical="center"/>
    </xf>
    <xf numFmtId="166" fontId="37" fillId="63" borderId="78" xfId="10" applyFont="1" applyFill="1" applyBorder="1" applyAlignment="1" applyProtection="1">
      <alignment horizontal="center" vertical="center"/>
    </xf>
    <xf numFmtId="166" fontId="37" fillId="63" borderId="79" xfId="10" applyFont="1" applyFill="1" applyBorder="1" applyAlignment="1" applyProtection="1">
      <alignment horizontal="center" vertical="center"/>
    </xf>
    <xf numFmtId="0" fontId="36" fillId="63" borderId="55" xfId="16" applyFont="1" applyFill="1" applyBorder="1" applyAlignment="1">
      <alignment horizontal="left" vertical="center" wrapText="1"/>
    </xf>
    <xf numFmtId="172" fontId="46" fillId="17" borderId="59" xfId="16" applyNumberFormat="1" applyFont="1" applyFill="1" applyBorder="1" applyAlignment="1">
      <alignment horizontal="center" vertical="center"/>
    </xf>
    <xf numFmtId="166" fontId="51" fillId="63" borderId="88" xfId="10" applyFont="1" applyFill="1" applyBorder="1" applyAlignment="1" applyProtection="1">
      <alignment horizontal="center" vertical="center"/>
    </xf>
    <xf numFmtId="166" fontId="51" fillId="63" borderId="54" xfId="10" applyFont="1" applyFill="1" applyBorder="1" applyAlignment="1" applyProtection="1">
      <alignment horizontal="center" vertical="center"/>
    </xf>
    <xf numFmtId="166" fontId="51" fillId="63" borderId="86" xfId="10" applyFont="1" applyFill="1" applyBorder="1" applyAlignment="1" applyProtection="1">
      <alignment horizontal="center" vertical="center"/>
    </xf>
    <xf numFmtId="166" fontId="37" fillId="22" borderId="75" xfId="10" applyFont="1" applyFill="1" applyBorder="1" applyAlignment="1" applyProtection="1">
      <alignment horizontal="center" vertical="center"/>
    </xf>
    <xf numFmtId="166" fontId="37" fillId="22" borderId="63" xfId="10" applyFont="1" applyFill="1" applyBorder="1" applyAlignment="1" applyProtection="1">
      <alignment horizontal="center" vertical="center"/>
    </xf>
    <xf numFmtId="166" fontId="37" fillId="22" borderId="76" xfId="10" applyFont="1" applyFill="1" applyBorder="1" applyAlignment="1" applyProtection="1">
      <alignment horizontal="center" vertical="center"/>
    </xf>
    <xf numFmtId="0" fontId="46" fillId="65" borderId="99" xfId="16" applyFont="1" applyFill="1" applyBorder="1" applyAlignment="1">
      <alignment horizontal="center" vertical="center"/>
    </xf>
    <xf numFmtId="0" fontId="46" fillId="65" borderId="52" xfId="16" applyFont="1" applyFill="1" applyBorder="1" applyAlignment="1">
      <alignment horizontal="center" vertical="center"/>
    </xf>
    <xf numFmtId="0" fontId="46" fillId="65" borderId="100" xfId="16" applyFont="1" applyFill="1" applyBorder="1" applyAlignment="1">
      <alignment horizontal="center" vertical="center"/>
    </xf>
    <xf numFmtId="0" fontId="46" fillId="16" borderId="101" xfId="16" applyFont="1" applyFill="1" applyBorder="1" applyAlignment="1">
      <alignment horizontal="left" vertical="center" wrapText="1"/>
    </xf>
    <xf numFmtId="0" fontId="46" fillId="16" borderId="71" xfId="16" applyFont="1" applyFill="1" applyBorder="1" applyAlignment="1">
      <alignment horizontal="left" vertical="center" wrapText="1"/>
    </xf>
    <xf numFmtId="0" fontId="46" fillId="16" borderId="102" xfId="16" applyFont="1" applyFill="1" applyBorder="1" applyAlignment="1">
      <alignment horizontal="left" vertical="center" wrapText="1"/>
    </xf>
    <xf numFmtId="0" fontId="46" fillId="16" borderId="103" xfId="16" applyFont="1" applyFill="1" applyBorder="1" applyAlignment="1">
      <alignment horizontal="left" vertical="center" wrapText="1"/>
    </xf>
    <xf numFmtId="0" fontId="46" fillId="16" borderId="0" xfId="16" applyFont="1" applyFill="1" applyAlignment="1">
      <alignment horizontal="left" vertical="center" wrapText="1"/>
    </xf>
    <xf numFmtId="0" fontId="46" fillId="16" borderId="104" xfId="16" applyFont="1" applyFill="1" applyBorder="1" applyAlignment="1">
      <alignment horizontal="left" vertical="center" wrapText="1"/>
    </xf>
    <xf numFmtId="0" fontId="46" fillId="16" borderId="96" xfId="16" applyFont="1" applyFill="1" applyBorder="1" applyAlignment="1">
      <alignment horizontal="left" vertical="center" wrapText="1"/>
    </xf>
    <xf numFmtId="0" fontId="46" fillId="16" borderId="97" xfId="16" applyFont="1" applyFill="1" applyBorder="1" applyAlignment="1">
      <alignment horizontal="left" vertical="center" wrapText="1"/>
    </xf>
    <xf numFmtId="0" fontId="46" fillId="16" borderId="98" xfId="16" applyFont="1" applyFill="1" applyBorder="1" applyAlignment="1">
      <alignment horizontal="left" vertical="center" wrapText="1"/>
    </xf>
    <xf numFmtId="0" fontId="46" fillId="64" borderId="102" xfId="16" applyFont="1" applyFill="1" applyBorder="1" applyAlignment="1">
      <alignment horizontal="center" vertical="center"/>
    </xf>
    <xf numFmtId="0" fontId="36" fillId="63" borderId="103" xfId="16" applyFont="1" applyFill="1" applyBorder="1" applyAlignment="1">
      <alignment horizontal="center" vertical="center"/>
    </xf>
    <xf numFmtId="0" fontId="36" fillId="63" borderId="0" xfId="16" applyFont="1" applyFill="1" applyAlignment="1">
      <alignment horizontal="center" vertical="center"/>
    </xf>
    <xf numFmtId="0" fontId="36" fillId="63" borderId="104" xfId="16" applyFont="1" applyFill="1" applyBorder="1" applyAlignment="1">
      <alignment horizontal="center" vertical="center"/>
    </xf>
    <xf numFmtId="166" fontId="38" fillId="0" borderId="99" xfId="16" applyNumberFormat="1" applyFont="1" applyBorder="1" applyAlignment="1">
      <alignment horizontal="center" vertical="center"/>
    </xf>
    <xf numFmtId="0" fontId="38" fillId="0" borderId="52" xfId="16" applyFont="1" applyBorder="1" applyAlignment="1">
      <alignment horizontal="center" vertical="center"/>
    </xf>
    <xf numFmtId="0" fontId="38" fillId="0" borderId="100" xfId="16" applyFont="1" applyBorder="1" applyAlignment="1">
      <alignment horizontal="center" vertical="center"/>
    </xf>
    <xf numFmtId="0" fontId="46" fillId="64" borderId="98" xfId="16" applyFont="1" applyFill="1" applyBorder="1" applyAlignment="1">
      <alignment horizontal="center" vertical="center"/>
    </xf>
    <xf numFmtId="1" fontId="36" fillId="22" borderId="103" xfId="16" applyNumberFormat="1" applyFont="1" applyFill="1" applyBorder="1" applyAlignment="1">
      <alignment horizontal="center" vertical="center" textRotation="90" wrapText="1"/>
    </xf>
    <xf numFmtId="1" fontId="36" fillId="22" borderId="104" xfId="16" applyNumberFormat="1" applyFont="1" applyFill="1" applyBorder="1" applyAlignment="1">
      <alignment horizontal="center" vertical="center" textRotation="90" wrapText="1"/>
    </xf>
    <xf numFmtId="1" fontId="36" fillId="22" borderId="96" xfId="16" applyNumberFormat="1" applyFont="1" applyFill="1" applyBorder="1" applyAlignment="1">
      <alignment horizontal="center" vertical="center" textRotation="90" wrapText="1"/>
    </xf>
    <xf numFmtId="1" fontId="36" fillId="22" borderId="98" xfId="16" applyNumberFormat="1" applyFont="1" applyFill="1" applyBorder="1" applyAlignment="1">
      <alignment horizontal="center" vertical="center" textRotation="90" wrapText="1"/>
    </xf>
    <xf numFmtId="0" fontId="36" fillId="22" borderId="60" xfId="16" applyFont="1" applyFill="1" applyBorder="1" applyAlignment="1">
      <alignment horizontal="left" vertical="center" wrapText="1"/>
    </xf>
    <xf numFmtId="0" fontId="36" fillId="22" borderId="95" xfId="16" applyFont="1" applyFill="1" applyBorder="1" applyAlignment="1">
      <alignment horizontal="left" vertical="center" wrapText="1"/>
    </xf>
    <xf numFmtId="0" fontId="37" fillId="63" borderId="62" xfId="16" applyFont="1" applyFill="1" applyBorder="1" applyAlignment="1">
      <alignment horizontal="left" vertical="center" wrapText="1"/>
    </xf>
    <xf numFmtId="166" fontId="50" fillId="63" borderId="64" xfId="10" applyFont="1" applyFill="1" applyBorder="1" applyAlignment="1" applyProtection="1">
      <alignment horizontal="center" vertical="center"/>
    </xf>
    <xf numFmtId="166" fontId="50" fillId="63" borderId="55" xfId="10" applyFont="1" applyFill="1" applyBorder="1" applyAlignment="1" applyProtection="1">
      <alignment horizontal="center" vertical="center"/>
    </xf>
    <xf numFmtId="166" fontId="50" fillId="63" borderId="84" xfId="10" applyFont="1" applyFill="1" applyBorder="1" applyAlignment="1" applyProtection="1">
      <alignment horizontal="center" vertical="center"/>
    </xf>
    <xf numFmtId="0" fontId="36" fillId="22" borderId="54" xfId="16" applyFont="1" applyFill="1" applyBorder="1" applyAlignment="1">
      <alignment horizontal="left" vertical="center" wrapText="1"/>
    </xf>
    <xf numFmtId="0" fontId="36" fillId="22" borderId="87" xfId="16" applyFont="1" applyFill="1" applyBorder="1" applyAlignment="1">
      <alignment horizontal="left" vertical="center" wrapText="1"/>
    </xf>
    <xf numFmtId="166" fontId="36" fillId="22" borderId="88" xfId="10" applyFont="1" applyFill="1" applyBorder="1" applyAlignment="1" applyProtection="1">
      <alignment horizontal="center" vertical="center"/>
    </xf>
    <xf numFmtId="166" fontId="36" fillId="22" borderId="54" xfId="10" applyFont="1" applyFill="1" applyBorder="1" applyAlignment="1" applyProtection="1">
      <alignment horizontal="center" vertical="center"/>
    </xf>
    <xf numFmtId="166" fontId="36" fillId="22" borderId="86" xfId="10" applyFont="1" applyFill="1" applyBorder="1" applyAlignment="1" applyProtection="1">
      <alignment horizontal="center" vertical="center"/>
    </xf>
    <xf numFmtId="166" fontId="37" fillId="63" borderId="64" xfId="10" applyFont="1" applyFill="1" applyBorder="1" applyAlignment="1" applyProtection="1">
      <alignment horizontal="center" vertical="center"/>
      <protection locked="0"/>
    </xf>
    <xf numFmtId="166" fontId="37" fillId="63" borderId="55" xfId="10" applyFont="1" applyFill="1" applyBorder="1" applyAlignment="1" applyProtection="1">
      <alignment horizontal="center" vertical="center"/>
      <protection locked="0"/>
    </xf>
    <xf numFmtId="166" fontId="37" fillId="63" borderId="84" xfId="10" applyFont="1" applyFill="1" applyBorder="1" applyAlignment="1" applyProtection="1">
      <alignment horizontal="center" vertical="center"/>
      <protection locked="0"/>
    </xf>
    <xf numFmtId="0" fontId="36" fillId="4" borderId="54" xfId="16" applyFont="1" applyFill="1" applyBorder="1" applyAlignment="1">
      <alignment horizontal="left" vertical="center" wrapText="1"/>
    </xf>
    <xf numFmtId="0" fontId="36" fillId="4" borderId="87" xfId="16" applyFont="1" applyFill="1" applyBorder="1" applyAlignment="1">
      <alignment horizontal="left" vertical="center" wrapText="1"/>
    </xf>
    <xf numFmtId="166" fontId="51" fillId="22" borderId="88" xfId="10" applyFont="1" applyFill="1" applyBorder="1" applyAlignment="1" applyProtection="1">
      <alignment horizontal="center" vertical="center"/>
    </xf>
    <xf numFmtId="166" fontId="51" fillId="22" borderId="54" xfId="10" applyFont="1" applyFill="1" applyBorder="1" applyAlignment="1" applyProtection="1">
      <alignment horizontal="center" vertical="center"/>
    </xf>
    <xf numFmtId="166" fontId="51" fillId="22" borderId="86" xfId="10" applyFont="1" applyFill="1" applyBorder="1" applyAlignment="1" applyProtection="1">
      <alignment horizontal="center" vertical="center"/>
    </xf>
    <xf numFmtId="0" fontId="37" fillId="63" borderId="110" xfId="16" applyFont="1" applyFill="1" applyBorder="1" applyAlignment="1">
      <alignment horizontal="left" vertical="center" wrapText="1"/>
    </xf>
    <xf numFmtId="0" fontId="37" fillId="63" borderId="50" xfId="16" applyFont="1" applyFill="1" applyBorder="1" applyAlignment="1">
      <alignment horizontal="left" vertical="center" wrapText="1"/>
    </xf>
    <xf numFmtId="0" fontId="37" fillId="63" borderId="51" xfId="16" applyFont="1" applyFill="1" applyBorder="1" applyAlignment="1">
      <alignment horizontal="left" vertical="center" wrapText="1"/>
    </xf>
    <xf numFmtId="166" fontId="36" fillId="0" borderId="53" xfId="10" applyFont="1" applyFill="1" applyBorder="1" applyAlignment="1" applyProtection="1">
      <alignment horizontal="center" vertical="center"/>
    </xf>
    <xf numFmtId="166" fontId="36" fillId="0" borderId="50" xfId="10" applyFont="1" applyFill="1" applyBorder="1" applyAlignment="1" applyProtection="1">
      <alignment horizontal="center" vertical="center"/>
    </xf>
    <xf numFmtId="166" fontId="36" fillId="0" borderId="107" xfId="10" applyFont="1" applyFill="1" applyBorder="1" applyAlignment="1" applyProtection="1">
      <alignment horizontal="center" vertical="center"/>
    </xf>
    <xf numFmtId="0" fontId="37" fillId="22" borderId="65" xfId="16" applyFont="1" applyFill="1" applyBorder="1" applyAlignment="1">
      <alignment horizontal="left" vertical="center" wrapText="1"/>
    </xf>
    <xf numFmtId="166" fontId="50" fillId="22" borderId="73" xfId="10" applyFont="1" applyFill="1" applyBorder="1" applyAlignment="1" applyProtection="1">
      <alignment horizontal="center" vertical="center"/>
      <protection locked="0"/>
    </xf>
    <xf numFmtId="166" fontId="50" fillId="22" borderId="74" xfId="10" applyFont="1" applyFill="1" applyBorder="1" applyAlignment="1" applyProtection="1">
      <alignment horizontal="center" vertical="center"/>
      <protection locked="0"/>
    </xf>
    <xf numFmtId="0" fontId="36" fillId="63" borderId="77" xfId="16" applyFont="1" applyFill="1" applyBorder="1" applyAlignment="1">
      <alignment horizontal="left" vertical="center" wrapText="1"/>
    </xf>
    <xf numFmtId="0" fontId="36" fillId="63" borderId="78" xfId="16" applyFont="1" applyFill="1" applyBorder="1" applyAlignment="1">
      <alignment horizontal="left" vertical="center" wrapText="1"/>
    </xf>
    <xf numFmtId="0" fontId="36" fillId="63" borderId="79" xfId="16" applyFont="1" applyFill="1" applyBorder="1" applyAlignment="1">
      <alignment horizontal="left" vertical="center" wrapText="1"/>
    </xf>
    <xf numFmtId="166" fontId="37" fillId="68" borderId="71" xfId="10" applyFont="1" applyFill="1" applyBorder="1" applyAlignment="1" applyProtection="1">
      <alignment horizontal="center" vertical="center" wrapText="1"/>
    </xf>
    <xf numFmtId="166" fontId="37" fillId="68" borderId="59" xfId="10" applyFont="1" applyFill="1" applyBorder="1" applyAlignment="1" applyProtection="1">
      <alignment horizontal="center" vertical="center" wrapText="1"/>
    </xf>
    <xf numFmtId="166" fontId="50" fillId="68" borderId="71" xfId="10" applyFont="1" applyFill="1" applyBorder="1" applyAlignment="1" applyProtection="1">
      <alignment horizontal="center" vertical="center"/>
    </xf>
    <xf numFmtId="166" fontId="50" fillId="68" borderId="102" xfId="10" applyFont="1" applyFill="1" applyBorder="1" applyAlignment="1" applyProtection="1">
      <alignment horizontal="center" vertical="center"/>
    </xf>
    <xf numFmtId="166" fontId="50" fillId="68" borderId="59" xfId="10" applyFont="1" applyFill="1" applyBorder="1" applyAlignment="1" applyProtection="1">
      <alignment horizontal="center" vertical="center"/>
    </xf>
    <xf numFmtId="166" fontId="50" fillId="68" borderId="94" xfId="10" applyFont="1" applyFill="1" applyBorder="1" applyAlignment="1" applyProtection="1">
      <alignment horizontal="center" vertical="center"/>
    </xf>
    <xf numFmtId="166" fontId="37" fillId="68" borderId="63" xfId="10" applyFont="1" applyFill="1" applyBorder="1" applyAlignment="1" applyProtection="1">
      <alignment horizontal="center" vertical="center"/>
    </xf>
    <xf numFmtId="166" fontId="37" fillId="65" borderId="63" xfId="10" applyFont="1" applyFill="1" applyBorder="1" applyAlignment="1" applyProtection="1">
      <alignment horizontal="center" vertical="center"/>
    </xf>
    <xf numFmtId="166" fontId="37" fillId="65" borderId="76" xfId="10" applyFont="1" applyFill="1" applyBorder="1" applyAlignment="1" applyProtection="1">
      <alignment horizontal="center" vertical="center"/>
    </xf>
    <xf numFmtId="0" fontId="46" fillId="16" borderId="0" xfId="16" applyFont="1" applyFill="1" applyAlignment="1" applyProtection="1">
      <alignment horizontal="center" vertical="center" wrapText="1"/>
      <protection locked="0"/>
    </xf>
    <xf numFmtId="0" fontId="46" fillId="16" borderId="59" xfId="16" applyFont="1" applyFill="1" applyBorder="1" applyAlignment="1" applyProtection="1">
      <alignment horizontal="center" vertical="center" wrapText="1"/>
      <protection locked="0"/>
    </xf>
    <xf numFmtId="0" fontId="46" fillId="16" borderId="0" xfId="16" applyFont="1" applyFill="1" applyAlignment="1" applyProtection="1">
      <alignment horizontal="center" vertical="center"/>
      <protection locked="0"/>
    </xf>
    <xf numFmtId="0" fontId="46" fillId="16" borderId="59" xfId="16" applyFont="1" applyFill="1" applyBorder="1" applyAlignment="1" applyProtection="1">
      <alignment horizontal="center" vertical="center"/>
      <protection locked="0"/>
    </xf>
    <xf numFmtId="0" fontId="27" fillId="16" borderId="0" xfId="16" applyFont="1" applyFill="1" applyAlignment="1" applyProtection="1">
      <alignment horizontal="center" vertical="center"/>
      <protection locked="0"/>
    </xf>
    <xf numFmtId="0" fontId="27" fillId="16" borderId="59" xfId="16" applyFont="1" applyFill="1" applyBorder="1" applyAlignment="1" applyProtection="1">
      <alignment horizontal="center" vertical="center"/>
      <protection locked="0"/>
    </xf>
    <xf numFmtId="166" fontId="51" fillId="63" borderId="78" xfId="10" applyFont="1" applyFill="1" applyBorder="1" applyAlignment="1" applyProtection="1">
      <alignment horizontal="center" vertical="center"/>
    </xf>
    <xf numFmtId="166" fontId="51" fillId="63" borderId="79" xfId="10" applyFont="1" applyFill="1" applyBorder="1" applyAlignment="1" applyProtection="1">
      <alignment horizontal="center" vertical="center"/>
    </xf>
    <xf numFmtId="0" fontId="36" fillId="4" borderId="99" xfId="16" applyFont="1" applyFill="1" applyBorder="1" applyAlignment="1">
      <alignment horizontal="center" vertical="center" wrapText="1"/>
    </xf>
    <xf numFmtId="0" fontId="36" fillId="4" borderId="52" xfId="16" applyFont="1" applyFill="1" applyBorder="1" applyAlignment="1">
      <alignment horizontal="center" vertical="center" wrapText="1"/>
    </xf>
    <xf numFmtId="0" fontId="36" fillId="4" borderId="100" xfId="16" applyFont="1" applyFill="1" applyBorder="1" applyAlignment="1">
      <alignment horizontal="center" vertical="center" wrapText="1"/>
    </xf>
    <xf numFmtId="1" fontId="36" fillId="22" borderId="101" xfId="16" applyNumberFormat="1" applyFont="1" applyFill="1" applyBorder="1" applyAlignment="1">
      <alignment horizontal="center" vertical="center" textRotation="90" wrapText="1"/>
    </xf>
    <xf numFmtId="1" fontId="36" fillId="22" borderId="102" xfId="16" applyNumberFormat="1" applyFont="1" applyFill="1" applyBorder="1" applyAlignment="1">
      <alignment horizontal="center" vertical="center" textRotation="90" wrapText="1"/>
    </xf>
    <xf numFmtId="0" fontId="37" fillId="63" borderId="95" xfId="16" applyFont="1" applyFill="1" applyBorder="1" applyAlignment="1">
      <alignment horizontal="left" vertical="center" wrapText="1"/>
    </xf>
    <xf numFmtId="166" fontId="37" fillId="63" borderId="108" xfId="10" applyFont="1" applyFill="1" applyBorder="1" applyAlignment="1" applyProtection="1">
      <alignment horizontal="center" vertical="center"/>
    </xf>
    <xf numFmtId="166" fontId="37" fillId="63" borderId="60" xfId="10" applyFont="1" applyFill="1" applyBorder="1" applyAlignment="1" applyProtection="1">
      <alignment horizontal="center" vertical="center"/>
    </xf>
    <xf numFmtId="166" fontId="37" fillId="63" borderId="82" xfId="10" applyFont="1" applyFill="1" applyBorder="1" applyAlignment="1" applyProtection="1">
      <alignment horizontal="center" vertical="center"/>
    </xf>
    <xf numFmtId="0" fontId="37" fillId="4" borderId="55" xfId="16" applyFont="1" applyFill="1" applyBorder="1" applyAlignment="1">
      <alignment horizontal="left" vertical="center" wrapText="1"/>
    </xf>
    <xf numFmtId="0" fontId="37" fillId="4" borderId="62" xfId="16" applyFont="1" applyFill="1" applyBorder="1" applyAlignment="1">
      <alignment horizontal="left" vertical="center" wrapText="1"/>
    </xf>
    <xf numFmtId="166" fontId="50" fillId="22" borderId="64" xfId="10" applyFont="1" applyFill="1" applyBorder="1" applyAlignment="1" applyProtection="1">
      <alignment horizontal="center" vertical="center"/>
      <protection locked="0"/>
    </xf>
    <xf numFmtId="166" fontId="50" fillId="22" borderId="55" xfId="10" applyFont="1" applyFill="1" applyBorder="1" applyAlignment="1" applyProtection="1">
      <alignment horizontal="center" vertical="center"/>
      <protection locked="0"/>
    </xf>
    <xf numFmtId="166" fontId="50" fillId="22" borderId="84" xfId="10" applyFont="1" applyFill="1" applyBorder="1" applyAlignment="1" applyProtection="1">
      <alignment horizontal="center" vertical="center"/>
      <protection locked="0"/>
    </xf>
    <xf numFmtId="0" fontId="36" fillId="22" borderId="63" xfId="16" applyFont="1" applyFill="1" applyBorder="1" applyAlignment="1">
      <alignment horizontal="left" vertical="center" wrapText="1"/>
    </xf>
    <xf numFmtId="0" fontId="37" fillId="63" borderId="124" xfId="16" applyFont="1" applyFill="1" applyBorder="1" applyAlignment="1">
      <alignment horizontal="left" vertical="center"/>
    </xf>
    <xf numFmtId="0" fontId="37" fillId="63" borderId="125" xfId="16" applyFont="1" applyFill="1" applyBorder="1" applyAlignment="1">
      <alignment horizontal="left" vertical="center"/>
    </xf>
    <xf numFmtId="166" fontId="37" fillId="63" borderId="97" xfId="10" applyFont="1" applyFill="1" applyBorder="1" applyAlignment="1" applyProtection="1">
      <alignment horizontal="center" vertical="center"/>
    </xf>
    <xf numFmtId="166" fontId="37" fillId="63" borderId="98" xfId="10" applyFont="1" applyFill="1" applyBorder="1" applyAlignment="1" applyProtection="1">
      <alignment horizontal="center" vertical="center"/>
    </xf>
    <xf numFmtId="0" fontId="40" fillId="19" borderId="31" xfId="0" applyFont="1" applyFill="1" applyBorder="1" applyAlignment="1">
      <alignment vertical="center" wrapText="1"/>
    </xf>
    <xf numFmtId="0" fontId="40" fillId="19" borderId="32" xfId="0" applyFont="1" applyFill="1" applyBorder="1" applyAlignment="1">
      <alignment vertical="center" wrapText="1"/>
    </xf>
    <xf numFmtId="0" fontId="12" fillId="0" borderId="72" xfId="0" applyFont="1" applyBorder="1" applyAlignment="1">
      <alignment horizontal="center" vertical="center" textRotation="90" wrapText="1"/>
    </xf>
    <xf numFmtId="0" fontId="12" fillId="0" borderId="75" xfId="0" applyFont="1" applyBorder="1" applyAlignment="1">
      <alignment horizontal="center" vertical="center" textRotation="90" wrapText="1"/>
    </xf>
    <xf numFmtId="0" fontId="12" fillId="0" borderId="77" xfId="0" applyFont="1" applyBorder="1" applyAlignment="1">
      <alignment horizontal="center" vertical="center" textRotation="90" wrapText="1"/>
    </xf>
    <xf numFmtId="170" fontId="23" fillId="64" borderId="110" xfId="0" applyNumberFormat="1" applyFont="1" applyFill="1" applyBorder="1" applyAlignment="1">
      <alignment horizontal="center" vertical="center" wrapText="1"/>
    </xf>
    <xf numFmtId="170" fontId="23" fillId="64" borderId="50" xfId="0" applyNumberFormat="1" applyFont="1" applyFill="1" applyBorder="1" applyAlignment="1">
      <alignment horizontal="center" vertical="center" wrapText="1"/>
    </xf>
    <xf numFmtId="0" fontId="12" fillId="5" borderId="66" xfId="0" applyFont="1" applyFill="1" applyBorder="1" applyAlignment="1">
      <alignment horizontal="center" vertical="center" textRotation="90" wrapText="1"/>
    </xf>
    <xf numFmtId="0" fontId="12" fillId="0" borderId="65" xfId="0" applyFont="1" applyBorder="1" applyAlignment="1">
      <alignment horizontal="center" vertical="center" textRotation="90" wrapText="1"/>
    </xf>
    <xf numFmtId="0" fontId="12" fillId="0" borderId="66" xfId="0" applyFont="1" applyBorder="1" applyAlignment="1">
      <alignment horizontal="center" vertical="center" textRotation="90" wrapText="1"/>
    </xf>
    <xf numFmtId="0" fontId="9" fillId="64" borderId="75" xfId="0" applyFont="1" applyFill="1" applyBorder="1" applyAlignment="1">
      <alignment vertical="center" wrapText="1"/>
    </xf>
    <xf numFmtId="0" fontId="9" fillId="64" borderId="63" xfId="0" applyFont="1" applyFill="1" applyBorder="1" applyAlignment="1">
      <alignment vertical="center" wrapText="1"/>
    </xf>
    <xf numFmtId="0" fontId="9" fillId="64" borderId="64" xfId="0" applyFont="1" applyFill="1" applyBorder="1" applyAlignment="1">
      <alignment vertical="center" wrapText="1"/>
    </xf>
    <xf numFmtId="0" fontId="9" fillId="0" borderId="75" xfId="0" applyFont="1" applyBorder="1" applyAlignment="1">
      <alignment vertical="center" wrapText="1"/>
    </xf>
    <xf numFmtId="0" fontId="9" fillId="0" borderId="63" xfId="0" applyFont="1" applyBorder="1" applyAlignment="1">
      <alignment vertical="center" wrapText="1"/>
    </xf>
    <xf numFmtId="0" fontId="9" fillId="0" borderId="64" xfId="0" applyFont="1" applyBorder="1" applyAlignment="1">
      <alignment vertical="center" wrapText="1"/>
    </xf>
    <xf numFmtId="0" fontId="9" fillId="64" borderId="55" xfId="0" applyFont="1" applyFill="1" applyBorder="1" applyAlignment="1">
      <alignment vertical="center" wrapText="1"/>
    </xf>
    <xf numFmtId="0" fontId="9" fillId="0" borderId="55" xfId="0" applyFont="1" applyBorder="1" applyAlignment="1">
      <alignment vertical="center" wrapText="1"/>
    </xf>
    <xf numFmtId="0" fontId="9" fillId="64" borderId="58" xfId="0" applyFont="1" applyFill="1" applyBorder="1" applyAlignment="1">
      <alignment vertical="center" wrapText="1"/>
    </xf>
    <xf numFmtId="0" fontId="9" fillId="64" borderId="61" xfId="0" applyFont="1" applyFill="1" applyBorder="1" applyAlignment="1">
      <alignment vertical="center" wrapText="1"/>
    </xf>
    <xf numFmtId="0" fontId="12" fillId="20" borderId="74" xfId="0" applyFont="1" applyFill="1" applyBorder="1" applyAlignment="1">
      <alignment horizontal="center" vertical="center" textRotation="90" wrapText="1"/>
    </xf>
    <xf numFmtId="0" fontId="12" fillId="20" borderId="76" xfId="0" applyFont="1" applyFill="1" applyBorder="1" applyAlignment="1">
      <alignment horizontal="center" vertical="center" textRotation="90" wrapText="1"/>
    </xf>
    <xf numFmtId="0" fontId="9" fillId="64" borderId="108" xfId="0" applyFont="1" applyFill="1" applyBorder="1" applyAlignment="1">
      <alignment vertical="center" wrapText="1"/>
    </xf>
    <xf numFmtId="0" fontId="9" fillId="64" borderId="60" xfId="0" applyFont="1" applyFill="1" applyBorder="1" applyAlignment="1">
      <alignment vertical="center" wrapText="1"/>
    </xf>
    <xf numFmtId="0" fontId="12" fillId="0" borderId="74" xfId="0" applyFont="1" applyBorder="1" applyAlignment="1">
      <alignment horizontal="center" vertical="center" textRotation="90" wrapText="1"/>
    </xf>
    <xf numFmtId="0" fontId="12" fillId="0" borderId="76" xfId="0" applyFont="1" applyBorder="1" applyAlignment="1">
      <alignment horizontal="center" vertical="center" textRotation="90" wrapText="1"/>
    </xf>
    <xf numFmtId="0" fontId="12" fillId="0" borderId="92" xfId="0" applyFont="1" applyBorder="1" applyAlignment="1">
      <alignment horizontal="center" vertical="center" textRotation="90" wrapText="1"/>
    </xf>
    <xf numFmtId="0" fontId="12" fillId="0" borderId="79" xfId="0" applyFont="1" applyBorder="1" applyAlignment="1">
      <alignment horizontal="center" vertical="center" textRotation="90" wrapText="1"/>
    </xf>
    <xf numFmtId="0" fontId="12" fillId="0" borderId="89" xfId="0" applyFont="1" applyBorder="1" applyAlignment="1">
      <alignment horizontal="center" vertical="center" textRotation="90" wrapText="1"/>
    </xf>
    <xf numFmtId="0" fontId="12" fillId="0" borderId="123" xfId="0" applyFont="1" applyBorder="1" applyAlignment="1">
      <alignment horizontal="center" vertical="center" textRotation="90" wrapText="1"/>
    </xf>
    <xf numFmtId="0" fontId="9" fillId="0" borderId="110" xfId="0" applyFont="1" applyBorder="1" applyAlignment="1">
      <alignment vertical="center" wrapText="1"/>
    </xf>
    <xf numFmtId="0" fontId="9" fillId="0" borderId="50" xfId="0" applyFont="1" applyBorder="1" applyAlignment="1">
      <alignment vertical="center" wrapText="1"/>
    </xf>
    <xf numFmtId="0" fontId="12" fillId="64" borderId="99" xfId="0" applyFont="1" applyFill="1" applyBorder="1" applyAlignment="1">
      <alignment horizontal="left" vertical="center" wrapText="1"/>
    </xf>
    <xf numFmtId="0" fontId="12" fillId="64" borderId="52" xfId="0" applyFont="1" applyFill="1" applyBorder="1" applyAlignment="1">
      <alignment horizontal="left" vertical="center" wrapText="1"/>
    </xf>
    <xf numFmtId="0" fontId="12" fillId="64" borderId="53" xfId="0" applyFont="1" applyFill="1" applyBorder="1" applyAlignment="1">
      <alignment horizontal="left" vertical="center" wrapText="1"/>
    </xf>
    <xf numFmtId="0" fontId="9" fillId="0" borderId="81" xfId="0" applyFont="1" applyBorder="1" applyAlignment="1">
      <alignment vertical="center" wrapText="1"/>
    </xf>
    <xf numFmtId="0" fontId="9" fillId="0" borderId="60" xfId="0" applyFont="1" applyBorder="1" applyAlignment="1">
      <alignment vertical="center" wrapText="1"/>
    </xf>
    <xf numFmtId="0" fontId="9" fillId="64" borderId="83" xfId="0" applyFont="1" applyFill="1" applyBorder="1" applyAlignment="1">
      <alignment vertical="center" wrapText="1"/>
    </xf>
    <xf numFmtId="0" fontId="12" fillId="0" borderId="85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12" fillId="64" borderId="110" xfId="0" applyFont="1" applyFill="1" applyBorder="1" applyAlignment="1">
      <alignment vertical="center" wrapText="1"/>
    </xf>
    <xf numFmtId="0" fontId="12" fillId="64" borderId="50" xfId="0" applyFont="1" applyFill="1" applyBorder="1" applyAlignment="1">
      <alignment vertical="center" wrapText="1"/>
    </xf>
    <xf numFmtId="0" fontId="12" fillId="0" borderId="80" xfId="0" applyFont="1" applyBorder="1" applyAlignment="1">
      <alignment horizontal="center" vertical="center" textRotation="90" wrapText="1"/>
    </xf>
    <xf numFmtId="0" fontId="12" fillId="64" borderId="85" xfId="0" applyFont="1" applyFill="1" applyBorder="1" applyAlignment="1">
      <alignment vertical="center" wrapText="1"/>
    </xf>
    <xf numFmtId="0" fontId="12" fillId="64" borderId="54" xfId="0" applyFont="1" applyFill="1" applyBorder="1" applyAlignment="1">
      <alignment vertical="center" wrapText="1"/>
    </xf>
    <xf numFmtId="0" fontId="12" fillId="0" borderId="81" xfId="0" applyFont="1" applyBorder="1" applyAlignment="1">
      <alignment vertical="center" wrapText="1"/>
    </xf>
    <xf numFmtId="0" fontId="12" fillId="0" borderId="60" xfId="0" applyFont="1" applyBorder="1" applyAlignment="1">
      <alignment vertical="center" wrapText="1"/>
    </xf>
    <xf numFmtId="174" fontId="0" fillId="67" borderId="18" xfId="65" applyNumberFormat="1" applyFont="1" applyFill="1" applyBorder="1" applyAlignment="1">
      <alignment horizontal="center"/>
    </xf>
    <xf numFmtId="174" fontId="0" fillId="67" borderId="6" xfId="65" applyNumberFormat="1" applyFont="1" applyFill="1" applyBorder="1" applyAlignment="1">
      <alignment horizontal="center"/>
    </xf>
    <xf numFmtId="174" fontId="0" fillId="67" borderId="128" xfId="65" applyNumberFormat="1" applyFont="1" applyFill="1" applyBorder="1" applyAlignment="1">
      <alignment horizontal="center"/>
    </xf>
    <xf numFmtId="174" fontId="0" fillId="67" borderId="1" xfId="65" applyNumberFormat="1" applyFont="1" applyFill="1" applyBorder="1" applyAlignment="1">
      <alignment horizontal="center"/>
    </xf>
    <xf numFmtId="174" fontId="0" fillId="67" borderId="7" xfId="65" applyNumberFormat="1" applyFont="1" applyFill="1" applyBorder="1" applyAlignment="1">
      <alignment horizontal="center"/>
    </xf>
    <xf numFmtId="174" fontId="0" fillId="67" borderId="8" xfId="65" applyNumberFormat="1" applyFont="1" applyFill="1" applyBorder="1" applyAlignment="1">
      <alignment horizontal="center"/>
    </xf>
    <xf numFmtId="0" fontId="9" fillId="14" borderId="7" xfId="0" applyFont="1" applyFill="1" applyBorder="1" applyAlignment="1">
      <alignment horizontal="left"/>
    </xf>
    <xf numFmtId="0" fontId="9" fillId="14" borderId="8" xfId="0" applyFont="1" applyFill="1" applyBorder="1" applyAlignment="1">
      <alignment horizontal="left"/>
    </xf>
    <xf numFmtId="0" fontId="12" fillId="66" borderId="116" xfId="0" applyFont="1" applyFill="1" applyBorder="1" applyAlignment="1">
      <alignment horizontal="center"/>
    </xf>
    <xf numFmtId="0" fontId="14" fillId="4" borderId="46" xfId="6" applyFont="1" applyFill="1" applyBorder="1" applyAlignment="1">
      <alignment horizontal="left" vertical="top" wrapText="1"/>
    </xf>
    <xf numFmtId="0" fontId="14" fillId="4" borderId="45" xfId="6" applyFont="1" applyFill="1" applyBorder="1" applyAlignment="1">
      <alignment horizontal="left" vertical="top" wrapText="1"/>
    </xf>
    <xf numFmtId="0" fontId="14" fillId="4" borderId="49" xfId="6" applyFont="1" applyFill="1" applyBorder="1" applyAlignment="1">
      <alignment horizontal="left" vertical="top" wrapText="1"/>
    </xf>
    <xf numFmtId="0" fontId="14" fillId="4" borderId="47" xfId="6" applyFont="1" applyFill="1" applyBorder="1" applyAlignment="1">
      <alignment horizontal="left" vertical="top" wrapText="1"/>
    </xf>
    <xf numFmtId="0" fontId="14" fillId="4" borderId="0" xfId="6" applyFont="1" applyFill="1" applyAlignment="1">
      <alignment horizontal="left" vertical="top" wrapText="1"/>
    </xf>
    <xf numFmtId="0" fontId="14" fillId="4" borderId="48" xfId="6" applyFont="1" applyFill="1" applyBorder="1" applyAlignment="1">
      <alignment horizontal="left" vertical="top" wrapText="1"/>
    </xf>
    <xf numFmtId="0" fontId="14" fillId="4" borderId="105" xfId="6" applyFont="1" applyFill="1" applyBorder="1" applyAlignment="1">
      <alignment horizontal="left" vertical="top" wrapText="1"/>
    </xf>
    <xf numFmtId="0" fontId="14" fillId="4" borderId="44" xfId="6" applyFont="1" applyFill="1" applyBorder="1" applyAlignment="1">
      <alignment horizontal="left" vertical="top" wrapText="1"/>
    </xf>
    <xf numFmtId="0" fontId="14" fillId="4" borderId="106" xfId="6" applyFont="1" applyFill="1" applyBorder="1" applyAlignment="1">
      <alignment horizontal="left" vertical="top" wrapText="1"/>
    </xf>
    <xf numFmtId="0" fontId="15" fillId="6" borderId="18" xfId="6" applyFont="1" applyFill="1" applyBorder="1" applyAlignment="1">
      <alignment horizontal="center" vertical="center"/>
    </xf>
    <xf numFmtId="0" fontId="15" fillId="6" borderId="6" xfId="6" applyFont="1" applyFill="1" applyBorder="1" applyAlignment="1">
      <alignment horizontal="center" vertical="center"/>
    </xf>
    <xf numFmtId="0" fontId="15" fillId="6" borderId="19" xfId="6" applyFont="1" applyFill="1" applyBorder="1" applyAlignment="1">
      <alignment horizontal="center" vertical="center"/>
    </xf>
    <xf numFmtId="0" fontId="13" fillId="4" borderId="0" xfId="6" applyFont="1" applyFill="1" applyAlignment="1">
      <alignment horizontal="right" vertical="center"/>
    </xf>
    <xf numFmtId="0" fontId="13" fillId="4" borderId="112" xfId="6" applyFont="1" applyFill="1" applyBorder="1" applyAlignment="1">
      <alignment horizontal="right" vertical="center"/>
    </xf>
    <xf numFmtId="0" fontId="13" fillId="5" borderId="116" xfId="6" applyFont="1" applyFill="1" applyBorder="1" applyAlignment="1">
      <alignment horizontal="center" vertical="center" wrapText="1"/>
    </xf>
    <xf numFmtId="0" fontId="13" fillId="5" borderId="3" xfId="6" applyFont="1" applyFill="1" applyBorder="1" applyAlignment="1">
      <alignment horizontal="center" vertical="center" wrapText="1"/>
    </xf>
    <xf numFmtId="0" fontId="13" fillId="5" borderId="4" xfId="6" applyFont="1" applyFill="1" applyBorder="1" applyAlignment="1">
      <alignment horizontal="center" vertical="center" wrapText="1"/>
    </xf>
    <xf numFmtId="0" fontId="13" fillId="5" borderId="5" xfId="6" applyFont="1" applyFill="1" applyBorder="1" applyAlignment="1">
      <alignment horizontal="center" vertical="center" wrapText="1"/>
    </xf>
    <xf numFmtId="0" fontId="14" fillId="4" borderId="0" xfId="6" applyFont="1" applyFill="1" applyAlignment="1" applyProtection="1">
      <alignment horizontal="center" vertical="center"/>
      <protection locked="0"/>
    </xf>
    <xf numFmtId="0" fontId="14" fillId="4" borderId="1" xfId="6" applyFont="1" applyFill="1" applyBorder="1" applyAlignment="1" applyProtection="1">
      <alignment horizontal="center" vertical="center"/>
      <protection locked="0"/>
    </xf>
    <xf numFmtId="0" fontId="13" fillId="18" borderId="6" xfId="6" applyFont="1" applyFill="1" applyBorder="1" applyAlignment="1" applyProtection="1">
      <alignment horizontal="left" vertical="center"/>
      <protection locked="0"/>
    </xf>
    <xf numFmtId="0" fontId="13" fillId="18" borderId="0" xfId="6" applyFont="1" applyFill="1" applyAlignment="1" applyProtection="1">
      <alignment horizontal="left" vertical="center"/>
      <protection locked="0"/>
    </xf>
    <xf numFmtId="0" fontId="19" fillId="4" borderId="0" xfId="6" applyFont="1" applyFill="1" applyAlignment="1">
      <alignment horizontal="center" vertical="center"/>
    </xf>
    <xf numFmtId="0" fontId="19" fillId="4" borderId="1" xfId="6" applyFont="1" applyFill="1" applyBorder="1" applyAlignment="1">
      <alignment horizontal="center" vertical="center"/>
    </xf>
    <xf numFmtId="0" fontId="13" fillId="7" borderId="116" xfId="6" applyFont="1" applyFill="1" applyBorder="1" applyAlignment="1">
      <alignment horizontal="center" vertical="center" wrapText="1"/>
    </xf>
    <xf numFmtId="0" fontId="13" fillId="13" borderId="116" xfId="6" applyFont="1" applyFill="1" applyBorder="1" applyAlignment="1">
      <alignment horizontal="center" vertical="center" wrapText="1"/>
    </xf>
    <xf numFmtId="0" fontId="17" fillId="21" borderId="116" xfId="6" applyFont="1" applyFill="1" applyBorder="1" applyAlignment="1">
      <alignment horizontal="center" vertical="center" wrapText="1"/>
    </xf>
    <xf numFmtId="0" fontId="13" fillId="13" borderId="7" xfId="6" applyFont="1" applyFill="1" applyBorder="1" applyAlignment="1">
      <alignment horizontal="center" vertical="center" wrapText="1"/>
    </xf>
    <xf numFmtId="0" fontId="13" fillId="13" borderId="8" xfId="6" applyFont="1" applyFill="1" applyBorder="1" applyAlignment="1">
      <alignment horizontal="center" vertical="center" wrapText="1"/>
    </xf>
    <xf numFmtId="0" fontId="13" fillId="13" borderId="9" xfId="6" applyFont="1" applyFill="1" applyBorder="1" applyAlignment="1">
      <alignment horizontal="center" vertical="center" wrapText="1"/>
    </xf>
    <xf numFmtId="0" fontId="13" fillId="11" borderId="116" xfId="6" applyFont="1" applyFill="1" applyBorder="1" applyAlignment="1">
      <alignment horizontal="center" vertical="center" wrapText="1"/>
    </xf>
    <xf numFmtId="0" fontId="13" fillId="12" borderId="116" xfId="6" applyFont="1" applyFill="1" applyBorder="1" applyAlignment="1">
      <alignment horizontal="center" vertical="center" wrapText="1"/>
    </xf>
    <xf numFmtId="170" fontId="16" fillId="18" borderId="21" xfId="0" applyNumberFormat="1" applyFont="1" applyFill="1" applyBorder="1" applyAlignment="1">
      <alignment horizontal="center" vertical="center"/>
    </xf>
    <xf numFmtId="170" fontId="16" fillId="18" borderId="22" xfId="0" applyNumberFormat="1" applyFont="1" applyFill="1" applyBorder="1" applyAlignment="1">
      <alignment horizontal="center" vertical="center"/>
    </xf>
    <xf numFmtId="170" fontId="16" fillId="18" borderId="23" xfId="0" applyNumberFormat="1" applyFont="1" applyFill="1" applyBorder="1" applyAlignment="1">
      <alignment horizontal="center" vertical="center"/>
    </xf>
    <xf numFmtId="49" fontId="70" fillId="4" borderId="20" xfId="6" applyNumberFormat="1" applyFont="1" applyFill="1" applyBorder="1" applyAlignment="1" applyProtection="1">
      <alignment horizontal="left" vertical="top" wrapText="1"/>
      <protection locked="0"/>
    </xf>
    <xf numFmtId="49" fontId="42" fillId="3" borderId="18" xfId="6" applyNumberFormat="1" applyFont="1" applyFill="1" applyBorder="1" applyAlignment="1">
      <alignment horizontal="center" vertical="center"/>
    </xf>
    <xf numFmtId="49" fontId="42" fillId="3" borderId="6" xfId="6" applyNumberFormat="1" applyFont="1" applyFill="1" applyBorder="1" applyAlignment="1">
      <alignment horizontal="center" vertical="center"/>
    </xf>
    <xf numFmtId="49" fontId="42" fillId="3" borderId="19" xfId="6" applyNumberFormat="1" applyFont="1" applyFill="1" applyBorder="1" applyAlignment="1">
      <alignment horizontal="center" vertical="center"/>
    </xf>
    <xf numFmtId="49" fontId="100" fillId="61" borderId="113" xfId="0" applyNumberFormat="1" applyFont="1" applyFill="1" applyBorder="1" applyAlignment="1" applyProtection="1">
      <alignment horizontal="left" vertical="top" wrapText="1"/>
      <protection locked="0"/>
    </xf>
    <xf numFmtId="49" fontId="100" fillId="61" borderId="115" xfId="0" applyNumberFormat="1" applyFont="1" applyFill="1" applyBorder="1" applyAlignment="1" applyProtection="1">
      <alignment horizontal="left" vertical="top" wrapText="1"/>
      <protection locked="0"/>
    </xf>
    <xf numFmtId="49" fontId="100" fillId="61" borderId="114" xfId="0" applyNumberFormat="1" applyFont="1" applyFill="1" applyBorder="1" applyAlignment="1" applyProtection="1">
      <alignment horizontal="left" vertical="top" wrapText="1"/>
      <protection locked="0"/>
    </xf>
    <xf numFmtId="0" fontId="97" fillId="0" borderId="0" xfId="0" applyFont="1" applyAlignment="1">
      <alignment vertical="center"/>
    </xf>
    <xf numFmtId="49" fontId="14" fillId="4" borderId="20" xfId="6" applyNumberFormat="1" applyFont="1" applyFill="1" applyBorder="1" applyAlignment="1" applyProtection="1">
      <alignment horizontal="left" vertical="top" wrapText="1"/>
      <protection locked="0"/>
    </xf>
    <xf numFmtId="0" fontId="50" fillId="4" borderId="0" xfId="61" applyFont="1" applyFill="1" applyAlignment="1">
      <alignment horizontal="left" vertical="center" wrapText="1"/>
    </xf>
    <xf numFmtId="0" fontId="71" fillId="4" borderId="0" xfId="61" applyFont="1" applyFill="1" applyAlignment="1">
      <alignment horizontal="center" wrapText="1"/>
    </xf>
    <xf numFmtId="0" fontId="71" fillId="4" borderId="0" xfId="61" applyFont="1" applyFill="1" applyAlignment="1">
      <alignment horizontal="center" vertical="center" wrapText="1"/>
    </xf>
    <xf numFmtId="0" fontId="92" fillId="4" borderId="0" xfId="61" applyFont="1" applyFill="1" applyAlignment="1">
      <alignment horizontal="center" vertical="center" wrapText="1"/>
    </xf>
    <xf numFmtId="0" fontId="73" fillId="4" borderId="0" xfId="61" applyFont="1" applyFill="1" applyAlignment="1">
      <alignment horizontal="left"/>
    </xf>
    <xf numFmtId="0" fontId="51" fillId="4" borderId="6" xfId="61" applyFont="1" applyFill="1" applyBorder="1" applyAlignment="1">
      <alignment horizontal="center" wrapText="1"/>
    </xf>
    <xf numFmtId="0" fontId="51" fillId="4" borderId="0" xfId="61" applyFont="1" applyFill="1" applyAlignment="1">
      <alignment horizontal="center" wrapText="1"/>
    </xf>
    <xf numFmtId="0" fontId="3" fillId="4" borderId="0" xfId="61" applyFill="1" applyAlignment="1" applyProtection="1">
      <alignment horizontal="center" wrapText="1"/>
      <protection locked="0"/>
    </xf>
    <xf numFmtId="0" fontId="3" fillId="4" borderId="0" xfId="61" applyFill="1" applyAlignment="1" applyProtection="1">
      <alignment horizontal="center"/>
      <protection locked="0"/>
    </xf>
  </cellXfs>
  <cellStyles count="67">
    <cellStyle name="20% - Énfasis1" xfId="35" builtinId="30" customBuiltin="1"/>
    <cellStyle name="20% - Énfasis2" xfId="39" builtinId="34" customBuiltin="1"/>
    <cellStyle name="20% - Énfasis3" xfId="43" builtinId="38" customBuiltin="1"/>
    <cellStyle name="20% - Énfasis4" xfId="47" builtinId="42" customBuiltin="1"/>
    <cellStyle name="20% - Énfasis5" xfId="51" builtinId="46" customBuiltin="1"/>
    <cellStyle name="20% - Énfasis6" xfId="55" builtinId="50" customBuiltin="1"/>
    <cellStyle name="40% - Énfasis1" xfId="36" builtinId="31" customBuiltin="1"/>
    <cellStyle name="40% - Énfasis2" xfId="40" builtinId="35" customBuiltin="1"/>
    <cellStyle name="40% - Énfasis3" xfId="44" builtinId="39" customBuiltin="1"/>
    <cellStyle name="40% - Énfasis4" xfId="48" builtinId="43" customBuiltin="1"/>
    <cellStyle name="40% - Énfasis5" xfId="52" builtinId="47" customBuiltin="1"/>
    <cellStyle name="40% - Énfasis6" xfId="56" builtinId="51" customBuiltin="1"/>
    <cellStyle name="60% - Énfasis1" xfId="37" builtinId="32" customBuiltin="1"/>
    <cellStyle name="60% - Énfasis2" xfId="41" builtinId="36" customBuiltin="1"/>
    <cellStyle name="60% - Énfasis3" xfId="45" builtinId="40" customBuiltin="1"/>
    <cellStyle name="60% - Énfasis4" xfId="49" builtinId="44" customBuiltin="1"/>
    <cellStyle name="60% - Énfasis5" xfId="53" builtinId="48" customBuiltin="1"/>
    <cellStyle name="60% - Énfasis6" xfId="57" builtinId="52" customBuiltin="1"/>
    <cellStyle name="Bueno" xfId="23" builtinId="26" customBuiltin="1"/>
    <cellStyle name="Cálculo" xfId="28" builtinId="22" customBuiltin="1"/>
    <cellStyle name="Celda de comprobación" xfId="30" builtinId="23" customBuiltin="1"/>
    <cellStyle name="Celda vinculada" xfId="29" builtinId="24" customBuiltin="1"/>
    <cellStyle name="Encabezado 1" xfId="19" builtinId="16" customBuiltin="1"/>
    <cellStyle name="Encabezado 4" xfId="22" builtinId="19" customBuiltin="1"/>
    <cellStyle name="Énfasis1" xfId="34" builtinId="29" customBuiltin="1"/>
    <cellStyle name="Énfasis2" xfId="38" builtinId="33" customBuiltin="1"/>
    <cellStyle name="Énfasis3" xfId="42" builtinId="37" customBuiltin="1"/>
    <cellStyle name="Énfasis4" xfId="46" builtinId="41" customBuiltin="1"/>
    <cellStyle name="Énfasis5" xfId="50" builtinId="45" customBuiltin="1"/>
    <cellStyle name="Énfasis6" xfId="54" builtinId="49" customBuiltin="1"/>
    <cellStyle name="Entrada" xfId="26" builtinId="20" customBuiltin="1"/>
    <cellStyle name="Hipervínculo" xfId="17" builtinId="8"/>
    <cellStyle name="Incorrecto" xfId="24" builtinId="27" customBuiltin="1"/>
    <cellStyle name="Millares" xfId="65" builtinId="3"/>
    <cellStyle name="Millares [0]" xfId="60" builtinId="6"/>
    <cellStyle name="Millares [0] 2" xfId="1" xr:uid="{00000000-0005-0000-0000-000023000000}"/>
    <cellStyle name="Millares [0] 3" xfId="10" xr:uid="{00000000-0005-0000-0000-000024000000}"/>
    <cellStyle name="Millares 2" xfId="2" xr:uid="{00000000-0005-0000-0000-000025000000}"/>
    <cellStyle name="Millares 3" xfId="11" xr:uid="{00000000-0005-0000-0000-000026000000}"/>
    <cellStyle name="Neutral" xfId="25" builtinId="28" customBuiltin="1"/>
    <cellStyle name="Normal" xfId="0" builtinId="0"/>
    <cellStyle name="Normal 2" xfId="3" xr:uid="{00000000-0005-0000-0000-000029000000}"/>
    <cellStyle name="Normal 3" xfId="4" xr:uid="{00000000-0005-0000-0000-00002A000000}"/>
    <cellStyle name="Normal 4" xfId="6" xr:uid="{00000000-0005-0000-0000-00002B000000}"/>
    <cellStyle name="Normal 4 2" xfId="14" xr:uid="{00000000-0005-0000-0000-00002C000000}"/>
    <cellStyle name="Normal 4 2 2" xfId="63" xr:uid="{00000000-0005-0000-0000-00002D000000}"/>
    <cellStyle name="Normal 5" xfId="8" xr:uid="{00000000-0005-0000-0000-00002E000000}"/>
    <cellStyle name="Normal 6" xfId="9" xr:uid="{00000000-0005-0000-0000-00002F000000}"/>
    <cellStyle name="Normal 7" xfId="13" xr:uid="{00000000-0005-0000-0000-000030000000}"/>
    <cellStyle name="Normal 7 2" xfId="15" xr:uid="{00000000-0005-0000-0000-000031000000}"/>
    <cellStyle name="Normal 7 2 2" xfId="64" xr:uid="{00000000-0005-0000-0000-000032000000}"/>
    <cellStyle name="Normal 8" xfId="16" xr:uid="{00000000-0005-0000-0000-000033000000}"/>
    <cellStyle name="Normal 9" xfId="58" xr:uid="{00000000-0005-0000-0000-000034000000}"/>
    <cellStyle name="Normal 9 2" xfId="61" xr:uid="{00000000-0005-0000-0000-000035000000}"/>
    <cellStyle name="Normal 9 3" xfId="62" xr:uid="{00000000-0005-0000-0000-000036000000}"/>
    <cellStyle name="Notas 2" xfId="59" xr:uid="{00000000-0005-0000-0000-000037000000}"/>
    <cellStyle name="Porcentaje" xfId="66" builtinId="5"/>
    <cellStyle name="Porcentaje 2" xfId="5" xr:uid="{00000000-0005-0000-0000-000039000000}"/>
    <cellStyle name="Porcentaje 3" xfId="7" xr:uid="{00000000-0005-0000-0000-00003A000000}"/>
    <cellStyle name="Porcentaje 4" xfId="12" xr:uid="{00000000-0005-0000-0000-00003B000000}"/>
    <cellStyle name="Salida" xfId="27" builtinId="21" customBuiltin="1"/>
    <cellStyle name="Texto de advertencia" xfId="31" builtinId="11" customBuiltin="1"/>
    <cellStyle name="Texto explicativo" xfId="32" builtinId="53" customBuiltin="1"/>
    <cellStyle name="Título" xfId="18" builtinId="15" customBuiltin="1"/>
    <cellStyle name="Título 2" xfId="20" builtinId="17" customBuiltin="1"/>
    <cellStyle name="Título 3" xfId="21" builtinId="18" customBuiltin="1"/>
    <cellStyle name="Total" xfId="33" builtinId="25" customBuiltin="1"/>
  </cellStyles>
  <dxfs count="25">
    <dxf>
      <fill>
        <patternFill>
          <bgColor theme="0" tint="-4.9989318521683403E-2"/>
        </patternFill>
      </fill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fill>
        <patternFill patternType="none">
          <bgColor auto="1"/>
        </patternFill>
      </fill>
    </dxf>
    <dxf>
      <numFmt numFmtId="174" formatCode="_(* #,##0_);_(* \(#,##0\);_(* &quot;-&quot;??_);_(@_)"/>
    </dxf>
    <dxf>
      <numFmt numFmtId="165" formatCode="_(* #,##0.00_);_(* \(#,##0.00\);_(* &quot;-&quot;??_);_(@_)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numFmt numFmtId="165" formatCode="_(* #,##0.00_);_(* \(#,##0.00\);_(* &quot;-&quot;??_);_(@_)"/>
    </dxf>
    <dxf>
      <numFmt numFmtId="174" formatCode="_(* #,##0_);_(* \(#,##0\);_(* &quot;-&quot;??_);_(@_)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numFmt numFmtId="165" formatCode="_(* #,##0.00_);_(* \(#,##0.00\);_(* &quot;-&quot;??_);_(@_)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B6291"/>
      <color rgb="FFDDDDDD"/>
      <color rgb="FF3C7690"/>
      <color rgb="FF366A82"/>
      <color rgb="FF35687F"/>
      <color rgb="FF347280"/>
      <color rgb="FF346380"/>
      <color rgb="FF407A9E"/>
      <color rgb="FF33617D"/>
      <color rgb="FF356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21" Type="http://schemas.microsoft.com/office/2007/relationships/slicerCache" Target="slicerCaches/slicerCache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07/relationships/slicerCache" Target="slicerCaches/slicerCache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90715</xdr:colOff>
      <xdr:row>6</xdr:row>
      <xdr:rowOff>131537</xdr:rowOff>
    </xdr:from>
    <xdr:to>
      <xdr:col>14</xdr:col>
      <xdr:colOff>99787</xdr:colOff>
      <xdr:row>12</xdr:row>
      <xdr:rowOff>110370</xdr:rowOff>
    </xdr:to>
    <xdr:pic>
      <xdr:nvPicPr>
        <xdr:cNvPr id="2" name="Imagen 22" descr="LOGO-ICBF">
          <a:extLst>
            <a:ext uri="{FF2B5EF4-FFF2-40B4-BE49-F238E27FC236}">
              <a16:creationId xmlns:a16="http://schemas.microsoft.com/office/drawing/2014/main" id="{AE2A90E7-6DBE-47FC-B771-09062B318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8165" y="1417412"/>
          <a:ext cx="971097" cy="1121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43</xdr:col>
      <xdr:colOff>365248</xdr:colOff>
      <xdr:row>8</xdr:row>
      <xdr:rowOff>73269</xdr:rowOff>
    </xdr:from>
    <xdr:to>
      <xdr:col>48</xdr:col>
      <xdr:colOff>136219</xdr:colOff>
      <xdr:row>12</xdr:row>
      <xdr:rowOff>226624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830E56E-5AB3-4A08-942A-4A0B1DD7B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78806" y="1758461"/>
          <a:ext cx="1659949" cy="934894"/>
        </a:xfrm>
        <a:prstGeom prst="rect">
          <a:avLst/>
        </a:prstGeom>
      </xdr:spPr>
    </xdr:pic>
    <xdr:clientData/>
  </xdr:twoCellAnchor>
  <xdr:twoCellAnchor>
    <xdr:from>
      <xdr:col>43</xdr:col>
      <xdr:colOff>11907</xdr:colOff>
      <xdr:row>6</xdr:row>
      <xdr:rowOff>59531</xdr:rowOff>
    </xdr:from>
    <xdr:to>
      <xdr:col>48</xdr:col>
      <xdr:colOff>317500</xdr:colOff>
      <xdr:row>14</xdr:row>
      <xdr:rowOff>329712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C80C3E7F-507B-4336-A3EA-814891EC8D62}"/>
            </a:ext>
          </a:extLst>
        </xdr:cNvPr>
        <xdr:cNvSpPr/>
      </xdr:nvSpPr>
      <xdr:spPr>
        <a:xfrm>
          <a:off x="13725465" y="1353954"/>
          <a:ext cx="2198381" cy="1772200"/>
        </a:xfrm>
        <a:prstGeom prst="rect">
          <a:avLst/>
        </a:prstGeom>
        <a:noFill/>
        <a:ln w="76200"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</xdr:col>
      <xdr:colOff>85481</xdr:colOff>
      <xdr:row>8</xdr:row>
      <xdr:rowOff>36635</xdr:rowOff>
    </xdr:from>
    <xdr:to>
      <xdr:col>10</xdr:col>
      <xdr:colOff>49637</xdr:colOff>
      <xdr:row>10</xdr:row>
      <xdr:rowOff>171315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B569180-5D67-41E5-9446-D92AF0B4C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5289" y="1721827"/>
          <a:ext cx="1867251" cy="5311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666750</xdr:colOff>
      <xdr:row>0</xdr:row>
      <xdr:rowOff>28575</xdr:rowOff>
    </xdr:from>
    <xdr:to>
      <xdr:col>5</xdr:col>
      <xdr:colOff>443419</xdr:colOff>
      <xdr:row>5</xdr:row>
      <xdr:rowOff>87768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CA834D7D-8F06-45EB-A2D7-175B195EBB3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296025" y="28575"/>
              <a:ext cx="1910269" cy="86881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 fLocksWithSheet="0" fPrintsWithSheet="0"/>
  </xdr:twoCellAnchor>
  <xdr:twoCellAnchor editAs="oneCell">
    <xdr:from>
      <xdr:col>1</xdr:col>
      <xdr:colOff>171450</xdr:colOff>
      <xdr:row>1</xdr:row>
      <xdr:rowOff>66674</xdr:rowOff>
    </xdr:from>
    <xdr:to>
      <xdr:col>2</xdr:col>
      <xdr:colOff>4714875</xdr:colOff>
      <xdr:row>4</xdr:row>
      <xdr:rowOff>142874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odigo 1">
              <a:extLst>
                <a:ext uri="{FF2B5EF4-FFF2-40B4-BE49-F238E27FC236}">
                  <a16:creationId xmlns:a16="http://schemas.microsoft.com/office/drawing/2014/main" id="{7C258DEC-B556-416F-A3CB-ABED4F1ECA4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dig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66700" y="228599"/>
              <a:ext cx="5124450" cy="5619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 fLocksWithSheet="0" fPrintsWithSheet="0"/>
  </xdr:twoCellAnchor>
  <xdr:twoCellAnchor>
    <xdr:from>
      <xdr:col>1</xdr:col>
      <xdr:colOff>57150</xdr:colOff>
      <xdr:row>1</xdr:row>
      <xdr:rowOff>0</xdr:rowOff>
    </xdr:from>
    <xdr:to>
      <xdr:col>2</xdr:col>
      <xdr:colOff>4924425</xdr:colOff>
      <xdr:row>6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67DD79A1-B137-9B35-4E7E-17DD0FFDA52E}"/>
            </a:ext>
          </a:extLst>
        </xdr:cNvPr>
        <xdr:cNvSpPr/>
      </xdr:nvSpPr>
      <xdr:spPr>
        <a:xfrm>
          <a:off x="152400" y="161925"/>
          <a:ext cx="5448300" cy="809625"/>
        </a:xfrm>
        <a:prstGeom prst="rect">
          <a:avLst/>
        </a:prstGeom>
        <a:noFill/>
        <a:ln>
          <a:solidFill>
            <a:srgbClr val="00B050"/>
          </a:solidFill>
        </a:ln>
        <a:effectLst>
          <a:outerShdw blurRad="40000" dist="23000" dir="5400000" rotWithShape="0">
            <a:srgbClr val="000000">
              <a:alpha val="35000"/>
            </a:srgbClr>
          </a:outerShdw>
          <a:softEdge rad="38100"/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s-CO" sz="11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1403831</xdr:colOff>
      <xdr:row>1</xdr:row>
      <xdr:rowOff>19655</xdr:rowOff>
    </xdr:from>
    <xdr:to>
      <xdr:col>8</xdr:col>
      <xdr:colOff>548070</xdr:colOff>
      <xdr:row>5</xdr:row>
      <xdr:rowOff>107967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1">
              <a:extLst>
                <a:ext uri="{FF2B5EF4-FFF2-40B4-BE49-F238E27FC236}">
                  <a16:creationId xmlns:a16="http://schemas.microsoft.com/office/drawing/2014/main" id="{00000000-0008-0000-0F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41240" y="314064"/>
              <a:ext cx="1923807" cy="87628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 fLocksWithSheet="0" fPrintsWithSheet="0"/>
  </xdr:twoCellAnchor>
  <xdr:twoCellAnchor editAs="oneCell">
    <xdr:from>
      <xdr:col>0</xdr:col>
      <xdr:colOff>84666</xdr:colOff>
      <xdr:row>1</xdr:row>
      <xdr:rowOff>42334</xdr:rowOff>
    </xdr:from>
    <xdr:to>
      <xdr:col>5</xdr:col>
      <xdr:colOff>558656</xdr:colOff>
      <xdr:row>5</xdr:row>
      <xdr:rowOff>132551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MES">
              <a:extLst>
                <a:ext uri="{FF2B5EF4-FFF2-40B4-BE49-F238E27FC236}">
                  <a16:creationId xmlns:a16="http://schemas.microsoft.com/office/drawing/2014/main" id="{00000000-0008-0000-0F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666" y="338667"/>
              <a:ext cx="1908001" cy="8801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 fLocksWithSheet="0" fPrintsWithSheet="0"/>
  </xdr:twoCellAnchor>
  <xdr:twoCellAnchor editAs="oneCell">
    <xdr:from>
      <xdr:col>14</xdr:col>
      <xdr:colOff>867735</xdr:colOff>
      <xdr:row>0</xdr:row>
      <xdr:rowOff>285750</xdr:rowOff>
    </xdr:from>
    <xdr:to>
      <xdr:col>19</xdr:col>
      <xdr:colOff>112168</xdr:colOff>
      <xdr:row>5</xdr:row>
      <xdr:rowOff>75824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odigo">
              <a:extLst>
                <a:ext uri="{FF2B5EF4-FFF2-40B4-BE49-F238E27FC236}">
                  <a16:creationId xmlns:a16="http://schemas.microsoft.com/office/drawing/2014/main" id="{00000000-0008-0000-0F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dig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691599" y="285750"/>
              <a:ext cx="5046024" cy="8724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 fLocksWithSheet="0" fPrintsWithSheet="0"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Pilar Nausa Sepulveda" refreshedDate="46048.444866203703" createdVersion="5" refreshedVersion="8" minRefreshableVersion="3" recordCount="5804" xr:uid="{00000000-000A-0000-FFFF-FFFF09000000}">
  <cacheSource type="worksheet">
    <worksheetSource ref="C3:AA1048576" sheet="Deducciones SIIF"/>
  </cacheSource>
  <cacheFields count="25">
    <cacheField name="SubCuenta" numFmtId="0">
      <sharedItems containsBlank="1" count="14">
        <e v="#N/A"/>
        <m/>
        <s v="2.4.36.06" u="1"/>
        <s v="2.4.36.25" u="1"/>
        <s v="2.4.36.03" u="1"/>
        <s v="2.4.36.05" u="1"/>
        <s v="2.4.36.26" u="1"/>
        <s v="2.4.36.08" u="1"/>
        <s v="2.4.36.15" u="1"/>
        <s v="2.4.36.98" u="1"/>
        <s v="2.4.36.90" u="1"/>
        <s v="2.4.36.30" u="1"/>
        <s v="2.4.36.04" u="1"/>
        <s v="2.4.36.31" u="1"/>
      </sharedItems>
    </cacheField>
    <cacheField name="Vigencía" numFmtId="0">
      <sharedItems containsBlank="1"/>
    </cacheField>
    <cacheField name="AÑO" numFmtId="0">
      <sharedItems containsString="0" containsBlank="1" containsNumber="1" containsInteger="1" minValue="1900" maxValue="1900"/>
    </cacheField>
    <cacheField name="MES" numFmtId="0">
      <sharedItems containsString="0" containsBlank="1" containsNumber="1" containsInteger="1" minValue="0" maxValue="12" count="14">
        <n v="0"/>
        <m/>
        <n v="1" u="1"/>
        <n v="2" u="1"/>
        <n v="3" u="1"/>
        <n v="4" u="1"/>
        <n v="5" u="1"/>
        <n v="6" u="1"/>
        <n v="7" u="1"/>
        <n v="8" u="1"/>
        <n v="9" u="1"/>
        <n v="10" u="1"/>
        <n v="11" u="1"/>
        <n v="12" u="1"/>
      </sharedItems>
    </cacheField>
    <cacheField name="PERIODO" numFmtId="170">
      <sharedItems containsBlank="1" containsMixedTypes="1" containsNumber="1" containsInteger="1" minValue="0" maxValue="0"/>
    </cacheField>
    <cacheField name="Codigo" numFmtId="0">
      <sharedItems containsNonDate="0" containsBlank="1" count="12">
        <m/>
        <s v="PAG054" u="1"/>
        <s v="EPG213" u="1"/>
        <s v="PAG047" u="1"/>
        <s v="EPG167" u="1"/>
        <s v="PAG056" u="1"/>
        <s v="ING110" u="1"/>
        <s v="EPG134" u="1"/>
        <s v="EPG137" u="1"/>
        <s v="EPG126" u="1"/>
        <s v="EPG129" u="1"/>
        <s v="EPG206" u="1"/>
      </sharedItems>
    </cacheField>
    <cacheField name="Descripcion Transaccion" numFmtId="0">
      <sharedItems containsNonDate="0" containsString="0" containsBlank="1"/>
    </cacheField>
    <cacheField name="Fecha Ejec." numFmtId="0">
      <sharedItems containsNonDate="0" containsString="0" containsBlank="1"/>
    </cacheField>
    <cacheField name="Posicion Pago No Pptal" numFmtId="0">
      <sharedItems containsNonDate="0" containsBlank="1" count="27">
        <m/>
        <s v="2-01-04-01-08" u="1"/>
        <s v="2-01-04-02-01-04" u="1"/>
        <s v="2-01-04-01-03-01" u="1"/>
        <s v="2-01-04-01-04-01" u="1"/>
        <s v="2-01-04-01-14" u="1"/>
        <s v="2-01-04-01-20" u="1"/>
        <s v="2-01-04-01-29" u="1"/>
        <s v="2-01-04-02-01-01" u="1"/>
        <s v="2-01-04-02-01-03" u="1"/>
        <s v="2-01-04-02-02" u="1"/>
        <s v="2-01-04-03-01-01" u="1"/>
        <s v="2-01-04-01-28" u="1"/>
        <s v="2-01-04-01-04-02" u="1"/>
        <s v="2-01-04-01-17" u="1"/>
        <s v="2-01-04-01-04-04" u="1"/>
        <s v="2-01-04-01-11-02" u="1"/>
        <s v="2-01-04-01-25" u="1"/>
        <s v="2-01-04-01-03-02" u="1"/>
        <s v="2-01-04-01-04-05" u="1"/>
        <s v="2-01-04-02-01-02" u="1"/>
        <s v="2-70-06" u="1"/>
        <s v="2-01-04-01-02-01" u="1"/>
        <s v="2-01-04-03-01-02" u="1"/>
        <s v="2-01-04-01-11-01" u="1"/>
        <s v="2-01-04-01-16" u="1"/>
        <s v="2-01-04-01-05" u="1"/>
      </sharedItems>
    </cacheField>
    <cacheField name="Descrip Posicion Pago No Pptal" numFmtId="0">
      <sharedItems containsNonDate="0" containsString="0" containsBlank="1"/>
    </cacheField>
    <cacheField name="Num Doc" numFmtId="0">
      <sharedItems containsNonDate="0" containsString="0" containsBlank="1"/>
    </cacheField>
    <cacheField name="Valor Doc" numFmtId="0">
      <sharedItems containsNonDate="0" containsString="0" containsBlank="1"/>
    </cacheField>
    <cacheField name="Saldo" numFmtId="0">
      <sharedItems containsNonDate="0" containsString="0" containsBlank="1"/>
    </cacheField>
    <cacheField name="Base" numFmtId="0">
      <sharedItems containsNonDate="0" containsString="0" containsBlank="1"/>
    </cacheField>
    <cacheField name="Tarifa" numFmtId="0">
      <sharedItems containsNonDate="0" containsString="0" containsBlank="1"/>
    </cacheField>
    <cacheField name="Tesoreria" numFmtId="0">
      <sharedItems containsNonDate="0" containsString="0" containsBlank="1"/>
    </cacheField>
    <cacheField name="PCI Genera Doc" numFmtId="0">
      <sharedItems containsNonDate="0" containsString="0" containsBlank="1"/>
    </cacheField>
    <cacheField name="Orden Pago" numFmtId="0">
      <sharedItems containsNonDate="0" containsString="0" containsBlank="1"/>
    </cacheField>
    <cacheField name="Obligacion" numFmtId="0">
      <sharedItems containsNonDate="0" containsString="0" containsBlank="1"/>
    </cacheField>
    <cacheField name="Tipo" numFmtId="0">
      <sharedItems containsNonDate="0" containsBlank="1" count="5">
        <m/>
        <s v="NIT" u="1"/>
        <s v="Cédula de Ciudadanía" u="1"/>
        <s v="" u="1"/>
        <s v="Cédula de Extranjería" u="1"/>
      </sharedItems>
    </cacheField>
    <cacheField name="Num Doc Ter" numFmtId="0">
      <sharedItems containsNonDate="0" containsString="0" containsBlank="1"/>
    </cacheField>
    <cacheField name="Beneficiario Orden Pago" numFmtId="0">
      <sharedItems containsNonDate="0" containsString="0" containsBlank="1"/>
    </cacheField>
    <cacheField name="Tipo Doc Ben Ded" numFmtId="0">
      <sharedItems containsNonDate="0" containsString="0" containsBlank="1"/>
    </cacheField>
    <cacheField name="Num Doc Ben Ded." numFmtId="0">
      <sharedItems containsNonDate="0" containsString="0" containsBlank="1"/>
    </cacheField>
    <cacheField name="Beneficiario Deduccion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 pivotCacheId="7447159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Pilar Nausa Sepulveda" refreshedDate="46048.444925810189" createdVersion="5" refreshedVersion="8" minRefreshableVersion="3" recordCount="554" xr:uid="{00000000-000A-0000-FFFF-FFFF08000000}">
  <cacheSource type="worksheet">
    <worksheetSource ref="B3:H557" sheet="SaldosyMvtos SIIF N"/>
  </cacheSource>
  <cacheFields count="7">
    <cacheField name="MES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Codigo" numFmtId="49">
      <sharedItems containsNonDate="0" containsBlank="1" count="74">
        <m/>
        <s v="2.4.36" u="1"/>
        <s v="2.4.36.02" u="1"/>
        <s v="2.4.36.02.002" u="1"/>
        <s v="2.4.36.03" u="1"/>
        <s v="2.4.36.03.001" u="1"/>
        <s v="2.4.36.03.002" u="1"/>
        <s v="2.4.36.04" u="1"/>
        <s v="2.4.36.04.001" u="1"/>
        <s v="2.4.36.04.002" u="1"/>
        <s v="2.4.36.05" u="1"/>
        <s v="2.4.36.05.001" u="1"/>
        <s v="2.4.36.05.002" u="1"/>
        <s v="2.4.36.06" u="1"/>
        <s v="2.4.36.06.001" u="1"/>
        <s v="2.4.36.06.002" u="1"/>
        <s v="2.4.36.08" u="1"/>
        <s v="2.4.36.08.001" u="1"/>
        <s v="2.4.36.08.002" u="1"/>
        <s v="2.4.36.15" u="1"/>
        <s v="2.4.36.15.001" u="1"/>
        <s v="2.4.36.15.002" u="1"/>
        <s v="2.4.36.25" u="1"/>
        <s v="2.4.36.25.001" u="1"/>
        <s v="2.4.36.25.002" u="1"/>
        <s v="2.4.36.25.003" u="1"/>
        <s v="2.4.36.26" u="1"/>
        <s v="2.4.36.26.001" u="1"/>
        <s v="2.4.36.26.002" u="1"/>
        <s v="2.4.36.27" u="1"/>
        <s v="2.4.36.27.001" u="1"/>
        <s v="2.4.36.27.002" u="1"/>
        <s v="2.4.36.90" u="1"/>
        <s v="2.4.36.90.001" u="1"/>
        <s v="2.4.36.90.002" u="1"/>
        <s v="2.4.36.98" u="1"/>
        <s v="2.4.36.98.001" u="1"/>
        <s v="2.4.36.98.002" u="1"/>
        <s v="2.4.36.31" u="1"/>
        <s v="2.4.36.31.001" u="1"/>
        <s v="2.4.36.31.002" u="1"/>
        <s v="2.4.36.07" u="1"/>
        <s v="2.4.36.07.001" u="1"/>
        <s v="2.4.36.07.002" u="1"/>
        <s v="2.4.36.10" u="1"/>
        <s v="2.4.36.10.001" u="1"/>
        <s v="2.4.36.13" u="1"/>
        <s v="2.4.36.13.001" u="1"/>
        <s v="2.4.36.13.002" u="1"/>
        <s v="2.4.36.28" u="1"/>
        <s v="2.4.36.28.001" u="1"/>
        <s v="2.4.36.28.002" u="1"/>
        <s v="2.4.36.30" u="1"/>
        <s v="2.4.36.30.001" u="1"/>
        <s v="2.4.36.30.002" u="1"/>
        <s v="2.4.36.95" u="1"/>
        <s v="2.4.36.95.002" u="1"/>
        <s v="2.4.36.18.004" u="1"/>
        <s v="2.4.36.16.004" u="1"/>
        <s v="2.4.36.18.003" u="1"/>
        <s v="2.4.36.15.004" u="1"/>
        <s v="2.4.36.16.003" u="1"/>
        <s v="2.4.36.15.003" u="1"/>
        <s v="2.4.36.27.004" u="1"/>
        <s v="2.4.36.01" u="1"/>
        <s v="2.4.36.25.004" u="1"/>
        <s v="2.4.36.27.003" u="1"/>
        <s v="2.4.36.29.002" u="1"/>
        <s v="2.4.36.29.001" u="1"/>
        <s v="2.4.36.18" u="1"/>
        <s v="2.4.36.16" u="1"/>
        <s v="2.4.36.01.002" u="1"/>
        <s v="2.4.36.01.001" u="1"/>
        <s v="2.4.36.29" u="1"/>
      </sharedItems>
    </cacheField>
    <cacheField name="Descripcion" numFmtId="49">
      <sharedItems containsNonDate="0" containsString="0" containsBlank="1"/>
    </cacheField>
    <cacheField name="Saldo Inicial" numFmtId="0">
      <sharedItems containsNonDate="0" containsString="0" containsBlank="1"/>
    </cacheField>
    <cacheField name="Movimientos Debito" numFmtId="0">
      <sharedItems containsNonDate="0" containsString="0" containsBlank="1"/>
    </cacheField>
    <cacheField name="Movimientos Credito" numFmtId="0">
      <sharedItems containsNonDate="0" containsString="0" containsBlank="1"/>
    </cacheField>
    <cacheField name="Saldo Final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04"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n v="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0"/>
    <e v="#N/A"/>
    <n v="1900"/>
    <x v="0"/>
    <s v="19000"/>
    <x v="0"/>
    <m/>
    <m/>
    <x v="0"/>
    <m/>
    <m/>
    <m/>
    <m/>
    <m/>
    <m/>
    <m/>
    <m/>
    <m/>
    <m/>
    <x v="0"/>
    <m/>
    <m/>
    <m/>
    <m/>
    <m/>
  </r>
  <r>
    <x v="1"/>
    <m/>
    <m/>
    <x v="1"/>
    <m/>
    <x v="0"/>
    <m/>
    <m/>
    <x v="0"/>
    <m/>
    <m/>
    <m/>
    <m/>
    <m/>
    <m/>
    <m/>
    <m/>
    <m/>
    <m/>
    <x v="0"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4">
  <r>
    <x v="0"/>
    <x v="0"/>
    <m/>
    <m/>
    <m/>
    <m/>
    <m/>
  </r>
  <r>
    <x v="0"/>
    <x v="0"/>
    <m/>
    <m/>
    <m/>
    <m/>
    <m/>
  </r>
  <r>
    <x v="0"/>
    <x v="0"/>
    <m/>
    <m/>
    <m/>
    <m/>
    <m/>
  </r>
  <r>
    <x v="0"/>
    <x v="0"/>
    <m/>
    <m/>
    <m/>
    <m/>
    <m/>
  </r>
  <r>
    <x v="0"/>
    <x v="0"/>
    <m/>
    <m/>
    <m/>
    <m/>
    <m/>
  </r>
  <r>
    <x v="0"/>
    <x v="0"/>
    <m/>
    <m/>
    <m/>
    <m/>
    <m/>
  </r>
  <r>
    <x v="0"/>
    <x v="0"/>
    <m/>
    <m/>
    <m/>
    <m/>
    <m/>
  </r>
  <r>
    <x v="0"/>
    <x v="0"/>
    <m/>
    <m/>
    <m/>
    <m/>
    <m/>
  </r>
  <r>
    <x v="0"/>
    <x v="0"/>
    <m/>
    <m/>
    <m/>
    <m/>
    <m/>
  </r>
  <r>
    <x v="0"/>
    <x v="0"/>
    <m/>
    <m/>
    <m/>
    <m/>
    <m/>
  </r>
  <r>
    <x v="0"/>
    <x v="0"/>
    <m/>
    <m/>
    <m/>
    <m/>
    <m/>
  </r>
  <r>
    <x v="0"/>
    <x v="0"/>
    <m/>
    <m/>
    <m/>
    <m/>
    <m/>
  </r>
  <r>
    <x v="0"/>
    <x v="0"/>
    <m/>
    <m/>
    <m/>
    <m/>
    <m/>
  </r>
  <r>
    <x v="0"/>
    <x v="0"/>
    <m/>
    <m/>
    <m/>
    <m/>
    <m/>
  </r>
  <r>
    <x v="0"/>
    <x v="0"/>
    <m/>
    <m/>
    <m/>
    <m/>
    <m/>
  </r>
  <r>
    <x v="0"/>
    <x v="0"/>
    <m/>
    <m/>
    <m/>
    <m/>
    <m/>
  </r>
  <r>
    <x v="0"/>
    <x v="0"/>
    <m/>
    <m/>
    <m/>
    <m/>
    <m/>
  </r>
  <r>
    <x v="0"/>
    <x v="0"/>
    <m/>
    <m/>
    <m/>
    <m/>
    <m/>
  </r>
  <r>
    <x v="0"/>
    <x v="0"/>
    <m/>
    <m/>
    <m/>
    <m/>
    <m/>
  </r>
  <r>
    <x v="0"/>
    <x v="0"/>
    <m/>
    <m/>
    <m/>
    <m/>
    <m/>
  </r>
  <r>
    <x v="0"/>
    <x v="0"/>
    <m/>
    <m/>
    <m/>
    <m/>
    <m/>
  </r>
  <r>
    <x v="0"/>
    <x v="0"/>
    <m/>
    <m/>
    <m/>
    <m/>
    <m/>
  </r>
  <r>
    <x v="0"/>
    <x v="0"/>
    <m/>
    <m/>
    <m/>
    <m/>
    <m/>
  </r>
  <r>
    <x v="0"/>
    <x v="0"/>
    <m/>
    <m/>
    <m/>
    <m/>
    <m/>
  </r>
  <r>
    <x v="0"/>
    <x v="0"/>
    <m/>
    <m/>
    <m/>
    <m/>
    <m/>
  </r>
  <r>
    <x v="1"/>
    <x v="0"/>
    <m/>
    <m/>
    <m/>
    <m/>
    <m/>
  </r>
  <r>
    <x v="1"/>
    <x v="0"/>
    <m/>
    <m/>
    <m/>
    <m/>
    <m/>
  </r>
  <r>
    <x v="1"/>
    <x v="0"/>
    <m/>
    <m/>
    <m/>
    <m/>
    <m/>
  </r>
  <r>
    <x v="1"/>
    <x v="0"/>
    <m/>
    <m/>
    <m/>
    <m/>
    <m/>
  </r>
  <r>
    <x v="1"/>
    <x v="0"/>
    <m/>
    <m/>
    <m/>
    <m/>
    <m/>
  </r>
  <r>
    <x v="1"/>
    <x v="0"/>
    <m/>
    <m/>
    <m/>
    <m/>
    <m/>
  </r>
  <r>
    <x v="1"/>
    <x v="0"/>
    <m/>
    <m/>
    <m/>
    <m/>
    <m/>
  </r>
  <r>
    <x v="1"/>
    <x v="0"/>
    <m/>
    <m/>
    <m/>
    <m/>
    <m/>
  </r>
  <r>
    <x v="1"/>
    <x v="0"/>
    <m/>
    <m/>
    <m/>
    <m/>
    <m/>
  </r>
  <r>
    <x v="1"/>
    <x v="0"/>
    <m/>
    <m/>
    <m/>
    <m/>
    <m/>
  </r>
  <r>
    <x v="1"/>
    <x v="0"/>
    <m/>
    <m/>
    <m/>
    <m/>
    <m/>
  </r>
  <r>
    <x v="1"/>
    <x v="0"/>
    <m/>
    <m/>
    <m/>
    <m/>
    <m/>
  </r>
  <r>
    <x v="1"/>
    <x v="0"/>
    <m/>
    <m/>
    <m/>
    <m/>
    <m/>
  </r>
  <r>
    <x v="1"/>
    <x v="0"/>
    <m/>
    <m/>
    <m/>
    <m/>
    <m/>
  </r>
  <r>
    <x v="1"/>
    <x v="0"/>
    <m/>
    <m/>
    <m/>
    <m/>
    <m/>
  </r>
  <r>
    <x v="1"/>
    <x v="0"/>
    <m/>
    <m/>
    <m/>
    <m/>
    <m/>
  </r>
  <r>
    <x v="1"/>
    <x v="0"/>
    <m/>
    <m/>
    <m/>
    <m/>
    <m/>
  </r>
  <r>
    <x v="1"/>
    <x v="0"/>
    <m/>
    <m/>
    <m/>
    <m/>
    <m/>
  </r>
  <r>
    <x v="1"/>
    <x v="0"/>
    <m/>
    <m/>
    <m/>
    <m/>
    <m/>
  </r>
  <r>
    <x v="1"/>
    <x v="0"/>
    <m/>
    <m/>
    <m/>
    <m/>
    <m/>
  </r>
  <r>
    <x v="1"/>
    <x v="0"/>
    <m/>
    <m/>
    <m/>
    <m/>
    <m/>
  </r>
  <r>
    <x v="1"/>
    <x v="0"/>
    <m/>
    <m/>
    <m/>
    <m/>
    <m/>
  </r>
  <r>
    <x v="1"/>
    <x v="0"/>
    <m/>
    <m/>
    <m/>
    <m/>
    <m/>
  </r>
  <r>
    <x v="1"/>
    <x v="0"/>
    <m/>
    <m/>
    <m/>
    <m/>
    <m/>
  </r>
  <r>
    <x v="1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2"/>
    <x v="0"/>
    <m/>
    <m/>
    <m/>
    <m/>
    <m/>
  </r>
  <r>
    <x v="3"/>
    <x v="0"/>
    <m/>
    <m/>
    <m/>
    <m/>
    <m/>
  </r>
  <r>
    <x v="3"/>
    <x v="0"/>
    <m/>
    <m/>
    <m/>
    <m/>
    <m/>
  </r>
  <r>
    <x v="3"/>
    <x v="0"/>
    <m/>
    <m/>
    <m/>
    <m/>
    <m/>
  </r>
  <r>
    <x v="3"/>
    <x v="0"/>
    <m/>
    <m/>
    <m/>
    <m/>
    <m/>
  </r>
  <r>
    <x v="3"/>
    <x v="0"/>
    <m/>
    <m/>
    <m/>
    <m/>
    <m/>
  </r>
  <r>
    <x v="3"/>
    <x v="0"/>
    <m/>
    <m/>
    <m/>
    <m/>
    <m/>
  </r>
  <r>
    <x v="3"/>
    <x v="0"/>
    <m/>
    <m/>
    <m/>
    <m/>
    <m/>
  </r>
  <r>
    <x v="3"/>
    <x v="0"/>
    <m/>
    <m/>
    <m/>
    <m/>
    <m/>
  </r>
  <r>
    <x v="3"/>
    <x v="0"/>
    <m/>
    <m/>
    <m/>
    <m/>
    <m/>
  </r>
  <r>
    <x v="3"/>
    <x v="0"/>
    <m/>
    <m/>
    <m/>
    <m/>
    <m/>
  </r>
  <r>
    <x v="3"/>
    <x v="0"/>
    <m/>
    <m/>
    <m/>
    <m/>
    <m/>
  </r>
  <r>
    <x v="3"/>
    <x v="0"/>
    <m/>
    <m/>
    <m/>
    <m/>
    <m/>
  </r>
  <r>
    <x v="3"/>
    <x v="0"/>
    <m/>
    <m/>
    <m/>
    <m/>
    <m/>
  </r>
  <r>
    <x v="3"/>
    <x v="0"/>
    <m/>
    <m/>
    <m/>
    <m/>
    <m/>
  </r>
  <r>
    <x v="3"/>
    <x v="0"/>
    <m/>
    <m/>
    <m/>
    <m/>
    <m/>
  </r>
  <r>
    <x v="3"/>
    <x v="0"/>
    <m/>
    <m/>
    <m/>
    <m/>
    <m/>
  </r>
  <r>
    <x v="3"/>
    <x v="0"/>
    <m/>
    <m/>
    <m/>
    <m/>
    <m/>
  </r>
  <r>
    <x v="3"/>
    <x v="0"/>
    <m/>
    <m/>
    <m/>
    <m/>
    <m/>
  </r>
  <r>
    <x v="4"/>
    <x v="0"/>
    <m/>
    <m/>
    <m/>
    <m/>
    <m/>
  </r>
  <r>
    <x v="4"/>
    <x v="0"/>
    <m/>
    <m/>
    <m/>
    <m/>
    <m/>
  </r>
  <r>
    <x v="4"/>
    <x v="0"/>
    <m/>
    <m/>
    <m/>
    <m/>
    <m/>
  </r>
  <r>
    <x v="4"/>
    <x v="0"/>
    <m/>
    <m/>
    <m/>
    <m/>
    <m/>
  </r>
  <r>
    <x v="4"/>
    <x v="0"/>
    <m/>
    <m/>
    <m/>
    <m/>
    <m/>
  </r>
  <r>
    <x v="4"/>
    <x v="0"/>
    <m/>
    <m/>
    <m/>
    <m/>
    <m/>
  </r>
  <r>
    <x v="4"/>
    <x v="0"/>
    <m/>
    <m/>
    <m/>
    <m/>
    <m/>
  </r>
  <r>
    <x v="4"/>
    <x v="0"/>
    <m/>
    <m/>
    <m/>
    <m/>
    <m/>
  </r>
  <r>
    <x v="4"/>
    <x v="0"/>
    <m/>
    <m/>
    <m/>
    <m/>
    <m/>
  </r>
  <r>
    <x v="4"/>
    <x v="0"/>
    <m/>
    <m/>
    <m/>
    <m/>
    <m/>
  </r>
  <r>
    <x v="4"/>
    <x v="0"/>
    <m/>
    <m/>
    <m/>
    <m/>
    <m/>
  </r>
  <r>
    <x v="4"/>
    <x v="0"/>
    <m/>
    <m/>
    <m/>
    <m/>
    <m/>
  </r>
  <r>
    <x v="4"/>
    <x v="0"/>
    <m/>
    <m/>
    <m/>
    <m/>
    <m/>
  </r>
  <r>
    <x v="4"/>
    <x v="0"/>
    <m/>
    <m/>
    <m/>
    <m/>
    <m/>
  </r>
  <r>
    <x v="4"/>
    <x v="0"/>
    <m/>
    <m/>
    <m/>
    <m/>
    <m/>
  </r>
  <r>
    <x v="4"/>
    <x v="0"/>
    <m/>
    <m/>
    <m/>
    <m/>
    <m/>
  </r>
  <r>
    <x v="4"/>
    <x v="0"/>
    <m/>
    <m/>
    <m/>
    <m/>
    <m/>
  </r>
  <r>
    <x v="4"/>
    <x v="0"/>
    <m/>
    <m/>
    <m/>
    <m/>
    <m/>
  </r>
  <r>
    <x v="4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5"/>
    <x v="0"/>
    <m/>
    <m/>
    <m/>
    <m/>
    <m/>
  </r>
  <r>
    <x v="6"/>
    <x v="0"/>
    <m/>
    <m/>
    <m/>
    <m/>
    <m/>
  </r>
  <r>
    <x v="6"/>
    <x v="0"/>
    <m/>
    <m/>
    <m/>
    <m/>
    <m/>
  </r>
  <r>
    <x v="6"/>
    <x v="0"/>
    <m/>
    <m/>
    <m/>
    <m/>
    <m/>
  </r>
  <r>
    <x v="6"/>
    <x v="0"/>
    <m/>
    <m/>
    <m/>
    <m/>
    <m/>
  </r>
  <r>
    <x v="6"/>
    <x v="0"/>
    <m/>
    <m/>
    <m/>
    <m/>
    <m/>
  </r>
  <r>
    <x v="6"/>
    <x v="0"/>
    <m/>
    <m/>
    <m/>
    <m/>
    <m/>
  </r>
  <r>
    <x v="6"/>
    <x v="0"/>
    <m/>
    <m/>
    <m/>
    <m/>
    <m/>
  </r>
  <r>
    <x v="6"/>
    <x v="0"/>
    <m/>
    <m/>
    <m/>
    <m/>
    <m/>
  </r>
  <r>
    <x v="6"/>
    <x v="0"/>
    <m/>
    <m/>
    <m/>
    <m/>
    <m/>
  </r>
  <r>
    <x v="6"/>
    <x v="0"/>
    <m/>
    <m/>
    <m/>
    <m/>
    <m/>
  </r>
  <r>
    <x v="6"/>
    <x v="0"/>
    <m/>
    <m/>
    <m/>
    <m/>
    <m/>
  </r>
  <r>
    <x v="6"/>
    <x v="0"/>
    <m/>
    <m/>
    <m/>
    <m/>
    <m/>
  </r>
  <r>
    <x v="6"/>
    <x v="0"/>
    <m/>
    <m/>
    <m/>
    <m/>
    <m/>
  </r>
  <r>
    <x v="6"/>
    <x v="0"/>
    <m/>
    <m/>
    <m/>
    <m/>
    <m/>
  </r>
  <r>
    <x v="6"/>
    <x v="0"/>
    <m/>
    <m/>
    <m/>
    <m/>
    <m/>
  </r>
  <r>
    <x v="6"/>
    <x v="0"/>
    <m/>
    <m/>
    <m/>
    <m/>
    <m/>
  </r>
  <r>
    <x v="6"/>
    <x v="0"/>
    <m/>
    <m/>
    <m/>
    <m/>
    <m/>
  </r>
  <r>
    <x v="7"/>
    <x v="0"/>
    <m/>
    <m/>
    <m/>
    <m/>
    <m/>
  </r>
  <r>
    <x v="7"/>
    <x v="0"/>
    <m/>
    <m/>
    <m/>
    <m/>
    <m/>
  </r>
  <r>
    <x v="7"/>
    <x v="0"/>
    <m/>
    <m/>
    <m/>
    <m/>
    <m/>
  </r>
  <r>
    <x v="7"/>
    <x v="0"/>
    <m/>
    <m/>
    <m/>
    <m/>
    <m/>
  </r>
  <r>
    <x v="7"/>
    <x v="0"/>
    <m/>
    <m/>
    <m/>
    <m/>
    <m/>
  </r>
  <r>
    <x v="7"/>
    <x v="0"/>
    <m/>
    <m/>
    <m/>
    <m/>
    <m/>
  </r>
  <r>
    <x v="7"/>
    <x v="0"/>
    <m/>
    <m/>
    <m/>
    <m/>
    <m/>
  </r>
  <r>
    <x v="7"/>
    <x v="0"/>
    <m/>
    <m/>
    <m/>
    <m/>
    <m/>
  </r>
  <r>
    <x v="7"/>
    <x v="0"/>
    <m/>
    <m/>
    <m/>
    <m/>
    <m/>
  </r>
  <r>
    <x v="7"/>
    <x v="0"/>
    <m/>
    <m/>
    <m/>
    <m/>
    <m/>
  </r>
  <r>
    <x v="7"/>
    <x v="0"/>
    <m/>
    <m/>
    <m/>
    <m/>
    <m/>
  </r>
  <r>
    <x v="7"/>
    <x v="0"/>
    <m/>
    <m/>
    <m/>
    <m/>
    <m/>
  </r>
  <r>
    <x v="7"/>
    <x v="0"/>
    <m/>
    <m/>
    <m/>
    <m/>
    <m/>
  </r>
  <r>
    <x v="7"/>
    <x v="0"/>
    <m/>
    <m/>
    <m/>
    <m/>
    <m/>
  </r>
  <r>
    <x v="7"/>
    <x v="0"/>
    <m/>
    <m/>
    <m/>
    <m/>
    <m/>
  </r>
  <r>
    <x v="7"/>
    <x v="0"/>
    <m/>
    <m/>
    <m/>
    <m/>
    <m/>
  </r>
  <r>
    <x v="7"/>
    <x v="0"/>
    <m/>
    <m/>
    <m/>
    <m/>
    <m/>
  </r>
  <r>
    <x v="7"/>
    <x v="0"/>
    <m/>
    <m/>
    <m/>
    <m/>
    <m/>
  </r>
  <r>
    <x v="7"/>
    <x v="0"/>
    <m/>
    <m/>
    <m/>
    <m/>
    <m/>
  </r>
  <r>
    <x v="7"/>
    <x v="0"/>
    <m/>
    <m/>
    <m/>
    <m/>
    <m/>
  </r>
  <r>
    <x v="8"/>
    <x v="0"/>
    <m/>
    <m/>
    <m/>
    <m/>
    <m/>
  </r>
  <r>
    <x v="8"/>
    <x v="0"/>
    <m/>
    <m/>
    <m/>
    <m/>
    <m/>
  </r>
  <r>
    <x v="8"/>
    <x v="0"/>
    <m/>
    <m/>
    <m/>
    <m/>
    <m/>
  </r>
  <r>
    <x v="8"/>
    <x v="0"/>
    <m/>
    <m/>
    <m/>
    <m/>
    <m/>
  </r>
  <r>
    <x v="8"/>
    <x v="0"/>
    <m/>
    <m/>
    <m/>
    <m/>
    <m/>
  </r>
  <r>
    <x v="8"/>
    <x v="0"/>
    <m/>
    <m/>
    <m/>
    <m/>
    <m/>
  </r>
  <r>
    <x v="8"/>
    <x v="0"/>
    <m/>
    <m/>
    <m/>
    <m/>
    <m/>
  </r>
  <r>
    <x v="8"/>
    <x v="0"/>
    <m/>
    <m/>
    <m/>
    <m/>
    <m/>
  </r>
  <r>
    <x v="8"/>
    <x v="0"/>
    <m/>
    <m/>
    <m/>
    <m/>
    <m/>
  </r>
  <r>
    <x v="8"/>
    <x v="0"/>
    <m/>
    <m/>
    <m/>
    <m/>
    <m/>
  </r>
  <r>
    <x v="8"/>
    <x v="0"/>
    <m/>
    <m/>
    <m/>
    <m/>
    <m/>
  </r>
  <r>
    <x v="8"/>
    <x v="0"/>
    <m/>
    <m/>
    <m/>
    <m/>
    <m/>
  </r>
  <r>
    <x v="8"/>
    <x v="0"/>
    <m/>
    <m/>
    <m/>
    <m/>
    <m/>
  </r>
  <r>
    <x v="8"/>
    <x v="0"/>
    <m/>
    <m/>
    <m/>
    <m/>
    <m/>
  </r>
  <r>
    <x v="8"/>
    <x v="0"/>
    <m/>
    <m/>
    <m/>
    <m/>
    <m/>
  </r>
  <r>
    <x v="8"/>
    <x v="0"/>
    <m/>
    <m/>
    <m/>
    <m/>
    <m/>
  </r>
  <r>
    <x v="8"/>
    <x v="0"/>
    <m/>
    <m/>
    <m/>
    <m/>
    <m/>
  </r>
  <r>
    <x v="8"/>
    <x v="0"/>
    <m/>
    <m/>
    <m/>
    <m/>
    <m/>
  </r>
  <r>
    <x v="8"/>
    <x v="0"/>
    <m/>
    <m/>
    <m/>
    <m/>
    <m/>
  </r>
  <r>
    <x v="8"/>
    <x v="0"/>
    <m/>
    <m/>
    <m/>
    <m/>
    <m/>
  </r>
  <r>
    <x v="8"/>
    <x v="0"/>
    <m/>
    <m/>
    <m/>
    <m/>
    <m/>
  </r>
  <r>
    <x v="8"/>
    <x v="0"/>
    <m/>
    <m/>
    <m/>
    <m/>
    <m/>
  </r>
  <r>
    <x v="8"/>
    <x v="0"/>
    <m/>
    <m/>
    <m/>
    <m/>
    <m/>
  </r>
  <r>
    <x v="8"/>
    <x v="0"/>
    <m/>
    <m/>
    <m/>
    <m/>
    <m/>
  </r>
  <r>
    <x v="9"/>
    <x v="0"/>
    <m/>
    <m/>
    <m/>
    <m/>
    <m/>
  </r>
  <r>
    <x v="9"/>
    <x v="0"/>
    <m/>
    <m/>
    <m/>
    <m/>
    <m/>
  </r>
  <r>
    <x v="9"/>
    <x v="0"/>
    <m/>
    <m/>
    <m/>
    <m/>
    <m/>
  </r>
  <r>
    <x v="9"/>
    <x v="0"/>
    <m/>
    <m/>
    <m/>
    <m/>
    <m/>
  </r>
  <r>
    <x v="9"/>
    <x v="0"/>
    <m/>
    <m/>
    <m/>
    <m/>
    <m/>
  </r>
  <r>
    <x v="9"/>
    <x v="0"/>
    <m/>
    <m/>
    <m/>
    <m/>
    <m/>
  </r>
  <r>
    <x v="9"/>
    <x v="0"/>
    <m/>
    <m/>
    <m/>
    <m/>
    <m/>
  </r>
  <r>
    <x v="9"/>
    <x v="0"/>
    <m/>
    <m/>
    <m/>
    <m/>
    <m/>
  </r>
  <r>
    <x v="9"/>
    <x v="0"/>
    <m/>
    <m/>
    <m/>
    <m/>
    <m/>
  </r>
  <r>
    <x v="9"/>
    <x v="0"/>
    <m/>
    <m/>
    <m/>
    <m/>
    <m/>
  </r>
  <r>
    <x v="9"/>
    <x v="0"/>
    <m/>
    <m/>
    <m/>
    <m/>
    <m/>
  </r>
  <r>
    <x v="9"/>
    <x v="0"/>
    <m/>
    <m/>
    <m/>
    <m/>
    <m/>
  </r>
  <r>
    <x v="9"/>
    <x v="0"/>
    <m/>
    <m/>
    <m/>
    <m/>
    <m/>
  </r>
  <r>
    <x v="9"/>
    <x v="0"/>
    <m/>
    <m/>
    <m/>
    <m/>
    <m/>
  </r>
  <r>
    <x v="9"/>
    <x v="0"/>
    <m/>
    <m/>
    <m/>
    <m/>
    <m/>
  </r>
  <r>
    <x v="9"/>
    <x v="0"/>
    <m/>
    <m/>
    <m/>
    <m/>
    <m/>
  </r>
  <r>
    <x v="9"/>
    <x v="0"/>
    <m/>
    <m/>
    <m/>
    <m/>
    <m/>
  </r>
  <r>
    <x v="10"/>
    <x v="0"/>
    <m/>
    <m/>
    <m/>
    <m/>
    <m/>
  </r>
  <r>
    <x v="10"/>
    <x v="0"/>
    <m/>
    <m/>
    <m/>
    <m/>
    <m/>
  </r>
  <r>
    <x v="10"/>
    <x v="0"/>
    <m/>
    <m/>
    <m/>
    <m/>
    <m/>
  </r>
  <r>
    <x v="10"/>
    <x v="0"/>
    <m/>
    <m/>
    <m/>
    <m/>
    <m/>
  </r>
  <r>
    <x v="10"/>
    <x v="0"/>
    <m/>
    <m/>
    <m/>
    <m/>
    <m/>
  </r>
  <r>
    <x v="10"/>
    <x v="0"/>
    <m/>
    <m/>
    <m/>
    <m/>
    <m/>
  </r>
  <r>
    <x v="10"/>
    <x v="0"/>
    <m/>
    <m/>
    <m/>
    <m/>
    <m/>
  </r>
  <r>
    <x v="10"/>
    <x v="0"/>
    <m/>
    <m/>
    <m/>
    <m/>
    <m/>
  </r>
  <r>
    <x v="10"/>
    <x v="0"/>
    <m/>
    <m/>
    <m/>
    <m/>
    <m/>
  </r>
  <r>
    <x v="10"/>
    <x v="0"/>
    <m/>
    <m/>
    <m/>
    <m/>
    <m/>
  </r>
  <r>
    <x v="10"/>
    <x v="0"/>
    <m/>
    <m/>
    <m/>
    <m/>
    <m/>
  </r>
  <r>
    <x v="10"/>
    <x v="0"/>
    <m/>
    <m/>
    <m/>
    <m/>
    <m/>
  </r>
  <r>
    <x v="10"/>
    <x v="0"/>
    <m/>
    <m/>
    <m/>
    <m/>
    <m/>
  </r>
  <r>
    <x v="10"/>
    <x v="0"/>
    <m/>
    <m/>
    <m/>
    <m/>
    <m/>
  </r>
  <r>
    <x v="10"/>
    <x v="0"/>
    <m/>
    <m/>
    <m/>
    <m/>
    <m/>
  </r>
  <r>
    <x v="10"/>
    <x v="0"/>
    <m/>
    <m/>
    <m/>
    <m/>
    <m/>
  </r>
  <r>
    <x v="10"/>
    <x v="0"/>
    <m/>
    <m/>
    <m/>
    <m/>
    <m/>
  </r>
  <r>
    <x v="10"/>
    <x v="0"/>
    <m/>
    <m/>
    <m/>
    <m/>
    <m/>
  </r>
  <r>
    <x v="10"/>
    <x v="0"/>
    <m/>
    <m/>
    <m/>
    <m/>
    <m/>
  </r>
  <r>
    <x v="10"/>
    <x v="0"/>
    <m/>
    <m/>
    <m/>
    <m/>
    <m/>
  </r>
  <r>
    <x v="10"/>
    <x v="0"/>
    <m/>
    <m/>
    <m/>
    <m/>
    <m/>
  </r>
  <r>
    <x v="11"/>
    <x v="0"/>
    <m/>
    <m/>
    <m/>
    <m/>
    <m/>
  </r>
  <r>
    <x v="11"/>
    <x v="0"/>
    <m/>
    <m/>
    <m/>
    <m/>
    <m/>
  </r>
  <r>
    <x v="11"/>
    <x v="0"/>
    <m/>
    <m/>
    <m/>
    <m/>
    <m/>
  </r>
  <r>
    <x v="11"/>
    <x v="0"/>
    <m/>
    <m/>
    <m/>
    <m/>
    <m/>
  </r>
  <r>
    <x v="11"/>
    <x v="0"/>
    <m/>
    <m/>
    <m/>
    <m/>
    <m/>
  </r>
  <r>
    <x v="11"/>
    <x v="0"/>
    <m/>
    <m/>
    <m/>
    <m/>
    <m/>
  </r>
  <r>
    <x v="11"/>
    <x v="0"/>
    <m/>
    <m/>
    <m/>
    <m/>
    <m/>
  </r>
  <r>
    <x v="11"/>
    <x v="0"/>
    <m/>
    <m/>
    <m/>
    <m/>
    <m/>
  </r>
  <r>
    <x v="11"/>
    <x v="0"/>
    <m/>
    <m/>
    <m/>
    <m/>
    <m/>
  </r>
  <r>
    <x v="11"/>
    <x v="0"/>
    <m/>
    <m/>
    <m/>
    <m/>
    <m/>
  </r>
  <r>
    <x v="11"/>
    <x v="0"/>
    <m/>
    <m/>
    <m/>
    <m/>
    <m/>
  </r>
  <r>
    <x v="11"/>
    <x v="0"/>
    <m/>
    <m/>
    <m/>
    <m/>
    <m/>
  </r>
  <r>
    <x v="11"/>
    <x v="0"/>
    <m/>
    <m/>
    <m/>
    <m/>
    <m/>
  </r>
  <r>
    <x v="11"/>
    <x v="0"/>
    <m/>
    <m/>
    <m/>
    <m/>
    <m/>
  </r>
  <r>
    <x v="11"/>
    <x v="0"/>
    <m/>
    <m/>
    <m/>
    <m/>
    <m/>
  </r>
  <r>
    <x v="11"/>
    <x v="0"/>
    <m/>
    <m/>
    <m/>
    <m/>
    <m/>
  </r>
  <r>
    <x v="11"/>
    <x v="0"/>
    <m/>
    <m/>
    <m/>
    <m/>
    <m/>
  </r>
  <r>
    <x v="11"/>
    <x v="0"/>
    <m/>
    <m/>
    <m/>
    <m/>
    <m/>
  </r>
  <r>
    <x v="11"/>
    <x v="0"/>
    <m/>
    <m/>
    <m/>
    <m/>
    <m/>
  </r>
  <r>
    <x v="11"/>
    <x v="0"/>
    <m/>
    <m/>
    <m/>
    <m/>
    <m/>
  </r>
  <r>
    <x v="11"/>
    <x v="0"/>
    <m/>
    <m/>
    <m/>
    <m/>
    <m/>
  </r>
  <r>
    <x v="11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  <r>
    <x v="12"/>
    <x v="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37C6F8-DD46-4E8C-A543-978700EDD8CB}" name="TablaDinámica1" cacheId="1" applyNumberFormats="0" applyBorderFormats="0" applyFontFormats="0" applyPatternFormats="0" applyAlignmentFormats="0" applyWidthHeightFormats="1" dataCaption="Valores" missingCaption="0" updatedVersion="8" minRefreshableVersion="3" useAutoFormatting="1" rowGrandTotals="0" colGrandTotals="0" itemPrintTitles="1" createdVersion="5" indent="0" compact="0" compactData="0" multipleFieldFilters="0">
  <location ref="F4:I6" firstHeaderRow="1" firstDataRow="3" firstDataCol="2" rowPageCount="2" colPageCount="1"/>
  <pivotFields count="25">
    <pivotField axis="axisRow" compact="0" outline="0" showAll="0" sortType="ascending">
      <items count="15">
        <item m="1" x="4"/>
        <item m="1" x="12"/>
        <item m="1" x="5"/>
        <item m="1" x="2"/>
        <item m="1" x="7"/>
        <item m="1" x="8"/>
        <item m="1" x="3"/>
        <item m="1" x="6"/>
        <item m="1" x="11"/>
        <item m="1" x="13"/>
        <item m="1" x="10"/>
        <item m="1" x="9"/>
        <item x="0"/>
        <item x="1"/>
        <item t="default"/>
      </items>
    </pivotField>
    <pivotField compact="0" outline="0" showAll="0"/>
    <pivotField compact="0" outline="0" showAll="0" defaultSubtotal="0"/>
    <pivotField axis="axisPage" compact="0" numFmtId="170" outline="0" multipleItemSelectionAllowed="1" showAll="0">
      <items count="15">
        <item m="1" x="9"/>
        <item m="1" x="10"/>
        <item x="1"/>
        <item m="1" x="11"/>
        <item m="1" x="12"/>
        <item m="1" x="13"/>
        <item m="1" x="2"/>
        <item m="1" x="3"/>
        <item m="1" x="4"/>
        <item m="1" x="5"/>
        <item m="1" x="6"/>
        <item m="1" x="7"/>
        <item m="1" x="8"/>
        <item x="0"/>
        <item t="default"/>
      </items>
    </pivotField>
    <pivotField compact="0" outline="0" showAll="0" defaultSubtotal="0"/>
    <pivotField axis="axisPage" compact="0" outline="0" multipleItemSelectionAllowed="1" showAll="0">
      <items count="13">
        <item m="1" x="10"/>
        <item m="1" x="3"/>
        <item m="1" x="9"/>
        <item m="1" x="2"/>
        <item m="1" x="1"/>
        <item x="0"/>
        <item m="1" x="11"/>
        <item m="1" x="7"/>
        <item m="1" x="8"/>
        <item m="1" x="4"/>
        <item m="1" x="5"/>
        <item m="1" x="6"/>
        <item t="default"/>
      </items>
    </pivotField>
    <pivotField compact="0" outline="0" showAll="0"/>
    <pivotField compact="0" outline="0" showAll="0"/>
    <pivotField axis="axisRow" compact="0" outline="0" showAll="0" defaultSubtotal="0">
      <items count="27">
        <item m="1" x="22"/>
        <item m="1" x="3"/>
        <item m="1" x="18"/>
        <item m="1" x="4"/>
        <item m="1" x="13"/>
        <item m="1" x="15"/>
        <item m="1" x="19"/>
        <item m="1" x="26"/>
        <item m="1" x="1"/>
        <item m="1" x="24"/>
        <item m="1" x="16"/>
        <item m="1" x="5"/>
        <item m="1" x="25"/>
        <item m="1" x="14"/>
        <item m="1" x="6"/>
        <item m="1" x="17"/>
        <item m="1" x="7"/>
        <item m="1" x="8"/>
        <item m="1" x="9"/>
        <item m="1" x="2"/>
        <item m="1" x="10"/>
        <item m="1" x="11"/>
        <item m="1" x="23"/>
        <item x="0"/>
        <item m="1" x="21"/>
        <item m="1" x="20"/>
        <item m="1" x="12"/>
      </items>
    </pivotField>
    <pivotField compact="0" outline="0" showAll="0"/>
    <pivotField compact="0" numFmtId="1" outline="0" showAll="0"/>
    <pivotField compact="0" numFmtId="2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6">
        <item h="1" m="1" x="2"/>
        <item h="1" m="1" x="4"/>
        <item m="1" x="1"/>
        <item h="1" x="0"/>
        <item h="1" m="1" x="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2">
    <field x="8"/>
    <field x="0"/>
  </rowFields>
  <colFields count="2">
    <field x="19"/>
    <field x="-2"/>
  </colFields>
  <pageFields count="2">
    <pageField fld="5" hier="-1"/>
    <pageField fld="3" hier="-1"/>
  </pageFields>
  <dataFields count="2">
    <dataField name="Suma de Saldo" fld="12" baseField="0" baseItem="1"/>
    <dataField name="Base Grav" fld="13" baseField="0" baseItem="2" numFmtId="165"/>
  </dataFields>
  <formats count="8">
    <format dxfId="17">
      <pivotArea outline="0" fieldPosition="0">
        <references count="1">
          <reference field="4294967294" count="1">
            <x v="1"/>
          </reference>
        </references>
      </pivotArea>
    </format>
    <format dxfId="16">
      <pivotArea type="all" dataOnly="0" outline="0" fieldPosition="0"/>
    </format>
    <format dxfId="15">
      <pivotArea outline="0" collapsedLevelsAreSubtotals="1" fieldPosition="0"/>
    </format>
    <format dxfId="14">
      <pivotArea field="0" type="button" dataOnly="0" labelOnly="1" outline="0" axis="axisRow" fieldPosition="1"/>
    </format>
    <format dxfId="13">
      <pivotArea dataOnly="0" labelOnly="1" grandRow="1" outline="0" fieldPosition="0"/>
    </format>
    <format dxfId="1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1">
      <pivotArea outline="0" fieldPosition="0">
        <references count="2">
          <reference field="4294967294" count="2" selected="0">
            <x v="0"/>
            <x v="1"/>
          </reference>
          <reference field="19" count="3" selected="0">
            <x v="0"/>
            <x v="1"/>
            <x v="2"/>
          </reference>
        </references>
      </pivotArea>
    </format>
    <format dxfId="1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0000000}" name="Tabla dinámica2" cacheId="1" applyNumberFormats="0" applyBorderFormats="0" applyFontFormats="0" applyPatternFormats="0" applyAlignmentFormats="0" applyWidthHeightFormats="1" dataCaption="Valores" missingCaption="0" updatedVersion="8" minRefreshableVersion="3" useAutoFormatting="1" rowGrandTotals="0" itemPrintTitles="1" createdVersion="5" indent="0" compact="0" compactData="0" multipleFieldFilters="0">
  <location ref="A4:D6" firstHeaderRow="0" firstDataRow="1" firstDataCol="2" rowPageCount="2" colPageCount="1"/>
  <pivotFields count="25">
    <pivotField axis="axisRow" compact="0" outline="0" showAll="0" sortType="ascending" defaultSubtotal="0">
      <items count="14">
        <item m="1" x="4"/>
        <item m="1" x="12"/>
        <item m="1" x="5"/>
        <item m="1" x="2"/>
        <item m="1" x="7"/>
        <item m="1" x="8"/>
        <item m="1" x="3"/>
        <item m="1" x="6"/>
        <item m="1" x="11"/>
        <item m="1" x="13"/>
        <item m="1" x="10"/>
        <item m="1" x="9"/>
        <item x="0"/>
        <item x="1"/>
      </items>
    </pivotField>
    <pivotField compact="0" outline="0" showAll="0"/>
    <pivotField compact="0" outline="0" showAll="0" defaultSubtotal="0"/>
    <pivotField axis="axisPage" compact="0" numFmtId="170" outline="0" multipleItemSelectionAllowed="1" showAll="0">
      <items count="15">
        <item m="1" x="9"/>
        <item m="1" x="10"/>
        <item x="1"/>
        <item m="1" x="11"/>
        <item m="1" x="12"/>
        <item m="1" x="13"/>
        <item m="1" x="2"/>
        <item m="1" x="3"/>
        <item m="1" x="4"/>
        <item m="1" x="5"/>
        <item m="1" x="6"/>
        <item m="1" x="7"/>
        <item m="1" x="8"/>
        <item x="0"/>
        <item t="default"/>
      </items>
    </pivotField>
    <pivotField compact="0" outline="0" showAll="0" defaultSubtotal="0"/>
    <pivotField axis="axisPage" compact="0" outline="0" multipleItemSelectionAllowed="1" showAll="0">
      <items count="13">
        <item m="1" x="10"/>
        <item m="1" x="3"/>
        <item m="1" x="9"/>
        <item m="1" x="2"/>
        <item m="1" x="1"/>
        <item x="0"/>
        <item m="1" x="11"/>
        <item m="1" x="7"/>
        <item m="1" x="8"/>
        <item m="1" x="4"/>
        <item m="1" x="5"/>
        <item m="1" x="6"/>
        <item t="default"/>
      </items>
    </pivotField>
    <pivotField compact="0" outline="0" showAll="0"/>
    <pivotField compact="0" outline="0" showAll="0"/>
    <pivotField axis="axisRow" compact="0" outline="0" showAll="0" defaultSubtotal="0">
      <items count="27">
        <item m="1" x="22"/>
        <item m="1" x="3"/>
        <item m="1" x="18"/>
        <item m="1" x="4"/>
        <item m="1" x="13"/>
        <item m="1" x="15"/>
        <item m="1" x="19"/>
        <item m="1" x="26"/>
        <item m="1" x="1"/>
        <item m="1" x="24"/>
        <item m="1" x="16"/>
        <item m="1" x="5"/>
        <item m="1" x="25"/>
        <item m="1" x="14"/>
        <item m="1" x="6"/>
        <item m="1" x="17"/>
        <item m="1" x="7"/>
        <item m="1" x="8"/>
        <item m="1" x="9"/>
        <item m="1" x="2"/>
        <item m="1" x="10"/>
        <item m="1" x="11"/>
        <item m="1" x="23"/>
        <item x="0"/>
        <item m="1" x="21"/>
        <item m="1" x="20"/>
        <item m="1" x="12"/>
      </items>
    </pivotField>
    <pivotField compact="0" outline="0" showAll="0"/>
    <pivotField compact="0" numFmtId="1" outline="0" showAll="0"/>
    <pivotField compact="0" numFmtId="2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2">
    <field x="8"/>
    <field x="0"/>
  </rowFields>
  <rowItems count="2">
    <i>
      <x v="23"/>
      <x v="12"/>
    </i>
    <i r="1">
      <x v="13"/>
    </i>
  </rowItems>
  <colFields count="1">
    <field x="-2"/>
  </colFields>
  <colItems count="2">
    <i>
      <x/>
    </i>
    <i i="1">
      <x v="1"/>
    </i>
  </colItems>
  <pageFields count="2">
    <pageField fld="5" hier="-1"/>
    <pageField fld="3" hier="-1"/>
  </pageFields>
  <dataFields count="2">
    <dataField name="Suma de Saldo" fld="12" baseField="0" baseItem="1"/>
    <dataField name="Base Grav" fld="13" baseField="0" baseItem="2" numFmtId="165"/>
  </dataFields>
  <formats count="7">
    <format dxfId="24">
      <pivotArea outline="0" fieldPosition="0">
        <references count="1">
          <reference field="4294967294" count="1">
            <x v="1"/>
          </reference>
        </references>
      </pivotArea>
    </format>
    <format dxfId="23">
      <pivotArea type="all" dataOnly="0" outline="0" fieldPosition="0"/>
    </format>
    <format dxfId="22">
      <pivotArea outline="0" collapsedLevelsAreSubtotals="1" fieldPosition="0"/>
    </format>
    <format dxfId="21">
      <pivotArea field="0" type="button" dataOnly="0" labelOnly="1" outline="0" axis="axisRow" fieldPosition="1"/>
    </format>
    <format dxfId="20">
      <pivotArea dataOnly="0" labelOnly="1" grandRow="1" outline="0" fieldPosition="0"/>
    </format>
    <format dxfId="1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2" applyNumberFormats="0" applyBorderFormats="0" applyFontFormats="0" applyPatternFormats="0" applyAlignmentFormats="0" applyWidthHeightFormats="1" dataCaption="Valores" missingCaption="0" updatedVersion="8" minRefreshableVersion="3" showDrill="0" useAutoFormatting="1" rowGrandTotals="0" itemPrintTitles="1" createdVersion="5" indent="0" compact="0" compactData="0" multipleFieldFilters="0">
  <location ref="A3:E4" firstHeaderRow="0" firstDataRow="1" firstDataCol="1" rowPageCount="1" colPageCount="1"/>
  <pivotFields count="7">
    <pivotField axis="axisPage" compact="0" numFmtId="170" outline="0" multipleItemSelectionAllowed="1" showAll="0">
      <items count="14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x="11"/>
        <item h="1" x="12"/>
        <item t="default"/>
      </items>
    </pivotField>
    <pivotField axis="axisRow" compact="0" outline="0" showAll="0" sortType="ascending">
      <items count="75">
        <item m="1" x="1"/>
        <item m="1" x="64"/>
        <item m="1" x="72"/>
        <item m="1" x="71"/>
        <item m="1" x="2"/>
        <item m="1" x="3"/>
        <item m="1" x="4"/>
        <item m="1" x="5"/>
        <item m="1" x="6"/>
        <item m="1" x="7"/>
        <item m="1" x="8"/>
        <item m="1" x="9"/>
        <item m="1" x="10"/>
        <item m="1" x="11"/>
        <item m="1" x="12"/>
        <item m="1" x="13"/>
        <item m="1" x="14"/>
        <item m="1" x="15"/>
        <item m="1" x="41"/>
        <item m="1" x="42"/>
        <item m="1" x="43"/>
        <item m="1" x="16"/>
        <item m="1" x="17"/>
        <item m="1" x="18"/>
        <item m="1" x="44"/>
        <item m="1" x="45"/>
        <item m="1" x="46"/>
        <item m="1" x="47"/>
        <item m="1" x="48"/>
        <item m="1" x="19"/>
        <item m="1" x="20"/>
        <item m="1" x="21"/>
        <item m="1" x="62"/>
        <item m="1" x="60"/>
        <item m="1" x="70"/>
        <item m="1" x="61"/>
        <item m="1" x="58"/>
        <item m="1" x="69"/>
        <item m="1" x="59"/>
        <item m="1" x="57"/>
        <item m="1" x="22"/>
        <item m="1" x="23"/>
        <item m="1" x="24"/>
        <item m="1" x="25"/>
        <item m="1" x="65"/>
        <item m="1" x="26"/>
        <item m="1" x="27"/>
        <item m="1" x="28"/>
        <item m="1" x="29"/>
        <item m="1" x="30"/>
        <item m="1" x="31"/>
        <item m="1" x="66"/>
        <item m="1" x="63"/>
        <item m="1" x="49"/>
        <item m="1" x="50"/>
        <item m="1" x="51"/>
        <item m="1" x="73"/>
        <item m="1" x="68"/>
        <item m="1" x="67"/>
        <item m="1" x="52"/>
        <item m="1" x="53"/>
        <item m="1" x="54"/>
        <item m="1" x="38"/>
        <item m="1" x="39"/>
        <item m="1" x="40"/>
        <item m="1" x="32"/>
        <item m="1" x="33"/>
        <item m="1" x="34"/>
        <item m="1" x="55"/>
        <item m="1" x="56"/>
        <item m="1" x="35"/>
        <item m="1" x="36"/>
        <item m="1" x="37"/>
        <item x="0"/>
        <item t="default"/>
      </items>
    </pivotField>
    <pivotField compact="0" outline="0" showAll="0"/>
    <pivotField dataField="1" compact="0" numFmtId="2" outline="0" showAll="0"/>
    <pivotField dataField="1" compact="0" numFmtId="2" outline="0" showAll="0"/>
    <pivotField dataField="1" compact="0" numFmtId="2" outline="0" showAll="0"/>
    <pivotField dataField="1" compact="0" numFmtId="2" outline="0" showAll="0"/>
  </pivotFields>
  <rowFields count="1">
    <field x="1"/>
  </rowFields>
  <rowItems count="1">
    <i>
      <x v="7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Vr Saldo Inicial" fld="3" baseField="1" baseItem="4" numFmtId="165"/>
    <dataField name="Mvtos Débito" fld="4" baseField="1" baseItem="0" numFmtId="165"/>
    <dataField name="Mvtos Crédito" fld="5" baseField="1" baseItem="0" numFmtId="165"/>
    <dataField name="Vr Saldo Final" fld="6" baseField="1" baseItem="4" numFmtId="165"/>
  </dataFields>
  <formats count="9">
    <format dxfId="9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2"/>
          </reference>
          <reference field="1" count="1">
            <x v="12"/>
          </reference>
        </references>
      </pivotArea>
    </format>
    <format dxfId="8">
      <pivotArea outline="0" fieldPosition="0">
        <references count="1">
          <reference field="4294967294" count="1">
            <x v="0"/>
          </reference>
        </references>
      </pivotArea>
    </format>
    <format dxfId="7">
      <pivotArea outline="0" fieldPosition="0">
        <references count="1">
          <reference field="4294967294" count="1">
            <x v="3"/>
          </reference>
        </references>
      </pivotArea>
    </format>
    <format dxfId="6">
      <pivotArea type="all" dataOnly="0" outline="0" fieldPosition="0"/>
    </format>
    <format dxfId="5">
      <pivotArea outline="0" collapsedLevelsAreSubtotals="1" fieldPosition="0"/>
    </format>
    <format dxfId="4">
      <pivotArea field="1" type="button" dataOnly="0" labelOnly="1" outline="0" axis="axisRow" fieldPosition="0"/>
    </format>
    <format dxfId="3">
      <pivotArea dataOnly="0" labelOnly="1" outline="0" fieldPosition="0">
        <references count="1">
          <reference field="1" count="0"/>
        </references>
      </pivotArea>
    </format>
    <format dxfId="2">
      <pivotArea dataOnly="0" labelOnly="1" grandRow="1" outline="0" fieldPosition="0"/>
    </format>
    <format dxfId="1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1" xr10:uid="{00000000-0013-0000-FFFF-FFFF01000000}" sourceName="MES">
  <pivotTables>
    <pivotTable tabId="17" name="Tabla dinámica1"/>
  </pivotTables>
  <data>
    <tabular pivotCacheId="3" crossFilter="showItemsWithNoData">
      <items count="13">
        <i x="0" nd="1"/>
        <i x="1" nd="1"/>
        <i x="2" nd="1"/>
        <i x="3" nd="1"/>
        <i x="4" nd="1"/>
        <i x="5" nd="1"/>
        <i x="6" nd="1"/>
        <i x="7" nd="1"/>
        <i x="8" nd="1"/>
        <i x="9" nd="1"/>
        <i x="10" nd="1"/>
        <i x="11" s="1" nd="1"/>
        <i x="12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" xr10:uid="{00000000-0013-0000-FFFF-FFFF02000000}" sourceName="MES">
  <pivotTables>
    <pivotTable tabId="18" name="Tabla dinámica2"/>
    <pivotTable tabId="18" name="TablaDinámica1"/>
  </pivotTables>
  <data>
    <tabular pivotCacheId="74471591" crossFilter="showItemsWithNoData">
      <items count="14">
        <i x="0" s="1" nd="1"/>
        <i x="2" s="1" nd="1"/>
        <i x="3" s="1" nd="1"/>
        <i x="4" s="1" nd="1"/>
        <i x="5" s="1" nd="1"/>
        <i x="6" s="1" nd="1"/>
        <i x="7" s="1" nd="1"/>
        <i x="8" s="1" nd="1"/>
        <i x="9" s="1" nd="1"/>
        <i x="10" s="1" nd="1"/>
        <i x="11" s="1" nd="1"/>
        <i x="12" s="1" nd="1"/>
        <i x="13" s="1" nd="1"/>
        <i x="1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digo" xr10:uid="{00000000-0013-0000-FFFF-FFFF03000000}" sourceName="Codigo">
  <pivotTables>
    <pivotTable tabId="18" name="Tabla dinámica2"/>
    <pivotTable tabId="18" name="TablaDinámica1"/>
  </pivotTables>
  <data>
    <tabular pivotCacheId="74471591">
      <items count="12">
        <i x="9" s="1" nd="1"/>
        <i x="10" s="1" nd="1"/>
        <i x="7" s="1" nd="1"/>
        <i x="8" s="1" nd="1"/>
        <i x="4" s="1" nd="1"/>
        <i x="11" s="1" nd="1"/>
        <i x="2" s="1" nd="1"/>
        <i x="6" s="1" nd="1"/>
        <i x="3" s="1" nd="1"/>
        <i x="1" s="1" nd="1"/>
        <i x="5" s="1" nd="1"/>
        <i x="0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F88ADC8D-31FA-4D21-B059-C4631F3AFB0B}" cache="SegmentaciónDeDatos_MES" caption="Deducciones Mes" columnCount="5" style="SlicerStyleLight6" rowHeight="108000"/>
  <slicer name="Codigo 1" xr10:uid="{2EBAF851-2F00-496F-9769-551F64940B52}" cache="SegmentaciónDeDatos_Codigo" caption="Documentos Traza Consulta Deducciones SIIF N." columnCount="7" style="SlicerStyleLight6" rowHeight="1440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1" xr10:uid="{00000000-0014-0000-FFFF-FFFF01000000}" cache="SegmentaciónDeDatos_MES1" caption="MES SyM" columnCount="5" style="SlicerStyleLight6" rowHeight="108000"/>
  <slicer name="MES" xr10:uid="{00000000-0014-0000-FFFF-FFFF02000000}" cache="SegmentaciónDeDatos_MES" caption="MES Cons_Ded" columnCount="5" style="SlicerStyleLight6" rowHeight="108000"/>
  <slicer name="Codigo" xr10:uid="{00000000-0014-0000-FFFF-FFFF03000000}" cache="SegmentaciónDeDatos_Codigo" caption="Documentos Traza Consulta Deducciones SIIF N." columnCount="7" style="SlicerStyleLight6" rowHeight="144000"/>
</slicer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3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Relationship Id="rId4" Type="http://schemas.microsoft.com/office/2007/relationships/slicer" Target="../slicers/slicer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H64"/>
  <sheetViews>
    <sheetView showGridLines="0" zoomScale="85" zoomScaleNormal="85" workbookViewId="0">
      <pane ySplit="1" topLeftCell="A2" activePane="bottomLeft" state="frozen"/>
      <selection activeCell="AL53" sqref="AL53:AZ53"/>
      <selection pane="bottomLeft" activeCell="C71" sqref="C71"/>
    </sheetView>
  </sheetViews>
  <sheetFormatPr baseColWidth="10" defaultColWidth="11.42578125" defaultRowHeight="15"/>
  <cols>
    <col min="1" max="1" width="21.42578125" style="11" customWidth="1"/>
    <col min="2" max="2" width="57.140625" style="11" customWidth="1"/>
    <col min="3" max="4" width="14.28515625" style="11" customWidth="1"/>
    <col min="5" max="5" width="42.85546875" style="11" customWidth="1"/>
    <col min="6" max="6" width="14.28515625" style="11" customWidth="1"/>
    <col min="7" max="7" width="42.85546875" style="11" customWidth="1"/>
    <col min="8" max="8" width="14.28515625" style="11" customWidth="1"/>
    <col min="9" max="16384" width="11.42578125" style="11"/>
  </cols>
  <sheetData>
    <row r="1" spans="1:8" s="97" customFormat="1" ht="38.25">
      <c r="A1" s="96" t="s">
        <v>0</v>
      </c>
      <c r="B1" s="96" t="s">
        <v>1</v>
      </c>
      <c r="C1" s="96" t="s">
        <v>2</v>
      </c>
      <c r="D1" s="96" t="s">
        <v>3</v>
      </c>
      <c r="E1" s="96" t="s">
        <v>4</v>
      </c>
      <c r="F1" s="96" t="s">
        <v>5</v>
      </c>
      <c r="G1" s="96" t="s">
        <v>6</v>
      </c>
      <c r="H1" s="96" t="s">
        <v>7</v>
      </c>
    </row>
    <row r="2" spans="1:8">
      <c r="A2" s="98" t="s">
        <v>8</v>
      </c>
      <c r="B2" s="98" t="s">
        <v>9</v>
      </c>
      <c r="C2" s="99" t="s">
        <v>10</v>
      </c>
      <c r="D2" s="99" t="s">
        <v>11</v>
      </c>
      <c r="E2" s="98" t="s">
        <v>12</v>
      </c>
      <c r="F2" s="99" t="s">
        <v>13</v>
      </c>
      <c r="G2" s="98" t="s">
        <v>14</v>
      </c>
      <c r="H2" s="99" t="s">
        <v>15</v>
      </c>
    </row>
    <row r="3" spans="1:8">
      <c r="A3" s="98" t="s">
        <v>16</v>
      </c>
      <c r="B3" s="98" t="s">
        <v>17</v>
      </c>
      <c r="C3" s="99" t="s">
        <v>10</v>
      </c>
      <c r="D3" s="99" t="s">
        <v>11</v>
      </c>
      <c r="E3" s="98" t="s">
        <v>12</v>
      </c>
      <c r="F3" s="99" t="s">
        <v>13</v>
      </c>
      <c r="G3" s="98" t="s">
        <v>14</v>
      </c>
      <c r="H3" s="99" t="s">
        <v>15</v>
      </c>
    </row>
    <row r="4" spans="1:8">
      <c r="A4" s="98" t="s">
        <v>18</v>
      </c>
      <c r="B4" s="98" t="s">
        <v>19</v>
      </c>
      <c r="C4" s="99" t="s">
        <v>10</v>
      </c>
      <c r="D4" s="99" t="s">
        <v>11</v>
      </c>
      <c r="E4" s="98" t="s">
        <v>12</v>
      </c>
      <c r="F4" s="99" t="s">
        <v>13</v>
      </c>
      <c r="G4" s="98" t="s">
        <v>14</v>
      </c>
      <c r="H4" s="99" t="s">
        <v>15</v>
      </c>
    </row>
    <row r="5" spans="1:8">
      <c r="A5" s="98" t="s">
        <v>20</v>
      </c>
      <c r="B5" s="98" t="s">
        <v>21</v>
      </c>
      <c r="C5" s="99" t="s">
        <v>10</v>
      </c>
      <c r="D5" s="99" t="s">
        <v>11</v>
      </c>
      <c r="E5" s="98" t="s">
        <v>12</v>
      </c>
      <c r="F5" s="99" t="s">
        <v>13</v>
      </c>
      <c r="G5" s="98" t="s">
        <v>14</v>
      </c>
      <c r="H5" s="99" t="s">
        <v>15</v>
      </c>
    </row>
    <row r="6" spans="1:8">
      <c r="A6" s="98" t="s">
        <v>22</v>
      </c>
      <c r="B6" s="98" t="s">
        <v>23</v>
      </c>
      <c r="C6" s="99" t="s">
        <v>10</v>
      </c>
      <c r="D6" s="99" t="s">
        <v>11</v>
      </c>
      <c r="E6" s="98" t="s">
        <v>12</v>
      </c>
      <c r="F6" s="99" t="s">
        <v>13</v>
      </c>
      <c r="G6" s="98" t="s">
        <v>14</v>
      </c>
      <c r="H6" s="99" t="s">
        <v>15</v>
      </c>
    </row>
    <row r="7" spans="1:8">
      <c r="A7" s="98" t="s">
        <v>24</v>
      </c>
      <c r="B7" s="98" t="s">
        <v>25</v>
      </c>
      <c r="C7" s="99" t="s">
        <v>10</v>
      </c>
      <c r="D7" s="99" t="s">
        <v>11</v>
      </c>
      <c r="E7" s="98" t="s">
        <v>12</v>
      </c>
      <c r="F7" s="99" t="s">
        <v>13</v>
      </c>
      <c r="G7" s="98" t="s">
        <v>14</v>
      </c>
      <c r="H7" s="99" t="s">
        <v>15</v>
      </c>
    </row>
    <row r="8" spans="1:8">
      <c r="A8" s="98" t="s">
        <v>26</v>
      </c>
      <c r="B8" s="98" t="s">
        <v>27</v>
      </c>
      <c r="C8" s="99" t="s">
        <v>10</v>
      </c>
      <c r="D8" s="99" t="s">
        <v>28</v>
      </c>
      <c r="E8" s="98" t="s">
        <v>12</v>
      </c>
      <c r="F8" s="99" t="s">
        <v>29</v>
      </c>
      <c r="G8" s="98" t="s">
        <v>14</v>
      </c>
      <c r="H8" s="99" t="s">
        <v>15</v>
      </c>
    </row>
    <row r="9" spans="1:8">
      <c r="A9" s="98" t="s">
        <v>30</v>
      </c>
      <c r="B9" s="98" t="s">
        <v>31</v>
      </c>
      <c r="C9" s="99" t="s">
        <v>10</v>
      </c>
      <c r="D9" s="99" t="s">
        <v>28</v>
      </c>
      <c r="E9" s="98" t="s">
        <v>12</v>
      </c>
      <c r="F9" s="99" t="s">
        <v>29</v>
      </c>
      <c r="G9" s="98" t="s">
        <v>14</v>
      </c>
      <c r="H9" s="99" t="s">
        <v>15</v>
      </c>
    </row>
    <row r="10" spans="1:8">
      <c r="A10" s="98" t="s">
        <v>32</v>
      </c>
      <c r="B10" s="98" t="s">
        <v>33</v>
      </c>
      <c r="C10" s="99" t="s">
        <v>10</v>
      </c>
      <c r="D10" s="99" t="s">
        <v>34</v>
      </c>
      <c r="E10" s="98" t="s">
        <v>12</v>
      </c>
      <c r="F10" s="99" t="s">
        <v>35</v>
      </c>
      <c r="G10" s="98" t="s">
        <v>14</v>
      </c>
      <c r="H10" s="99" t="s">
        <v>15</v>
      </c>
    </row>
    <row r="11" spans="1:8">
      <c r="A11" s="98" t="s">
        <v>36</v>
      </c>
      <c r="B11" s="98" t="s">
        <v>37</v>
      </c>
      <c r="C11" s="99" t="s">
        <v>10</v>
      </c>
      <c r="D11" s="99" t="s">
        <v>34</v>
      </c>
      <c r="E11" s="98" t="s">
        <v>12</v>
      </c>
      <c r="F11" s="99" t="s">
        <v>35</v>
      </c>
      <c r="G11" s="98" t="s">
        <v>14</v>
      </c>
      <c r="H11" s="99" t="s">
        <v>15</v>
      </c>
    </row>
    <row r="12" spans="1:8">
      <c r="A12" s="98" t="s">
        <v>38</v>
      </c>
      <c r="B12" s="98" t="s">
        <v>39</v>
      </c>
      <c r="C12" s="99" t="s">
        <v>10</v>
      </c>
      <c r="D12" s="99" t="s">
        <v>34</v>
      </c>
      <c r="E12" s="98" t="s">
        <v>12</v>
      </c>
      <c r="F12" s="99" t="s">
        <v>35</v>
      </c>
      <c r="G12" s="98" t="s">
        <v>14</v>
      </c>
      <c r="H12" s="99" t="s">
        <v>15</v>
      </c>
    </row>
    <row r="13" spans="1:8">
      <c r="A13" s="98" t="s">
        <v>40</v>
      </c>
      <c r="B13" s="98" t="s">
        <v>41</v>
      </c>
      <c r="C13" s="99" t="s">
        <v>10</v>
      </c>
      <c r="D13" s="99" t="s">
        <v>34</v>
      </c>
      <c r="E13" s="98" t="s">
        <v>12</v>
      </c>
      <c r="F13" s="99" t="s">
        <v>35</v>
      </c>
      <c r="G13" s="98" t="s">
        <v>14</v>
      </c>
      <c r="H13" s="99" t="s">
        <v>15</v>
      </c>
    </row>
    <row r="14" spans="1:8">
      <c r="A14" s="98" t="s">
        <v>42</v>
      </c>
      <c r="B14" s="98" t="s">
        <v>43</v>
      </c>
      <c r="C14" s="99" t="s">
        <v>10</v>
      </c>
      <c r="D14" s="99" t="s">
        <v>34</v>
      </c>
      <c r="E14" s="98" t="s">
        <v>12</v>
      </c>
      <c r="F14" s="99" t="s">
        <v>35</v>
      </c>
      <c r="G14" s="98" t="s">
        <v>14</v>
      </c>
      <c r="H14" s="99" t="s">
        <v>15</v>
      </c>
    </row>
    <row r="15" spans="1:8">
      <c r="A15" s="98" t="s">
        <v>44</v>
      </c>
      <c r="B15" s="98" t="s">
        <v>45</v>
      </c>
      <c r="C15" s="99" t="s">
        <v>10</v>
      </c>
      <c r="D15" s="99" t="s">
        <v>34</v>
      </c>
      <c r="E15" s="98" t="s">
        <v>12</v>
      </c>
      <c r="F15" s="99" t="s">
        <v>35</v>
      </c>
      <c r="G15" s="98" t="s">
        <v>14</v>
      </c>
      <c r="H15" s="99" t="s">
        <v>15</v>
      </c>
    </row>
    <row r="16" spans="1:8">
      <c r="A16" s="98" t="s">
        <v>46</v>
      </c>
      <c r="B16" s="98" t="s">
        <v>47</v>
      </c>
      <c r="C16" s="99" t="s">
        <v>10</v>
      </c>
      <c r="D16" s="99" t="s">
        <v>34</v>
      </c>
      <c r="E16" s="98" t="s">
        <v>12</v>
      </c>
      <c r="F16" s="99" t="s">
        <v>35</v>
      </c>
      <c r="G16" s="98" t="s">
        <v>14</v>
      </c>
      <c r="H16" s="99" t="s">
        <v>15</v>
      </c>
    </row>
    <row r="17" spans="1:8">
      <c r="A17" s="98" t="s">
        <v>48</v>
      </c>
      <c r="B17" s="98" t="s">
        <v>49</v>
      </c>
      <c r="C17" s="99" t="s">
        <v>10</v>
      </c>
      <c r="D17" s="99" t="s">
        <v>34</v>
      </c>
      <c r="E17" s="98" t="s">
        <v>12</v>
      </c>
      <c r="F17" s="99" t="s">
        <v>35</v>
      </c>
      <c r="G17" s="98" t="s">
        <v>14</v>
      </c>
      <c r="H17" s="99" t="s">
        <v>15</v>
      </c>
    </row>
    <row r="18" spans="1:8">
      <c r="A18" s="98" t="s">
        <v>50</v>
      </c>
      <c r="B18" s="98" t="s">
        <v>51</v>
      </c>
      <c r="C18" s="99" t="s">
        <v>10</v>
      </c>
      <c r="D18" s="99" t="s">
        <v>34</v>
      </c>
      <c r="E18" s="98" t="s">
        <v>12</v>
      </c>
      <c r="F18" s="99" t="s">
        <v>35</v>
      </c>
      <c r="G18" s="98" t="s">
        <v>14</v>
      </c>
      <c r="H18" s="99" t="s">
        <v>15</v>
      </c>
    </row>
    <row r="19" spans="1:8">
      <c r="A19" s="98" t="s">
        <v>52</v>
      </c>
      <c r="B19" s="98" t="s">
        <v>53</v>
      </c>
      <c r="C19" s="99" t="s">
        <v>10</v>
      </c>
      <c r="D19" s="99" t="s">
        <v>34</v>
      </c>
      <c r="E19" s="98" t="s">
        <v>12</v>
      </c>
      <c r="F19" s="99" t="s">
        <v>35</v>
      </c>
      <c r="G19" s="98" t="s">
        <v>14</v>
      </c>
      <c r="H19" s="99" t="s">
        <v>15</v>
      </c>
    </row>
    <row r="20" spans="1:8">
      <c r="A20" s="98" t="s">
        <v>54</v>
      </c>
      <c r="B20" s="98" t="s">
        <v>55</v>
      </c>
      <c r="C20" s="99" t="s">
        <v>10</v>
      </c>
      <c r="D20" s="99" t="s">
        <v>34</v>
      </c>
      <c r="E20" s="98" t="s">
        <v>12</v>
      </c>
      <c r="F20" s="99" t="s">
        <v>35</v>
      </c>
      <c r="G20" s="98" t="s">
        <v>14</v>
      </c>
      <c r="H20" s="99" t="s">
        <v>15</v>
      </c>
    </row>
    <row r="21" spans="1:8">
      <c r="A21" s="98" t="s">
        <v>56</v>
      </c>
      <c r="B21" s="98" t="s">
        <v>57</v>
      </c>
      <c r="C21" s="99" t="s">
        <v>10</v>
      </c>
      <c r="D21" s="99" t="s">
        <v>34</v>
      </c>
      <c r="E21" s="98" t="s">
        <v>12</v>
      </c>
      <c r="F21" s="99" t="s">
        <v>35</v>
      </c>
      <c r="G21" s="98" t="s">
        <v>14</v>
      </c>
      <c r="H21" s="99" t="s">
        <v>15</v>
      </c>
    </row>
    <row r="22" spans="1:8">
      <c r="A22" s="98" t="s">
        <v>58</v>
      </c>
      <c r="B22" s="98" t="s">
        <v>59</v>
      </c>
      <c r="C22" s="99" t="s">
        <v>10</v>
      </c>
      <c r="D22" s="99" t="s">
        <v>34</v>
      </c>
      <c r="E22" s="98" t="s">
        <v>12</v>
      </c>
      <c r="F22" s="99" t="s">
        <v>35</v>
      </c>
      <c r="G22" s="98" t="s">
        <v>14</v>
      </c>
      <c r="H22" s="99" t="s">
        <v>15</v>
      </c>
    </row>
    <row r="23" spans="1:8">
      <c r="A23" s="98" t="s">
        <v>60</v>
      </c>
      <c r="B23" s="98" t="s">
        <v>61</v>
      </c>
      <c r="C23" s="99" t="s">
        <v>10</v>
      </c>
      <c r="D23" s="99" t="s">
        <v>34</v>
      </c>
      <c r="E23" s="98" t="s">
        <v>12</v>
      </c>
      <c r="F23" s="99" t="s">
        <v>35</v>
      </c>
      <c r="G23" s="98" t="s">
        <v>14</v>
      </c>
      <c r="H23" s="99" t="s">
        <v>15</v>
      </c>
    </row>
    <row r="24" spans="1:8">
      <c r="A24" s="98" t="s">
        <v>62</v>
      </c>
      <c r="B24" s="98" t="s">
        <v>63</v>
      </c>
      <c r="C24" s="99" t="s">
        <v>10</v>
      </c>
      <c r="D24" s="99" t="s">
        <v>34</v>
      </c>
      <c r="E24" s="98" t="s">
        <v>12</v>
      </c>
      <c r="F24" s="99" t="s">
        <v>35</v>
      </c>
      <c r="G24" s="98" t="s">
        <v>14</v>
      </c>
      <c r="H24" s="99" t="s">
        <v>15</v>
      </c>
    </row>
    <row r="25" spans="1:8">
      <c r="A25" s="98" t="s">
        <v>64</v>
      </c>
      <c r="B25" s="98" t="s">
        <v>65</v>
      </c>
      <c r="C25" s="99" t="s">
        <v>10</v>
      </c>
      <c r="D25" s="99" t="s">
        <v>66</v>
      </c>
      <c r="E25" s="98" t="s">
        <v>12</v>
      </c>
      <c r="F25" s="99" t="s">
        <v>67</v>
      </c>
      <c r="G25" s="98" t="s">
        <v>14</v>
      </c>
      <c r="H25" s="99" t="s">
        <v>15</v>
      </c>
    </row>
    <row r="26" spans="1:8">
      <c r="A26" s="98" t="s">
        <v>68</v>
      </c>
      <c r="B26" s="98" t="s">
        <v>69</v>
      </c>
      <c r="C26" s="99" t="s">
        <v>10</v>
      </c>
      <c r="D26" s="99" t="s">
        <v>66</v>
      </c>
      <c r="E26" s="98" t="s">
        <v>12</v>
      </c>
      <c r="F26" s="99" t="s">
        <v>67</v>
      </c>
      <c r="G26" s="98" t="s">
        <v>14</v>
      </c>
      <c r="H26" s="99" t="s">
        <v>15</v>
      </c>
    </row>
    <row r="27" spans="1:8">
      <c r="A27" s="98" t="s">
        <v>70</v>
      </c>
      <c r="B27" s="98" t="s">
        <v>71</v>
      </c>
      <c r="C27" s="99" t="s">
        <v>10</v>
      </c>
      <c r="D27" s="99" t="s">
        <v>72</v>
      </c>
      <c r="E27" s="98" t="s">
        <v>12</v>
      </c>
      <c r="F27" s="99" t="s">
        <v>73</v>
      </c>
      <c r="G27" s="98" t="s">
        <v>14</v>
      </c>
      <c r="H27" s="99" t="s">
        <v>15</v>
      </c>
    </row>
    <row r="28" spans="1:8">
      <c r="A28" s="98" t="s">
        <v>74</v>
      </c>
      <c r="B28" s="98" t="s">
        <v>75</v>
      </c>
      <c r="C28" s="99" t="s">
        <v>10</v>
      </c>
      <c r="D28" s="99" t="s">
        <v>76</v>
      </c>
      <c r="E28" s="98" t="s">
        <v>12</v>
      </c>
      <c r="F28" s="99" t="s">
        <v>77</v>
      </c>
      <c r="G28" s="98" t="s">
        <v>14</v>
      </c>
      <c r="H28" s="99" t="s">
        <v>15</v>
      </c>
    </row>
    <row r="29" spans="1:8">
      <c r="A29" s="98" t="s">
        <v>78</v>
      </c>
      <c r="B29" s="98" t="s">
        <v>79</v>
      </c>
      <c r="C29" s="99" t="s">
        <v>10</v>
      </c>
      <c r="D29" s="99" t="s">
        <v>76</v>
      </c>
      <c r="E29" s="98" t="s">
        <v>12</v>
      </c>
      <c r="F29" s="99" t="s">
        <v>77</v>
      </c>
      <c r="G29" s="98" t="s">
        <v>14</v>
      </c>
      <c r="H29" s="99" t="s">
        <v>15</v>
      </c>
    </row>
    <row r="30" spans="1:8">
      <c r="A30" s="98" t="s">
        <v>80</v>
      </c>
      <c r="B30" s="98" t="s">
        <v>81</v>
      </c>
      <c r="C30" s="99" t="s">
        <v>10</v>
      </c>
      <c r="D30" s="99" t="s">
        <v>76</v>
      </c>
      <c r="E30" s="98" t="s">
        <v>12</v>
      </c>
      <c r="F30" s="99" t="s">
        <v>77</v>
      </c>
      <c r="G30" s="98" t="s">
        <v>14</v>
      </c>
      <c r="H30" s="99" t="s">
        <v>15</v>
      </c>
    </row>
    <row r="31" spans="1:8">
      <c r="A31" s="98" t="s">
        <v>82</v>
      </c>
      <c r="B31" s="98" t="s">
        <v>83</v>
      </c>
      <c r="C31" s="99" t="s">
        <v>10</v>
      </c>
      <c r="D31" s="99" t="s">
        <v>76</v>
      </c>
      <c r="E31" s="98" t="s">
        <v>12</v>
      </c>
      <c r="F31" s="99" t="s">
        <v>77</v>
      </c>
      <c r="G31" s="98" t="s">
        <v>14</v>
      </c>
      <c r="H31" s="99" t="s">
        <v>15</v>
      </c>
    </row>
    <row r="32" spans="1:8">
      <c r="A32" s="98" t="s">
        <v>84</v>
      </c>
      <c r="B32" s="98" t="s">
        <v>85</v>
      </c>
      <c r="C32" s="99" t="s">
        <v>10</v>
      </c>
      <c r="D32" s="99" t="s">
        <v>76</v>
      </c>
      <c r="E32" s="98" t="s">
        <v>12</v>
      </c>
      <c r="F32" s="99" t="s">
        <v>77</v>
      </c>
      <c r="G32" s="98" t="s">
        <v>14</v>
      </c>
      <c r="H32" s="99" t="s">
        <v>15</v>
      </c>
    </row>
    <row r="33" spans="1:8">
      <c r="A33" s="98" t="s">
        <v>86</v>
      </c>
      <c r="B33" s="98" t="s">
        <v>87</v>
      </c>
      <c r="C33" s="99" t="s">
        <v>10</v>
      </c>
      <c r="D33" s="99" t="s">
        <v>88</v>
      </c>
      <c r="E33" s="98" t="s">
        <v>12</v>
      </c>
      <c r="F33" s="99" t="s">
        <v>89</v>
      </c>
      <c r="G33" s="98" t="s">
        <v>14</v>
      </c>
      <c r="H33" s="99" t="s">
        <v>15</v>
      </c>
    </row>
    <row r="34" spans="1:8">
      <c r="A34" s="98" t="s">
        <v>90</v>
      </c>
      <c r="B34" s="98" t="s">
        <v>91</v>
      </c>
      <c r="C34" s="99" t="s">
        <v>10</v>
      </c>
      <c r="D34" s="99" t="s">
        <v>88</v>
      </c>
      <c r="E34" s="98" t="s">
        <v>12</v>
      </c>
      <c r="F34" s="99" t="s">
        <v>89</v>
      </c>
      <c r="G34" s="98" t="s">
        <v>14</v>
      </c>
      <c r="H34" s="99" t="s">
        <v>15</v>
      </c>
    </row>
    <row r="35" spans="1:8">
      <c r="A35" s="98" t="s">
        <v>92</v>
      </c>
      <c r="B35" s="98" t="s">
        <v>93</v>
      </c>
      <c r="C35" s="99" t="s">
        <v>10</v>
      </c>
      <c r="D35" s="99" t="s">
        <v>94</v>
      </c>
      <c r="E35" s="98" t="s">
        <v>12</v>
      </c>
      <c r="F35" s="99" t="s">
        <v>95</v>
      </c>
      <c r="G35" s="98" t="s">
        <v>14</v>
      </c>
      <c r="H35" s="99" t="s">
        <v>15</v>
      </c>
    </row>
    <row r="36" spans="1:8">
      <c r="A36" s="98" t="s">
        <v>96</v>
      </c>
      <c r="B36" s="98" t="s">
        <v>97</v>
      </c>
      <c r="C36" s="99" t="s">
        <v>10</v>
      </c>
      <c r="D36" s="99" t="s">
        <v>98</v>
      </c>
      <c r="E36" s="98" t="s">
        <v>12</v>
      </c>
      <c r="F36" s="99" t="s">
        <v>99</v>
      </c>
      <c r="G36" s="98" t="s">
        <v>14</v>
      </c>
      <c r="H36" s="99" t="s">
        <v>15</v>
      </c>
    </row>
    <row r="37" spans="1:8">
      <c r="A37" s="98" t="s">
        <v>100</v>
      </c>
      <c r="B37" s="98" t="s">
        <v>101</v>
      </c>
      <c r="C37" s="99" t="s">
        <v>10</v>
      </c>
      <c r="D37" s="99" t="s">
        <v>98</v>
      </c>
      <c r="E37" s="98" t="s">
        <v>12</v>
      </c>
      <c r="F37" s="99" t="s">
        <v>99</v>
      </c>
      <c r="G37" s="98" t="s">
        <v>14</v>
      </c>
      <c r="H37" s="99" t="s">
        <v>10</v>
      </c>
    </row>
    <row r="38" spans="1:8">
      <c r="A38" s="98" t="s">
        <v>102</v>
      </c>
      <c r="B38" s="98" t="s">
        <v>103</v>
      </c>
      <c r="C38" s="99" t="s">
        <v>10</v>
      </c>
      <c r="D38" s="99" t="s">
        <v>98</v>
      </c>
      <c r="E38" s="98" t="s">
        <v>12</v>
      </c>
      <c r="F38" s="99" t="s">
        <v>99</v>
      </c>
      <c r="G38" s="98" t="s">
        <v>14</v>
      </c>
      <c r="H38" s="99" t="s">
        <v>15</v>
      </c>
    </row>
    <row r="39" spans="1:8">
      <c r="A39" s="98" t="s">
        <v>104</v>
      </c>
      <c r="B39" s="98" t="s">
        <v>105</v>
      </c>
      <c r="C39" s="99" t="s">
        <v>10</v>
      </c>
      <c r="D39" s="99" t="s">
        <v>98</v>
      </c>
      <c r="E39" s="98" t="s">
        <v>12</v>
      </c>
      <c r="F39" s="99" t="s">
        <v>99</v>
      </c>
      <c r="G39" s="98" t="s">
        <v>14</v>
      </c>
      <c r="H39" s="99" t="s">
        <v>15</v>
      </c>
    </row>
    <row r="40" spans="1:8">
      <c r="A40" s="98" t="s">
        <v>106</v>
      </c>
      <c r="B40" s="98" t="s">
        <v>107</v>
      </c>
      <c r="C40" s="99" t="s">
        <v>10</v>
      </c>
      <c r="D40" s="99" t="s">
        <v>98</v>
      </c>
      <c r="E40" s="98" t="s">
        <v>12</v>
      </c>
      <c r="F40" s="99" t="s">
        <v>99</v>
      </c>
      <c r="G40" s="98" t="s">
        <v>14</v>
      </c>
      <c r="H40" s="99" t="s">
        <v>15</v>
      </c>
    </row>
    <row r="41" spans="1:8">
      <c r="A41" s="98" t="s">
        <v>102</v>
      </c>
      <c r="B41" s="98" t="s">
        <v>103</v>
      </c>
      <c r="C41" s="99" t="s">
        <v>10</v>
      </c>
      <c r="D41" s="99" t="s">
        <v>108</v>
      </c>
      <c r="E41" s="98" t="s">
        <v>12</v>
      </c>
      <c r="F41" s="99" t="s">
        <v>109</v>
      </c>
      <c r="G41" s="98" t="s">
        <v>14</v>
      </c>
      <c r="H41" s="99" t="s">
        <v>10</v>
      </c>
    </row>
    <row r="42" spans="1:8">
      <c r="A42" s="98" t="s">
        <v>104</v>
      </c>
      <c r="B42" s="98" t="s">
        <v>105</v>
      </c>
      <c r="C42" s="99" t="s">
        <v>10</v>
      </c>
      <c r="D42" s="99" t="s">
        <v>110</v>
      </c>
      <c r="E42" s="98" t="s">
        <v>12</v>
      </c>
      <c r="F42" s="99" t="s">
        <v>111</v>
      </c>
      <c r="G42" s="98" t="s">
        <v>14</v>
      </c>
      <c r="H42" s="99" t="s">
        <v>10</v>
      </c>
    </row>
    <row r="43" spans="1:8">
      <c r="A43" s="98" t="s">
        <v>100</v>
      </c>
      <c r="B43" s="98" t="s">
        <v>101</v>
      </c>
      <c r="C43" s="99" t="s">
        <v>10</v>
      </c>
      <c r="D43" s="99" t="s">
        <v>112</v>
      </c>
      <c r="E43" s="98" t="s">
        <v>12</v>
      </c>
      <c r="F43" s="99" t="s">
        <v>113</v>
      </c>
      <c r="G43" s="98" t="s">
        <v>14</v>
      </c>
      <c r="H43" s="99" t="s">
        <v>10</v>
      </c>
    </row>
    <row r="44" spans="1:8">
      <c r="A44" s="98" t="s">
        <v>114</v>
      </c>
      <c r="B44" s="98" t="s">
        <v>115</v>
      </c>
      <c r="C44" s="99" t="s">
        <v>10</v>
      </c>
      <c r="D44" s="99" t="s">
        <v>116</v>
      </c>
      <c r="E44" s="98" t="s">
        <v>117</v>
      </c>
      <c r="F44" s="99" t="s">
        <v>118</v>
      </c>
      <c r="G44" s="98" t="s">
        <v>119</v>
      </c>
      <c r="H44" s="99" t="s">
        <v>15</v>
      </c>
    </row>
    <row r="45" spans="1:8">
      <c r="A45" s="98" t="s">
        <v>120</v>
      </c>
      <c r="B45" s="98" t="s">
        <v>121</v>
      </c>
      <c r="C45" s="99" t="s">
        <v>10</v>
      </c>
      <c r="D45" s="99" t="s">
        <v>122</v>
      </c>
      <c r="E45" s="98" t="s">
        <v>123</v>
      </c>
      <c r="F45" s="99" t="s">
        <v>118</v>
      </c>
      <c r="G45" s="98" t="s">
        <v>119</v>
      </c>
      <c r="H45" s="99" t="s">
        <v>10</v>
      </c>
    </row>
    <row r="46" spans="1:8">
      <c r="A46" s="98" t="s">
        <v>124</v>
      </c>
      <c r="B46" s="98" t="s">
        <v>125</v>
      </c>
      <c r="C46" s="99" t="s">
        <v>10</v>
      </c>
      <c r="D46" s="99" t="s">
        <v>116</v>
      </c>
      <c r="E46" s="98" t="s">
        <v>117</v>
      </c>
      <c r="F46" s="99" t="s">
        <v>118</v>
      </c>
      <c r="G46" s="98" t="s">
        <v>119</v>
      </c>
      <c r="H46" s="99" t="s">
        <v>15</v>
      </c>
    </row>
    <row r="47" spans="1:8">
      <c r="A47" s="98" t="s">
        <v>126</v>
      </c>
      <c r="B47" s="98" t="s">
        <v>127</v>
      </c>
      <c r="C47" s="99" t="s">
        <v>10</v>
      </c>
      <c r="D47" s="99" t="s">
        <v>116</v>
      </c>
      <c r="E47" s="98" t="s">
        <v>117</v>
      </c>
      <c r="F47" s="99" t="s">
        <v>118</v>
      </c>
      <c r="G47" s="98" t="s">
        <v>119</v>
      </c>
      <c r="H47" s="99" t="s">
        <v>15</v>
      </c>
    </row>
    <row r="48" spans="1:8">
      <c r="A48" s="98" t="s">
        <v>128</v>
      </c>
      <c r="B48" s="98" t="s">
        <v>129</v>
      </c>
      <c r="C48" s="99" t="s">
        <v>10</v>
      </c>
      <c r="D48" s="99" t="s">
        <v>116</v>
      </c>
      <c r="E48" s="98" t="s">
        <v>117</v>
      </c>
      <c r="F48" s="99" t="s">
        <v>118</v>
      </c>
      <c r="G48" s="98" t="s">
        <v>119</v>
      </c>
      <c r="H48" s="99" t="s">
        <v>15</v>
      </c>
    </row>
    <row r="49" spans="1:8">
      <c r="A49" s="98" t="s">
        <v>130</v>
      </c>
      <c r="B49" s="98" t="s">
        <v>131</v>
      </c>
      <c r="C49" s="99" t="s">
        <v>10</v>
      </c>
      <c r="D49" s="99" t="s">
        <v>116</v>
      </c>
      <c r="E49" s="98" t="s">
        <v>117</v>
      </c>
      <c r="F49" s="99" t="s">
        <v>118</v>
      </c>
      <c r="G49" s="98" t="s">
        <v>119</v>
      </c>
      <c r="H49" s="99" t="s">
        <v>15</v>
      </c>
    </row>
    <row r="50" spans="1:8">
      <c r="A50" s="98" t="s">
        <v>130</v>
      </c>
      <c r="B50" s="98" t="s">
        <v>131</v>
      </c>
      <c r="C50" s="99" t="s">
        <v>10</v>
      </c>
      <c r="D50" s="99" t="s">
        <v>116</v>
      </c>
      <c r="E50" s="98" t="s">
        <v>117</v>
      </c>
      <c r="F50" s="99" t="s">
        <v>132</v>
      </c>
      <c r="G50" s="98" t="s">
        <v>133</v>
      </c>
      <c r="H50" s="99" t="s">
        <v>10</v>
      </c>
    </row>
    <row r="51" spans="1:8">
      <c r="A51" s="98" t="s">
        <v>126</v>
      </c>
      <c r="B51" s="98" t="s">
        <v>127</v>
      </c>
      <c r="C51" s="99" t="s">
        <v>10</v>
      </c>
      <c r="D51" s="99" t="s">
        <v>116</v>
      </c>
      <c r="E51" s="98" t="s">
        <v>117</v>
      </c>
      <c r="F51" s="99" t="s">
        <v>132</v>
      </c>
      <c r="G51" s="98" t="s">
        <v>133</v>
      </c>
      <c r="H51" s="99" t="s">
        <v>10</v>
      </c>
    </row>
    <row r="52" spans="1:8">
      <c r="A52" s="98" t="s">
        <v>128</v>
      </c>
      <c r="B52" s="98" t="s">
        <v>129</v>
      </c>
      <c r="C52" s="99" t="s">
        <v>10</v>
      </c>
      <c r="D52" s="99" t="s">
        <v>116</v>
      </c>
      <c r="E52" s="98" t="s">
        <v>117</v>
      </c>
      <c r="F52" s="99" t="s">
        <v>132</v>
      </c>
      <c r="G52" s="98" t="s">
        <v>133</v>
      </c>
      <c r="H52" s="99" t="s">
        <v>10</v>
      </c>
    </row>
    <row r="53" spans="1:8">
      <c r="A53" s="98" t="s">
        <v>120</v>
      </c>
      <c r="B53" s="98" t="s">
        <v>121</v>
      </c>
      <c r="C53" s="99" t="s">
        <v>10</v>
      </c>
      <c r="D53" s="99" t="s">
        <v>122</v>
      </c>
      <c r="E53" s="98" t="s">
        <v>123</v>
      </c>
      <c r="F53" s="99" t="s">
        <v>132</v>
      </c>
      <c r="G53" s="98" t="s">
        <v>133</v>
      </c>
      <c r="H53" s="99" t="s">
        <v>15</v>
      </c>
    </row>
    <row r="54" spans="1:8">
      <c r="A54" s="98" t="s">
        <v>124</v>
      </c>
      <c r="B54" s="98" t="s">
        <v>125</v>
      </c>
      <c r="C54" s="99" t="s">
        <v>10</v>
      </c>
      <c r="D54" s="99" t="s">
        <v>116</v>
      </c>
      <c r="E54" s="98" t="s">
        <v>117</v>
      </c>
      <c r="F54" s="99" t="s">
        <v>132</v>
      </c>
      <c r="G54" s="98" t="s">
        <v>133</v>
      </c>
      <c r="H54" s="99" t="s">
        <v>10</v>
      </c>
    </row>
    <row r="55" spans="1:8">
      <c r="A55" s="98" t="s">
        <v>134</v>
      </c>
      <c r="B55" s="98" t="s">
        <v>135</v>
      </c>
      <c r="C55" s="99" t="s">
        <v>10</v>
      </c>
      <c r="D55" s="99" t="s">
        <v>136</v>
      </c>
      <c r="E55" s="98" t="s">
        <v>137</v>
      </c>
      <c r="F55" s="99" t="s">
        <v>138</v>
      </c>
      <c r="G55" s="98" t="s">
        <v>139</v>
      </c>
      <c r="H55" s="99" t="s">
        <v>15</v>
      </c>
    </row>
    <row r="56" spans="1:8">
      <c r="A56" s="98" t="s">
        <v>140</v>
      </c>
      <c r="B56" s="98" t="s">
        <v>141</v>
      </c>
      <c r="C56" s="99" t="s">
        <v>10</v>
      </c>
      <c r="D56" s="99" t="s">
        <v>142</v>
      </c>
      <c r="E56" s="98" t="s">
        <v>12</v>
      </c>
      <c r="F56" s="99" t="s">
        <v>143</v>
      </c>
      <c r="G56" s="98" t="s">
        <v>14</v>
      </c>
      <c r="H56" s="99" t="s">
        <v>15</v>
      </c>
    </row>
    <row r="57" spans="1:8">
      <c r="A57" s="98" t="s">
        <v>144</v>
      </c>
      <c r="B57" s="98" t="s">
        <v>145</v>
      </c>
      <c r="C57" s="99" t="s">
        <v>10</v>
      </c>
      <c r="D57" s="99" t="s">
        <v>146</v>
      </c>
      <c r="E57" s="98" t="s">
        <v>12</v>
      </c>
      <c r="F57" s="99" t="s">
        <v>147</v>
      </c>
      <c r="G57" s="98" t="s">
        <v>14</v>
      </c>
      <c r="H57" s="99" t="s">
        <v>15</v>
      </c>
    </row>
    <row r="58" spans="1:8">
      <c r="A58" s="98" t="s">
        <v>148</v>
      </c>
      <c r="B58" s="98" t="s">
        <v>149</v>
      </c>
      <c r="C58" s="99" t="s">
        <v>10</v>
      </c>
      <c r="D58" s="99" t="s">
        <v>146</v>
      </c>
      <c r="E58" s="98" t="s">
        <v>12</v>
      </c>
      <c r="F58" s="99" t="s">
        <v>147</v>
      </c>
      <c r="G58" s="98" t="s">
        <v>14</v>
      </c>
      <c r="H58" s="99" t="s">
        <v>15</v>
      </c>
    </row>
    <row r="59" spans="1:8">
      <c r="A59" s="98" t="s">
        <v>150</v>
      </c>
      <c r="B59" s="98" t="s">
        <v>151</v>
      </c>
      <c r="C59" s="99" t="s">
        <v>10</v>
      </c>
      <c r="D59" s="99" t="s">
        <v>152</v>
      </c>
      <c r="E59" s="98" t="s">
        <v>12</v>
      </c>
      <c r="F59" s="99" t="s">
        <v>153</v>
      </c>
      <c r="G59" s="98" t="s">
        <v>14</v>
      </c>
      <c r="H59" s="99" t="s">
        <v>15</v>
      </c>
    </row>
    <row r="60" spans="1:8">
      <c r="A60" s="98" t="s">
        <v>154</v>
      </c>
      <c r="B60" s="98" t="s">
        <v>155</v>
      </c>
      <c r="C60" s="99" t="s">
        <v>10</v>
      </c>
      <c r="D60" s="99" t="s">
        <v>152</v>
      </c>
      <c r="E60" s="98" t="s">
        <v>12</v>
      </c>
      <c r="F60" s="99" t="s">
        <v>153</v>
      </c>
      <c r="G60" s="98" t="s">
        <v>14</v>
      </c>
      <c r="H60" s="99" t="s">
        <v>15</v>
      </c>
    </row>
    <row r="61" spans="1:8">
      <c r="A61" s="98" t="s">
        <v>156</v>
      </c>
      <c r="B61" s="98" t="s">
        <v>157</v>
      </c>
      <c r="C61" s="99" t="s">
        <v>10</v>
      </c>
      <c r="D61" s="99" t="s">
        <v>152</v>
      </c>
      <c r="E61" s="98" t="s">
        <v>12</v>
      </c>
      <c r="F61" s="99" t="s">
        <v>153</v>
      </c>
      <c r="G61" s="98" t="s">
        <v>14</v>
      </c>
      <c r="H61" s="99" t="s">
        <v>15</v>
      </c>
    </row>
    <row r="62" spans="1:8">
      <c r="A62" s="98" t="s">
        <v>158</v>
      </c>
      <c r="B62" s="98" t="s">
        <v>159</v>
      </c>
      <c r="C62" s="99" t="s">
        <v>10</v>
      </c>
      <c r="D62" s="99" t="s">
        <v>160</v>
      </c>
      <c r="E62" s="98" t="s">
        <v>12</v>
      </c>
      <c r="F62" s="99" t="s">
        <v>161</v>
      </c>
      <c r="G62" s="98" t="s">
        <v>14</v>
      </c>
      <c r="H62" s="99" t="s">
        <v>15</v>
      </c>
    </row>
    <row r="63" spans="1:8">
      <c r="A63" s="98" t="s">
        <v>162</v>
      </c>
      <c r="B63" s="98" t="s">
        <v>163</v>
      </c>
      <c r="C63" s="99" t="s">
        <v>10</v>
      </c>
      <c r="D63" s="99" t="s">
        <v>164</v>
      </c>
      <c r="E63" s="98" t="s">
        <v>12</v>
      </c>
      <c r="F63" s="99" t="s">
        <v>165</v>
      </c>
      <c r="G63" s="98" t="s">
        <v>14</v>
      </c>
      <c r="H63" s="99" t="s">
        <v>15</v>
      </c>
    </row>
    <row r="64" spans="1:8">
      <c r="A64" s="98" t="s">
        <v>166</v>
      </c>
      <c r="B64" s="98" t="s">
        <v>167</v>
      </c>
      <c r="C64" s="99" t="s">
        <v>10</v>
      </c>
      <c r="D64" s="99" t="s">
        <v>168</v>
      </c>
      <c r="E64" s="98" t="s">
        <v>12</v>
      </c>
      <c r="F64" s="99" t="s">
        <v>169</v>
      </c>
      <c r="G64" s="98" t="s">
        <v>14</v>
      </c>
      <c r="H64" s="99" t="s">
        <v>15</v>
      </c>
    </row>
  </sheetData>
  <sheetProtection autoFilter="0"/>
  <autoFilter ref="A1:H62" xr:uid="{00000000-0009-0000-0000-000001000000}">
    <sortState xmlns:xlrd2="http://schemas.microsoft.com/office/spreadsheetml/2017/richdata2" ref="A2:H191">
      <sortCondition ref="A2:A191"/>
    </sortState>
  </autoFilter>
  <pageMargins left="0.75" right="0.75" top="1" bottom="1" header="0.5" footer="0.5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</sheetPr>
  <dimension ref="A1:E56"/>
  <sheetViews>
    <sheetView zoomScale="85" zoomScaleNormal="85" workbookViewId="0">
      <pane ySplit="3" topLeftCell="A40" activePane="bottomLeft" state="frozen"/>
      <selection activeCell="B9" sqref="B9"/>
      <selection pane="bottomLeft" activeCell="B50" sqref="B50"/>
    </sheetView>
  </sheetViews>
  <sheetFormatPr baseColWidth="10" defaultColWidth="11.42578125" defaultRowHeight="12.75"/>
  <cols>
    <col min="1" max="1" width="10.42578125" style="12" bestFit="1" customWidth="1"/>
    <col min="2" max="2" width="15" style="12" bestFit="1" customWidth="1"/>
    <col min="3" max="3" width="13.28515625" style="12" bestFit="1" customWidth="1"/>
    <col min="4" max="4" width="14.28515625" style="12" bestFit="1" customWidth="1"/>
    <col min="5" max="5" width="14" style="12" bestFit="1" customWidth="1"/>
    <col min="6" max="23" width="15.140625" style="12" bestFit="1" customWidth="1"/>
    <col min="24" max="24" width="18.42578125" style="12" bestFit="1" customWidth="1"/>
    <col min="25" max="25" width="19.42578125" style="12" bestFit="1" customWidth="1"/>
    <col min="26" max="16384" width="11.42578125" style="12"/>
  </cols>
  <sheetData>
    <row r="1" spans="1:5">
      <c r="A1" s="53" t="s">
        <v>444</v>
      </c>
      <c r="B1" s="576">
        <v>12</v>
      </c>
    </row>
    <row r="3" spans="1:5">
      <c r="A3" s="53" t="s">
        <v>609</v>
      </c>
      <c r="B3" s="12" t="s">
        <v>633</v>
      </c>
      <c r="C3" s="12" t="s">
        <v>634</v>
      </c>
      <c r="D3" s="12" t="s">
        <v>635</v>
      </c>
      <c r="E3" s="12" t="s">
        <v>636</v>
      </c>
    </row>
    <row r="4" spans="1:5">
      <c r="A4" s="12" t="s">
        <v>722</v>
      </c>
      <c r="B4" s="547">
        <v>0</v>
      </c>
      <c r="C4" s="547">
        <v>0</v>
      </c>
      <c r="D4" s="547">
        <v>0</v>
      </c>
      <c r="E4" s="547">
        <v>0</v>
      </c>
    </row>
    <row r="5" spans="1:5">
      <c r="A5"/>
      <c r="B5"/>
      <c r="C5"/>
      <c r="D5"/>
      <c r="E5"/>
    </row>
    <row r="6" spans="1:5">
      <c r="A6"/>
      <c r="B6"/>
      <c r="C6"/>
      <c r="D6"/>
      <c r="E6"/>
    </row>
    <row r="7" spans="1:5">
      <c r="A7"/>
      <c r="B7"/>
      <c r="C7"/>
      <c r="D7"/>
      <c r="E7"/>
    </row>
    <row r="8" spans="1:5">
      <c r="A8"/>
      <c r="B8"/>
      <c r="C8"/>
      <c r="D8"/>
      <c r="E8"/>
    </row>
    <row r="9" spans="1:5">
      <c r="A9"/>
      <c r="B9"/>
      <c r="C9"/>
      <c r="D9"/>
      <c r="E9"/>
    </row>
    <row r="10" spans="1:5">
      <c r="A10"/>
      <c r="B10"/>
      <c r="C10"/>
      <c r="D10"/>
      <c r="E10"/>
    </row>
    <row r="11" spans="1:5">
      <c r="A11"/>
      <c r="B11"/>
      <c r="C11"/>
      <c r="D11"/>
      <c r="E11"/>
    </row>
    <row r="12" spans="1:5">
      <c r="A12"/>
      <c r="B12"/>
      <c r="C12"/>
      <c r="D12"/>
      <c r="E12"/>
    </row>
    <row r="13" spans="1:5">
      <c r="A13"/>
      <c r="B13"/>
      <c r="C13"/>
      <c r="D13"/>
      <c r="E13"/>
    </row>
    <row r="14" spans="1:5">
      <c r="A14"/>
      <c r="B14"/>
      <c r="C14"/>
      <c r="D14"/>
      <c r="E14"/>
    </row>
    <row r="15" spans="1:5">
      <c r="A15"/>
      <c r="B15"/>
      <c r="C15"/>
      <c r="D15"/>
      <c r="E15"/>
    </row>
    <row r="16" spans="1:5">
      <c r="A16"/>
      <c r="B16"/>
      <c r="C16"/>
      <c r="D16"/>
      <c r="E16"/>
    </row>
    <row r="17" spans="1:5">
      <c r="A17"/>
      <c r="B17"/>
      <c r="C17"/>
      <c r="D17"/>
      <c r="E17"/>
    </row>
    <row r="18" spans="1:5">
      <c r="A18"/>
      <c r="B18"/>
      <c r="C18"/>
      <c r="D18"/>
      <c r="E18"/>
    </row>
    <row r="19" spans="1:5">
      <c r="A19"/>
      <c r="B19"/>
      <c r="C19"/>
      <c r="D19"/>
      <c r="E19"/>
    </row>
    <row r="20" spans="1:5">
      <c r="A20"/>
      <c r="B20"/>
      <c r="C20"/>
      <c r="D20"/>
      <c r="E20"/>
    </row>
    <row r="21" spans="1:5">
      <c r="A21"/>
      <c r="B21"/>
      <c r="C21"/>
      <c r="D21"/>
      <c r="E21"/>
    </row>
    <row r="22" spans="1:5">
      <c r="A22"/>
      <c r="B22"/>
      <c r="C22"/>
      <c r="D22"/>
      <c r="E22"/>
    </row>
    <row r="23" spans="1:5">
      <c r="A23"/>
      <c r="B23"/>
      <c r="C23"/>
      <c r="D23"/>
      <c r="E23"/>
    </row>
    <row r="24" spans="1:5">
      <c r="A24"/>
      <c r="B24"/>
      <c r="C24"/>
      <c r="D24"/>
      <c r="E24"/>
    </row>
    <row r="25" spans="1:5">
      <c r="A25"/>
      <c r="B25"/>
      <c r="C25"/>
      <c r="D25"/>
      <c r="E25"/>
    </row>
    <row r="26" spans="1:5">
      <c r="A26"/>
      <c r="B26"/>
      <c r="C26"/>
      <c r="D26"/>
      <c r="E26"/>
    </row>
    <row r="27" spans="1:5">
      <c r="A27"/>
      <c r="B27"/>
      <c r="C27"/>
      <c r="D27"/>
      <c r="E27"/>
    </row>
    <row r="28" spans="1:5">
      <c r="A28"/>
      <c r="B28"/>
      <c r="C28"/>
      <c r="D28"/>
      <c r="E28"/>
    </row>
    <row r="29" spans="1:5">
      <c r="A29"/>
      <c r="B29"/>
      <c r="C29"/>
      <c r="D29"/>
      <c r="E29"/>
    </row>
    <row r="30" spans="1:5">
      <c r="A30"/>
      <c r="B30"/>
      <c r="C30"/>
      <c r="D30"/>
      <c r="E30"/>
    </row>
    <row r="31" spans="1:5">
      <c r="A31"/>
      <c r="B31"/>
      <c r="C31"/>
      <c r="D31"/>
      <c r="E31"/>
    </row>
    <row r="32" spans="1:5">
      <c r="A32"/>
      <c r="B32"/>
      <c r="C32"/>
      <c r="D32"/>
      <c r="E32"/>
    </row>
    <row r="33" spans="1:5">
      <c r="A33"/>
      <c r="B33"/>
      <c r="C33"/>
      <c r="D33"/>
      <c r="E33"/>
    </row>
    <row r="34" spans="1:5">
      <c r="A34"/>
      <c r="B34"/>
      <c r="C34"/>
      <c r="D34"/>
      <c r="E34"/>
    </row>
    <row r="35" spans="1:5">
      <c r="A35"/>
      <c r="B35"/>
      <c r="C35"/>
      <c r="D35"/>
      <c r="E35"/>
    </row>
    <row r="36" spans="1:5">
      <c r="A36"/>
      <c r="B36"/>
      <c r="C36"/>
      <c r="D36"/>
      <c r="E36"/>
    </row>
    <row r="37" spans="1:5">
      <c r="A37"/>
      <c r="B37"/>
      <c r="C37"/>
      <c r="D37"/>
      <c r="E37"/>
    </row>
    <row r="38" spans="1:5">
      <c r="A38"/>
      <c r="B38"/>
      <c r="C38"/>
      <c r="D38"/>
      <c r="E38"/>
    </row>
    <row r="39" spans="1:5">
      <c r="A39"/>
      <c r="B39"/>
      <c r="C39"/>
      <c r="D39"/>
      <c r="E39"/>
    </row>
    <row r="40" spans="1:5">
      <c r="A40"/>
      <c r="B40"/>
      <c r="C40"/>
      <c r="D40"/>
      <c r="E40"/>
    </row>
    <row r="41" spans="1:5">
      <c r="A41"/>
      <c r="B41"/>
      <c r="C41"/>
      <c r="D41"/>
      <c r="E41"/>
    </row>
    <row r="42" spans="1:5">
      <c r="A42"/>
      <c r="B42"/>
      <c r="C42"/>
      <c r="D42"/>
      <c r="E42"/>
    </row>
    <row r="43" spans="1:5">
      <c r="A43"/>
      <c r="B43"/>
      <c r="C43"/>
      <c r="D43"/>
      <c r="E43"/>
    </row>
    <row r="44" spans="1:5">
      <c r="A44"/>
      <c r="B44"/>
      <c r="C44"/>
      <c r="D44"/>
      <c r="E44"/>
    </row>
    <row r="45" spans="1:5">
      <c r="A45"/>
      <c r="B45"/>
      <c r="C45"/>
      <c r="D45"/>
      <c r="E45"/>
    </row>
    <row r="46" spans="1:5">
      <c r="A46"/>
      <c r="B46"/>
      <c r="C46"/>
      <c r="D46"/>
      <c r="E46"/>
    </row>
    <row r="47" spans="1:5">
      <c r="A47"/>
      <c r="B47"/>
      <c r="C47"/>
      <c r="D47"/>
      <c r="E47"/>
    </row>
    <row r="48" spans="1:5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3" tint="-0.249977111117893"/>
    <pageSetUpPr fitToPage="1"/>
  </sheetPr>
  <dimension ref="B1:I557"/>
  <sheetViews>
    <sheetView showGridLines="0" zoomScale="80" zoomScaleNormal="80" workbookViewId="0">
      <pane xSplit="2" ySplit="3" topLeftCell="C4" activePane="bottomRight" state="frozen"/>
      <selection activeCell="J81" sqref="J81"/>
      <selection pane="topRight" activeCell="J81" sqref="J81"/>
      <selection pane="bottomLeft" activeCell="J81" sqref="J81"/>
      <selection pane="bottomRight" activeCell="J81" sqref="J81"/>
    </sheetView>
  </sheetViews>
  <sheetFormatPr baseColWidth="10" defaultColWidth="11.42578125" defaultRowHeight="15"/>
  <cols>
    <col min="1" max="1" width="2.7109375" style="6" customWidth="1"/>
    <col min="2" max="2" width="11.42578125" style="222"/>
    <col min="3" max="3" width="14.28515625" style="6" customWidth="1"/>
    <col min="4" max="4" width="48.28515625" style="6" customWidth="1"/>
    <col min="5" max="8" width="21.7109375" style="59" customWidth="1"/>
    <col min="9" max="9" width="16.85546875" style="6" bestFit="1" customWidth="1"/>
    <col min="10" max="16384" width="11.42578125" style="6"/>
  </cols>
  <sheetData>
    <row r="1" spans="2:9" ht="9.9499999999999993" customHeight="1"/>
    <row r="2" spans="2:9" s="56" customFormat="1" ht="21">
      <c r="B2" s="223" t="s">
        <v>637</v>
      </c>
      <c r="C2" s="51" t="s">
        <v>638</v>
      </c>
      <c r="D2" s="51"/>
      <c r="E2" s="51"/>
      <c r="F2" s="51"/>
      <c r="G2" s="51"/>
      <c r="H2" s="51"/>
    </row>
    <row r="3" spans="2:9" s="67" customFormat="1">
      <c r="B3" s="311" t="s">
        <v>444</v>
      </c>
      <c r="C3" s="69" t="s">
        <v>609</v>
      </c>
      <c r="D3" s="69" t="s">
        <v>639</v>
      </c>
      <c r="E3" s="70" t="s">
        <v>640</v>
      </c>
      <c r="F3" s="70" t="s">
        <v>641</v>
      </c>
      <c r="G3" s="70" t="s">
        <v>642</v>
      </c>
      <c r="H3" s="70" t="s">
        <v>643</v>
      </c>
    </row>
    <row r="4" spans="2:9">
      <c r="B4" s="312"/>
      <c r="C4" s="498"/>
      <c r="D4" s="499"/>
      <c r="E4" s="500"/>
      <c r="F4" s="500"/>
      <c r="G4" s="500"/>
      <c r="H4" s="500"/>
      <c r="I4" s="501"/>
    </row>
    <row r="5" spans="2:9">
      <c r="B5" s="312"/>
      <c r="C5" s="499"/>
      <c r="D5" s="499"/>
      <c r="E5" s="500"/>
      <c r="F5" s="500"/>
      <c r="G5" s="500"/>
      <c r="H5" s="500"/>
    </row>
    <row r="6" spans="2:9">
      <c r="B6" s="312"/>
      <c r="C6" s="499"/>
      <c r="D6" s="499"/>
      <c r="E6" s="500"/>
      <c r="F6" s="500"/>
      <c r="G6" s="500"/>
      <c r="H6" s="500"/>
    </row>
    <row r="7" spans="2:9">
      <c r="B7" s="312"/>
      <c r="C7" s="499"/>
      <c r="D7" s="499"/>
      <c r="E7" s="500"/>
      <c r="F7" s="500"/>
      <c r="G7" s="500"/>
      <c r="H7" s="500"/>
    </row>
    <row r="8" spans="2:9">
      <c r="B8" s="312"/>
      <c r="C8" s="499"/>
      <c r="D8" s="499"/>
      <c r="E8" s="500"/>
      <c r="F8" s="500"/>
      <c r="G8" s="500"/>
      <c r="H8" s="500"/>
    </row>
    <row r="9" spans="2:9">
      <c r="B9" s="312"/>
      <c r="C9" s="499"/>
      <c r="D9" s="499"/>
      <c r="E9" s="500"/>
      <c r="F9" s="500"/>
      <c r="G9" s="500"/>
      <c r="H9" s="500"/>
    </row>
    <row r="10" spans="2:9">
      <c r="B10" s="312"/>
      <c r="C10" s="499"/>
      <c r="D10" s="499"/>
      <c r="E10" s="500"/>
      <c r="F10" s="500"/>
      <c r="G10" s="500"/>
      <c r="H10" s="500"/>
    </row>
    <row r="11" spans="2:9">
      <c r="B11" s="312"/>
      <c r="C11" s="499"/>
      <c r="D11" s="499"/>
      <c r="E11" s="500"/>
      <c r="F11" s="500"/>
      <c r="G11" s="500"/>
      <c r="H11" s="500"/>
    </row>
    <row r="12" spans="2:9">
      <c r="B12" s="312"/>
      <c r="C12" s="499"/>
      <c r="D12" s="499"/>
      <c r="E12" s="500"/>
      <c r="F12" s="500"/>
      <c r="G12" s="500"/>
      <c r="H12" s="500"/>
    </row>
    <row r="13" spans="2:9">
      <c r="B13" s="312"/>
      <c r="C13" s="499"/>
      <c r="D13" s="499"/>
      <c r="E13" s="500"/>
      <c r="F13" s="500"/>
      <c r="G13" s="500"/>
      <c r="H13" s="500"/>
    </row>
    <row r="14" spans="2:9">
      <c r="B14" s="312"/>
      <c r="C14" s="499"/>
      <c r="D14" s="499"/>
      <c r="E14" s="500"/>
      <c r="F14" s="500"/>
      <c r="G14" s="500"/>
      <c r="H14" s="500"/>
    </row>
    <row r="15" spans="2:9">
      <c r="B15" s="312"/>
      <c r="C15" s="499"/>
      <c r="D15" s="499"/>
      <c r="E15" s="500"/>
      <c r="F15" s="500"/>
      <c r="G15" s="500"/>
      <c r="H15" s="500"/>
    </row>
    <row r="16" spans="2:9">
      <c r="B16" s="312"/>
      <c r="C16" s="499"/>
      <c r="D16" s="499"/>
      <c r="E16" s="500"/>
      <c r="F16" s="500"/>
      <c r="G16" s="500"/>
      <c r="H16" s="500"/>
    </row>
    <row r="17" spans="2:8">
      <c r="B17" s="312"/>
      <c r="C17" s="499"/>
      <c r="D17" s="499"/>
      <c r="E17" s="500"/>
      <c r="F17" s="500"/>
      <c r="G17" s="500"/>
      <c r="H17" s="500"/>
    </row>
    <row r="18" spans="2:8">
      <c r="B18" s="312"/>
      <c r="C18" s="499"/>
      <c r="D18" s="499"/>
      <c r="E18" s="500"/>
      <c r="F18" s="500"/>
      <c r="G18" s="500"/>
      <c r="H18" s="500"/>
    </row>
    <row r="19" spans="2:8">
      <c r="B19" s="312"/>
      <c r="C19" s="499"/>
      <c r="D19" s="499"/>
      <c r="E19" s="500"/>
      <c r="F19" s="500"/>
      <c r="G19" s="500"/>
      <c r="H19" s="500"/>
    </row>
    <row r="20" spans="2:8">
      <c r="B20" s="312"/>
      <c r="C20" s="499"/>
      <c r="D20" s="499"/>
      <c r="E20" s="500"/>
      <c r="F20" s="500"/>
      <c r="G20" s="500"/>
      <c r="H20" s="500"/>
    </row>
    <row r="21" spans="2:8">
      <c r="B21" s="312"/>
      <c r="C21" s="499"/>
      <c r="D21" s="499"/>
      <c r="E21" s="500"/>
      <c r="F21" s="500"/>
      <c r="G21" s="500"/>
      <c r="H21" s="500"/>
    </row>
    <row r="22" spans="2:8">
      <c r="B22" s="312"/>
      <c r="C22" s="499"/>
      <c r="D22" s="499"/>
      <c r="E22" s="500"/>
      <c r="F22" s="500"/>
      <c r="G22" s="500"/>
      <c r="H22" s="500"/>
    </row>
    <row r="23" spans="2:8">
      <c r="B23" s="312"/>
      <c r="C23" s="499"/>
      <c r="D23" s="499"/>
      <c r="E23" s="500"/>
      <c r="F23" s="500"/>
      <c r="G23" s="500"/>
      <c r="H23" s="500"/>
    </row>
    <row r="24" spans="2:8">
      <c r="B24" s="312"/>
      <c r="C24" s="499"/>
      <c r="D24" s="499"/>
      <c r="E24" s="500"/>
      <c r="F24" s="500"/>
      <c r="G24" s="500"/>
      <c r="H24" s="500"/>
    </row>
    <row r="25" spans="2:8">
      <c r="B25" s="312"/>
      <c r="C25" s="499"/>
      <c r="D25" s="499"/>
      <c r="E25" s="500"/>
      <c r="F25" s="500"/>
      <c r="G25" s="500"/>
      <c r="H25" s="500"/>
    </row>
    <row r="26" spans="2:8">
      <c r="B26" s="312"/>
      <c r="C26" s="499"/>
      <c r="D26" s="499"/>
      <c r="E26" s="500"/>
      <c r="F26" s="500"/>
      <c r="G26" s="500"/>
      <c r="H26" s="500"/>
    </row>
    <row r="27" spans="2:8">
      <c r="B27" s="312"/>
      <c r="C27" s="499"/>
      <c r="D27" s="499"/>
      <c r="E27" s="500"/>
      <c r="F27" s="500"/>
      <c r="G27" s="500"/>
      <c r="H27" s="500"/>
    </row>
    <row r="28" spans="2:8">
      <c r="B28" s="312"/>
      <c r="C28" s="499"/>
      <c r="D28" s="499"/>
      <c r="E28" s="500"/>
      <c r="F28" s="500"/>
      <c r="G28" s="500"/>
      <c r="H28" s="500"/>
    </row>
    <row r="29" spans="2:8">
      <c r="B29" s="312"/>
      <c r="C29" s="499"/>
      <c r="D29" s="499"/>
      <c r="E29" s="500"/>
      <c r="F29" s="500"/>
      <c r="G29" s="500"/>
      <c r="H29" s="500"/>
    </row>
    <row r="30" spans="2:8">
      <c r="B30" s="312"/>
      <c r="C30" s="499"/>
      <c r="D30" s="499"/>
      <c r="E30" s="500"/>
      <c r="F30" s="500"/>
      <c r="G30" s="500"/>
      <c r="H30" s="500"/>
    </row>
    <row r="31" spans="2:8">
      <c r="B31" s="312"/>
      <c r="C31" s="499"/>
      <c r="D31" s="499"/>
      <c r="E31" s="500"/>
      <c r="F31" s="500"/>
      <c r="G31" s="500"/>
      <c r="H31" s="500"/>
    </row>
    <row r="32" spans="2:8">
      <c r="B32" s="312"/>
      <c r="C32" s="499"/>
      <c r="D32" s="499"/>
      <c r="E32" s="500"/>
      <c r="F32" s="500"/>
      <c r="G32" s="500"/>
      <c r="H32" s="500"/>
    </row>
    <row r="33" spans="2:8">
      <c r="B33" s="312"/>
      <c r="C33" s="499"/>
      <c r="D33" s="499"/>
      <c r="E33" s="500"/>
      <c r="F33" s="500"/>
      <c r="G33" s="500"/>
      <c r="H33" s="500"/>
    </row>
    <row r="34" spans="2:8">
      <c r="B34" s="312"/>
      <c r="C34" s="499"/>
      <c r="D34" s="499"/>
      <c r="E34" s="500"/>
      <c r="F34" s="500"/>
      <c r="G34" s="500"/>
      <c r="H34" s="500"/>
    </row>
    <row r="35" spans="2:8">
      <c r="B35" s="312"/>
      <c r="C35" s="499"/>
      <c r="D35" s="499"/>
      <c r="E35" s="500"/>
      <c r="F35" s="500"/>
      <c r="G35" s="500"/>
      <c r="H35" s="500"/>
    </row>
    <row r="36" spans="2:8">
      <c r="B36" s="312"/>
      <c r="C36" s="499"/>
      <c r="D36" s="499"/>
      <c r="E36" s="500"/>
      <c r="F36" s="500"/>
      <c r="G36" s="500"/>
      <c r="H36" s="500"/>
    </row>
    <row r="37" spans="2:8">
      <c r="B37" s="312"/>
      <c r="C37" s="499"/>
      <c r="D37" s="499"/>
      <c r="E37" s="500"/>
      <c r="F37" s="500"/>
      <c r="G37" s="500"/>
      <c r="H37" s="500"/>
    </row>
    <row r="38" spans="2:8">
      <c r="B38" s="312"/>
      <c r="C38" s="499"/>
      <c r="D38" s="499"/>
      <c r="E38" s="500"/>
      <c r="F38" s="500"/>
      <c r="G38" s="500"/>
      <c r="H38" s="500"/>
    </row>
    <row r="39" spans="2:8">
      <c r="B39" s="312"/>
      <c r="C39" s="499"/>
      <c r="D39" s="499"/>
      <c r="E39" s="500"/>
      <c r="F39" s="500"/>
      <c r="G39" s="500"/>
      <c r="H39" s="500"/>
    </row>
    <row r="40" spans="2:8">
      <c r="B40" s="312"/>
      <c r="C40" s="499"/>
      <c r="D40" s="499"/>
      <c r="E40" s="500"/>
      <c r="F40" s="500"/>
      <c r="G40" s="500"/>
      <c r="H40" s="500"/>
    </row>
    <row r="41" spans="2:8">
      <c r="B41" s="312"/>
      <c r="C41" s="499"/>
      <c r="D41" s="499"/>
      <c r="E41" s="500"/>
      <c r="F41" s="500"/>
      <c r="G41" s="500"/>
      <c r="H41" s="500"/>
    </row>
    <row r="42" spans="2:8">
      <c r="B42" s="312"/>
      <c r="C42" s="499"/>
      <c r="D42" s="499"/>
      <c r="E42" s="500"/>
      <c r="F42" s="500"/>
      <c r="G42" s="500"/>
      <c r="H42" s="500"/>
    </row>
    <row r="43" spans="2:8">
      <c r="B43" s="312"/>
      <c r="C43" s="499"/>
      <c r="D43" s="499"/>
      <c r="E43" s="500"/>
      <c r="F43" s="500"/>
      <c r="G43" s="500"/>
      <c r="H43" s="500"/>
    </row>
    <row r="44" spans="2:8">
      <c r="B44" s="312"/>
      <c r="C44" s="499"/>
      <c r="D44" s="499"/>
      <c r="E44" s="500"/>
      <c r="F44" s="500"/>
      <c r="G44" s="500"/>
      <c r="H44" s="500"/>
    </row>
    <row r="45" spans="2:8">
      <c r="B45" s="312"/>
      <c r="C45" s="499"/>
      <c r="D45" s="499"/>
      <c r="E45" s="500"/>
      <c r="F45" s="500"/>
      <c r="G45" s="500"/>
      <c r="H45" s="500"/>
    </row>
    <row r="46" spans="2:8">
      <c r="B46" s="312"/>
      <c r="C46" s="499"/>
      <c r="D46" s="499"/>
      <c r="E46" s="500"/>
      <c r="F46" s="500"/>
      <c r="G46" s="500"/>
      <c r="H46" s="500"/>
    </row>
    <row r="47" spans="2:8">
      <c r="B47" s="312"/>
      <c r="C47" s="499"/>
      <c r="D47" s="499"/>
      <c r="E47" s="500"/>
      <c r="F47" s="500"/>
      <c r="G47" s="500"/>
      <c r="H47" s="500"/>
    </row>
    <row r="48" spans="2:8">
      <c r="B48" s="312"/>
      <c r="C48" s="499"/>
      <c r="D48" s="499"/>
      <c r="E48" s="500"/>
      <c r="F48" s="500"/>
      <c r="G48" s="500"/>
      <c r="H48" s="500"/>
    </row>
    <row r="49" spans="2:8">
      <c r="B49" s="312"/>
      <c r="C49" s="499"/>
      <c r="D49" s="499"/>
      <c r="E49" s="500"/>
      <c r="F49" s="500"/>
      <c r="G49" s="500"/>
      <c r="H49" s="500"/>
    </row>
    <row r="50" spans="2:8">
      <c r="B50" s="312"/>
      <c r="C50" s="499"/>
      <c r="D50" s="499"/>
      <c r="E50" s="500"/>
      <c r="F50" s="500"/>
      <c r="G50" s="500"/>
      <c r="H50" s="500"/>
    </row>
    <row r="51" spans="2:8">
      <c r="B51" s="312"/>
      <c r="C51" s="499"/>
      <c r="D51" s="499"/>
      <c r="E51" s="500"/>
      <c r="F51" s="500"/>
      <c r="G51" s="500"/>
      <c r="H51" s="500"/>
    </row>
    <row r="52" spans="2:8">
      <c r="B52" s="312"/>
      <c r="C52" s="499"/>
      <c r="D52" s="499"/>
      <c r="E52" s="500"/>
      <c r="F52" s="500"/>
      <c r="G52" s="500"/>
      <c r="H52" s="500"/>
    </row>
    <row r="53" spans="2:8">
      <c r="B53" s="312"/>
      <c r="C53" s="499"/>
      <c r="D53" s="499"/>
      <c r="E53" s="500"/>
      <c r="F53" s="500"/>
      <c r="G53" s="500"/>
      <c r="H53" s="500"/>
    </row>
    <row r="54" spans="2:8">
      <c r="B54" s="312"/>
      <c r="C54" s="499"/>
      <c r="D54" s="499"/>
      <c r="E54" s="500"/>
      <c r="F54" s="500"/>
      <c r="G54" s="500"/>
      <c r="H54" s="500"/>
    </row>
    <row r="55" spans="2:8">
      <c r="B55" s="312"/>
      <c r="C55" s="499"/>
      <c r="D55" s="499"/>
      <c r="E55" s="500"/>
      <c r="F55" s="500"/>
      <c r="G55" s="500"/>
      <c r="H55" s="500"/>
    </row>
    <row r="56" spans="2:8">
      <c r="B56" s="312"/>
      <c r="C56" s="499"/>
      <c r="D56" s="499"/>
      <c r="E56" s="500"/>
      <c r="F56" s="500"/>
      <c r="G56" s="500"/>
      <c r="H56" s="500"/>
    </row>
    <row r="57" spans="2:8">
      <c r="B57" s="312"/>
      <c r="C57" s="57"/>
      <c r="D57" s="57"/>
      <c r="E57" s="58"/>
      <c r="F57" s="58"/>
      <c r="G57" s="58"/>
      <c r="H57" s="58"/>
    </row>
    <row r="58" spans="2:8">
      <c r="B58" s="312"/>
      <c r="C58" s="57"/>
      <c r="D58" s="57"/>
      <c r="E58" s="58"/>
      <c r="F58" s="58"/>
      <c r="G58" s="58"/>
      <c r="H58" s="58"/>
    </row>
    <row r="59" spans="2:8">
      <c r="B59" s="312"/>
      <c r="C59" s="57"/>
      <c r="D59" s="57"/>
      <c r="E59" s="58"/>
      <c r="F59" s="58"/>
      <c r="G59" s="58"/>
      <c r="H59" s="58"/>
    </row>
    <row r="60" spans="2:8">
      <c r="B60" s="312"/>
      <c r="C60" s="57"/>
      <c r="D60" s="57"/>
      <c r="E60" s="58"/>
      <c r="F60" s="58"/>
      <c r="G60" s="58"/>
      <c r="H60" s="58"/>
    </row>
    <row r="61" spans="2:8">
      <c r="B61" s="312"/>
      <c r="C61" s="57"/>
      <c r="D61" s="57"/>
      <c r="E61" s="58"/>
      <c r="F61" s="58"/>
      <c r="G61" s="58"/>
      <c r="H61" s="58"/>
    </row>
    <row r="62" spans="2:8">
      <c r="B62" s="312"/>
      <c r="C62" s="57"/>
      <c r="D62" s="57"/>
      <c r="E62" s="58"/>
      <c r="F62" s="58"/>
      <c r="G62" s="58"/>
      <c r="H62" s="58"/>
    </row>
    <row r="63" spans="2:8">
      <c r="B63" s="312"/>
      <c r="C63" s="57"/>
      <c r="D63" s="57"/>
      <c r="E63" s="58"/>
      <c r="F63" s="58"/>
      <c r="G63" s="58"/>
      <c r="H63" s="58"/>
    </row>
    <row r="64" spans="2:8">
      <c r="B64" s="312"/>
      <c r="C64" s="57"/>
      <c r="D64" s="57"/>
      <c r="E64" s="58"/>
      <c r="F64" s="58"/>
      <c r="G64" s="58"/>
      <c r="H64" s="58"/>
    </row>
    <row r="65" spans="2:8">
      <c r="B65" s="312"/>
      <c r="C65" s="57"/>
      <c r="D65" s="57"/>
      <c r="E65" s="58"/>
      <c r="F65" s="58"/>
      <c r="G65" s="58"/>
      <c r="H65" s="58"/>
    </row>
    <row r="66" spans="2:8">
      <c r="B66" s="312"/>
      <c r="C66" s="57"/>
      <c r="D66" s="57"/>
      <c r="E66" s="58"/>
      <c r="F66" s="58"/>
      <c r="G66" s="58"/>
      <c r="H66" s="58"/>
    </row>
    <row r="67" spans="2:8">
      <c r="B67" s="312"/>
      <c r="C67" s="57"/>
      <c r="D67" s="57"/>
      <c r="E67" s="58"/>
      <c r="F67" s="58"/>
      <c r="G67" s="58"/>
      <c r="H67" s="58"/>
    </row>
    <row r="68" spans="2:8">
      <c r="B68" s="312"/>
      <c r="C68" s="57"/>
      <c r="D68" s="57"/>
      <c r="E68" s="58"/>
      <c r="F68" s="58"/>
      <c r="G68" s="58"/>
      <c r="H68" s="58"/>
    </row>
    <row r="69" spans="2:8">
      <c r="B69" s="312"/>
      <c r="C69" s="57"/>
      <c r="D69" s="57"/>
      <c r="E69" s="58"/>
      <c r="F69" s="58"/>
      <c r="G69" s="58"/>
      <c r="H69" s="58"/>
    </row>
    <row r="70" spans="2:8">
      <c r="B70" s="312"/>
      <c r="C70" s="57"/>
      <c r="D70" s="57"/>
      <c r="E70" s="58"/>
      <c r="F70" s="58"/>
      <c r="G70" s="58"/>
      <c r="H70" s="58"/>
    </row>
    <row r="71" spans="2:8">
      <c r="B71" s="312"/>
      <c r="C71" s="57"/>
      <c r="D71" s="57"/>
      <c r="E71" s="58"/>
      <c r="F71" s="58"/>
      <c r="G71" s="58"/>
      <c r="H71" s="58"/>
    </row>
    <row r="72" spans="2:8">
      <c r="B72" s="312"/>
      <c r="C72" s="57"/>
      <c r="D72" s="57"/>
      <c r="E72" s="58"/>
      <c r="F72" s="58"/>
      <c r="G72" s="58"/>
      <c r="H72" s="58"/>
    </row>
    <row r="73" spans="2:8">
      <c r="B73" s="312"/>
      <c r="C73" s="57"/>
      <c r="D73" s="57"/>
      <c r="E73" s="58"/>
      <c r="F73" s="58"/>
      <c r="G73" s="58"/>
      <c r="H73" s="58"/>
    </row>
    <row r="74" spans="2:8">
      <c r="B74" s="312"/>
      <c r="C74" s="57"/>
      <c r="D74" s="57"/>
      <c r="E74" s="58"/>
      <c r="F74" s="58"/>
      <c r="G74" s="58"/>
      <c r="H74" s="58"/>
    </row>
    <row r="75" spans="2:8">
      <c r="B75" s="312"/>
      <c r="C75" s="57"/>
      <c r="D75" s="57"/>
      <c r="E75" s="58"/>
      <c r="F75" s="58"/>
      <c r="G75" s="58"/>
      <c r="H75" s="58"/>
    </row>
    <row r="76" spans="2:8">
      <c r="B76" s="312"/>
      <c r="C76" s="57"/>
      <c r="D76" s="57"/>
      <c r="E76" s="58"/>
      <c r="F76" s="58"/>
      <c r="G76" s="58"/>
      <c r="H76" s="58"/>
    </row>
    <row r="77" spans="2:8">
      <c r="B77" s="312"/>
      <c r="C77" s="57"/>
      <c r="D77" s="57"/>
      <c r="E77" s="58"/>
      <c r="F77" s="58"/>
      <c r="G77" s="58"/>
      <c r="H77" s="58"/>
    </row>
    <row r="78" spans="2:8">
      <c r="B78" s="312"/>
      <c r="C78" s="57"/>
      <c r="D78" s="57"/>
      <c r="E78" s="58"/>
      <c r="F78" s="58"/>
      <c r="G78" s="58"/>
      <c r="H78" s="58"/>
    </row>
    <row r="79" spans="2:8">
      <c r="B79" s="312"/>
      <c r="C79" s="57"/>
      <c r="D79" s="57"/>
      <c r="E79" s="58"/>
      <c r="F79" s="58"/>
      <c r="G79" s="58"/>
      <c r="H79" s="58"/>
    </row>
    <row r="80" spans="2:8">
      <c r="B80" s="312"/>
      <c r="C80" s="57"/>
      <c r="D80" s="57"/>
      <c r="E80" s="58"/>
      <c r="F80" s="58"/>
      <c r="G80" s="58"/>
      <c r="H80" s="58"/>
    </row>
    <row r="81" spans="2:8">
      <c r="B81" s="312"/>
      <c r="C81" s="57"/>
      <c r="D81" s="57"/>
      <c r="E81" s="58"/>
      <c r="F81" s="58"/>
      <c r="G81" s="58"/>
      <c r="H81" s="58"/>
    </row>
    <row r="82" spans="2:8">
      <c r="B82" s="312"/>
      <c r="C82" s="57"/>
      <c r="D82" s="57"/>
      <c r="E82" s="58"/>
      <c r="F82" s="58"/>
      <c r="G82" s="58"/>
      <c r="H82" s="58"/>
    </row>
    <row r="83" spans="2:8">
      <c r="B83" s="312"/>
      <c r="C83" s="57"/>
      <c r="D83" s="57"/>
      <c r="E83" s="58"/>
      <c r="F83" s="58"/>
      <c r="G83" s="58"/>
      <c r="H83" s="58"/>
    </row>
    <row r="84" spans="2:8">
      <c r="B84" s="312"/>
      <c r="C84" s="57"/>
      <c r="D84" s="57"/>
      <c r="E84" s="58"/>
      <c r="F84" s="58"/>
      <c r="G84" s="58"/>
      <c r="H84" s="58"/>
    </row>
    <row r="85" spans="2:8">
      <c r="B85" s="312"/>
      <c r="C85" s="57"/>
      <c r="D85" s="57"/>
      <c r="E85" s="58"/>
      <c r="F85" s="58"/>
      <c r="G85" s="58"/>
      <c r="H85" s="58"/>
    </row>
    <row r="86" spans="2:8">
      <c r="B86" s="312"/>
      <c r="C86" s="57"/>
      <c r="D86" s="57"/>
      <c r="E86" s="58"/>
      <c r="F86" s="58"/>
      <c r="G86" s="58"/>
      <c r="H86" s="58"/>
    </row>
    <row r="87" spans="2:8">
      <c r="B87" s="312"/>
      <c r="C87" s="57"/>
      <c r="D87" s="57"/>
      <c r="E87" s="58"/>
      <c r="F87" s="58"/>
      <c r="G87" s="58"/>
      <c r="H87" s="58"/>
    </row>
    <row r="88" spans="2:8">
      <c r="B88" s="312"/>
      <c r="C88" s="57"/>
      <c r="D88" s="57"/>
      <c r="E88" s="58"/>
      <c r="F88" s="58"/>
      <c r="G88" s="58"/>
      <c r="H88" s="58"/>
    </row>
    <row r="89" spans="2:8">
      <c r="B89" s="312"/>
      <c r="C89" s="57"/>
      <c r="D89" s="57"/>
      <c r="E89" s="58"/>
      <c r="F89" s="58"/>
      <c r="G89" s="58"/>
      <c r="H89" s="58"/>
    </row>
    <row r="90" spans="2:8">
      <c r="B90" s="312"/>
      <c r="C90" s="57"/>
      <c r="D90" s="57"/>
      <c r="E90" s="58"/>
      <c r="F90" s="58"/>
      <c r="G90" s="58"/>
      <c r="H90" s="58"/>
    </row>
    <row r="91" spans="2:8">
      <c r="B91" s="312"/>
      <c r="C91" s="57"/>
      <c r="D91" s="57"/>
      <c r="E91" s="58"/>
      <c r="F91" s="58"/>
      <c r="G91" s="58"/>
      <c r="H91" s="58"/>
    </row>
    <row r="92" spans="2:8">
      <c r="B92" s="312"/>
      <c r="C92" s="57"/>
      <c r="D92" s="57"/>
      <c r="E92" s="58"/>
      <c r="F92" s="58"/>
      <c r="G92" s="58"/>
      <c r="H92" s="58"/>
    </row>
    <row r="93" spans="2:8">
      <c r="B93" s="312"/>
      <c r="C93" s="57"/>
      <c r="D93" s="57"/>
      <c r="E93" s="58"/>
      <c r="F93" s="58"/>
      <c r="G93" s="58"/>
      <c r="H93" s="58"/>
    </row>
    <row r="94" spans="2:8">
      <c r="B94" s="312"/>
      <c r="C94" s="57"/>
      <c r="D94" s="57"/>
      <c r="E94" s="58"/>
      <c r="F94" s="58"/>
      <c r="G94" s="58"/>
      <c r="H94" s="58"/>
    </row>
    <row r="95" spans="2:8">
      <c r="B95" s="312"/>
      <c r="C95" s="57"/>
      <c r="D95" s="57"/>
      <c r="E95" s="58"/>
      <c r="F95" s="58"/>
      <c r="G95" s="58"/>
      <c r="H95" s="58"/>
    </row>
    <row r="96" spans="2:8">
      <c r="B96" s="312"/>
      <c r="C96" s="57"/>
      <c r="D96" s="57"/>
      <c r="E96" s="58"/>
      <c r="F96" s="58"/>
      <c r="G96" s="58"/>
      <c r="H96" s="58"/>
    </row>
    <row r="97" spans="2:8">
      <c r="B97" s="312"/>
      <c r="C97" s="57"/>
      <c r="D97" s="57"/>
      <c r="E97" s="58"/>
      <c r="F97" s="58"/>
      <c r="G97" s="58"/>
      <c r="H97" s="58"/>
    </row>
    <row r="98" spans="2:8">
      <c r="B98" s="312"/>
      <c r="C98" s="57"/>
      <c r="D98" s="57"/>
      <c r="E98" s="58"/>
      <c r="F98" s="58"/>
      <c r="G98" s="58"/>
      <c r="H98" s="58"/>
    </row>
    <row r="99" spans="2:8">
      <c r="B99" s="312"/>
      <c r="C99" s="57"/>
      <c r="D99" s="57"/>
      <c r="E99" s="58"/>
      <c r="F99" s="58"/>
      <c r="G99" s="58"/>
      <c r="H99" s="58"/>
    </row>
    <row r="100" spans="2:8">
      <c r="B100" s="312"/>
      <c r="C100" s="57"/>
      <c r="D100" s="57"/>
      <c r="E100" s="58"/>
      <c r="F100" s="58"/>
      <c r="G100" s="58"/>
      <c r="H100" s="58"/>
    </row>
    <row r="101" spans="2:8">
      <c r="B101" s="312"/>
      <c r="C101" s="57"/>
      <c r="D101" s="57"/>
      <c r="E101" s="58"/>
      <c r="F101" s="58"/>
      <c r="G101" s="58"/>
      <c r="H101" s="58"/>
    </row>
    <row r="102" spans="2:8">
      <c r="B102" s="312"/>
      <c r="C102" s="57"/>
      <c r="D102" s="57"/>
      <c r="E102" s="58"/>
      <c r="F102" s="58"/>
      <c r="G102" s="58"/>
      <c r="H102" s="58"/>
    </row>
    <row r="103" spans="2:8">
      <c r="B103" s="312"/>
      <c r="C103" s="57"/>
      <c r="D103" s="57"/>
      <c r="E103" s="58"/>
      <c r="F103" s="58"/>
      <c r="G103" s="58"/>
      <c r="H103" s="58"/>
    </row>
    <row r="104" spans="2:8">
      <c r="B104" s="312"/>
      <c r="C104" s="57"/>
      <c r="D104" s="57"/>
      <c r="E104" s="58"/>
      <c r="F104" s="58"/>
      <c r="G104" s="58"/>
      <c r="H104" s="58"/>
    </row>
    <row r="105" spans="2:8">
      <c r="B105" s="312"/>
      <c r="C105" s="57"/>
      <c r="D105" s="57"/>
      <c r="E105" s="58"/>
      <c r="F105" s="58"/>
      <c r="G105" s="58"/>
      <c r="H105" s="58"/>
    </row>
    <row r="106" spans="2:8">
      <c r="B106" s="312"/>
      <c r="C106" s="57"/>
      <c r="D106" s="57"/>
      <c r="E106" s="58"/>
      <c r="F106" s="58"/>
      <c r="G106" s="58"/>
      <c r="H106" s="58"/>
    </row>
    <row r="107" spans="2:8">
      <c r="B107" s="312"/>
      <c r="C107" s="57"/>
      <c r="D107" s="57"/>
      <c r="E107" s="58"/>
      <c r="F107" s="58"/>
      <c r="G107" s="58"/>
      <c r="H107" s="58"/>
    </row>
    <row r="108" spans="2:8">
      <c r="B108" s="312"/>
      <c r="C108" s="57"/>
      <c r="D108" s="57"/>
      <c r="E108" s="58"/>
      <c r="F108" s="58"/>
      <c r="G108" s="58"/>
      <c r="H108" s="58"/>
    </row>
    <row r="109" spans="2:8">
      <c r="B109" s="312"/>
      <c r="C109" s="57"/>
      <c r="D109" s="57"/>
      <c r="E109" s="58"/>
      <c r="F109" s="58"/>
      <c r="G109" s="58"/>
      <c r="H109" s="58"/>
    </row>
    <row r="110" spans="2:8">
      <c r="B110" s="312"/>
      <c r="C110" s="57"/>
      <c r="D110" s="57"/>
      <c r="E110" s="58"/>
      <c r="F110" s="58"/>
      <c r="G110" s="58"/>
      <c r="H110" s="58"/>
    </row>
    <row r="111" spans="2:8">
      <c r="B111" s="312"/>
      <c r="C111" s="57"/>
      <c r="D111" s="57"/>
      <c r="E111" s="58"/>
      <c r="F111" s="58"/>
      <c r="G111" s="58"/>
      <c r="H111" s="58"/>
    </row>
    <row r="112" spans="2:8">
      <c r="B112" s="312"/>
      <c r="C112" s="57"/>
      <c r="D112" s="57"/>
      <c r="E112" s="58"/>
      <c r="F112" s="58"/>
      <c r="G112" s="58"/>
      <c r="H112" s="58"/>
    </row>
    <row r="113" spans="2:8">
      <c r="B113" s="312"/>
      <c r="C113" s="57"/>
      <c r="D113" s="57"/>
      <c r="E113" s="58"/>
      <c r="F113" s="58"/>
      <c r="G113" s="58"/>
      <c r="H113" s="58"/>
    </row>
    <row r="114" spans="2:8">
      <c r="B114" s="312"/>
      <c r="C114" s="57"/>
      <c r="D114" s="57"/>
      <c r="E114" s="58"/>
      <c r="F114" s="58"/>
      <c r="G114" s="58"/>
      <c r="H114" s="58"/>
    </row>
    <row r="115" spans="2:8">
      <c r="B115" s="312"/>
      <c r="C115" s="57"/>
      <c r="D115" s="57"/>
      <c r="E115" s="58"/>
      <c r="F115" s="58"/>
      <c r="G115" s="58"/>
      <c r="H115" s="58"/>
    </row>
    <row r="116" spans="2:8">
      <c r="B116" s="312"/>
      <c r="C116" s="57"/>
      <c r="D116" s="57"/>
      <c r="E116" s="58"/>
      <c r="F116" s="58"/>
      <c r="G116" s="58"/>
      <c r="H116" s="58"/>
    </row>
    <row r="117" spans="2:8">
      <c r="B117" s="312"/>
      <c r="C117" s="57"/>
      <c r="D117" s="57"/>
      <c r="E117" s="58"/>
      <c r="F117" s="58"/>
      <c r="G117" s="58"/>
      <c r="H117" s="58"/>
    </row>
    <row r="118" spans="2:8">
      <c r="B118" s="312"/>
      <c r="C118" s="57"/>
      <c r="D118" s="57"/>
      <c r="E118" s="58"/>
      <c r="F118" s="58"/>
      <c r="G118" s="58"/>
      <c r="H118" s="58"/>
    </row>
    <row r="119" spans="2:8">
      <c r="B119" s="312"/>
      <c r="C119" s="57"/>
      <c r="D119" s="57"/>
      <c r="E119" s="58"/>
      <c r="F119" s="58"/>
      <c r="G119" s="58"/>
      <c r="H119" s="58"/>
    </row>
    <row r="120" spans="2:8">
      <c r="B120" s="312"/>
      <c r="C120" s="57"/>
      <c r="D120" s="57"/>
      <c r="E120" s="58"/>
      <c r="F120" s="58"/>
      <c r="G120" s="58"/>
      <c r="H120" s="58"/>
    </row>
    <row r="121" spans="2:8">
      <c r="B121" s="312"/>
      <c r="C121" s="57"/>
      <c r="D121" s="57"/>
      <c r="E121" s="58"/>
      <c r="F121" s="58"/>
      <c r="G121" s="58"/>
      <c r="H121" s="58"/>
    </row>
    <row r="122" spans="2:8">
      <c r="B122" s="312"/>
      <c r="C122" s="57"/>
      <c r="D122" s="57"/>
      <c r="E122" s="58"/>
      <c r="F122" s="58"/>
      <c r="G122" s="58"/>
      <c r="H122" s="58"/>
    </row>
    <row r="123" spans="2:8">
      <c r="B123" s="312"/>
      <c r="C123" s="57"/>
      <c r="D123" s="57"/>
      <c r="E123" s="58"/>
      <c r="F123" s="58"/>
      <c r="G123" s="58"/>
      <c r="H123" s="58"/>
    </row>
    <row r="124" spans="2:8">
      <c r="B124" s="312"/>
      <c r="C124" s="57"/>
      <c r="D124" s="57"/>
      <c r="E124" s="58"/>
      <c r="F124" s="58"/>
      <c r="G124" s="58"/>
      <c r="H124" s="58"/>
    </row>
    <row r="125" spans="2:8">
      <c r="B125" s="312"/>
      <c r="C125" s="57"/>
      <c r="D125" s="57"/>
      <c r="E125" s="58"/>
      <c r="F125" s="58"/>
      <c r="G125" s="58"/>
      <c r="H125" s="58"/>
    </row>
    <row r="126" spans="2:8">
      <c r="B126" s="312"/>
      <c r="C126" s="57"/>
      <c r="D126" s="57"/>
      <c r="E126" s="58"/>
      <c r="F126" s="58"/>
      <c r="G126" s="58"/>
      <c r="H126" s="58"/>
    </row>
    <row r="127" spans="2:8">
      <c r="B127" s="312"/>
      <c r="C127" s="57"/>
      <c r="D127" s="57"/>
      <c r="E127" s="58"/>
      <c r="F127" s="58"/>
      <c r="G127" s="58"/>
      <c r="H127" s="58"/>
    </row>
    <row r="128" spans="2:8">
      <c r="B128" s="312"/>
      <c r="C128" s="57"/>
      <c r="D128" s="57"/>
      <c r="E128" s="58"/>
      <c r="F128" s="58"/>
      <c r="G128" s="58"/>
      <c r="H128" s="58"/>
    </row>
    <row r="129" spans="2:8">
      <c r="B129" s="312"/>
      <c r="C129" s="57"/>
      <c r="D129" s="57"/>
      <c r="E129" s="58"/>
      <c r="F129" s="58"/>
      <c r="G129" s="58"/>
      <c r="H129" s="58"/>
    </row>
    <row r="130" spans="2:8">
      <c r="B130" s="312"/>
      <c r="C130" s="57"/>
      <c r="D130" s="57"/>
      <c r="E130" s="58"/>
      <c r="F130" s="58"/>
      <c r="G130" s="58"/>
      <c r="H130" s="58"/>
    </row>
    <row r="131" spans="2:8">
      <c r="B131" s="312"/>
      <c r="C131" s="57"/>
      <c r="D131" s="57"/>
      <c r="E131" s="58"/>
      <c r="F131" s="58"/>
      <c r="G131" s="58"/>
      <c r="H131" s="58"/>
    </row>
    <row r="132" spans="2:8">
      <c r="B132" s="312"/>
      <c r="C132" s="57"/>
      <c r="D132" s="57"/>
      <c r="E132" s="58"/>
      <c r="F132" s="58"/>
      <c r="G132" s="58"/>
      <c r="H132" s="58"/>
    </row>
    <row r="133" spans="2:8">
      <c r="B133" s="312"/>
      <c r="C133" s="57"/>
      <c r="D133" s="57"/>
      <c r="E133" s="58"/>
      <c r="F133" s="58"/>
      <c r="G133" s="58"/>
      <c r="H133" s="58"/>
    </row>
    <row r="134" spans="2:8">
      <c r="B134" s="312"/>
      <c r="C134" s="57"/>
      <c r="D134" s="57"/>
      <c r="E134" s="58"/>
      <c r="F134" s="58"/>
      <c r="G134" s="58"/>
      <c r="H134" s="58"/>
    </row>
    <row r="135" spans="2:8">
      <c r="B135" s="312"/>
      <c r="C135" s="57"/>
      <c r="D135" s="57"/>
      <c r="E135" s="58"/>
      <c r="F135" s="58"/>
      <c r="G135" s="58"/>
      <c r="H135" s="58"/>
    </row>
    <row r="136" spans="2:8">
      <c r="B136" s="312"/>
      <c r="C136" s="57"/>
      <c r="D136" s="57"/>
      <c r="E136" s="58"/>
      <c r="F136" s="58"/>
      <c r="G136" s="58"/>
      <c r="H136" s="58"/>
    </row>
    <row r="137" spans="2:8">
      <c r="B137" s="312"/>
      <c r="C137" s="57"/>
      <c r="D137" s="57"/>
      <c r="E137" s="58"/>
      <c r="F137" s="58"/>
      <c r="G137" s="58"/>
      <c r="H137" s="58"/>
    </row>
    <row r="138" spans="2:8">
      <c r="B138" s="312"/>
      <c r="C138" s="57"/>
      <c r="D138" s="57"/>
      <c r="E138" s="58"/>
      <c r="F138" s="58"/>
      <c r="G138" s="58"/>
      <c r="H138" s="58"/>
    </row>
    <row r="139" spans="2:8">
      <c r="B139" s="312"/>
      <c r="C139" s="57"/>
      <c r="D139" s="57"/>
      <c r="E139" s="58"/>
      <c r="F139" s="58"/>
      <c r="G139" s="58"/>
      <c r="H139" s="58"/>
    </row>
    <row r="140" spans="2:8">
      <c r="B140" s="312"/>
      <c r="C140" s="57"/>
      <c r="D140" s="57"/>
      <c r="E140" s="58"/>
      <c r="F140" s="58"/>
      <c r="G140" s="58"/>
      <c r="H140" s="58"/>
    </row>
    <row r="141" spans="2:8">
      <c r="B141" s="312"/>
      <c r="C141" s="57"/>
      <c r="D141" s="57"/>
      <c r="E141" s="58"/>
      <c r="F141" s="58"/>
      <c r="G141" s="58"/>
      <c r="H141" s="58"/>
    </row>
    <row r="142" spans="2:8">
      <c r="B142" s="312"/>
      <c r="C142" s="57"/>
      <c r="D142" s="57"/>
      <c r="E142" s="58"/>
      <c r="F142" s="58"/>
      <c r="G142" s="58"/>
      <c r="H142" s="58"/>
    </row>
    <row r="143" spans="2:8">
      <c r="B143" s="312"/>
      <c r="C143" s="57"/>
      <c r="D143" s="57"/>
      <c r="E143" s="58"/>
      <c r="F143" s="58"/>
      <c r="G143" s="58"/>
      <c r="H143" s="58"/>
    </row>
    <row r="144" spans="2:8">
      <c r="B144" s="312"/>
      <c r="C144" s="57"/>
      <c r="D144" s="57"/>
      <c r="E144" s="58"/>
      <c r="F144" s="58"/>
      <c r="G144" s="58"/>
      <c r="H144" s="58"/>
    </row>
    <row r="145" spans="2:8">
      <c r="B145" s="312"/>
      <c r="C145" s="57"/>
      <c r="D145" s="57"/>
      <c r="E145" s="58"/>
      <c r="F145" s="58"/>
      <c r="G145" s="58"/>
      <c r="H145" s="58"/>
    </row>
    <row r="146" spans="2:8">
      <c r="B146" s="312"/>
      <c r="C146" s="57"/>
      <c r="D146" s="57"/>
      <c r="E146" s="58"/>
      <c r="F146" s="58"/>
      <c r="G146" s="58"/>
      <c r="H146" s="58"/>
    </row>
    <row r="147" spans="2:8">
      <c r="B147" s="312"/>
      <c r="C147" s="57"/>
      <c r="D147" s="57"/>
      <c r="E147" s="58"/>
      <c r="F147" s="58"/>
      <c r="G147" s="58"/>
      <c r="H147" s="58"/>
    </row>
    <row r="148" spans="2:8">
      <c r="B148" s="312"/>
      <c r="C148" s="57"/>
      <c r="D148" s="57"/>
      <c r="E148" s="58"/>
      <c r="F148" s="58"/>
      <c r="G148" s="58"/>
      <c r="H148" s="58"/>
    </row>
    <row r="149" spans="2:8">
      <c r="B149" s="312"/>
      <c r="C149" s="57"/>
      <c r="D149" s="57"/>
      <c r="E149" s="58"/>
      <c r="F149" s="58"/>
      <c r="G149" s="58"/>
      <c r="H149" s="58"/>
    </row>
    <row r="150" spans="2:8">
      <c r="B150" s="312"/>
      <c r="C150" s="57"/>
      <c r="D150" s="57"/>
      <c r="E150" s="58"/>
      <c r="F150" s="58"/>
      <c r="G150" s="58"/>
      <c r="H150" s="58"/>
    </row>
    <row r="151" spans="2:8" ht="15" customHeight="1">
      <c r="B151" s="312"/>
      <c r="C151" s="499"/>
      <c r="D151" s="499"/>
      <c r="E151" s="58"/>
      <c r="F151" s="58"/>
      <c r="G151" s="58"/>
      <c r="H151" s="58"/>
    </row>
    <row r="152" spans="2:8">
      <c r="B152" s="312"/>
      <c r="C152" s="499"/>
      <c r="D152" s="499"/>
      <c r="E152" s="58"/>
      <c r="F152" s="58"/>
      <c r="G152" s="58"/>
      <c r="H152" s="58"/>
    </row>
    <row r="153" spans="2:8">
      <c r="B153" s="312"/>
      <c r="C153" s="499"/>
      <c r="D153" s="499"/>
      <c r="E153" s="58"/>
      <c r="F153" s="58"/>
      <c r="G153" s="58"/>
      <c r="H153" s="58"/>
    </row>
    <row r="154" spans="2:8">
      <c r="B154" s="312"/>
      <c r="C154" s="499"/>
      <c r="D154" s="499"/>
      <c r="E154" s="58"/>
      <c r="F154" s="58"/>
      <c r="G154" s="58"/>
      <c r="H154" s="58"/>
    </row>
    <row r="155" spans="2:8">
      <c r="B155" s="312"/>
      <c r="C155" s="499"/>
      <c r="D155" s="499"/>
      <c r="E155" s="58"/>
      <c r="F155" s="58"/>
      <c r="G155" s="58"/>
      <c r="H155" s="58"/>
    </row>
    <row r="156" spans="2:8">
      <c r="B156" s="312"/>
      <c r="C156" s="499"/>
      <c r="D156" s="499"/>
      <c r="E156" s="58"/>
      <c r="F156" s="58"/>
      <c r="G156" s="58"/>
      <c r="H156" s="58"/>
    </row>
    <row r="157" spans="2:8">
      <c r="B157" s="312"/>
      <c r="C157" s="499"/>
      <c r="D157" s="499"/>
      <c r="E157" s="58"/>
      <c r="F157" s="58"/>
      <c r="G157" s="58"/>
      <c r="H157" s="58"/>
    </row>
    <row r="158" spans="2:8">
      <c r="B158" s="312"/>
      <c r="C158" s="499"/>
      <c r="D158" s="499"/>
      <c r="E158" s="58"/>
      <c r="F158" s="58"/>
      <c r="G158" s="58"/>
      <c r="H158" s="58"/>
    </row>
    <row r="159" spans="2:8">
      <c r="B159" s="312"/>
      <c r="C159" s="499"/>
      <c r="D159" s="499"/>
      <c r="E159" s="58"/>
      <c r="F159" s="58"/>
      <c r="G159" s="58"/>
      <c r="H159" s="58"/>
    </row>
    <row r="160" spans="2:8">
      <c r="B160" s="312"/>
      <c r="C160" s="499"/>
      <c r="D160" s="499"/>
      <c r="E160" s="58"/>
      <c r="F160" s="58"/>
      <c r="G160" s="58"/>
      <c r="H160" s="58"/>
    </row>
    <row r="161" spans="2:8">
      <c r="B161" s="312"/>
      <c r="C161" s="499"/>
      <c r="D161" s="499"/>
      <c r="E161" s="58"/>
      <c r="F161" s="58"/>
      <c r="G161" s="58"/>
      <c r="H161" s="58"/>
    </row>
    <row r="162" spans="2:8">
      <c r="B162" s="312"/>
      <c r="C162" s="499"/>
      <c r="D162" s="499"/>
      <c r="E162" s="58"/>
      <c r="F162" s="58"/>
      <c r="G162" s="58"/>
      <c r="H162" s="58"/>
    </row>
    <row r="163" spans="2:8">
      <c r="B163" s="312"/>
      <c r="C163" s="499"/>
      <c r="D163" s="499"/>
      <c r="E163" s="58"/>
      <c r="F163" s="58"/>
      <c r="G163" s="58"/>
      <c r="H163" s="58"/>
    </row>
    <row r="164" spans="2:8">
      <c r="B164" s="312"/>
      <c r="C164" s="499"/>
      <c r="D164" s="499"/>
      <c r="E164" s="58"/>
      <c r="F164" s="58"/>
      <c r="G164" s="58"/>
      <c r="H164" s="58"/>
    </row>
    <row r="165" spans="2:8">
      <c r="B165" s="312"/>
      <c r="C165" s="499"/>
      <c r="D165" s="499"/>
      <c r="E165" s="58"/>
      <c r="F165" s="58"/>
      <c r="G165" s="58"/>
      <c r="H165" s="58"/>
    </row>
    <row r="166" spans="2:8">
      <c r="B166" s="312"/>
      <c r="C166" s="499"/>
      <c r="D166" s="499"/>
      <c r="E166" s="58"/>
      <c r="F166" s="58"/>
      <c r="G166" s="58"/>
      <c r="H166" s="58"/>
    </row>
    <row r="167" spans="2:8">
      <c r="B167" s="312"/>
      <c r="C167" s="499"/>
      <c r="D167" s="499"/>
      <c r="E167" s="58"/>
      <c r="F167" s="58"/>
      <c r="G167" s="58"/>
      <c r="H167" s="58"/>
    </row>
    <row r="168" spans="2:8">
      <c r="B168" s="312"/>
      <c r="C168" s="499"/>
      <c r="D168" s="499"/>
      <c r="E168" s="58"/>
      <c r="F168" s="58"/>
      <c r="G168" s="58"/>
      <c r="H168" s="58"/>
    </row>
    <row r="169" spans="2:8">
      <c r="B169" s="312"/>
      <c r="C169" s="499"/>
      <c r="D169" s="499"/>
      <c r="E169" s="58"/>
      <c r="F169" s="58"/>
      <c r="G169" s="58"/>
      <c r="H169" s="58"/>
    </row>
    <row r="170" spans="2:8">
      <c r="B170" s="312"/>
      <c r="C170" s="499"/>
      <c r="D170" s="499"/>
      <c r="E170" s="58"/>
      <c r="F170" s="58"/>
      <c r="G170" s="58"/>
      <c r="H170" s="58"/>
    </row>
    <row r="171" spans="2:8">
      <c r="B171" s="312"/>
      <c r="C171" s="499"/>
      <c r="D171" s="499"/>
      <c r="E171" s="58"/>
      <c r="F171" s="58"/>
      <c r="G171" s="58"/>
      <c r="H171" s="58"/>
    </row>
    <row r="172" spans="2:8">
      <c r="B172" s="312"/>
      <c r="C172" s="499"/>
      <c r="D172" s="499"/>
      <c r="E172" s="58"/>
      <c r="F172" s="58"/>
      <c r="G172" s="58"/>
      <c r="H172" s="58"/>
    </row>
    <row r="173" spans="2:8">
      <c r="B173" s="312"/>
      <c r="C173" s="499"/>
      <c r="D173" s="499"/>
      <c r="E173" s="58"/>
      <c r="F173" s="58"/>
      <c r="G173" s="58"/>
      <c r="H173" s="58"/>
    </row>
    <row r="174" spans="2:8">
      <c r="B174" s="312"/>
      <c r="C174" s="499"/>
      <c r="D174" s="499"/>
      <c r="E174" s="58"/>
      <c r="F174" s="58"/>
      <c r="G174" s="58"/>
      <c r="H174" s="58"/>
    </row>
    <row r="175" spans="2:8">
      <c r="B175" s="312"/>
      <c r="C175" s="499"/>
      <c r="D175" s="499"/>
      <c r="E175" s="58"/>
      <c r="F175" s="58"/>
      <c r="G175" s="58"/>
      <c r="H175" s="58"/>
    </row>
    <row r="176" spans="2:8">
      <c r="B176" s="312"/>
      <c r="C176" s="499"/>
      <c r="D176" s="499"/>
      <c r="E176" s="58"/>
      <c r="F176" s="58"/>
      <c r="G176" s="58"/>
      <c r="H176" s="58"/>
    </row>
    <row r="177" spans="2:8">
      <c r="B177" s="312"/>
      <c r="C177" s="499"/>
      <c r="D177" s="499"/>
      <c r="E177" s="58"/>
      <c r="F177" s="58"/>
      <c r="G177" s="58"/>
      <c r="H177" s="58"/>
    </row>
    <row r="178" spans="2:8">
      <c r="B178" s="312"/>
      <c r="C178" s="586"/>
      <c r="D178" s="586"/>
      <c r="E178" s="587"/>
      <c r="F178" s="587"/>
      <c r="G178" s="587"/>
      <c r="H178" s="587"/>
    </row>
    <row r="179" spans="2:8">
      <c r="B179" s="312"/>
      <c r="C179" s="586"/>
      <c r="D179" s="586"/>
      <c r="E179" s="587"/>
      <c r="F179" s="587"/>
      <c r="G179" s="587"/>
      <c r="H179" s="587"/>
    </row>
    <row r="180" spans="2:8">
      <c r="B180" s="312"/>
      <c r="C180" s="586"/>
      <c r="D180" s="586"/>
      <c r="E180" s="587"/>
      <c r="F180" s="587"/>
      <c r="G180" s="587"/>
      <c r="H180" s="587"/>
    </row>
    <row r="181" spans="2:8">
      <c r="B181" s="312"/>
      <c r="C181" s="586"/>
      <c r="D181" s="586"/>
      <c r="E181" s="587"/>
      <c r="F181" s="587"/>
      <c r="G181" s="587"/>
      <c r="H181" s="587"/>
    </row>
    <row r="182" spans="2:8">
      <c r="B182" s="312"/>
      <c r="C182" s="586"/>
      <c r="D182" s="586"/>
      <c r="E182" s="587"/>
      <c r="F182" s="587"/>
      <c r="G182" s="587"/>
      <c r="H182" s="587"/>
    </row>
    <row r="183" spans="2:8">
      <c r="B183" s="312"/>
      <c r="C183" s="586"/>
      <c r="D183" s="586"/>
      <c r="E183" s="587"/>
      <c r="F183" s="587"/>
      <c r="G183" s="587"/>
      <c r="H183" s="587"/>
    </row>
    <row r="184" spans="2:8">
      <c r="B184" s="312"/>
      <c r="C184" s="586"/>
      <c r="D184" s="586"/>
      <c r="E184" s="587"/>
      <c r="F184" s="587"/>
      <c r="G184" s="587"/>
      <c r="H184" s="587"/>
    </row>
    <row r="185" spans="2:8">
      <c r="B185" s="312"/>
      <c r="C185" s="586"/>
      <c r="D185" s="586"/>
      <c r="E185" s="587"/>
      <c r="F185" s="587"/>
      <c r="G185" s="587"/>
      <c r="H185" s="587"/>
    </row>
    <row r="186" spans="2:8">
      <c r="B186" s="312"/>
      <c r="C186" s="586"/>
      <c r="D186" s="586"/>
      <c r="E186" s="587"/>
      <c r="F186" s="587"/>
      <c r="G186" s="587"/>
      <c r="H186" s="587"/>
    </row>
    <row r="187" spans="2:8">
      <c r="B187" s="312"/>
      <c r="C187" s="586"/>
      <c r="D187" s="586"/>
      <c r="E187" s="587"/>
      <c r="F187" s="587"/>
      <c r="G187" s="587"/>
      <c r="H187" s="587"/>
    </row>
    <row r="188" spans="2:8">
      <c r="B188" s="312"/>
      <c r="C188" s="586"/>
      <c r="D188" s="586"/>
      <c r="E188" s="587"/>
      <c r="F188" s="587"/>
      <c r="G188" s="587"/>
      <c r="H188" s="587"/>
    </row>
    <row r="189" spans="2:8">
      <c r="B189" s="312"/>
      <c r="C189" s="586"/>
      <c r="D189" s="586"/>
      <c r="E189" s="587"/>
      <c r="F189" s="587"/>
      <c r="G189" s="587"/>
      <c r="H189" s="587"/>
    </row>
    <row r="190" spans="2:8">
      <c r="B190" s="312"/>
      <c r="C190" s="586"/>
      <c r="D190" s="586"/>
      <c r="E190" s="587"/>
      <c r="F190" s="587"/>
      <c r="G190" s="587"/>
      <c r="H190" s="587"/>
    </row>
    <row r="191" spans="2:8">
      <c r="B191" s="312"/>
      <c r="C191" s="586"/>
      <c r="D191" s="586"/>
      <c r="E191" s="587"/>
      <c r="F191" s="587"/>
      <c r="G191" s="587"/>
      <c r="H191" s="587"/>
    </row>
    <row r="192" spans="2:8">
      <c r="B192" s="312"/>
      <c r="C192" s="586"/>
      <c r="D192" s="586"/>
      <c r="E192" s="587"/>
      <c r="F192" s="587"/>
      <c r="G192" s="587"/>
      <c r="H192" s="587"/>
    </row>
    <row r="193" spans="2:8">
      <c r="B193" s="312"/>
      <c r="C193" s="586"/>
      <c r="D193" s="586"/>
      <c r="E193" s="587"/>
      <c r="F193" s="587"/>
      <c r="G193" s="587"/>
      <c r="H193" s="587"/>
    </row>
    <row r="194" spans="2:8">
      <c r="B194" s="312"/>
      <c r="C194" s="586"/>
      <c r="D194" s="586"/>
      <c r="E194" s="587"/>
      <c r="F194" s="587"/>
      <c r="G194" s="587"/>
      <c r="H194" s="587"/>
    </row>
    <row r="195" spans="2:8">
      <c r="B195" s="312"/>
      <c r="C195" s="586"/>
      <c r="D195" s="586"/>
      <c r="E195" s="587"/>
      <c r="F195" s="587"/>
      <c r="G195" s="587"/>
      <c r="H195" s="587"/>
    </row>
    <row r="196" spans="2:8">
      <c r="B196" s="312"/>
      <c r="C196" s="586"/>
      <c r="D196" s="586"/>
      <c r="E196" s="587"/>
      <c r="F196" s="587"/>
      <c r="G196" s="587"/>
      <c r="H196" s="587"/>
    </row>
    <row r="197" spans="2:8">
      <c r="B197" s="312"/>
      <c r="C197" s="586"/>
      <c r="D197" s="586"/>
      <c r="E197" s="587"/>
      <c r="F197" s="587"/>
      <c r="G197" s="587"/>
      <c r="H197" s="587"/>
    </row>
    <row r="198" spans="2:8">
      <c r="B198" s="312"/>
      <c r="C198" s="586"/>
      <c r="D198" s="586"/>
      <c r="E198" s="587"/>
      <c r="F198" s="587"/>
      <c r="G198" s="587"/>
      <c r="H198" s="587"/>
    </row>
    <row r="199" spans="2:8">
      <c r="B199" s="312"/>
      <c r="C199" s="586"/>
      <c r="D199" s="586"/>
      <c r="E199" s="587"/>
      <c r="F199" s="587"/>
      <c r="G199" s="587"/>
      <c r="H199" s="587"/>
    </row>
    <row r="200" spans="2:8">
      <c r="B200" s="312"/>
      <c r="C200" s="586"/>
      <c r="D200" s="586"/>
      <c r="E200" s="587"/>
      <c r="F200" s="587"/>
      <c r="G200" s="587"/>
      <c r="H200" s="587"/>
    </row>
    <row r="201" spans="2:8">
      <c r="B201" s="312"/>
      <c r="C201" s="586"/>
      <c r="D201" s="586"/>
      <c r="E201" s="587"/>
      <c r="F201" s="587"/>
      <c r="G201" s="587"/>
      <c r="H201" s="587"/>
    </row>
    <row r="202" spans="2:8">
      <c r="B202" s="312"/>
      <c r="C202" s="586"/>
      <c r="D202" s="586"/>
      <c r="E202" s="587"/>
      <c r="F202" s="587"/>
      <c r="G202" s="587"/>
      <c r="H202" s="587"/>
    </row>
    <row r="203" spans="2:8">
      <c r="B203" s="312"/>
      <c r="C203" s="586"/>
      <c r="D203" s="586"/>
      <c r="E203" s="587"/>
      <c r="F203" s="587"/>
      <c r="G203" s="587"/>
      <c r="H203" s="587"/>
    </row>
    <row r="204" spans="2:8">
      <c r="B204" s="312"/>
      <c r="C204" s="586"/>
      <c r="D204" s="586"/>
      <c r="E204" s="587"/>
      <c r="F204" s="587"/>
      <c r="G204" s="587"/>
      <c r="H204" s="587"/>
    </row>
    <row r="205" spans="2:8">
      <c r="B205" s="312"/>
      <c r="C205" s="586"/>
      <c r="D205" s="586"/>
      <c r="E205" s="587"/>
      <c r="F205" s="587"/>
      <c r="G205" s="587"/>
      <c r="H205" s="587"/>
    </row>
    <row r="206" spans="2:8">
      <c r="B206" s="312"/>
      <c r="C206" s="586"/>
      <c r="D206" s="586"/>
      <c r="E206" s="587"/>
      <c r="F206" s="587"/>
      <c r="G206" s="587"/>
      <c r="H206" s="587"/>
    </row>
    <row r="207" spans="2:8">
      <c r="B207" s="312"/>
      <c r="C207" s="586"/>
      <c r="D207" s="586"/>
      <c r="E207" s="587"/>
      <c r="F207" s="587"/>
      <c r="G207" s="587"/>
      <c r="H207" s="587"/>
    </row>
    <row r="208" spans="2:8">
      <c r="B208" s="312"/>
      <c r="C208" s="586"/>
      <c r="D208" s="586"/>
      <c r="E208" s="587"/>
      <c r="F208" s="587"/>
      <c r="G208" s="587"/>
      <c r="H208" s="587"/>
    </row>
    <row r="209" spans="2:8">
      <c r="B209" s="312"/>
      <c r="C209" s="586"/>
      <c r="D209" s="586"/>
      <c r="E209" s="587"/>
      <c r="F209" s="587"/>
      <c r="G209" s="587"/>
      <c r="H209" s="587"/>
    </row>
    <row r="210" spans="2:8">
      <c r="B210" s="312"/>
      <c r="C210" s="586"/>
      <c r="D210" s="586"/>
      <c r="E210" s="587"/>
      <c r="F210" s="587"/>
      <c r="G210" s="587"/>
      <c r="H210" s="587"/>
    </row>
    <row r="211" spans="2:8">
      <c r="B211" s="312"/>
      <c r="C211" s="586"/>
      <c r="D211" s="586"/>
      <c r="E211" s="587"/>
      <c r="F211" s="587"/>
      <c r="G211" s="587"/>
      <c r="H211" s="587"/>
    </row>
    <row r="212" spans="2:8">
      <c r="B212" s="312"/>
      <c r="C212" s="586"/>
      <c r="D212" s="586"/>
      <c r="E212" s="587"/>
      <c r="F212" s="587"/>
      <c r="G212" s="587"/>
      <c r="H212" s="587"/>
    </row>
    <row r="213" spans="2:8">
      <c r="B213" s="312"/>
      <c r="C213" s="586"/>
      <c r="D213" s="586"/>
      <c r="E213" s="587"/>
      <c r="F213" s="587"/>
      <c r="G213" s="587"/>
      <c r="H213" s="587"/>
    </row>
    <row r="214" spans="2:8">
      <c r="B214" s="312"/>
      <c r="C214" s="586"/>
      <c r="D214" s="586"/>
      <c r="E214" s="587"/>
      <c r="F214" s="587"/>
      <c r="G214" s="587"/>
      <c r="H214" s="587"/>
    </row>
    <row r="215" spans="2:8">
      <c r="B215" s="312"/>
      <c r="C215" s="586"/>
      <c r="D215" s="586"/>
      <c r="E215" s="587"/>
      <c r="F215" s="587"/>
      <c r="G215" s="587"/>
      <c r="H215" s="587"/>
    </row>
    <row r="216" spans="2:8">
      <c r="B216" s="312"/>
      <c r="C216" s="586"/>
      <c r="D216" s="586"/>
      <c r="E216" s="587"/>
      <c r="F216" s="587"/>
      <c r="G216" s="587"/>
      <c r="H216" s="587"/>
    </row>
    <row r="217" spans="2:8">
      <c r="B217" s="312"/>
      <c r="C217" s="586"/>
      <c r="D217" s="586"/>
      <c r="E217" s="587"/>
      <c r="F217" s="587"/>
      <c r="G217" s="587"/>
      <c r="H217" s="587"/>
    </row>
    <row r="218" spans="2:8">
      <c r="B218" s="312"/>
      <c r="C218" s="586"/>
      <c r="D218" s="586"/>
      <c r="E218" s="587"/>
      <c r="F218" s="587"/>
      <c r="G218" s="587"/>
      <c r="H218" s="587"/>
    </row>
    <row r="219" spans="2:8">
      <c r="B219" s="312"/>
      <c r="C219" s="586"/>
      <c r="D219" s="586"/>
      <c r="E219" s="587"/>
      <c r="F219" s="587"/>
      <c r="G219" s="587"/>
      <c r="H219" s="587"/>
    </row>
    <row r="220" spans="2:8">
      <c r="B220" s="312"/>
      <c r="C220" s="586"/>
      <c r="D220" s="586"/>
      <c r="E220" s="587"/>
      <c r="F220" s="587"/>
      <c r="G220" s="587"/>
      <c r="H220" s="587"/>
    </row>
    <row r="221" spans="2:8">
      <c r="B221" s="312"/>
      <c r="C221" s="586"/>
      <c r="D221" s="586"/>
      <c r="E221" s="587"/>
      <c r="F221" s="587"/>
      <c r="G221" s="587"/>
      <c r="H221" s="587"/>
    </row>
    <row r="222" spans="2:8">
      <c r="B222" s="312"/>
      <c r="C222" s="499"/>
      <c r="D222" s="499"/>
      <c r="E222" s="500"/>
      <c r="F222" s="500"/>
      <c r="G222" s="500"/>
      <c r="H222" s="500"/>
    </row>
    <row r="223" spans="2:8">
      <c r="B223" s="312"/>
      <c r="C223" s="499"/>
      <c r="D223" s="499"/>
      <c r="E223" s="500"/>
      <c r="F223" s="500"/>
      <c r="G223" s="500"/>
      <c r="H223" s="500"/>
    </row>
    <row r="224" spans="2:8">
      <c r="B224" s="312"/>
      <c r="C224" s="499"/>
      <c r="D224" s="499"/>
      <c r="E224" s="500"/>
      <c r="F224" s="500"/>
      <c r="G224" s="500"/>
      <c r="H224" s="500"/>
    </row>
    <row r="225" spans="2:8">
      <c r="B225" s="312"/>
      <c r="C225" s="499"/>
      <c r="D225" s="499"/>
      <c r="E225" s="500"/>
      <c r="F225" s="500"/>
      <c r="G225" s="500"/>
      <c r="H225" s="500"/>
    </row>
    <row r="226" spans="2:8">
      <c r="B226" s="312"/>
      <c r="C226" s="499"/>
      <c r="D226" s="499"/>
      <c r="E226" s="500"/>
      <c r="F226" s="500"/>
      <c r="G226" s="500"/>
      <c r="H226" s="500"/>
    </row>
    <row r="227" spans="2:8">
      <c r="B227" s="312"/>
      <c r="C227" s="499"/>
      <c r="D227" s="499"/>
      <c r="E227" s="500"/>
      <c r="F227" s="500"/>
      <c r="G227" s="500"/>
      <c r="H227" s="500"/>
    </row>
    <row r="228" spans="2:8">
      <c r="B228" s="312"/>
      <c r="C228" s="499"/>
      <c r="D228" s="499"/>
      <c r="E228" s="500"/>
      <c r="F228" s="500"/>
      <c r="G228" s="500"/>
      <c r="H228" s="500"/>
    </row>
    <row r="229" spans="2:8">
      <c r="B229" s="312"/>
      <c r="C229" s="499"/>
      <c r="D229" s="499"/>
      <c r="E229" s="500"/>
      <c r="F229" s="500"/>
      <c r="G229" s="500"/>
      <c r="H229" s="500"/>
    </row>
    <row r="230" spans="2:8">
      <c r="B230" s="312"/>
      <c r="C230" s="499"/>
      <c r="D230" s="499"/>
      <c r="E230" s="500"/>
      <c r="F230" s="500"/>
      <c r="G230" s="500"/>
      <c r="H230" s="500"/>
    </row>
    <row r="231" spans="2:8">
      <c r="B231" s="312"/>
      <c r="C231" s="499"/>
      <c r="D231" s="499"/>
      <c r="E231" s="500"/>
      <c r="F231" s="500"/>
      <c r="G231" s="500"/>
      <c r="H231" s="500"/>
    </row>
    <row r="232" spans="2:8">
      <c r="B232" s="312"/>
      <c r="C232" s="499"/>
      <c r="D232" s="499"/>
      <c r="E232" s="500"/>
      <c r="F232" s="500"/>
      <c r="G232" s="500"/>
      <c r="H232" s="500"/>
    </row>
    <row r="233" spans="2:8">
      <c r="B233" s="312"/>
      <c r="C233" s="499"/>
      <c r="D233" s="499"/>
      <c r="E233" s="500"/>
      <c r="F233" s="500"/>
      <c r="G233" s="500"/>
      <c r="H233" s="500"/>
    </row>
    <row r="234" spans="2:8">
      <c r="B234" s="312"/>
      <c r="C234" s="499"/>
      <c r="D234" s="499"/>
      <c r="E234" s="500"/>
      <c r="F234" s="500"/>
      <c r="G234" s="500"/>
      <c r="H234" s="500"/>
    </row>
    <row r="235" spans="2:8">
      <c r="B235" s="312"/>
      <c r="C235" s="499"/>
      <c r="D235" s="499"/>
      <c r="E235" s="500"/>
      <c r="F235" s="500"/>
      <c r="G235" s="500"/>
      <c r="H235" s="500"/>
    </row>
    <row r="236" spans="2:8">
      <c r="B236" s="312"/>
      <c r="C236" s="499"/>
      <c r="D236" s="499"/>
      <c r="E236" s="500"/>
      <c r="F236" s="500"/>
      <c r="G236" s="500"/>
      <c r="H236" s="500"/>
    </row>
    <row r="237" spans="2:8">
      <c r="B237" s="312"/>
      <c r="C237" s="499"/>
      <c r="D237" s="499"/>
      <c r="E237" s="500"/>
      <c r="F237" s="500"/>
      <c r="G237" s="500"/>
      <c r="H237" s="500"/>
    </row>
    <row r="238" spans="2:8">
      <c r="B238" s="312"/>
      <c r="C238" s="499"/>
      <c r="D238" s="499"/>
      <c r="E238" s="500"/>
      <c r="F238" s="500"/>
      <c r="G238" s="500"/>
      <c r="H238" s="500"/>
    </row>
    <row r="239" spans="2:8">
      <c r="B239" s="312"/>
      <c r="C239" s="499"/>
      <c r="D239" s="499"/>
      <c r="E239" s="500"/>
      <c r="F239" s="500"/>
      <c r="G239" s="500"/>
      <c r="H239" s="500"/>
    </row>
    <row r="240" spans="2:8">
      <c r="B240" s="312"/>
      <c r="C240" s="499"/>
      <c r="D240" s="499"/>
      <c r="E240" s="500"/>
      <c r="F240" s="500"/>
      <c r="G240" s="500"/>
      <c r="H240" s="500"/>
    </row>
    <row r="241" spans="2:8">
      <c r="B241" s="312"/>
      <c r="C241" s="499"/>
      <c r="D241" s="499"/>
      <c r="E241" s="500"/>
      <c r="F241" s="500"/>
      <c r="G241" s="500"/>
      <c r="H241" s="500"/>
    </row>
    <row r="242" spans="2:8">
      <c r="B242" s="312"/>
      <c r="C242" s="499"/>
      <c r="D242" s="499"/>
      <c r="E242" s="500"/>
      <c r="F242" s="500"/>
      <c r="G242" s="500"/>
      <c r="H242" s="500"/>
    </row>
    <row r="243" spans="2:8">
      <c r="B243" s="312"/>
      <c r="C243" s="499"/>
      <c r="D243" s="499"/>
      <c r="E243" s="500"/>
      <c r="F243" s="500"/>
      <c r="G243" s="500"/>
      <c r="H243" s="500"/>
    </row>
    <row r="244" spans="2:8">
      <c r="B244" s="312"/>
      <c r="C244" s="499"/>
      <c r="D244" s="499"/>
      <c r="E244" s="500"/>
      <c r="F244" s="500"/>
      <c r="G244" s="500"/>
      <c r="H244" s="500"/>
    </row>
    <row r="245" spans="2:8">
      <c r="B245" s="312"/>
      <c r="C245" s="499"/>
      <c r="D245" s="499"/>
      <c r="E245" s="500"/>
      <c r="F245" s="500"/>
      <c r="G245" s="500"/>
      <c r="H245" s="500"/>
    </row>
    <row r="246" spans="2:8">
      <c r="B246" s="312"/>
      <c r="C246" s="499"/>
      <c r="D246" s="499"/>
      <c r="E246" s="500"/>
      <c r="F246" s="500"/>
      <c r="G246" s="500"/>
      <c r="H246" s="500"/>
    </row>
    <row r="247" spans="2:8">
      <c r="B247" s="312"/>
      <c r="C247" s="499"/>
      <c r="D247" s="499"/>
      <c r="E247" s="500"/>
      <c r="F247" s="500"/>
      <c r="G247" s="500"/>
      <c r="H247" s="500"/>
    </row>
    <row r="248" spans="2:8">
      <c r="B248" s="312"/>
      <c r="C248" s="499"/>
      <c r="D248" s="499"/>
      <c r="E248" s="500"/>
      <c r="F248" s="500"/>
      <c r="G248" s="500"/>
      <c r="H248" s="500"/>
    </row>
    <row r="249" spans="2:8">
      <c r="B249" s="312"/>
      <c r="C249" s="57"/>
      <c r="D249" s="57"/>
      <c r="E249" s="58"/>
      <c r="F249" s="58"/>
      <c r="G249" s="58"/>
      <c r="H249" s="58"/>
    </row>
    <row r="250" spans="2:8">
      <c r="B250" s="312"/>
      <c r="C250" s="57"/>
      <c r="D250" s="57"/>
      <c r="E250" s="58"/>
      <c r="F250" s="58"/>
      <c r="G250" s="58"/>
      <c r="H250" s="58"/>
    </row>
    <row r="251" spans="2:8">
      <c r="B251" s="312"/>
      <c r="C251" s="57"/>
      <c r="D251" s="57"/>
      <c r="E251" s="58"/>
      <c r="F251" s="58"/>
      <c r="G251" s="58"/>
      <c r="H251" s="58"/>
    </row>
    <row r="252" spans="2:8">
      <c r="B252" s="312"/>
      <c r="C252" s="57"/>
      <c r="D252" s="57"/>
      <c r="E252" s="58"/>
      <c r="F252" s="58"/>
      <c r="G252" s="58"/>
      <c r="H252" s="58"/>
    </row>
    <row r="253" spans="2:8">
      <c r="B253" s="312"/>
      <c r="C253" s="57"/>
      <c r="D253" s="57"/>
      <c r="E253" s="58"/>
      <c r="F253" s="58"/>
      <c r="G253" s="58"/>
      <c r="H253" s="58"/>
    </row>
    <row r="254" spans="2:8">
      <c r="B254" s="312"/>
      <c r="C254" s="57"/>
      <c r="D254" s="57"/>
      <c r="E254" s="58"/>
      <c r="F254" s="58"/>
      <c r="G254" s="58"/>
      <c r="H254" s="58"/>
    </row>
    <row r="255" spans="2:8">
      <c r="B255" s="312"/>
      <c r="C255" s="57"/>
      <c r="D255" s="57"/>
      <c r="E255" s="58"/>
      <c r="F255" s="58"/>
      <c r="G255" s="58"/>
      <c r="H255" s="58"/>
    </row>
    <row r="256" spans="2:8">
      <c r="B256" s="312"/>
      <c r="C256" s="57"/>
      <c r="D256" s="57"/>
      <c r="E256" s="58"/>
      <c r="F256" s="58"/>
      <c r="G256" s="58"/>
      <c r="H256" s="58"/>
    </row>
    <row r="257" spans="2:8">
      <c r="B257" s="312"/>
      <c r="C257" s="57"/>
      <c r="D257" s="57"/>
      <c r="E257" s="58"/>
      <c r="F257" s="58"/>
      <c r="G257" s="58"/>
      <c r="H257" s="58"/>
    </row>
    <row r="258" spans="2:8">
      <c r="B258" s="312"/>
      <c r="C258" s="57"/>
      <c r="D258" s="57"/>
      <c r="E258" s="58"/>
      <c r="F258" s="58"/>
      <c r="G258" s="58"/>
      <c r="H258" s="58"/>
    </row>
    <row r="259" spans="2:8">
      <c r="B259" s="312"/>
      <c r="C259" s="57"/>
      <c r="D259" s="57"/>
      <c r="E259" s="58"/>
      <c r="F259" s="58"/>
      <c r="G259" s="58"/>
      <c r="H259" s="58"/>
    </row>
    <row r="260" spans="2:8">
      <c r="B260" s="312"/>
      <c r="C260" s="57"/>
      <c r="D260" s="57"/>
      <c r="E260" s="58"/>
      <c r="F260" s="58"/>
      <c r="G260" s="58"/>
      <c r="H260" s="58"/>
    </row>
    <row r="261" spans="2:8">
      <c r="B261" s="312"/>
      <c r="C261" s="57"/>
      <c r="D261" s="57"/>
      <c r="E261" s="58"/>
      <c r="F261" s="58"/>
      <c r="G261" s="58"/>
      <c r="H261" s="58"/>
    </row>
    <row r="262" spans="2:8">
      <c r="B262" s="312"/>
      <c r="C262" s="57"/>
      <c r="D262" s="57"/>
      <c r="E262" s="58"/>
      <c r="F262" s="58"/>
      <c r="G262" s="58"/>
      <c r="H262" s="58"/>
    </row>
    <row r="263" spans="2:8">
      <c r="B263" s="312"/>
      <c r="C263" s="57"/>
      <c r="D263" s="57"/>
      <c r="E263" s="58"/>
      <c r="F263" s="58"/>
      <c r="G263" s="58"/>
      <c r="H263" s="58"/>
    </row>
    <row r="264" spans="2:8">
      <c r="B264" s="312"/>
      <c r="C264" s="57"/>
      <c r="D264" s="57"/>
      <c r="E264" s="58"/>
      <c r="F264" s="58"/>
      <c r="G264" s="58"/>
      <c r="H264" s="58"/>
    </row>
    <row r="265" spans="2:8">
      <c r="B265" s="312"/>
      <c r="C265" s="57"/>
      <c r="D265" s="57"/>
      <c r="E265" s="58"/>
      <c r="F265" s="58"/>
      <c r="G265" s="58"/>
      <c r="H265" s="58"/>
    </row>
    <row r="266" spans="2:8">
      <c r="B266" s="312"/>
      <c r="C266" s="57"/>
      <c r="D266" s="57"/>
      <c r="E266" s="58"/>
      <c r="F266" s="58"/>
      <c r="G266" s="58"/>
      <c r="H266" s="58"/>
    </row>
    <row r="267" spans="2:8">
      <c r="B267" s="312"/>
      <c r="C267" s="57"/>
      <c r="D267" s="57"/>
      <c r="E267" s="58"/>
      <c r="F267" s="58"/>
      <c r="G267" s="58"/>
      <c r="H267" s="58"/>
    </row>
    <row r="268" spans="2:8">
      <c r="B268" s="312"/>
      <c r="C268" s="57"/>
      <c r="D268" s="57"/>
      <c r="E268" s="58"/>
      <c r="F268" s="58"/>
      <c r="G268" s="58"/>
      <c r="H268" s="58"/>
    </row>
    <row r="269" spans="2:8">
      <c r="B269" s="312"/>
      <c r="C269" s="57"/>
      <c r="D269" s="57"/>
      <c r="E269" s="58"/>
      <c r="F269" s="58"/>
      <c r="G269" s="58"/>
      <c r="H269" s="58"/>
    </row>
    <row r="270" spans="2:8">
      <c r="B270" s="312"/>
      <c r="C270" s="57"/>
      <c r="D270" s="57"/>
      <c r="E270" s="58"/>
      <c r="F270" s="58"/>
      <c r="G270" s="58"/>
      <c r="H270" s="58"/>
    </row>
    <row r="271" spans="2:8">
      <c r="B271" s="312"/>
      <c r="C271" s="57"/>
      <c r="D271" s="57"/>
      <c r="E271" s="58"/>
      <c r="F271" s="58"/>
      <c r="G271" s="58"/>
      <c r="H271" s="58"/>
    </row>
    <row r="272" spans="2:8">
      <c r="B272" s="312"/>
      <c r="C272" s="57"/>
      <c r="D272" s="57"/>
      <c r="E272" s="58"/>
      <c r="F272" s="58"/>
      <c r="G272" s="58"/>
      <c r="H272" s="58"/>
    </row>
    <row r="273" spans="2:8">
      <c r="B273" s="312"/>
      <c r="C273" s="57"/>
      <c r="D273" s="57"/>
      <c r="E273" s="58"/>
      <c r="F273" s="58"/>
      <c r="G273" s="58"/>
      <c r="H273" s="58"/>
    </row>
    <row r="274" spans="2:8">
      <c r="B274" s="312"/>
      <c r="C274" s="57"/>
      <c r="D274" s="57"/>
      <c r="E274" s="58"/>
      <c r="F274" s="58"/>
      <c r="G274" s="58"/>
      <c r="H274" s="58"/>
    </row>
    <row r="275" spans="2:8">
      <c r="B275" s="312"/>
      <c r="C275" s="57"/>
      <c r="D275" s="57"/>
      <c r="E275" s="58"/>
      <c r="F275" s="58"/>
      <c r="G275" s="58"/>
      <c r="H275" s="58"/>
    </row>
    <row r="276" spans="2:8">
      <c r="B276" s="312"/>
      <c r="C276" s="57"/>
      <c r="D276" s="57"/>
      <c r="E276" s="58"/>
      <c r="F276" s="58"/>
      <c r="G276" s="58"/>
      <c r="H276" s="58"/>
    </row>
    <row r="277" spans="2:8">
      <c r="B277" s="312"/>
      <c r="C277" s="57"/>
      <c r="D277" s="57"/>
      <c r="E277" s="58"/>
      <c r="F277" s="58"/>
      <c r="G277" s="58"/>
      <c r="H277" s="58"/>
    </row>
    <row r="278" spans="2:8">
      <c r="B278" s="312"/>
      <c r="C278" s="57"/>
      <c r="D278" s="57"/>
      <c r="E278" s="58"/>
      <c r="F278" s="58"/>
      <c r="G278" s="58"/>
      <c r="H278" s="58"/>
    </row>
    <row r="279" spans="2:8">
      <c r="B279" s="312"/>
      <c r="C279" s="57"/>
      <c r="D279" s="57"/>
      <c r="E279" s="58"/>
      <c r="F279" s="58"/>
      <c r="G279" s="58"/>
      <c r="H279" s="58"/>
    </row>
    <row r="280" spans="2:8">
      <c r="B280" s="312"/>
      <c r="C280" s="57"/>
      <c r="D280" s="57"/>
      <c r="E280" s="58"/>
      <c r="F280" s="58"/>
      <c r="G280" s="58"/>
      <c r="H280" s="58"/>
    </row>
    <row r="281" spans="2:8">
      <c r="B281" s="312"/>
      <c r="C281" s="57"/>
      <c r="D281" s="57"/>
      <c r="E281" s="58"/>
      <c r="F281" s="58"/>
      <c r="G281" s="58"/>
      <c r="H281" s="58"/>
    </row>
    <row r="282" spans="2:8">
      <c r="B282" s="313"/>
      <c r="C282" s="57"/>
      <c r="D282" s="57"/>
      <c r="E282" s="58"/>
      <c r="F282" s="58"/>
      <c r="G282" s="58"/>
      <c r="H282" s="58"/>
    </row>
    <row r="283" spans="2:8">
      <c r="B283" s="313"/>
      <c r="C283" s="57"/>
      <c r="D283" s="57"/>
      <c r="E283" s="58"/>
      <c r="F283" s="58"/>
      <c r="G283" s="58"/>
      <c r="H283" s="58"/>
    </row>
    <row r="284" spans="2:8">
      <c r="B284" s="313"/>
      <c r="C284" s="57"/>
      <c r="D284" s="57"/>
      <c r="E284" s="58"/>
      <c r="F284" s="58"/>
      <c r="G284" s="58"/>
      <c r="H284" s="58"/>
    </row>
    <row r="285" spans="2:8">
      <c r="B285" s="313"/>
      <c r="C285" s="57"/>
      <c r="D285" s="57"/>
      <c r="E285" s="58"/>
      <c r="F285" s="58"/>
      <c r="G285" s="58"/>
      <c r="H285" s="58"/>
    </row>
    <row r="286" spans="2:8">
      <c r="B286" s="313"/>
      <c r="C286" s="57"/>
      <c r="D286" s="57"/>
      <c r="E286" s="58"/>
      <c r="F286" s="58"/>
      <c r="G286" s="58"/>
      <c r="H286" s="58"/>
    </row>
    <row r="287" spans="2:8">
      <c r="B287" s="313"/>
      <c r="C287" s="57"/>
      <c r="D287" s="57"/>
      <c r="E287" s="58"/>
      <c r="F287" s="58"/>
      <c r="G287" s="58"/>
      <c r="H287" s="58"/>
    </row>
    <row r="288" spans="2:8">
      <c r="B288" s="313"/>
      <c r="C288" s="57"/>
      <c r="D288" s="57"/>
      <c r="E288" s="58"/>
      <c r="F288" s="58"/>
      <c r="G288" s="58"/>
      <c r="H288" s="58"/>
    </row>
    <row r="289" spans="2:8">
      <c r="B289" s="313"/>
      <c r="C289" s="57"/>
      <c r="D289" s="57"/>
      <c r="E289" s="58"/>
      <c r="F289" s="58"/>
      <c r="G289" s="58"/>
      <c r="H289" s="58"/>
    </row>
    <row r="290" spans="2:8">
      <c r="B290" s="313"/>
      <c r="C290" s="57"/>
      <c r="D290" s="57"/>
      <c r="E290" s="58"/>
      <c r="F290" s="58"/>
      <c r="G290" s="58"/>
      <c r="H290" s="58"/>
    </row>
    <row r="291" spans="2:8">
      <c r="B291" s="313"/>
      <c r="C291" s="57"/>
      <c r="D291" s="57"/>
      <c r="E291" s="58"/>
      <c r="F291" s="58"/>
      <c r="G291" s="58"/>
      <c r="H291" s="58"/>
    </row>
    <row r="292" spans="2:8">
      <c r="B292" s="313"/>
      <c r="C292" s="57"/>
      <c r="D292" s="57"/>
      <c r="E292" s="58"/>
      <c r="F292" s="58"/>
      <c r="G292" s="58"/>
      <c r="H292" s="58"/>
    </row>
    <row r="293" spans="2:8">
      <c r="B293" s="313"/>
      <c r="C293" s="57"/>
      <c r="D293" s="57"/>
      <c r="E293" s="58"/>
      <c r="F293" s="58"/>
      <c r="G293" s="58"/>
      <c r="H293" s="58"/>
    </row>
    <row r="294" spans="2:8">
      <c r="B294" s="313"/>
      <c r="C294" s="57"/>
      <c r="D294" s="57"/>
      <c r="E294" s="58"/>
      <c r="F294" s="58"/>
      <c r="G294" s="58"/>
      <c r="H294" s="58"/>
    </row>
    <row r="295" spans="2:8">
      <c r="B295" s="313"/>
      <c r="C295" s="57"/>
      <c r="D295" s="57"/>
      <c r="E295" s="58"/>
      <c r="F295" s="58"/>
      <c r="G295" s="58"/>
      <c r="H295" s="58"/>
    </row>
    <row r="296" spans="2:8">
      <c r="B296" s="313"/>
      <c r="C296" s="57"/>
      <c r="D296" s="57"/>
      <c r="E296" s="58"/>
      <c r="F296" s="58"/>
      <c r="G296" s="58"/>
      <c r="H296" s="58"/>
    </row>
    <row r="297" spans="2:8">
      <c r="B297" s="313"/>
      <c r="C297" s="57"/>
      <c r="D297" s="57"/>
      <c r="E297" s="58"/>
      <c r="F297" s="58"/>
      <c r="G297" s="58"/>
      <c r="H297" s="58"/>
    </row>
    <row r="298" spans="2:8">
      <c r="B298" s="313"/>
      <c r="C298" s="57"/>
      <c r="D298" s="57"/>
      <c r="E298" s="58"/>
      <c r="F298" s="58"/>
      <c r="G298" s="58"/>
      <c r="H298" s="58"/>
    </row>
    <row r="299" spans="2:8">
      <c r="B299" s="313"/>
      <c r="C299" s="57"/>
      <c r="D299" s="57"/>
      <c r="E299" s="58"/>
      <c r="F299" s="58"/>
      <c r="G299" s="58"/>
      <c r="H299" s="58"/>
    </row>
    <row r="300" spans="2:8">
      <c r="B300" s="313"/>
      <c r="C300" s="57"/>
      <c r="D300" s="57"/>
      <c r="E300" s="58"/>
      <c r="F300" s="58"/>
      <c r="G300" s="58"/>
      <c r="H300" s="58"/>
    </row>
    <row r="301" spans="2:8">
      <c r="B301" s="313"/>
      <c r="C301" s="57"/>
      <c r="D301" s="57"/>
      <c r="E301" s="58"/>
      <c r="F301" s="58"/>
      <c r="G301" s="58"/>
      <c r="H301" s="58"/>
    </row>
    <row r="302" spans="2:8">
      <c r="B302" s="313"/>
      <c r="C302" s="57"/>
      <c r="D302" s="57"/>
      <c r="E302" s="58"/>
      <c r="F302" s="58"/>
      <c r="G302" s="58"/>
      <c r="H302" s="58"/>
    </row>
    <row r="303" spans="2:8">
      <c r="B303" s="313"/>
      <c r="C303" s="57"/>
      <c r="D303" s="57"/>
      <c r="E303" s="58"/>
      <c r="F303" s="58"/>
      <c r="G303" s="58"/>
      <c r="H303" s="58"/>
    </row>
    <row r="304" spans="2:8">
      <c r="B304" s="313"/>
      <c r="C304" s="57"/>
      <c r="D304" s="57"/>
      <c r="E304" s="58"/>
      <c r="F304" s="58"/>
      <c r="G304" s="58"/>
      <c r="H304" s="58"/>
    </row>
    <row r="305" spans="2:8">
      <c r="B305" s="313"/>
      <c r="C305" s="57"/>
      <c r="D305" s="57"/>
      <c r="E305" s="58"/>
      <c r="F305" s="58"/>
      <c r="G305" s="58"/>
      <c r="H305" s="58"/>
    </row>
    <row r="306" spans="2:8">
      <c r="B306" s="313"/>
      <c r="C306" s="57"/>
      <c r="D306" s="57"/>
      <c r="E306" s="58"/>
      <c r="F306" s="58"/>
      <c r="G306" s="58"/>
      <c r="H306" s="58"/>
    </row>
    <row r="307" spans="2:8">
      <c r="B307" s="313"/>
      <c r="C307" s="57"/>
      <c r="D307" s="57"/>
      <c r="E307" s="58"/>
      <c r="F307" s="58"/>
      <c r="G307" s="58"/>
      <c r="H307" s="58"/>
    </row>
    <row r="308" spans="2:8">
      <c r="B308" s="313"/>
      <c r="C308" s="57"/>
      <c r="D308" s="57"/>
      <c r="E308" s="58"/>
      <c r="F308" s="58"/>
      <c r="G308" s="58"/>
      <c r="H308" s="58"/>
    </row>
    <row r="309" spans="2:8">
      <c r="B309" s="313"/>
      <c r="C309" s="57"/>
      <c r="D309" s="57"/>
      <c r="E309" s="58"/>
      <c r="F309" s="58"/>
      <c r="G309" s="58"/>
      <c r="H309" s="58"/>
    </row>
    <row r="310" spans="2:8">
      <c r="B310" s="313"/>
      <c r="C310" s="57"/>
      <c r="D310" s="57"/>
      <c r="E310" s="58"/>
      <c r="F310" s="58"/>
      <c r="G310" s="58"/>
      <c r="H310" s="58"/>
    </row>
    <row r="311" spans="2:8">
      <c r="B311" s="313"/>
      <c r="C311" s="57"/>
      <c r="D311" s="57"/>
      <c r="E311" s="58"/>
      <c r="F311" s="58"/>
      <c r="G311" s="58"/>
      <c r="H311" s="58"/>
    </row>
    <row r="312" spans="2:8">
      <c r="B312" s="313"/>
      <c r="C312" s="57"/>
      <c r="D312" s="57"/>
      <c r="E312" s="58"/>
      <c r="F312" s="58"/>
      <c r="G312" s="58"/>
      <c r="H312" s="58"/>
    </row>
    <row r="313" spans="2:8">
      <c r="B313" s="313"/>
      <c r="C313" s="57"/>
      <c r="D313" s="57"/>
      <c r="E313" s="58"/>
      <c r="F313" s="58"/>
      <c r="G313" s="58"/>
      <c r="H313" s="58"/>
    </row>
    <row r="314" spans="2:8">
      <c r="B314" s="313"/>
      <c r="C314" s="57"/>
      <c r="D314" s="57"/>
      <c r="E314" s="58"/>
      <c r="F314" s="58"/>
      <c r="G314" s="58"/>
      <c r="H314" s="58"/>
    </row>
    <row r="315" spans="2:8">
      <c r="B315" s="313"/>
      <c r="C315" s="57"/>
      <c r="D315" s="57"/>
      <c r="E315" s="58"/>
      <c r="F315" s="58"/>
      <c r="G315" s="58"/>
      <c r="H315" s="58"/>
    </row>
    <row r="316" spans="2:8">
      <c r="B316" s="313"/>
      <c r="C316" s="57"/>
      <c r="D316" s="57"/>
      <c r="E316" s="58"/>
      <c r="F316" s="58"/>
      <c r="G316" s="58"/>
      <c r="H316" s="58"/>
    </row>
    <row r="317" spans="2:8">
      <c r="B317" s="313"/>
      <c r="C317" s="57"/>
      <c r="D317" s="57"/>
      <c r="E317" s="58"/>
      <c r="F317" s="58"/>
      <c r="G317" s="58"/>
      <c r="H317" s="58"/>
    </row>
    <row r="318" spans="2:8">
      <c r="B318" s="313"/>
      <c r="C318" s="57"/>
      <c r="D318" s="57"/>
      <c r="E318" s="58"/>
      <c r="F318" s="58"/>
      <c r="G318" s="58"/>
      <c r="H318" s="58"/>
    </row>
    <row r="319" spans="2:8">
      <c r="B319" s="313"/>
      <c r="C319" s="57"/>
      <c r="D319" s="57"/>
      <c r="E319" s="58"/>
      <c r="F319" s="58"/>
      <c r="G319" s="58"/>
      <c r="H319" s="58"/>
    </row>
    <row r="320" spans="2:8">
      <c r="B320" s="313"/>
      <c r="C320" s="57"/>
      <c r="D320" s="57"/>
      <c r="E320" s="58"/>
      <c r="F320" s="58"/>
      <c r="G320" s="58"/>
      <c r="H320" s="58"/>
    </row>
    <row r="321" spans="2:8">
      <c r="B321" s="313"/>
      <c r="C321" s="57"/>
      <c r="D321" s="57"/>
      <c r="E321" s="58"/>
      <c r="F321" s="58"/>
      <c r="G321" s="58"/>
      <c r="H321" s="58"/>
    </row>
    <row r="322" spans="2:8">
      <c r="B322" s="313"/>
      <c r="C322" s="57"/>
      <c r="D322" s="57"/>
      <c r="E322" s="58"/>
      <c r="F322" s="58"/>
      <c r="G322" s="58"/>
      <c r="H322" s="58"/>
    </row>
    <row r="323" spans="2:8">
      <c r="B323" s="313"/>
      <c r="C323" s="57"/>
      <c r="D323" s="57"/>
      <c r="E323" s="58"/>
      <c r="F323" s="58"/>
      <c r="G323" s="58"/>
      <c r="H323" s="58"/>
    </row>
    <row r="324" spans="2:8">
      <c r="B324" s="313"/>
      <c r="C324" s="57"/>
      <c r="D324" s="57"/>
      <c r="E324" s="58"/>
      <c r="F324" s="58"/>
      <c r="G324" s="58"/>
      <c r="H324" s="58"/>
    </row>
    <row r="325" spans="2:8">
      <c r="B325" s="313"/>
      <c r="C325" s="57"/>
      <c r="D325" s="57"/>
      <c r="E325" s="58"/>
      <c r="F325" s="58"/>
      <c r="G325" s="58"/>
      <c r="H325" s="58"/>
    </row>
    <row r="326" spans="2:8">
      <c r="B326" s="313"/>
      <c r="C326" s="57"/>
      <c r="D326" s="57"/>
      <c r="E326" s="58"/>
      <c r="F326" s="58"/>
      <c r="G326" s="58"/>
      <c r="H326" s="58"/>
    </row>
    <row r="327" spans="2:8">
      <c r="B327" s="313"/>
      <c r="C327" s="57"/>
      <c r="D327" s="57"/>
      <c r="E327" s="58"/>
      <c r="F327" s="58"/>
      <c r="G327" s="58"/>
      <c r="H327" s="58"/>
    </row>
    <row r="328" spans="2:8">
      <c r="B328" s="313"/>
      <c r="C328" s="57"/>
      <c r="D328" s="57"/>
      <c r="E328" s="58"/>
      <c r="F328" s="58"/>
      <c r="G328" s="58"/>
      <c r="H328" s="58"/>
    </row>
    <row r="329" spans="2:8">
      <c r="B329" s="313"/>
      <c r="C329" s="57"/>
      <c r="D329" s="57"/>
      <c r="E329" s="58"/>
      <c r="F329" s="58"/>
      <c r="G329" s="58"/>
      <c r="H329" s="58"/>
    </row>
    <row r="330" spans="2:8">
      <c r="B330" s="313"/>
      <c r="C330" s="57"/>
      <c r="D330" s="57"/>
      <c r="E330" s="58"/>
      <c r="F330" s="58"/>
      <c r="G330" s="58"/>
      <c r="H330" s="58"/>
    </row>
    <row r="331" spans="2:8">
      <c r="B331" s="313"/>
      <c r="C331" s="57"/>
      <c r="D331" s="57"/>
      <c r="E331" s="58"/>
      <c r="F331" s="58"/>
      <c r="G331" s="58"/>
      <c r="H331" s="58"/>
    </row>
    <row r="332" spans="2:8">
      <c r="B332" s="313"/>
      <c r="C332" s="57"/>
      <c r="D332" s="57"/>
      <c r="E332" s="58"/>
      <c r="F332" s="58"/>
      <c r="G332" s="58"/>
      <c r="H332" s="58"/>
    </row>
    <row r="333" spans="2:8">
      <c r="B333" s="313"/>
      <c r="C333" s="57"/>
      <c r="D333" s="57"/>
      <c r="E333" s="58"/>
      <c r="F333" s="58"/>
      <c r="G333" s="58"/>
      <c r="H333" s="58"/>
    </row>
    <row r="334" spans="2:8">
      <c r="B334" s="313"/>
      <c r="C334" s="57"/>
      <c r="D334" s="57"/>
      <c r="E334" s="58"/>
      <c r="F334" s="58"/>
      <c r="G334" s="58"/>
      <c r="H334" s="58"/>
    </row>
    <row r="335" spans="2:8">
      <c r="B335" s="313"/>
      <c r="C335" s="57"/>
      <c r="D335" s="57"/>
      <c r="E335" s="58"/>
      <c r="F335" s="58"/>
      <c r="G335" s="58"/>
      <c r="H335" s="58"/>
    </row>
    <row r="336" spans="2:8">
      <c r="B336" s="313"/>
      <c r="C336" s="57"/>
      <c r="D336" s="57"/>
      <c r="E336" s="58"/>
      <c r="F336" s="58"/>
      <c r="G336" s="58"/>
      <c r="H336" s="58"/>
    </row>
    <row r="337" spans="2:8">
      <c r="B337" s="313"/>
      <c r="C337" s="57"/>
      <c r="D337" s="57"/>
      <c r="E337" s="58"/>
      <c r="F337" s="58"/>
      <c r="G337" s="58"/>
      <c r="H337" s="58"/>
    </row>
    <row r="338" spans="2:8">
      <c r="B338" s="313"/>
      <c r="C338" s="57"/>
      <c r="D338" s="57"/>
      <c r="E338" s="58"/>
      <c r="F338" s="58"/>
      <c r="G338" s="58"/>
      <c r="H338" s="58"/>
    </row>
    <row r="339" spans="2:8">
      <c r="B339" s="313"/>
      <c r="C339" s="57"/>
      <c r="D339" s="57"/>
      <c r="E339" s="58"/>
      <c r="F339" s="58"/>
      <c r="G339" s="58"/>
      <c r="H339" s="58"/>
    </row>
    <row r="340" spans="2:8">
      <c r="B340" s="313"/>
      <c r="C340" s="57"/>
      <c r="D340" s="57"/>
      <c r="E340" s="58"/>
      <c r="F340" s="58"/>
      <c r="G340" s="58"/>
      <c r="H340" s="58"/>
    </row>
    <row r="341" spans="2:8">
      <c r="B341" s="313"/>
      <c r="C341" s="57"/>
      <c r="D341" s="57"/>
      <c r="E341" s="58"/>
      <c r="F341" s="58"/>
      <c r="G341" s="58"/>
      <c r="H341" s="58"/>
    </row>
    <row r="342" spans="2:8">
      <c r="B342" s="313"/>
      <c r="C342" s="57"/>
      <c r="D342" s="57"/>
      <c r="E342" s="58"/>
      <c r="F342" s="58"/>
      <c r="G342" s="58"/>
      <c r="H342" s="58"/>
    </row>
    <row r="343" spans="2:8">
      <c r="B343" s="313"/>
      <c r="C343" s="57"/>
      <c r="D343" s="57"/>
      <c r="E343" s="58"/>
      <c r="F343" s="58"/>
      <c r="G343" s="58"/>
      <c r="H343" s="58"/>
    </row>
    <row r="344" spans="2:8">
      <c r="B344" s="313"/>
      <c r="C344" s="57"/>
      <c r="D344" s="57"/>
      <c r="E344" s="58"/>
      <c r="F344" s="58"/>
      <c r="G344" s="58"/>
      <c r="H344" s="58"/>
    </row>
    <row r="345" spans="2:8">
      <c r="B345" s="313"/>
      <c r="C345" s="57"/>
      <c r="D345" s="57"/>
      <c r="E345" s="58"/>
      <c r="F345" s="58"/>
      <c r="G345" s="58"/>
      <c r="H345" s="58"/>
    </row>
    <row r="346" spans="2:8">
      <c r="B346" s="313"/>
      <c r="C346" s="57"/>
      <c r="D346" s="57"/>
      <c r="E346" s="58"/>
      <c r="F346" s="58"/>
      <c r="G346" s="58"/>
      <c r="H346" s="58"/>
    </row>
    <row r="347" spans="2:8">
      <c r="B347" s="313"/>
      <c r="C347" s="57"/>
      <c r="D347" s="57"/>
      <c r="E347" s="58"/>
      <c r="F347" s="58"/>
      <c r="G347" s="58"/>
      <c r="H347" s="58"/>
    </row>
    <row r="348" spans="2:8">
      <c r="B348" s="313"/>
      <c r="C348" s="57"/>
      <c r="D348" s="57"/>
      <c r="E348" s="58"/>
      <c r="F348" s="58"/>
      <c r="G348" s="58"/>
      <c r="H348" s="58"/>
    </row>
    <row r="349" spans="2:8">
      <c r="B349" s="313"/>
      <c r="C349" s="57"/>
      <c r="D349" s="57"/>
      <c r="E349" s="58"/>
      <c r="F349" s="58"/>
      <c r="G349" s="58"/>
      <c r="H349" s="58"/>
    </row>
    <row r="350" spans="2:8">
      <c r="B350" s="313"/>
      <c r="C350" s="57"/>
      <c r="D350" s="57"/>
      <c r="E350" s="58"/>
      <c r="F350" s="58"/>
      <c r="G350" s="58"/>
      <c r="H350" s="58"/>
    </row>
    <row r="351" spans="2:8">
      <c r="B351" s="313"/>
      <c r="C351" s="57"/>
      <c r="D351" s="57"/>
      <c r="E351" s="58"/>
      <c r="F351" s="58"/>
      <c r="G351" s="58"/>
      <c r="H351" s="58"/>
    </row>
    <row r="352" spans="2:8">
      <c r="B352" s="313"/>
      <c r="C352" s="57"/>
      <c r="D352" s="57"/>
      <c r="E352" s="58"/>
      <c r="F352" s="58"/>
      <c r="G352" s="58"/>
      <c r="H352" s="58"/>
    </row>
    <row r="353" spans="2:8">
      <c r="B353" s="313"/>
      <c r="C353" s="57"/>
      <c r="D353" s="57"/>
      <c r="E353" s="58"/>
      <c r="F353" s="58"/>
      <c r="G353" s="58"/>
      <c r="H353" s="58"/>
    </row>
    <row r="354" spans="2:8">
      <c r="B354" s="313"/>
      <c r="C354" s="57"/>
      <c r="D354" s="57"/>
      <c r="E354" s="58"/>
      <c r="F354" s="58"/>
      <c r="G354" s="58"/>
      <c r="H354" s="58"/>
    </row>
    <row r="355" spans="2:8">
      <c r="B355" s="313"/>
      <c r="C355" s="57"/>
      <c r="D355" s="57"/>
      <c r="E355" s="58"/>
      <c r="F355" s="58"/>
      <c r="G355" s="58"/>
      <c r="H355" s="58"/>
    </row>
    <row r="356" spans="2:8">
      <c r="B356" s="313"/>
      <c r="C356" s="57"/>
      <c r="D356" s="57"/>
      <c r="E356" s="58"/>
      <c r="F356" s="58"/>
      <c r="G356" s="58"/>
      <c r="H356" s="58"/>
    </row>
    <row r="357" spans="2:8">
      <c r="B357" s="313"/>
      <c r="C357" s="57"/>
      <c r="D357" s="57"/>
      <c r="E357" s="58"/>
      <c r="F357" s="58"/>
      <c r="G357" s="58"/>
      <c r="H357" s="58"/>
    </row>
    <row r="358" spans="2:8">
      <c r="B358" s="313"/>
      <c r="C358" s="57"/>
      <c r="D358" s="57"/>
      <c r="E358" s="58"/>
      <c r="F358" s="58"/>
      <c r="G358" s="58"/>
      <c r="H358" s="58"/>
    </row>
    <row r="359" spans="2:8">
      <c r="B359" s="313"/>
      <c r="C359" s="57"/>
      <c r="D359" s="57"/>
      <c r="E359" s="58"/>
      <c r="F359" s="58"/>
      <c r="G359" s="58"/>
      <c r="H359" s="58"/>
    </row>
    <row r="360" spans="2:8">
      <c r="B360" s="313"/>
      <c r="C360" s="57"/>
      <c r="D360" s="57"/>
      <c r="E360" s="58"/>
      <c r="F360" s="58"/>
      <c r="G360" s="58"/>
      <c r="H360" s="58"/>
    </row>
    <row r="361" spans="2:8">
      <c r="B361" s="313"/>
      <c r="C361" s="57"/>
      <c r="D361" s="57"/>
      <c r="E361" s="58"/>
      <c r="F361" s="58"/>
      <c r="G361" s="58"/>
      <c r="H361" s="58"/>
    </row>
    <row r="362" spans="2:8">
      <c r="B362" s="313"/>
      <c r="C362" s="57"/>
      <c r="D362" s="57"/>
      <c r="E362" s="58"/>
      <c r="F362" s="58"/>
      <c r="G362" s="58"/>
      <c r="H362" s="58"/>
    </row>
    <row r="363" spans="2:8">
      <c r="B363" s="313"/>
      <c r="C363" s="57"/>
      <c r="D363" s="57"/>
      <c r="E363" s="58"/>
      <c r="F363" s="58"/>
      <c r="G363" s="58"/>
      <c r="H363" s="58"/>
    </row>
    <row r="364" spans="2:8">
      <c r="B364" s="313"/>
      <c r="C364" s="57"/>
      <c r="D364" s="57"/>
      <c r="E364" s="58"/>
      <c r="F364" s="58"/>
      <c r="G364" s="58"/>
      <c r="H364" s="58"/>
    </row>
    <row r="365" spans="2:8">
      <c r="B365" s="313"/>
      <c r="C365" s="57"/>
      <c r="D365" s="57"/>
      <c r="E365" s="58"/>
      <c r="F365" s="58"/>
      <c r="G365" s="58"/>
      <c r="H365" s="58"/>
    </row>
    <row r="366" spans="2:8">
      <c r="B366" s="313"/>
      <c r="C366" s="57"/>
      <c r="D366" s="57"/>
      <c r="E366" s="58"/>
      <c r="F366" s="58"/>
      <c r="G366" s="58"/>
      <c r="H366" s="58"/>
    </row>
    <row r="367" spans="2:8">
      <c r="B367" s="313"/>
      <c r="C367" s="57"/>
      <c r="D367" s="57"/>
      <c r="E367" s="58"/>
      <c r="F367" s="58"/>
      <c r="G367" s="58"/>
      <c r="H367" s="58"/>
    </row>
    <row r="368" spans="2:8">
      <c r="B368" s="313"/>
      <c r="C368" s="57"/>
      <c r="D368" s="57"/>
      <c r="E368" s="58"/>
      <c r="F368" s="58"/>
      <c r="G368" s="58"/>
      <c r="H368" s="58"/>
    </row>
    <row r="369" spans="2:8">
      <c r="B369" s="313"/>
      <c r="C369" s="57"/>
      <c r="D369" s="57"/>
      <c r="E369" s="58"/>
      <c r="F369" s="58"/>
      <c r="G369" s="58"/>
      <c r="H369" s="58"/>
    </row>
    <row r="370" spans="2:8">
      <c r="B370" s="313"/>
      <c r="C370" s="57"/>
      <c r="D370" s="57"/>
      <c r="E370" s="58"/>
      <c r="F370" s="58"/>
      <c r="G370" s="58"/>
      <c r="H370" s="58"/>
    </row>
    <row r="371" spans="2:8">
      <c r="B371" s="313"/>
      <c r="C371" s="57"/>
      <c r="D371" s="57"/>
      <c r="E371" s="58"/>
      <c r="F371" s="58"/>
      <c r="G371" s="58"/>
      <c r="H371" s="58"/>
    </row>
    <row r="372" spans="2:8">
      <c r="B372" s="313"/>
      <c r="C372" s="57"/>
      <c r="D372" s="57"/>
      <c r="E372" s="58"/>
      <c r="F372" s="58"/>
      <c r="G372" s="58"/>
      <c r="H372" s="58"/>
    </row>
    <row r="373" spans="2:8">
      <c r="B373" s="313"/>
      <c r="C373" s="57"/>
      <c r="D373" s="57"/>
      <c r="E373" s="58"/>
      <c r="F373" s="58"/>
      <c r="G373" s="58"/>
      <c r="H373" s="58"/>
    </row>
    <row r="374" spans="2:8">
      <c r="B374" s="313"/>
      <c r="C374" s="57"/>
      <c r="D374" s="57"/>
      <c r="E374" s="58"/>
      <c r="F374" s="58"/>
      <c r="G374" s="58"/>
      <c r="H374" s="58"/>
    </row>
    <row r="375" spans="2:8">
      <c r="B375" s="313"/>
      <c r="C375" s="57"/>
      <c r="D375" s="57"/>
      <c r="E375" s="58"/>
      <c r="F375" s="58"/>
      <c r="G375" s="58"/>
      <c r="H375" s="58"/>
    </row>
    <row r="376" spans="2:8">
      <c r="B376" s="313"/>
      <c r="C376" s="57"/>
      <c r="D376" s="57"/>
      <c r="E376" s="58"/>
      <c r="F376" s="58"/>
      <c r="G376" s="58"/>
      <c r="H376" s="58"/>
    </row>
    <row r="377" spans="2:8">
      <c r="B377" s="313"/>
      <c r="C377" s="57"/>
      <c r="D377" s="57"/>
      <c r="E377" s="58"/>
      <c r="F377" s="58"/>
      <c r="G377" s="58"/>
      <c r="H377" s="58"/>
    </row>
    <row r="378" spans="2:8">
      <c r="B378" s="313"/>
      <c r="C378" s="57"/>
      <c r="D378" s="57"/>
      <c r="E378" s="58"/>
      <c r="F378" s="58"/>
      <c r="G378" s="58"/>
      <c r="H378" s="58"/>
    </row>
    <row r="379" spans="2:8">
      <c r="B379" s="313"/>
      <c r="C379" s="57"/>
      <c r="D379" s="57"/>
      <c r="E379" s="58"/>
      <c r="F379" s="58"/>
      <c r="G379" s="58"/>
      <c r="H379" s="58"/>
    </row>
    <row r="380" spans="2:8">
      <c r="B380" s="313"/>
      <c r="C380" s="57"/>
      <c r="D380" s="57"/>
      <c r="E380" s="58"/>
      <c r="F380" s="58"/>
      <c r="G380" s="58"/>
      <c r="H380" s="58"/>
    </row>
    <row r="381" spans="2:8">
      <c r="B381" s="313"/>
      <c r="C381" s="57"/>
      <c r="D381" s="57"/>
      <c r="E381" s="58"/>
      <c r="F381" s="58"/>
      <c r="G381" s="58"/>
      <c r="H381" s="58"/>
    </row>
    <row r="382" spans="2:8">
      <c r="B382" s="313"/>
      <c r="C382" s="57"/>
      <c r="D382" s="57"/>
      <c r="E382" s="58"/>
      <c r="F382" s="58"/>
      <c r="G382" s="58"/>
      <c r="H382" s="58"/>
    </row>
    <row r="383" spans="2:8">
      <c r="B383" s="313"/>
      <c r="C383" s="57"/>
      <c r="D383" s="57"/>
      <c r="E383" s="58"/>
      <c r="F383" s="58"/>
      <c r="G383" s="58"/>
      <c r="H383" s="58"/>
    </row>
    <row r="384" spans="2:8">
      <c r="B384" s="313"/>
      <c r="C384" s="57"/>
      <c r="D384" s="57"/>
      <c r="E384" s="58"/>
      <c r="F384" s="58"/>
      <c r="G384" s="58"/>
      <c r="H384" s="58"/>
    </row>
    <row r="385" spans="2:8">
      <c r="B385" s="313"/>
      <c r="C385" s="57"/>
      <c r="D385" s="57"/>
      <c r="E385" s="58"/>
      <c r="F385" s="58"/>
      <c r="G385" s="58"/>
      <c r="H385" s="58"/>
    </row>
    <row r="386" spans="2:8">
      <c r="B386" s="313"/>
      <c r="C386" s="57"/>
      <c r="D386" s="57"/>
      <c r="E386" s="58"/>
      <c r="F386" s="58"/>
      <c r="G386" s="58"/>
      <c r="H386" s="58"/>
    </row>
    <row r="387" spans="2:8">
      <c r="B387" s="313"/>
      <c r="C387" s="57"/>
      <c r="D387" s="57"/>
      <c r="E387" s="58"/>
      <c r="F387" s="58"/>
      <c r="G387" s="58"/>
      <c r="H387" s="58"/>
    </row>
    <row r="388" spans="2:8">
      <c r="B388" s="313"/>
      <c r="C388" s="57"/>
      <c r="D388" s="57"/>
      <c r="E388" s="58"/>
      <c r="F388" s="58"/>
      <c r="G388" s="58"/>
      <c r="H388" s="58"/>
    </row>
    <row r="389" spans="2:8">
      <c r="B389" s="313"/>
      <c r="C389" s="57"/>
      <c r="D389" s="57"/>
      <c r="E389" s="58"/>
      <c r="F389" s="58"/>
      <c r="G389" s="58"/>
      <c r="H389" s="58"/>
    </row>
    <row r="390" spans="2:8">
      <c r="B390" s="313"/>
      <c r="C390" s="57"/>
      <c r="D390" s="57"/>
      <c r="E390" s="58"/>
      <c r="F390" s="58"/>
      <c r="G390" s="58"/>
      <c r="H390" s="58"/>
    </row>
    <row r="391" spans="2:8">
      <c r="B391" s="313"/>
      <c r="C391" s="57"/>
      <c r="D391" s="57"/>
      <c r="E391" s="58"/>
      <c r="F391" s="58"/>
      <c r="G391" s="58"/>
      <c r="H391" s="58"/>
    </row>
    <row r="392" spans="2:8">
      <c r="B392" s="313"/>
      <c r="C392" s="57"/>
      <c r="D392" s="57"/>
      <c r="E392" s="58"/>
      <c r="F392" s="58"/>
      <c r="G392" s="58"/>
      <c r="H392" s="58"/>
    </row>
    <row r="393" spans="2:8">
      <c r="B393" s="313"/>
      <c r="C393" s="57"/>
      <c r="D393" s="57"/>
      <c r="E393" s="58"/>
      <c r="F393" s="58"/>
      <c r="G393" s="58"/>
      <c r="H393" s="58"/>
    </row>
    <row r="394" spans="2:8">
      <c r="B394" s="313"/>
      <c r="C394" s="57"/>
      <c r="D394" s="57"/>
      <c r="E394" s="58"/>
      <c r="F394" s="58"/>
      <c r="G394" s="58"/>
      <c r="H394" s="58"/>
    </row>
    <row r="395" spans="2:8">
      <c r="B395" s="313"/>
      <c r="C395" s="57"/>
      <c r="D395" s="57"/>
      <c r="E395" s="58"/>
      <c r="F395" s="58"/>
      <c r="G395" s="58"/>
      <c r="H395" s="58"/>
    </row>
    <row r="396" spans="2:8">
      <c r="B396" s="313"/>
      <c r="C396" s="57"/>
      <c r="D396" s="57"/>
      <c r="E396" s="58"/>
      <c r="F396" s="58"/>
      <c r="G396" s="58"/>
      <c r="H396" s="58"/>
    </row>
    <row r="397" spans="2:8">
      <c r="B397" s="313"/>
      <c r="C397" s="57"/>
      <c r="D397" s="57"/>
      <c r="E397" s="58"/>
      <c r="F397" s="58"/>
      <c r="G397" s="58"/>
      <c r="H397" s="58"/>
    </row>
    <row r="398" spans="2:8">
      <c r="B398" s="313"/>
      <c r="C398" s="57"/>
      <c r="D398" s="57"/>
      <c r="E398" s="58"/>
      <c r="F398" s="58"/>
      <c r="G398" s="58"/>
      <c r="H398" s="58"/>
    </row>
    <row r="399" spans="2:8">
      <c r="B399" s="313"/>
      <c r="C399" s="57"/>
      <c r="D399" s="57"/>
      <c r="E399" s="58"/>
      <c r="F399" s="58"/>
      <c r="G399" s="58"/>
      <c r="H399" s="58"/>
    </row>
    <row r="400" spans="2:8">
      <c r="B400" s="313"/>
      <c r="C400" s="57"/>
      <c r="D400" s="57"/>
      <c r="E400" s="58"/>
      <c r="F400" s="58"/>
      <c r="G400" s="58"/>
      <c r="H400" s="58"/>
    </row>
    <row r="401" spans="2:8">
      <c r="B401" s="313"/>
      <c r="C401" s="57"/>
      <c r="D401" s="57"/>
      <c r="E401" s="58"/>
      <c r="F401" s="58"/>
      <c r="G401" s="58"/>
      <c r="H401" s="58"/>
    </row>
    <row r="402" spans="2:8">
      <c r="B402" s="313"/>
      <c r="C402" s="57"/>
      <c r="D402" s="57"/>
      <c r="E402" s="58"/>
      <c r="F402" s="58"/>
      <c r="G402" s="58"/>
      <c r="H402" s="58"/>
    </row>
    <row r="403" spans="2:8">
      <c r="B403" s="313"/>
      <c r="C403" s="57"/>
      <c r="D403" s="57"/>
      <c r="E403" s="58"/>
      <c r="F403" s="58"/>
      <c r="G403" s="58"/>
      <c r="H403" s="58"/>
    </row>
    <row r="404" spans="2:8">
      <c r="B404" s="313"/>
      <c r="C404" s="57"/>
      <c r="D404" s="57"/>
      <c r="E404" s="58"/>
      <c r="F404" s="58"/>
      <c r="G404" s="58"/>
      <c r="H404" s="58"/>
    </row>
    <row r="405" spans="2:8">
      <c r="B405" s="313"/>
      <c r="C405" s="57"/>
      <c r="D405" s="57"/>
      <c r="E405" s="58"/>
      <c r="F405" s="58"/>
      <c r="G405" s="58"/>
      <c r="H405" s="58"/>
    </row>
    <row r="406" spans="2:8">
      <c r="B406" s="313"/>
      <c r="C406" s="57"/>
      <c r="D406" s="57"/>
      <c r="E406" s="58"/>
      <c r="F406" s="58"/>
      <c r="G406" s="58"/>
      <c r="H406" s="58"/>
    </row>
    <row r="407" spans="2:8">
      <c r="B407" s="313"/>
      <c r="C407" s="57"/>
      <c r="D407" s="57"/>
      <c r="E407" s="58"/>
      <c r="F407" s="58"/>
      <c r="G407" s="58"/>
      <c r="H407" s="58"/>
    </row>
    <row r="408" spans="2:8">
      <c r="B408" s="313"/>
      <c r="C408" s="57"/>
      <c r="D408" s="57"/>
      <c r="E408" s="58"/>
      <c r="F408" s="58"/>
      <c r="G408" s="58"/>
      <c r="H408" s="58"/>
    </row>
    <row r="409" spans="2:8">
      <c r="B409" s="313"/>
      <c r="C409" s="57"/>
      <c r="D409" s="57"/>
      <c r="E409" s="58"/>
      <c r="F409" s="58"/>
      <c r="G409" s="58"/>
      <c r="H409" s="58"/>
    </row>
    <row r="410" spans="2:8">
      <c r="B410" s="313"/>
      <c r="C410" s="57"/>
      <c r="D410" s="57"/>
      <c r="E410" s="58"/>
      <c r="F410" s="58"/>
      <c r="G410" s="58"/>
      <c r="H410" s="58"/>
    </row>
    <row r="411" spans="2:8">
      <c r="B411" s="313"/>
      <c r="C411" s="57"/>
      <c r="D411" s="57"/>
      <c r="E411" s="58"/>
      <c r="F411" s="58"/>
      <c r="G411" s="58"/>
      <c r="H411" s="58"/>
    </row>
    <row r="412" spans="2:8">
      <c r="B412" s="313"/>
      <c r="C412" s="57"/>
      <c r="D412" s="57"/>
      <c r="E412" s="58"/>
      <c r="F412" s="58"/>
      <c r="G412" s="58"/>
      <c r="H412" s="58"/>
    </row>
    <row r="413" spans="2:8">
      <c r="B413" s="313"/>
      <c r="C413" s="57"/>
      <c r="D413" s="57"/>
      <c r="E413" s="58"/>
      <c r="F413" s="58"/>
      <c r="G413" s="58"/>
      <c r="H413" s="58"/>
    </row>
    <row r="414" spans="2:8">
      <c r="B414" s="313"/>
      <c r="C414" s="57"/>
      <c r="D414" s="57"/>
      <c r="E414" s="58"/>
      <c r="F414" s="58"/>
      <c r="G414" s="58"/>
      <c r="H414" s="58"/>
    </row>
    <row r="415" spans="2:8">
      <c r="B415" s="313"/>
      <c r="C415" s="57"/>
      <c r="D415" s="57"/>
      <c r="E415" s="58"/>
      <c r="F415" s="58"/>
      <c r="G415" s="58"/>
      <c r="H415" s="58"/>
    </row>
    <row r="416" spans="2:8">
      <c r="B416" s="313"/>
      <c r="C416" s="57"/>
      <c r="D416" s="57"/>
      <c r="E416" s="58"/>
      <c r="F416" s="58"/>
      <c r="G416" s="58"/>
      <c r="H416" s="58"/>
    </row>
    <row r="417" spans="2:8">
      <c r="B417" s="313"/>
      <c r="C417" s="57"/>
      <c r="D417" s="57"/>
      <c r="E417" s="58"/>
      <c r="F417" s="58"/>
      <c r="G417" s="58"/>
      <c r="H417" s="58"/>
    </row>
    <row r="418" spans="2:8">
      <c r="B418" s="313"/>
      <c r="C418" s="57"/>
      <c r="D418" s="57"/>
      <c r="E418" s="58"/>
      <c r="F418" s="58"/>
      <c r="G418" s="58"/>
      <c r="H418" s="58"/>
    </row>
    <row r="419" spans="2:8">
      <c r="B419" s="313"/>
      <c r="C419" s="57"/>
      <c r="D419" s="57"/>
      <c r="E419" s="58"/>
      <c r="F419" s="58"/>
      <c r="G419" s="58"/>
      <c r="H419" s="58"/>
    </row>
    <row r="420" spans="2:8">
      <c r="B420" s="313"/>
      <c r="C420" s="57"/>
      <c r="D420" s="57"/>
      <c r="E420" s="58"/>
      <c r="F420" s="58"/>
      <c r="G420" s="58"/>
      <c r="H420" s="58"/>
    </row>
    <row r="421" spans="2:8">
      <c r="B421" s="313"/>
      <c r="C421" s="57"/>
      <c r="D421" s="57"/>
      <c r="E421" s="58"/>
      <c r="F421" s="58"/>
      <c r="G421" s="58"/>
      <c r="H421" s="58"/>
    </row>
    <row r="422" spans="2:8">
      <c r="B422" s="313"/>
      <c r="C422" s="57"/>
      <c r="D422" s="57"/>
      <c r="E422" s="58"/>
      <c r="F422" s="58"/>
      <c r="G422" s="58"/>
      <c r="H422" s="58"/>
    </row>
    <row r="423" spans="2:8">
      <c r="B423" s="313"/>
      <c r="C423" s="57"/>
      <c r="D423" s="57"/>
      <c r="E423" s="58"/>
      <c r="F423" s="58"/>
      <c r="G423" s="58"/>
      <c r="H423" s="58"/>
    </row>
    <row r="424" spans="2:8">
      <c r="B424" s="313"/>
      <c r="C424" s="57"/>
      <c r="D424" s="57"/>
      <c r="E424" s="58"/>
      <c r="F424" s="58"/>
      <c r="G424" s="58"/>
      <c r="H424" s="58"/>
    </row>
    <row r="425" spans="2:8">
      <c r="B425" s="313"/>
      <c r="C425" s="57"/>
      <c r="D425" s="57"/>
      <c r="E425" s="58"/>
      <c r="F425" s="58"/>
      <c r="G425" s="58"/>
      <c r="H425" s="58"/>
    </row>
    <row r="426" spans="2:8">
      <c r="B426" s="313"/>
      <c r="C426" s="57"/>
      <c r="D426" s="57"/>
      <c r="E426" s="58"/>
      <c r="F426" s="58"/>
      <c r="G426" s="58"/>
      <c r="H426" s="58"/>
    </row>
    <row r="427" spans="2:8">
      <c r="B427" s="313"/>
      <c r="C427" s="57"/>
      <c r="D427" s="57"/>
      <c r="E427" s="58"/>
      <c r="F427" s="58"/>
      <c r="G427" s="58"/>
      <c r="H427" s="58"/>
    </row>
    <row r="428" spans="2:8">
      <c r="B428" s="313"/>
      <c r="C428" s="57"/>
      <c r="D428" s="57"/>
      <c r="E428" s="58"/>
      <c r="F428" s="58"/>
      <c r="G428" s="58"/>
      <c r="H428" s="58"/>
    </row>
    <row r="429" spans="2:8">
      <c r="B429" s="313"/>
      <c r="C429" s="57"/>
      <c r="D429" s="57"/>
      <c r="E429" s="58"/>
      <c r="F429" s="58"/>
      <c r="G429" s="58"/>
      <c r="H429" s="58"/>
    </row>
    <row r="430" spans="2:8">
      <c r="B430" s="313"/>
      <c r="C430" s="57"/>
      <c r="D430" s="57"/>
      <c r="E430" s="58"/>
      <c r="F430" s="58"/>
      <c r="G430" s="58"/>
      <c r="H430" s="58"/>
    </row>
    <row r="431" spans="2:8">
      <c r="B431" s="313"/>
      <c r="C431" s="57"/>
      <c r="D431" s="57"/>
      <c r="E431" s="58"/>
      <c r="F431" s="58"/>
      <c r="G431" s="58"/>
      <c r="H431" s="58"/>
    </row>
    <row r="432" spans="2:8">
      <c r="B432" s="313"/>
      <c r="C432" s="57"/>
      <c r="D432" s="57"/>
      <c r="E432" s="58"/>
      <c r="F432" s="58"/>
      <c r="G432" s="58"/>
      <c r="H432" s="58"/>
    </row>
    <row r="433" spans="2:8">
      <c r="B433" s="313"/>
      <c r="C433" s="57"/>
      <c r="D433" s="57"/>
      <c r="E433" s="58"/>
      <c r="F433" s="58"/>
      <c r="G433" s="58"/>
      <c r="H433" s="58"/>
    </row>
    <row r="434" spans="2:8">
      <c r="B434" s="313"/>
      <c r="C434" s="57"/>
      <c r="D434" s="57"/>
      <c r="E434" s="58"/>
      <c r="F434" s="58"/>
      <c r="G434" s="58"/>
      <c r="H434" s="58"/>
    </row>
    <row r="435" spans="2:8">
      <c r="B435" s="313"/>
      <c r="C435" s="57"/>
      <c r="D435" s="57"/>
      <c r="E435" s="58"/>
      <c r="F435" s="58"/>
      <c r="G435" s="58"/>
      <c r="H435" s="58"/>
    </row>
    <row r="436" spans="2:8">
      <c r="B436" s="313"/>
      <c r="C436" s="57"/>
      <c r="D436" s="57"/>
      <c r="E436" s="58"/>
      <c r="F436" s="58"/>
      <c r="G436" s="58"/>
      <c r="H436" s="58"/>
    </row>
    <row r="437" spans="2:8">
      <c r="B437" s="313"/>
      <c r="C437" s="57"/>
      <c r="D437" s="57"/>
      <c r="E437" s="58"/>
      <c r="F437" s="58"/>
      <c r="G437" s="58"/>
      <c r="H437" s="58"/>
    </row>
    <row r="438" spans="2:8">
      <c r="B438" s="313"/>
      <c r="C438" s="57"/>
      <c r="D438" s="57"/>
      <c r="E438" s="58"/>
      <c r="F438" s="58"/>
      <c r="G438" s="58"/>
      <c r="H438" s="58"/>
    </row>
    <row r="439" spans="2:8">
      <c r="B439" s="313"/>
      <c r="C439" s="57"/>
      <c r="D439" s="57"/>
      <c r="E439" s="58"/>
      <c r="F439" s="58"/>
      <c r="G439" s="58"/>
      <c r="H439" s="58"/>
    </row>
    <row r="440" spans="2:8">
      <c r="B440" s="313"/>
      <c r="C440" s="57"/>
      <c r="D440" s="57"/>
      <c r="E440" s="58"/>
      <c r="F440" s="58"/>
      <c r="G440" s="58"/>
      <c r="H440" s="58"/>
    </row>
    <row r="441" spans="2:8">
      <c r="B441" s="313"/>
      <c r="C441" s="57"/>
      <c r="D441" s="57"/>
      <c r="E441" s="58"/>
      <c r="F441" s="58"/>
      <c r="G441" s="58"/>
      <c r="H441" s="58"/>
    </row>
    <row r="442" spans="2:8">
      <c r="B442" s="313"/>
      <c r="C442" s="57"/>
      <c r="D442" s="57"/>
      <c r="E442" s="58"/>
      <c r="F442" s="58"/>
      <c r="G442" s="58"/>
      <c r="H442" s="58"/>
    </row>
    <row r="443" spans="2:8">
      <c r="B443" s="313"/>
      <c r="C443" s="57"/>
      <c r="D443" s="57"/>
      <c r="E443" s="58"/>
      <c r="F443" s="58"/>
      <c r="G443" s="58"/>
      <c r="H443" s="58"/>
    </row>
    <row r="444" spans="2:8">
      <c r="B444" s="313"/>
      <c r="C444" s="57"/>
      <c r="D444" s="57"/>
      <c r="E444" s="58"/>
      <c r="F444" s="58"/>
      <c r="G444" s="58"/>
      <c r="H444" s="58"/>
    </row>
    <row r="445" spans="2:8">
      <c r="B445" s="313"/>
      <c r="C445" s="57"/>
      <c r="D445" s="57"/>
      <c r="E445" s="58"/>
      <c r="F445" s="58"/>
      <c r="G445" s="58"/>
      <c r="H445" s="58"/>
    </row>
    <row r="446" spans="2:8">
      <c r="B446" s="313"/>
      <c r="C446" s="57"/>
      <c r="D446" s="57"/>
      <c r="E446" s="58"/>
      <c r="F446" s="58"/>
      <c r="G446" s="58"/>
      <c r="H446" s="58"/>
    </row>
    <row r="447" spans="2:8">
      <c r="B447" s="313"/>
      <c r="C447" s="57"/>
      <c r="D447" s="57"/>
      <c r="E447" s="58"/>
      <c r="F447" s="58"/>
      <c r="G447" s="58"/>
      <c r="H447" s="58"/>
    </row>
    <row r="448" spans="2:8">
      <c r="B448" s="313"/>
      <c r="C448" s="57"/>
      <c r="D448" s="57"/>
      <c r="E448" s="58"/>
      <c r="F448" s="58"/>
      <c r="G448" s="58"/>
      <c r="H448" s="58"/>
    </row>
    <row r="449" spans="2:8">
      <c r="B449" s="313"/>
      <c r="C449" s="57"/>
      <c r="D449" s="57"/>
      <c r="E449" s="58"/>
      <c r="F449" s="58"/>
      <c r="G449" s="58"/>
      <c r="H449" s="58"/>
    </row>
    <row r="450" spans="2:8">
      <c r="B450" s="313"/>
      <c r="C450" s="57"/>
      <c r="D450" s="57"/>
      <c r="E450" s="58"/>
      <c r="F450" s="58"/>
      <c r="G450" s="58"/>
      <c r="H450" s="58"/>
    </row>
    <row r="451" spans="2:8">
      <c r="B451" s="313"/>
      <c r="C451" s="57"/>
      <c r="D451" s="57"/>
      <c r="E451" s="58"/>
      <c r="F451" s="58"/>
      <c r="G451" s="58"/>
      <c r="H451" s="58"/>
    </row>
    <row r="452" spans="2:8">
      <c r="B452" s="313"/>
      <c r="C452" s="57"/>
      <c r="D452" s="57"/>
      <c r="E452" s="58"/>
      <c r="F452" s="58"/>
      <c r="G452" s="58"/>
      <c r="H452" s="58"/>
    </row>
    <row r="453" spans="2:8">
      <c r="B453" s="313"/>
      <c r="C453" s="57"/>
      <c r="D453" s="57"/>
      <c r="E453" s="58"/>
      <c r="F453" s="58"/>
      <c r="G453" s="58"/>
      <c r="H453" s="58"/>
    </row>
    <row r="454" spans="2:8">
      <c r="B454" s="313"/>
      <c r="C454" s="57"/>
      <c r="D454" s="57"/>
      <c r="E454" s="58"/>
      <c r="F454" s="58"/>
      <c r="G454" s="58"/>
      <c r="H454" s="58"/>
    </row>
    <row r="455" spans="2:8">
      <c r="B455" s="313"/>
      <c r="C455" s="57"/>
      <c r="D455" s="57"/>
      <c r="E455" s="58"/>
      <c r="F455" s="58"/>
      <c r="G455" s="58"/>
      <c r="H455" s="58"/>
    </row>
    <row r="456" spans="2:8">
      <c r="B456" s="313"/>
      <c r="C456" s="57"/>
      <c r="D456" s="57"/>
      <c r="E456" s="58"/>
      <c r="F456" s="58"/>
      <c r="G456" s="58"/>
      <c r="H456" s="58"/>
    </row>
    <row r="457" spans="2:8">
      <c r="B457" s="313"/>
      <c r="C457" s="57"/>
      <c r="D457" s="57"/>
      <c r="E457" s="58"/>
      <c r="F457" s="58"/>
      <c r="G457" s="58"/>
      <c r="H457" s="58"/>
    </row>
    <row r="458" spans="2:8">
      <c r="B458" s="313"/>
      <c r="C458" s="57"/>
      <c r="D458" s="57"/>
      <c r="E458" s="58"/>
      <c r="F458" s="58"/>
      <c r="G458" s="58"/>
      <c r="H458" s="58"/>
    </row>
    <row r="459" spans="2:8">
      <c r="B459" s="313"/>
      <c r="C459" s="57"/>
      <c r="D459" s="57"/>
      <c r="E459" s="58"/>
      <c r="F459" s="58"/>
      <c r="G459" s="58"/>
      <c r="H459" s="58"/>
    </row>
    <row r="460" spans="2:8">
      <c r="B460" s="313"/>
      <c r="C460" s="57"/>
      <c r="D460" s="57"/>
      <c r="E460" s="58"/>
      <c r="F460" s="58"/>
      <c r="G460" s="58"/>
      <c r="H460" s="58"/>
    </row>
    <row r="461" spans="2:8">
      <c r="B461" s="313"/>
      <c r="C461" s="57"/>
      <c r="D461" s="57"/>
      <c r="E461" s="58"/>
      <c r="F461" s="58"/>
      <c r="G461" s="58"/>
      <c r="H461" s="58"/>
    </row>
    <row r="462" spans="2:8">
      <c r="B462" s="313"/>
      <c r="C462" s="57"/>
      <c r="D462" s="57"/>
      <c r="E462" s="58"/>
      <c r="F462" s="58"/>
      <c r="G462" s="58"/>
      <c r="H462" s="58"/>
    </row>
    <row r="463" spans="2:8">
      <c r="B463" s="313"/>
      <c r="C463" s="57"/>
      <c r="D463" s="57"/>
      <c r="E463" s="58"/>
      <c r="F463" s="58"/>
      <c r="G463" s="58"/>
      <c r="H463" s="58"/>
    </row>
    <row r="464" spans="2:8">
      <c r="B464" s="313"/>
      <c r="C464" s="57"/>
      <c r="D464" s="57"/>
      <c r="E464" s="58"/>
      <c r="F464" s="58"/>
      <c r="G464" s="58"/>
      <c r="H464" s="58"/>
    </row>
    <row r="465" spans="2:8">
      <c r="B465" s="313"/>
      <c r="C465" s="57"/>
      <c r="D465" s="57"/>
      <c r="E465" s="58"/>
      <c r="F465" s="58"/>
      <c r="G465" s="58"/>
      <c r="H465" s="58"/>
    </row>
    <row r="466" spans="2:8">
      <c r="B466" s="313"/>
      <c r="C466" s="57"/>
      <c r="D466" s="57"/>
      <c r="E466" s="58"/>
      <c r="F466" s="58"/>
      <c r="G466" s="58"/>
      <c r="H466" s="58"/>
    </row>
    <row r="467" spans="2:8">
      <c r="B467" s="313"/>
      <c r="C467" s="57"/>
      <c r="D467" s="57"/>
      <c r="E467" s="58"/>
      <c r="F467" s="58"/>
      <c r="G467" s="58"/>
      <c r="H467" s="58"/>
    </row>
    <row r="468" spans="2:8">
      <c r="B468" s="313"/>
      <c r="C468" s="57"/>
      <c r="D468" s="57"/>
      <c r="E468" s="58"/>
      <c r="F468" s="58"/>
      <c r="G468" s="58"/>
      <c r="H468" s="58"/>
    </row>
    <row r="469" spans="2:8">
      <c r="B469" s="313"/>
      <c r="C469" s="57"/>
      <c r="D469" s="57"/>
      <c r="E469" s="58"/>
      <c r="F469" s="58"/>
      <c r="G469" s="58"/>
      <c r="H469" s="58"/>
    </row>
    <row r="470" spans="2:8">
      <c r="B470" s="313"/>
      <c r="C470" s="57"/>
      <c r="D470" s="57"/>
      <c r="E470" s="58"/>
      <c r="F470" s="58"/>
      <c r="G470" s="58"/>
      <c r="H470" s="58"/>
    </row>
    <row r="471" spans="2:8">
      <c r="B471" s="313"/>
      <c r="C471" s="57"/>
      <c r="D471" s="57"/>
      <c r="E471" s="58"/>
      <c r="F471" s="58"/>
      <c r="G471" s="58"/>
      <c r="H471" s="58"/>
    </row>
    <row r="472" spans="2:8">
      <c r="B472" s="313"/>
      <c r="C472" s="57"/>
      <c r="D472" s="57"/>
      <c r="E472" s="58"/>
      <c r="F472" s="58"/>
      <c r="G472" s="58"/>
      <c r="H472" s="58"/>
    </row>
    <row r="473" spans="2:8">
      <c r="B473" s="313"/>
      <c r="C473" s="57"/>
      <c r="D473" s="57"/>
      <c r="E473" s="58"/>
      <c r="F473" s="58"/>
      <c r="G473" s="58"/>
      <c r="H473" s="58"/>
    </row>
    <row r="474" spans="2:8">
      <c r="B474" s="313"/>
      <c r="C474" s="57"/>
      <c r="D474" s="57"/>
      <c r="E474" s="58"/>
      <c r="F474" s="58"/>
      <c r="G474" s="58"/>
      <c r="H474" s="58"/>
    </row>
    <row r="475" spans="2:8">
      <c r="B475" s="313"/>
      <c r="C475" s="57"/>
      <c r="D475" s="57"/>
      <c r="E475" s="58"/>
      <c r="F475" s="58"/>
      <c r="G475" s="58"/>
      <c r="H475" s="58"/>
    </row>
    <row r="476" spans="2:8">
      <c r="B476" s="313"/>
      <c r="C476" s="57"/>
      <c r="D476" s="57"/>
      <c r="E476" s="58"/>
      <c r="F476" s="58"/>
      <c r="G476" s="58"/>
      <c r="H476" s="58"/>
    </row>
    <row r="477" spans="2:8">
      <c r="B477" s="313"/>
      <c r="C477" s="57"/>
      <c r="D477" s="57"/>
      <c r="E477" s="58"/>
      <c r="F477" s="58"/>
      <c r="G477" s="58"/>
      <c r="H477" s="58"/>
    </row>
    <row r="478" spans="2:8">
      <c r="B478" s="313"/>
      <c r="C478" s="57"/>
      <c r="D478" s="57"/>
      <c r="E478" s="58"/>
      <c r="F478" s="58"/>
      <c r="G478" s="58"/>
      <c r="H478" s="58"/>
    </row>
    <row r="479" spans="2:8">
      <c r="B479" s="313"/>
      <c r="C479" s="57"/>
      <c r="D479" s="57"/>
      <c r="E479" s="58"/>
      <c r="F479" s="58"/>
      <c r="G479" s="58"/>
      <c r="H479" s="58"/>
    </row>
    <row r="480" spans="2:8">
      <c r="B480" s="313"/>
      <c r="C480" s="57"/>
      <c r="D480" s="57"/>
      <c r="E480" s="58"/>
      <c r="F480" s="58"/>
      <c r="G480" s="58"/>
      <c r="H480" s="58"/>
    </row>
    <row r="481" spans="2:8">
      <c r="B481" s="313"/>
      <c r="C481" s="57"/>
      <c r="D481" s="57"/>
      <c r="E481" s="58"/>
      <c r="F481" s="58"/>
      <c r="G481" s="58"/>
      <c r="H481" s="58"/>
    </row>
    <row r="482" spans="2:8">
      <c r="B482" s="313"/>
      <c r="C482" s="57"/>
      <c r="D482" s="57"/>
      <c r="E482" s="58"/>
      <c r="F482" s="58"/>
      <c r="G482" s="58"/>
      <c r="H482" s="58"/>
    </row>
    <row r="483" spans="2:8">
      <c r="B483" s="313"/>
      <c r="C483" s="57"/>
      <c r="D483" s="57"/>
      <c r="E483" s="58"/>
      <c r="F483" s="58"/>
      <c r="G483" s="58"/>
      <c r="H483" s="58"/>
    </row>
    <row r="484" spans="2:8">
      <c r="B484" s="313"/>
      <c r="C484" s="57"/>
      <c r="D484" s="57"/>
      <c r="E484" s="58"/>
      <c r="F484" s="58"/>
      <c r="G484" s="58"/>
      <c r="H484" s="58"/>
    </row>
    <row r="485" spans="2:8">
      <c r="B485" s="313"/>
      <c r="C485" s="57"/>
      <c r="D485" s="57"/>
      <c r="E485" s="58"/>
      <c r="F485" s="58"/>
      <c r="G485" s="58"/>
      <c r="H485" s="58"/>
    </row>
    <row r="486" spans="2:8">
      <c r="B486" s="313"/>
      <c r="C486" s="57"/>
      <c r="D486" s="57"/>
      <c r="E486" s="58"/>
      <c r="F486" s="58"/>
      <c r="G486" s="58"/>
      <c r="H486" s="58"/>
    </row>
    <row r="487" spans="2:8">
      <c r="B487" s="313"/>
      <c r="C487" s="57"/>
      <c r="D487" s="57"/>
      <c r="E487" s="58"/>
      <c r="F487" s="58"/>
      <c r="G487" s="58"/>
      <c r="H487" s="58"/>
    </row>
    <row r="488" spans="2:8">
      <c r="B488" s="313"/>
      <c r="C488" s="57"/>
      <c r="D488" s="57"/>
      <c r="E488" s="58"/>
      <c r="F488" s="58"/>
      <c r="G488" s="58"/>
      <c r="H488" s="58"/>
    </row>
    <row r="489" spans="2:8">
      <c r="B489" s="313"/>
      <c r="C489" s="57"/>
      <c r="D489" s="57"/>
      <c r="E489" s="58"/>
      <c r="F489" s="58"/>
      <c r="G489" s="58"/>
      <c r="H489" s="58"/>
    </row>
    <row r="490" spans="2:8">
      <c r="B490" s="313"/>
      <c r="C490" s="57"/>
      <c r="D490" s="57"/>
      <c r="E490" s="58"/>
      <c r="F490" s="58"/>
      <c r="G490" s="58"/>
      <c r="H490" s="58"/>
    </row>
    <row r="491" spans="2:8">
      <c r="B491" s="313"/>
      <c r="C491" s="57"/>
      <c r="D491" s="57"/>
      <c r="E491" s="58"/>
      <c r="F491" s="58"/>
      <c r="G491" s="58"/>
      <c r="H491" s="58"/>
    </row>
    <row r="492" spans="2:8">
      <c r="B492" s="313"/>
      <c r="C492" s="57"/>
      <c r="D492" s="57"/>
      <c r="E492" s="58"/>
      <c r="F492" s="58"/>
      <c r="G492" s="58"/>
      <c r="H492" s="58"/>
    </row>
    <row r="493" spans="2:8">
      <c r="B493" s="313"/>
      <c r="C493" s="57"/>
      <c r="D493" s="57"/>
      <c r="E493" s="58"/>
      <c r="F493" s="58"/>
      <c r="G493" s="58"/>
      <c r="H493" s="58"/>
    </row>
    <row r="494" spans="2:8">
      <c r="B494" s="313"/>
      <c r="C494" s="57"/>
      <c r="D494" s="57"/>
      <c r="E494" s="58"/>
      <c r="F494" s="58"/>
      <c r="G494" s="58"/>
      <c r="H494" s="58"/>
    </row>
    <row r="495" spans="2:8">
      <c r="B495" s="313"/>
      <c r="C495" s="57"/>
      <c r="D495" s="57"/>
      <c r="E495" s="58"/>
      <c r="F495" s="58"/>
      <c r="G495" s="58"/>
      <c r="H495" s="58"/>
    </row>
    <row r="496" spans="2:8">
      <c r="B496" s="313"/>
      <c r="C496" s="57"/>
      <c r="D496" s="57"/>
      <c r="E496" s="58"/>
      <c r="F496" s="58"/>
      <c r="G496" s="58"/>
      <c r="H496" s="58"/>
    </row>
    <row r="497" spans="2:8">
      <c r="B497" s="313"/>
      <c r="C497" s="57"/>
      <c r="D497" s="57"/>
      <c r="E497" s="58"/>
      <c r="F497" s="58"/>
      <c r="G497" s="58"/>
      <c r="H497" s="58"/>
    </row>
    <row r="498" spans="2:8">
      <c r="B498" s="313"/>
      <c r="C498" s="57"/>
      <c r="D498" s="57"/>
      <c r="E498" s="58"/>
      <c r="F498" s="58"/>
      <c r="G498" s="58"/>
      <c r="H498" s="58"/>
    </row>
    <row r="499" spans="2:8">
      <c r="B499" s="313"/>
      <c r="C499" s="57"/>
      <c r="D499" s="57"/>
      <c r="E499" s="58"/>
      <c r="F499" s="58"/>
      <c r="G499" s="58"/>
      <c r="H499" s="58"/>
    </row>
    <row r="500" spans="2:8">
      <c r="B500" s="313"/>
      <c r="C500" s="57"/>
      <c r="D500" s="57"/>
      <c r="E500" s="58"/>
      <c r="F500" s="58"/>
      <c r="G500" s="58"/>
      <c r="H500" s="58"/>
    </row>
    <row r="501" spans="2:8">
      <c r="B501" s="313"/>
      <c r="C501" s="57"/>
      <c r="D501" s="57"/>
      <c r="E501" s="58"/>
      <c r="F501" s="58"/>
      <c r="G501" s="58"/>
      <c r="H501" s="58"/>
    </row>
    <row r="502" spans="2:8">
      <c r="B502" s="313"/>
      <c r="C502" s="57"/>
      <c r="D502" s="57"/>
      <c r="E502" s="58"/>
      <c r="F502" s="58"/>
      <c r="G502" s="58"/>
      <c r="H502" s="58"/>
    </row>
    <row r="503" spans="2:8">
      <c r="B503" s="313"/>
      <c r="C503" s="57"/>
      <c r="D503" s="57"/>
      <c r="E503" s="58"/>
      <c r="F503" s="58"/>
      <c r="G503" s="58"/>
      <c r="H503" s="58"/>
    </row>
    <row r="504" spans="2:8">
      <c r="B504" s="313"/>
      <c r="C504" s="57"/>
      <c r="D504" s="57"/>
      <c r="E504" s="58"/>
      <c r="F504" s="58"/>
      <c r="G504" s="58"/>
      <c r="H504" s="58"/>
    </row>
    <row r="505" spans="2:8">
      <c r="B505" s="313"/>
      <c r="C505" s="57"/>
      <c r="D505" s="57"/>
      <c r="E505" s="58"/>
      <c r="F505" s="58"/>
      <c r="G505" s="58"/>
      <c r="H505" s="58"/>
    </row>
    <row r="506" spans="2:8">
      <c r="B506" s="313"/>
      <c r="C506" s="57"/>
      <c r="D506" s="57"/>
      <c r="E506" s="58"/>
      <c r="F506" s="58"/>
      <c r="G506" s="58"/>
      <c r="H506" s="58"/>
    </row>
    <row r="507" spans="2:8">
      <c r="B507" s="313"/>
      <c r="C507" s="57"/>
      <c r="D507" s="57"/>
      <c r="E507" s="58"/>
      <c r="F507" s="58"/>
      <c r="G507" s="58"/>
      <c r="H507" s="58"/>
    </row>
    <row r="508" spans="2:8">
      <c r="B508" s="313"/>
      <c r="C508" s="57"/>
      <c r="D508" s="57"/>
      <c r="E508" s="58"/>
      <c r="F508" s="58"/>
      <c r="G508" s="58"/>
      <c r="H508" s="58"/>
    </row>
    <row r="509" spans="2:8">
      <c r="B509" s="313"/>
      <c r="C509" s="57"/>
      <c r="D509" s="57"/>
      <c r="E509" s="58"/>
      <c r="F509" s="58"/>
      <c r="G509" s="58"/>
      <c r="H509" s="58"/>
    </row>
    <row r="510" spans="2:8">
      <c r="B510" s="313"/>
      <c r="C510" s="57"/>
      <c r="D510" s="57"/>
      <c r="E510" s="58"/>
      <c r="F510" s="58"/>
      <c r="G510" s="58"/>
      <c r="H510" s="58"/>
    </row>
    <row r="511" spans="2:8">
      <c r="B511" s="313"/>
      <c r="C511" s="57"/>
      <c r="D511" s="57"/>
      <c r="E511" s="58"/>
      <c r="F511" s="58"/>
      <c r="G511" s="58"/>
      <c r="H511" s="58"/>
    </row>
    <row r="512" spans="2:8">
      <c r="B512" s="313"/>
      <c r="C512" s="57"/>
      <c r="D512" s="57"/>
      <c r="E512" s="58"/>
      <c r="F512" s="58"/>
      <c r="G512" s="58"/>
      <c r="H512" s="58"/>
    </row>
    <row r="513" spans="2:8">
      <c r="B513" s="313"/>
      <c r="C513" s="57"/>
      <c r="D513" s="57"/>
      <c r="E513" s="58"/>
      <c r="F513" s="58"/>
      <c r="G513" s="58"/>
      <c r="H513" s="58"/>
    </row>
    <row r="514" spans="2:8">
      <c r="B514" s="313"/>
      <c r="C514" s="57"/>
      <c r="D514" s="57"/>
      <c r="E514" s="58"/>
      <c r="F514" s="58"/>
      <c r="G514" s="58"/>
      <c r="H514" s="58"/>
    </row>
    <row r="515" spans="2:8">
      <c r="B515" s="313"/>
      <c r="C515" s="57"/>
      <c r="D515" s="57"/>
      <c r="E515" s="58"/>
      <c r="F515" s="58"/>
      <c r="G515" s="58"/>
      <c r="H515" s="58"/>
    </row>
    <row r="516" spans="2:8">
      <c r="B516" s="313"/>
      <c r="C516" s="57"/>
      <c r="D516" s="57"/>
      <c r="E516" s="58"/>
      <c r="F516" s="58"/>
      <c r="G516" s="58"/>
      <c r="H516" s="58"/>
    </row>
    <row r="517" spans="2:8">
      <c r="B517" s="313"/>
      <c r="C517" s="57"/>
      <c r="D517" s="57"/>
      <c r="E517" s="58"/>
      <c r="F517" s="58"/>
      <c r="G517" s="58"/>
      <c r="H517" s="58"/>
    </row>
    <row r="518" spans="2:8">
      <c r="B518" s="313"/>
      <c r="C518" s="57"/>
      <c r="D518" s="57"/>
      <c r="E518" s="58"/>
      <c r="F518" s="58"/>
      <c r="G518" s="58"/>
      <c r="H518" s="58"/>
    </row>
    <row r="519" spans="2:8">
      <c r="B519" s="313"/>
      <c r="C519" s="57"/>
      <c r="D519" s="57"/>
      <c r="E519" s="58"/>
      <c r="F519" s="58"/>
      <c r="G519" s="58"/>
      <c r="H519" s="58"/>
    </row>
    <row r="520" spans="2:8">
      <c r="B520" s="313"/>
      <c r="C520" s="57"/>
      <c r="D520" s="57"/>
      <c r="E520" s="58"/>
      <c r="F520" s="58"/>
      <c r="G520" s="58"/>
      <c r="H520" s="58"/>
    </row>
    <row r="521" spans="2:8">
      <c r="B521" s="313"/>
      <c r="C521" s="57"/>
      <c r="D521" s="57"/>
      <c r="E521" s="58"/>
      <c r="F521" s="58"/>
      <c r="G521" s="58"/>
      <c r="H521" s="58"/>
    </row>
    <row r="522" spans="2:8">
      <c r="B522" s="313"/>
      <c r="C522" s="57"/>
      <c r="D522" s="57"/>
      <c r="E522" s="58"/>
      <c r="F522" s="58"/>
      <c r="G522" s="58"/>
      <c r="H522" s="58"/>
    </row>
    <row r="523" spans="2:8">
      <c r="B523" s="313"/>
      <c r="C523" s="57"/>
      <c r="D523" s="57"/>
      <c r="E523" s="58"/>
      <c r="F523" s="58"/>
      <c r="G523" s="58"/>
      <c r="H523" s="58"/>
    </row>
    <row r="524" spans="2:8">
      <c r="B524" s="313"/>
      <c r="C524" s="57"/>
      <c r="D524" s="57"/>
      <c r="E524" s="58"/>
      <c r="F524" s="58"/>
      <c r="G524" s="58"/>
      <c r="H524" s="58"/>
    </row>
    <row r="525" spans="2:8">
      <c r="B525" s="313"/>
      <c r="C525" s="57"/>
      <c r="D525" s="57"/>
      <c r="E525" s="58"/>
      <c r="F525" s="58"/>
      <c r="G525" s="58"/>
      <c r="H525" s="58"/>
    </row>
    <row r="526" spans="2:8">
      <c r="B526" s="313"/>
      <c r="C526" s="57"/>
      <c r="D526" s="57"/>
      <c r="E526" s="58"/>
      <c r="F526" s="58"/>
      <c r="G526" s="58"/>
      <c r="H526" s="58"/>
    </row>
    <row r="527" spans="2:8">
      <c r="B527" s="313"/>
      <c r="C527" s="57"/>
      <c r="D527" s="57"/>
      <c r="E527" s="58"/>
      <c r="F527" s="58"/>
      <c r="G527" s="58"/>
      <c r="H527" s="58"/>
    </row>
    <row r="528" spans="2:8">
      <c r="B528" s="313"/>
      <c r="C528" s="57"/>
      <c r="D528" s="57"/>
      <c r="E528" s="58"/>
      <c r="F528" s="58"/>
      <c r="G528" s="58"/>
      <c r="H528" s="58"/>
    </row>
    <row r="529" spans="2:8">
      <c r="B529" s="313"/>
      <c r="C529" s="57"/>
      <c r="D529" s="57"/>
      <c r="E529" s="58"/>
      <c r="F529" s="58"/>
      <c r="G529" s="58"/>
      <c r="H529" s="58"/>
    </row>
    <row r="530" spans="2:8">
      <c r="B530" s="313"/>
      <c r="C530" s="57"/>
      <c r="D530" s="57"/>
      <c r="E530" s="58"/>
      <c r="F530" s="58"/>
      <c r="G530" s="58"/>
      <c r="H530" s="58"/>
    </row>
    <row r="531" spans="2:8">
      <c r="B531" s="313"/>
      <c r="C531" s="57"/>
      <c r="D531" s="57"/>
      <c r="E531" s="58"/>
      <c r="F531" s="58"/>
      <c r="G531" s="58"/>
      <c r="H531" s="58"/>
    </row>
    <row r="532" spans="2:8">
      <c r="B532" s="313"/>
      <c r="C532" s="57"/>
      <c r="D532" s="57"/>
      <c r="E532" s="58"/>
      <c r="F532" s="58"/>
      <c r="G532" s="58"/>
      <c r="H532" s="58"/>
    </row>
    <row r="533" spans="2:8">
      <c r="B533" s="313"/>
      <c r="C533" s="57"/>
      <c r="D533" s="57"/>
      <c r="E533" s="58"/>
      <c r="F533" s="58"/>
      <c r="G533" s="58"/>
      <c r="H533" s="58"/>
    </row>
    <row r="534" spans="2:8">
      <c r="B534" s="313"/>
      <c r="C534" s="57"/>
      <c r="D534" s="57"/>
      <c r="E534" s="58"/>
      <c r="F534" s="58"/>
      <c r="G534" s="58"/>
      <c r="H534" s="58"/>
    </row>
    <row r="535" spans="2:8">
      <c r="B535" s="313"/>
      <c r="C535" s="57"/>
      <c r="D535" s="57"/>
      <c r="E535" s="58"/>
      <c r="F535" s="58"/>
      <c r="G535" s="58"/>
      <c r="H535" s="58"/>
    </row>
    <row r="536" spans="2:8">
      <c r="B536" s="313"/>
      <c r="C536" s="57"/>
      <c r="D536" s="57"/>
      <c r="E536" s="58"/>
      <c r="F536" s="58"/>
      <c r="G536" s="58"/>
      <c r="H536" s="58"/>
    </row>
    <row r="537" spans="2:8">
      <c r="B537" s="313"/>
      <c r="C537" s="57"/>
      <c r="D537" s="57"/>
      <c r="E537" s="58"/>
      <c r="F537" s="58"/>
      <c r="G537" s="58"/>
      <c r="H537" s="58"/>
    </row>
    <row r="538" spans="2:8">
      <c r="B538" s="313"/>
      <c r="C538" s="57"/>
      <c r="D538" s="57"/>
      <c r="E538" s="58"/>
      <c r="F538" s="58"/>
      <c r="G538" s="58"/>
      <c r="H538" s="58"/>
    </row>
    <row r="539" spans="2:8">
      <c r="B539" s="313"/>
      <c r="C539" s="57"/>
      <c r="D539" s="57"/>
      <c r="E539" s="58"/>
      <c r="F539" s="58"/>
      <c r="G539" s="58"/>
      <c r="H539" s="58"/>
    </row>
    <row r="540" spans="2:8">
      <c r="B540" s="313"/>
      <c r="C540" s="57"/>
      <c r="D540" s="57"/>
      <c r="E540" s="58"/>
      <c r="F540" s="58"/>
      <c r="G540" s="58"/>
      <c r="H540" s="58"/>
    </row>
    <row r="541" spans="2:8">
      <c r="B541" s="313"/>
      <c r="C541" s="57"/>
      <c r="D541" s="57"/>
      <c r="E541" s="58"/>
      <c r="F541" s="58"/>
      <c r="G541" s="58"/>
      <c r="H541" s="58"/>
    </row>
    <row r="542" spans="2:8">
      <c r="B542" s="313"/>
      <c r="C542" s="57"/>
      <c r="D542" s="57"/>
      <c r="E542" s="58"/>
      <c r="F542" s="58"/>
      <c r="G542" s="58"/>
      <c r="H542" s="58"/>
    </row>
    <row r="543" spans="2:8">
      <c r="B543" s="313"/>
      <c r="C543" s="57"/>
      <c r="D543" s="57"/>
      <c r="E543" s="58"/>
      <c r="F543" s="58"/>
      <c r="G543" s="58"/>
      <c r="H543" s="58"/>
    </row>
    <row r="544" spans="2:8">
      <c r="B544" s="313"/>
      <c r="C544" s="57"/>
      <c r="D544" s="57"/>
      <c r="E544" s="58"/>
      <c r="F544" s="58"/>
      <c r="G544" s="58"/>
      <c r="H544" s="58"/>
    </row>
    <row r="545" spans="2:8">
      <c r="B545" s="313"/>
      <c r="C545" s="57"/>
      <c r="D545" s="57"/>
      <c r="E545" s="58"/>
      <c r="F545" s="58"/>
      <c r="G545" s="58"/>
      <c r="H545" s="58"/>
    </row>
    <row r="546" spans="2:8">
      <c r="B546" s="313"/>
      <c r="C546" s="57"/>
      <c r="D546" s="57"/>
      <c r="E546" s="58"/>
      <c r="F546" s="58"/>
      <c r="G546" s="58"/>
      <c r="H546" s="58"/>
    </row>
    <row r="547" spans="2:8">
      <c r="B547" s="313"/>
      <c r="C547" s="57"/>
      <c r="D547" s="57"/>
      <c r="E547" s="58"/>
      <c r="F547" s="58"/>
      <c r="G547" s="58"/>
      <c r="H547" s="58"/>
    </row>
    <row r="548" spans="2:8">
      <c r="B548" s="313"/>
      <c r="C548" s="57"/>
      <c r="D548" s="57"/>
      <c r="E548" s="58"/>
      <c r="F548" s="58"/>
      <c r="G548" s="58"/>
      <c r="H548" s="58"/>
    </row>
    <row r="549" spans="2:8">
      <c r="B549" s="313"/>
      <c r="C549" s="57"/>
      <c r="D549" s="57"/>
      <c r="E549" s="58"/>
      <c r="F549" s="58"/>
      <c r="G549" s="58"/>
      <c r="H549" s="58"/>
    </row>
    <row r="550" spans="2:8">
      <c r="B550" s="313"/>
      <c r="C550" s="57"/>
      <c r="D550" s="57"/>
      <c r="E550" s="58"/>
      <c r="F550" s="58"/>
      <c r="G550" s="58"/>
      <c r="H550" s="58"/>
    </row>
    <row r="551" spans="2:8">
      <c r="B551" s="313"/>
      <c r="C551" s="57"/>
      <c r="D551" s="57"/>
      <c r="E551" s="58"/>
      <c r="F551" s="58"/>
      <c r="G551" s="58"/>
      <c r="H551" s="58"/>
    </row>
    <row r="552" spans="2:8">
      <c r="B552" s="313"/>
      <c r="C552" s="57"/>
      <c r="D552" s="57"/>
      <c r="E552" s="58"/>
      <c r="F552" s="58"/>
      <c r="G552" s="58"/>
      <c r="H552" s="58"/>
    </row>
    <row r="553" spans="2:8">
      <c r="B553" s="313"/>
      <c r="C553" s="57"/>
      <c r="D553" s="57"/>
      <c r="E553" s="58"/>
      <c r="F553" s="58"/>
      <c r="G553" s="58"/>
      <c r="H553" s="58"/>
    </row>
    <row r="554" spans="2:8">
      <c r="B554" s="313"/>
      <c r="C554" s="57"/>
      <c r="D554" s="57"/>
      <c r="E554" s="58"/>
      <c r="F554" s="58"/>
      <c r="G554" s="58"/>
      <c r="H554" s="58"/>
    </row>
    <row r="555" spans="2:8">
      <c r="B555" s="313"/>
      <c r="C555" s="57"/>
      <c r="D555" s="57"/>
      <c r="E555" s="58"/>
      <c r="F555" s="58"/>
      <c r="G555" s="58"/>
      <c r="H555" s="58"/>
    </row>
    <row r="556" spans="2:8">
      <c r="B556" s="313"/>
      <c r="C556" s="57"/>
      <c r="D556" s="57"/>
      <c r="E556" s="58"/>
      <c r="F556" s="58"/>
      <c r="G556" s="58"/>
      <c r="H556" s="58"/>
    </row>
    <row r="557" spans="2:8">
      <c r="B557" s="313"/>
      <c r="C557" s="57"/>
      <c r="D557" s="57"/>
      <c r="E557" s="58"/>
      <c r="F557" s="58"/>
      <c r="G557" s="58"/>
      <c r="H557" s="58"/>
    </row>
  </sheetData>
  <sheetProtection autoFilter="0"/>
  <autoFilter ref="B3:I248" xr:uid="{00000000-0009-0000-0000-00000E000000}"/>
  <dataValidations count="1">
    <dataValidation type="whole" allowBlank="1" showInputMessage="1" showErrorMessage="1" sqref="B4:B557" xr:uid="{00000000-0002-0000-0E00-000000000000}">
      <formula1>1</formula1>
      <formula2>12</formula2>
    </dataValidation>
  </dataValidations>
  <printOptions horizontalCentered="1" verticalCentered="1"/>
  <pageMargins left="0.39370078740157483" right="0.39370078740157483" top="0.78740157480314965" bottom="0.59055118110236227" header="0" footer="0"/>
  <pageSetup scale="10" orientation="portrait" blackAndWhite="1" horizontalDpi="300" verticalDpi="300" r:id="rId1"/>
  <headerFooter alignWithMargins="0">
    <oddHeader xml:space="preserve">&amp;L&amp;G&amp;CPROCESO GESTIÓN FINANCIERA
FORMATO REVISIÓN DE RETENCIÓN EN LA FUENTE
&amp;RF1.P34.GF
Versión 7
&amp;P de &amp;N
20/02/2026
Clasificación de la Información
Pública
</oddHeader>
    <oddFooter>&amp;C&amp;G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71A2E-FFF8-45BF-8899-BD5D43F7FD11}">
  <sheetPr>
    <tabColor rgb="FF00B050"/>
    <pageSetUpPr fitToPage="1"/>
  </sheetPr>
  <dimension ref="A1:N151"/>
  <sheetViews>
    <sheetView zoomScale="130" zoomScaleNormal="130" workbookViewId="0">
      <pane xSplit="3" topLeftCell="D1" activePane="topRight" state="frozen"/>
      <selection activeCell="J81" sqref="J81"/>
      <selection pane="topRight" activeCell="J81" sqref="J81"/>
    </sheetView>
  </sheetViews>
  <sheetFormatPr baseColWidth="10" defaultColWidth="0" defaultRowHeight="12.75" zeroHeight="1"/>
  <cols>
    <col min="1" max="1" width="1.42578125" style="483" customWidth="1"/>
    <col min="2" max="2" width="8.7109375" bestFit="1" customWidth="1"/>
    <col min="3" max="3" width="75.7109375" customWidth="1"/>
    <col min="4" max="8" width="16" customWidth="1"/>
    <col min="9" max="11" width="16" hidden="1" customWidth="1"/>
    <col min="12" max="12" width="11.42578125" style="483" hidden="1" customWidth="1"/>
    <col min="13" max="14" width="0" style="483" hidden="1" customWidth="1"/>
    <col min="15" max="16384" width="11.42578125" hidden="1"/>
  </cols>
  <sheetData>
    <row r="1" spans="2:14" s="483" customFormat="1"/>
    <row r="2" spans="2:14" s="483" customFormat="1"/>
    <row r="3" spans="2:14" s="483" customFormat="1"/>
    <row r="4" spans="2:14" s="483" customFormat="1"/>
    <row r="5" spans="2:14" s="483" customFormat="1"/>
    <row r="6" spans="2:14" s="483" customFormat="1"/>
    <row r="7" spans="2:14">
      <c r="B7" s="483"/>
      <c r="C7" s="483"/>
      <c r="D7" s="907" t="s">
        <v>629</v>
      </c>
      <c r="E7" s="907"/>
      <c r="F7" s="907" t="s">
        <v>644</v>
      </c>
      <c r="G7" s="907"/>
      <c r="H7" s="483"/>
      <c r="I7" s="483"/>
      <c r="J7" s="483"/>
      <c r="L7"/>
      <c r="M7"/>
      <c r="N7"/>
    </row>
    <row r="8" spans="2:14">
      <c r="B8" s="481" t="s">
        <v>645</v>
      </c>
      <c r="C8" s="482" t="s">
        <v>646</v>
      </c>
      <c r="D8" s="360" t="s">
        <v>647</v>
      </c>
      <c r="E8" s="360" t="s">
        <v>648</v>
      </c>
      <c r="F8" s="360" t="s">
        <v>647</v>
      </c>
      <c r="G8" s="360" t="s">
        <v>648</v>
      </c>
      <c r="H8" s="483"/>
      <c r="I8" s="483"/>
      <c r="J8" s="483"/>
      <c r="L8"/>
      <c r="M8"/>
      <c r="N8"/>
    </row>
    <row r="9" spans="2:14">
      <c r="B9" s="359" t="s">
        <v>531</v>
      </c>
      <c r="C9" s="359" t="s">
        <v>484</v>
      </c>
      <c r="D9" s="899"/>
      <c r="E9" s="900"/>
      <c r="F9" s="555">
        <f>+IFERROR(SUMIF('TD Deducciones x MES'!B:B,Desagregación!B9,'TD Deducciones x MES'!D:D)-D9,0)</f>
        <v>0</v>
      </c>
      <c r="G9" s="555">
        <f>+IFERROR(SUMIF('TD Deducciones x MES'!B:B,Desagregación!B9,'TD Deducciones x MES'!C:C)-E9,0)</f>
        <v>0</v>
      </c>
      <c r="H9" s="483"/>
      <c r="I9" s="483"/>
      <c r="J9" s="483"/>
      <c r="L9"/>
      <c r="M9"/>
      <c r="N9"/>
    </row>
    <row r="10" spans="2:14">
      <c r="B10" s="359" t="s">
        <v>532</v>
      </c>
      <c r="C10" s="359" t="s">
        <v>485</v>
      </c>
      <c r="D10" s="901"/>
      <c r="E10" s="902"/>
      <c r="F10" s="555">
        <f>+IFERROR(SUMIF('TD Deducciones x MES'!B:B,Desagregación!B10,'TD Deducciones x MES'!D:D)-D10,0)</f>
        <v>0</v>
      </c>
      <c r="G10" s="555">
        <f>+IFERROR(SUMIF('TD Deducciones x MES'!B:B,Desagregación!B10,'TD Deducciones x MES'!C:C)-E10,0)</f>
        <v>0</v>
      </c>
      <c r="H10" s="483"/>
      <c r="I10" s="483"/>
      <c r="J10" s="483"/>
      <c r="L10"/>
      <c r="M10"/>
      <c r="N10"/>
    </row>
    <row r="11" spans="2:14">
      <c r="B11" s="359" t="s">
        <v>534</v>
      </c>
      <c r="C11" s="359" t="s">
        <v>486</v>
      </c>
      <c r="D11" s="361">
        <f>+IFERROR(SUMIF('TD Deducciones x MES'!G:G,Desagregación!B11,'TD Deducciones x MES'!I:I),0)</f>
        <v>0</v>
      </c>
      <c r="E11" s="361">
        <f>+IFERROR(SUMIF('TD Deducciones x MES'!G:G,Desagregación!B11,'TD Deducciones x MES'!H:H),0)</f>
        <v>0</v>
      </c>
      <c r="F11" s="361">
        <f>+IF(IFERROR(SUMIF('TD Deducciones x MES'!B:B,Desagregación!B11,'TD Deducciones x MES'!D:D)-D11,0)&lt;0,0,IFERROR(SUMIF('TD Deducciones x MES'!B:B,Desagregación!B11,'TD Deducciones x MES'!D:D)-D11,0))</f>
        <v>0</v>
      </c>
      <c r="G11" s="361">
        <f>+IF(IFERROR(SUMIF('TD Deducciones x MES'!B:B,Desagregación!B11,'TD Deducciones x MES'!C:C)-E11,0)&lt;0,0,IFERROR(SUMIF('TD Deducciones x MES'!B:B,Desagregación!B11,'TD Deducciones x MES'!C:C)-E11,0))</f>
        <v>0</v>
      </c>
      <c r="H11" s="483"/>
      <c r="I11" s="483"/>
      <c r="J11" s="483"/>
      <c r="L11"/>
      <c r="M11"/>
      <c r="N11"/>
    </row>
    <row r="12" spans="2:14">
      <c r="B12" s="359" t="s">
        <v>536</v>
      </c>
      <c r="C12" s="359" t="s">
        <v>487</v>
      </c>
      <c r="D12" s="361">
        <f>+IFERROR(SUMIF('TD Deducciones x MES'!G:G,Desagregación!B12,'TD Deducciones x MES'!I:I),0)</f>
        <v>0</v>
      </c>
      <c r="E12" s="361">
        <f>+IFERROR(SUMIF('TD Deducciones x MES'!G:G,Desagregación!B12,'TD Deducciones x MES'!H:H),0)</f>
        <v>0</v>
      </c>
      <c r="F12" s="361">
        <f>+IF(IFERROR(SUMIF('TD Deducciones x MES'!B:B,Desagregación!B12,'TD Deducciones x MES'!D:D)-D12,0)&lt;0,0,IFERROR(SUMIF('TD Deducciones x MES'!B:B,Desagregación!B12,'TD Deducciones x MES'!D:D)-D12,0))</f>
        <v>0</v>
      </c>
      <c r="G12" s="361">
        <f>+IF(IFERROR(SUMIF('TD Deducciones x MES'!B:B,Desagregación!B12,'TD Deducciones x MES'!C:C)-E12,0)&lt;0,0,IFERROR(SUMIF('TD Deducciones x MES'!B:B,Desagregación!B12,'TD Deducciones x MES'!C:C)-E12,0))</f>
        <v>0</v>
      </c>
      <c r="H12" s="483"/>
      <c r="I12" s="483"/>
      <c r="J12" s="483"/>
      <c r="L12"/>
      <c r="M12"/>
      <c r="N12"/>
    </row>
    <row r="13" spans="2:14">
      <c r="B13" s="359" t="s">
        <v>538</v>
      </c>
      <c r="C13" s="359" t="s">
        <v>488</v>
      </c>
      <c r="D13" s="361">
        <f>+IFERROR(SUMIF('TD Deducciones x MES'!G:G,Desagregación!B13,'TD Deducciones x MES'!I:I),0)</f>
        <v>0</v>
      </c>
      <c r="E13" s="361">
        <f>+IFERROR(SUMIF('TD Deducciones x MES'!G:G,Desagregación!B13,'TD Deducciones x MES'!H:H),0)</f>
        <v>0</v>
      </c>
      <c r="F13" s="361">
        <f>+IF(IFERROR(SUMIF('TD Deducciones x MES'!B:B,Desagregación!B13,'TD Deducciones x MES'!D:D)-D13,0)&lt;0,0,IFERROR(SUMIF('TD Deducciones x MES'!B:B,Desagregación!B13,'TD Deducciones x MES'!D:D)-D13,0))</f>
        <v>0</v>
      </c>
      <c r="G13" s="361">
        <f>+IF(IFERROR(SUMIF('TD Deducciones x MES'!B:B,Desagregación!B13,'TD Deducciones x MES'!C:C)-E13,0)&lt;0,0,IFERROR(SUMIF('TD Deducciones x MES'!B:B,Desagregación!B13,'TD Deducciones x MES'!C:C)-E13,0))</f>
        <v>0</v>
      </c>
      <c r="H13" s="483"/>
      <c r="I13" s="483"/>
      <c r="J13" s="483"/>
      <c r="L13"/>
      <c r="M13"/>
      <c r="N13"/>
    </row>
    <row r="14" spans="2:14">
      <c r="B14" s="359" t="s">
        <v>540</v>
      </c>
      <c r="C14" s="359" t="s">
        <v>489</v>
      </c>
      <c r="D14" s="361">
        <f>+IFERROR(SUMIF('TD Deducciones x MES'!G:G,Desagregación!B14,'TD Deducciones x MES'!I:I),0)</f>
        <v>0</v>
      </c>
      <c r="E14" s="361">
        <f>+IFERROR(SUMIF('TD Deducciones x MES'!G:G,Desagregación!B14,'TD Deducciones x MES'!H:H),0)</f>
        <v>0</v>
      </c>
      <c r="F14" s="361">
        <f>+IF(IFERROR(SUMIF('TD Deducciones x MES'!B:B,Desagregación!B14,'TD Deducciones x MES'!D:D)-D14,0)&lt;0,0,IFERROR(SUMIF('TD Deducciones x MES'!B:B,Desagregación!B14,'TD Deducciones x MES'!D:D)-D14,0))</f>
        <v>0</v>
      </c>
      <c r="G14" s="361">
        <f>+IF(IFERROR(SUMIF('TD Deducciones x MES'!B:B,Desagregación!B14,'TD Deducciones x MES'!C:C)-E14,0)&lt;0,0,IFERROR(SUMIF('TD Deducciones x MES'!B:B,Desagregación!B14,'TD Deducciones x MES'!C:C)-E14,0))</f>
        <v>0</v>
      </c>
      <c r="H14" s="483"/>
      <c r="I14" s="483"/>
      <c r="J14" s="483"/>
      <c r="L14"/>
      <c r="M14"/>
      <c r="N14"/>
    </row>
    <row r="15" spans="2:14">
      <c r="B15" s="359" t="s">
        <v>542</v>
      </c>
      <c r="C15" s="359" t="s">
        <v>490</v>
      </c>
      <c r="D15" s="361">
        <f>+IFERROR(SUMIF('TD Deducciones x MES'!G:G,Desagregación!B15,'TD Deducciones x MES'!I:I),0)</f>
        <v>0</v>
      </c>
      <c r="E15" s="361">
        <f>+IFERROR(SUMIF('TD Deducciones x MES'!G:G,Desagregación!B15,'TD Deducciones x MES'!H:H),0)</f>
        <v>0</v>
      </c>
      <c r="F15" s="361">
        <f>+IF(IFERROR(SUMIF('TD Deducciones x MES'!B:B,Desagregación!B15,'TD Deducciones x MES'!D:D)-D15,0)&lt;0,0,IFERROR(SUMIF('TD Deducciones x MES'!B:B,Desagregación!B15,'TD Deducciones x MES'!D:D)-D15,0))</f>
        <v>0</v>
      </c>
      <c r="G15" s="361">
        <f>+IF(IFERROR(SUMIF('TD Deducciones x MES'!B:B,Desagregación!B15,'TD Deducciones x MES'!C:C)-E15,0)&lt;0,0,IFERROR(SUMIF('TD Deducciones x MES'!B:B,Desagregación!B15,'TD Deducciones x MES'!C:C)-E15,0))</f>
        <v>0</v>
      </c>
      <c r="H15" s="483"/>
      <c r="I15" s="483"/>
      <c r="J15" s="483"/>
      <c r="L15"/>
      <c r="M15"/>
      <c r="N15"/>
    </row>
    <row r="16" spans="2:14">
      <c r="B16" s="359" t="s">
        <v>545</v>
      </c>
      <c r="C16" s="359" t="s">
        <v>492</v>
      </c>
      <c r="D16" s="361">
        <f>+IFERROR(SUMIF('TD Deducciones x MES'!G:G,Desagregación!B16,'TD Deducciones x MES'!I:I),0)</f>
        <v>0</v>
      </c>
      <c r="E16" s="361">
        <f>+IFERROR(SUMIF('TD Deducciones x MES'!G:G,Desagregación!B16,'TD Deducciones x MES'!H:H),0)</f>
        <v>0</v>
      </c>
      <c r="F16" s="361">
        <f>+IF(IFERROR(SUMIF('TD Deducciones x MES'!B:B,Desagregación!B16,'TD Deducciones x MES'!D:D)-D16,0)&lt;0,0,IFERROR(SUMIF('TD Deducciones x MES'!B:B,Desagregación!B16,'TD Deducciones x MES'!D:D)-D16,0))</f>
        <v>0</v>
      </c>
      <c r="G16" s="361">
        <f>+IF(IFERROR(SUMIF('TD Deducciones x MES'!B:B,Desagregación!B16,'TD Deducciones x MES'!C:C)-E16,0)&lt;0,0,IFERROR(SUMIF('TD Deducciones x MES'!B:B,Desagregación!B16,'TD Deducciones x MES'!C:C)-E16,0))</f>
        <v>0</v>
      </c>
      <c r="H16" s="483"/>
      <c r="I16" s="483"/>
      <c r="J16" s="483"/>
      <c r="L16"/>
      <c r="M16"/>
      <c r="N16"/>
    </row>
    <row r="17" spans="2:14">
      <c r="B17" s="359" t="s">
        <v>547</v>
      </c>
      <c r="C17" s="359" t="s">
        <v>493</v>
      </c>
      <c r="D17" s="361">
        <f>+IFERROR(SUMIF('TD Deducciones x MES'!G:G,Desagregación!B17,'TD Deducciones x MES'!I:I),0)-D21</f>
        <v>0</v>
      </c>
      <c r="E17" s="361">
        <f>+IFERROR(SUMIF('TD Deducciones x MES'!G:G,Desagregación!B17,'TD Deducciones x MES'!H:H),0)-E21</f>
        <v>0</v>
      </c>
      <c r="F17" s="361">
        <f>+IF(IFERROR(SUMIF('TD Deducciones x MES'!B:B,Desagregación!B17,'TD Deducciones x MES'!D:D)-D17,0)&lt;0,0,IFERROR(SUMIF('TD Deducciones x MES'!B:B,Desagregación!B17,'TD Deducciones x MES'!D:D)-D17-D21-F21,0))</f>
        <v>0</v>
      </c>
      <c r="G17" s="361">
        <f>+IF(IFERROR(SUMIF('TD Deducciones x MES'!B:B,Desagregación!B17,'TD Deducciones x MES'!C:C)-E17,0)&lt;0,0,IFERROR(SUMIF('TD Deducciones x MES'!B:B,Desagregación!B17,'TD Deducciones x MES'!C:C)-E17-E21-G21,0))</f>
        <v>0</v>
      </c>
      <c r="H17" s="483"/>
      <c r="I17" s="483"/>
      <c r="J17" s="483"/>
      <c r="L17"/>
      <c r="M17"/>
      <c r="N17"/>
    </row>
    <row r="18" spans="2:14">
      <c r="B18" s="359" t="s">
        <v>550</v>
      </c>
      <c r="C18" s="359" t="s">
        <v>495</v>
      </c>
      <c r="D18" s="361">
        <f>+IFERROR(SUMIF('TD Deducciones x MES'!G:G,Desagregación!B18,'TD Deducciones x MES'!I:I),0)</f>
        <v>0</v>
      </c>
      <c r="E18" s="361">
        <f>+IFERROR(SUMIF('TD Deducciones x MES'!G:G,Desagregación!B18,'TD Deducciones x MES'!H:H),0)</f>
        <v>0</v>
      </c>
      <c r="F18" s="361">
        <f>+IF(IFERROR(SUMIF('TD Deducciones x MES'!B:B,Desagregación!B18,'TD Deducciones x MES'!D:D)-D18,0)&lt;0,0,IFERROR(SUMIF('TD Deducciones x MES'!B:B,Desagregación!B18,'TD Deducciones x MES'!D:D)-D18,0))</f>
        <v>0</v>
      </c>
      <c r="G18" s="361">
        <f>+IF(IFERROR(SUMIF('TD Deducciones x MES'!B:B,Desagregación!B18,'TD Deducciones x MES'!C:C)-E18,0)&lt;0,0,IFERROR(SUMIF('TD Deducciones x MES'!B:B,Desagregación!B18,'TD Deducciones x MES'!C:C)-E18,0))</f>
        <v>0</v>
      </c>
      <c r="H18" s="483"/>
      <c r="I18" s="483"/>
      <c r="J18" s="483"/>
      <c r="L18"/>
      <c r="M18"/>
      <c r="N18"/>
    </row>
    <row r="19" spans="2:14">
      <c r="B19" s="359" t="s">
        <v>551</v>
      </c>
      <c r="C19" s="359" t="s">
        <v>496</v>
      </c>
      <c r="D19" s="903"/>
      <c r="E19" s="904"/>
      <c r="F19" s="555">
        <f>+IFERROR(SUMIF('TD Deducciones x MES'!B:B,Desagregación!B19,'TD Deducciones x MES'!D:D)-D19,0)</f>
        <v>0</v>
      </c>
      <c r="G19" s="555">
        <f>+IFERROR(SUMIF('TD Deducciones x MES'!B:B,Desagregación!B19,'TD Deducciones x MES'!C:C)-E19,0)</f>
        <v>0</v>
      </c>
      <c r="H19" s="483"/>
      <c r="I19" s="483"/>
      <c r="J19" s="483"/>
      <c r="L19"/>
      <c r="M19"/>
      <c r="N19"/>
    </row>
    <row r="20" spans="2:14">
      <c r="B20" s="359" t="s">
        <v>553</v>
      </c>
      <c r="C20" s="359" t="s">
        <v>497</v>
      </c>
      <c r="D20" s="361">
        <f>+IFERROR(SUMIF('TD Deducciones x MES'!G:G,Desagregación!B20,'TD Deducciones x MES'!I:I),0)</f>
        <v>0</v>
      </c>
      <c r="E20" s="361">
        <f>+IFERROR(SUMIF('TD Deducciones x MES'!G:G,Desagregación!B20,'TD Deducciones x MES'!H:H),0)</f>
        <v>0</v>
      </c>
      <c r="F20" s="361">
        <f>+IF(IFERROR(SUMIF('TD Deducciones x MES'!B:B,Desagregación!B20,'TD Deducciones x MES'!D:D)-D20,0)&lt;0,0,IFERROR(SUMIF('TD Deducciones x MES'!B:B,Desagregación!B20,'TD Deducciones x MES'!D:D)-D20,0))</f>
        <v>0</v>
      </c>
      <c r="G20" s="361">
        <f>+IF(IFERROR(SUMIF('TD Deducciones x MES'!B:B,Desagregación!B20,'TD Deducciones x MES'!C:C)-E20,0)&lt;0,0,IFERROR(SUMIF('TD Deducciones x MES'!B:B,Desagregación!B20,'TD Deducciones x MES'!C:C)-E20,0))</f>
        <v>0</v>
      </c>
      <c r="H20" s="483"/>
      <c r="I20" s="483"/>
      <c r="J20" s="483"/>
      <c r="L20"/>
      <c r="M20"/>
      <c r="N20"/>
    </row>
    <row r="21" spans="2:14">
      <c r="B21" s="359" t="s">
        <v>74</v>
      </c>
      <c r="C21" s="359" t="s">
        <v>649</v>
      </c>
      <c r="D21" s="554">
        <f>+IFERROR(SUMIF('TD Deducciones x MES'!F:F,Desagregación!B21,'TD Deducciones x MES'!I:I),0)</f>
        <v>0</v>
      </c>
      <c r="E21" s="554">
        <f>+IFERROR(SUMIF('TD Deducciones x MES'!F:F,Desagregación!B21,'TD Deducciones x MES'!H:H),0)</f>
        <v>0</v>
      </c>
      <c r="F21" s="554">
        <f>+IFERROR(SUMIF('TD Deducciones x MES'!A:A,Desagregación!B21,'TD Deducciones x MES'!D:D),0)-D21</f>
        <v>0</v>
      </c>
      <c r="G21" s="554">
        <f>+IFERROR(SUMIF('TD Deducciones x MES'!A:A,Desagregación!B21,'TD Deducciones x MES'!C:C),0)-E21</f>
        <v>0</v>
      </c>
      <c r="H21" s="483"/>
      <c r="I21" s="483"/>
      <c r="J21" s="483"/>
      <c r="L21"/>
      <c r="M21"/>
      <c r="N21"/>
    </row>
    <row r="22" spans="2:14">
      <c r="B22" s="359" t="s">
        <v>555</v>
      </c>
      <c r="C22" s="479" t="s">
        <v>650</v>
      </c>
      <c r="D22" s="361">
        <f>+IFERROR(SUMIF('TD Deducciones x MES'!G:G,Desagregación!B22,'TD Deducciones x MES'!I:I),0)</f>
        <v>0</v>
      </c>
      <c r="E22" s="361">
        <f>+IFERROR(SUMIF('TD Deducciones x MES'!G:G,Desagregación!B22,'TD Deducciones x MES'!H:H),0)</f>
        <v>0</v>
      </c>
      <c r="F22" s="361">
        <f>+IF(IFERROR(SUMIF('TD Deducciones x MES'!B:B,Desagregación!B22,'TD Deducciones x MES'!D:D)-D22,0)&lt;0,0,IFERROR(SUMIF('TD Deducciones x MES'!B:B,Desagregación!B22,'TD Deducciones x MES'!D:D)-D22,0))</f>
        <v>0</v>
      </c>
      <c r="G22" s="361">
        <f>+IF(IFERROR(SUMIF('TD Deducciones x MES'!B:B,Desagregación!B22,'TD Deducciones x MES'!C:C)-E22,0)&lt;0,0,IFERROR(SUMIF('TD Deducciones x MES'!B:B,Desagregación!B22,'TD Deducciones x MES'!C:C)-E22,0))</f>
        <v>0</v>
      </c>
      <c r="H22" s="483"/>
      <c r="I22" s="483"/>
      <c r="J22" s="483"/>
      <c r="L22"/>
      <c r="M22"/>
      <c r="N22"/>
    </row>
    <row r="23" spans="2:14">
      <c r="B23" s="905" t="s">
        <v>651</v>
      </c>
      <c r="C23" s="906"/>
      <c r="D23" s="906"/>
      <c r="E23" s="906"/>
      <c r="F23" s="906"/>
      <c r="G23" s="906"/>
      <c r="H23" s="483"/>
      <c r="I23" s="483"/>
      <c r="J23" s="483"/>
      <c r="L23"/>
      <c r="M23"/>
      <c r="N23"/>
    </row>
    <row r="24" spans="2:14">
      <c r="B24" s="359" t="s">
        <v>595</v>
      </c>
      <c r="C24" s="479" t="s">
        <v>652</v>
      </c>
      <c r="D24" s="480"/>
      <c r="E24" s="361">
        <f>+IFERROR(SUMIF('TD Deducciones x MES'!G:G,Desagregación!B24,'TD Deducciones x MES'!H:H),0)</f>
        <v>0</v>
      </c>
      <c r="F24" s="480"/>
      <c r="G24" s="361">
        <f>+IF(IFERROR(SUMIF('TD Deducciones x MES'!B:B,Desagregación!B24,'TD Deducciones x MES'!C:C)-E24,0)&lt;0,0,IFERROR(SUMIF('TD Deducciones x MES'!B:B,Desagregación!B24,'TD Deducciones x MES'!C:C)-E24,0))</f>
        <v>0</v>
      </c>
      <c r="H24" s="483"/>
      <c r="I24" s="483"/>
      <c r="J24" s="483"/>
      <c r="L24"/>
      <c r="M24"/>
      <c r="N24"/>
    </row>
    <row r="25" spans="2:14">
      <c r="B25" s="905" t="s">
        <v>653</v>
      </c>
      <c r="C25" s="906"/>
      <c r="D25" s="906"/>
      <c r="E25" s="906"/>
      <c r="F25" s="906"/>
      <c r="G25" s="906"/>
      <c r="H25" s="483"/>
      <c r="I25" s="483"/>
      <c r="J25" s="483"/>
      <c r="L25"/>
      <c r="M25"/>
      <c r="N25"/>
    </row>
    <row r="26" spans="2:14">
      <c r="B26" s="359" t="s">
        <v>597</v>
      </c>
      <c r="C26" s="359" t="s">
        <v>518</v>
      </c>
      <c r="D26" s="480"/>
      <c r="E26" s="361">
        <f>+IFERROR(SUMIF('TD Deducciones x MES'!G:G,Desagregación!B26,'TD Deducciones x MES'!H:H),0)</f>
        <v>0</v>
      </c>
      <c r="F26" s="480"/>
      <c r="G26" s="361">
        <f>+IF(IFERROR(SUMIF('TD Deducciones x MES'!B:B,Desagregación!B26,'TD Deducciones x MES'!C:C)-E26,0)&lt;0,0,IFERROR(SUMIF('TD Deducciones x MES'!B:B,Desagregación!B26,'TD Deducciones x MES'!C:C)-E26,0))</f>
        <v>0</v>
      </c>
      <c r="H26" s="483"/>
      <c r="I26" s="483"/>
      <c r="J26" s="483"/>
      <c r="L26"/>
      <c r="M26"/>
      <c r="N26"/>
    </row>
    <row r="27" spans="2:14" s="483" customFormat="1"/>
    <row r="28" spans="2:14" s="483" customFormat="1"/>
    <row r="29" spans="2:14" s="483" customFormat="1"/>
    <row r="30" spans="2:14" s="483" customFormat="1" hidden="1"/>
    <row r="31" spans="2:14" s="483" customFormat="1" hidden="1"/>
    <row r="32" spans="2:14" s="483" customFormat="1" hidden="1"/>
    <row r="33" s="483" customFormat="1" hidden="1"/>
    <row r="34" s="483" customFormat="1" hidden="1"/>
    <row r="35" s="483" customFormat="1" hidden="1"/>
    <row r="36" s="483" customFormat="1" hidden="1"/>
    <row r="37" s="483" customFormat="1" hidden="1"/>
    <row r="38" s="483" customFormat="1" hidden="1"/>
    <row r="39" s="483" customFormat="1" hidden="1"/>
    <row r="40" s="483" customFormat="1" hidden="1"/>
    <row r="41" s="483" customFormat="1" hidden="1"/>
    <row r="42" s="483" customFormat="1" hidden="1"/>
    <row r="43" s="483" customFormat="1" hidden="1"/>
    <row r="44" s="483" customFormat="1" hidden="1"/>
    <row r="45" s="483" customFormat="1" hidden="1"/>
    <row r="46" s="483" customFormat="1" hidden="1"/>
    <row r="47" s="483" customFormat="1" hidden="1"/>
    <row r="48" s="483" customFormat="1" hidden="1"/>
    <row r="49" s="483" customFormat="1" hidden="1"/>
    <row r="50" s="483" customFormat="1" hidden="1"/>
    <row r="51" s="483" customFormat="1" hidden="1"/>
    <row r="52" s="483" customFormat="1" hidden="1"/>
    <row r="53" s="483" customFormat="1" hidden="1"/>
    <row r="54" s="483" customFormat="1" hidden="1"/>
    <row r="55" s="483" customFormat="1" hidden="1"/>
    <row r="56" s="483" customFormat="1" hidden="1"/>
    <row r="57" s="483" customFormat="1" hidden="1"/>
    <row r="58" s="483" customFormat="1" hidden="1"/>
    <row r="59" s="483" customFormat="1" hidden="1"/>
    <row r="60" s="483" customFormat="1" hidden="1"/>
    <row r="61" s="483" customFormat="1" hidden="1"/>
    <row r="62" s="483" customFormat="1" hidden="1"/>
    <row r="63" s="483" customFormat="1" hidden="1"/>
    <row r="64" s="483" customFormat="1" hidden="1"/>
    <row r="65" s="483" customFormat="1" hidden="1"/>
    <row r="66" s="483" customFormat="1" hidden="1"/>
    <row r="67" s="483" customFormat="1" hidden="1"/>
    <row r="68" s="483" customFormat="1" hidden="1"/>
    <row r="69" s="483" customFormat="1" hidden="1"/>
    <row r="70" s="483" customFormat="1" hidden="1"/>
    <row r="71" s="483" customFormat="1" hidden="1"/>
    <row r="72" s="483" customFormat="1" hidden="1"/>
    <row r="73" s="483" customFormat="1" hidden="1"/>
    <row r="74" s="483" customFormat="1" hidden="1"/>
    <row r="75" s="483" customFormat="1" hidden="1"/>
    <row r="76" s="483" customFormat="1" hidden="1"/>
    <row r="77" s="483" customFormat="1" hidden="1"/>
    <row r="78" s="483" customFormat="1" hidden="1"/>
    <row r="79" s="483" customFormat="1" hidden="1"/>
    <row r="80" s="483" customFormat="1" hidden="1"/>
    <row r="81" s="483" customFormat="1" hidden="1"/>
    <row r="82" s="483" customFormat="1" hidden="1"/>
    <row r="83" s="483" customFormat="1" hidden="1"/>
    <row r="84" s="483" customFormat="1" hidden="1"/>
    <row r="85" s="483" customFormat="1" hidden="1"/>
    <row r="86" s="483" customFormat="1" hidden="1"/>
    <row r="87" s="483" customFormat="1" hidden="1"/>
    <row r="88" s="483" customFormat="1" hidden="1"/>
    <row r="89" s="483" customFormat="1" hidden="1"/>
    <row r="90" s="483" customFormat="1" hidden="1"/>
    <row r="91" s="483" customFormat="1" hidden="1"/>
    <row r="92" s="483" customFormat="1" hidden="1"/>
    <row r="93" s="483" customFormat="1" hidden="1"/>
    <row r="94" s="483" customFormat="1" hidden="1"/>
    <row r="95" s="483" customFormat="1" hidden="1"/>
    <row r="96" s="483" customFormat="1" hidden="1"/>
    <row r="97" s="483" customFormat="1" hidden="1"/>
    <row r="98" s="483" customFormat="1" hidden="1"/>
    <row r="99" s="483" customFormat="1" hidden="1"/>
    <row r="100" s="483" customFormat="1" hidden="1"/>
    <row r="101" s="483" customFormat="1" hidden="1"/>
    <row r="102" s="483" customFormat="1" hidden="1"/>
    <row r="103" s="483" customFormat="1" hidden="1"/>
    <row r="104" s="483" customFormat="1" hidden="1"/>
    <row r="105" s="483" customFormat="1" hidden="1"/>
    <row r="106" s="483" customFormat="1" hidden="1"/>
    <row r="107" s="483" customFormat="1" hidden="1"/>
    <row r="108" s="483" customFormat="1" hidden="1"/>
    <row r="109" s="483" customFormat="1" hidden="1"/>
    <row r="110" s="483" customFormat="1" hidden="1"/>
    <row r="111" s="483" customFormat="1" hidden="1"/>
    <row r="112" s="483" customFormat="1" hidden="1"/>
    <row r="113" s="483" customFormat="1" hidden="1"/>
    <row r="114" s="483" customFormat="1" hidden="1"/>
    <row r="115" s="483" customFormat="1" hidden="1"/>
    <row r="116" s="483" customFormat="1" hidden="1"/>
    <row r="117" s="483" customFormat="1" hidden="1"/>
    <row r="118" s="483" customFormat="1" hidden="1"/>
    <row r="119" s="483" customFormat="1" hidden="1"/>
    <row r="120" s="483" customFormat="1" hidden="1"/>
    <row r="121" s="483" customFormat="1" hidden="1"/>
    <row r="122" s="483" customFormat="1" hidden="1"/>
    <row r="123" s="483" customFormat="1" hidden="1"/>
    <row r="124" s="483" customFormat="1" hidden="1"/>
    <row r="125" s="483" customFormat="1" hidden="1"/>
    <row r="126" s="483" customFormat="1" hidden="1"/>
    <row r="127" s="483" customFormat="1" hidden="1"/>
    <row r="128" s="483" customFormat="1" hidden="1"/>
    <row r="129" s="483" customFormat="1" hidden="1"/>
    <row r="130" s="483" customFormat="1" hidden="1"/>
    <row r="131" s="483" customFormat="1" hidden="1"/>
    <row r="132" s="483" customFormat="1" hidden="1"/>
    <row r="133" s="483" customFormat="1" hidden="1"/>
    <row r="134" s="483" customFormat="1" hidden="1"/>
    <row r="135" s="483" customFormat="1" hidden="1"/>
    <row r="136" s="483" customFormat="1" hidden="1"/>
    <row r="137" s="483" customFormat="1" hidden="1"/>
    <row r="138" s="483" customFormat="1" hidden="1"/>
    <row r="139" s="483" customFormat="1" hidden="1"/>
    <row r="140" s="483" customFormat="1" hidden="1"/>
    <row r="141" s="483" customFormat="1" hidden="1"/>
    <row r="142" s="483" customFormat="1" hidden="1"/>
    <row r="143" s="483" customFormat="1" hidden="1"/>
    <row r="144" s="483" customFormat="1" hidden="1"/>
    <row r="145" s="483" customFormat="1" hidden="1"/>
    <row r="146" s="483" customFormat="1" hidden="1"/>
    <row r="147" s="483" customFormat="1" hidden="1"/>
    <row r="148" s="483" customFormat="1" hidden="1"/>
    <row r="149" s="483" customFormat="1" hidden="1"/>
    <row r="150" s="483" customFormat="1" hidden="1"/>
    <row r="151" s="483" customFormat="1" hidden="1"/>
  </sheetData>
  <sheetProtection algorithmName="SHA-512" hashValue="xTT96issVPrYBpXfBceWPGEzSuY4RiTTeFvIycTrv7wMjilGvUjkkJupEC1AL6Xuuyjhz1StxGBGPgDQ6kD1og==" saltValue="KxkTLuy/L/o0gLlDBkefEQ==" spinCount="100000" sheet="1" pivotTables="0"/>
  <mergeCells count="6">
    <mergeCell ref="D9:E10"/>
    <mergeCell ref="D19:E19"/>
    <mergeCell ref="B23:G23"/>
    <mergeCell ref="B25:G25"/>
    <mergeCell ref="D7:E7"/>
    <mergeCell ref="F7:G7"/>
  </mergeCells>
  <printOptions horizontalCentered="1" verticalCentered="1"/>
  <pageMargins left="0.39370078740157483" right="0.39370078740157483" top="0.78740157480314965" bottom="0.59055118110236227" header="0" footer="0"/>
  <pageSetup scale="60" orientation="portrait" blackAndWhite="1" horizontalDpi="300" verticalDpi="300" r:id="rId1"/>
  <headerFooter alignWithMargins="0">
    <oddHeader xml:space="preserve">&amp;L&amp;G&amp;CPROCESO GESTIÓN FINANCIERA
FORMATO REVISIÓN DE RETENCIÓN EN LA FUENTE
&amp;RF1.P34.GF
Versión 7
&amp;P de &amp;N
20/02/2026
Clasificación de la Información
Pública
</oddHeader>
    <oddFooter>&amp;C&amp;G</oddFooter>
  </headerFooter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  <pageSetUpPr fitToPage="1"/>
  </sheetPr>
  <dimension ref="A1:W58"/>
  <sheetViews>
    <sheetView showGridLines="0" zoomScale="90" zoomScaleNormal="90" workbookViewId="0">
      <selection activeCell="J81" sqref="J81"/>
    </sheetView>
  </sheetViews>
  <sheetFormatPr baseColWidth="10" defaultColWidth="11.42578125" defaultRowHeight="15" zeroHeight="1"/>
  <cols>
    <col min="1" max="1" width="1.7109375" style="122" customWidth="1"/>
    <col min="2" max="2" width="5.7109375" style="6" customWidth="1"/>
    <col min="3" max="3" width="6.28515625" style="6" customWidth="1"/>
    <col min="4" max="4" width="8" style="6" hidden="1" customWidth="1"/>
    <col min="5" max="5" width="7.85546875" style="6" customWidth="1"/>
    <col min="6" max="6" width="28.140625" style="7" bestFit="1" customWidth="1"/>
    <col min="7" max="8" width="6.7109375" style="7" customWidth="1"/>
    <col min="9" max="9" width="10.85546875" style="6" customWidth="1"/>
    <col min="10" max="11" width="16.7109375" style="6" customWidth="1"/>
    <col min="12" max="12" width="18" style="6" customWidth="1"/>
    <col min="13" max="13" width="17" style="6" customWidth="1"/>
    <col min="14" max="15" width="19.5703125" style="6" customWidth="1"/>
    <col min="16" max="16" width="15.28515625" style="6" customWidth="1"/>
    <col min="17" max="17" width="17.140625" style="6" customWidth="1"/>
    <col min="18" max="18" width="18" style="6" customWidth="1"/>
    <col min="19" max="19" width="16.85546875" style="6" customWidth="1"/>
    <col min="20" max="20" width="18.28515625" style="6" customWidth="1"/>
    <col min="21" max="21" width="16.7109375" style="6" customWidth="1"/>
    <col min="22" max="22" width="1.5703125" style="6" hidden="1" customWidth="1"/>
    <col min="23" max="23" width="1.42578125" style="6" customWidth="1"/>
    <col min="24" max="16384" width="11.42578125" style="6"/>
  </cols>
  <sheetData>
    <row r="1" spans="1:23" ht="23.25" customHeight="1" thickBot="1"/>
    <row r="2" spans="1:23" ht="15" customHeight="1">
      <c r="A2" s="123"/>
      <c r="B2" s="21"/>
      <c r="C2" s="21"/>
      <c r="D2" s="21"/>
      <c r="E2" s="21"/>
      <c r="F2" s="22"/>
      <c r="G2" s="22"/>
      <c r="H2" s="22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3"/>
    </row>
    <row r="3" spans="1:23" s="8" customFormat="1" ht="12.75" customHeight="1">
      <c r="A3" s="124"/>
      <c r="B3" s="930" t="s">
        <v>654</v>
      </c>
      <c r="C3" s="930"/>
      <c r="D3" s="930"/>
      <c r="E3" s="930"/>
      <c r="F3" s="930"/>
      <c r="G3" s="930"/>
      <c r="H3" s="930"/>
      <c r="I3" s="930"/>
      <c r="J3" s="930"/>
      <c r="K3" s="930"/>
      <c r="L3" s="930"/>
      <c r="M3" s="930"/>
      <c r="N3" s="930"/>
      <c r="O3" s="930"/>
      <c r="P3" s="930"/>
      <c r="Q3" s="930"/>
      <c r="R3" s="930"/>
      <c r="S3" s="930"/>
      <c r="T3" s="930"/>
      <c r="U3" s="930"/>
      <c r="W3" s="24"/>
    </row>
    <row r="4" spans="1:23" s="8" customFormat="1" ht="17.25">
      <c r="A4" s="124"/>
      <c r="B4" s="930" t="str">
        <f>"REVISIÓN RETENCIÓN EN LA FUENTE "&amp;'Form350 DIAN'!I4&amp;" "&amp;'Form350 DIAN'!I3</f>
        <v>REVISIÓN RETENCIÓN EN LA FUENTE ENERO 2026</v>
      </c>
      <c r="C4" s="930"/>
      <c r="D4" s="930"/>
      <c r="E4" s="930"/>
      <c r="F4" s="930"/>
      <c r="G4" s="930"/>
      <c r="H4" s="930"/>
      <c r="I4" s="930"/>
      <c r="J4" s="930"/>
      <c r="K4" s="930"/>
      <c r="L4" s="930"/>
      <c r="M4" s="930"/>
      <c r="N4" s="930"/>
      <c r="O4" s="930"/>
      <c r="P4" s="930"/>
      <c r="Q4" s="930"/>
      <c r="R4" s="930"/>
      <c r="S4" s="930"/>
      <c r="T4" s="930"/>
      <c r="U4" s="930"/>
      <c r="W4" s="24"/>
    </row>
    <row r="5" spans="1:23" s="8" customFormat="1" ht="17.25">
      <c r="A5" s="124"/>
      <c r="B5" s="930" t="str">
        <f>+DECLARACIONES!B8</f>
        <v>REGIONAL GRUPO FINANCIERO SEDE NACIONAL</v>
      </c>
      <c r="C5" s="930"/>
      <c r="D5" s="930"/>
      <c r="E5" s="930"/>
      <c r="F5" s="930"/>
      <c r="G5" s="930"/>
      <c r="H5" s="930"/>
      <c r="I5" s="930"/>
      <c r="J5" s="930"/>
      <c r="K5" s="930"/>
      <c r="L5" s="930"/>
      <c r="M5" s="930"/>
      <c r="N5" s="930"/>
      <c r="O5" s="930"/>
      <c r="P5" s="930"/>
      <c r="Q5" s="930"/>
      <c r="R5" s="930"/>
      <c r="S5" s="930"/>
      <c r="T5" s="930"/>
      <c r="U5" s="930"/>
      <c r="W5" s="24"/>
    </row>
    <row r="6" spans="1:23" s="156" customFormat="1" ht="19.5">
      <c r="A6" s="153"/>
      <c r="B6" s="132"/>
      <c r="C6" s="132"/>
      <c r="D6" s="154"/>
      <c r="E6" s="154"/>
      <c r="F6" s="155"/>
      <c r="G6" s="154"/>
      <c r="H6" s="154"/>
      <c r="I6" s="154"/>
      <c r="K6" s="132" t="str">
        <f>"Error"&amp;N6</f>
        <v>Error0</v>
      </c>
      <c r="L6" s="132"/>
      <c r="M6" s="132">
        <f>YEAR(K7)</f>
        <v>2026</v>
      </c>
      <c r="N6" s="546">
        <f>MONTH(K7)-1</f>
        <v>0</v>
      </c>
      <c r="W6" s="157"/>
    </row>
    <row r="7" spans="1:23" s="8" customFormat="1" ht="19.5">
      <c r="A7" s="124"/>
      <c r="D7" s="276"/>
      <c r="E7" s="276"/>
      <c r="F7" s="276"/>
      <c r="G7" s="276"/>
      <c r="J7" s="38" t="s">
        <v>655</v>
      </c>
      <c r="K7" s="268">
        <v>46024</v>
      </c>
      <c r="M7" s="20"/>
      <c r="N7" s="213"/>
      <c r="O7" s="213"/>
      <c r="P7" s="213"/>
      <c r="Q7" s="213"/>
      <c r="R7" s="931" t="s">
        <v>656</v>
      </c>
      <c r="S7" s="931"/>
      <c r="T7" s="931"/>
      <c r="U7" s="931"/>
      <c r="W7" s="24"/>
    </row>
    <row r="8" spans="1:23" s="36" customFormat="1" ht="27.75" customHeight="1">
      <c r="A8" s="126"/>
      <c r="B8" s="922" t="s">
        <v>607</v>
      </c>
      <c r="C8" s="922" t="s">
        <v>444</v>
      </c>
      <c r="D8" s="923" t="s">
        <v>657</v>
      </c>
      <c r="E8" s="923" t="s">
        <v>658</v>
      </c>
      <c r="F8" s="922" t="s">
        <v>659</v>
      </c>
      <c r="G8" s="922" t="s">
        <v>660</v>
      </c>
      <c r="H8" s="922" t="s">
        <v>661</v>
      </c>
      <c r="I8" s="922" t="s">
        <v>662</v>
      </c>
      <c r="J8" s="935" t="s">
        <v>663</v>
      </c>
      <c r="K8" s="936"/>
      <c r="L8" s="936"/>
      <c r="M8" s="937"/>
      <c r="N8" s="938" t="s">
        <v>664</v>
      </c>
      <c r="O8" s="938"/>
      <c r="P8" s="939" t="s">
        <v>665</v>
      </c>
      <c r="Q8" s="939"/>
      <c r="R8" s="932" t="s">
        <v>666</v>
      </c>
      <c r="S8" s="932" t="s">
        <v>667</v>
      </c>
      <c r="T8" s="932" t="s">
        <v>668</v>
      </c>
      <c r="U8" s="934" t="s">
        <v>669</v>
      </c>
      <c r="W8" s="37"/>
    </row>
    <row r="9" spans="1:23" s="2" customFormat="1" ht="15" customHeight="1">
      <c r="A9" s="127"/>
      <c r="B9" s="922"/>
      <c r="C9" s="922"/>
      <c r="D9" s="924"/>
      <c r="E9" s="924"/>
      <c r="F9" s="922"/>
      <c r="G9" s="922"/>
      <c r="H9" s="922"/>
      <c r="I9" s="922"/>
      <c r="J9" s="517" t="s">
        <v>670</v>
      </c>
      <c r="K9" s="933" t="s">
        <v>671</v>
      </c>
      <c r="L9" s="933"/>
      <c r="M9" s="517" t="s">
        <v>672</v>
      </c>
      <c r="N9" s="938"/>
      <c r="O9" s="938"/>
      <c r="P9" s="939"/>
      <c r="Q9" s="939"/>
      <c r="R9" s="932"/>
      <c r="S9" s="932"/>
      <c r="T9" s="932"/>
      <c r="U9" s="934"/>
      <c r="W9" s="27"/>
    </row>
    <row r="10" spans="1:23" s="2" customFormat="1" ht="51.75" customHeight="1">
      <c r="A10" s="127"/>
      <c r="B10" s="922"/>
      <c r="C10" s="922"/>
      <c r="D10" s="925"/>
      <c r="E10" s="925"/>
      <c r="F10" s="922"/>
      <c r="G10" s="922"/>
      <c r="H10" s="922"/>
      <c r="I10" s="922"/>
      <c r="J10" s="517" t="s">
        <v>673</v>
      </c>
      <c r="K10" s="517" t="s">
        <v>674</v>
      </c>
      <c r="L10" s="518" t="s">
        <v>675</v>
      </c>
      <c r="M10" s="517" t="s">
        <v>676</v>
      </c>
      <c r="N10" s="513" t="s">
        <v>677</v>
      </c>
      <c r="O10" s="513" t="s">
        <v>678</v>
      </c>
      <c r="P10" s="514" t="s">
        <v>677</v>
      </c>
      <c r="Q10" s="514" t="s">
        <v>678</v>
      </c>
      <c r="R10" s="932"/>
      <c r="S10" s="932"/>
      <c r="T10" s="932"/>
      <c r="U10" s="934"/>
      <c r="W10" s="27"/>
    </row>
    <row r="11" spans="1:23" s="2" customFormat="1" ht="12">
      <c r="A11" s="127"/>
      <c r="B11" s="509" t="s">
        <v>179</v>
      </c>
      <c r="C11" s="509" t="s">
        <v>426</v>
      </c>
      <c r="D11" s="509"/>
      <c r="E11" s="509"/>
      <c r="F11" s="509" t="s">
        <v>679</v>
      </c>
      <c r="G11" s="509" t="s">
        <v>680</v>
      </c>
      <c r="H11" s="509" t="s">
        <v>681</v>
      </c>
      <c r="I11" s="509" t="s">
        <v>682</v>
      </c>
      <c r="J11" s="517" t="s">
        <v>683</v>
      </c>
      <c r="K11" s="517" t="s">
        <v>684</v>
      </c>
      <c r="L11" s="517" t="s">
        <v>685</v>
      </c>
      <c r="M11" s="517" t="s">
        <v>686</v>
      </c>
      <c r="N11" s="513" t="s">
        <v>687</v>
      </c>
      <c r="O11" s="513" t="s">
        <v>688</v>
      </c>
      <c r="P11" s="514" t="s">
        <v>689</v>
      </c>
      <c r="Q11" s="514" t="s">
        <v>690</v>
      </c>
      <c r="R11" s="515" t="s">
        <v>691</v>
      </c>
      <c r="S11" s="515" t="s">
        <v>692</v>
      </c>
      <c r="T11" s="515" t="s">
        <v>693</v>
      </c>
      <c r="U11" s="516" t="s">
        <v>694</v>
      </c>
      <c r="W11" s="27"/>
    </row>
    <row r="12" spans="1:23" s="1" customFormat="1" ht="12">
      <c r="A12" s="125"/>
      <c r="B12" s="510">
        <f t="shared" ref="B12:B28" si="0">+YEAR($K$7)</f>
        <v>2026</v>
      </c>
      <c r="C12" s="511">
        <f>+VLOOKUP('Form350 DIAN'!$I$4,Listas!$E$6:$F$18,2,0)</f>
        <v>1</v>
      </c>
      <c r="D12" s="510" t="str">
        <f>C12&amp;"-"&amp;H12&amp;"-"&amp;I12</f>
        <v>1-93-2.4.36.15</v>
      </c>
      <c r="E12" s="510" t="str">
        <f>C12&amp;"-"&amp;G12&amp;"-"&amp;I12</f>
        <v>1-77-2.4.36.15</v>
      </c>
      <c r="F12" s="512" t="str">
        <f>'Formularios Vigencia'!D4</f>
        <v>Rentas de trabajo</v>
      </c>
      <c r="G12" s="510">
        <f>'Formularios Vigencia'!F4</f>
        <v>77</v>
      </c>
      <c r="H12" s="510">
        <f>'Formularios Vigencia'!F31</f>
        <v>93</v>
      </c>
      <c r="I12" s="510" t="str">
        <f>'Formularios Vigencia'!G31</f>
        <v>2.4.36.15</v>
      </c>
      <c r="J12" s="519">
        <f>IF(ISERROR(VLOOKUP($I12,'TD SyM x MES'!$A$3:$E$200,2,0)),0,VLOOKUP($I12,'TD SyM x MES'!$A$3:$E$200,2,0))</f>
        <v>0</v>
      </c>
      <c r="K12" s="519">
        <f>IF(ISERROR(VLOOKUP($I12,'TD SyM x MES'!$A$3:$E$200,3,0)),0,VLOOKUP($I12,'TD SyM x MES'!$A$3:$E$200,3,0))</f>
        <v>0</v>
      </c>
      <c r="L12" s="519">
        <f>IF(ISERROR(VLOOKUP($I12,'TD SyM x MES'!$A$3:$E$200,4,0)),0,VLOOKUP($I12,'TD SyM x MES'!$A$3:$E$200,4,0))</f>
        <v>0</v>
      </c>
      <c r="M12" s="520">
        <f>J12-K12+L12</f>
        <v>0</v>
      </c>
      <c r="N12" s="519">
        <f>+IFERROR(SUMIF('TD Deducciones x MES'!B:B,Revisión!I12,'TD Deducciones x MES'!C:C),0)</f>
        <v>0</v>
      </c>
      <c r="O12" s="519">
        <f>+IFERROR(SUMIF('TD Deducciones x MES'!B:B,Revisión!I12,'TD Deducciones x MES'!D:D),0)</f>
        <v>0</v>
      </c>
      <c r="P12" s="519">
        <f>+'Form350 DIAN'!AS18</f>
        <v>0</v>
      </c>
      <c r="Q12" s="519">
        <f>+'Form350 DIAN'!AM18</f>
        <v>0</v>
      </c>
      <c r="R12" s="519">
        <f t="shared" ref="R12:R28" si="1">N12-P12</f>
        <v>0</v>
      </c>
      <c r="S12" s="519">
        <f t="shared" ref="S12:S26" si="2">O12-Q12</f>
        <v>0</v>
      </c>
      <c r="T12" s="519">
        <f>L12-P12</f>
        <v>0</v>
      </c>
      <c r="U12" s="521">
        <f>J12-K12+L12-P12</f>
        <v>0</v>
      </c>
      <c r="V12" s="1">
        <f>IF(U12&lt;0,-U12,U12)</f>
        <v>0</v>
      </c>
      <c r="W12" s="26"/>
    </row>
    <row r="13" spans="1:23" s="1" customFormat="1" ht="12">
      <c r="A13" s="125"/>
      <c r="B13" s="510">
        <f t="shared" si="0"/>
        <v>2026</v>
      </c>
      <c r="C13" s="511">
        <f>+VLOOKUP('Form350 DIAN'!$I$4,Listas!$E$6:$F$18,2,0)</f>
        <v>1</v>
      </c>
      <c r="D13" s="510" t="str">
        <f t="shared" ref="D13:D28" si="3">C13&amp;"-"&amp;H13&amp;"-"&amp;I13</f>
        <v>1-94-2.4.36.13</v>
      </c>
      <c r="E13" s="510" t="str">
        <f t="shared" ref="E13:E27" si="4">C13&amp;"-"&amp;G13&amp;"-"&amp;I13</f>
        <v>1-78-2.4.36.13</v>
      </c>
      <c r="F13" s="512" t="str">
        <f>'Formularios Vigencia'!D5</f>
        <v>Rentas de pensiones</v>
      </c>
      <c r="G13" s="510">
        <f>'Formularios Vigencia'!F5</f>
        <v>78</v>
      </c>
      <c r="H13" s="510">
        <f>'Formularios Vigencia'!F32</f>
        <v>94</v>
      </c>
      <c r="I13" s="510" t="str">
        <f>'Formularios Vigencia'!G32</f>
        <v>2.4.36.13</v>
      </c>
      <c r="J13" s="519">
        <f>IF(ISERROR(VLOOKUP($I13,'TD SyM x MES'!$A$3:$E$200,2,0)),0,VLOOKUP($I13,'TD SyM x MES'!$A$3:$E$200,2,0))</f>
        <v>0</v>
      </c>
      <c r="K13" s="519">
        <f>IF(ISERROR(VLOOKUP($I13,'TD SyM x MES'!$A$3:$E$200,3,0)),0,VLOOKUP($I13,'TD SyM x MES'!$A$3:$E$200,3,0))</f>
        <v>0</v>
      </c>
      <c r="L13" s="519">
        <f>IF(ISERROR(VLOOKUP($I13,'TD SyM x MES'!$A$3:$E$200,4,0)),0,VLOOKUP($I13,'TD SyM x MES'!$A$3:$E$200,4,0))</f>
        <v>0</v>
      </c>
      <c r="M13" s="520">
        <f t="shared" ref="M13:M27" si="5">J13-K13+L13</f>
        <v>0</v>
      </c>
      <c r="N13" s="519">
        <f>+IFERROR(SUMIF('TD Deducciones x MES'!B:B,Revisión!I13,'TD Deducciones x MES'!C:C),0)</f>
        <v>0</v>
      </c>
      <c r="O13" s="519">
        <f>+IFERROR(SUMIF('TD Deducciones x MES'!B:B,Revisión!I13,'TD Deducciones x MES'!D:D),0)</f>
        <v>0</v>
      </c>
      <c r="P13" s="519">
        <f>+'Form350 DIAN'!AS19</f>
        <v>0</v>
      </c>
      <c r="Q13" s="519">
        <f>+'Form350 DIAN'!AM19</f>
        <v>0</v>
      </c>
      <c r="R13" s="519">
        <f t="shared" si="1"/>
        <v>0</v>
      </c>
      <c r="S13" s="519">
        <f t="shared" si="2"/>
        <v>0</v>
      </c>
      <c r="T13" s="519">
        <f t="shared" ref="T13:T28" si="6">L13-P13</f>
        <v>0</v>
      </c>
      <c r="U13" s="521">
        <f t="shared" ref="U13:U28" si="7">J13-K13+L13-P13</f>
        <v>0</v>
      </c>
      <c r="V13" s="1">
        <f t="shared" ref="V13:V27" si="8">IF(U13&lt;0,-U13,U13)</f>
        <v>0</v>
      </c>
      <c r="W13" s="26"/>
    </row>
    <row r="14" spans="1:23" s="1" customFormat="1" ht="12">
      <c r="A14" s="125"/>
      <c r="B14" s="510">
        <f t="shared" si="0"/>
        <v>2026</v>
      </c>
      <c r="C14" s="511">
        <f>+VLOOKUP('Form350 DIAN'!$I$4,Listas!$E$6:$F$18,2,0)</f>
        <v>1</v>
      </c>
      <c r="D14" s="510" t="str">
        <f t="shared" si="3"/>
        <v>1-42-95-2.4.36.03</v>
      </c>
      <c r="E14" s="510" t="str">
        <f t="shared" si="4"/>
        <v>1-29-79-2.4.36.03</v>
      </c>
      <c r="F14" s="512" t="str">
        <f>'Formularios Vigencia'!D6</f>
        <v>Honorarios</v>
      </c>
      <c r="G14" s="510" t="str">
        <f>'Formularios Vigencia'!F6</f>
        <v>29-79</v>
      </c>
      <c r="H14" s="510" t="str">
        <f>'Formularios Vigencia'!F33</f>
        <v>42-95</v>
      </c>
      <c r="I14" s="510" t="str">
        <f>'Formularios Vigencia'!G33</f>
        <v>2.4.36.03</v>
      </c>
      <c r="J14" s="519">
        <f>IF(ISERROR(VLOOKUP($I14,'TD SyM x MES'!$A$3:$E$200,2,0)),0,VLOOKUP($I14,'TD SyM x MES'!$A$3:$E$200,2,0))</f>
        <v>0</v>
      </c>
      <c r="K14" s="519">
        <f>IF(ISERROR(VLOOKUP($I14,'TD SyM x MES'!$A$3:$E$200,3,0)),0,VLOOKUP($I14,'TD SyM x MES'!$A$3:$E$200,3,0))</f>
        <v>0</v>
      </c>
      <c r="L14" s="519">
        <f>IF(ISERROR(VLOOKUP($I14,'TD SyM x MES'!$A$3:$E$200,4,0)),0,VLOOKUP($I14,'TD SyM x MES'!$A$3:$E$200,4,0))</f>
        <v>0</v>
      </c>
      <c r="M14" s="520">
        <f t="shared" si="5"/>
        <v>0</v>
      </c>
      <c r="N14" s="519">
        <f>+IFERROR(SUMIF('TD Deducciones x MES'!B:B,Revisión!I14,'TD Deducciones x MES'!C:C),0)</f>
        <v>0</v>
      </c>
      <c r="O14" s="519">
        <f>+IFERROR(SUMIF('TD Deducciones x MES'!B:B,Revisión!I14,'TD Deducciones x MES'!D:D),0)</f>
        <v>0</v>
      </c>
      <c r="P14" s="519">
        <f>+'Form350 DIAN'!AG20+'Form350 DIAN'!AS20</f>
        <v>0</v>
      </c>
      <c r="Q14" s="519">
        <f>+'Form350 DIAN'!AA20+'Form350 DIAN'!AM20</f>
        <v>0</v>
      </c>
      <c r="R14" s="519">
        <f t="shared" si="1"/>
        <v>0</v>
      </c>
      <c r="S14" s="519">
        <f t="shared" si="2"/>
        <v>0</v>
      </c>
      <c r="T14" s="519">
        <f t="shared" si="6"/>
        <v>0</v>
      </c>
      <c r="U14" s="521">
        <f t="shared" si="7"/>
        <v>0</v>
      </c>
      <c r="V14" s="1">
        <f t="shared" si="8"/>
        <v>0</v>
      </c>
      <c r="W14" s="26"/>
    </row>
    <row r="15" spans="1:23" s="1" customFormat="1" ht="12">
      <c r="A15" s="125"/>
      <c r="B15" s="510">
        <f t="shared" si="0"/>
        <v>2026</v>
      </c>
      <c r="C15" s="511">
        <f>+VLOOKUP('Form350 DIAN'!$I$4,Listas!$E$6:$F$18,2,0)</f>
        <v>1</v>
      </c>
      <c r="D15" s="510" t="str">
        <f t="shared" si="3"/>
        <v>1-43-96-2.4.36.04</v>
      </c>
      <c r="E15" s="510" t="str">
        <f t="shared" si="4"/>
        <v>1-30-80-2.4.36.04</v>
      </c>
      <c r="F15" s="512" t="str">
        <f>'Formularios Vigencia'!D7</f>
        <v>Comisiones</v>
      </c>
      <c r="G15" s="510" t="str">
        <f>'Formularios Vigencia'!F7</f>
        <v>30-80</v>
      </c>
      <c r="H15" s="510" t="str">
        <f>'Formularios Vigencia'!F34</f>
        <v>43-96</v>
      </c>
      <c r="I15" s="510" t="str">
        <f>'Formularios Vigencia'!G34</f>
        <v>2.4.36.04</v>
      </c>
      <c r="J15" s="519">
        <f>IF(ISERROR(VLOOKUP($I15,'TD SyM x MES'!$A$3:$E$200,2,0)),0,VLOOKUP($I15,'TD SyM x MES'!$A$3:$E$200,2,0))</f>
        <v>0</v>
      </c>
      <c r="K15" s="519">
        <f>IF(ISERROR(VLOOKUP($I15,'TD SyM x MES'!$A$3:$E$200,3,0)),0,VLOOKUP($I15,'TD SyM x MES'!$A$3:$E$200,3,0))</f>
        <v>0</v>
      </c>
      <c r="L15" s="519">
        <f>IF(ISERROR(VLOOKUP($I15,'TD SyM x MES'!$A$3:$E$200,4,0)),0,VLOOKUP($I15,'TD SyM x MES'!$A$3:$E$200,4,0))</f>
        <v>0</v>
      </c>
      <c r="M15" s="520">
        <f t="shared" si="5"/>
        <v>0</v>
      </c>
      <c r="N15" s="519">
        <f>+IFERROR(SUMIF('TD Deducciones x MES'!B:B,Revisión!I15,'TD Deducciones x MES'!C:C),0)</f>
        <v>0</v>
      </c>
      <c r="O15" s="519">
        <f>+IFERROR(SUMIF('TD Deducciones x MES'!B:B,Revisión!I15,'TD Deducciones x MES'!D:D),0)</f>
        <v>0</v>
      </c>
      <c r="P15" s="519">
        <f>+'Form350 DIAN'!AG21+'Form350 DIAN'!AS21</f>
        <v>0</v>
      </c>
      <c r="Q15" s="519">
        <f>+'Form350 DIAN'!AA21+'Form350 DIAN'!AM21</f>
        <v>0</v>
      </c>
      <c r="R15" s="519">
        <f t="shared" si="1"/>
        <v>0</v>
      </c>
      <c r="S15" s="519">
        <f t="shared" si="2"/>
        <v>0</v>
      </c>
      <c r="T15" s="519">
        <f t="shared" si="6"/>
        <v>0</v>
      </c>
      <c r="U15" s="521">
        <f>J15-K15+L15-P15</f>
        <v>0</v>
      </c>
      <c r="V15" s="1">
        <f t="shared" si="8"/>
        <v>0</v>
      </c>
      <c r="W15" s="26"/>
    </row>
    <row r="16" spans="1:23" s="1" customFormat="1" ht="12">
      <c r="A16" s="125"/>
      <c r="B16" s="510">
        <f t="shared" si="0"/>
        <v>2026</v>
      </c>
      <c r="C16" s="511">
        <f>+VLOOKUP('Form350 DIAN'!$I$4,Listas!$E$6:$F$18,2,0)</f>
        <v>1</v>
      </c>
      <c r="D16" s="510" t="str">
        <f t="shared" si="3"/>
        <v>1-44-97-2.4.36.05</v>
      </c>
      <c r="E16" s="510" t="str">
        <f t="shared" si="4"/>
        <v>1-31-81-2.4.36.05</v>
      </c>
      <c r="F16" s="512" t="str">
        <f>'Formularios Vigencia'!D8</f>
        <v>Servicios</v>
      </c>
      <c r="G16" s="510" t="str">
        <f>'Formularios Vigencia'!F8</f>
        <v>31-81</v>
      </c>
      <c r="H16" s="510" t="str">
        <f>'Formularios Vigencia'!F35</f>
        <v>44-97</v>
      </c>
      <c r="I16" s="510" t="str">
        <f>'Formularios Vigencia'!G35</f>
        <v>2.4.36.05</v>
      </c>
      <c r="J16" s="519">
        <f>IF(ISERROR(VLOOKUP($I16,'TD SyM x MES'!$A$3:$E$200,2,0)),0,VLOOKUP($I16,'TD SyM x MES'!$A$3:$E$200,2,0))</f>
        <v>0</v>
      </c>
      <c r="K16" s="519">
        <f>IF(ISERROR(VLOOKUP($I16,'TD SyM x MES'!$A$3:$E$200,3,0)),0,VLOOKUP($I16,'TD SyM x MES'!$A$3:$E$200,3,0))</f>
        <v>0</v>
      </c>
      <c r="L16" s="519">
        <f>IF(ISERROR(VLOOKUP($I16,'TD SyM x MES'!$A$3:$E$200,4,0)),0,VLOOKUP($I16,'TD SyM x MES'!$A$3:$E$200,4,0))</f>
        <v>0</v>
      </c>
      <c r="M16" s="520">
        <f t="shared" si="5"/>
        <v>0</v>
      </c>
      <c r="N16" s="519">
        <f>+IFERROR(SUMIF('TD Deducciones x MES'!B:B,Revisión!I16,'TD Deducciones x MES'!C:C),0)</f>
        <v>0</v>
      </c>
      <c r="O16" s="519">
        <f>+IFERROR(SUMIF('TD Deducciones x MES'!B:B,Revisión!I16,'TD Deducciones x MES'!D:D),0)</f>
        <v>0</v>
      </c>
      <c r="P16" s="519">
        <f>+'Form350 DIAN'!AG22+'Form350 DIAN'!AS22</f>
        <v>0</v>
      </c>
      <c r="Q16" s="519">
        <f>+'Form350 DIAN'!AA22+'Form350 DIAN'!AM22</f>
        <v>0</v>
      </c>
      <c r="R16" s="519">
        <f t="shared" si="1"/>
        <v>0</v>
      </c>
      <c r="S16" s="519">
        <f t="shared" si="2"/>
        <v>0</v>
      </c>
      <c r="T16" s="519">
        <f t="shared" si="6"/>
        <v>0</v>
      </c>
      <c r="U16" s="521">
        <f t="shared" si="7"/>
        <v>0</v>
      </c>
      <c r="V16" s="1">
        <f t="shared" si="8"/>
        <v>0</v>
      </c>
      <c r="W16" s="26"/>
    </row>
    <row r="17" spans="1:23" s="1" customFormat="1" ht="24.95" customHeight="1">
      <c r="A17" s="125"/>
      <c r="B17" s="510">
        <f t="shared" si="0"/>
        <v>2026</v>
      </c>
      <c r="C17" s="511">
        <f>+VLOOKUP('Form350 DIAN'!$I$4,Listas!$E$6:$F$18,2,0)</f>
        <v>1</v>
      </c>
      <c r="D17" s="510" t="str">
        <f t="shared" si="3"/>
        <v>1-45-98-2.4.36.07</v>
      </c>
      <c r="E17" s="510" t="str">
        <f t="shared" si="4"/>
        <v>1-32-82-2.4.36.07</v>
      </c>
      <c r="F17" s="512" t="str">
        <f>'Formularios Vigencia'!D9</f>
        <v>Rendimientos financieros e intereses</v>
      </c>
      <c r="G17" s="510" t="str">
        <f>'Formularios Vigencia'!F9</f>
        <v>32-82</v>
      </c>
      <c r="H17" s="510" t="str">
        <f>'Formularios Vigencia'!F36</f>
        <v>45-98</v>
      </c>
      <c r="I17" s="510" t="str">
        <f>'Formularios Vigencia'!G36</f>
        <v>2.4.36.07</v>
      </c>
      <c r="J17" s="519">
        <f>IF(ISERROR(VLOOKUP($I17,'TD SyM x MES'!$A$3:$E$200,2,0)),0,VLOOKUP($I17,'TD SyM x MES'!$A$3:$E$200,2,0))</f>
        <v>0</v>
      </c>
      <c r="K17" s="519">
        <f>IF(ISERROR(VLOOKUP($I17,'TD SyM x MES'!$A$3:$E$200,3,0)),0,VLOOKUP($I17,'TD SyM x MES'!$A$3:$E$200,3,0))</f>
        <v>0</v>
      </c>
      <c r="L17" s="519">
        <f>IF(ISERROR(VLOOKUP($I17,'TD SyM x MES'!$A$3:$E$200,4,0)),0,VLOOKUP($I17,'TD SyM x MES'!$A$3:$E$200,4,0))</f>
        <v>0</v>
      </c>
      <c r="M17" s="520">
        <f t="shared" si="5"/>
        <v>0</v>
      </c>
      <c r="N17" s="519">
        <f>+IFERROR(SUMIF('TD Deducciones x MES'!B:B,Revisión!I17,'TD Deducciones x MES'!C:C),0)</f>
        <v>0</v>
      </c>
      <c r="O17" s="519">
        <f>+IFERROR(SUMIF('TD Deducciones x MES'!B:B,Revisión!I17,'TD Deducciones x MES'!D:D),0)</f>
        <v>0</v>
      </c>
      <c r="P17" s="519">
        <f>+'Form350 DIAN'!AG23+'Form350 DIAN'!AS23</f>
        <v>0</v>
      </c>
      <c r="Q17" s="519">
        <f>+'Form350 DIAN'!AA23+'Form350 DIAN'!AM23</f>
        <v>0</v>
      </c>
      <c r="R17" s="519">
        <f t="shared" si="1"/>
        <v>0</v>
      </c>
      <c r="S17" s="519">
        <f t="shared" si="2"/>
        <v>0</v>
      </c>
      <c r="T17" s="519">
        <f t="shared" si="6"/>
        <v>0</v>
      </c>
      <c r="U17" s="521">
        <f t="shared" si="7"/>
        <v>0</v>
      </c>
      <c r="V17" s="1">
        <f t="shared" si="8"/>
        <v>0</v>
      </c>
      <c r="W17" s="26"/>
    </row>
    <row r="18" spans="1:23" s="1" customFormat="1" ht="24.95" customHeight="1">
      <c r="A18" s="125"/>
      <c r="B18" s="510">
        <f t="shared" si="0"/>
        <v>2026</v>
      </c>
      <c r="C18" s="511">
        <f>+VLOOKUP('Form350 DIAN'!$I$4,Listas!$E$6:$F$18,2,0)</f>
        <v>1</v>
      </c>
      <c r="D18" s="510" t="str">
        <f t="shared" si="3"/>
        <v>1-46-99-2.4.36.06</v>
      </c>
      <c r="E18" s="510" t="str">
        <f t="shared" si="4"/>
        <v>1-33-83-2.4.36.06</v>
      </c>
      <c r="F18" s="512" t="str">
        <f>'Formularios Vigencia'!D10</f>
        <v>Arrendamientos (Muebles e inmuebles)</v>
      </c>
      <c r="G18" s="510" t="str">
        <f>'Formularios Vigencia'!F10</f>
        <v>33-83</v>
      </c>
      <c r="H18" s="510" t="str">
        <f>'Formularios Vigencia'!F37</f>
        <v>46-99</v>
      </c>
      <c r="I18" s="510" t="str">
        <f>'Formularios Vigencia'!G37</f>
        <v>2.4.36.06</v>
      </c>
      <c r="J18" s="519">
        <f>IF(ISERROR(VLOOKUP($I18,'TD SyM x MES'!$A$3:$E$200,2,0)),0,VLOOKUP($I18,'TD SyM x MES'!$A$3:$E$200,2,0))</f>
        <v>0</v>
      </c>
      <c r="K18" s="519">
        <f>IF(ISERROR(VLOOKUP($I18,'TD SyM x MES'!$A$3:$E$200,3,0)),0,VLOOKUP($I18,'TD SyM x MES'!$A$3:$E$200,3,0))</f>
        <v>0</v>
      </c>
      <c r="L18" s="519">
        <f>IF(ISERROR(VLOOKUP($I18,'TD SyM x MES'!$A$3:$E$200,4,0)),0,VLOOKUP($I18,'TD SyM x MES'!$A$3:$E$200,4,0))</f>
        <v>0</v>
      </c>
      <c r="M18" s="520">
        <f t="shared" si="5"/>
        <v>0</v>
      </c>
      <c r="N18" s="519">
        <f>+IFERROR(SUMIF('TD Deducciones x MES'!B:B,Revisión!I18,'TD Deducciones x MES'!C:C),0)</f>
        <v>0</v>
      </c>
      <c r="O18" s="519">
        <f>+IFERROR(SUMIF('TD Deducciones x MES'!B:B,Revisión!I18,'TD Deducciones x MES'!D:D),0)</f>
        <v>0</v>
      </c>
      <c r="P18" s="519">
        <f>+'Form350 DIAN'!AG24+'Form350 DIAN'!AS24</f>
        <v>0</v>
      </c>
      <c r="Q18" s="519">
        <f>+'Form350 DIAN'!AA24+'Form350 DIAN'!AM24</f>
        <v>0</v>
      </c>
      <c r="R18" s="519">
        <f t="shared" si="1"/>
        <v>0</v>
      </c>
      <c r="S18" s="519">
        <f t="shared" si="2"/>
        <v>0</v>
      </c>
      <c r="T18" s="519">
        <f t="shared" si="6"/>
        <v>0</v>
      </c>
      <c r="U18" s="521">
        <f t="shared" si="7"/>
        <v>0</v>
      </c>
      <c r="V18" s="1">
        <f>IF(U18&lt;0,-U18,U18)</f>
        <v>0</v>
      </c>
      <c r="W18" s="26"/>
    </row>
    <row r="19" spans="1:23" s="1" customFormat="1" ht="24.95" customHeight="1">
      <c r="A19" s="125"/>
      <c r="B19" s="510">
        <f t="shared" si="0"/>
        <v>2026</v>
      </c>
      <c r="C19" s="511">
        <f>+VLOOKUP('Form350 DIAN'!$I$4,Listas!$E$6:$F$18,2,0)</f>
        <v>1</v>
      </c>
      <c r="D19" s="510" t="str">
        <f t="shared" si="3"/>
        <v>1-47-100-0</v>
      </c>
      <c r="E19" s="510" t="str">
        <f t="shared" si="4"/>
        <v>1-34-84-0</v>
      </c>
      <c r="F19" s="512" t="str">
        <f>'Formularios Vigencia'!D11</f>
        <v>Regalias y explotacion de la propiedad intelectual</v>
      </c>
      <c r="G19" s="510" t="str">
        <f>'Formularios Vigencia'!F11</f>
        <v>34-84</v>
      </c>
      <c r="H19" s="510" t="str">
        <f>'Formularios Vigencia'!F38</f>
        <v>47-100</v>
      </c>
      <c r="I19" s="510">
        <f>'Formularios Vigencia'!G38</f>
        <v>0</v>
      </c>
      <c r="J19" s="519">
        <f>IF(ISERROR(VLOOKUP($I19,'TD SyM x MES'!$A$3:$E$200,2,0)),0,VLOOKUP($I19,'TD SyM x MES'!$A$3:$E$200,2,0))</f>
        <v>0</v>
      </c>
      <c r="K19" s="519">
        <f>IF(ISERROR(VLOOKUP($I19,'TD SyM x MES'!$A$3:$E$200,3,0)),0,VLOOKUP($I19,'TD SyM x MES'!$A$3:$E$200,3,0))</f>
        <v>0</v>
      </c>
      <c r="L19" s="519">
        <f>IF(ISERROR(VLOOKUP($I19,'TD SyM x MES'!$A$3:$E$200,4,0)),0,VLOOKUP($I19,'TD SyM x MES'!$A$3:$E$200,4,0))</f>
        <v>0</v>
      </c>
      <c r="M19" s="520">
        <f t="shared" si="5"/>
        <v>0</v>
      </c>
      <c r="N19" s="519">
        <f>+IFERROR(SUMIF('TD Deducciones x MES'!B:B,Revisión!I19,'TD Deducciones x MES'!C:C),0)</f>
        <v>0</v>
      </c>
      <c r="O19" s="519">
        <f>+IFERROR(SUMIF('TD Deducciones x MES'!B:B,Revisión!I19,'TD Deducciones x MES'!D:D),0)</f>
        <v>0</v>
      </c>
      <c r="P19" s="519">
        <f>+'Form350 DIAN'!AG25+'Form350 DIAN'!AS25</f>
        <v>0</v>
      </c>
      <c r="Q19" s="519">
        <f>+'Form350 DIAN'!AA25+'Form350 DIAN'!AM25</f>
        <v>0</v>
      </c>
      <c r="R19" s="519">
        <f t="shared" si="1"/>
        <v>0</v>
      </c>
      <c r="S19" s="519">
        <f t="shared" si="2"/>
        <v>0</v>
      </c>
      <c r="T19" s="519">
        <f t="shared" si="6"/>
        <v>0</v>
      </c>
      <c r="U19" s="521">
        <f t="shared" si="7"/>
        <v>0</v>
      </c>
      <c r="V19" s="1">
        <f t="shared" si="8"/>
        <v>0</v>
      </c>
      <c r="W19" s="26"/>
    </row>
    <row r="20" spans="1:23" s="1" customFormat="1" ht="12">
      <c r="A20" s="125"/>
      <c r="B20" s="510">
        <f t="shared" si="0"/>
        <v>2026</v>
      </c>
      <c r="C20" s="511">
        <f>+VLOOKUP('Form350 DIAN'!$I$4,Listas!$E$6:$F$18,2,0)</f>
        <v>1</v>
      </c>
      <c r="D20" s="510" t="str">
        <f t="shared" si="3"/>
        <v>1-48-101-2.4.36.02</v>
      </c>
      <c r="E20" s="510" t="str">
        <f t="shared" si="4"/>
        <v>1-35-85-2.4.36.02</v>
      </c>
      <c r="F20" s="512" t="str">
        <f>'Formularios Vigencia'!D12</f>
        <v>Dividendos y participaciones</v>
      </c>
      <c r="G20" s="510" t="str">
        <f>'Formularios Vigencia'!F12</f>
        <v>35-85</v>
      </c>
      <c r="H20" s="510" t="str">
        <f>'Formularios Vigencia'!F39</f>
        <v>48-101</v>
      </c>
      <c r="I20" s="510" t="str">
        <f>'Formularios Vigencia'!G39</f>
        <v>2.4.36.02</v>
      </c>
      <c r="J20" s="519">
        <f>IF(ISERROR(VLOOKUP($I20,'TD SyM x MES'!$A$3:$E$200,2,0)),0,VLOOKUP($I20,'TD SyM x MES'!$A$3:$E$200,2,0))</f>
        <v>0</v>
      </c>
      <c r="K20" s="519">
        <f>IF(ISERROR(VLOOKUP($I20,'TD SyM x MES'!$A$3:$E$200,3,0)),0,VLOOKUP($I20,'TD SyM x MES'!$A$3:$E$200,3,0))</f>
        <v>0</v>
      </c>
      <c r="L20" s="519">
        <f>IF(ISERROR(VLOOKUP($I20,'TD SyM x MES'!$A$3:$E$200,4,0)),0,VLOOKUP($I20,'TD SyM x MES'!$A$3:$E$200,4,0))</f>
        <v>0</v>
      </c>
      <c r="M20" s="520">
        <f t="shared" si="5"/>
        <v>0</v>
      </c>
      <c r="N20" s="519">
        <f>+IFERROR(SUMIF('TD Deducciones x MES'!B:B,Revisión!I20,'TD Deducciones x MES'!C:C),0)</f>
        <v>0</v>
      </c>
      <c r="O20" s="519">
        <f>+IFERROR(SUMIF('TD Deducciones x MES'!B:B,Revisión!I20,'TD Deducciones x MES'!D:D),0)</f>
        <v>0</v>
      </c>
      <c r="P20" s="519">
        <f>+'Form350 DIAN'!AG26+'Form350 DIAN'!AS26</f>
        <v>0</v>
      </c>
      <c r="Q20" s="519">
        <f>+'Form350 DIAN'!AA26+'Form350 DIAN'!AM26</f>
        <v>0</v>
      </c>
      <c r="R20" s="519">
        <f t="shared" si="1"/>
        <v>0</v>
      </c>
      <c r="S20" s="519">
        <f t="shared" si="2"/>
        <v>0</v>
      </c>
      <c r="T20" s="519">
        <f t="shared" si="6"/>
        <v>0</v>
      </c>
      <c r="U20" s="521">
        <f t="shared" si="7"/>
        <v>0</v>
      </c>
      <c r="V20" s="1">
        <f t="shared" si="8"/>
        <v>0</v>
      </c>
      <c r="W20" s="26"/>
    </row>
    <row r="21" spans="1:23" s="1" customFormat="1" ht="12">
      <c r="A21" s="125"/>
      <c r="B21" s="510">
        <f t="shared" si="0"/>
        <v>2026</v>
      </c>
      <c r="C21" s="511">
        <f>+VLOOKUP('Form350 DIAN'!$I$4,Listas!$E$6:$F$18,2,0)</f>
        <v>1</v>
      </c>
      <c r="D21" s="510" t="str">
        <f t="shared" si="3"/>
        <v>1-49-102-2.4.36.08</v>
      </c>
      <c r="E21" s="510" t="str">
        <f t="shared" si="4"/>
        <v>1-36-86-2.4.36.08</v>
      </c>
      <c r="F21" s="512" t="str">
        <f>'Formularios Vigencia'!D13</f>
        <v>Compras</v>
      </c>
      <c r="G21" s="510" t="str">
        <f>'Formularios Vigencia'!F13</f>
        <v>36-86</v>
      </c>
      <c r="H21" s="510" t="str">
        <f>'Formularios Vigencia'!F40</f>
        <v>49-102</v>
      </c>
      <c r="I21" s="510" t="str">
        <f>'Formularios Vigencia'!G40</f>
        <v>2.4.36.08</v>
      </c>
      <c r="J21" s="519">
        <f>IF(ISERROR(VLOOKUP($I21,'TD SyM x MES'!$A$3:$E$200,2,0)),0,VLOOKUP($I21,'TD SyM x MES'!$A$3:$E$200,2,0))</f>
        <v>0</v>
      </c>
      <c r="K21" s="519">
        <f>IF(ISERROR(VLOOKUP($I21,'TD SyM x MES'!$A$3:$E$200,3,0)),0,VLOOKUP($I21,'TD SyM x MES'!$A$3:$E$200,3,0))</f>
        <v>0</v>
      </c>
      <c r="L21" s="519">
        <f>IF(ISERROR(VLOOKUP($I21,'TD SyM x MES'!$A$3:$E$200,4,0)),0,VLOOKUP($I21,'TD SyM x MES'!$A$3:$E$200,4,0))</f>
        <v>0</v>
      </c>
      <c r="M21" s="520">
        <f t="shared" si="5"/>
        <v>0</v>
      </c>
      <c r="N21" s="519">
        <f>+IFERROR(SUMIF('TD Deducciones x MES'!B:B,Revisión!I21,'TD Deducciones x MES'!C:C),0)</f>
        <v>0</v>
      </c>
      <c r="O21" s="519">
        <f>+IFERROR(SUMIF('TD Deducciones x MES'!B:B,Revisión!I21,'TD Deducciones x MES'!D:D),0)</f>
        <v>0</v>
      </c>
      <c r="P21" s="519">
        <f>+'Form350 DIAN'!AG27+'Form350 DIAN'!AS27+'Form350 DIAN'!AG32+'Form350 DIAN'!AS32</f>
        <v>0</v>
      </c>
      <c r="Q21" s="519">
        <f>+'Form350 DIAN'!AA27+'Form350 DIAN'!AM27+'Form350 DIAN'!AA32+'Form350 DIAN'!AM32</f>
        <v>0</v>
      </c>
      <c r="R21" s="519">
        <f t="shared" si="1"/>
        <v>0</v>
      </c>
      <c r="S21" s="519">
        <f t="shared" si="2"/>
        <v>0</v>
      </c>
      <c r="T21" s="519">
        <f t="shared" si="6"/>
        <v>0</v>
      </c>
      <c r="U21" s="521">
        <f t="shared" si="7"/>
        <v>0</v>
      </c>
      <c r="V21" s="1">
        <f>IF(U21&lt;0,-U21,U21)</f>
        <v>0</v>
      </c>
      <c r="W21" s="26"/>
    </row>
    <row r="22" spans="1:23" s="1" customFormat="1" ht="24.95" customHeight="1">
      <c r="A22" s="125"/>
      <c r="B22" s="510">
        <f t="shared" si="0"/>
        <v>2026</v>
      </c>
      <c r="C22" s="511">
        <f>+VLOOKUP('Form350 DIAN'!$I$4,Listas!$E$6:$F$18,2,0)</f>
        <v>1</v>
      </c>
      <c r="D22" s="510" t="str">
        <f t="shared" si="3"/>
        <v>1-50-103-0</v>
      </c>
      <c r="E22" s="510" t="str">
        <f t="shared" si="4"/>
        <v>1-37-87-0</v>
      </c>
      <c r="F22" s="512" t="str">
        <f>'Formularios Vigencia'!D14</f>
        <v>Transacciones con tarjetas débito y crédito</v>
      </c>
      <c r="G22" s="510" t="str">
        <f>'Formularios Vigencia'!F14</f>
        <v>37-87</v>
      </c>
      <c r="H22" s="510" t="str">
        <f>'Formularios Vigencia'!F41</f>
        <v>50-103</v>
      </c>
      <c r="I22" s="510">
        <f>'Formularios Vigencia'!G41</f>
        <v>0</v>
      </c>
      <c r="J22" s="519">
        <f>IF(ISERROR(VLOOKUP($I22,'TD SyM x MES'!$A$3:$E$200,2,0)),0,VLOOKUP($I22,'TD SyM x MES'!$A$3:$E$200,2,0))</f>
        <v>0</v>
      </c>
      <c r="K22" s="519">
        <f>IF(ISERROR(VLOOKUP($I22,'TD SyM x MES'!$A$3:$E$200,3,0)),0,VLOOKUP($I22,'TD SyM x MES'!$A$3:$E$200,3,0))</f>
        <v>0</v>
      </c>
      <c r="L22" s="519">
        <f>IF(ISERROR(VLOOKUP($I22,'TD SyM x MES'!$A$3:$E$200,4,0)),0,VLOOKUP($I22,'TD SyM x MES'!$A$3:$E$200,4,0))</f>
        <v>0</v>
      </c>
      <c r="M22" s="520">
        <f t="shared" si="5"/>
        <v>0</v>
      </c>
      <c r="N22" s="519">
        <f>+IFERROR(SUMIF('TD Deducciones x MES'!B:B,Revisión!I22,'TD Deducciones x MES'!C:C),0)</f>
        <v>0</v>
      </c>
      <c r="O22" s="519">
        <f>+IFERROR(SUMIF('TD Deducciones x MES'!B:B,Revisión!I22,'TD Deducciones x MES'!D:D),0)</f>
        <v>0</v>
      </c>
      <c r="P22" s="519">
        <f>+'Form350 DIAN'!AG28+'Form350 DIAN'!AS28</f>
        <v>0</v>
      </c>
      <c r="Q22" s="519">
        <f>+'Form350 DIAN'!AA28+'Form350 DIAN'!AM28</f>
        <v>0</v>
      </c>
      <c r="R22" s="519">
        <f t="shared" si="1"/>
        <v>0</v>
      </c>
      <c r="S22" s="519">
        <f t="shared" si="2"/>
        <v>0</v>
      </c>
      <c r="T22" s="519">
        <f t="shared" si="6"/>
        <v>0</v>
      </c>
      <c r="U22" s="521">
        <f t="shared" si="7"/>
        <v>0</v>
      </c>
      <c r="V22" s="1">
        <f t="shared" si="8"/>
        <v>0</v>
      </c>
      <c r="W22" s="26"/>
    </row>
    <row r="23" spans="1:23" s="1" customFormat="1" ht="12">
      <c r="A23" s="125"/>
      <c r="B23" s="510">
        <f t="shared" si="0"/>
        <v>2026</v>
      </c>
      <c r="C23" s="511">
        <f>+VLOOKUP('Form350 DIAN'!$I$4,Listas!$E$6:$F$18,2,0)</f>
        <v>1</v>
      </c>
      <c r="D23" s="510" t="str">
        <f t="shared" si="3"/>
        <v>1-51-104-2.4.36.26</v>
      </c>
      <c r="E23" s="510" t="str">
        <f t="shared" si="4"/>
        <v>1-38-88-2.4.36.26</v>
      </c>
      <c r="F23" s="512" t="str">
        <f>'Formularios Vigencia'!D15</f>
        <v>Contratos de construcción</v>
      </c>
      <c r="G23" s="510" t="str">
        <f>'Formularios Vigencia'!F15</f>
        <v>38-88</v>
      </c>
      <c r="H23" s="510" t="str">
        <f>'Formularios Vigencia'!F42</f>
        <v>51-104</v>
      </c>
      <c r="I23" s="510" t="str">
        <f>'Formularios Vigencia'!G42</f>
        <v>2.4.36.26</v>
      </c>
      <c r="J23" s="519">
        <f>IF(ISERROR(VLOOKUP($I23,'TD SyM x MES'!$A$3:$E$200,2,0)),0,VLOOKUP($I23,'TD SyM x MES'!$A$3:$E$200,2,0))</f>
        <v>0</v>
      </c>
      <c r="K23" s="519">
        <f>IF(ISERROR(VLOOKUP($I23,'TD SyM x MES'!$A$3:$E$200,3,0)),0,VLOOKUP($I23,'TD SyM x MES'!$A$3:$E$200,3,0))</f>
        <v>0</v>
      </c>
      <c r="L23" s="519">
        <f>IF(ISERROR(VLOOKUP($I23,'TD SyM x MES'!$A$3:$E$200,4,0)),0,VLOOKUP($I23,'TD SyM x MES'!$A$3:$E$200,4,0))</f>
        <v>0</v>
      </c>
      <c r="M23" s="520">
        <f t="shared" si="5"/>
        <v>0</v>
      </c>
      <c r="N23" s="519">
        <f>+IFERROR(SUMIF('TD Deducciones x MES'!B:B,Revisión!I23,'TD Deducciones x MES'!C:C),0)</f>
        <v>0</v>
      </c>
      <c r="O23" s="519">
        <f>+IFERROR(SUMIF('TD Deducciones x MES'!B:B,Revisión!I23,'TD Deducciones x MES'!D:D),0)</f>
        <v>0</v>
      </c>
      <c r="P23" s="519">
        <f>+'Form350 DIAN'!AG29+'Form350 DIAN'!AS29</f>
        <v>0</v>
      </c>
      <c r="Q23" s="519">
        <f>+'Form350 DIAN'!AA29+'Form350 DIAN'!AM29</f>
        <v>0</v>
      </c>
      <c r="R23" s="519">
        <f t="shared" si="1"/>
        <v>0</v>
      </c>
      <c r="S23" s="519">
        <f t="shared" si="2"/>
        <v>0</v>
      </c>
      <c r="T23" s="519">
        <f t="shared" si="6"/>
        <v>0</v>
      </c>
      <c r="U23" s="521">
        <f t="shared" si="7"/>
        <v>0</v>
      </c>
      <c r="V23" s="1">
        <f t="shared" si="8"/>
        <v>0</v>
      </c>
      <c r="W23" s="26"/>
    </row>
    <row r="24" spans="1:23" s="1" customFormat="1" ht="38.25" customHeight="1">
      <c r="A24" s="125"/>
      <c r="B24" s="510">
        <f t="shared" si="0"/>
        <v>2026</v>
      </c>
      <c r="C24" s="511">
        <f>+VLOOKUP('Form350 DIAN'!$I$4,Listas!$E$6:$F$18,2,0)</f>
        <v>1</v>
      </c>
      <c r="D24" s="510" t="str">
        <f t="shared" si="3"/>
        <v>1-105-2.4.36.12</v>
      </c>
      <c r="E24" s="510" t="str">
        <f t="shared" si="4"/>
        <v>1-89-2.4.36.12</v>
      </c>
      <c r="F24" s="512" t="str">
        <f>'Formularios Vigencia'!D16</f>
        <v>Enajenación de activos fijos de personas naturales ante notarios y autoridades de tránsito</v>
      </c>
      <c r="G24" s="510">
        <f>'Formularios Vigencia'!F16</f>
        <v>89</v>
      </c>
      <c r="H24" s="510">
        <f>'Formularios Vigencia'!F43</f>
        <v>105</v>
      </c>
      <c r="I24" s="510" t="str">
        <f>'Formularios Vigencia'!G43</f>
        <v>2.4.36.12</v>
      </c>
      <c r="J24" s="519">
        <f>IF(ISERROR(VLOOKUP($I24,'TD SyM x MES'!$A$3:$E$200,2,0)),0,VLOOKUP($I24,'TD SyM x MES'!$A$3:$E$200,2,0))</f>
        <v>0</v>
      </c>
      <c r="K24" s="519">
        <f>IF(ISERROR(VLOOKUP($I24,'TD SyM x MES'!$A$3:$E$200,3,0)),0,VLOOKUP($I24,'TD SyM x MES'!$A$3:$E$200,3,0))</f>
        <v>0</v>
      </c>
      <c r="L24" s="519">
        <f>IF(ISERROR(VLOOKUP($I24,'TD SyM x MES'!$A$3:$E$200,4,0)),0,VLOOKUP($I24,'TD SyM x MES'!$A$3:$E$200,4,0))</f>
        <v>0</v>
      </c>
      <c r="M24" s="520">
        <f t="shared" si="5"/>
        <v>0</v>
      </c>
      <c r="N24" s="519">
        <f>+IFERROR(SUMIF('TD Deducciones x MES'!B:B,Revisión!I24,'TD Deducciones x MES'!C:C),0)</f>
        <v>0</v>
      </c>
      <c r="O24" s="519">
        <f>+IFERROR(SUMIF('TD Deducciones x MES'!B:B,Revisión!I24,'TD Deducciones x MES'!D:D),0)</f>
        <v>0</v>
      </c>
      <c r="P24" s="519">
        <f>+'Form350 DIAN'!AG30+'Form350 DIAN'!AS30</f>
        <v>0</v>
      </c>
      <c r="Q24" s="519">
        <f>+'Form350 DIAN'!AA30+'Form350 DIAN'!AM30</f>
        <v>0</v>
      </c>
      <c r="R24" s="519">
        <f t="shared" si="1"/>
        <v>0</v>
      </c>
      <c r="S24" s="519">
        <f t="shared" si="2"/>
        <v>0</v>
      </c>
      <c r="T24" s="519">
        <f t="shared" si="6"/>
        <v>0</v>
      </c>
      <c r="U24" s="521">
        <f t="shared" si="7"/>
        <v>0</v>
      </c>
      <c r="V24" s="1">
        <f t="shared" si="8"/>
        <v>0</v>
      </c>
      <c r="W24" s="26"/>
    </row>
    <row r="25" spans="1:23" s="1" customFormat="1" ht="24">
      <c r="A25" s="125"/>
      <c r="B25" s="510">
        <f t="shared" si="0"/>
        <v>2026</v>
      </c>
      <c r="C25" s="511">
        <f>+VLOOKUP('Form350 DIAN'!$I$4,Listas!$E$6:$F$18,2,0)</f>
        <v>1</v>
      </c>
      <c r="D25" s="510" t="str">
        <f t="shared" si="3"/>
        <v>1-52-106-2.4.36.09</v>
      </c>
      <c r="E25" s="510" t="str">
        <f t="shared" si="4"/>
        <v>1-39-90-2.4.36.09</v>
      </c>
      <c r="F25" s="512" t="str">
        <f>'Formularios Vigencia'!D17</f>
        <v>Loterías, rifas, apuestas y similares</v>
      </c>
      <c r="G25" s="510" t="str">
        <f>'Formularios Vigencia'!F17</f>
        <v>39-90</v>
      </c>
      <c r="H25" s="510" t="str">
        <f>'Formularios Vigencia'!F44</f>
        <v>52-106</v>
      </c>
      <c r="I25" s="510" t="str">
        <f>'Formularios Vigencia'!G44</f>
        <v>2.4.36.09</v>
      </c>
      <c r="J25" s="519">
        <f>IF(ISERROR(VLOOKUP($I25,'TD SyM x MES'!$A$3:$E$200,2,0)),0,VLOOKUP($I25,'TD SyM x MES'!$A$3:$E$200,2,0))</f>
        <v>0</v>
      </c>
      <c r="K25" s="519">
        <f>IF(ISERROR(VLOOKUP($I25,'TD SyM x MES'!$A$3:$E$200,3,0)),0,VLOOKUP($I25,'TD SyM x MES'!$A$3:$E$200,3,0))</f>
        <v>0</v>
      </c>
      <c r="L25" s="519">
        <f>IF(ISERROR(VLOOKUP($I25,'TD SyM x MES'!$A$3:$E$200,4,0)),0,VLOOKUP($I25,'TD SyM x MES'!$A$3:$E$200,4,0))</f>
        <v>0</v>
      </c>
      <c r="M25" s="520">
        <f t="shared" si="5"/>
        <v>0</v>
      </c>
      <c r="N25" s="519">
        <f>+IFERROR(SUMIF('TD Deducciones x MES'!B:B,Revisión!I25,'TD Deducciones x MES'!C:C),0)</f>
        <v>0</v>
      </c>
      <c r="O25" s="519">
        <f>+IFERROR(SUMIF('TD Deducciones x MES'!B:B,Revisión!I25,'TD Deducciones x MES'!D:D),0)</f>
        <v>0</v>
      </c>
      <c r="P25" s="519">
        <f>+'Form350 DIAN'!AG31+'Form350 DIAN'!AS31</f>
        <v>0</v>
      </c>
      <c r="Q25" s="519">
        <f>+'Form350 DIAN'!AA31+'Form350 DIAN'!AM31</f>
        <v>0</v>
      </c>
      <c r="R25" s="519">
        <f t="shared" si="1"/>
        <v>0</v>
      </c>
      <c r="S25" s="519">
        <f t="shared" si="2"/>
        <v>0</v>
      </c>
      <c r="T25" s="519">
        <f>L25-P25</f>
        <v>0</v>
      </c>
      <c r="U25" s="521">
        <f t="shared" si="7"/>
        <v>0</v>
      </c>
      <c r="V25" s="1">
        <f t="shared" si="8"/>
        <v>0</v>
      </c>
      <c r="W25" s="26"/>
    </row>
    <row r="26" spans="1:23" s="1" customFormat="1" ht="12">
      <c r="A26" s="125"/>
      <c r="B26" s="510">
        <f t="shared" si="0"/>
        <v>2026</v>
      </c>
      <c r="C26" s="511">
        <f>+VLOOKUP('Form350 DIAN'!$I$4,Listas!$E$6:$F$18,2,0)</f>
        <v>1</v>
      </c>
      <c r="D26" s="510" t="str">
        <f t="shared" si="3"/>
        <v>1-53-107-2.4.36.90</v>
      </c>
      <c r="E26" s="510" t="str">
        <f t="shared" si="4"/>
        <v>1-40-91-2.4.36.90</v>
      </c>
      <c r="F26" s="512" t="s">
        <v>650</v>
      </c>
      <c r="G26" s="510" t="str">
        <f>'Formularios Vigencia'!F18</f>
        <v>40-91</v>
      </c>
      <c r="H26" s="510" t="str">
        <f>'Formularios Vigencia'!F45</f>
        <v>53-107</v>
      </c>
      <c r="I26" s="510" t="str">
        <f>'Formularios Vigencia'!G45</f>
        <v>2.4.36.90</v>
      </c>
      <c r="J26" s="519">
        <f>IF(ISERROR(VLOOKUP($I26,'TD SyM x MES'!$A$3:$E$200,2,0)),0,VLOOKUP($I26,'TD SyM x MES'!$A$3:$E$200,2,0))</f>
        <v>0</v>
      </c>
      <c r="K26" s="519">
        <f>IF(ISERROR(VLOOKUP($I26,'TD SyM x MES'!$A$3:$E$200,3,0)),0,VLOOKUP($I26,'TD SyM x MES'!$A$3:$E$200,3,0))</f>
        <v>0</v>
      </c>
      <c r="L26" s="519">
        <f>IF(ISERROR(VLOOKUP($I26,'TD SyM x MES'!$A$3:$E$200,4,0)),0,VLOOKUP($I26,'TD SyM x MES'!$A$3:$E$200,4,0))</f>
        <v>0</v>
      </c>
      <c r="M26" s="520">
        <f t="shared" si="5"/>
        <v>0</v>
      </c>
      <c r="N26" s="519">
        <f>+IFERROR(SUMIF('TD Deducciones x MES'!B:B,Revisión!I26,'TD Deducciones x MES'!C:C),0)</f>
        <v>0</v>
      </c>
      <c r="O26" s="519">
        <f>+IFERROR(SUMIF('TD Deducciones x MES'!B:B,Revisión!I26,'TD Deducciones x MES'!D:D),0)</f>
        <v>0</v>
      </c>
      <c r="P26" s="519">
        <f>+'Form350 DIAN'!AG33+'Form350 DIAN'!AS33</f>
        <v>0</v>
      </c>
      <c r="Q26" s="519">
        <f>+'Form350 DIAN'!AA33+'Form350 DIAN'!AM33</f>
        <v>0</v>
      </c>
      <c r="R26" s="519">
        <f t="shared" si="1"/>
        <v>0</v>
      </c>
      <c r="S26" s="519">
        <f t="shared" si="2"/>
        <v>0</v>
      </c>
      <c r="T26" s="519">
        <f t="shared" si="6"/>
        <v>0</v>
      </c>
      <c r="U26" s="521">
        <f t="shared" si="7"/>
        <v>0</v>
      </c>
      <c r="V26" s="1">
        <f t="shared" si="8"/>
        <v>0</v>
      </c>
      <c r="W26" s="26"/>
    </row>
    <row r="27" spans="1:23" s="1" customFormat="1" ht="24">
      <c r="A27" s="125"/>
      <c r="B27" s="510">
        <f t="shared" si="0"/>
        <v>2026</v>
      </c>
      <c r="C27" s="511">
        <f>+VLOOKUP('Form350 DIAN'!$I$4,Listas!$E$6:$F$18,2,0)</f>
        <v>1</v>
      </c>
      <c r="D27" s="510" t="str">
        <f t="shared" si="3"/>
        <v>1-79-2.4.36.25</v>
      </c>
      <c r="E27" s="510" t="str">
        <f t="shared" si="4"/>
        <v>1-59-2.4.36.25</v>
      </c>
      <c r="F27" s="512" t="str">
        <f>'Formularios Vigencia'!C63</f>
        <v>Total retenciones del I.V.A. (sume 79 y 80 y reste 81)</v>
      </c>
      <c r="G27" s="510">
        <f>'Formularios Vigencia'!F22</f>
        <v>59</v>
      </c>
      <c r="H27" s="510">
        <v>79</v>
      </c>
      <c r="I27" s="510" t="str">
        <f>'Formularios Vigencia'!G63</f>
        <v>2.4.36.25</v>
      </c>
      <c r="J27" s="519">
        <f>IF(ISERROR(VLOOKUP($I27,'TD SyM x MES'!$A$3:$E$200,2,0)),0,VLOOKUP($I27,'TD SyM x MES'!$A$3:$E$200,2,0))</f>
        <v>0</v>
      </c>
      <c r="K27" s="519">
        <f>IF(ISERROR(VLOOKUP($I27,'TD SyM x MES'!$A$3:$E$200,3,0)),0,VLOOKUP($I27,'TD SyM x MES'!$A$3:$E$200,3,0))</f>
        <v>0</v>
      </c>
      <c r="L27" s="519">
        <f>IF(ISERROR(VLOOKUP($I27,'TD SyM x MES'!$A$3:$E$200,4,0)),0,VLOOKUP($I27,'TD SyM x MES'!$A$3:$E$200,4,0))</f>
        <v>0</v>
      </c>
      <c r="M27" s="520">
        <f t="shared" si="5"/>
        <v>0</v>
      </c>
      <c r="N27" s="519">
        <f>+IFERROR(SUMIF('TD Deducciones x MES'!B:B,Revisión!I27,'TD Deducciones x MES'!C:C),0)</f>
        <v>0</v>
      </c>
      <c r="O27" s="522"/>
      <c r="P27" s="519">
        <f>+'Form350 DIAN'!AS51</f>
        <v>0</v>
      </c>
      <c r="Q27" s="522"/>
      <c r="R27" s="519">
        <f t="shared" si="1"/>
        <v>0</v>
      </c>
      <c r="S27" s="522"/>
      <c r="T27" s="519">
        <f t="shared" si="6"/>
        <v>0</v>
      </c>
      <c r="U27" s="521">
        <f t="shared" si="7"/>
        <v>0</v>
      </c>
      <c r="V27" s="1">
        <f t="shared" si="8"/>
        <v>0</v>
      </c>
      <c r="W27" s="26"/>
    </row>
    <row r="28" spans="1:23" s="1" customFormat="1" ht="24">
      <c r="A28" s="125"/>
      <c r="B28" s="510">
        <f t="shared" si="0"/>
        <v>2026</v>
      </c>
      <c r="C28" s="511">
        <f>+VLOOKUP('Form350 DIAN'!$I$4,Listas!$E$6:$F$18,2,0)</f>
        <v>1</v>
      </c>
      <c r="D28" s="510" t="str">
        <f t="shared" si="3"/>
        <v>1-135-2.4.36.98</v>
      </c>
      <c r="E28" s="510" t="str">
        <f>C28&amp;"-"&amp;G28&amp;"-"&amp;I28</f>
        <v>1-60-113-2.4.36.98</v>
      </c>
      <c r="F28" s="512" t="str">
        <f>'Formularios Vigencia'!B64</f>
        <v>Retenciones impuesto timbre nacional</v>
      </c>
      <c r="G28" s="510" t="str">
        <f>'Formularios Vigencia'!F23</f>
        <v>60-113</v>
      </c>
      <c r="H28" s="510">
        <f>'Formularios Vigencia'!F64</f>
        <v>135</v>
      </c>
      <c r="I28" s="510" t="str">
        <f>'Formularios Vigencia'!G64</f>
        <v>2.4.36.98</v>
      </c>
      <c r="J28" s="519">
        <f>IF(ISERROR(VLOOKUP($I28,'TD SyM x MES'!$A$3:$E$200,2,0)),0,VLOOKUP($I28,'TD SyM x MES'!$A$3:$E$200,2,0))</f>
        <v>0</v>
      </c>
      <c r="K28" s="519">
        <f>IF(ISERROR(VLOOKUP($I28,'TD SyM x MES'!$A$3:$E$200,3,0)),0,VLOOKUP($I28,'TD SyM x MES'!$A$3:$E$200,3,0))</f>
        <v>0</v>
      </c>
      <c r="L28" s="519">
        <f>IF(ISERROR(VLOOKUP($I28,'TD SyM x MES'!$A$3:$E$200,4,0)),0,VLOOKUP($I28,'TD SyM x MES'!$A$3:$E$200,4,0))</f>
        <v>0</v>
      </c>
      <c r="M28" s="520">
        <f t="shared" ref="M28" si="9">J28-K28+L28</f>
        <v>0</v>
      </c>
      <c r="N28" s="519">
        <f>+IFERROR(SUMIF('TD Deducciones x MES'!B:B,Revisión!I28,'TD Deducciones x MES'!C:C),0)</f>
        <v>0</v>
      </c>
      <c r="O28" s="522"/>
      <c r="P28" s="519">
        <f>+'Form350 DIAN'!AS52</f>
        <v>0</v>
      </c>
      <c r="Q28" s="522"/>
      <c r="R28" s="519">
        <f t="shared" si="1"/>
        <v>0</v>
      </c>
      <c r="S28" s="522"/>
      <c r="T28" s="519">
        <f t="shared" si="6"/>
        <v>0</v>
      </c>
      <c r="U28" s="521">
        <f t="shared" si="7"/>
        <v>0</v>
      </c>
      <c r="V28" s="1">
        <f>IF(U28&lt;0,-U28,U28)</f>
        <v>0</v>
      </c>
      <c r="W28" s="26"/>
    </row>
    <row r="29" spans="1:23" s="3" customFormat="1" ht="12.75" thickBot="1">
      <c r="A29" s="128"/>
      <c r="B29" s="523"/>
      <c r="C29" s="523"/>
      <c r="D29" s="523"/>
      <c r="E29" s="523"/>
      <c r="F29" s="524"/>
      <c r="G29" s="524"/>
      <c r="H29" s="524"/>
      <c r="I29" s="525"/>
      <c r="J29" s="526">
        <f t="shared" ref="J29:U29" si="10">SUM(J12:J28)</f>
        <v>0</v>
      </c>
      <c r="K29" s="526">
        <f t="shared" si="10"/>
        <v>0</v>
      </c>
      <c r="L29" s="526">
        <f t="shared" si="10"/>
        <v>0</v>
      </c>
      <c r="M29" s="526">
        <f t="shared" si="10"/>
        <v>0</v>
      </c>
      <c r="N29" s="526">
        <f t="shared" si="10"/>
        <v>0</v>
      </c>
      <c r="O29" s="526">
        <f t="shared" si="10"/>
        <v>0</v>
      </c>
      <c r="P29" s="526">
        <f t="shared" si="10"/>
        <v>0</v>
      </c>
      <c r="Q29" s="526">
        <f t="shared" si="10"/>
        <v>0</v>
      </c>
      <c r="R29" s="526">
        <f t="shared" si="10"/>
        <v>0</v>
      </c>
      <c r="S29" s="526">
        <f t="shared" si="10"/>
        <v>0</v>
      </c>
      <c r="T29" s="526">
        <f t="shared" si="10"/>
        <v>0</v>
      </c>
      <c r="U29" s="526">
        <f t="shared" si="10"/>
        <v>0</v>
      </c>
      <c r="W29" s="28"/>
    </row>
    <row r="30" spans="1:23" s="3" customFormat="1" ht="12.75" thickTop="1">
      <c r="A30" s="128"/>
      <c r="B30" s="527"/>
      <c r="C30" s="527"/>
      <c r="D30" s="527"/>
      <c r="E30" s="527"/>
      <c r="F30" s="528"/>
      <c r="G30" s="529"/>
      <c r="H30" s="529"/>
      <c r="I30" s="530"/>
      <c r="J30" s="531"/>
      <c r="K30" s="531"/>
      <c r="L30" s="531"/>
      <c r="M30" s="531"/>
      <c r="N30" s="531"/>
      <c r="O30" s="531"/>
      <c r="P30" s="531"/>
      <c r="Q30" s="531"/>
      <c r="R30" s="531"/>
      <c r="S30" s="531"/>
      <c r="T30" s="531"/>
      <c r="U30" s="531"/>
      <c r="W30" s="28"/>
    </row>
    <row r="31" spans="1:23" s="1" customFormat="1" ht="13.5" customHeight="1" thickBot="1">
      <c r="A31" s="125"/>
      <c r="B31" s="132">
        <f>YEAR($D$7)</f>
        <v>1900</v>
      </c>
      <c r="C31" s="532">
        <f>MONTH($D$7)</f>
        <v>1</v>
      </c>
      <c r="D31" s="132" t="str">
        <f>C31&amp;"-"&amp;H31&amp;"-"&amp;I31</f>
        <v>1-77-</v>
      </c>
      <c r="E31" s="132" t="str">
        <f>C31&amp;"-"&amp;G31&amp;"-"&amp;I31</f>
        <v>1--</v>
      </c>
      <c r="F31" s="533"/>
      <c r="G31" s="534"/>
      <c r="H31" s="132">
        <v>77</v>
      </c>
      <c r="I31" s="535"/>
      <c r="L31" s="508" t="s">
        <v>695</v>
      </c>
      <c r="M31" s="536">
        <f>IF(ISERROR(VLOOKUP("2.4.36",'TD SyM x MES'!$A$3:$E$200,5,0)),0,VLOOKUP("2.4.36",'TD SyM x MES'!$A$3:$E$200,5,0))</f>
        <v>0</v>
      </c>
      <c r="N31" s="920" t="s">
        <v>696</v>
      </c>
      <c r="O31" s="921"/>
      <c r="P31" s="537">
        <f>+'Form350 DIAN'!AS45</f>
        <v>0</v>
      </c>
      <c r="R31" s="3"/>
      <c r="S31" s="3"/>
      <c r="T31" s="538" t="s">
        <v>697</v>
      </c>
      <c r="U31" s="539">
        <f>SUM(V12:V28)</f>
        <v>0</v>
      </c>
      <c r="W31" s="26"/>
    </row>
    <row r="32" spans="1:23" s="1" customFormat="1" ht="13.5" thickTop="1" thickBot="1">
      <c r="A32" s="125"/>
      <c r="B32" s="540"/>
      <c r="C32" s="540"/>
      <c r="D32" s="540"/>
      <c r="E32" s="540"/>
      <c r="F32" s="533"/>
      <c r="G32" s="534"/>
      <c r="H32" s="534"/>
      <c r="I32" s="120"/>
      <c r="J32" s="541"/>
      <c r="L32" s="508" t="s">
        <v>698</v>
      </c>
      <c r="M32" s="542">
        <f>IF(ISERROR(VLOOKUP("2.4.36.27",'TD SyM x MES'!$A$3:$E$200,5,0)),0,VLOOKUP("2.4.36.27",'TD SyM x MES'!$A$3:$E$200,5,0))</f>
        <v>0</v>
      </c>
      <c r="O32" s="508" t="s">
        <v>699</v>
      </c>
      <c r="P32" s="543">
        <f>P29-P31</f>
        <v>0</v>
      </c>
      <c r="W32" s="26"/>
    </row>
    <row r="33" spans="1:23" s="1" customFormat="1" ht="13.5" thickTop="1" thickBot="1">
      <c r="A33" s="125"/>
      <c r="F33" s="25"/>
      <c r="G33" s="534"/>
      <c r="H33" s="534"/>
      <c r="I33" s="120"/>
      <c r="L33" s="508" t="s">
        <v>700</v>
      </c>
      <c r="M33" s="544">
        <f>M31-M32</f>
        <v>0</v>
      </c>
      <c r="R33" s="926"/>
      <c r="S33" s="926"/>
      <c r="T33" s="926"/>
      <c r="U33" s="926"/>
      <c r="W33" s="26"/>
    </row>
    <row r="34" spans="1:23" s="1" customFormat="1" ht="13.5" thickTop="1" thickBot="1">
      <c r="A34" s="125"/>
      <c r="D34" s="1" t="s">
        <v>701</v>
      </c>
      <c r="F34" s="25"/>
      <c r="G34" s="534"/>
      <c r="H34" s="534"/>
      <c r="I34" s="120"/>
      <c r="L34" s="508" t="s">
        <v>702</v>
      </c>
      <c r="M34" s="536">
        <f>P29</f>
        <v>0</v>
      </c>
      <c r="R34" s="926"/>
      <c r="S34" s="926"/>
      <c r="T34" s="926"/>
      <c r="U34" s="926"/>
      <c r="W34" s="26"/>
    </row>
    <row r="35" spans="1:23" s="1" customFormat="1" ht="12.75" thickBot="1">
      <c r="A35" s="125"/>
      <c r="G35" s="121"/>
      <c r="H35" s="121"/>
      <c r="I35" s="120"/>
      <c r="L35" s="508" t="s">
        <v>703</v>
      </c>
      <c r="M35" s="545">
        <f>U29</f>
        <v>0</v>
      </c>
      <c r="P35" s="920" t="s">
        <v>704</v>
      </c>
      <c r="Q35" s="920"/>
      <c r="R35" s="927"/>
      <c r="S35" s="927"/>
      <c r="T35" s="927"/>
      <c r="U35" s="927"/>
      <c r="W35" s="26"/>
    </row>
    <row r="36" spans="1:23" s="1" customFormat="1" ht="12">
      <c r="A36" s="125"/>
      <c r="G36" s="121"/>
      <c r="H36" s="121"/>
      <c r="I36" s="120"/>
      <c r="P36" s="920" t="s">
        <v>705</v>
      </c>
      <c r="Q36" s="920"/>
      <c r="R36" s="928"/>
      <c r="S36" s="928"/>
      <c r="T36" s="928"/>
      <c r="U36" s="928"/>
      <c r="W36" s="26"/>
    </row>
    <row r="37" spans="1:23" s="1" customFormat="1" ht="12">
      <c r="A37" s="125"/>
      <c r="G37" s="4"/>
      <c r="H37" s="4"/>
      <c r="P37" s="920" t="s">
        <v>706</v>
      </c>
      <c r="Q37" s="920"/>
      <c r="R37" s="929"/>
      <c r="S37" s="929"/>
      <c r="T37" s="929"/>
      <c r="U37" s="929"/>
      <c r="W37" s="26"/>
    </row>
    <row r="38" spans="1:23" s="1" customFormat="1" ht="12">
      <c r="A38" s="125"/>
      <c r="F38" s="4"/>
      <c r="G38" s="4"/>
      <c r="H38" s="4"/>
      <c r="K38" s="30"/>
      <c r="P38" s="920" t="s">
        <v>707</v>
      </c>
      <c r="Q38" s="920"/>
      <c r="R38" s="929"/>
      <c r="S38" s="929"/>
      <c r="T38" s="929"/>
      <c r="U38" s="929"/>
      <c r="W38" s="26"/>
    </row>
    <row r="39" spans="1:23" s="1" customFormat="1" ht="12">
      <c r="A39" s="125"/>
      <c r="F39" s="25"/>
      <c r="G39" s="25"/>
      <c r="H39" s="25"/>
      <c r="I39" s="4"/>
      <c r="K39" s="3"/>
      <c r="M39" s="29"/>
      <c r="O39" s="3"/>
      <c r="Q39" s="3"/>
      <c r="W39" s="26"/>
    </row>
    <row r="40" spans="1:23" s="4" customFormat="1" ht="23.25">
      <c r="A40" s="129"/>
      <c r="B40" s="917" t="s">
        <v>443</v>
      </c>
      <c r="C40" s="918"/>
      <c r="D40" s="918"/>
      <c r="E40" s="918"/>
      <c r="F40" s="918"/>
      <c r="G40" s="918"/>
      <c r="H40" s="918"/>
      <c r="I40" s="918"/>
      <c r="J40" s="918"/>
      <c r="K40" s="918"/>
      <c r="L40" s="918"/>
      <c r="M40" s="918"/>
      <c r="N40" s="918"/>
      <c r="O40" s="918"/>
      <c r="P40" s="918"/>
      <c r="Q40" s="918"/>
      <c r="R40" s="918"/>
      <c r="S40" s="918"/>
      <c r="T40" s="918"/>
      <c r="U40" s="919"/>
      <c r="W40" s="31"/>
    </row>
    <row r="41" spans="1:23" s="5" customFormat="1" ht="24.75" customHeight="1">
      <c r="A41" s="130"/>
      <c r="B41" s="908" t="str">
        <f>IF($N$6=1,Observaciones!C3,IF($N$6=2,Observaciones!C13,IF($N$6=3,Observaciones!C23,IF($N$6=4,Observaciones!C33,IF($N$6=5,Observaciones!C43,IF($N$6=6,Observaciones!C53,IF($N$6=7,Observaciones!C63,IF($N$6=8,Observaciones!C73,IF($N$6=9,Observaciones!C83,IF($N$6=10,Observaciones!C93,IF($N$6=11,Observaciones!C103,IF($N$6=12,Observaciones!C113,"Error de mes seleccionado"))))))))))))</f>
        <v>Error de mes seleccionado</v>
      </c>
      <c r="C41" s="909"/>
      <c r="D41" s="909"/>
      <c r="E41" s="909"/>
      <c r="F41" s="909"/>
      <c r="G41" s="909"/>
      <c r="H41" s="909"/>
      <c r="I41" s="909"/>
      <c r="J41" s="909"/>
      <c r="K41" s="909"/>
      <c r="L41" s="909"/>
      <c r="M41" s="909"/>
      <c r="N41" s="909"/>
      <c r="O41" s="909"/>
      <c r="P41" s="909"/>
      <c r="Q41" s="909"/>
      <c r="R41" s="909"/>
      <c r="S41" s="909"/>
      <c r="T41" s="909"/>
      <c r="U41" s="910"/>
      <c r="W41" s="32"/>
    </row>
    <row r="42" spans="1:23" s="5" customFormat="1" ht="24.75" customHeight="1">
      <c r="A42" s="130"/>
      <c r="B42" s="911"/>
      <c r="C42" s="912"/>
      <c r="D42" s="912"/>
      <c r="E42" s="912"/>
      <c r="F42" s="912"/>
      <c r="G42" s="912"/>
      <c r="H42" s="912"/>
      <c r="I42" s="912"/>
      <c r="J42" s="912"/>
      <c r="K42" s="912"/>
      <c r="L42" s="912"/>
      <c r="M42" s="912"/>
      <c r="N42" s="912"/>
      <c r="O42" s="912"/>
      <c r="P42" s="912"/>
      <c r="Q42" s="912"/>
      <c r="R42" s="912"/>
      <c r="S42" s="912"/>
      <c r="T42" s="912"/>
      <c r="U42" s="913"/>
      <c r="W42" s="32"/>
    </row>
    <row r="43" spans="1:23" s="5" customFormat="1" ht="24.75" customHeight="1">
      <c r="A43" s="130"/>
      <c r="B43" s="911"/>
      <c r="C43" s="912"/>
      <c r="D43" s="912"/>
      <c r="E43" s="912"/>
      <c r="F43" s="912"/>
      <c r="G43" s="912"/>
      <c r="H43" s="912"/>
      <c r="I43" s="912"/>
      <c r="J43" s="912"/>
      <c r="K43" s="912"/>
      <c r="L43" s="912"/>
      <c r="M43" s="912"/>
      <c r="N43" s="912"/>
      <c r="O43" s="912"/>
      <c r="P43" s="912"/>
      <c r="Q43" s="912"/>
      <c r="R43" s="912"/>
      <c r="S43" s="912"/>
      <c r="T43" s="912"/>
      <c r="U43" s="913"/>
      <c r="W43" s="32"/>
    </row>
    <row r="44" spans="1:23" s="5" customFormat="1" ht="24.75" customHeight="1">
      <c r="A44" s="130"/>
      <c r="B44" s="911"/>
      <c r="C44" s="912"/>
      <c r="D44" s="912"/>
      <c r="E44" s="912"/>
      <c r="F44" s="912"/>
      <c r="G44" s="912"/>
      <c r="H44" s="912"/>
      <c r="I44" s="912"/>
      <c r="J44" s="912"/>
      <c r="K44" s="912"/>
      <c r="L44" s="912"/>
      <c r="M44" s="912"/>
      <c r="N44" s="912"/>
      <c r="O44" s="912"/>
      <c r="P44" s="912"/>
      <c r="Q44" s="912"/>
      <c r="R44" s="912"/>
      <c r="S44" s="912"/>
      <c r="T44" s="912"/>
      <c r="U44" s="913"/>
      <c r="W44" s="32"/>
    </row>
    <row r="45" spans="1:23" s="5" customFormat="1" ht="24.75" customHeight="1">
      <c r="A45" s="130"/>
      <c r="B45" s="911"/>
      <c r="C45" s="912"/>
      <c r="D45" s="912"/>
      <c r="E45" s="912"/>
      <c r="F45" s="912"/>
      <c r="G45" s="912"/>
      <c r="H45" s="912"/>
      <c r="I45" s="912"/>
      <c r="J45" s="912"/>
      <c r="K45" s="912"/>
      <c r="L45" s="912"/>
      <c r="M45" s="912"/>
      <c r="N45" s="912"/>
      <c r="O45" s="912"/>
      <c r="P45" s="912"/>
      <c r="Q45" s="912"/>
      <c r="R45" s="912"/>
      <c r="S45" s="912"/>
      <c r="T45" s="912"/>
      <c r="U45" s="913"/>
      <c r="W45" s="32"/>
    </row>
    <row r="46" spans="1:23" s="5" customFormat="1" ht="24.75" customHeight="1">
      <c r="A46" s="130"/>
      <c r="B46" s="911"/>
      <c r="C46" s="912"/>
      <c r="D46" s="912"/>
      <c r="E46" s="912"/>
      <c r="F46" s="912"/>
      <c r="G46" s="912"/>
      <c r="H46" s="912"/>
      <c r="I46" s="912"/>
      <c r="J46" s="912"/>
      <c r="K46" s="912"/>
      <c r="L46" s="912"/>
      <c r="M46" s="912"/>
      <c r="N46" s="912"/>
      <c r="O46" s="912"/>
      <c r="P46" s="912"/>
      <c r="Q46" s="912"/>
      <c r="R46" s="912"/>
      <c r="S46" s="912"/>
      <c r="T46" s="912"/>
      <c r="U46" s="913"/>
      <c r="W46" s="32"/>
    </row>
    <row r="47" spans="1:23" s="5" customFormat="1" ht="24.75" customHeight="1">
      <c r="A47" s="130"/>
      <c r="B47" s="911"/>
      <c r="C47" s="912"/>
      <c r="D47" s="912"/>
      <c r="E47" s="912"/>
      <c r="F47" s="912"/>
      <c r="G47" s="912"/>
      <c r="H47" s="912"/>
      <c r="I47" s="912"/>
      <c r="J47" s="912"/>
      <c r="K47" s="912"/>
      <c r="L47" s="912"/>
      <c r="M47" s="912"/>
      <c r="N47" s="912"/>
      <c r="O47" s="912"/>
      <c r="P47" s="912"/>
      <c r="Q47" s="912"/>
      <c r="R47" s="912"/>
      <c r="S47" s="912"/>
      <c r="T47" s="912"/>
      <c r="U47" s="913"/>
      <c r="W47" s="32"/>
    </row>
    <row r="48" spans="1:23" s="5" customFormat="1" ht="24.75" customHeight="1">
      <c r="A48" s="130"/>
      <c r="B48" s="911"/>
      <c r="C48" s="912"/>
      <c r="D48" s="912"/>
      <c r="E48" s="912"/>
      <c r="F48" s="912"/>
      <c r="G48" s="912"/>
      <c r="H48" s="912"/>
      <c r="I48" s="912"/>
      <c r="J48" s="912"/>
      <c r="K48" s="912"/>
      <c r="L48" s="912"/>
      <c r="M48" s="912"/>
      <c r="N48" s="912"/>
      <c r="O48" s="912"/>
      <c r="P48" s="912"/>
      <c r="Q48" s="912"/>
      <c r="R48" s="912"/>
      <c r="S48" s="912"/>
      <c r="T48" s="912"/>
      <c r="U48" s="913"/>
      <c r="W48" s="32"/>
    </row>
    <row r="49" spans="1:23" s="5" customFormat="1" ht="24.75" customHeight="1">
      <c r="A49" s="130"/>
      <c r="B49" s="911"/>
      <c r="C49" s="912"/>
      <c r="D49" s="912"/>
      <c r="E49" s="912"/>
      <c r="F49" s="912"/>
      <c r="G49" s="912"/>
      <c r="H49" s="912"/>
      <c r="I49" s="912"/>
      <c r="J49" s="912"/>
      <c r="K49" s="912"/>
      <c r="L49" s="912"/>
      <c r="M49" s="912"/>
      <c r="N49" s="912"/>
      <c r="O49" s="912"/>
      <c r="P49" s="912"/>
      <c r="Q49" s="912"/>
      <c r="R49" s="912"/>
      <c r="S49" s="912"/>
      <c r="T49" s="912"/>
      <c r="U49" s="913"/>
      <c r="W49" s="32"/>
    </row>
    <row r="50" spans="1:23" s="5" customFormat="1" ht="24.75" customHeight="1">
      <c r="A50" s="130"/>
      <c r="B50" s="914"/>
      <c r="C50" s="915"/>
      <c r="D50" s="915"/>
      <c r="E50" s="915"/>
      <c r="F50" s="915"/>
      <c r="G50" s="915"/>
      <c r="H50" s="915"/>
      <c r="I50" s="915"/>
      <c r="J50" s="915"/>
      <c r="K50" s="915"/>
      <c r="L50" s="915"/>
      <c r="M50" s="915"/>
      <c r="N50" s="915"/>
      <c r="O50" s="915"/>
      <c r="P50" s="915"/>
      <c r="Q50" s="915"/>
      <c r="R50" s="915"/>
      <c r="S50" s="915"/>
      <c r="T50" s="915"/>
      <c r="U50" s="916"/>
      <c r="W50" s="32"/>
    </row>
    <row r="51" spans="1:23" ht="6" customHeight="1" thickBot="1">
      <c r="A51" s="131"/>
      <c r="B51" s="33"/>
      <c r="C51" s="33"/>
      <c r="D51" s="33"/>
      <c r="E51" s="33"/>
      <c r="F51" s="34"/>
      <c r="G51" s="34"/>
      <c r="H51" s="34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5"/>
    </row>
    <row r="52" spans="1:23" ht="6" customHeight="1"/>
    <row r="53" spans="1:23"/>
    <row r="54" spans="1:23"/>
    <row r="55" spans="1:23"/>
    <row r="56" spans="1:23"/>
    <row r="57" spans="1:23"/>
    <row r="58" spans="1:23"/>
  </sheetData>
  <mergeCells count="31">
    <mergeCell ref="B3:U3"/>
    <mergeCell ref="B4:U4"/>
    <mergeCell ref="B5:U5"/>
    <mergeCell ref="R7:U7"/>
    <mergeCell ref="T8:T10"/>
    <mergeCell ref="K9:L9"/>
    <mergeCell ref="U8:U10"/>
    <mergeCell ref="J8:M8"/>
    <mergeCell ref="N8:O9"/>
    <mergeCell ref="P8:Q9"/>
    <mergeCell ref="R8:R10"/>
    <mergeCell ref="S8:S10"/>
    <mergeCell ref="B8:B10"/>
    <mergeCell ref="C8:C10"/>
    <mergeCell ref="H8:H10"/>
    <mergeCell ref="F8:F10"/>
    <mergeCell ref="B41:U50"/>
    <mergeCell ref="B40:U40"/>
    <mergeCell ref="N31:O31"/>
    <mergeCell ref="I8:I10"/>
    <mergeCell ref="G8:G10"/>
    <mergeCell ref="E8:E10"/>
    <mergeCell ref="D8:D10"/>
    <mergeCell ref="R33:U35"/>
    <mergeCell ref="P35:Q35"/>
    <mergeCell ref="P36:Q36"/>
    <mergeCell ref="P37:Q37"/>
    <mergeCell ref="P38:Q38"/>
    <mergeCell ref="R36:U36"/>
    <mergeCell ref="R37:U37"/>
    <mergeCell ref="R38:U38"/>
  </mergeCells>
  <printOptions horizontalCentered="1" verticalCentered="1"/>
  <pageMargins left="0.39370078740157483" right="0.39370078740157483" top="0.78740157480314965" bottom="0.59055118110236227" header="0" footer="0"/>
  <pageSetup scale="35" orientation="portrait" blackAndWhite="1" horizontalDpi="300" verticalDpi="300" r:id="rId1"/>
  <headerFooter alignWithMargins="0">
    <oddHeader xml:space="preserve">&amp;L&amp;G&amp;CPROCESO GESTIÓN FINANCIERA
FORMATO REVISIÓN DE RETENCIÓN EN LA FUENTE
&amp;RF1.P34.GF
Versión 7
&amp;P de &amp;N
20/02/2026
Clasificación de la Información
Pública
</oddHeader>
    <oddFooter>&amp;C&amp;G</oddFooter>
  </headerFooter>
  <drawing r:id="rId2"/>
  <legacyDrawingHF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  <pageSetUpPr fitToPage="1"/>
  </sheetPr>
  <dimension ref="A1:W123"/>
  <sheetViews>
    <sheetView showGridLines="0" zoomScale="85" zoomScaleNormal="85" workbookViewId="0">
      <pane xSplit="2" ySplit="2" topLeftCell="C3" activePane="bottomRight" state="frozen"/>
      <selection activeCell="J81" sqref="J81"/>
      <selection pane="topRight" activeCell="J81" sqref="J81"/>
      <selection pane="bottomLeft" activeCell="J81" sqref="J81"/>
      <selection pane="bottomRight" activeCell="J81" sqref="J81"/>
    </sheetView>
  </sheetViews>
  <sheetFormatPr baseColWidth="10" defaultColWidth="0" defaultRowHeight="12.75" zeroHeight="1"/>
  <cols>
    <col min="1" max="1" width="1.7109375" style="12" customWidth="1"/>
    <col min="2" max="2" width="11.42578125" style="12" customWidth="1"/>
    <col min="3" max="3" width="17.28515625" style="55" bestFit="1" customWidth="1"/>
    <col min="4" max="22" width="11.42578125" style="55" customWidth="1"/>
    <col min="23" max="23" width="1.7109375" style="12" customWidth="1"/>
    <col min="24" max="16384" width="11.42578125" style="12" hidden="1"/>
  </cols>
  <sheetData>
    <row r="1" spans="2:22" ht="9.9499999999999993" customHeight="1"/>
    <row r="2" spans="2:22" ht="23.25">
      <c r="B2" s="68" t="s">
        <v>444</v>
      </c>
      <c r="C2" s="944" t="s">
        <v>443</v>
      </c>
      <c r="D2" s="945"/>
      <c r="E2" s="945"/>
      <c r="F2" s="945"/>
      <c r="G2" s="945"/>
      <c r="H2" s="945"/>
      <c r="I2" s="945"/>
      <c r="J2" s="945"/>
      <c r="K2" s="945"/>
      <c r="L2" s="945"/>
      <c r="M2" s="945"/>
      <c r="N2" s="945"/>
      <c r="O2" s="945"/>
      <c r="P2" s="945"/>
      <c r="Q2" s="945"/>
      <c r="R2" s="945"/>
      <c r="S2" s="945"/>
      <c r="T2" s="945"/>
      <c r="U2" s="945"/>
      <c r="V2" s="946"/>
    </row>
    <row r="3" spans="2:22" s="54" customFormat="1" ht="21" customHeight="1">
      <c r="B3" s="940">
        <v>1</v>
      </c>
      <c r="C3" s="943"/>
      <c r="D3" s="943"/>
      <c r="E3" s="943"/>
      <c r="F3" s="943"/>
      <c r="G3" s="943"/>
      <c r="H3" s="943"/>
      <c r="I3" s="943"/>
      <c r="J3" s="943"/>
      <c r="K3" s="943"/>
      <c r="L3" s="943"/>
      <c r="M3" s="943"/>
      <c r="N3" s="943"/>
      <c r="O3" s="943"/>
      <c r="P3" s="943"/>
      <c r="Q3" s="943"/>
      <c r="R3" s="943"/>
      <c r="S3" s="943"/>
      <c r="T3" s="943"/>
      <c r="U3" s="943"/>
      <c r="V3" s="943"/>
    </row>
    <row r="4" spans="2:22" s="54" customFormat="1" ht="21" customHeight="1">
      <c r="B4" s="941"/>
      <c r="C4" s="943"/>
      <c r="D4" s="943"/>
      <c r="E4" s="943"/>
      <c r="F4" s="943"/>
      <c r="G4" s="943"/>
      <c r="H4" s="943"/>
      <c r="I4" s="943"/>
      <c r="J4" s="943"/>
      <c r="K4" s="943"/>
      <c r="L4" s="943"/>
      <c r="M4" s="943"/>
      <c r="N4" s="943"/>
      <c r="O4" s="943"/>
      <c r="P4" s="943"/>
      <c r="Q4" s="943"/>
      <c r="R4" s="943"/>
      <c r="S4" s="943"/>
      <c r="T4" s="943"/>
      <c r="U4" s="943"/>
      <c r="V4" s="943"/>
    </row>
    <row r="5" spans="2:22" s="54" customFormat="1" ht="21" customHeight="1">
      <c r="B5" s="941"/>
      <c r="C5" s="943"/>
      <c r="D5" s="943"/>
      <c r="E5" s="943"/>
      <c r="F5" s="943"/>
      <c r="G5" s="943"/>
      <c r="H5" s="943"/>
      <c r="I5" s="943"/>
      <c r="J5" s="943"/>
      <c r="K5" s="943"/>
      <c r="L5" s="943"/>
      <c r="M5" s="943"/>
      <c r="N5" s="943"/>
      <c r="O5" s="943"/>
      <c r="P5" s="943"/>
      <c r="Q5" s="943"/>
      <c r="R5" s="943"/>
      <c r="S5" s="943"/>
      <c r="T5" s="943"/>
      <c r="U5" s="943"/>
      <c r="V5" s="943"/>
    </row>
    <row r="6" spans="2:22" s="54" customFormat="1" ht="21" customHeight="1">
      <c r="B6" s="941"/>
      <c r="C6" s="943"/>
      <c r="D6" s="943"/>
      <c r="E6" s="943"/>
      <c r="F6" s="943"/>
      <c r="G6" s="943"/>
      <c r="H6" s="943"/>
      <c r="I6" s="943"/>
      <c r="J6" s="943"/>
      <c r="K6" s="943"/>
      <c r="L6" s="943"/>
      <c r="M6" s="943"/>
      <c r="N6" s="943"/>
      <c r="O6" s="943"/>
      <c r="P6" s="943"/>
      <c r="Q6" s="943"/>
      <c r="R6" s="943"/>
      <c r="S6" s="943"/>
      <c r="T6" s="943"/>
      <c r="U6" s="943"/>
      <c r="V6" s="943"/>
    </row>
    <row r="7" spans="2:22" s="54" customFormat="1" ht="21" customHeight="1">
      <c r="B7" s="941"/>
      <c r="C7" s="943"/>
      <c r="D7" s="943"/>
      <c r="E7" s="943"/>
      <c r="F7" s="943"/>
      <c r="G7" s="943"/>
      <c r="H7" s="943"/>
      <c r="I7" s="943"/>
      <c r="J7" s="943"/>
      <c r="K7" s="943"/>
      <c r="L7" s="943"/>
      <c r="M7" s="943"/>
      <c r="N7" s="943"/>
      <c r="O7" s="943"/>
      <c r="P7" s="943"/>
      <c r="Q7" s="943"/>
      <c r="R7" s="943"/>
      <c r="S7" s="943"/>
      <c r="T7" s="943"/>
      <c r="U7" s="943"/>
      <c r="V7" s="943"/>
    </row>
    <row r="8" spans="2:22" s="54" customFormat="1" ht="21" customHeight="1">
      <c r="B8" s="941"/>
      <c r="C8" s="943"/>
      <c r="D8" s="943"/>
      <c r="E8" s="943"/>
      <c r="F8" s="943"/>
      <c r="G8" s="943"/>
      <c r="H8" s="943"/>
      <c r="I8" s="943"/>
      <c r="J8" s="943"/>
      <c r="K8" s="943"/>
      <c r="L8" s="943"/>
      <c r="M8" s="943"/>
      <c r="N8" s="943"/>
      <c r="O8" s="943"/>
      <c r="P8" s="943"/>
      <c r="Q8" s="943"/>
      <c r="R8" s="943"/>
      <c r="S8" s="943"/>
      <c r="T8" s="943"/>
      <c r="U8" s="943"/>
      <c r="V8" s="943"/>
    </row>
    <row r="9" spans="2:22" s="54" customFormat="1" ht="21" customHeight="1">
      <c r="B9" s="941"/>
      <c r="C9" s="943"/>
      <c r="D9" s="943"/>
      <c r="E9" s="943"/>
      <c r="F9" s="943"/>
      <c r="G9" s="943"/>
      <c r="H9" s="943"/>
      <c r="I9" s="943"/>
      <c r="J9" s="943"/>
      <c r="K9" s="943"/>
      <c r="L9" s="943"/>
      <c r="M9" s="943"/>
      <c r="N9" s="943"/>
      <c r="O9" s="943"/>
      <c r="P9" s="943"/>
      <c r="Q9" s="943"/>
      <c r="R9" s="943"/>
      <c r="S9" s="943"/>
      <c r="T9" s="943"/>
      <c r="U9" s="943"/>
      <c r="V9" s="943"/>
    </row>
    <row r="10" spans="2:22" s="54" customFormat="1" ht="21" customHeight="1">
      <c r="B10" s="941"/>
      <c r="C10" s="943"/>
      <c r="D10" s="943"/>
      <c r="E10" s="943"/>
      <c r="F10" s="943"/>
      <c r="G10" s="943"/>
      <c r="H10" s="943"/>
      <c r="I10" s="943"/>
      <c r="J10" s="943"/>
      <c r="K10" s="943"/>
      <c r="L10" s="943"/>
      <c r="M10" s="943"/>
      <c r="N10" s="943"/>
      <c r="O10" s="943"/>
      <c r="P10" s="943"/>
      <c r="Q10" s="943"/>
      <c r="R10" s="943"/>
      <c r="S10" s="943"/>
      <c r="T10" s="943"/>
      <c r="U10" s="943"/>
      <c r="V10" s="943"/>
    </row>
    <row r="11" spans="2:22" s="54" customFormat="1" ht="21" customHeight="1">
      <c r="B11" s="941"/>
      <c r="C11" s="943"/>
      <c r="D11" s="943"/>
      <c r="E11" s="943"/>
      <c r="F11" s="943"/>
      <c r="G11" s="943"/>
      <c r="H11" s="943"/>
      <c r="I11" s="943"/>
      <c r="J11" s="943"/>
      <c r="K11" s="943"/>
      <c r="L11" s="943"/>
      <c r="M11" s="943"/>
      <c r="N11" s="943"/>
      <c r="O11" s="943"/>
      <c r="P11" s="943"/>
      <c r="Q11" s="943"/>
      <c r="R11" s="943"/>
      <c r="S11" s="943"/>
      <c r="T11" s="943"/>
      <c r="U11" s="943"/>
      <c r="V11" s="943"/>
    </row>
    <row r="12" spans="2:22" s="54" customFormat="1" ht="21" customHeight="1">
      <c r="B12" s="942"/>
      <c r="C12" s="943"/>
      <c r="D12" s="943"/>
      <c r="E12" s="943"/>
      <c r="F12" s="943"/>
      <c r="G12" s="943"/>
      <c r="H12" s="943"/>
      <c r="I12" s="943"/>
      <c r="J12" s="943"/>
      <c r="K12" s="943"/>
      <c r="L12" s="943"/>
      <c r="M12" s="943"/>
      <c r="N12" s="943"/>
      <c r="O12" s="943"/>
      <c r="P12" s="943"/>
      <c r="Q12" s="943"/>
      <c r="R12" s="943"/>
      <c r="S12" s="943"/>
      <c r="T12" s="943"/>
      <c r="U12" s="943"/>
      <c r="V12" s="943"/>
    </row>
    <row r="13" spans="2:22" s="54" customFormat="1" ht="21" customHeight="1">
      <c r="B13" s="940">
        <v>2</v>
      </c>
      <c r="C13" s="943"/>
      <c r="D13" s="943"/>
      <c r="E13" s="943"/>
      <c r="F13" s="943"/>
      <c r="G13" s="943"/>
      <c r="H13" s="943"/>
      <c r="I13" s="943"/>
      <c r="J13" s="943"/>
      <c r="K13" s="943"/>
      <c r="L13" s="943"/>
      <c r="M13" s="943"/>
      <c r="N13" s="943"/>
      <c r="O13" s="943"/>
      <c r="P13" s="943"/>
      <c r="Q13" s="943"/>
      <c r="R13" s="943"/>
      <c r="S13" s="943"/>
      <c r="T13" s="943"/>
      <c r="U13" s="943"/>
      <c r="V13" s="943"/>
    </row>
    <row r="14" spans="2:22" s="54" customFormat="1" ht="21" customHeight="1">
      <c r="B14" s="941"/>
      <c r="C14" s="943"/>
      <c r="D14" s="943"/>
      <c r="E14" s="943"/>
      <c r="F14" s="943"/>
      <c r="G14" s="943"/>
      <c r="H14" s="943"/>
      <c r="I14" s="943"/>
      <c r="J14" s="943"/>
      <c r="K14" s="943"/>
      <c r="L14" s="943"/>
      <c r="M14" s="943"/>
      <c r="N14" s="943"/>
      <c r="O14" s="943"/>
      <c r="P14" s="943"/>
      <c r="Q14" s="943"/>
      <c r="R14" s="943"/>
      <c r="S14" s="943"/>
      <c r="T14" s="943"/>
      <c r="U14" s="943"/>
      <c r="V14" s="943"/>
    </row>
    <row r="15" spans="2:22" s="54" customFormat="1" ht="21" customHeight="1">
      <c r="B15" s="941"/>
      <c r="C15" s="943"/>
      <c r="D15" s="943"/>
      <c r="E15" s="943"/>
      <c r="F15" s="943"/>
      <c r="G15" s="943"/>
      <c r="H15" s="943"/>
      <c r="I15" s="943"/>
      <c r="J15" s="943"/>
      <c r="K15" s="943"/>
      <c r="L15" s="943"/>
      <c r="M15" s="943"/>
      <c r="N15" s="943"/>
      <c r="O15" s="943"/>
      <c r="P15" s="943"/>
      <c r="Q15" s="943"/>
      <c r="R15" s="943"/>
      <c r="S15" s="943"/>
      <c r="T15" s="943"/>
      <c r="U15" s="943"/>
      <c r="V15" s="943"/>
    </row>
    <row r="16" spans="2:22" s="54" customFormat="1" ht="21" customHeight="1">
      <c r="B16" s="941"/>
      <c r="C16" s="943"/>
      <c r="D16" s="943"/>
      <c r="E16" s="943"/>
      <c r="F16" s="943"/>
      <c r="G16" s="943"/>
      <c r="H16" s="943"/>
      <c r="I16" s="943"/>
      <c r="J16" s="943"/>
      <c r="K16" s="943"/>
      <c r="L16" s="943"/>
      <c r="M16" s="943"/>
      <c r="N16" s="943"/>
      <c r="O16" s="943"/>
      <c r="P16" s="943"/>
      <c r="Q16" s="943"/>
      <c r="R16" s="943"/>
      <c r="S16" s="943"/>
      <c r="T16" s="943"/>
      <c r="U16" s="943"/>
      <c r="V16" s="943"/>
    </row>
    <row r="17" spans="2:22" s="54" customFormat="1" ht="21" customHeight="1">
      <c r="B17" s="941"/>
      <c r="C17" s="943"/>
      <c r="D17" s="943"/>
      <c r="E17" s="943"/>
      <c r="F17" s="943"/>
      <c r="G17" s="943"/>
      <c r="H17" s="943"/>
      <c r="I17" s="943"/>
      <c r="J17" s="943"/>
      <c r="K17" s="943"/>
      <c r="L17" s="943"/>
      <c r="M17" s="943"/>
      <c r="N17" s="943"/>
      <c r="O17" s="943"/>
      <c r="P17" s="943"/>
      <c r="Q17" s="943"/>
      <c r="R17" s="943"/>
      <c r="S17" s="943"/>
      <c r="T17" s="943"/>
      <c r="U17" s="943"/>
      <c r="V17" s="943"/>
    </row>
    <row r="18" spans="2:22" s="54" customFormat="1" ht="21" customHeight="1">
      <c r="B18" s="941"/>
      <c r="C18" s="943"/>
      <c r="D18" s="943"/>
      <c r="E18" s="943"/>
      <c r="F18" s="943"/>
      <c r="G18" s="943"/>
      <c r="H18" s="943"/>
      <c r="I18" s="943"/>
      <c r="J18" s="943"/>
      <c r="K18" s="943"/>
      <c r="L18" s="943"/>
      <c r="M18" s="943"/>
      <c r="N18" s="943"/>
      <c r="O18" s="943"/>
      <c r="P18" s="943"/>
      <c r="Q18" s="943"/>
      <c r="R18" s="943"/>
      <c r="S18" s="943"/>
      <c r="T18" s="943"/>
      <c r="U18" s="943"/>
      <c r="V18" s="943"/>
    </row>
    <row r="19" spans="2:22" s="54" customFormat="1" ht="21" customHeight="1">
      <c r="B19" s="941"/>
      <c r="C19" s="943"/>
      <c r="D19" s="943"/>
      <c r="E19" s="943"/>
      <c r="F19" s="943"/>
      <c r="G19" s="943"/>
      <c r="H19" s="943"/>
      <c r="I19" s="943"/>
      <c r="J19" s="943"/>
      <c r="K19" s="943"/>
      <c r="L19" s="943"/>
      <c r="M19" s="943"/>
      <c r="N19" s="943"/>
      <c r="O19" s="943"/>
      <c r="P19" s="943"/>
      <c r="Q19" s="943"/>
      <c r="R19" s="943"/>
      <c r="S19" s="943"/>
      <c r="T19" s="943"/>
      <c r="U19" s="943"/>
      <c r="V19" s="943"/>
    </row>
    <row r="20" spans="2:22" s="54" customFormat="1" ht="21" customHeight="1">
      <c r="B20" s="941"/>
      <c r="C20" s="943"/>
      <c r="D20" s="943"/>
      <c r="E20" s="943"/>
      <c r="F20" s="943"/>
      <c r="G20" s="943"/>
      <c r="H20" s="943"/>
      <c r="I20" s="943"/>
      <c r="J20" s="943"/>
      <c r="K20" s="943"/>
      <c r="L20" s="943"/>
      <c r="M20" s="943"/>
      <c r="N20" s="943"/>
      <c r="O20" s="943"/>
      <c r="P20" s="943"/>
      <c r="Q20" s="943"/>
      <c r="R20" s="943"/>
      <c r="S20" s="943"/>
      <c r="T20" s="943"/>
      <c r="U20" s="943"/>
      <c r="V20" s="943"/>
    </row>
    <row r="21" spans="2:22" s="54" customFormat="1" ht="21" customHeight="1">
      <c r="B21" s="941"/>
      <c r="C21" s="943"/>
      <c r="D21" s="943"/>
      <c r="E21" s="943"/>
      <c r="F21" s="943"/>
      <c r="G21" s="943"/>
      <c r="H21" s="943"/>
      <c r="I21" s="943"/>
      <c r="J21" s="943"/>
      <c r="K21" s="943"/>
      <c r="L21" s="943"/>
      <c r="M21" s="943"/>
      <c r="N21" s="943"/>
      <c r="O21" s="943"/>
      <c r="P21" s="943"/>
      <c r="Q21" s="943"/>
      <c r="R21" s="943"/>
      <c r="S21" s="943"/>
      <c r="T21" s="943"/>
      <c r="U21" s="943"/>
      <c r="V21" s="943"/>
    </row>
    <row r="22" spans="2:22" s="54" customFormat="1" ht="21" customHeight="1">
      <c r="B22" s="942"/>
      <c r="C22" s="943"/>
      <c r="D22" s="943"/>
      <c r="E22" s="943"/>
      <c r="F22" s="943"/>
      <c r="G22" s="943"/>
      <c r="H22" s="943"/>
      <c r="I22" s="943"/>
      <c r="J22" s="943"/>
      <c r="K22" s="943"/>
      <c r="L22" s="943"/>
      <c r="M22" s="943"/>
      <c r="N22" s="943"/>
      <c r="O22" s="943"/>
      <c r="P22" s="943"/>
      <c r="Q22" s="943"/>
      <c r="R22" s="943"/>
      <c r="S22" s="943"/>
      <c r="T22" s="943"/>
      <c r="U22" s="943"/>
      <c r="V22" s="943"/>
    </row>
    <row r="23" spans="2:22" s="54" customFormat="1" ht="21" customHeight="1">
      <c r="B23" s="940">
        <v>3</v>
      </c>
      <c r="C23" s="943"/>
      <c r="D23" s="943"/>
      <c r="E23" s="943"/>
      <c r="F23" s="943"/>
      <c r="G23" s="943"/>
      <c r="H23" s="943"/>
      <c r="I23" s="943"/>
      <c r="J23" s="943"/>
      <c r="K23" s="943"/>
      <c r="L23" s="943"/>
      <c r="M23" s="943"/>
      <c r="N23" s="943"/>
      <c r="O23" s="943"/>
      <c r="P23" s="943"/>
      <c r="Q23" s="943"/>
      <c r="R23" s="943"/>
      <c r="S23" s="943"/>
      <c r="T23" s="943"/>
      <c r="U23" s="943"/>
      <c r="V23" s="943"/>
    </row>
    <row r="24" spans="2:22" s="54" customFormat="1" ht="21" customHeight="1">
      <c r="B24" s="941"/>
      <c r="C24" s="943"/>
      <c r="D24" s="943"/>
      <c r="E24" s="943"/>
      <c r="F24" s="943"/>
      <c r="G24" s="943"/>
      <c r="H24" s="943"/>
      <c r="I24" s="943"/>
      <c r="J24" s="943"/>
      <c r="K24" s="943"/>
      <c r="L24" s="943"/>
      <c r="M24" s="943"/>
      <c r="N24" s="943"/>
      <c r="O24" s="943"/>
      <c r="P24" s="943"/>
      <c r="Q24" s="943"/>
      <c r="R24" s="943"/>
      <c r="S24" s="943"/>
      <c r="T24" s="943"/>
      <c r="U24" s="943"/>
      <c r="V24" s="943"/>
    </row>
    <row r="25" spans="2:22" s="54" customFormat="1" ht="21" customHeight="1">
      <c r="B25" s="941"/>
      <c r="C25" s="943"/>
      <c r="D25" s="943"/>
      <c r="E25" s="943"/>
      <c r="F25" s="943"/>
      <c r="G25" s="943"/>
      <c r="H25" s="943"/>
      <c r="I25" s="943"/>
      <c r="J25" s="943"/>
      <c r="K25" s="943"/>
      <c r="L25" s="943"/>
      <c r="M25" s="943"/>
      <c r="N25" s="943"/>
      <c r="O25" s="943"/>
      <c r="P25" s="943"/>
      <c r="Q25" s="943"/>
      <c r="R25" s="943"/>
      <c r="S25" s="943"/>
      <c r="T25" s="943"/>
      <c r="U25" s="943"/>
      <c r="V25" s="943"/>
    </row>
    <row r="26" spans="2:22" s="54" customFormat="1" ht="21" customHeight="1">
      <c r="B26" s="941"/>
      <c r="C26" s="943"/>
      <c r="D26" s="943"/>
      <c r="E26" s="943"/>
      <c r="F26" s="943"/>
      <c r="G26" s="943"/>
      <c r="H26" s="943"/>
      <c r="I26" s="943"/>
      <c r="J26" s="943"/>
      <c r="K26" s="943"/>
      <c r="L26" s="943"/>
      <c r="M26" s="943"/>
      <c r="N26" s="943"/>
      <c r="O26" s="943"/>
      <c r="P26" s="943"/>
      <c r="Q26" s="943"/>
      <c r="R26" s="943"/>
      <c r="S26" s="943"/>
      <c r="T26" s="943"/>
      <c r="U26" s="943"/>
      <c r="V26" s="943"/>
    </row>
    <row r="27" spans="2:22" s="54" customFormat="1" ht="21" customHeight="1">
      <c r="B27" s="941"/>
      <c r="C27" s="943"/>
      <c r="D27" s="943"/>
      <c r="E27" s="943"/>
      <c r="F27" s="943"/>
      <c r="G27" s="943"/>
      <c r="H27" s="943"/>
      <c r="I27" s="943"/>
      <c r="J27" s="943"/>
      <c r="K27" s="943"/>
      <c r="L27" s="943"/>
      <c r="M27" s="943"/>
      <c r="N27" s="943"/>
      <c r="O27" s="943"/>
      <c r="P27" s="943"/>
      <c r="Q27" s="943"/>
      <c r="R27" s="943"/>
      <c r="S27" s="943"/>
      <c r="T27" s="943"/>
      <c r="U27" s="943"/>
      <c r="V27" s="943"/>
    </row>
    <row r="28" spans="2:22" s="54" customFormat="1" ht="21" customHeight="1">
      <c r="B28" s="941"/>
      <c r="C28" s="943"/>
      <c r="D28" s="943"/>
      <c r="E28" s="943"/>
      <c r="F28" s="943"/>
      <c r="G28" s="943"/>
      <c r="H28" s="943"/>
      <c r="I28" s="943"/>
      <c r="J28" s="943"/>
      <c r="K28" s="943"/>
      <c r="L28" s="943"/>
      <c r="M28" s="943"/>
      <c r="N28" s="943"/>
      <c r="O28" s="943"/>
      <c r="P28" s="943"/>
      <c r="Q28" s="943"/>
      <c r="R28" s="943"/>
      <c r="S28" s="943"/>
      <c r="T28" s="943"/>
      <c r="U28" s="943"/>
      <c r="V28" s="943"/>
    </row>
    <row r="29" spans="2:22" s="54" customFormat="1" ht="21" customHeight="1">
      <c r="B29" s="941"/>
      <c r="C29" s="943"/>
      <c r="D29" s="943"/>
      <c r="E29" s="943"/>
      <c r="F29" s="943"/>
      <c r="G29" s="943"/>
      <c r="H29" s="943"/>
      <c r="I29" s="943"/>
      <c r="J29" s="943"/>
      <c r="K29" s="943"/>
      <c r="L29" s="943"/>
      <c r="M29" s="943"/>
      <c r="N29" s="943"/>
      <c r="O29" s="943"/>
      <c r="P29" s="943"/>
      <c r="Q29" s="943"/>
      <c r="R29" s="943"/>
      <c r="S29" s="943"/>
      <c r="T29" s="943"/>
      <c r="U29" s="943"/>
      <c r="V29" s="943"/>
    </row>
    <row r="30" spans="2:22" s="54" customFormat="1" ht="21" customHeight="1">
      <c r="B30" s="941"/>
      <c r="C30" s="943"/>
      <c r="D30" s="943"/>
      <c r="E30" s="943"/>
      <c r="F30" s="943"/>
      <c r="G30" s="943"/>
      <c r="H30" s="943"/>
      <c r="I30" s="943"/>
      <c r="J30" s="943"/>
      <c r="K30" s="943"/>
      <c r="L30" s="943"/>
      <c r="M30" s="943"/>
      <c r="N30" s="943"/>
      <c r="O30" s="943"/>
      <c r="P30" s="943"/>
      <c r="Q30" s="943"/>
      <c r="R30" s="943"/>
      <c r="S30" s="943"/>
      <c r="T30" s="943"/>
      <c r="U30" s="943"/>
      <c r="V30" s="943"/>
    </row>
    <row r="31" spans="2:22" s="54" customFormat="1" ht="21" customHeight="1">
      <c r="B31" s="941"/>
      <c r="C31" s="943"/>
      <c r="D31" s="943"/>
      <c r="E31" s="943"/>
      <c r="F31" s="943"/>
      <c r="G31" s="943"/>
      <c r="H31" s="943"/>
      <c r="I31" s="943"/>
      <c r="J31" s="943"/>
      <c r="K31" s="943"/>
      <c r="L31" s="943"/>
      <c r="M31" s="943"/>
      <c r="N31" s="943"/>
      <c r="O31" s="943"/>
      <c r="P31" s="943"/>
      <c r="Q31" s="943"/>
      <c r="R31" s="943"/>
      <c r="S31" s="943"/>
      <c r="T31" s="943"/>
      <c r="U31" s="943"/>
      <c r="V31" s="943"/>
    </row>
    <row r="32" spans="2:22" s="54" customFormat="1" ht="21" customHeight="1">
      <c r="B32" s="942"/>
      <c r="C32" s="943"/>
      <c r="D32" s="943"/>
      <c r="E32" s="943"/>
      <c r="F32" s="943"/>
      <c r="G32" s="943"/>
      <c r="H32" s="943"/>
      <c r="I32" s="943"/>
      <c r="J32" s="943"/>
      <c r="K32" s="943"/>
      <c r="L32" s="943"/>
      <c r="M32" s="943"/>
      <c r="N32" s="943"/>
      <c r="O32" s="943"/>
      <c r="P32" s="943"/>
      <c r="Q32" s="943"/>
      <c r="R32" s="943"/>
      <c r="S32" s="943"/>
      <c r="T32" s="943"/>
      <c r="U32" s="943"/>
      <c r="V32" s="943"/>
    </row>
    <row r="33" spans="2:22" s="54" customFormat="1" ht="21" customHeight="1">
      <c r="B33" s="940">
        <v>4</v>
      </c>
      <c r="C33" s="943"/>
      <c r="D33" s="943"/>
      <c r="E33" s="943"/>
      <c r="F33" s="943"/>
      <c r="G33" s="943"/>
      <c r="H33" s="943"/>
      <c r="I33" s="943"/>
      <c r="J33" s="943"/>
      <c r="K33" s="943"/>
      <c r="L33" s="943"/>
      <c r="M33" s="943"/>
      <c r="N33" s="943"/>
      <c r="O33" s="943"/>
      <c r="P33" s="943"/>
      <c r="Q33" s="943"/>
      <c r="R33" s="943"/>
      <c r="S33" s="943"/>
      <c r="T33" s="943"/>
      <c r="U33" s="943"/>
      <c r="V33" s="943"/>
    </row>
    <row r="34" spans="2:22" s="54" customFormat="1" ht="21" customHeight="1">
      <c r="B34" s="941"/>
      <c r="C34" s="943"/>
      <c r="D34" s="943"/>
      <c r="E34" s="943"/>
      <c r="F34" s="943"/>
      <c r="G34" s="943"/>
      <c r="H34" s="943"/>
      <c r="I34" s="943"/>
      <c r="J34" s="943"/>
      <c r="K34" s="943"/>
      <c r="L34" s="943"/>
      <c r="M34" s="943"/>
      <c r="N34" s="943"/>
      <c r="O34" s="943"/>
      <c r="P34" s="943"/>
      <c r="Q34" s="943"/>
      <c r="R34" s="943"/>
      <c r="S34" s="943"/>
      <c r="T34" s="943"/>
      <c r="U34" s="943"/>
      <c r="V34" s="943"/>
    </row>
    <row r="35" spans="2:22" s="54" customFormat="1" ht="21" customHeight="1">
      <c r="B35" s="941"/>
      <c r="C35" s="943"/>
      <c r="D35" s="943"/>
      <c r="E35" s="943"/>
      <c r="F35" s="943"/>
      <c r="G35" s="943"/>
      <c r="H35" s="943"/>
      <c r="I35" s="943"/>
      <c r="J35" s="943"/>
      <c r="K35" s="943"/>
      <c r="L35" s="943"/>
      <c r="M35" s="943"/>
      <c r="N35" s="943"/>
      <c r="O35" s="943"/>
      <c r="P35" s="943"/>
      <c r="Q35" s="943"/>
      <c r="R35" s="943"/>
      <c r="S35" s="943"/>
      <c r="T35" s="943"/>
      <c r="U35" s="943"/>
      <c r="V35" s="943"/>
    </row>
    <row r="36" spans="2:22" s="54" customFormat="1" ht="21" customHeight="1">
      <c r="B36" s="941"/>
      <c r="C36" s="943"/>
      <c r="D36" s="943"/>
      <c r="E36" s="943"/>
      <c r="F36" s="943"/>
      <c r="G36" s="943"/>
      <c r="H36" s="943"/>
      <c r="I36" s="943"/>
      <c r="J36" s="943"/>
      <c r="K36" s="943"/>
      <c r="L36" s="943"/>
      <c r="M36" s="943"/>
      <c r="N36" s="943"/>
      <c r="O36" s="943"/>
      <c r="P36" s="943"/>
      <c r="Q36" s="943"/>
      <c r="R36" s="943"/>
      <c r="S36" s="943"/>
      <c r="T36" s="943"/>
      <c r="U36" s="943"/>
      <c r="V36" s="943"/>
    </row>
    <row r="37" spans="2:22" s="54" customFormat="1" ht="21" customHeight="1">
      <c r="B37" s="941"/>
      <c r="C37" s="943"/>
      <c r="D37" s="943"/>
      <c r="E37" s="943"/>
      <c r="F37" s="943"/>
      <c r="G37" s="943"/>
      <c r="H37" s="943"/>
      <c r="I37" s="943"/>
      <c r="J37" s="943"/>
      <c r="K37" s="943"/>
      <c r="L37" s="943"/>
      <c r="M37" s="943"/>
      <c r="N37" s="943"/>
      <c r="O37" s="943"/>
      <c r="P37" s="943"/>
      <c r="Q37" s="943"/>
      <c r="R37" s="943"/>
      <c r="S37" s="943"/>
      <c r="T37" s="943"/>
      <c r="U37" s="943"/>
      <c r="V37" s="943"/>
    </row>
    <row r="38" spans="2:22" s="54" customFormat="1" ht="21" customHeight="1">
      <c r="B38" s="941"/>
      <c r="C38" s="943"/>
      <c r="D38" s="943"/>
      <c r="E38" s="943"/>
      <c r="F38" s="943"/>
      <c r="G38" s="943"/>
      <c r="H38" s="943"/>
      <c r="I38" s="943"/>
      <c r="J38" s="943"/>
      <c r="K38" s="943"/>
      <c r="L38" s="943"/>
      <c r="M38" s="943"/>
      <c r="N38" s="943"/>
      <c r="O38" s="943"/>
      <c r="P38" s="943"/>
      <c r="Q38" s="943"/>
      <c r="R38" s="943"/>
      <c r="S38" s="943"/>
      <c r="T38" s="943"/>
      <c r="U38" s="943"/>
      <c r="V38" s="943"/>
    </row>
    <row r="39" spans="2:22" s="54" customFormat="1" ht="21" customHeight="1">
      <c r="B39" s="941"/>
      <c r="C39" s="943"/>
      <c r="D39" s="943"/>
      <c r="E39" s="943"/>
      <c r="F39" s="943"/>
      <c r="G39" s="943"/>
      <c r="H39" s="943"/>
      <c r="I39" s="943"/>
      <c r="J39" s="943"/>
      <c r="K39" s="943"/>
      <c r="L39" s="943"/>
      <c r="M39" s="943"/>
      <c r="N39" s="943"/>
      <c r="O39" s="943"/>
      <c r="P39" s="943"/>
      <c r="Q39" s="943"/>
      <c r="R39" s="943"/>
      <c r="S39" s="943"/>
      <c r="T39" s="943"/>
      <c r="U39" s="943"/>
      <c r="V39" s="943"/>
    </row>
    <row r="40" spans="2:22" s="54" customFormat="1" ht="21" customHeight="1">
      <c r="B40" s="941"/>
      <c r="C40" s="943"/>
      <c r="D40" s="943"/>
      <c r="E40" s="943"/>
      <c r="F40" s="943"/>
      <c r="G40" s="943"/>
      <c r="H40" s="943"/>
      <c r="I40" s="943"/>
      <c r="J40" s="943"/>
      <c r="K40" s="943"/>
      <c r="L40" s="943"/>
      <c r="M40" s="943"/>
      <c r="N40" s="943"/>
      <c r="O40" s="943"/>
      <c r="P40" s="943"/>
      <c r="Q40" s="943"/>
      <c r="R40" s="943"/>
      <c r="S40" s="943"/>
      <c r="T40" s="943"/>
      <c r="U40" s="943"/>
      <c r="V40" s="943"/>
    </row>
    <row r="41" spans="2:22" s="54" customFormat="1" ht="21" customHeight="1">
      <c r="B41" s="941"/>
      <c r="C41" s="943"/>
      <c r="D41" s="943"/>
      <c r="E41" s="943"/>
      <c r="F41" s="943"/>
      <c r="G41" s="943"/>
      <c r="H41" s="943"/>
      <c r="I41" s="943"/>
      <c r="J41" s="943"/>
      <c r="K41" s="943"/>
      <c r="L41" s="943"/>
      <c r="M41" s="943"/>
      <c r="N41" s="943"/>
      <c r="O41" s="943"/>
      <c r="P41" s="943"/>
      <c r="Q41" s="943"/>
      <c r="R41" s="943"/>
      <c r="S41" s="943"/>
      <c r="T41" s="943"/>
      <c r="U41" s="943"/>
      <c r="V41" s="943"/>
    </row>
    <row r="42" spans="2:22" s="54" customFormat="1" ht="21" customHeight="1">
      <c r="B42" s="942"/>
      <c r="C42" s="943"/>
      <c r="D42" s="943"/>
      <c r="E42" s="943"/>
      <c r="F42" s="943"/>
      <c r="G42" s="943"/>
      <c r="H42" s="943"/>
      <c r="I42" s="943"/>
      <c r="J42" s="943"/>
      <c r="K42" s="943"/>
      <c r="L42" s="943"/>
      <c r="M42" s="943"/>
      <c r="N42" s="943"/>
      <c r="O42" s="943"/>
      <c r="P42" s="943"/>
      <c r="Q42" s="943"/>
      <c r="R42" s="943"/>
      <c r="S42" s="943"/>
      <c r="T42" s="943"/>
      <c r="U42" s="943"/>
      <c r="V42" s="943"/>
    </row>
    <row r="43" spans="2:22" s="54" customFormat="1" ht="21" customHeight="1">
      <c r="B43" s="940">
        <v>5</v>
      </c>
      <c r="C43" s="943"/>
      <c r="D43" s="943"/>
      <c r="E43" s="943"/>
      <c r="F43" s="943"/>
      <c r="G43" s="943"/>
      <c r="H43" s="943"/>
      <c r="I43" s="943"/>
      <c r="J43" s="943"/>
      <c r="K43" s="943"/>
      <c r="L43" s="943"/>
      <c r="M43" s="943"/>
      <c r="N43" s="943"/>
      <c r="O43" s="943"/>
      <c r="P43" s="943"/>
      <c r="Q43" s="943"/>
      <c r="R43" s="943"/>
      <c r="S43" s="943"/>
      <c r="T43" s="943"/>
      <c r="U43" s="943"/>
      <c r="V43" s="943"/>
    </row>
    <row r="44" spans="2:22" s="54" customFormat="1" ht="21" customHeight="1">
      <c r="B44" s="941"/>
      <c r="C44" s="943"/>
      <c r="D44" s="943"/>
      <c r="E44" s="943"/>
      <c r="F44" s="943"/>
      <c r="G44" s="943"/>
      <c r="H44" s="943"/>
      <c r="I44" s="943"/>
      <c r="J44" s="943"/>
      <c r="K44" s="943"/>
      <c r="L44" s="943"/>
      <c r="M44" s="943"/>
      <c r="N44" s="943"/>
      <c r="O44" s="943"/>
      <c r="P44" s="943"/>
      <c r="Q44" s="943"/>
      <c r="R44" s="943"/>
      <c r="S44" s="943"/>
      <c r="T44" s="943"/>
      <c r="U44" s="943"/>
      <c r="V44" s="943"/>
    </row>
    <row r="45" spans="2:22" s="54" customFormat="1" ht="21" customHeight="1">
      <c r="B45" s="941"/>
      <c r="C45" s="943"/>
      <c r="D45" s="943"/>
      <c r="E45" s="943"/>
      <c r="F45" s="943"/>
      <c r="G45" s="943"/>
      <c r="H45" s="943"/>
      <c r="I45" s="943"/>
      <c r="J45" s="943"/>
      <c r="K45" s="943"/>
      <c r="L45" s="943"/>
      <c r="M45" s="943"/>
      <c r="N45" s="943"/>
      <c r="O45" s="943"/>
      <c r="P45" s="943"/>
      <c r="Q45" s="943"/>
      <c r="R45" s="943"/>
      <c r="S45" s="943"/>
      <c r="T45" s="943"/>
      <c r="U45" s="943"/>
      <c r="V45" s="943"/>
    </row>
    <row r="46" spans="2:22" s="54" customFormat="1" ht="21" customHeight="1">
      <c r="B46" s="941"/>
      <c r="C46" s="943"/>
      <c r="D46" s="943"/>
      <c r="E46" s="943"/>
      <c r="F46" s="943"/>
      <c r="G46" s="943"/>
      <c r="H46" s="943"/>
      <c r="I46" s="943"/>
      <c r="J46" s="943"/>
      <c r="K46" s="943"/>
      <c r="L46" s="943"/>
      <c r="M46" s="943"/>
      <c r="N46" s="943"/>
      <c r="O46" s="943"/>
      <c r="P46" s="943"/>
      <c r="Q46" s="943"/>
      <c r="R46" s="943"/>
      <c r="S46" s="943"/>
      <c r="T46" s="943"/>
      <c r="U46" s="943"/>
      <c r="V46" s="943"/>
    </row>
    <row r="47" spans="2:22" s="54" customFormat="1" ht="9.75" customHeight="1">
      <c r="B47" s="941"/>
      <c r="C47" s="943"/>
      <c r="D47" s="943"/>
      <c r="E47" s="943"/>
      <c r="F47" s="943"/>
      <c r="G47" s="943"/>
      <c r="H47" s="943"/>
      <c r="I47" s="943"/>
      <c r="J47" s="943"/>
      <c r="K47" s="943"/>
      <c r="L47" s="943"/>
      <c r="M47" s="943"/>
      <c r="N47" s="943"/>
      <c r="O47" s="943"/>
      <c r="P47" s="943"/>
      <c r="Q47" s="943"/>
      <c r="R47" s="943"/>
      <c r="S47" s="943"/>
      <c r="T47" s="943"/>
      <c r="U47" s="943"/>
      <c r="V47" s="943"/>
    </row>
    <row r="48" spans="2:22" s="54" customFormat="1" ht="15" customHeight="1">
      <c r="B48" s="941"/>
      <c r="C48" s="943"/>
      <c r="D48" s="943"/>
      <c r="E48" s="943"/>
      <c r="F48" s="943"/>
      <c r="G48" s="943"/>
      <c r="H48" s="943"/>
      <c r="I48" s="943"/>
      <c r="J48" s="943"/>
      <c r="K48" s="943"/>
      <c r="L48" s="943"/>
      <c r="M48" s="943"/>
      <c r="N48" s="943"/>
      <c r="O48" s="943"/>
      <c r="P48" s="943"/>
      <c r="Q48" s="943"/>
      <c r="R48" s="943"/>
      <c r="S48" s="943"/>
      <c r="T48" s="943"/>
      <c r="U48" s="943"/>
      <c r="V48" s="943"/>
    </row>
    <row r="49" spans="2:22" s="54" customFormat="1" ht="7.5" customHeight="1">
      <c r="B49" s="941"/>
      <c r="C49" s="943"/>
      <c r="D49" s="943"/>
      <c r="E49" s="943"/>
      <c r="F49" s="943"/>
      <c r="G49" s="943"/>
      <c r="H49" s="943"/>
      <c r="I49" s="943"/>
      <c r="J49" s="943"/>
      <c r="K49" s="943"/>
      <c r="L49" s="943"/>
      <c r="M49" s="943"/>
      <c r="N49" s="943"/>
      <c r="O49" s="943"/>
      <c r="P49" s="943"/>
      <c r="Q49" s="943"/>
      <c r="R49" s="943"/>
      <c r="S49" s="943"/>
      <c r="T49" s="943"/>
      <c r="U49" s="943"/>
      <c r="V49" s="943"/>
    </row>
    <row r="50" spans="2:22" s="54" customFormat="1" ht="7.5" customHeight="1">
      <c r="B50" s="941"/>
      <c r="C50" s="943"/>
      <c r="D50" s="943"/>
      <c r="E50" s="943"/>
      <c r="F50" s="943"/>
      <c r="G50" s="943"/>
      <c r="H50" s="943"/>
      <c r="I50" s="943"/>
      <c r="J50" s="943"/>
      <c r="K50" s="943"/>
      <c r="L50" s="943"/>
      <c r="M50" s="943"/>
      <c r="N50" s="943"/>
      <c r="O50" s="943"/>
      <c r="P50" s="943"/>
      <c r="Q50" s="943"/>
      <c r="R50" s="943"/>
      <c r="S50" s="943"/>
      <c r="T50" s="943"/>
      <c r="U50" s="943"/>
      <c r="V50" s="943"/>
    </row>
    <row r="51" spans="2:22" s="54" customFormat="1" ht="7.5" customHeight="1">
      <c r="B51" s="941"/>
      <c r="C51" s="943"/>
      <c r="D51" s="943"/>
      <c r="E51" s="943"/>
      <c r="F51" s="943"/>
      <c r="G51" s="943"/>
      <c r="H51" s="943"/>
      <c r="I51" s="943"/>
      <c r="J51" s="943"/>
      <c r="K51" s="943"/>
      <c r="L51" s="943"/>
      <c r="M51" s="943"/>
      <c r="N51" s="943"/>
      <c r="O51" s="943"/>
      <c r="P51" s="943"/>
      <c r="Q51" s="943"/>
      <c r="R51" s="943"/>
      <c r="S51" s="943"/>
      <c r="T51" s="943"/>
      <c r="U51" s="943"/>
      <c r="V51" s="943"/>
    </row>
    <row r="52" spans="2:22" s="54" customFormat="1" ht="7.5" customHeight="1">
      <c r="B52" s="942"/>
      <c r="C52" s="943"/>
      <c r="D52" s="943"/>
      <c r="E52" s="943"/>
      <c r="F52" s="943"/>
      <c r="G52" s="943"/>
      <c r="H52" s="943"/>
      <c r="I52" s="943"/>
      <c r="J52" s="943"/>
      <c r="K52" s="943"/>
      <c r="L52" s="943"/>
      <c r="M52" s="943"/>
      <c r="N52" s="943"/>
      <c r="O52" s="943"/>
      <c r="P52" s="943"/>
      <c r="Q52" s="943"/>
      <c r="R52" s="943"/>
      <c r="S52" s="943"/>
      <c r="T52" s="943"/>
      <c r="U52" s="943"/>
      <c r="V52" s="943"/>
    </row>
    <row r="53" spans="2:22" s="54" customFormat="1" ht="21" customHeight="1">
      <c r="B53" s="940">
        <v>6</v>
      </c>
      <c r="C53" s="943"/>
      <c r="D53" s="943"/>
      <c r="E53" s="943"/>
      <c r="F53" s="943"/>
      <c r="G53" s="943"/>
      <c r="H53" s="943"/>
      <c r="I53" s="943"/>
      <c r="J53" s="943"/>
      <c r="K53" s="943"/>
      <c r="L53" s="943"/>
      <c r="M53" s="943"/>
      <c r="N53" s="943"/>
      <c r="O53" s="943"/>
      <c r="P53" s="943"/>
      <c r="Q53" s="943"/>
      <c r="R53" s="943"/>
      <c r="S53" s="943"/>
      <c r="T53" s="943"/>
      <c r="U53" s="943"/>
      <c r="V53" s="943"/>
    </row>
    <row r="54" spans="2:22" s="54" customFormat="1" ht="21" customHeight="1">
      <c r="B54" s="941"/>
      <c r="C54" s="943"/>
      <c r="D54" s="943"/>
      <c r="E54" s="943"/>
      <c r="F54" s="943"/>
      <c r="G54" s="943"/>
      <c r="H54" s="943"/>
      <c r="I54" s="943"/>
      <c r="J54" s="943"/>
      <c r="K54" s="943"/>
      <c r="L54" s="943"/>
      <c r="M54" s="943"/>
      <c r="N54" s="943"/>
      <c r="O54" s="943"/>
      <c r="P54" s="943"/>
      <c r="Q54" s="943"/>
      <c r="R54" s="943"/>
      <c r="S54" s="943"/>
      <c r="T54" s="943"/>
      <c r="U54" s="943"/>
      <c r="V54" s="943"/>
    </row>
    <row r="55" spans="2:22" s="54" customFormat="1" ht="21" customHeight="1">
      <c r="B55" s="941"/>
      <c r="C55" s="943"/>
      <c r="D55" s="943"/>
      <c r="E55" s="943"/>
      <c r="F55" s="943"/>
      <c r="G55" s="943"/>
      <c r="H55" s="943"/>
      <c r="I55" s="943"/>
      <c r="J55" s="943"/>
      <c r="K55" s="943"/>
      <c r="L55" s="943"/>
      <c r="M55" s="943"/>
      <c r="N55" s="943"/>
      <c r="O55" s="943"/>
      <c r="P55" s="943"/>
      <c r="Q55" s="943"/>
      <c r="R55" s="943"/>
      <c r="S55" s="943"/>
      <c r="T55" s="943"/>
      <c r="U55" s="943"/>
      <c r="V55" s="943"/>
    </row>
    <row r="56" spans="2:22" s="54" customFormat="1" ht="21" customHeight="1">
      <c r="B56" s="941"/>
      <c r="C56" s="943"/>
      <c r="D56" s="943"/>
      <c r="E56" s="943"/>
      <c r="F56" s="943"/>
      <c r="G56" s="943"/>
      <c r="H56" s="943"/>
      <c r="I56" s="943"/>
      <c r="J56" s="943"/>
      <c r="K56" s="943"/>
      <c r="L56" s="943"/>
      <c r="M56" s="943"/>
      <c r="N56" s="943"/>
      <c r="O56" s="943"/>
      <c r="P56" s="943"/>
      <c r="Q56" s="943"/>
      <c r="R56" s="943"/>
      <c r="S56" s="943"/>
      <c r="T56" s="943"/>
      <c r="U56" s="943"/>
      <c r="V56" s="943"/>
    </row>
    <row r="57" spans="2:22" s="54" customFormat="1" ht="21" customHeight="1">
      <c r="B57" s="941"/>
      <c r="C57" s="943"/>
      <c r="D57" s="943"/>
      <c r="E57" s="943"/>
      <c r="F57" s="943"/>
      <c r="G57" s="943"/>
      <c r="H57" s="943"/>
      <c r="I57" s="943"/>
      <c r="J57" s="943"/>
      <c r="K57" s="943"/>
      <c r="L57" s="943"/>
      <c r="M57" s="943"/>
      <c r="N57" s="943"/>
      <c r="O57" s="943"/>
      <c r="P57" s="943"/>
      <c r="Q57" s="943"/>
      <c r="R57" s="943"/>
      <c r="S57" s="943"/>
      <c r="T57" s="943"/>
      <c r="U57" s="943"/>
      <c r="V57" s="943"/>
    </row>
    <row r="58" spans="2:22" s="54" customFormat="1" ht="21" customHeight="1">
      <c r="B58" s="941"/>
      <c r="C58" s="943"/>
      <c r="D58" s="943"/>
      <c r="E58" s="943"/>
      <c r="F58" s="943"/>
      <c r="G58" s="943"/>
      <c r="H58" s="943"/>
      <c r="I58" s="943"/>
      <c r="J58" s="943"/>
      <c r="K58" s="943"/>
      <c r="L58" s="943"/>
      <c r="M58" s="943"/>
      <c r="N58" s="943"/>
      <c r="O58" s="943"/>
      <c r="P58" s="943"/>
      <c r="Q58" s="943"/>
      <c r="R58" s="943"/>
      <c r="S58" s="943"/>
      <c r="T58" s="943"/>
      <c r="U58" s="943"/>
      <c r="V58" s="943"/>
    </row>
    <row r="59" spans="2:22" s="54" customFormat="1" ht="21" customHeight="1">
      <c r="B59" s="941"/>
      <c r="C59" s="943"/>
      <c r="D59" s="943"/>
      <c r="E59" s="943"/>
      <c r="F59" s="943"/>
      <c r="G59" s="943"/>
      <c r="H59" s="943"/>
      <c r="I59" s="943"/>
      <c r="J59" s="943"/>
      <c r="K59" s="943"/>
      <c r="L59" s="943"/>
      <c r="M59" s="943"/>
      <c r="N59" s="943"/>
      <c r="O59" s="943"/>
      <c r="P59" s="943"/>
      <c r="Q59" s="943"/>
      <c r="R59" s="943"/>
      <c r="S59" s="943"/>
      <c r="T59" s="943"/>
      <c r="U59" s="943"/>
      <c r="V59" s="943"/>
    </row>
    <row r="60" spans="2:22" s="54" customFormat="1" ht="21" customHeight="1">
      <c r="B60" s="941"/>
      <c r="C60" s="943"/>
      <c r="D60" s="943"/>
      <c r="E60" s="943"/>
      <c r="F60" s="943"/>
      <c r="G60" s="943"/>
      <c r="H60" s="943"/>
      <c r="I60" s="943"/>
      <c r="J60" s="943"/>
      <c r="K60" s="943"/>
      <c r="L60" s="943"/>
      <c r="M60" s="943"/>
      <c r="N60" s="943"/>
      <c r="O60" s="943"/>
      <c r="P60" s="943"/>
      <c r="Q60" s="943"/>
      <c r="R60" s="943"/>
      <c r="S60" s="943"/>
      <c r="T60" s="943"/>
      <c r="U60" s="943"/>
      <c r="V60" s="943"/>
    </row>
    <row r="61" spans="2:22" s="54" customFormat="1" ht="21" customHeight="1">
      <c r="B61" s="941"/>
      <c r="C61" s="943"/>
      <c r="D61" s="943"/>
      <c r="E61" s="943"/>
      <c r="F61" s="943"/>
      <c r="G61" s="943"/>
      <c r="H61" s="943"/>
      <c r="I61" s="943"/>
      <c r="J61" s="943"/>
      <c r="K61" s="943"/>
      <c r="L61" s="943"/>
      <c r="M61" s="943"/>
      <c r="N61" s="943"/>
      <c r="O61" s="943"/>
      <c r="P61" s="943"/>
      <c r="Q61" s="943"/>
      <c r="R61" s="943"/>
      <c r="S61" s="943"/>
      <c r="T61" s="943"/>
      <c r="U61" s="943"/>
      <c r="V61" s="943"/>
    </row>
    <row r="62" spans="2:22" s="54" customFormat="1" ht="21" customHeight="1">
      <c r="B62" s="942"/>
      <c r="C62" s="943"/>
      <c r="D62" s="943"/>
      <c r="E62" s="943"/>
      <c r="F62" s="943"/>
      <c r="G62" s="943"/>
      <c r="H62" s="943"/>
      <c r="I62" s="943"/>
      <c r="J62" s="943"/>
      <c r="K62" s="943"/>
      <c r="L62" s="943"/>
      <c r="M62" s="943"/>
      <c r="N62" s="943"/>
      <c r="O62" s="943"/>
      <c r="P62" s="943"/>
      <c r="Q62" s="943"/>
      <c r="R62" s="943"/>
      <c r="S62" s="943"/>
      <c r="T62" s="943"/>
      <c r="U62" s="943"/>
      <c r="V62" s="943"/>
    </row>
    <row r="63" spans="2:22" s="54" customFormat="1" ht="21" customHeight="1">
      <c r="B63" s="940">
        <v>7</v>
      </c>
      <c r="C63" s="943"/>
      <c r="D63" s="943"/>
      <c r="E63" s="943"/>
      <c r="F63" s="943"/>
      <c r="G63" s="943"/>
      <c r="H63" s="943"/>
      <c r="I63" s="943"/>
      <c r="J63" s="943"/>
      <c r="K63" s="943"/>
      <c r="L63" s="943"/>
      <c r="M63" s="943"/>
      <c r="N63" s="943"/>
      <c r="O63" s="943"/>
      <c r="P63" s="943"/>
      <c r="Q63" s="943"/>
      <c r="R63" s="943"/>
      <c r="S63" s="943"/>
      <c r="T63" s="943"/>
      <c r="U63" s="943"/>
      <c r="V63" s="943"/>
    </row>
    <row r="64" spans="2:22" s="54" customFormat="1" ht="21" customHeight="1">
      <c r="B64" s="941"/>
      <c r="C64" s="943"/>
      <c r="D64" s="943"/>
      <c r="E64" s="943"/>
      <c r="F64" s="943"/>
      <c r="G64" s="943"/>
      <c r="H64" s="943"/>
      <c r="I64" s="943"/>
      <c r="J64" s="943"/>
      <c r="K64" s="943"/>
      <c r="L64" s="943"/>
      <c r="M64" s="943"/>
      <c r="N64" s="943"/>
      <c r="O64" s="943"/>
      <c r="P64" s="943"/>
      <c r="Q64" s="943"/>
      <c r="R64" s="943"/>
      <c r="S64" s="943"/>
      <c r="T64" s="943"/>
      <c r="U64" s="943"/>
      <c r="V64" s="943"/>
    </row>
    <row r="65" spans="2:22" s="54" customFormat="1" ht="21" customHeight="1">
      <c r="B65" s="941"/>
      <c r="C65" s="943"/>
      <c r="D65" s="943"/>
      <c r="E65" s="943"/>
      <c r="F65" s="943"/>
      <c r="G65" s="943"/>
      <c r="H65" s="943"/>
      <c r="I65" s="943"/>
      <c r="J65" s="943"/>
      <c r="K65" s="943"/>
      <c r="L65" s="943"/>
      <c r="M65" s="943"/>
      <c r="N65" s="943"/>
      <c r="O65" s="943"/>
      <c r="P65" s="943"/>
      <c r="Q65" s="943"/>
      <c r="R65" s="943"/>
      <c r="S65" s="943"/>
      <c r="T65" s="943"/>
      <c r="U65" s="943"/>
      <c r="V65" s="943"/>
    </row>
    <row r="66" spans="2:22" s="54" customFormat="1" ht="21" customHeight="1">
      <c r="B66" s="941"/>
      <c r="C66" s="943"/>
      <c r="D66" s="943"/>
      <c r="E66" s="943"/>
      <c r="F66" s="943"/>
      <c r="G66" s="943"/>
      <c r="H66" s="943"/>
      <c r="I66" s="943"/>
      <c r="J66" s="943"/>
      <c r="K66" s="943"/>
      <c r="L66" s="943"/>
      <c r="M66" s="943"/>
      <c r="N66" s="943"/>
      <c r="O66" s="943"/>
      <c r="P66" s="943"/>
      <c r="Q66" s="943"/>
      <c r="R66" s="943"/>
      <c r="S66" s="943"/>
      <c r="T66" s="943"/>
      <c r="U66" s="943"/>
      <c r="V66" s="943"/>
    </row>
    <row r="67" spans="2:22" s="54" customFormat="1" ht="21" customHeight="1">
      <c r="B67" s="941"/>
      <c r="C67" s="943"/>
      <c r="D67" s="943"/>
      <c r="E67" s="943"/>
      <c r="F67" s="943"/>
      <c r="G67" s="943"/>
      <c r="H67" s="943"/>
      <c r="I67" s="943"/>
      <c r="J67" s="943"/>
      <c r="K67" s="943"/>
      <c r="L67" s="943"/>
      <c r="M67" s="943"/>
      <c r="N67" s="943"/>
      <c r="O67" s="943"/>
      <c r="P67" s="943"/>
      <c r="Q67" s="943"/>
      <c r="R67" s="943"/>
      <c r="S67" s="943"/>
      <c r="T67" s="943"/>
      <c r="U67" s="943"/>
      <c r="V67" s="943"/>
    </row>
    <row r="68" spans="2:22" s="54" customFormat="1" ht="21" customHeight="1">
      <c r="B68" s="941"/>
      <c r="C68" s="943"/>
      <c r="D68" s="943"/>
      <c r="E68" s="943"/>
      <c r="F68" s="943"/>
      <c r="G68" s="943"/>
      <c r="H68" s="943"/>
      <c r="I68" s="943"/>
      <c r="J68" s="943"/>
      <c r="K68" s="943"/>
      <c r="L68" s="943"/>
      <c r="M68" s="943"/>
      <c r="N68" s="943"/>
      <c r="O68" s="943"/>
      <c r="P68" s="943"/>
      <c r="Q68" s="943"/>
      <c r="R68" s="943"/>
      <c r="S68" s="943"/>
      <c r="T68" s="943"/>
      <c r="U68" s="943"/>
      <c r="V68" s="943"/>
    </row>
    <row r="69" spans="2:22" s="54" customFormat="1" ht="21" customHeight="1">
      <c r="B69" s="941"/>
      <c r="C69" s="943"/>
      <c r="D69" s="943"/>
      <c r="E69" s="943"/>
      <c r="F69" s="943"/>
      <c r="G69" s="943"/>
      <c r="H69" s="943"/>
      <c r="I69" s="943"/>
      <c r="J69" s="943"/>
      <c r="K69" s="943"/>
      <c r="L69" s="943"/>
      <c r="M69" s="943"/>
      <c r="N69" s="943"/>
      <c r="O69" s="943"/>
      <c r="P69" s="943"/>
      <c r="Q69" s="943"/>
      <c r="R69" s="943"/>
      <c r="S69" s="943"/>
      <c r="T69" s="943"/>
      <c r="U69" s="943"/>
      <c r="V69" s="943"/>
    </row>
    <row r="70" spans="2:22" s="54" customFormat="1" ht="21" customHeight="1">
      <c r="B70" s="941"/>
      <c r="C70" s="943"/>
      <c r="D70" s="943"/>
      <c r="E70" s="943"/>
      <c r="F70" s="943"/>
      <c r="G70" s="943"/>
      <c r="H70" s="943"/>
      <c r="I70" s="943"/>
      <c r="J70" s="943"/>
      <c r="K70" s="943"/>
      <c r="L70" s="943"/>
      <c r="M70" s="943"/>
      <c r="N70" s="943"/>
      <c r="O70" s="943"/>
      <c r="P70" s="943"/>
      <c r="Q70" s="943"/>
      <c r="R70" s="943"/>
      <c r="S70" s="943"/>
      <c r="T70" s="943"/>
      <c r="U70" s="943"/>
      <c r="V70" s="943"/>
    </row>
    <row r="71" spans="2:22" s="54" customFormat="1" ht="21" customHeight="1">
      <c r="B71" s="941"/>
      <c r="C71" s="943"/>
      <c r="D71" s="943"/>
      <c r="E71" s="943"/>
      <c r="F71" s="943"/>
      <c r="G71" s="943"/>
      <c r="H71" s="943"/>
      <c r="I71" s="943"/>
      <c r="J71" s="943"/>
      <c r="K71" s="943"/>
      <c r="L71" s="943"/>
      <c r="M71" s="943"/>
      <c r="N71" s="943"/>
      <c r="O71" s="943"/>
      <c r="P71" s="943"/>
      <c r="Q71" s="943"/>
      <c r="R71" s="943"/>
      <c r="S71" s="943"/>
      <c r="T71" s="943"/>
      <c r="U71" s="943"/>
      <c r="V71" s="943"/>
    </row>
    <row r="72" spans="2:22" s="54" customFormat="1" ht="21" customHeight="1">
      <c r="B72" s="942"/>
      <c r="C72" s="943"/>
      <c r="D72" s="943"/>
      <c r="E72" s="943"/>
      <c r="F72" s="943"/>
      <c r="G72" s="943"/>
      <c r="H72" s="943"/>
      <c r="I72" s="943"/>
      <c r="J72" s="943"/>
      <c r="K72" s="943"/>
      <c r="L72" s="943"/>
      <c r="M72" s="943"/>
      <c r="N72" s="943"/>
      <c r="O72" s="943"/>
      <c r="P72" s="943"/>
      <c r="Q72" s="943"/>
      <c r="R72" s="943"/>
      <c r="S72" s="943"/>
      <c r="T72" s="943"/>
      <c r="U72" s="943"/>
      <c r="V72" s="943"/>
    </row>
    <row r="73" spans="2:22" s="54" customFormat="1" ht="21" customHeight="1">
      <c r="B73" s="940">
        <v>8</v>
      </c>
      <c r="C73" s="943"/>
      <c r="D73" s="943"/>
      <c r="E73" s="943"/>
      <c r="F73" s="943"/>
      <c r="G73" s="943"/>
      <c r="H73" s="943"/>
      <c r="I73" s="943"/>
      <c r="J73" s="943"/>
      <c r="K73" s="943"/>
      <c r="L73" s="943"/>
      <c r="M73" s="943"/>
      <c r="N73" s="943"/>
      <c r="O73" s="943"/>
      <c r="P73" s="943"/>
      <c r="Q73" s="943"/>
      <c r="R73" s="943"/>
      <c r="S73" s="943"/>
      <c r="T73" s="943"/>
      <c r="U73" s="943"/>
      <c r="V73" s="943"/>
    </row>
    <row r="74" spans="2:22" s="54" customFormat="1" ht="21" customHeight="1">
      <c r="B74" s="941"/>
      <c r="C74" s="943"/>
      <c r="D74" s="943"/>
      <c r="E74" s="943"/>
      <c r="F74" s="943"/>
      <c r="G74" s="943"/>
      <c r="H74" s="943"/>
      <c r="I74" s="943"/>
      <c r="J74" s="943"/>
      <c r="K74" s="943"/>
      <c r="L74" s="943"/>
      <c r="M74" s="943"/>
      <c r="N74" s="943"/>
      <c r="O74" s="943"/>
      <c r="P74" s="943"/>
      <c r="Q74" s="943"/>
      <c r="R74" s="943"/>
      <c r="S74" s="943"/>
      <c r="T74" s="943"/>
      <c r="U74" s="943"/>
      <c r="V74" s="943"/>
    </row>
    <row r="75" spans="2:22" s="54" customFormat="1" ht="21" customHeight="1">
      <c r="B75" s="941"/>
      <c r="C75" s="943"/>
      <c r="D75" s="943"/>
      <c r="E75" s="943"/>
      <c r="F75" s="943"/>
      <c r="G75" s="943"/>
      <c r="H75" s="943"/>
      <c r="I75" s="943"/>
      <c r="J75" s="943"/>
      <c r="K75" s="943"/>
      <c r="L75" s="943"/>
      <c r="M75" s="943"/>
      <c r="N75" s="943"/>
      <c r="O75" s="943"/>
      <c r="P75" s="943"/>
      <c r="Q75" s="943"/>
      <c r="R75" s="943"/>
      <c r="S75" s="943"/>
      <c r="T75" s="943"/>
      <c r="U75" s="943"/>
      <c r="V75" s="943"/>
    </row>
    <row r="76" spans="2:22" s="54" customFormat="1" ht="21" customHeight="1">
      <c r="B76" s="941"/>
      <c r="C76" s="943"/>
      <c r="D76" s="943"/>
      <c r="E76" s="943"/>
      <c r="F76" s="943"/>
      <c r="G76" s="943"/>
      <c r="H76" s="943"/>
      <c r="I76" s="943"/>
      <c r="J76" s="943"/>
      <c r="K76" s="943"/>
      <c r="L76" s="943"/>
      <c r="M76" s="943"/>
      <c r="N76" s="943"/>
      <c r="O76" s="943"/>
      <c r="P76" s="943"/>
      <c r="Q76" s="943"/>
      <c r="R76" s="943"/>
      <c r="S76" s="943"/>
      <c r="T76" s="943"/>
      <c r="U76" s="943"/>
      <c r="V76" s="943"/>
    </row>
    <row r="77" spans="2:22" s="54" customFormat="1" ht="21" customHeight="1">
      <c r="B77" s="941"/>
      <c r="C77" s="943"/>
      <c r="D77" s="943"/>
      <c r="E77" s="943"/>
      <c r="F77" s="943"/>
      <c r="G77" s="943"/>
      <c r="H77" s="943"/>
      <c r="I77" s="943"/>
      <c r="J77" s="943"/>
      <c r="K77" s="943"/>
      <c r="L77" s="943"/>
      <c r="M77" s="943"/>
      <c r="N77" s="943"/>
      <c r="O77" s="943"/>
      <c r="P77" s="943"/>
      <c r="Q77" s="943"/>
      <c r="R77" s="943"/>
      <c r="S77" s="943"/>
      <c r="T77" s="943"/>
      <c r="U77" s="943"/>
      <c r="V77" s="943"/>
    </row>
    <row r="78" spans="2:22" s="54" customFormat="1" ht="21" customHeight="1">
      <c r="B78" s="941"/>
      <c r="C78" s="943"/>
      <c r="D78" s="943"/>
      <c r="E78" s="943"/>
      <c r="F78" s="943"/>
      <c r="G78" s="943"/>
      <c r="H78" s="943"/>
      <c r="I78" s="943"/>
      <c r="J78" s="943"/>
      <c r="K78" s="943"/>
      <c r="L78" s="943"/>
      <c r="M78" s="943"/>
      <c r="N78" s="943"/>
      <c r="O78" s="943"/>
      <c r="P78" s="943"/>
      <c r="Q78" s="943"/>
      <c r="R78" s="943"/>
      <c r="S78" s="943"/>
      <c r="T78" s="943"/>
      <c r="U78" s="943"/>
      <c r="V78" s="943"/>
    </row>
    <row r="79" spans="2:22" s="54" customFormat="1" ht="21" customHeight="1">
      <c r="B79" s="941"/>
      <c r="C79" s="943"/>
      <c r="D79" s="943"/>
      <c r="E79" s="943"/>
      <c r="F79" s="943"/>
      <c r="G79" s="943"/>
      <c r="H79" s="943"/>
      <c r="I79" s="943"/>
      <c r="J79" s="943"/>
      <c r="K79" s="943"/>
      <c r="L79" s="943"/>
      <c r="M79" s="943"/>
      <c r="N79" s="943"/>
      <c r="O79" s="943"/>
      <c r="P79" s="943"/>
      <c r="Q79" s="943"/>
      <c r="R79" s="943"/>
      <c r="S79" s="943"/>
      <c r="T79" s="943"/>
      <c r="U79" s="943"/>
      <c r="V79" s="943"/>
    </row>
    <row r="80" spans="2:22" s="54" customFormat="1" ht="21" customHeight="1">
      <c r="B80" s="941"/>
      <c r="C80" s="943"/>
      <c r="D80" s="943"/>
      <c r="E80" s="943"/>
      <c r="F80" s="943"/>
      <c r="G80" s="943"/>
      <c r="H80" s="943"/>
      <c r="I80" s="943"/>
      <c r="J80" s="943"/>
      <c r="K80" s="943"/>
      <c r="L80" s="943"/>
      <c r="M80" s="943"/>
      <c r="N80" s="943"/>
      <c r="O80" s="943"/>
      <c r="P80" s="943"/>
      <c r="Q80" s="943"/>
      <c r="R80" s="943"/>
      <c r="S80" s="943"/>
      <c r="T80" s="943"/>
      <c r="U80" s="943"/>
      <c r="V80" s="943"/>
    </row>
    <row r="81" spans="2:22" s="54" customFormat="1" ht="21" customHeight="1">
      <c r="B81" s="941"/>
      <c r="C81" s="943"/>
      <c r="D81" s="943"/>
      <c r="E81" s="943"/>
      <c r="F81" s="943"/>
      <c r="G81" s="943"/>
      <c r="H81" s="943"/>
      <c r="I81" s="943"/>
      <c r="J81" s="943"/>
      <c r="K81" s="943"/>
      <c r="L81" s="943"/>
      <c r="M81" s="943"/>
      <c r="N81" s="943"/>
      <c r="O81" s="943"/>
      <c r="P81" s="943"/>
      <c r="Q81" s="943"/>
      <c r="R81" s="943"/>
      <c r="S81" s="943"/>
      <c r="T81" s="943"/>
      <c r="U81" s="943"/>
      <c r="V81" s="943"/>
    </row>
    <row r="82" spans="2:22" s="54" customFormat="1" ht="21" customHeight="1">
      <c r="B82" s="942"/>
      <c r="C82" s="943"/>
      <c r="D82" s="943"/>
      <c r="E82" s="943"/>
      <c r="F82" s="943"/>
      <c r="G82" s="943"/>
      <c r="H82" s="943"/>
      <c r="I82" s="943"/>
      <c r="J82" s="943"/>
      <c r="K82" s="943"/>
      <c r="L82" s="943"/>
      <c r="M82" s="943"/>
      <c r="N82" s="943"/>
      <c r="O82" s="943"/>
      <c r="P82" s="943"/>
      <c r="Q82" s="943"/>
      <c r="R82" s="943"/>
      <c r="S82" s="943"/>
      <c r="T82" s="943"/>
      <c r="U82" s="943"/>
      <c r="V82" s="943"/>
    </row>
    <row r="83" spans="2:22" s="54" customFormat="1" ht="21" customHeight="1">
      <c r="B83" s="940">
        <v>9</v>
      </c>
      <c r="C83" s="943"/>
      <c r="D83" s="943"/>
      <c r="E83" s="943"/>
      <c r="F83" s="943"/>
      <c r="G83" s="943"/>
      <c r="H83" s="943"/>
      <c r="I83" s="943"/>
      <c r="J83" s="943"/>
      <c r="K83" s="943"/>
      <c r="L83" s="943"/>
      <c r="M83" s="943"/>
      <c r="N83" s="943"/>
      <c r="O83" s="943"/>
      <c r="P83" s="943"/>
      <c r="Q83" s="943"/>
      <c r="R83" s="943"/>
      <c r="S83" s="943"/>
      <c r="T83" s="943"/>
      <c r="U83" s="943"/>
      <c r="V83" s="943"/>
    </row>
    <row r="84" spans="2:22" s="54" customFormat="1" ht="21" customHeight="1">
      <c r="B84" s="941"/>
      <c r="C84" s="943"/>
      <c r="D84" s="943"/>
      <c r="E84" s="943"/>
      <c r="F84" s="943"/>
      <c r="G84" s="943"/>
      <c r="H84" s="943"/>
      <c r="I84" s="943"/>
      <c r="J84" s="943"/>
      <c r="K84" s="943"/>
      <c r="L84" s="943"/>
      <c r="M84" s="943"/>
      <c r="N84" s="943"/>
      <c r="O84" s="943"/>
      <c r="P84" s="943"/>
      <c r="Q84" s="943"/>
      <c r="R84" s="943"/>
      <c r="S84" s="943"/>
      <c r="T84" s="943"/>
      <c r="U84" s="943"/>
      <c r="V84" s="943"/>
    </row>
    <row r="85" spans="2:22" s="54" customFormat="1" ht="21" customHeight="1">
      <c r="B85" s="941"/>
      <c r="C85" s="943"/>
      <c r="D85" s="943"/>
      <c r="E85" s="943"/>
      <c r="F85" s="943"/>
      <c r="G85" s="943"/>
      <c r="H85" s="943"/>
      <c r="I85" s="943"/>
      <c r="J85" s="943"/>
      <c r="K85" s="943"/>
      <c r="L85" s="943"/>
      <c r="M85" s="943"/>
      <c r="N85" s="943"/>
      <c r="O85" s="943"/>
      <c r="P85" s="943"/>
      <c r="Q85" s="943"/>
      <c r="R85" s="943"/>
      <c r="S85" s="943"/>
      <c r="T85" s="943"/>
      <c r="U85" s="943"/>
      <c r="V85" s="943"/>
    </row>
    <row r="86" spans="2:22" s="54" customFormat="1" ht="21" customHeight="1">
      <c r="B86" s="941"/>
      <c r="C86" s="943"/>
      <c r="D86" s="943"/>
      <c r="E86" s="943"/>
      <c r="F86" s="943"/>
      <c r="G86" s="943"/>
      <c r="H86" s="943"/>
      <c r="I86" s="943"/>
      <c r="J86" s="943"/>
      <c r="K86" s="943"/>
      <c r="L86" s="943"/>
      <c r="M86" s="943"/>
      <c r="N86" s="943"/>
      <c r="O86" s="943"/>
      <c r="P86" s="943"/>
      <c r="Q86" s="943"/>
      <c r="R86" s="943"/>
      <c r="S86" s="943"/>
      <c r="T86" s="943"/>
      <c r="U86" s="943"/>
      <c r="V86" s="943"/>
    </row>
    <row r="87" spans="2:22" s="54" customFormat="1" ht="21" customHeight="1">
      <c r="B87" s="941"/>
      <c r="C87" s="943"/>
      <c r="D87" s="943"/>
      <c r="E87" s="943"/>
      <c r="F87" s="943"/>
      <c r="G87" s="943"/>
      <c r="H87" s="943"/>
      <c r="I87" s="943"/>
      <c r="J87" s="943"/>
      <c r="K87" s="943"/>
      <c r="L87" s="943"/>
      <c r="M87" s="943"/>
      <c r="N87" s="943"/>
      <c r="O87" s="943"/>
      <c r="P87" s="943"/>
      <c r="Q87" s="943"/>
      <c r="R87" s="943"/>
      <c r="S87" s="943"/>
      <c r="T87" s="943"/>
      <c r="U87" s="943"/>
      <c r="V87" s="943"/>
    </row>
    <row r="88" spans="2:22" s="54" customFormat="1" ht="21" customHeight="1">
      <c r="B88" s="941"/>
      <c r="C88" s="943"/>
      <c r="D88" s="943"/>
      <c r="E88" s="943"/>
      <c r="F88" s="943"/>
      <c r="G88" s="943"/>
      <c r="H88" s="943"/>
      <c r="I88" s="943"/>
      <c r="J88" s="943"/>
      <c r="K88" s="943"/>
      <c r="L88" s="943"/>
      <c r="M88" s="943"/>
      <c r="N88" s="943"/>
      <c r="O88" s="943"/>
      <c r="P88" s="943"/>
      <c r="Q88" s="943"/>
      <c r="R88" s="943"/>
      <c r="S88" s="943"/>
      <c r="T88" s="943"/>
      <c r="U88" s="943"/>
      <c r="V88" s="943"/>
    </row>
    <row r="89" spans="2:22" s="54" customFormat="1" ht="21" customHeight="1">
      <c r="B89" s="941"/>
      <c r="C89" s="943"/>
      <c r="D89" s="943"/>
      <c r="E89" s="943"/>
      <c r="F89" s="943"/>
      <c r="G89" s="943"/>
      <c r="H89" s="943"/>
      <c r="I89" s="943"/>
      <c r="J89" s="943"/>
      <c r="K89" s="943"/>
      <c r="L89" s="943"/>
      <c r="M89" s="943"/>
      <c r="N89" s="943"/>
      <c r="O89" s="943"/>
      <c r="P89" s="943"/>
      <c r="Q89" s="943"/>
      <c r="R89" s="943"/>
      <c r="S89" s="943"/>
      <c r="T89" s="943"/>
      <c r="U89" s="943"/>
      <c r="V89" s="943"/>
    </row>
    <row r="90" spans="2:22" s="54" customFormat="1" ht="21" customHeight="1">
      <c r="B90" s="941"/>
      <c r="C90" s="943"/>
      <c r="D90" s="943"/>
      <c r="E90" s="943"/>
      <c r="F90" s="943"/>
      <c r="G90" s="943"/>
      <c r="H90" s="943"/>
      <c r="I90" s="943"/>
      <c r="J90" s="943"/>
      <c r="K90" s="943"/>
      <c r="L90" s="943"/>
      <c r="M90" s="943"/>
      <c r="N90" s="943"/>
      <c r="O90" s="943"/>
      <c r="P90" s="943"/>
      <c r="Q90" s="943"/>
      <c r="R90" s="943"/>
      <c r="S90" s="943"/>
      <c r="T90" s="943"/>
      <c r="U90" s="943"/>
      <c r="V90" s="943"/>
    </row>
    <row r="91" spans="2:22" s="54" customFormat="1" ht="21" customHeight="1">
      <c r="B91" s="941"/>
      <c r="C91" s="943"/>
      <c r="D91" s="943"/>
      <c r="E91" s="943"/>
      <c r="F91" s="943"/>
      <c r="G91" s="943"/>
      <c r="H91" s="943"/>
      <c r="I91" s="943"/>
      <c r="J91" s="943"/>
      <c r="K91" s="943"/>
      <c r="L91" s="943"/>
      <c r="M91" s="943"/>
      <c r="N91" s="943"/>
      <c r="O91" s="943"/>
      <c r="P91" s="943"/>
      <c r="Q91" s="943"/>
      <c r="R91" s="943"/>
      <c r="S91" s="943"/>
      <c r="T91" s="943"/>
      <c r="U91" s="943"/>
      <c r="V91" s="943"/>
    </row>
    <row r="92" spans="2:22" s="54" customFormat="1" ht="21" customHeight="1">
      <c r="B92" s="942"/>
      <c r="C92" s="943"/>
      <c r="D92" s="943"/>
      <c r="E92" s="943"/>
      <c r="F92" s="943"/>
      <c r="G92" s="943"/>
      <c r="H92" s="943"/>
      <c r="I92" s="943"/>
      <c r="J92" s="943"/>
      <c r="K92" s="943"/>
      <c r="L92" s="943"/>
      <c r="M92" s="943"/>
      <c r="N92" s="943"/>
      <c r="O92" s="943"/>
      <c r="P92" s="943"/>
      <c r="Q92" s="943"/>
      <c r="R92" s="943"/>
      <c r="S92" s="943"/>
      <c r="T92" s="943"/>
      <c r="U92" s="943"/>
      <c r="V92" s="943"/>
    </row>
    <row r="93" spans="2:22" s="54" customFormat="1" ht="21" customHeight="1">
      <c r="B93" s="940">
        <v>10</v>
      </c>
      <c r="C93" s="947"/>
      <c r="D93" s="948"/>
      <c r="E93" s="948"/>
      <c r="F93" s="948"/>
      <c r="G93" s="948"/>
      <c r="H93" s="948"/>
      <c r="I93" s="948"/>
      <c r="J93" s="948"/>
      <c r="K93" s="948"/>
      <c r="L93" s="948"/>
      <c r="M93" s="948"/>
      <c r="N93" s="948"/>
      <c r="O93" s="948"/>
      <c r="P93" s="948"/>
      <c r="Q93" s="948"/>
      <c r="R93" s="948"/>
      <c r="S93" s="948"/>
      <c r="T93" s="948"/>
      <c r="U93" s="948"/>
      <c r="V93" s="949"/>
    </row>
    <row r="94" spans="2:22" s="54" customFormat="1" ht="21" customHeight="1">
      <c r="B94" s="941"/>
      <c r="C94" s="950"/>
      <c r="D94" s="950"/>
      <c r="E94" s="950"/>
      <c r="F94" s="950"/>
      <c r="G94" s="950"/>
      <c r="H94" s="950"/>
      <c r="I94" s="950"/>
      <c r="J94" s="950"/>
      <c r="K94" s="950"/>
      <c r="L94" s="950"/>
      <c r="M94" s="950"/>
      <c r="N94" s="950"/>
      <c r="O94" s="950"/>
      <c r="P94" s="950"/>
      <c r="Q94" s="950"/>
      <c r="R94" s="950"/>
      <c r="S94" s="950"/>
      <c r="T94" s="950"/>
      <c r="U94" s="950"/>
      <c r="V94" s="950"/>
    </row>
    <row r="95" spans="2:22" s="54" customFormat="1" ht="21" customHeight="1">
      <c r="B95" s="941"/>
      <c r="C95" s="950"/>
      <c r="D95" s="950"/>
      <c r="E95" s="950"/>
      <c r="F95" s="950"/>
      <c r="G95" s="950"/>
      <c r="H95" s="950"/>
      <c r="I95" s="950"/>
      <c r="J95" s="950"/>
      <c r="K95" s="950"/>
      <c r="L95" s="950"/>
      <c r="M95" s="950"/>
      <c r="N95" s="950"/>
      <c r="O95" s="950"/>
      <c r="P95" s="950"/>
      <c r="Q95" s="950"/>
      <c r="R95" s="950"/>
      <c r="S95" s="950"/>
      <c r="T95" s="950"/>
      <c r="U95" s="950"/>
      <c r="V95" s="950"/>
    </row>
    <row r="96" spans="2:22" s="54" customFormat="1" ht="21" customHeight="1">
      <c r="B96" s="941"/>
      <c r="C96" s="950"/>
      <c r="D96" s="950"/>
      <c r="E96" s="950"/>
      <c r="F96" s="950"/>
      <c r="G96" s="950"/>
      <c r="H96" s="950"/>
      <c r="I96" s="950"/>
      <c r="J96" s="950"/>
      <c r="K96" s="950"/>
      <c r="L96" s="950"/>
      <c r="M96" s="950"/>
      <c r="N96" s="950"/>
      <c r="O96" s="950"/>
      <c r="P96" s="950"/>
      <c r="Q96" s="950"/>
      <c r="R96" s="950"/>
      <c r="S96" s="950"/>
      <c r="T96" s="950"/>
      <c r="U96" s="950"/>
      <c r="V96" s="950"/>
    </row>
    <row r="97" spans="2:22" s="54" customFormat="1" ht="21" customHeight="1">
      <c r="B97" s="941"/>
      <c r="C97" s="950"/>
      <c r="D97" s="950"/>
      <c r="E97" s="950"/>
      <c r="F97" s="950"/>
      <c r="G97" s="950"/>
      <c r="H97" s="950"/>
      <c r="I97" s="950"/>
      <c r="J97" s="950"/>
      <c r="K97" s="950"/>
      <c r="L97" s="950"/>
      <c r="M97" s="950"/>
      <c r="N97" s="950"/>
      <c r="O97" s="950"/>
      <c r="P97" s="950"/>
      <c r="Q97" s="950"/>
      <c r="R97" s="950"/>
      <c r="S97" s="950"/>
      <c r="T97" s="950"/>
      <c r="U97" s="950"/>
      <c r="V97" s="950"/>
    </row>
    <row r="98" spans="2:22" s="54" customFormat="1" ht="21" customHeight="1">
      <c r="B98" s="941"/>
      <c r="C98" s="950"/>
      <c r="D98" s="950"/>
      <c r="E98" s="950"/>
      <c r="F98" s="950"/>
      <c r="G98" s="950"/>
      <c r="H98" s="950"/>
      <c r="I98" s="950"/>
      <c r="J98" s="950"/>
      <c r="K98" s="950"/>
      <c r="L98" s="950"/>
      <c r="M98" s="950"/>
      <c r="N98" s="950"/>
      <c r="O98" s="950"/>
      <c r="P98" s="950"/>
      <c r="Q98" s="950"/>
      <c r="R98" s="950"/>
      <c r="S98" s="950"/>
      <c r="T98" s="950"/>
      <c r="U98" s="950"/>
      <c r="V98" s="950"/>
    </row>
    <row r="99" spans="2:22" s="54" customFormat="1" ht="21" customHeight="1">
      <c r="B99" s="941"/>
      <c r="C99" s="950"/>
      <c r="D99" s="950"/>
      <c r="E99" s="950"/>
      <c r="F99" s="950"/>
      <c r="G99" s="950"/>
      <c r="H99" s="950"/>
      <c r="I99" s="950"/>
      <c r="J99" s="950"/>
      <c r="K99" s="950"/>
      <c r="L99" s="950"/>
      <c r="M99" s="950"/>
      <c r="N99" s="950"/>
      <c r="O99" s="950"/>
      <c r="P99" s="950"/>
      <c r="Q99" s="950"/>
      <c r="R99" s="950"/>
      <c r="S99" s="950"/>
      <c r="T99" s="950"/>
      <c r="U99" s="950"/>
      <c r="V99" s="950"/>
    </row>
    <row r="100" spans="2:22" s="54" customFormat="1" ht="21" customHeight="1">
      <c r="B100" s="941"/>
      <c r="C100" s="950"/>
      <c r="D100" s="950"/>
      <c r="E100" s="950"/>
      <c r="F100" s="950"/>
      <c r="G100" s="950"/>
      <c r="H100" s="950"/>
      <c r="I100" s="950"/>
      <c r="J100" s="950"/>
      <c r="K100" s="950"/>
      <c r="L100" s="950"/>
      <c r="M100" s="950"/>
      <c r="N100" s="950"/>
      <c r="O100" s="950"/>
      <c r="P100" s="950"/>
      <c r="Q100" s="950"/>
      <c r="R100" s="950"/>
      <c r="S100" s="950"/>
      <c r="T100" s="950"/>
      <c r="U100" s="950"/>
      <c r="V100" s="950"/>
    </row>
    <row r="101" spans="2:22" s="54" customFormat="1" ht="21" customHeight="1">
      <c r="B101" s="941"/>
      <c r="C101" s="950"/>
      <c r="D101" s="950"/>
      <c r="E101" s="950"/>
      <c r="F101" s="950"/>
      <c r="G101" s="950"/>
      <c r="H101" s="950"/>
      <c r="I101" s="950"/>
      <c r="J101" s="950"/>
      <c r="K101" s="950"/>
      <c r="L101" s="950"/>
      <c r="M101" s="950"/>
      <c r="N101" s="950"/>
      <c r="O101" s="950"/>
      <c r="P101" s="950"/>
      <c r="Q101" s="950"/>
      <c r="R101" s="950"/>
      <c r="S101" s="950"/>
      <c r="T101" s="950"/>
      <c r="U101" s="950"/>
      <c r="V101" s="950"/>
    </row>
    <row r="102" spans="2:22" s="54" customFormat="1" ht="21" customHeight="1">
      <c r="B102" s="942"/>
      <c r="C102" s="950"/>
      <c r="D102" s="950"/>
      <c r="E102" s="950"/>
      <c r="F102" s="950"/>
      <c r="G102" s="950"/>
      <c r="H102" s="950"/>
      <c r="I102" s="950"/>
      <c r="J102" s="950"/>
      <c r="K102" s="950"/>
      <c r="L102" s="950"/>
      <c r="M102" s="950"/>
      <c r="N102" s="950"/>
      <c r="O102" s="950"/>
      <c r="P102" s="950"/>
      <c r="Q102" s="950"/>
      <c r="R102" s="950"/>
      <c r="S102" s="950"/>
      <c r="T102" s="950"/>
      <c r="U102" s="950"/>
      <c r="V102" s="950"/>
    </row>
    <row r="103" spans="2:22" s="54" customFormat="1" ht="21" customHeight="1">
      <c r="B103" s="940">
        <v>11</v>
      </c>
      <c r="C103" s="951"/>
      <c r="D103" s="951"/>
      <c r="E103" s="951"/>
      <c r="F103" s="951"/>
      <c r="G103" s="951"/>
      <c r="H103" s="951"/>
      <c r="I103" s="951"/>
      <c r="J103" s="951"/>
      <c r="K103" s="951"/>
      <c r="L103" s="951"/>
      <c r="M103" s="951"/>
      <c r="N103" s="951"/>
      <c r="O103" s="951"/>
      <c r="P103" s="951"/>
      <c r="Q103" s="951"/>
      <c r="R103" s="951"/>
      <c r="S103" s="951"/>
      <c r="T103" s="951"/>
      <c r="U103" s="951"/>
      <c r="V103" s="951"/>
    </row>
    <row r="104" spans="2:22" s="54" customFormat="1" ht="21" customHeight="1">
      <c r="B104" s="941"/>
      <c r="C104" s="951"/>
      <c r="D104" s="951"/>
      <c r="E104" s="951"/>
      <c r="F104" s="951"/>
      <c r="G104" s="951"/>
      <c r="H104" s="951"/>
      <c r="I104" s="951"/>
      <c r="J104" s="951"/>
      <c r="K104" s="951"/>
      <c r="L104" s="951"/>
      <c r="M104" s="951"/>
      <c r="N104" s="951"/>
      <c r="O104" s="951"/>
      <c r="P104" s="951"/>
      <c r="Q104" s="951"/>
      <c r="R104" s="951"/>
      <c r="S104" s="951"/>
      <c r="T104" s="951"/>
      <c r="U104" s="951"/>
      <c r="V104" s="951"/>
    </row>
    <row r="105" spans="2:22" s="54" customFormat="1" ht="21" customHeight="1">
      <c r="B105" s="941"/>
      <c r="C105" s="951"/>
      <c r="D105" s="951"/>
      <c r="E105" s="951"/>
      <c r="F105" s="951"/>
      <c r="G105" s="951"/>
      <c r="H105" s="951"/>
      <c r="I105" s="951"/>
      <c r="J105" s="951"/>
      <c r="K105" s="951"/>
      <c r="L105" s="951"/>
      <c r="M105" s="951"/>
      <c r="N105" s="951"/>
      <c r="O105" s="951"/>
      <c r="P105" s="951"/>
      <c r="Q105" s="951"/>
      <c r="R105" s="951"/>
      <c r="S105" s="951"/>
      <c r="T105" s="951"/>
      <c r="U105" s="951"/>
      <c r="V105" s="951"/>
    </row>
    <row r="106" spans="2:22" s="54" customFormat="1" ht="21" customHeight="1">
      <c r="B106" s="941"/>
      <c r="C106" s="951"/>
      <c r="D106" s="951"/>
      <c r="E106" s="951"/>
      <c r="F106" s="951"/>
      <c r="G106" s="951"/>
      <c r="H106" s="951"/>
      <c r="I106" s="951"/>
      <c r="J106" s="951"/>
      <c r="K106" s="951"/>
      <c r="L106" s="951"/>
      <c r="M106" s="951"/>
      <c r="N106" s="951"/>
      <c r="O106" s="951"/>
      <c r="P106" s="951"/>
      <c r="Q106" s="951"/>
      <c r="R106" s="951"/>
      <c r="S106" s="951"/>
      <c r="T106" s="951"/>
      <c r="U106" s="951"/>
      <c r="V106" s="951"/>
    </row>
    <row r="107" spans="2:22" s="54" customFormat="1" ht="21" customHeight="1">
      <c r="B107" s="941"/>
      <c r="C107" s="951"/>
      <c r="D107" s="951"/>
      <c r="E107" s="951"/>
      <c r="F107" s="951"/>
      <c r="G107" s="951"/>
      <c r="H107" s="951"/>
      <c r="I107" s="951"/>
      <c r="J107" s="951"/>
      <c r="K107" s="951"/>
      <c r="L107" s="951"/>
      <c r="M107" s="951"/>
      <c r="N107" s="951"/>
      <c r="O107" s="951"/>
      <c r="P107" s="951"/>
      <c r="Q107" s="951"/>
      <c r="R107" s="951"/>
      <c r="S107" s="951"/>
      <c r="T107" s="951"/>
      <c r="U107" s="951"/>
      <c r="V107" s="951"/>
    </row>
    <row r="108" spans="2:22" s="54" customFormat="1" ht="21" customHeight="1">
      <c r="B108" s="941"/>
      <c r="C108" s="951"/>
      <c r="D108" s="951"/>
      <c r="E108" s="951"/>
      <c r="F108" s="951"/>
      <c r="G108" s="951"/>
      <c r="H108" s="951"/>
      <c r="I108" s="951"/>
      <c r="J108" s="951"/>
      <c r="K108" s="951"/>
      <c r="L108" s="951"/>
      <c r="M108" s="951"/>
      <c r="N108" s="951"/>
      <c r="O108" s="951"/>
      <c r="P108" s="951"/>
      <c r="Q108" s="951"/>
      <c r="R108" s="951"/>
      <c r="S108" s="951"/>
      <c r="T108" s="951"/>
      <c r="U108" s="951"/>
      <c r="V108" s="951"/>
    </row>
    <row r="109" spans="2:22" s="54" customFormat="1" ht="21" customHeight="1">
      <c r="B109" s="941"/>
      <c r="C109" s="951"/>
      <c r="D109" s="951"/>
      <c r="E109" s="951"/>
      <c r="F109" s="951"/>
      <c r="G109" s="951"/>
      <c r="H109" s="951"/>
      <c r="I109" s="951"/>
      <c r="J109" s="951"/>
      <c r="K109" s="951"/>
      <c r="L109" s="951"/>
      <c r="M109" s="951"/>
      <c r="N109" s="951"/>
      <c r="O109" s="951"/>
      <c r="P109" s="951"/>
      <c r="Q109" s="951"/>
      <c r="R109" s="951"/>
      <c r="S109" s="951"/>
      <c r="T109" s="951"/>
      <c r="U109" s="951"/>
      <c r="V109" s="951"/>
    </row>
    <row r="110" spans="2:22" s="54" customFormat="1" ht="21" customHeight="1">
      <c r="B110" s="941"/>
      <c r="C110" s="951"/>
      <c r="D110" s="951"/>
      <c r="E110" s="951"/>
      <c r="F110" s="951"/>
      <c r="G110" s="951"/>
      <c r="H110" s="951"/>
      <c r="I110" s="951"/>
      <c r="J110" s="951"/>
      <c r="K110" s="951"/>
      <c r="L110" s="951"/>
      <c r="M110" s="951"/>
      <c r="N110" s="951"/>
      <c r="O110" s="951"/>
      <c r="P110" s="951"/>
      <c r="Q110" s="951"/>
      <c r="R110" s="951"/>
      <c r="S110" s="951"/>
      <c r="T110" s="951"/>
      <c r="U110" s="951"/>
      <c r="V110" s="951"/>
    </row>
    <row r="111" spans="2:22" s="54" customFormat="1" ht="21" customHeight="1">
      <c r="B111" s="941"/>
      <c r="C111" s="951"/>
      <c r="D111" s="951"/>
      <c r="E111" s="951"/>
      <c r="F111" s="951"/>
      <c r="G111" s="951"/>
      <c r="H111" s="951"/>
      <c r="I111" s="951"/>
      <c r="J111" s="951"/>
      <c r="K111" s="951"/>
      <c r="L111" s="951"/>
      <c r="M111" s="951"/>
      <c r="N111" s="951"/>
      <c r="O111" s="951"/>
      <c r="P111" s="951"/>
      <c r="Q111" s="951"/>
      <c r="R111" s="951"/>
      <c r="S111" s="951"/>
      <c r="T111" s="951"/>
      <c r="U111" s="951"/>
      <c r="V111" s="951"/>
    </row>
    <row r="112" spans="2:22" s="54" customFormat="1" ht="21" customHeight="1">
      <c r="B112" s="942"/>
      <c r="C112" s="951"/>
      <c r="D112" s="951"/>
      <c r="E112" s="951"/>
      <c r="F112" s="951"/>
      <c r="G112" s="951"/>
      <c r="H112" s="951"/>
      <c r="I112" s="951"/>
      <c r="J112" s="951"/>
      <c r="K112" s="951"/>
      <c r="L112" s="951"/>
      <c r="M112" s="951"/>
      <c r="N112" s="951"/>
      <c r="O112" s="951"/>
      <c r="P112" s="951"/>
      <c r="Q112" s="951"/>
      <c r="R112" s="951"/>
      <c r="S112" s="951"/>
      <c r="T112" s="951"/>
      <c r="U112" s="951"/>
      <c r="V112" s="951"/>
    </row>
    <row r="113" spans="2:22" s="54" customFormat="1" ht="21" customHeight="1">
      <c r="B113" s="940">
        <v>12</v>
      </c>
      <c r="C113" s="951"/>
      <c r="D113" s="951"/>
      <c r="E113" s="951"/>
      <c r="F113" s="951"/>
      <c r="G113" s="951"/>
      <c r="H113" s="951"/>
      <c r="I113" s="951"/>
      <c r="J113" s="951"/>
      <c r="K113" s="951"/>
      <c r="L113" s="951"/>
      <c r="M113" s="951"/>
      <c r="N113" s="951"/>
      <c r="O113" s="951"/>
      <c r="P113" s="951"/>
      <c r="Q113" s="951"/>
      <c r="R113" s="951"/>
      <c r="S113" s="951"/>
      <c r="T113" s="951"/>
      <c r="U113" s="951"/>
      <c r="V113" s="951"/>
    </row>
    <row r="114" spans="2:22" s="54" customFormat="1" ht="21" customHeight="1">
      <c r="B114" s="941"/>
      <c r="C114" s="951"/>
      <c r="D114" s="951"/>
      <c r="E114" s="951"/>
      <c r="F114" s="951"/>
      <c r="G114" s="951"/>
      <c r="H114" s="951"/>
      <c r="I114" s="951"/>
      <c r="J114" s="951"/>
      <c r="K114" s="951"/>
      <c r="L114" s="951"/>
      <c r="M114" s="951"/>
      <c r="N114" s="951"/>
      <c r="O114" s="951"/>
      <c r="P114" s="951"/>
      <c r="Q114" s="951"/>
      <c r="R114" s="951"/>
      <c r="S114" s="951"/>
      <c r="T114" s="951"/>
      <c r="U114" s="951"/>
      <c r="V114" s="951"/>
    </row>
    <row r="115" spans="2:22" s="54" customFormat="1" ht="21" customHeight="1">
      <c r="B115" s="941"/>
      <c r="C115" s="951"/>
      <c r="D115" s="951"/>
      <c r="E115" s="951"/>
      <c r="F115" s="951"/>
      <c r="G115" s="951"/>
      <c r="H115" s="951"/>
      <c r="I115" s="951"/>
      <c r="J115" s="951"/>
      <c r="K115" s="951"/>
      <c r="L115" s="951"/>
      <c r="M115" s="951"/>
      <c r="N115" s="951"/>
      <c r="O115" s="951"/>
      <c r="P115" s="951"/>
      <c r="Q115" s="951"/>
      <c r="R115" s="951"/>
      <c r="S115" s="951"/>
      <c r="T115" s="951"/>
      <c r="U115" s="951"/>
      <c r="V115" s="951"/>
    </row>
    <row r="116" spans="2:22" s="54" customFormat="1" ht="21" customHeight="1">
      <c r="B116" s="941"/>
      <c r="C116" s="951"/>
      <c r="D116" s="951"/>
      <c r="E116" s="951"/>
      <c r="F116" s="951"/>
      <c r="G116" s="951"/>
      <c r="H116" s="951"/>
      <c r="I116" s="951"/>
      <c r="J116" s="951"/>
      <c r="K116" s="951"/>
      <c r="L116" s="951"/>
      <c r="M116" s="951"/>
      <c r="N116" s="951"/>
      <c r="O116" s="951"/>
      <c r="P116" s="951"/>
      <c r="Q116" s="951"/>
      <c r="R116" s="951"/>
      <c r="S116" s="951"/>
      <c r="T116" s="951"/>
      <c r="U116" s="951"/>
      <c r="V116" s="951"/>
    </row>
    <row r="117" spans="2:22" s="54" customFormat="1" ht="21" customHeight="1">
      <c r="B117" s="941"/>
      <c r="C117" s="951"/>
      <c r="D117" s="951"/>
      <c r="E117" s="951"/>
      <c r="F117" s="951"/>
      <c r="G117" s="951"/>
      <c r="H117" s="951"/>
      <c r="I117" s="951"/>
      <c r="J117" s="951"/>
      <c r="K117" s="951"/>
      <c r="L117" s="951"/>
      <c r="M117" s="951"/>
      <c r="N117" s="951"/>
      <c r="O117" s="951"/>
      <c r="P117" s="951"/>
      <c r="Q117" s="951"/>
      <c r="R117" s="951"/>
      <c r="S117" s="951"/>
      <c r="T117" s="951"/>
      <c r="U117" s="951"/>
      <c r="V117" s="951"/>
    </row>
    <row r="118" spans="2:22" s="54" customFormat="1" ht="21" customHeight="1">
      <c r="B118" s="941"/>
      <c r="C118" s="951"/>
      <c r="D118" s="951"/>
      <c r="E118" s="951"/>
      <c r="F118" s="951"/>
      <c r="G118" s="951"/>
      <c r="H118" s="951"/>
      <c r="I118" s="951"/>
      <c r="J118" s="951"/>
      <c r="K118" s="951"/>
      <c r="L118" s="951"/>
      <c r="M118" s="951"/>
      <c r="N118" s="951"/>
      <c r="O118" s="951"/>
      <c r="P118" s="951"/>
      <c r="Q118" s="951"/>
      <c r="R118" s="951"/>
      <c r="S118" s="951"/>
      <c r="T118" s="951"/>
      <c r="U118" s="951"/>
      <c r="V118" s="951"/>
    </row>
    <row r="119" spans="2:22" s="54" customFormat="1" ht="21" customHeight="1">
      <c r="B119" s="941"/>
      <c r="C119" s="951"/>
      <c r="D119" s="951"/>
      <c r="E119" s="951"/>
      <c r="F119" s="951"/>
      <c r="G119" s="951"/>
      <c r="H119" s="951"/>
      <c r="I119" s="951"/>
      <c r="J119" s="951"/>
      <c r="K119" s="951"/>
      <c r="L119" s="951"/>
      <c r="M119" s="951"/>
      <c r="N119" s="951"/>
      <c r="O119" s="951"/>
      <c r="P119" s="951"/>
      <c r="Q119" s="951"/>
      <c r="R119" s="951"/>
      <c r="S119" s="951"/>
      <c r="T119" s="951"/>
      <c r="U119" s="951"/>
      <c r="V119" s="951"/>
    </row>
    <row r="120" spans="2:22" s="54" customFormat="1" ht="21" customHeight="1">
      <c r="B120" s="941"/>
      <c r="C120" s="951"/>
      <c r="D120" s="951"/>
      <c r="E120" s="951"/>
      <c r="F120" s="951"/>
      <c r="G120" s="951"/>
      <c r="H120" s="951"/>
      <c r="I120" s="951"/>
      <c r="J120" s="951"/>
      <c r="K120" s="951"/>
      <c r="L120" s="951"/>
      <c r="M120" s="951"/>
      <c r="N120" s="951"/>
      <c r="O120" s="951"/>
      <c r="P120" s="951"/>
      <c r="Q120" s="951"/>
      <c r="R120" s="951"/>
      <c r="S120" s="951"/>
      <c r="T120" s="951"/>
      <c r="U120" s="951"/>
      <c r="V120" s="951"/>
    </row>
    <row r="121" spans="2:22" s="54" customFormat="1" ht="21" customHeight="1">
      <c r="B121" s="941"/>
      <c r="C121" s="951"/>
      <c r="D121" s="951"/>
      <c r="E121" s="951"/>
      <c r="F121" s="951"/>
      <c r="G121" s="951"/>
      <c r="H121" s="951"/>
      <c r="I121" s="951"/>
      <c r="J121" s="951"/>
      <c r="K121" s="951"/>
      <c r="L121" s="951"/>
      <c r="M121" s="951"/>
      <c r="N121" s="951"/>
      <c r="O121" s="951"/>
      <c r="P121" s="951"/>
      <c r="Q121" s="951"/>
      <c r="R121" s="951"/>
      <c r="S121" s="951"/>
      <c r="T121" s="951"/>
      <c r="U121" s="951"/>
      <c r="V121" s="951"/>
    </row>
    <row r="122" spans="2:22" s="54" customFormat="1" ht="21" customHeight="1">
      <c r="B122" s="942"/>
      <c r="C122" s="951"/>
      <c r="D122" s="951"/>
      <c r="E122" s="951"/>
      <c r="F122" s="951"/>
      <c r="G122" s="951"/>
      <c r="H122" s="951"/>
      <c r="I122" s="951"/>
      <c r="J122" s="951"/>
      <c r="K122" s="951"/>
      <c r="L122" s="951"/>
      <c r="M122" s="951"/>
      <c r="N122" s="951"/>
      <c r="O122" s="951"/>
      <c r="P122" s="951"/>
      <c r="Q122" s="951"/>
      <c r="R122" s="951"/>
      <c r="S122" s="951"/>
      <c r="T122" s="951"/>
      <c r="U122" s="951"/>
      <c r="V122" s="951"/>
    </row>
    <row r="123" spans="2:22"/>
  </sheetData>
  <mergeCells count="25">
    <mergeCell ref="B93:B102"/>
    <mergeCell ref="C93:V102"/>
    <mergeCell ref="B103:B112"/>
    <mergeCell ref="C103:V112"/>
    <mergeCell ref="B113:B122"/>
    <mergeCell ref="C113:V122"/>
    <mergeCell ref="B63:B72"/>
    <mergeCell ref="C63:V72"/>
    <mergeCell ref="B73:B82"/>
    <mergeCell ref="C73:V82"/>
    <mergeCell ref="B83:B92"/>
    <mergeCell ref="C83:V92"/>
    <mergeCell ref="B33:B42"/>
    <mergeCell ref="C33:V42"/>
    <mergeCell ref="B43:B52"/>
    <mergeCell ref="C43:V52"/>
    <mergeCell ref="B53:B62"/>
    <mergeCell ref="C53:V62"/>
    <mergeCell ref="B23:B32"/>
    <mergeCell ref="C23:V32"/>
    <mergeCell ref="C3:V12"/>
    <mergeCell ref="C2:V2"/>
    <mergeCell ref="B3:B12"/>
    <mergeCell ref="B13:B22"/>
    <mergeCell ref="C13:V22"/>
  </mergeCells>
  <printOptions horizontalCentered="1" verticalCentered="1"/>
  <pageMargins left="0.39370078740157483" right="0.39370078740157483" top="0.78740157480314965" bottom="0.59055118110236227" header="0" footer="0"/>
  <pageSetup scale="28" orientation="portrait" blackAndWhite="1" horizontalDpi="300" verticalDpi="300" r:id="rId1"/>
  <headerFooter alignWithMargins="0">
    <oddHeader xml:space="preserve">&amp;L&amp;G&amp;CPROCESO GESTIÓN FINANCIERA
FORMATO REVISIÓN DE RETENCIÓN EN LA FUENTE
&amp;RF1.P34.GF
Versión 7
&amp;P de &amp;N
20/02/2026
Clasificación de la Información
Pública
</oddHeader>
    <oddFooter>&amp;C&amp;G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A1:Q25"/>
  <sheetViews>
    <sheetView view="pageBreakPreview" zoomScale="85" zoomScaleNormal="50" zoomScaleSheetLayoutView="85" workbookViewId="0">
      <selection activeCell="J81" sqref="J81"/>
    </sheetView>
  </sheetViews>
  <sheetFormatPr baseColWidth="10" defaultColWidth="11.42578125" defaultRowHeight="15"/>
  <cols>
    <col min="1" max="1" width="11.42578125" style="100"/>
    <col min="2" max="2" width="21.140625" style="100" customWidth="1"/>
    <col min="3" max="3" width="11.42578125" style="100"/>
    <col min="4" max="4" width="38.42578125" style="104" customWidth="1"/>
    <col min="5" max="5" width="12.85546875" style="100" customWidth="1"/>
    <col min="6" max="6" width="16.140625" style="100" customWidth="1"/>
    <col min="7" max="7" width="28.7109375" style="104" bestFit="1" customWidth="1"/>
    <col min="8" max="8" width="11.7109375" style="100" bestFit="1" customWidth="1"/>
    <col min="9" max="9" width="14.5703125" style="208" bestFit="1" customWidth="1"/>
    <col min="10" max="10" width="15.28515625" style="100" bestFit="1" customWidth="1"/>
    <col min="11" max="11" width="13.7109375" style="100" customWidth="1"/>
    <col min="12" max="12" width="13.85546875" style="104" customWidth="1"/>
    <col min="13" max="16" width="11.42578125" style="100"/>
    <col min="17" max="17" width="14.85546875" style="104" customWidth="1"/>
    <col min="18" max="16384" width="11.42578125" style="100"/>
  </cols>
  <sheetData>
    <row r="1" spans="1:17" ht="20.25" customHeight="1">
      <c r="A1" s="953" t="s">
        <v>708</v>
      </c>
      <c r="B1" s="953"/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953"/>
      <c r="N1" s="953"/>
      <c r="O1" s="953"/>
      <c r="P1" s="953"/>
      <c r="Q1" s="953"/>
    </row>
    <row r="2" spans="1:17" ht="20.25" customHeight="1">
      <c r="A2" s="954" t="s">
        <v>709</v>
      </c>
      <c r="B2" s="954"/>
      <c r="C2" s="954"/>
      <c r="D2" s="954"/>
      <c r="E2" s="954"/>
      <c r="F2" s="954"/>
      <c r="G2" s="954"/>
      <c r="H2" s="954"/>
      <c r="I2" s="954"/>
      <c r="J2" s="954"/>
      <c r="K2" s="954"/>
      <c r="L2" s="954"/>
      <c r="M2" s="954"/>
      <c r="N2" s="954"/>
      <c r="O2" s="954"/>
      <c r="P2" s="954"/>
      <c r="Q2" s="954"/>
    </row>
    <row r="3" spans="1:17" ht="20.25" customHeight="1">
      <c r="A3" s="955" t="str">
        <f>+DECLARACIONES!B8</f>
        <v>REGIONAL GRUPO FINANCIERO SEDE NACIONAL</v>
      </c>
      <c r="B3" s="955"/>
      <c r="C3" s="955"/>
      <c r="D3" s="955"/>
      <c r="E3" s="955"/>
      <c r="F3" s="955"/>
      <c r="G3" s="955"/>
      <c r="H3" s="955"/>
      <c r="I3" s="955"/>
      <c r="J3" s="955"/>
      <c r="K3" s="955"/>
      <c r="L3" s="955"/>
      <c r="M3" s="955"/>
      <c r="N3" s="955"/>
      <c r="O3" s="955"/>
      <c r="P3" s="955"/>
      <c r="Q3" s="955"/>
    </row>
    <row r="4" spans="1:17" ht="20.25" customHeight="1">
      <c r="A4" s="954" t="s">
        <v>710</v>
      </c>
      <c r="B4" s="954"/>
      <c r="C4" s="954"/>
      <c r="D4" s="954"/>
      <c r="E4" s="954"/>
      <c r="F4" s="954"/>
      <c r="G4" s="954"/>
      <c r="H4" s="954"/>
      <c r="I4" s="954"/>
      <c r="J4" s="954"/>
      <c r="K4" s="954"/>
      <c r="L4" s="954"/>
      <c r="M4" s="954"/>
      <c r="N4" s="954"/>
      <c r="O4" s="954"/>
      <c r="P4" s="954"/>
      <c r="Q4" s="954"/>
    </row>
    <row r="5" spans="1:17" ht="18.75">
      <c r="A5" s="101"/>
      <c r="B5" s="101"/>
      <c r="C5" s="101"/>
      <c r="D5" s="102"/>
      <c r="E5" s="101"/>
      <c r="F5" s="101"/>
      <c r="G5" s="102"/>
      <c r="H5" s="101"/>
      <c r="I5" s="205"/>
      <c r="J5" s="101"/>
      <c r="K5" s="101"/>
      <c r="L5" s="102"/>
      <c r="M5" s="101"/>
      <c r="N5" s="101"/>
      <c r="O5" s="101"/>
      <c r="P5" s="101"/>
      <c r="Q5" s="102"/>
    </row>
    <row r="6" spans="1:17" ht="18">
      <c r="A6" s="956" t="str">
        <f>+"Para la Declaración de Retención en la Fuente del mes de "&amp;'Form350 DIAN'!I4&amp;" del "&amp;'Form350 DIAN'!I3&amp;", se realizaron los siguientes ajustes por traza presupuestal:"</f>
        <v>Para la Declaración de Retención en la Fuente del mes de ENERO del 2026, se realizaron los siguientes ajustes por traza presupuestal:</v>
      </c>
      <c r="B6" s="956"/>
      <c r="C6" s="956"/>
      <c r="D6" s="956"/>
      <c r="E6" s="956"/>
      <c r="F6" s="956"/>
      <c r="G6" s="956"/>
      <c r="H6" s="956"/>
      <c r="I6" s="956"/>
      <c r="J6" s="956"/>
      <c r="K6" s="956"/>
      <c r="L6" s="956"/>
      <c r="M6" s="956"/>
      <c r="N6" s="956"/>
      <c r="O6" s="956"/>
      <c r="P6" s="956"/>
      <c r="Q6" s="956"/>
    </row>
    <row r="7" spans="1:17" ht="18.75">
      <c r="A7" s="101"/>
      <c r="B7" s="101"/>
      <c r="C7" s="101"/>
      <c r="D7" s="102"/>
      <c r="E7" s="101"/>
      <c r="F7" s="101"/>
      <c r="G7" s="102"/>
      <c r="H7" s="101"/>
      <c r="I7" s="205"/>
      <c r="J7" s="101"/>
      <c r="K7" s="101"/>
      <c r="L7" s="102"/>
      <c r="M7" s="101"/>
      <c r="N7" s="101"/>
      <c r="O7" s="101"/>
      <c r="P7" s="101"/>
      <c r="Q7" s="102"/>
    </row>
    <row r="8" spans="1:17" ht="18.75">
      <c r="A8" s="101"/>
      <c r="B8" s="101"/>
      <c r="C8" s="101"/>
      <c r="D8" s="102"/>
      <c r="E8" s="101"/>
      <c r="F8" s="101"/>
      <c r="G8" s="102"/>
      <c r="H8" s="101"/>
      <c r="I8" s="205"/>
      <c r="J8" s="101"/>
      <c r="K8" s="101"/>
      <c r="L8" s="102"/>
      <c r="M8" s="101"/>
      <c r="N8" s="101"/>
      <c r="O8" s="101"/>
      <c r="P8" s="101"/>
      <c r="Q8" s="102"/>
    </row>
    <row r="9" spans="1:17" s="103" customFormat="1" ht="65.25" customHeight="1">
      <c r="A9" s="494" t="s">
        <v>711</v>
      </c>
      <c r="B9" s="494" t="s">
        <v>712</v>
      </c>
      <c r="C9" s="495" t="s">
        <v>609</v>
      </c>
      <c r="D9" s="496" t="s">
        <v>610</v>
      </c>
      <c r="E9" s="496" t="s">
        <v>611</v>
      </c>
      <c r="F9" s="496" t="s">
        <v>612</v>
      </c>
      <c r="G9" s="496" t="s">
        <v>613</v>
      </c>
      <c r="H9" s="496" t="s">
        <v>614</v>
      </c>
      <c r="I9" s="497" t="s">
        <v>713</v>
      </c>
      <c r="J9" s="496" t="s">
        <v>621</v>
      </c>
      <c r="K9" s="496" t="s">
        <v>622</v>
      </c>
      <c r="L9" s="496" t="s">
        <v>623</v>
      </c>
      <c r="M9" s="496" t="s">
        <v>624</v>
      </c>
      <c r="N9" s="496" t="s">
        <v>625</v>
      </c>
      <c r="O9" s="496" t="s">
        <v>626</v>
      </c>
      <c r="P9" s="496" t="s">
        <v>627</v>
      </c>
      <c r="Q9" s="496" t="s">
        <v>628</v>
      </c>
    </row>
    <row r="10" spans="1:17" s="188" customFormat="1" ht="36" customHeight="1">
      <c r="A10" s="225"/>
      <c r="B10" s="314"/>
      <c r="C10" s="270"/>
      <c r="D10" s="271"/>
      <c r="E10" s="270"/>
      <c r="F10" s="271"/>
      <c r="G10" s="271"/>
      <c r="H10" s="272"/>
      <c r="I10" s="226"/>
      <c r="J10" s="273"/>
      <c r="K10" s="273"/>
      <c r="L10" s="274"/>
      <c r="M10" s="271"/>
      <c r="N10" s="271"/>
      <c r="O10" s="274"/>
      <c r="P10" s="271"/>
      <c r="Q10" s="556"/>
    </row>
    <row r="11" spans="1:17" s="188" customFormat="1" ht="15" customHeight="1">
      <c r="A11" s="225"/>
      <c r="B11" s="314"/>
      <c r="C11" s="270"/>
      <c r="D11" s="271"/>
      <c r="E11" s="270"/>
      <c r="F11" s="271"/>
      <c r="G11" s="271"/>
      <c r="H11" s="272"/>
      <c r="I11" s="275"/>
      <c r="J11" s="273"/>
      <c r="K11" s="273"/>
      <c r="L11" s="274"/>
      <c r="M11" s="271"/>
      <c r="N11" s="271"/>
      <c r="O11" s="274"/>
      <c r="P11" s="271"/>
      <c r="Q11" s="271"/>
    </row>
    <row r="12" spans="1:17" s="188" customFormat="1" ht="15" customHeight="1">
      <c r="A12" s="225"/>
      <c r="B12" s="314"/>
      <c r="C12" s="270"/>
      <c r="D12" s="271"/>
      <c r="E12" s="270"/>
      <c r="F12" s="271"/>
      <c r="G12" s="271"/>
      <c r="H12" s="272"/>
      <c r="I12" s="226"/>
      <c r="J12" s="273"/>
      <c r="K12" s="273"/>
      <c r="L12" s="274"/>
      <c r="M12" s="271"/>
      <c r="N12" s="271"/>
      <c r="O12" s="274"/>
      <c r="P12" s="271"/>
      <c r="Q12" s="271"/>
    </row>
    <row r="13" spans="1:17" s="188" customFormat="1" ht="15" customHeight="1">
      <c r="A13" s="225"/>
      <c r="B13" s="314"/>
      <c r="C13" s="270"/>
      <c r="D13" s="271"/>
      <c r="E13" s="270"/>
      <c r="F13" s="271"/>
      <c r="G13" s="271"/>
      <c r="H13" s="272"/>
      <c r="I13" s="226"/>
      <c r="J13" s="273"/>
      <c r="K13" s="273"/>
      <c r="L13" s="274"/>
      <c r="M13" s="271"/>
      <c r="N13" s="271"/>
      <c r="O13" s="274"/>
      <c r="P13" s="271"/>
      <c r="Q13" s="271"/>
    </row>
    <row r="14" spans="1:17" s="188" customFormat="1" ht="15" customHeight="1">
      <c r="A14" s="225"/>
      <c r="B14" s="314"/>
      <c r="C14" s="270"/>
      <c r="D14" s="271"/>
      <c r="E14" s="270"/>
      <c r="F14" s="271"/>
      <c r="G14" s="271"/>
      <c r="H14" s="272"/>
      <c r="I14" s="226"/>
      <c r="J14" s="273"/>
      <c r="K14" s="273"/>
      <c r="L14" s="274"/>
      <c r="M14" s="271"/>
      <c r="N14" s="271"/>
      <c r="O14" s="274"/>
      <c r="P14" s="271"/>
      <c r="Q14" s="271"/>
    </row>
    <row r="15" spans="1:17" s="188" customFormat="1" ht="15" customHeight="1">
      <c r="A15" s="225"/>
      <c r="B15" s="314"/>
      <c r="C15" s="270"/>
      <c r="D15" s="271"/>
      <c r="E15" s="270"/>
      <c r="F15" s="271"/>
      <c r="G15" s="271"/>
      <c r="H15" s="272"/>
      <c r="I15" s="226"/>
      <c r="J15" s="273"/>
      <c r="K15" s="273"/>
      <c r="L15" s="274"/>
      <c r="M15" s="271"/>
      <c r="N15" s="271"/>
      <c r="O15" s="274"/>
      <c r="P15" s="271"/>
      <c r="Q15" s="271"/>
    </row>
    <row r="16" spans="1:17" s="189" customFormat="1" ht="15" customHeight="1">
      <c r="A16" s="315"/>
      <c r="B16" s="314"/>
      <c r="C16" s="316"/>
      <c r="D16" s="317"/>
      <c r="E16" s="316"/>
      <c r="F16" s="316"/>
      <c r="G16" s="317"/>
      <c r="H16" s="316"/>
      <c r="I16" s="582"/>
      <c r="J16" s="316"/>
      <c r="K16" s="316"/>
      <c r="L16" s="317"/>
      <c r="M16" s="316"/>
      <c r="N16" s="316"/>
      <c r="O16" s="316"/>
      <c r="P16" s="316"/>
      <c r="Q16" s="317"/>
    </row>
    <row r="17" spans="3:17" s="189" customFormat="1">
      <c r="D17" s="190"/>
      <c r="G17" s="190"/>
      <c r="I17" s="583"/>
      <c r="L17" s="190"/>
      <c r="Q17" s="190"/>
    </row>
    <row r="18" spans="3:17" s="189" customFormat="1" ht="24.75" customHeight="1">
      <c r="D18" s="959"/>
      <c r="G18" s="959"/>
      <c r="H18" s="959"/>
      <c r="I18" s="583"/>
      <c r="K18" s="960"/>
      <c r="L18" s="960"/>
      <c r="M18" s="960"/>
      <c r="Q18" s="190"/>
    </row>
    <row r="19" spans="3:17" s="189" customFormat="1" ht="24.75" customHeight="1">
      <c r="D19" s="959"/>
      <c r="G19" s="959"/>
      <c r="H19" s="959"/>
      <c r="I19" s="583"/>
      <c r="K19" s="960"/>
      <c r="L19" s="960"/>
      <c r="M19" s="960"/>
      <c r="Q19" s="190"/>
    </row>
    <row r="20" spans="3:17" s="189" customFormat="1">
      <c r="D20" s="190"/>
      <c r="G20" s="190"/>
      <c r="I20" s="583"/>
      <c r="L20" s="190"/>
      <c r="Q20" s="190"/>
    </row>
    <row r="21" spans="3:17" ht="15.75">
      <c r="C21" s="958">
        <f>+DECLARACIONES!L28</f>
        <v>0</v>
      </c>
      <c r="D21" s="958"/>
      <c r="E21" s="958"/>
      <c r="F21" s="958">
        <f>+DECLARACIONES!L33</f>
        <v>0</v>
      </c>
      <c r="G21" s="958"/>
      <c r="H21" s="958"/>
      <c r="I21" s="958"/>
      <c r="J21" s="958">
        <f>+DECLARACIONES!C33</f>
        <v>0</v>
      </c>
      <c r="K21" s="958"/>
      <c r="L21" s="958"/>
      <c r="M21" s="958"/>
      <c r="N21" s="958"/>
    </row>
    <row r="22" spans="3:17" ht="31.5" customHeight="1">
      <c r="D22" s="106" t="s">
        <v>714</v>
      </c>
      <c r="E22" s="107"/>
      <c r="F22" s="107"/>
      <c r="G22" s="106" t="s">
        <v>715</v>
      </c>
      <c r="H22" s="108"/>
      <c r="I22" s="206"/>
      <c r="J22" s="107"/>
      <c r="K22" s="957" t="s">
        <v>201</v>
      </c>
      <c r="L22" s="957"/>
      <c r="M22" s="109"/>
    </row>
    <row r="23" spans="3:17" s="112" customFormat="1">
      <c r="D23" s="110"/>
      <c r="E23" s="111"/>
      <c r="F23" s="111"/>
      <c r="G23" s="952"/>
      <c r="H23" s="952"/>
      <c r="I23" s="207"/>
      <c r="J23" s="111"/>
      <c r="K23" s="952"/>
      <c r="L23" s="952"/>
      <c r="M23" s="952"/>
      <c r="Q23" s="113"/>
    </row>
    <row r="24" spans="3:17" ht="15.75">
      <c r="D24" s="114"/>
      <c r="E24" s="107"/>
      <c r="F24" s="107"/>
      <c r="G24" s="115"/>
      <c r="H24" s="107"/>
      <c r="I24" s="206"/>
      <c r="J24" s="107"/>
      <c r="K24" s="107"/>
      <c r="L24" s="115"/>
    </row>
    <row r="25" spans="3:17" ht="15.75">
      <c r="D25" s="105"/>
      <c r="I25" s="584"/>
    </row>
  </sheetData>
  <sheetProtection insertRows="0"/>
  <mergeCells count="14">
    <mergeCell ref="G23:H23"/>
    <mergeCell ref="K23:M23"/>
    <mergeCell ref="A1:Q1"/>
    <mergeCell ref="A2:Q2"/>
    <mergeCell ref="A3:Q3"/>
    <mergeCell ref="A4:Q4"/>
    <mergeCell ref="A6:Q6"/>
    <mergeCell ref="K22:L22"/>
    <mergeCell ref="C21:E21"/>
    <mergeCell ref="F21:I21"/>
    <mergeCell ref="J21:N21"/>
    <mergeCell ref="D18:D19"/>
    <mergeCell ref="G18:H19"/>
    <mergeCell ref="K18:M19"/>
  </mergeCells>
  <printOptions horizontalCentered="1" verticalCentered="1"/>
  <pageMargins left="0.39370078740157483" right="0.39370078740157483" top="0.78740157480314965" bottom="0.59055118110236227" header="0" footer="0"/>
  <pageSetup scale="37" orientation="portrait" blackAndWhite="1" horizontalDpi="300" verticalDpi="300" r:id="rId1"/>
  <headerFooter alignWithMargins="0">
    <oddHeader xml:space="preserve">&amp;L&amp;G&amp;CPROCESO GESTIÓN FINANCIERA
FORMATO REVISIÓN DE RETENCIÓN EN LA FUENTE
&amp;RF1.P34.GF
Versión 7
&amp;P de &amp;N
20/02/2026
Clasificación de la Información
Pública
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100-000000000000}">
          <x14:formula1>
            <xm:f>BASE!$A$1:$A$6</xm:f>
          </x14:formula1>
          <xm:sqref>B10:B16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6"/>
  <sheetViews>
    <sheetView workbookViewId="0">
      <selection activeCell="A7" sqref="A7"/>
    </sheetView>
  </sheetViews>
  <sheetFormatPr baseColWidth="10" defaultColWidth="11.42578125" defaultRowHeight="15"/>
  <cols>
    <col min="1" max="1" width="17.28515625" style="116" customWidth="1"/>
    <col min="2" max="16384" width="11.42578125" style="116"/>
  </cols>
  <sheetData>
    <row r="1" spans="1:1">
      <c r="A1" s="116" t="s">
        <v>716</v>
      </c>
    </row>
    <row r="2" spans="1:1">
      <c r="A2" s="116" t="s">
        <v>717</v>
      </c>
    </row>
    <row r="3" spans="1:1">
      <c r="A3" s="585" t="s">
        <v>718</v>
      </c>
    </row>
    <row r="4" spans="1:1">
      <c r="A4" s="116" t="s">
        <v>719</v>
      </c>
    </row>
    <row r="5" spans="1:1">
      <c r="A5" s="116" t="s">
        <v>720</v>
      </c>
    </row>
    <row r="6" spans="1:1">
      <c r="A6" s="116" t="s">
        <v>721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499984740745262"/>
    <pageSetUpPr fitToPage="1"/>
  </sheetPr>
  <dimension ref="A1:K143"/>
  <sheetViews>
    <sheetView showGridLines="0" zoomScale="80" zoomScaleNormal="80" workbookViewId="0">
      <selection activeCell="I70" sqref="I70"/>
    </sheetView>
  </sheetViews>
  <sheetFormatPr baseColWidth="10" defaultColWidth="11.42578125" defaultRowHeight="15"/>
  <cols>
    <col min="1" max="1" width="7.7109375" style="43" customWidth="1"/>
    <col min="2" max="2" width="25.7109375" style="43" customWidth="1"/>
    <col min="3" max="3" width="33" style="43" customWidth="1"/>
    <col min="4" max="4" width="11.42578125" style="43"/>
    <col min="5" max="5" width="16.85546875" style="43" customWidth="1"/>
    <col min="6" max="8" width="5.140625" style="43" bestFit="1" customWidth="1"/>
    <col min="9" max="9" width="18.140625" style="43" customWidth="1"/>
    <col min="10" max="10" width="11.42578125" style="43"/>
    <col min="11" max="11" width="50.5703125" style="43" customWidth="1"/>
    <col min="12" max="13" width="11.42578125" style="43"/>
    <col min="14" max="14" width="29.28515625" style="43" customWidth="1"/>
    <col min="15" max="16384" width="11.42578125" style="43"/>
  </cols>
  <sheetData>
    <row r="1" spans="1:11" ht="24.95" customHeight="1">
      <c r="A1" s="589" t="s">
        <v>170</v>
      </c>
      <c r="B1" s="589"/>
      <c r="C1" s="588" t="s">
        <v>171</v>
      </c>
      <c r="D1" s="588"/>
      <c r="E1" s="588"/>
      <c r="F1" s="588"/>
      <c r="G1" s="588"/>
      <c r="H1" s="588"/>
      <c r="I1" s="588"/>
      <c r="J1" s="588"/>
      <c r="K1" s="588"/>
    </row>
    <row r="2" spans="1:11" ht="24.95" customHeight="1">
      <c r="A2" s="589"/>
      <c r="B2" s="589"/>
      <c r="C2" s="588"/>
      <c r="D2" s="588"/>
      <c r="E2" s="588"/>
      <c r="F2" s="588"/>
      <c r="G2" s="588"/>
      <c r="H2" s="588"/>
      <c r="I2" s="588"/>
      <c r="J2" s="588"/>
      <c r="K2" s="588"/>
    </row>
    <row r="4" spans="1:11" s="41" customFormat="1" ht="17.25">
      <c r="A4" s="41" t="s">
        <v>172</v>
      </c>
    </row>
    <row r="5" spans="1:11" s="42" customFormat="1">
      <c r="A5" s="49" t="s">
        <v>173</v>
      </c>
      <c r="B5" s="49" t="s">
        <v>174</v>
      </c>
      <c r="C5" s="49" t="s">
        <v>175</v>
      </c>
      <c r="E5" s="49" t="s">
        <v>176</v>
      </c>
      <c r="F5" s="49" t="s">
        <v>177</v>
      </c>
      <c r="G5" s="49" t="s">
        <v>178</v>
      </c>
      <c r="H5" s="49" t="s">
        <v>179</v>
      </c>
      <c r="I5" s="49" t="s">
        <v>180</v>
      </c>
      <c r="K5" s="48" t="s">
        <v>181</v>
      </c>
    </row>
    <row r="6" spans="1:11">
      <c r="A6" s="44">
        <v>0</v>
      </c>
      <c r="B6" s="44" t="s">
        <v>182</v>
      </c>
      <c r="C6" s="45" t="s">
        <v>183</v>
      </c>
      <c r="E6" s="577" t="s">
        <v>184</v>
      </c>
      <c r="F6" s="44">
        <v>1</v>
      </c>
      <c r="G6" s="44">
        <f t="shared" ref="G6:G18" si="0">IF($F6&lt;10,0,MID($F6,1,1))</f>
        <v>0</v>
      </c>
      <c r="H6" s="44">
        <f>IF($F6&lt;10,$F6,MID($F6,2,1))</f>
        <v>1</v>
      </c>
      <c r="I6" s="44" t="s">
        <v>184</v>
      </c>
      <c r="K6" s="47" t="s">
        <v>185</v>
      </c>
    </row>
    <row r="7" spans="1:11">
      <c r="A7" s="44">
        <v>1</v>
      </c>
      <c r="B7" s="44" t="s">
        <v>186</v>
      </c>
      <c r="C7" s="578" t="s">
        <v>187</v>
      </c>
      <c r="E7" s="44" t="s">
        <v>188</v>
      </c>
      <c r="F7" s="44">
        <v>2</v>
      </c>
      <c r="G7" s="44">
        <f t="shared" si="0"/>
        <v>0</v>
      </c>
      <c r="H7" s="44">
        <f t="shared" ref="H7:H18" si="1">IF($F7&lt;10,$F7,MID($F7,2,1))</f>
        <v>2</v>
      </c>
      <c r="I7" s="44" t="s">
        <v>188</v>
      </c>
      <c r="K7" s="47" t="s">
        <v>189</v>
      </c>
    </row>
    <row r="8" spans="1:11">
      <c r="A8" s="44">
        <v>2</v>
      </c>
      <c r="B8" s="44" t="s">
        <v>190</v>
      </c>
      <c r="C8" s="46" t="s">
        <v>191</v>
      </c>
      <c r="E8" s="44" t="s">
        <v>192</v>
      </c>
      <c r="F8" s="44">
        <v>3</v>
      </c>
      <c r="G8" s="44">
        <f t="shared" si="0"/>
        <v>0</v>
      </c>
      <c r="H8" s="44">
        <f t="shared" si="1"/>
        <v>3</v>
      </c>
      <c r="I8" s="44" t="s">
        <v>192</v>
      </c>
      <c r="K8" s="47" t="s">
        <v>193</v>
      </c>
    </row>
    <row r="9" spans="1:11">
      <c r="A9" s="44">
        <v>3</v>
      </c>
      <c r="B9" s="44" t="s">
        <v>194</v>
      </c>
      <c r="C9" s="45" t="s">
        <v>195</v>
      </c>
      <c r="E9" s="44" t="s">
        <v>196</v>
      </c>
      <c r="F9" s="44">
        <v>4</v>
      </c>
      <c r="G9" s="44">
        <f t="shared" si="0"/>
        <v>0</v>
      </c>
      <c r="H9" s="44">
        <f t="shared" si="1"/>
        <v>4</v>
      </c>
      <c r="I9" s="44" t="s">
        <v>196</v>
      </c>
      <c r="K9" s="47" t="s">
        <v>197</v>
      </c>
    </row>
    <row r="10" spans="1:11">
      <c r="A10" s="44">
        <v>4</v>
      </c>
      <c r="B10" s="44" t="s">
        <v>198</v>
      </c>
      <c r="C10" s="45" t="s">
        <v>199</v>
      </c>
      <c r="E10" s="44" t="s">
        <v>200</v>
      </c>
      <c r="F10" s="44">
        <v>5</v>
      </c>
      <c r="G10" s="44">
        <f t="shared" si="0"/>
        <v>0</v>
      </c>
      <c r="H10" s="44">
        <f t="shared" si="1"/>
        <v>5</v>
      </c>
      <c r="I10" s="44" t="s">
        <v>200</v>
      </c>
      <c r="K10" s="47" t="s">
        <v>201</v>
      </c>
    </row>
    <row r="11" spans="1:11">
      <c r="A11" s="44">
        <v>5</v>
      </c>
      <c r="B11" s="44" t="s">
        <v>202</v>
      </c>
      <c r="C11" s="45" t="s">
        <v>203</v>
      </c>
      <c r="E11" s="44" t="s">
        <v>204</v>
      </c>
      <c r="F11" s="44">
        <v>6</v>
      </c>
      <c r="G11" s="44">
        <f t="shared" si="0"/>
        <v>0</v>
      </c>
      <c r="H11" s="44">
        <f t="shared" si="1"/>
        <v>6</v>
      </c>
      <c r="I11" s="44" t="s">
        <v>204</v>
      </c>
      <c r="K11" s="47" t="s">
        <v>205</v>
      </c>
    </row>
    <row r="12" spans="1:11">
      <c r="A12" s="44">
        <v>6</v>
      </c>
      <c r="B12" s="44" t="s">
        <v>206</v>
      </c>
      <c r="C12" s="45" t="s">
        <v>207</v>
      </c>
      <c r="E12" s="44" t="s">
        <v>208</v>
      </c>
      <c r="F12" s="44">
        <v>7</v>
      </c>
      <c r="G12" s="44">
        <f t="shared" si="0"/>
        <v>0</v>
      </c>
      <c r="H12" s="44">
        <f t="shared" si="1"/>
        <v>7</v>
      </c>
      <c r="I12" s="44" t="s">
        <v>208</v>
      </c>
      <c r="K12" s="47" t="s">
        <v>209</v>
      </c>
    </row>
    <row r="13" spans="1:11">
      <c r="A13" s="44">
        <v>7</v>
      </c>
      <c r="B13" s="44" t="s">
        <v>210</v>
      </c>
      <c r="C13" s="45" t="s">
        <v>211</v>
      </c>
      <c r="E13" s="44" t="s">
        <v>212</v>
      </c>
      <c r="F13" s="44">
        <v>8</v>
      </c>
      <c r="G13" s="44">
        <f t="shared" si="0"/>
        <v>0</v>
      </c>
      <c r="H13" s="44">
        <f t="shared" si="1"/>
        <v>8</v>
      </c>
      <c r="I13" s="44" t="s">
        <v>212</v>
      </c>
      <c r="K13" s="47" t="s">
        <v>213</v>
      </c>
    </row>
    <row r="14" spans="1:11">
      <c r="A14" s="44">
        <v>8</v>
      </c>
      <c r="B14" s="44" t="s">
        <v>214</v>
      </c>
      <c r="C14" s="45" t="s">
        <v>215</v>
      </c>
      <c r="E14" s="44" t="s">
        <v>216</v>
      </c>
      <c r="F14" s="44">
        <v>9</v>
      </c>
      <c r="G14" s="44">
        <f t="shared" si="0"/>
        <v>0</v>
      </c>
      <c r="H14" s="44">
        <f t="shared" si="1"/>
        <v>9</v>
      </c>
      <c r="I14" s="44" t="s">
        <v>216</v>
      </c>
      <c r="K14" s="40"/>
    </row>
    <row r="15" spans="1:11">
      <c r="A15" s="44">
        <v>9</v>
      </c>
      <c r="B15" s="44" t="s">
        <v>217</v>
      </c>
      <c r="C15" s="45" t="s">
        <v>218</v>
      </c>
      <c r="E15" s="44" t="s">
        <v>219</v>
      </c>
      <c r="F15" s="44">
        <v>10</v>
      </c>
      <c r="G15" s="44" t="str">
        <f t="shared" si="0"/>
        <v>1</v>
      </c>
      <c r="H15" s="44" t="str">
        <f t="shared" si="1"/>
        <v>0</v>
      </c>
      <c r="I15" s="44" t="s">
        <v>219</v>
      </c>
    </row>
    <row r="16" spans="1:11">
      <c r="A16" s="44">
        <v>10</v>
      </c>
      <c r="B16" s="44" t="s">
        <v>220</v>
      </c>
      <c r="C16" s="46" t="s">
        <v>221</v>
      </c>
      <c r="E16" s="44" t="s">
        <v>222</v>
      </c>
      <c r="F16" s="44">
        <v>11</v>
      </c>
      <c r="G16" s="44" t="str">
        <f t="shared" si="0"/>
        <v>1</v>
      </c>
      <c r="H16" s="44" t="str">
        <f t="shared" si="1"/>
        <v>1</v>
      </c>
      <c r="I16" s="44" t="s">
        <v>222</v>
      </c>
    </row>
    <row r="17" spans="1:9">
      <c r="A17" s="44">
        <v>11</v>
      </c>
      <c r="B17" s="44" t="s">
        <v>223</v>
      </c>
      <c r="C17" s="45" t="s">
        <v>224</v>
      </c>
      <c r="E17" s="44" t="s">
        <v>225</v>
      </c>
      <c r="F17" s="44">
        <v>12</v>
      </c>
      <c r="G17" s="44" t="str">
        <f t="shared" si="0"/>
        <v>1</v>
      </c>
      <c r="H17" s="44" t="str">
        <f t="shared" si="1"/>
        <v>2</v>
      </c>
      <c r="I17" s="44" t="s">
        <v>225</v>
      </c>
    </row>
    <row r="18" spans="1:9">
      <c r="A18" s="44">
        <v>12</v>
      </c>
      <c r="B18" s="44" t="s">
        <v>226</v>
      </c>
      <c r="C18" s="45" t="s">
        <v>227</v>
      </c>
      <c r="E18" s="577" t="s">
        <v>183</v>
      </c>
      <c r="F18" s="44">
        <v>13</v>
      </c>
      <c r="G18" s="44" t="str">
        <f t="shared" si="0"/>
        <v>1</v>
      </c>
      <c r="H18" s="44" t="str">
        <f t="shared" si="1"/>
        <v>3</v>
      </c>
      <c r="I18" s="577" t="s">
        <v>183</v>
      </c>
    </row>
    <row r="19" spans="1:9">
      <c r="A19" s="44">
        <v>13</v>
      </c>
      <c r="B19" s="44" t="s">
        <v>228</v>
      </c>
      <c r="C19" s="45" t="s">
        <v>229</v>
      </c>
    </row>
    <row r="20" spans="1:9">
      <c r="A20" s="44">
        <v>14</v>
      </c>
      <c r="B20" s="44" t="s">
        <v>230</v>
      </c>
      <c r="C20" s="45" t="s">
        <v>231</v>
      </c>
    </row>
    <row r="21" spans="1:9">
      <c r="A21" s="44">
        <v>15</v>
      </c>
      <c r="B21" s="44" t="s">
        <v>232</v>
      </c>
      <c r="C21" s="45" t="s">
        <v>233</v>
      </c>
    </row>
    <row r="22" spans="1:9">
      <c r="A22" s="44">
        <v>16</v>
      </c>
      <c r="B22" s="44" t="s">
        <v>234</v>
      </c>
      <c r="C22" s="45" t="s">
        <v>235</v>
      </c>
    </row>
    <row r="23" spans="1:9">
      <c r="A23" s="44">
        <v>17</v>
      </c>
      <c r="B23" s="44" t="s">
        <v>236</v>
      </c>
      <c r="C23" s="46" t="s">
        <v>237</v>
      </c>
    </row>
    <row r="24" spans="1:9">
      <c r="A24" s="44">
        <v>18</v>
      </c>
      <c r="B24" s="577" t="s">
        <v>238</v>
      </c>
      <c r="C24" s="46" t="s">
        <v>239</v>
      </c>
    </row>
    <row r="25" spans="1:9">
      <c r="A25" s="44">
        <v>19</v>
      </c>
      <c r="B25" s="44" t="s">
        <v>240</v>
      </c>
      <c r="C25" s="45" t="s">
        <v>241</v>
      </c>
    </row>
    <row r="26" spans="1:9">
      <c r="A26" s="44">
        <v>20</v>
      </c>
      <c r="B26" s="44" t="s">
        <v>242</v>
      </c>
      <c r="C26" s="45" t="s">
        <v>243</v>
      </c>
    </row>
    <row r="27" spans="1:9">
      <c r="A27" s="44">
        <v>21</v>
      </c>
      <c r="B27" s="44" t="s">
        <v>244</v>
      </c>
      <c r="C27" s="45" t="s">
        <v>245</v>
      </c>
    </row>
    <row r="28" spans="1:9">
      <c r="A28" s="44">
        <v>22</v>
      </c>
      <c r="B28" s="44" t="s">
        <v>246</v>
      </c>
      <c r="C28" s="45" t="s">
        <v>247</v>
      </c>
    </row>
    <row r="29" spans="1:9">
      <c r="A29" s="44">
        <v>23</v>
      </c>
      <c r="B29" s="44" t="s">
        <v>248</v>
      </c>
      <c r="C29" s="45" t="s">
        <v>249</v>
      </c>
    </row>
    <row r="30" spans="1:9">
      <c r="A30" s="44">
        <v>24</v>
      </c>
      <c r="B30" s="44" t="s">
        <v>250</v>
      </c>
      <c r="C30" s="45" t="s">
        <v>251</v>
      </c>
    </row>
    <row r="31" spans="1:9">
      <c r="A31" s="44">
        <v>25</v>
      </c>
      <c r="B31" s="44" t="s">
        <v>252</v>
      </c>
      <c r="C31" s="45" t="s">
        <v>253</v>
      </c>
    </row>
    <row r="32" spans="1:9">
      <c r="A32" s="44">
        <v>26</v>
      </c>
      <c r="B32" s="44" t="s">
        <v>254</v>
      </c>
      <c r="C32" s="46" t="s">
        <v>255</v>
      </c>
    </row>
    <row r="33" spans="1:3">
      <c r="A33" s="44">
        <v>27</v>
      </c>
      <c r="B33" s="44" t="s">
        <v>256</v>
      </c>
      <c r="C33" s="45" t="s">
        <v>257</v>
      </c>
    </row>
    <row r="34" spans="1:3">
      <c r="A34" s="44">
        <v>28</v>
      </c>
      <c r="B34" s="44" t="s">
        <v>258</v>
      </c>
      <c r="C34" s="45" t="s">
        <v>259</v>
      </c>
    </row>
    <row r="35" spans="1:3">
      <c r="A35" s="44">
        <v>29</v>
      </c>
      <c r="B35" s="44" t="s">
        <v>260</v>
      </c>
      <c r="C35" s="45" t="s">
        <v>261</v>
      </c>
    </row>
    <row r="36" spans="1:3">
      <c r="A36" s="44">
        <v>30</v>
      </c>
      <c r="B36" s="44" t="s">
        <v>262</v>
      </c>
      <c r="C36" s="45" t="s">
        <v>263</v>
      </c>
    </row>
    <row r="37" spans="1:3">
      <c r="A37" s="44">
        <v>31</v>
      </c>
      <c r="B37" s="44" t="s">
        <v>264</v>
      </c>
      <c r="C37" s="45" t="s">
        <v>265</v>
      </c>
    </row>
    <row r="38" spans="1:3">
      <c r="A38" s="44">
        <v>32</v>
      </c>
      <c r="B38" s="44" t="s">
        <v>266</v>
      </c>
      <c r="C38" s="45" t="s">
        <v>267</v>
      </c>
    </row>
    <row r="39" spans="1:3">
      <c r="A39" s="44">
        <v>33</v>
      </c>
      <c r="B39" s="44" t="s">
        <v>268</v>
      </c>
      <c r="C39" s="45" t="s">
        <v>269</v>
      </c>
    </row>
    <row r="40" spans="1:3">
      <c r="A40" s="44">
        <v>34</v>
      </c>
      <c r="B40" s="44" t="s">
        <v>270</v>
      </c>
      <c r="C40" s="45" t="s">
        <v>271</v>
      </c>
    </row>
    <row r="41" spans="1:3">
      <c r="A41" s="44">
        <v>35</v>
      </c>
      <c r="B41" s="44" t="s">
        <v>272</v>
      </c>
      <c r="C41" s="45" t="s">
        <v>273</v>
      </c>
    </row>
    <row r="42" spans="1:3">
      <c r="A42" s="44">
        <v>36</v>
      </c>
      <c r="B42" s="44" t="s">
        <v>274</v>
      </c>
      <c r="C42" s="45" t="s">
        <v>275</v>
      </c>
    </row>
    <row r="43" spans="1:3">
      <c r="A43" s="44">
        <v>37</v>
      </c>
      <c r="B43" s="44" t="s">
        <v>276</v>
      </c>
      <c r="C43" s="45" t="s">
        <v>277</v>
      </c>
    </row>
    <row r="44" spans="1:3">
      <c r="A44" s="44">
        <v>38</v>
      </c>
      <c r="B44" s="44" t="s">
        <v>278</v>
      </c>
      <c r="C44" s="45" t="s">
        <v>279</v>
      </c>
    </row>
    <row r="45" spans="1:3">
      <c r="A45" s="44">
        <v>39</v>
      </c>
      <c r="B45" s="44" t="s">
        <v>280</v>
      </c>
      <c r="C45" s="45" t="s">
        <v>281</v>
      </c>
    </row>
    <row r="46" spans="1:3">
      <c r="A46" s="44">
        <v>40</v>
      </c>
      <c r="B46" s="44" t="s">
        <v>282</v>
      </c>
      <c r="C46" s="45" t="s">
        <v>283</v>
      </c>
    </row>
    <row r="47" spans="1:3">
      <c r="A47" s="44">
        <v>41</v>
      </c>
      <c r="B47" s="44" t="s">
        <v>284</v>
      </c>
      <c r="C47" s="45" t="s">
        <v>285</v>
      </c>
    </row>
    <row r="48" spans="1:3">
      <c r="A48" s="44">
        <v>42</v>
      </c>
      <c r="B48" s="44" t="s">
        <v>286</v>
      </c>
      <c r="C48" s="45" t="s">
        <v>287</v>
      </c>
    </row>
    <row r="49" spans="1:3">
      <c r="A49" s="44">
        <v>43</v>
      </c>
      <c r="B49" s="44" t="s">
        <v>288</v>
      </c>
      <c r="C49" s="45" t="s">
        <v>289</v>
      </c>
    </row>
    <row r="50" spans="1:3">
      <c r="A50" s="44">
        <v>44</v>
      </c>
      <c r="B50" s="44" t="s">
        <v>290</v>
      </c>
      <c r="C50" s="45" t="s">
        <v>291</v>
      </c>
    </row>
    <row r="51" spans="1:3">
      <c r="A51" s="44">
        <v>45</v>
      </c>
      <c r="B51" s="44" t="s">
        <v>292</v>
      </c>
      <c r="C51" s="45" t="s">
        <v>293</v>
      </c>
    </row>
    <row r="52" spans="1:3">
      <c r="A52" s="44">
        <v>46</v>
      </c>
      <c r="B52" s="44" t="s">
        <v>294</v>
      </c>
      <c r="C52" s="45" t="s">
        <v>295</v>
      </c>
    </row>
    <row r="53" spans="1:3">
      <c r="A53" s="44">
        <v>47</v>
      </c>
      <c r="B53" s="44" t="s">
        <v>296</v>
      </c>
      <c r="C53" s="45" t="s">
        <v>297</v>
      </c>
    </row>
    <row r="54" spans="1:3">
      <c r="A54" s="44">
        <v>48</v>
      </c>
      <c r="B54" s="44" t="s">
        <v>298</v>
      </c>
      <c r="C54" s="45" t="s">
        <v>299</v>
      </c>
    </row>
    <row r="55" spans="1:3">
      <c r="A55" s="44">
        <v>49</v>
      </c>
      <c r="B55" s="44" t="s">
        <v>300</v>
      </c>
      <c r="C55" s="45" t="s">
        <v>301</v>
      </c>
    </row>
    <row r="56" spans="1:3">
      <c r="A56" s="44">
        <v>50</v>
      </c>
      <c r="B56" s="44" t="s">
        <v>302</v>
      </c>
      <c r="C56" s="45" t="s">
        <v>303</v>
      </c>
    </row>
    <row r="57" spans="1:3">
      <c r="A57" s="44">
        <v>51</v>
      </c>
      <c r="B57" s="44" t="s">
        <v>304</v>
      </c>
      <c r="C57" s="45" t="s">
        <v>305</v>
      </c>
    </row>
    <row r="58" spans="1:3">
      <c r="A58" s="44">
        <v>52</v>
      </c>
      <c r="B58" s="44" t="s">
        <v>306</v>
      </c>
      <c r="C58" s="45" t="s">
        <v>307</v>
      </c>
    </row>
    <row r="59" spans="1:3">
      <c r="A59" s="44">
        <v>53</v>
      </c>
      <c r="B59" s="44" t="s">
        <v>308</v>
      </c>
      <c r="C59" s="45" t="s">
        <v>309</v>
      </c>
    </row>
    <row r="60" spans="1:3">
      <c r="A60" s="44">
        <v>54</v>
      </c>
      <c r="B60" s="44" t="s">
        <v>310</v>
      </c>
      <c r="C60" s="45" t="s">
        <v>311</v>
      </c>
    </row>
    <row r="61" spans="1:3">
      <c r="A61" s="44">
        <v>55</v>
      </c>
      <c r="B61" s="44" t="s">
        <v>312</v>
      </c>
      <c r="C61" s="45" t="s">
        <v>313</v>
      </c>
    </row>
    <row r="62" spans="1:3">
      <c r="A62" s="44">
        <v>56</v>
      </c>
      <c r="B62" s="44" t="s">
        <v>314</v>
      </c>
      <c r="C62" s="45" t="s">
        <v>315</v>
      </c>
    </row>
    <row r="63" spans="1:3">
      <c r="A63" s="44">
        <v>57</v>
      </c>
      <c r="B63" s="44" t="s">
        <v>316</v>
      </c>
      <c r="C63" s="45" t="s">
        <v>317</v>
      </c>
    </row>
    <row r="64" spans="1:3">
      <c r="A64" s="44">
        <v>58</v>
      </c>
      <c r="B64" s="44" t="s">
        <v>318</v>
      </c>
      <c r="C64" s="45" t="s">
        <v>319</v>
      </c>
    </row>
    <row r="65" spans="1:3">
      <c r="A65" s="44">
        <v>59</v>
      </c>
      <c r="B65" s="44" t="s">
        <v>320</v>
      </c>
      <c r="C65" s="45" t="s">
        <v>321</v>
      </c>
    </row>
    <row r="66" spans="1:3">
      <c r="A66" s="44">
        <v>60</v>
      </c>
      <c r="B66" s="44" t="s">
        <v>322</v>
      </c>
      <c r="C66" s="45" t="s">
        <v>323</v>
      </c>
    </row>
    <row r="67" spans="1:3">
      <c r="A67" s="44">
        <v>61</v>
      </c>
      <c r="B67" s="44" t="s">
        <v>324</v>
      </c>
      <c r="C67" s="45" t="s">
        <v>325</v>
      </c>
    </row>
    <row r="68" spans="1:3">
      <c r="A68" s="44">
        <v>62</v>
      </c>
      <c r="B68" s="44" t="s">
        <v>326</v>
      </c>
      <c r="C68" s="45" t="s">
        <v>327</v>
      </c>
    </row>
    <row r="69" spans="1:3">
      <c r="A69" s="44">
        <v>63</v>
      </c>
      <c r="B69" s="44" t="s">
        <v>328</v>
      </c>
      <c r="C69" s="45" t="s">
        <v>329</v>
      </c>
    </row>
    <row r="70" spans="1:3">
      <c r="A70" s="44">
        <v>64</v>
      </c>
      <c r="B70" s="44" t="s">
        <v>330</v>
      </c>
      <c r="C70" s="45" t="s">
        <v>331</v>
      </c>
    </row>
    <row r="71" spans="1:3">
      <c r="A71" s="44">
        <v>65</v>
      </c>
      <c r="B71" s="44" t="s">
        <v>332</v>
      </c>
      <c r="C71" s="45" t="s">
        <v>333</v>
      </c>
    </row>
    <row r="72" spans="1:3">
      <c r="A72" s="44">
        <v>66</v>
      </c>
      <c r="B72" s="44" t="s">
        <v>334</v>
      </c>
      <c r="C72" s="45" t="s">
        <v>335</v>
      </c>
    </row>
    <row r="73" spans="1:3">
      <c r="A73" s="44">
        <v>67</v>
      </c>
      <c r="B73" s="44" t="s">
        <v>336</v>
      </c>
      <c r="C73" s="45" t="s">
        <v>337</v>
      </c>
    </row>
    <row r="74" spans="1:3">
      <c r="A74" s="44">
        <v>68</v>
      </c>
      <c r="B74" s="44" t="s">
        <v>338</v>
      </c>
      <c r="C74" s="45" t="s">
        <v>339</v>
      </c>
    </row>
    <row r="75" spans="1:3">
      <c r="A75" s="44">
        <v>69</v>
      </c>
      <c r="B75" s="44" t="s">
        <v>340</v>
      </c>
      <c r="C75" s="45" t="s">
        <v>183</v>
      </c>
    </row>
    <row r="76" spans="1:3">
      <c r="A76" s="44">
        <v>70</v>
      </c>
      <c r="B76" s="44" t="s">
        <v>341</v>
      </c>
      <c r="C76" s="578" t="s">
        <v>187</v>
      </c>
    </row>
    <row r="77" spans="1:3">
      <c r="A77" s="44">
        <v>71</v>
      </c>
      <c r="B77" s="44" t="s">
        <v>342</v>
      </c>
      <c r="C77" s="46" t="s">
        <v>191</v>
      </c>
    </row>
    <row r="78" spans="1:3">
      <c r="A78" s="44">
        <v>72</v>
      </c>
      <c r="B78" s="44" t="s">
        <v>343</v>
      </c>
      <c r="C78" s="45" t="s">
        <v>195</v>
      </c>
    </row>
    <row r="79" spans="1:3">
      <c r="A79" s="44">
        <v>73</v>
      </c>
      <c r="B79" s="44" t="s">
        <v>344</v>
      </c>
      <c r="C79" s="45" t="s">
        <v>199</v>
      </c>
    </row>
    <row r="80" spans="1:3">
      <c r="A80" s="44">
        <v>74</v>
      </c>
      <c r="B80" s="44" t="s">
        <v>345</v>
      </c>
      <c r="C80" s="45" t="s">
        <v>203</v>
      </c>
    </row>
    <row r="81" spans="1:3">
      <c r="A81" s="44">
        <v>75</v>
      </c>
      <c r="B81" s="44" t="s">
        <v>346</v>
      </c>
      <c r="C81" s="45" t="s">
        <v>207</v>
      </c>
    </row>
    <row r="82" spans="1:3">
      <c r="A82" s="44">
        <v>76</v>
      </c>
      <c r="B82" s="44" t="s">
        <v>347</v>
      </c>
      <c r="C82" s="45" t="s">
        <v>211</v>
      </c>
    </row>
    <row r="83" spans="1:3">
      <c r="A83" s="44">
        <v>77</v>
      </c>
      <c r="B83" s="44" t="s">
        <v>348</v>
      </c>
      <c r="C83" s="45" t="s">
        <v>215</v>
      </c>
    </row>
    <row r="84" spans="1:3">
      <c r="A84" s="44">
        <v>78</v>
      </c>
      <c r="B84" s="44" t="s">
        <v>349</v>
      </c>
      <c r="C84" s="45" t="s">
        <v>218</v>
      </c>
    </row>
    <row r="85" spans="1:3">
      <c r="A85" s="44">
        <v>79</v>
      </c>
      <c r="B85" s="44" t="s">
        <v>350</v>
      </c>
      <c r="C85" s="46" t="s">
        <v>221</v>
      </c>
    </row>
    <row r="86" spans="1:3">
      <c r="A86" s="44">
        <v>80</v>
      </c>
      <c r="B86" s="44" t="s">
        <v>351</v>
      </c>
      <c r="C86" s="45" t="s">
        <v>224</v>
      </c>
    </row>
    <row r="87" spans="1:3">
      <c r="A87" s="44">
        <v>81</v>
      </c>
      <c r="B87" s="44" t="s">
        <v>352</v>
      </c>
      <c r="C87" s="45" t="s">
        <v>227</v>
      </c>
    </row>
    <row r="88" spans="1:3">
      <c r="A88" s="44">
        <v>82</v>
      </c>
      <c r="B88" s="44" t="s">
        <v>353</v>
      </c>
      <c r="C88" s="45" t="s">
        <v>229</v>
      </c>
    </row>
    <row r="89" spans="1:3">
      <c r="A89" s="44">
        <v>83</v>
      </c>
      <c r="B89" s="44" t="s">
        <v>354</v>
      </c>
      <c r="C89" s="45" t="s">
        <v>231</v>
      </c>
    </row>
    <row r="90" spans="1:3">
      <c r="A90" s="44">
        <v>84</v>
      </c>
      <c r="B90" s="44" t="s">
        <v>355</v>
      </c>
      <c r="C90" s="45" t="s">
        <v>233</v>
      </c>
    </row>
    <row r="91" spans="1:3">
      <c r="A91" s="44">
        <v>85</v>
      </c>
      <c r="B91" s="44" t="s">
        <v>356</v>
      </c>
      <c r="C91" s="45" t="s">
        <v>235</v>
      </c>
    </row>
    <row r="92" spans="1:3">
      <c r="A92" s="44">
        <v>86</v>
      </c>
      <c r="B92" s="44" t="s">
        <v>357</v>
      </c>
      <c r="C92" s="46" t="s">
        <v>237</v>
      </c>
    </row>
    <row r="93" spans="1:3">
      <c r="A93" s="44">
        <v>87</v>
      </c>
      <c r="B93" s="577" t="s">
        <v>358</v>
      </c>
      <c r="C93" s="46" t="s">
        <v>239</v>
      </c>
    </row>
    <row r="94" spans="1:3">
      <c r="A94" s="44">
        <v>88</v>
      </c>
      <c r="B94" s="44" t="s">
        <v>359</v>
      </c>
      <c r="C94" s="45" t="s">
        <v>241</v>
      </c>
    </row>
    <row r="95" spans="1:3">
      <c r="A95" s="44">
        <v>89</v>
      </c>
      <c r="B95" s="44" t="s">
        <v>360</v>
      </c>
      <c r="C95" s="45" t="s">
        <v>243</v>
      </c>
    </row>
    <row r="96" spans="1:3">
      <c r="A96" s="44">
        <v>90</v>
      </c>
      <c r="B96" s="44" t="s">
        <v>361</v>
      </c>
      <c r="C96" s="45" t="s">
        <v>245</v>
      </c>
    </row>
    <row r="97" spans="1:3">
      <c r="A97" s="44">
        <v>91</v>
      </c>
      <c r="B97" s="44" t="s">
        <v>362</v>
      </c>
      <c r="C97" s="45" t="s">
        <v>247</v>
      </c>
    </row>
    <row r="98" spans="1:3">
      <c r="A98" s="44">
        <v>92</v>
      </c>
      <c r="B98" s="44" t="s">
        <v>363</v>
      </c>
      <c r="C98" s="45" t="s">
        <v>249</v>
      </c>
    </row>
    <row r="99" spans="1:3">
      <c r="A99" s="44">
        <v>93</v>
      </c>
      <c r="B99" s="44" t="s">
        <v>364</v>
      </c>
      <c r="C99" s="45" t="s">
        <v>251</v>
      </c>
    </row>
    <row r="100" spans="1:3">
      <c r="A100" s="44">
        <v>94</v>
      </c>
      <c r="B100" s="44" t="s">
        <v>365</v>
      </c>
      <c r="C100" s="45" t="s">
        <v>253</v>
      </c>
    </row>
    <row r="101" spans="1:3">
      <c r="A101" s="44">
        <v>95</v>
      </c>
      <c r="B101" s="44" t="s">
        <v>366</v>
      </c>
      <c r="C101" s="46" t="s">
        <v>255</v>
      </c>
    </row>
    <row r="102" spans="1:3">
      <c r="A102" s="44">
        <v>96</v>
      </c>
      <c r="B102" s="44" t="s">
        <v>367</v>
      </c>
      <c r="C102" s="45" t="s">
        <v>257</v>
      </c>
    </row>
    <row r="103" spans="1:3">
      <c r="A103" s="44">
        <v>97</v>
      </c>
      <c r="B103" s="44" t="s">
        <v>368</v>
      </c>
      <c r="C103" s="45" t="s">
        <v>259</v>
      </c>
    </row>
    <row r="104" spans="1:3">
      <c r="A104" s="44">
        <v>98</v>
      </c>
      <c r="B104" s="44" t="s">
        <v>369</v>
      </c>
      <c r="C104" s="45" t="s">
        <v>261</v>
      </c>
    </row>
    <row r="105" spans="1:3">
      <c r="A105" s="44">
        <v>99</v>
      </c>
      <c r="B105" s="577" t="s">
        <v>370</v>
      </c>
      <c r="C105" s="45" t="s">
        <v>263</v>
      </c>
    </row>
    <row r="106" spans="1:3">
      <c r="A106" s="44">
        <v>100</v>
      </c>
      <c r="B106" s="44" t="s">
        <v>371</v>
      </c>
      <c r="C106" s="45" t="s">
        <v>265</v>
      </c>
    </row>
    <row r="107" spans="1:3">
      <c r="A107" s="44">
        <v>101</v>
      </c>
      <c r="B107" s="44" t="s">
        <v>372</v>
      </c>
      <c r="C107" s="45" t="s">
        <v>267</v>
      </c>
    </row>
    <row r="108" spans="1:3">
      <c r="A108" s="44">
        <v>102</v>
      </c>
      <c r="B108" s="44" t="s">
        <v>373</v>
      </c>
      <c r="C108" s="45" t="s">
        <v>269</v>
      </c>
    </row>
    <row r="109" spans="1:3">
      <c r="A109" s="44">
        <v>103</v>
      </c>
      <c r="B109" s="44" t="s">
        <v>374</v>
      </c>
      <c r="C109" s="45" t="s">
        <v>271</v>
      </c>
    </row>
    <row r="110" spans="1:3">
      <c r="A110" s="44">
        <v>104</v>
      </c>
      <c r="B110" s="44" t="s">
        <v>375</v>
      </c>
      <c r="C110" s="45" t="s">
        <v>273</v>
      </c>
    </row>
    <row r="111" spans="1:3">
      <c r="A111" s="44">
        <v>105</v>
      </c>
      <c r="B111" s="44" t="s">
        <v>376</v>
      </c>
      <c r="C111" s="45" t="s">
        <v>275</v>
      </c>
    </row>
    <row r="112" spans="1:3">
      <c r="A112" s="44">
        <v>106</v>
      </c>
      <c r="B112" s="44" t="s">
        <v>377</v>
      </c>
      <c r="C112" s="45" t="s">
        <v>277</v>
      </c>
    </row>
    <row r="113" spans="1:3">
      <c r="A113" s="44">
        <v>107</v>
      </c>
      <c r="B113" s="44" t="s">
        <v>378</v>
      </c>
      <c r="C113" s="45" t="s">
        <v>279</v>
      </c>
    </row>
    <row r="114" spans="1:3">
      <c r="A114" s="44">
        <v>108</v>
      </c>
      <c r="B114" s="44" t="s">
        <v>379</v>
      </c>
      <c r="C114" s="45" t="s">
        <v>281</v>
      </c>
    </row>
    <row r="115" spans="1:3">
      <c r="A115" s="44">
        <v>109</v>
      </c>
      <c r="B115" s="44" t="s">
        <v>380</v>
      </c>
      <c r="C115" s="45" t="s">
        <v>283</v>
      </c>
    </row>
    <row r="116" spans="1:3">
      <c r="A116" s="44">
        <v>110</v>
      </c>
      <c r="B116" s="44" t="s">
        <v>381</v>
      </c>
      <c r="C116" s="45" t="s">
        <v>285</v>
      </c>
    </row>
    <row r="117" spans="1:3">
      <c r="A117" s="44">
        <v>111</v>
      </c>
      <c r="B117" s="44" t="s">
        <v>382</v>
      </c>
      <c r="C117" s="45" t="s">
        <v>287</v>
      </c>
    </row>
    <row r="118" spans="1:3">
      <c r="A118" s="44">
        <v>112</v>
      </c>
      <c r="B118" s="44" t="s">
        <v>383</v>
      </c>
      <c r="C118" s="45" t="s">
        <v>289</v>
      </c>
    </row>
    <row r="119" spans="1:3">
      <c r="A119" s="44">
        <v>113</v>
      </c>
      <c r="B119" s="44" t="s">
        <v>384</v>
      </c>
      <c r="C119" s="45" t="s">
        <v>291</v>
      </c>
    </row>
    <row r="120" spans="1:3">
      <c r="A120" s="44">
        <v>114</v>
      </c>
      <c r="B120" s="44" t="s">
        <v>385</v>
      </c>
      <c r="C120" s="45" t="s">
        <v>293</v>
      </c>
    </row>
    <row r="121" spans="1:3">
      <c r="A121" s="44">
        <v>115</v>
      </c>
      <c r="B121" s="44" t="s">
        <v>386</v>
      </c>
      <c r="C121" s="45" t="s">
        <v>295</v>
      </c>
    </row>
    <row r="122" spans="1:3">
      <c r="A122" s="44">
        <v>116</v>
      </c>
      <c r="B122" s="44" t="s">
        <v>387</v>
      </c>
      <c r="C122" s="45" t="s">
        <v>297</v>
      </c>
    </row>
    <row r="123" spans="1:3">
      <c r="A123" s="44">
        <v>117</v>
      </c>
      <c r="B123" s="44" t="s">
        <v>388</v>
      </c>
      <c r="C123" s="45" t="s">
        <v>299</v>
      </c>
    </row>
    <row r="124" spans="1:3">
      <c r="A124" s="44">
        <v>118</v>
      </c>
      <c r="B124" s="44" t="s">
        <v>389</v>
      </c>
      <c r="C124" s="45" t="s">
        <v>301</v>
      </c>
    </row>
    <row r="125" spans="1:3">
      <c r="A125" s="44">
        <v>119</v>
      </c>
      <c r="B125" s="44" t="s">
        <v>390</v>
      </c>
      <c r="C125" s="45" t="s">
        <v>303</v>
      </c>
    </row>
    <row r="126" spans="1:3">
      <c r="A126" s="44">
        <v>120</v>
      </c>
      <c r="B126" s="44" t="s">
        <v>391</v>
      </c>
      <c r="C126" s="45" t="s">
        <v>305</v>
      </c>
    </row>
    <row r="127" spans="1:3">
      <c r="A127" s="44">
        <v>121</v>
      </c>
      <c r="B127" s="44" t="s">
        <v>392</v>
      </c>
      <c r="C127" s="45" t="s">
        <v>307</v>
      </c>
    </row>
    <row r="128" spans="1:3">
      <c r="A128" s="44">
        <v>122</v>
      </c>
      <c r="B128" s="44" t="s">
        <v>393</v>
      </c>
      <c r="C128" s="45" t="s">
        <v>309</v>
      </c>
    </row>
    <row r="129" spans="1:3">
      <c r="A129" s="44">
        <v>123</v>
      </c>
      <c r="B129" s="44" t="s">
        <v>394</v>
      </c>
      <c r="C129" s="45" t="s">
        <v>311</v>
      </c>
    </row>
    <row r="130" spans="1:3">
      <c r="A130" s="44">
        <v>124</v>
      </c>
      <c r="B130" s="44" t="s">
        <v>395</v>
      </c>
      <c r="C130" s="45" t="s">
        <v>313</v>
      </c>
    </row>
    <row r="131" spans="1:3">
      <c r="A131" s="44">
        <v>125</v>
      </c>
      <c r="B131" s="44" t="s">
        <v>396</v>
      </c>
      <c r="C131" s="45" t="s">
        <v>315</v>
      </c>
    </row>
    <row r="132" spans="1:3">
      <c r="A132" s="44">
        <v>126</v>
      </c>
      <c r="B132" s="44" t="s">
        <v>397</v>
      </c>
      <c r="C132" s="45" t="s">
        <v>317</v>
      </c>
    </row>
    <row r="133" spans="1:3">
      <c r="A133" s="44">
        <v>127</v>
      </c>
      <c r="B133" s="44" t="s">
        <v>398</v>
      </c>
      <c r="C133" s="45" t="s">
        <v>319</v>
      </c>
    </row>
    <row r="134" spans="1:3">
      <c r="A134" s="44">
        <v>128</v>
      </c>
      <c r="B134" s="44" t="s">
        <v>399</v>
      </c>
      <c r="C134" s="45" t="s">
        <v>321</v>
      </c>
    </row>
    <row r="135" spans="1:3">
      <c r="A135" s="44">
        <v>129</v>
      </c>
      <c r="B135" s="44" t="s">
        <v>400</v>
      </c>
      <c r="C135" s="45" t="s">
        <v>323</v>
      </c>
    </row>
    <row r="136" spans="1:3">
      <c r="A136" s="44">
        <v>130</v>
      </c>
      <c r="B136" s="44" t="s">
        <v>401</v>
      </c>
      <c r="C136" s="45" t="s">
        <v>325</v>
      </c>
    </row>
    <row r="137" spans="1:3">
      <c r="A137" s="44">
        <v>131</v>
      </c>
      <c r="B137" s="44" t="s">
        <v>402</v>
      </c>
      <c r="C137" s="45" t="s">
        <v>327</v>
      </c>
    </row>
    <row r="138" spans="1:3">
      <c r="A138" s="44">
        <v>132</v>
      </c>
      <c r="B138" s="44" t="s">
        <v>403</v>
      </c>
      <c r="C138" s="45" t="s">
        <v>329</v>
      </c>
    </row>
    <row r="139" spans="1:3">
      <c r="A139" s="44">
        <v>133</v>
      </c>
      <c r="B139" s="44" t="s">
        <v>404</v>
      </c>
      <c r="C139" s="45" t="s">
        <v>331</v>
      </c>
    </row>
    <row r="140" spans="1:3">
      <c r="A140" s="44">
        <v>134</v>
      </c>
      <c r="B140" s="44" t="s">
        <v>405</v>
      </c>
      <c r="C140" s="45" t="s">
        <v>333</v>
      </c>
    </row>
    <row r="141" spans="1:3">
      <c r="A141" s="44">
        <v>135</v>
      </c>
      <c r="B141" s="44" t="s">
        <v>406</v>
      </c>
      <c r="C141" s="45" t="s">
        <v>335</v>
      </c>
    </row>
    <row r="142" spans="1:3">
      <c r="A142" s="44">
        <v>136</v>
      </c>
      <c r="B142" s="44" t="s">
        <v>407</v>
      </c>
      <c r="C142" s="45" t="s">
        <v>337</v>
      </c>
    </row>
    <row r="143" spans="1:3">
      <c r="A143" s="44">
        <v>137</v>
      </c>
      <c r="B143" s="44" t="s">
        <v>408</v>
      </c>
      <c r="C143" s="45" t="s">
        <v>339</v>
      </c>
    </row>
  </sheetData>
  <sortState xmlns:xlrd2="http://schemas.microsoft.com/office/spreadsheetml/2017/richdata2" ref="B75:C142">
    <sortCondition ref="B74:B142"/>
  </sortState>
  <mergeCells count="2">
    <mergeCell ref="C1:K2"/>
    <mergeCell ref="A1:B2"/>
  </mergeCells>
  <printOptions horizontalCentered="1"/>
  <pageMargins left="0.59055118110236227" right="0.59055118110236227" top="0.59055118110236227" bottom="0.59055118110236227" header="0.31496062992125984" footer="0.31496062992125984"/>
  <pageSetup scale="2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-0.499984740745262"/>
  </sheetPr>
  <dimension ref="A1:E522"/>
  <sheetViews>
    <sheetView showGridLines="0" zoomScale="85" zoomScaleNormal="85" workbookViewId="0">
      <pane ySplit="3" topLeftCell="A472" activePane="bottomLeft" state="frozen"/>
      <selection activeCell="H4" sqref="H4:AA15"/>
      <selection pane="bottomLeft" activeCell="A517" sqref="A517"/>
    </sheetView>
  </sheetViews>
  <sheetFormatPr baseColWidth="10" defaultColWidth="11.42578125" defaultRowHeight="12.75"/>
  <cols>
    <col min="1" max="2" width="20.7109375" style="82" customWidth="1"/>
    <col min="3" max="3" width="1.7109375" style="82" customWidth="1"/>
    <col min="4" max="5" width="20.7109375" style="82" customWidth="1"/>
    <col min="6" max="6" width="1.7109375" style="82" customWidth="1"/>
    <col min="7" max="16384" width="11.42578125" style="82"/>
  </cols>
  <sheetData>
    <row r="1" spans="1:5" s="19" customFormat="1">
      <c r="A1" s="19" t="s">
        <v>409</v>
      </c>
    </row>
    <row r="2" spans="1:5" s="19" customFormat="1">
      <c r="A2" s="19" t="s">
        <v>410</v>
      </c>
      <c r="D2" s="19" t="s">
        <v>411</v>
      </c>
    </row>
    <row r="3" spans="1:5" customFormat="1" ht="15">
      <c r="A3" s="284" t="s">
        <v>412</v>
      </c>
      <c r="B3" s="284" t="s">
        <v>413</v>
      </c>
      <c r="D3" s="284" t="s">
        <v>412</v>
      </c>
      <c r="E3" s="284" t="s">
        <v>413</v>
      </c>
    </row>
    <row r="4" spans="1:5" customFormat="1">
      <c r="A4" s="285" t="str">
        <f>'Formularios Vigencia'!I31</f>
        <v>1-93-2.4.36.15</v>
      </c>
      <c r="B4" s="286">
        <f>VLOOKUP(A4,'Formularios Vigencia'!$I$3:$K$69,3,0)</f>
        <v>0</v>
      </c>
      <c r="D4" s="285" t="str">
        <f>'Formularios Vigencia'!I4</f>
        <v>1-77-2.4.36.15</v>
      </c>
      <c r="E4" s="286">
        <f>VLOOKUP(D4,'Formularios Vigencia'!$I$3:$K$69,3,0)</f>
        <v>0</v>
      </c>
    </row>
    <row r="5" spans="1:5" customFormat="1">
      <c r="A5" s="285" t="str">
        <f>'Formularios Vigencia'!I32</f>
        <v>1-94-2.4.36.13</v>
      </c>
      <c r="B5" s="286">
        <f>VLOOKUP(A5,'Formularios Vigencia'!$I$3:$K$69,3,0)</f>
        <v>0</v>
      </c>
      <c r="D5" s="285" t="str">
        <f>'Formularios Vigencia'!I5</f>
        <v>1-78-2.4.36.13</v>
      </c>
      <c r="E5" s="286">
        <f>VLOOKUP(D5,'Formularios Vigencia'!$I$3:$K$69,3,0)</f>
        <v>0</v>
      </c>
    </row>
    <row r="6" spans="1:5" customFormat="1">
      <c r="A6" s="285" t="str">
        <f>'Formularios Vigencia'!I33</f>
        <v>1-42-95-2.4.36.03</v>
      </c>
      <c r="B6" s="286">
        <f>VLOOKUP(A6,'Formularios Vigencia'!$I$3:$K$69,3,0)</f>
        <v>0</v>
      </c>
      <c r="D6" s="285" t="str">
        <f>'Formularios Vigencia'!I6</f>
        <v>1-29-79-2.4.36.03</v>
      </c>
      <c r="E6" s="286">
        <f>VLOOKUP(D6,'Formularios Vigencia'!$I$3:$K$69,3,0)</f>
        <v>0</v>
      </c>
    </row>
    <row r="7" spans="1:5" customFormat="1">
      <c r="A7" s="285" t="str">
        <f>'Formularios Vigencia'!I34</f>
        <v>1-43-96-2.4.36.04</v>
      </c>
      <c r="B7" s="286">
        <f>VLOOKUP(A7,'Formularios Vigencia'!$I$3:$K$69,3,0)</f>
        <v>0</v>
      </c>
      <c r="D7" s="285" t="str">
        <f>'Formularios Vigencia'!I7</f>
        <v>1-30-80-2.4.36.04</v>
      </c>
      <c r="E7" s="286">
        <f>VLOOKUP(D7,'Formularios Vigencia'!$I$3:$K$69,3,0)</f>
        <v>0</v>
      </c>
    </row>
    <row r="8" spans="1:5" customFormat="1">
      <c r="A8" s="285" t="str">
        <f>'Formularios Vigencia'!I35</f>
        <v>1-44-97-2.4.36.05</v>
      </c>
      <c r="B8" s="286">
        <f>VLOOKUP(A8,'Formularios Vigencia'!$I$3:$K$69,3,0)</f>
        <v>0</v>
      </c>
      <c r="D8" s="285" t="str">
        <f>'Formularios Vigencia'!I8</f>
        <v>1-31-81-2.4.36.05</v>
      </c>
      <c r="E8" s="286">
        <f>VLOOKUP(D8,'Formularios Vigencia'!$I$3:$K$69,3,0)</f>
        <v>0</v>
      </c>
    </row>
    <row r="9" spans="1:5" customFormat="1">
      <c r="A9" s="285" t="str">
        <f>'Formularios Vigencia'!I36</f>
        <v>1-45-98-2.4.36.07</v>
      </c>
      <c r="B9" s="286">
        <f>VLOOKUP(A9,'Formularios Vigencia'!$I$3:$K$69,3,0)</f>
        <v>0</v>
      </c>
      <c r="D9" s="285" t="str">
        <f>'Formularios Vigencia'!I9</f>
        <v>1-32-82-2.4.36.07</v>
      </c>
      <c r="E9" s="286">
        <f>VLOOKUP(D9,'Formularios Vigencia'!$I$3:$K$69,3,0)</f>
        <v>0</v>
      </c>
    </row>
    <row r="10" spans="1:5" customFormat="1">
      <c r="A10" s="285" t="str">
        <f>'Formularios Vigencia'!I37</f>
        <v>1-46-99-2.4.36.06</v>
      </c>
      <c r="B10" s="286">
        <f>VLOOKUP(A10,'Formularios Vigencia'!$I$3:$K$69,3,0)</f>
        <v>0</v>
      </c>
      <c r="D10" s="285" t="str">
        <f>'Formularios Vigencia'!I10</f>
        <v>1-33-83-2.4.36.06</v>
      </c>
      <c r="E10" s="286">
        <f>VLOOKUP(D10,'Formularios Vigencia'!$I$3:$K$69,3,0)</f>
        <v>0</v>
      </c>
    </row>
    <row r="11" spans="1:5" customFormat="1">
      <c r="A11" s="285" t="str">
        <f>'Formularios Vigencia'!I38</f>
        <v>1-47-100-0</v>
      </c>
      <c r="B11" s="286">
        <f>VLOOKUP(A11,'Formularios Vigencia'!$I$3:$K$69,3,0)</f>
        <v>0</v>
      </c>
      <c r="D11" s="285" t="str">
        <f>'Formularios Vigencia'!I11</f>
        <v>1-34-84-0</v>
      </c>
      <c r="E11" s="286">
        <f>VLOOKUP(D11,'Formularios Vigencia'!$I$3:$K$69,3,0)</f>
        <v>0</v>
      </c>
    </row>
    <row r="12" spans="1:5" customFormat="1">
      <c r="A12" s="285" t="str">
        <f>'Formularios Vigencia'!I39</f>
        <v>1-48-101-2.4.36.02</v>
      </c>
      <c r="B12" s="286">
        <f>VLOOKUP(A12,'Formularios Vigencia'!$I$3:$K$69,3,0)</f>
        <v>0</v>
      </c>
      <c r="D12" s="285" t="str">
        <f>'Formularios Vigencia'!I12</f>
        <v>1-35-85-2.4.36.02</v>
      </c>
      <c r="E12" s="286">
        <f>VLOOKUP(D12,'Formularios Vigencia'!$I$3:$K$69,3,0)</f>
        <v>0</v>
      </c>
    </row>
    <row r="13" spans="1:5" customFormat="1">
      <c r="A13" s="285" t="str">
        <f>'Formularios Vigencia'!I40</f>
        <v>1-49-102-2.4.36.08</v>
      </c>
      <c r="B13" s="286">
        <f>VLOOKUP(A13,'Formularios Vigencia'!$I$3:$K$69,3,0)</f>
        <v>0</v>
      </c>
      <c r="D13" s="285" t="str">
        <f>'Formularios Vigencia'!I13</f>
        <v>1-36-86-2.4.36.08</v>
      </c>
      <c r="E13" s="286">
        <f>VLOOKUP(D13,'Formularios Vigencia'!$I$3:$K$69,3,0)</f>
        <v>0</v>
      </c>
    </row>
    <row r="14" spans="1:5" customFormat="1">
      <c r="A14" s="285" t="str">
        <f>'Formularios Vigencia'!I41</f>
        <v>1-50-103-0</v>
      </c>
      <c r="B14" s="286">
        <f>VLOOKUP(A14,'Formularios Vigencia'!$I$3:$K$69,3,0)</f>
        <v>0</v>
      </c>
      <c r="D14" s="285" t="str">
        <f>'Formularios Vigencia'!I14</f>
        <v>1-37-87-0</v>
      </c>
      <c r="E14" s="286">
        <f>VLOOKUP(D14,'Formularios Vigencia'!$I$3:$K$69,3,0)</f>
        <v>0</v>
      </c>
    </row>
    <row r="15" spans="1:5" customFormat="1">
      <c r="A15" s="285" t="str">
        <f>'Formularios Vigencia'!I42</f>
        <v>1-51-104-2.4.36.26</v>
      </c>
      <c r="B15" s="286">
        <f>VLOOKUP(A15,'Formularios Vigencia'!$I$3:$K$69,3,0)</f>
        <v>0</v>
      </c>
      <c r="D15" s="285" t="str">
        <f>'Formularios Vigencia'!I15</f>
        <v>1-38-88-2.4.36.26</v>
      </c>
      <c r="E15" s="286">
        <f>VLOOKUP(D15,'Formularios Vigencia'!$I$3:$K$69,3,0)</f>
        <v>0</v>
      </c>
    </row>
    <row r="16" spans="1:5" customFormat="1">
      <c r="A16" s="285" t="str">
        <f>'Formularios Vigencia'!I43</f>
        <v>1-105-2.4.36.12</v>
      </c>
      <c r="B16" s="286">
        <f>VLOOKUP(A16,'Formularios Vigencia'!$I$3:$K$69,3,0)</f>
        <v>0</v>
      </c>
      <c r="D16" s="285" t="str">
        <f>'Formularios Vigencia'!I16</f>
        <v>1-89-2.4.36.12</v>
      </c>
      <c r="E16" s="286">
        <f>VLOOKUP(D16,'Formularios Vigencia'!$I$3:$K$69,3,0)</f>
        <v>0</v>
      </c>
    </row>
    <row r="17" spans="1:5" customFormat="1">
      <c r="A17" s="285" t="str">
        <f>'Formularios Vigencia'!I44</f>
        <v>1-52-106-2.4.36.09</v>
      </c>
      <c r="B17" s="286">
        <f>VLOOKUP(A17,'Formularios Vigencia'!$I$3:$K$69,3,0)</f>
        <v>0</v>
      </c>
      <c r="D17" s="285" t="str">
        <f>'Formularios Vigencia'!I17</f>
        <v>1-39-90-2.4.36.09</v>
      </c>
      <c r="E17" s="286">
        <f>VLOOKUP(D17,'Formularios Vigencia'!$I$3:$K$69,3,0)</f>
        <v>0</v>
      </c>
    </row>
    <row r="18" spans="1:5" customFormat="1">
      <c r="A18" s="285" t="str">
        <f>'Formularios Vigencia'!I45</f>
        <v>1-53-107-2.4.36.90</v>
      </c>
      <c r="B18" s="286">
        <f>VLOOKUP(A18,'Formularios Vigencia'!$I$3:$K$69,3,0)</f>
        <v>0</v>
      </c>
      <c r="D18" s="285" t="str">
        <f>'Formularios Vigencia'!I18</f>
        <v>1-40-91-2.4.36.90</v>
      </c>
      <c r="E18" s="286">
        <f>VLOOKUP(D18,'Formularios Vigencia'!$I$3:$K$69,3,0)</f>
        <v>0</v>
      </c>
    </row>
    <row r="19" spans="1:5" customFormat="1">
      <c r="A19" s="285" t="str">
        <f>'Formularios Vigencia'!I49</f>
        <v>1-68-2.4.36.95</v>
      </c>
      <c r="B19" s="286">
        <f>VLOOKUP(A19,'Formularios Vigencia'!$I$3:$K$69,3,0)</f>
        <v>0</v>
      </c>
      <c r="D19" s="285" t="str">
        <f>'Formularios Vigencia'!I22</f>
        <v>1-59-2.4.36.95</v>
      </c>
      <c r="E19" s="286">
        <f>VLOOKUP(D19,'Formularios Vigencia'!$I$3:$K$69,3,0)</f>
        <v>0</v>
      </c>
    </row>
    <row r="20" spans="1:5" customFormat="1">
      <c r="A20" s="285" t="str">
        <f>'Formularios Vigencia'!I50</f>
        <v>1-69-121-2.4.36.95</v>
      </c>
      <c r="B20" s="286">
        <f>VLOOKUP(A20,'Formularios Vigencia'!$I$3:$K$69,3,0)</f>
        <v>0</v>
      </c>
      <c r="D20" s="285" t="str">
        <f>'Formularios Vigencia'!I23</f>
        <v>1-60-113-2.4.36.95</v>
      </c>
      <c r="E20" s="286">
        <f>VLOOKUP(D20,'Formularios Vigencia'!$I$3:$K$69,3,0)</f>
        <v>0</v>
      </c>
    </row>
    <row r="21" spans="1:5" customFormat="1">
      <c r="A21" s="285" t="str">
        <f>'Formularios Vigencia'!I51</f>
        <v>1-70-122-2.4.36.95</v>
      </c>
      <c r="B21" s="286">
        <f>VLOOKUP(A21,'Formularios Vigencia'!$I$3:$K$69,3,0)</f>
        <v>0</v>
      </c>
      <c r="D21" s="285" t="str">
        <f>'Formularios Vigencia'!I24</f>
        <v>1-61-114-2.4.36.95</v>
      </c>
      <c r="E21" s="286">
        <f>VLOOKUP(D21,'Formularios Vigencia'!$I$3:$K$69,3,0)</f>
        <v>0</v>
      </c>
    </row>
    <row r="22" spans="1:5" customFormat="1">
      <c r="A22" s="285" t="str">
        <f>'Formularios Vigencia'!I52</f>
        <v>1-71-123-2.4.36.95</v>
      </c>
      <c r="B22" s="286">
        <f>VLOOKUP(A22,'Formularios Vigencia'!$I$3:$K$69,3,0)</f>
        <v>0</v>
      </c>
      <c r="D22" s="285" t="str">
        <f>'Formularios Vigencia'!I25</f>
        <v>1-62-115-2.4.36.95</v>
      </c>
      <c r="E22" s="286">
        <f>VLOOKUP(D22,'Formularios Vigencia'!$I$3:$K$69,3,0)</f>
        <v>0</v>
      </c>
    </row>
    <row r="23" spans="1:5" customFormat="1">
      <c r="A23" s="285" t="str">
        <f>'Formularios Vigencia'!I53</f>
        <v>1-72-124-2.4.36.95</v>
      </c>
      <c r="B23" s="286">
        <f>VLOOKUP(A23,'Formularios Vigencia'!$I$3:$K$69,3,0)</f>
        <v>0</v>
      </c>
      <c r="D23" s="285" t="str">
        <f>'Formularios Vigencia'!I26</f>
        <v>1-63-116-2.4.36.95</v>
      </c>
      <c r="E23" s="286">
        <f>VLOOKUP(D23,'Formularios Vigencia'!$I$3:$K$69,3,0)</f>
        <v>0</v>
      </c>
    </row>
    <row r="24" spans="1:5" customFormat="1">
      <c r="A24" s="285" t="str">
        <f>'Formularios Vigencia'!I54</f>
        <v>1-73-125-2.4.36.95</v>
      </c>
      <c r="B24" s="286">
        <f>VLOOKUP(A24,'Formularios Vigencia'!$I$3:$K$69,3,0)</f>
        <v>0</v>
      </c>
      <c r="D24" s="285" t="str">
        <f>'Formularios Vigencia'!I27</f>
        <v>1-64-117-2.4.36.95</v>
      </c>
      <c r="E24" s="286">
        <f>VLOOKUP(D24,'Formularios Vigencia'!$I$3:$K$69,3,0)</f>
        <v>0</v>
      </c>
    </row>
    <row r="25" spans="1:5" customFormat="1">
      <c r="A25" s="285" t="str">
        <f>'Formularios Vigencia'!I55</f>
        <v>1-74-126-</v>
      </c>
      <c r="B25" s="286">
        <f>VLOOKUP(A25,'Formularios Vigencia'!$I$3:$K$69,3,0)</f>
        <v>0</v>
      </c>
      <c r="D25" s="285" t="str">
        <f>'Formularios Vigencia'!I28</f>
        <v>1-65-118-0</v>
      </c>
      <c r="E25" s="286">
        <f>VLOOKUP(D25,'Formularios Vigencia'!$I$3:$K$69,3,0)</f>
        <v>0</v>
      </c>
    </row>
    <row r="26" spans="1:5" customFormat="1">
      <c r="A26" s="285" t="str">
        <f>'Formularios Vigencia'!I57</f>
        <v>1-76-128-2.4.36.95</v>
      </c>
      <c r="B26" s="286">
        <f>VLOOKUP(A26,'Formularios Vigencia'!$I$3:$K$69,3,0)</f>
        <v>0</v>
      </c>
      <c r="D26" s="285" t="str">
        <f>'Formularios Vigencia'!I30</f>
        <v>1-67-120-2.4.36.95</v>
      </c>
      <c r="E26" s="286">
        <f>VLOOKUP(D26,'Formularios Vigencia'!$I$3:$K$69,3,0)</f>
        <v>0</v>
      </c>
    </row>
    <row r="27" spans="1:5" customFormat="1">
      <c r="A27" s="285" t="e">
        <f>'Formularios Vigencia'!#REF!</f>
        <v>#REF!</v>
      </c>
      <c r="B27" s="286" t="e">
        <f>VLOOKUP(A27,'Formularios Vigencia'!$I$3:$K$69,3,0)</f>
        <v>#REF!</v>
      </c>
      <c r="D27" s="285" t="e">
        <f>'Formularios Vigencia'!#REF!</f>
        <v>#REF!</v>
      </c>
      <c r="E27" s="286" t="e">
        <f>VLOOKUP(D27,'Formularios Vigencia'!$I$3:$K$69,3,0)</f>
        <v>#REF!</v>
      </c>
    </row>
    <row r="28" spans="1:5" customFormat="1">
      <c r="A28" s="285" t="e">
        <f>'Formularios Vigencia'!#REF!</f>
        <v>#REF!</v>
      </c>
      <c r="B28" s="286" t="e">
        <f>VLOOKUP(A28,'Formularios Vigencia'!$I$3:$K$69,3,0)</f>
        <v>#REF!</v>
      </c>
      <c r="D28" s="285" t="e">
        <f>'Formularios Vigencia'!#REF!</f>
        <v>#REF!</v>
      </c>
      <c r="E28" s="286" t="e">
        <f>VLOOKUP(D28,'Formularios Vigencia'!$I$3:$K$69,3,0)</f>
        <v>#REF!</v>
      </c>
    </row>
    <row r="29" spans="1:5" customFormat="1">
      <c r="A29" s="285" t="str">
        <f>'Formularios Vigencia'!I58</f>
        <v>1-129-</v>
      </c>
      <c r="B29" s="286">
        <f>VLOOKUP(A29,'Formularios Vigencia'!$I$3:$K$69,3,0)</f>
        <v>0</v>
      </c>
      <c r="D29" s="287" t="str">
        <f>'Formularios Vigencia'!M4</f>
        <v>2-77-2.4.36.15</v>
      </c>
      <c r="E29" s="288">
        <f>VLOOKUP(D29,'Formularios Vigencia'!$M$3:$O$69,3,0)</f>
        <v>0</v>
      </c>
    </row>
    <row r="30" spans="1:5" customFormat="1">
      <c r="A30" s="285" t="str">
        <f>'Formularios Vigencia'!I59</f>
        <v>1-130-</v>
      </c>
      <c r="B30" s="286">
        <f>VLOOKUP(A30,'Formularios Vigencia'!$I$3:$K$69,3,0)</f>
        <v>0</v>
      </c>
      <c r="D30" s="287" t="str">
        <f>'Formularios Vigencia'!M5</f>
        <v>2-78-2.4.36.13</v>
      </c>
      <c r="E30" s="288">
        <f>VLOOKUP(D30,'Formularios Vigencia'!$M$3:$O$69,3,0)</f>
        <v>0</v>
      </c>
    </row>
    <row r="31" spans="1:5" customFormat="1">
      <c r="A31" s="285" t="str">
        <f>'Formularios Vigencia'!I60</f>
        <v>1-131-2.4.36.25</v>
      </c>
      <c r="B31" s="286">
        <f>VLOOKUP(A31,'Formularios Vigencia'!$I$3:$K$69,3,0)</f>
        <v>0</v>
      </c>
      <c r="D31" s="287" t="str">
        <f>'Formularios Vigencia'!M6</f>
        <v>2-29-79-2.4.36.03</v>
      </c>
      <c r="E31" s="288">
        <f>VLOOKUP(D31,'Formularios Vigencia'!$M$3:$O$69,3,0)</f>
        <v>0</v>
      </c>
    </row>
    <row r="32" spans="1:5" customFormat="1">
      <c r="A32" s="285" t="str">
        <f>'Formularios Vigencia'!I61</f>
        <v>1-132-2.4.36.25</v>
      </c>
      <c r="B32" s="286">
        <f>VLOOKUP(A32,'Formularios Vigencia'!$I$3:$K$69,3,0)</f>
        <v>0</v>
      </c>
      <c r="D32" s="287" t="str">
        <f>'Formularios Vigencia'!M7</f>
        <v>2-30-80-2.4.36.04</v>
      </c>
      <c r="E32" s="288">
        <f>VLOOKUP(D32,'Formularios Vigencia'!$M$3:$O$69,3,0)</f>
        <v>0</v>
      </c>
    </row>
    <row r="33" spans="1:5" customFormat="1">
      <c r="A33" s="285" t="str">
        <f>'Formularios Vigencia'!I62</f>
        <v>1-133-2.4.36.25</v>
      </c>
      <c r="B33" s="286">
        <f>VLOOKUP(A33,'Formularios Vigencia'!$I$3:$K$69,3,0)</f>
        <v>0</v>
      </c>
      <c r="D33" s="287" t="str">
        <f>'Formularios Vigencia'!M8</f>
        <v>2-31-81-2.4.36.05</v>
      </c>
      <c r="E33" s="288">
        <f>VLOOKUP(D33,'Formularios Vigencia'!$M$3:$O$69,3,0)</f>
        <v>0</v>
      </c>
    </row>
    <row r="34" spans="1:5" customFormat="1">
      <c r="A34" s="285" t="str">
        <f>'Formularios Vigencia'!I63</f>
        <v>1-134-2.4.36.25</v>
      </c>
      <c r="B34" s="286">
        <f>VLOOKUP(A34,'Formularios Vigencia'!$I$3:$K$69,3,0)</f>
        <v>0</v>
      </c>
      <c r="D34" s="287" t="str">
        <f>'Formularios Vigencia'!M9</f>
        <v>2-32-82-2.4.36.07</v>
      </c>
      <c r="E34" s="288">
        <f>VLOOKUP(D34,'Formularios Vigencia'!$M$3:$O$69,3,0)</f>
        <v>0</v>
      </c>
    </row>
    <row r="35" spans="1:5" customFormat="1">
      <c r="A35" s="285" t="str">
        <f>'Formularios Vigencia'!I64</f>
        <v>1-135-2.4.36.98</v>
      </c>
      <c r="B35" s="286">
        <f>VLOOKUP(A35,'Formularios Vigencia'!$I$3:$K$69,3,0)</f>
        <v>0</v>
      </c>
      <c r="D35" s="287" t="str">
        <f>'Formularios Vigencia'!M10</f>
        <v>2-33-83-2.4.36.06</v>
      </c>
      <c r="E35" s="288">
        <f>VLOOKUP(D35,'Formularios Vigencia'!$M$3:$O$69,3,0)</f>
        <v>0</v>
      </c>
    </row>
    <row r="36" spans="1:5" customFormat="1">
      <c r="A36" s="285" t="e">
        <f>'Formularios Vigencia'!#REF!</f>
        <v>#REF!</v>
      </c>
      <c r="B36" s="286" t="e">
        <f>VLOOKUP(A36,'Formularios Vigencia'!$I$3:$K$69,3,0)</f>
        <v>#REF!</v>
      </c>
      <c r="D36" s="287" t="str">
        <f>'Formularios Vigencia'!M11</f>
        <v>2-34-84-0</v>
      </c>
      <c r="E36" s="288">
        <f>VLOOKUP(D36,'Formularios Vigencia'!$M$3:$O$69,3,0)</f>
        <v>0</v>
      </c>
    </row>
    <row r="37" spans="1:5" customFormat="1">
      <c r="A37" s="285" t="e">
        <f>'Formularios Vigencia'!#REF!</f>
        <v>#REF!</v>
      </c>
      <c r="B37" s="286" t="e">
        <f>VLOOKUP(A37,'Formularios Vigencia'!$I$3:$K$69,3,0)</f>
        <v>#REF!</v>
      </c>
      <c r="D37" s="287" t="str">
        <f>'Formularios Vigencia'!M12</f>
        <v>2-35-85-2.4.36.02</v>
      </c>
      <c r="E37" s="288">
        <f>VLOOKUP(D37,'Formularios Vigencia'!$M$3:$O$69,3,0)</f>
        <v>0</v>
      </c>
    </row>
    <row r="38" spans="1:5" customFormat="1">
      <c r="A38" s="285" t="e">
        <f>'Formularios Vigencia'!#REF!</f>
        <v>#REF!</v>
      </c>
      <c r="B38" s="286" t="e">
        <f>VLOOKUP(A38,'Formularios Vigencia'!$I$3:$K$69,3,0)</f>
        <v>#REF!</v>
      </c>
      <c r="D38" s="287" t="str">
        <f>'Formularios Vigencia'!M13</f>
        <v>2-36-86-2.4.36.08</v>
      </c>
      <c r="E38" s="288">
        <f>VLOOKUP(D38,'Formularios Vigencia'!$M$3:$O$69,3,0)</f>
        <v>0</v>
      </c>
    </row>
    <row r="39" spans="1:5" customFormat="1">
      <c r="A39" s="285" t="str">
        <f>'Formularios Vigencia'!I65</f>
        <v>1-136-0</v>
      </c>
      <c r="B39" s="286">
        <f>VLOOKUP(A39,'Formularios Vigencia'!$I$3:$K$69,3,0)</f>
        <v>0</v>
      </c>
      <c r="D39" s="287" t="str">
        <f>'Formularios Vigencia'!M14</f>
        <v>2-37-87-0</v>
      </c>
      <c r="E39" s="288">
        <f>VLOOKUP(D39,'Formularios Vigencia'!$M$3:$O$69,3,0)</f>
        <v>0</v>
      </c>
    </row>
    <row r="40" spans="1:5">
      <c r="A40" s="285" t="str">
        <f>'Formularios Vigencia'!I66</f>
        <v>1-137-0</v>
      </c>
      <c r="B40" s="286">
        <f>VLOOKUP(A40,'Formularios Vigencia'!$I$3:$K$69,3,0)</f>
        <v>0</v>
      </c>
      <c r="D40" s="287" t="str">
        <f>'Formularios Vigencia'!M15</f>
        <v>2-38-88-2.4.36.26</v>
      </c>
      <c r="E40" s="288">
        <f>VLOOKUP(D40,'Formularios Vigencia'!$M$3:$O$69,3,0)</f>
        <v>0</v>
      </c>
    </row>
    <row r="41" spans="1:5">
      <c r="A41" s="285" t="str">
        <f>'Formularios Vigencia'!I67</f>
        <v>1-138-0</v>
      </c>
      <c r="B41" s="286">
        <f>VLOOKUP(A41,'Formularios Vigencia'!$I$3:$K$69,3,0)</f>
        <v>0</v>
      </c>
      <c r="D41" s="287" t="str">
        <f>'Formularios Vigencia'!M16</f>
        <v>2-89-2.4.36.12</v>
      </c>
      <c r="E41" s="288">
        <f>VLOOKUP(D41,'Formularios Vigencia'!$M$3:$O$69,3,0)</f>
        <v>0</v>
      </c>
    </row>
    <row r="42" spans="1:5">
      <c r="A42" s="285" t="str">
        <f>'Formularios Vigencia'!I68</f>
        <v>1-980-0</v>
      </c>
      <c r="B42" s="286">
        <f>VLOOKUP(A42,'Formularios Vigencia'!$I$3:$K$69,3,0)</f>
        <v>0</v>
      </c>
      <c r="D42" s="287" t="str">
        <f>'Formularios Vigencia'!M17</f>
        <v>2-39-90-2.4.36.09</v>
      </c>
      <c r="E42" s="288">
        <f>VLOOKUP(D42,'Formularios Vigencia'!$M$3:$O$69,3,0)</f>
        <v>0</v>
      </c>
    </row>
    <row r="43" spans="1:5">
      <c r="A43" s="285" t="str">
        <f>'Formularios Vigencia'!I69</f>
        <v>1-80 - 79-2.4.36.25</v>
      </c>
      <c r="B43" s="286">
        <f>VLOOKUP(A43,'Formularios Vigencia'!$I$3:$K$69,3,0)</f>
        <v>0</v>
      </c>
      <c r="D43" s="287" t="str">
        <f>'Formularios Vigencia'!M18</f>
        <v>2-40-91-2.4.36.90</v>
      </c>
      <c r="E43" s="288">
        <f>VLOOKUP(D43,'Formularios Vigencia'!$M$3:$O$69,3,0)</f>
        <v>0</v>
      </c>
    </row>
    <row r="44" spans="1:5">
      <c r="A44" s="287" t="str">
        <f>'Formularios Vigencia'!M31</f>
        <v>2-93-2.4.36.15</v>
      </c>
      <c r="B44" s="288">
        <f>VLOOKUP(A44,'Formularios Vigencia'!$M$3:$O$69,3,0)</f>
        <v>0</v>
      </c>
      <c r="D44" s="287" t="str">
        <f>'Formularios Vigencia'!M22</f>
        <v>2-59-2.4.36.95</v>
      </c>
      <c r="E44" s="288">
        <f>VLOOKUP(D44,'Formularios Vigencia'!$M$3:$O$69,3,0)</f>
        <v>0</v>
      </c>
    </row>
    <row r="45" spans="1:5">
      <c r="A45" s="287" t="str">
        <f>'Formularios Vigencia'!M32</f>
        <v>2-94-2.4.36.13</v>
      </c>
      <c r="B45" s="288">
        <f>VLOOKUP(A45,'Formularios Vigencia'!$M$3:$O$69,3,0)</f>
        <v>0</v>
      </c>
      <c r="D45" s="287" t="str">
        <f>'Formularios Vigencia'!M23</f>
        <v>2-60-113-2.4.36.95</v>
      </c>
      <c r="E45" s="288">
        <f>VLOOKUP(D45,'Formularios Vigencia'!$M$3:$O$69,3,0)</f>
        <v>0</v>
      </c>
    </row>
    <row r="46" spans="1:5">
      <c r="A46" s="287" t="str">
        <f>'Formularios Vigencia'!M33</f>
        <v>2-42-95-2.4.36.03</v>
      </c>
      <c r="B46" s="288">
        <f>VLOOKUP(A46,'Formularios Vigencia'!$M$3:$O$69,3,0)</f>
        <v>0</v>
      </c>
      <c r="D46" s="287" t="str">
        <f>'Formularios Vigencia'!M24</f>
        <v>2-61-114-2.4.36.95</v>
      </c>
      <c r="E46" s="288">
        <f>VLOOKUP(D46,'Formularios Vigencia'!$M$3:$O$69,3,0)</f>
        <v>0</v>
      </c>
    </row>
    <row r="47" spans="1:5">
      <c r="A47" s="287" t="str">
        <f>'Formularios Vigencia'!M34</f>
        <v>2-43-96-2.4.36.04</v>
      </c>
      <c r="B47" s="288">
        <f>VLOOKUP(A47,'Formularios Vigencia'!$M$3:$O$69,3,0)</f>
        <v>0</v>
      </c>
      <c r="D47" s="287" t="str">
        <f>'Formularios Vigencia'!M25</f>
        <v>2-62-115-2.4.36.95</v>
      </c>
      <c r="E47" s="288">
        <f>VLOOKUP(D47,'Formularios Vigencia'!$M$3:$O$69,3,0)</f>
        <v>0</v>
      </c>
    </row>
    <row r="48" spans="1:5">
      <c r="A48" s="287" t="str">
        <f>'Formularios Vigencia'!M35</f>
        <v>2-44-97-2.4.36.05</v>
      </c>
      <c r="B48" s="288">
        <f>VLOOKUP(A48,'Formularios Vigencia'!$M$3:$O$69,3,0)</f>
        <v>0</v>
      </c>
      <c r="D48" s="287" t="str">
        <f>'Formularios Vigencia'!M26</f>
        <v>2-63-116-2.4.36.95</v>
      </c>
      <c r="E48" s="288">
        <f>VLOOKUP(D48,'Formularios Vigencia'!$M$3:$O$69,3,0)</f>
        <v>0</v>
      </c>
    </row>
    <row r="49" spans="1:5">
      <c r="A49" s="287" t="str">
        <f>'Formularios Vigencia'!M36</f>
        <v>2-45-98-2.4.36.07</v>
      </c>
      <c r="B49" s="288">
        <f>VLOOKUP(A49,'Formularios Vigencia'!$M$3:$O$69,3,0)</f>
        <v>0</v>
      </c>
      <c r="D49" s="287" t="str">
        <f>'Formularios Vigencia'!M27</f>
        <v>2-64-117-2.4.36.95</v>
      </c>
      <c r="E49" s="288">
        <f>VLOOKUP(D49,'Formularios Vigencia'!$M$3:$O$69,3,0)</f>
        <v>0</v>
      </c>
    </row>
    <row r="50" spans="1:5">
      <c r="A50" s="287" t="str">
        <f>'Formularios Vigencia'!M37</f>
        <v>2-46-99-2.4.36.06</v>
      </c>
      <c r="B50" s="288">
        <f>VLOOKUP(A50,'Formularios Vigencia'!$M$3:$O$69,3,0)</f>
        <v>0</v>
      </c>
      <c r="D50" s="287" t="str">
        <f>'Formularios Vigencia'!M28</f>
        <v>2-65-118-0</v>
      </c>
      <c r="E50" s="288">
        <f>VLOOKUP(D50,'Formularios Vigencia'!$M$3:$O$69,3,0)</f>
        <v>0</v>
      </c>
    </row>
    <row r="51" spans="1:5">
      <c r="A51" s="287" t="str">
        <f>'Formularios Vigencia'!M38</f>
        <v>2-47-100-0</v>
      </c>
      <c r="B51" s="288">
        <f>VLOOKUP(A51,'Formularios Vigencia'!$M$3:$O$69,3,0)</f>
        <v>0</v>
      </c>
      <c r="D51" s="287" t="str">
        <f>'Formularios Vigencia'!M30</f>
        <v>2-67-120-2.4.36.95</v>
      </c>
      <c r="E51" s="288">
        <f>VLOOKUP(D51,'Formularios Vigencia'!$M$3:$O$69,3,0)</f>
        <v>0</v>
      </c>
    </row>
    <row r="52" spans="1:5">
      <c r="A52" s="287" t="str">
        <f>'Formularios Vigencia'!M39</f>
        <v>2-48-101-2.4.36.02</v>
      </c>
      <c r="B52" s="288">
        <f>VLOOKUP(A52,'Formularios Vigencia'!$M$3:$O$69,3,0)</f>
        <v>0</v>
      </c>
      <c r="D52" s="287" t="e">
        <f>'Formularios Vigencia'!#REF!</f>
        <v>#REF!</v>
      </c>
      <c r="E52" s="288" t="e">
        <f>VLOOKUP(D52,'Formularios Vigencia'!$M$3:$O$69,3,0)</f>
        <v>#REF!</v>
      </c>
    </row>
    <row r="53" spans="1:5">
      <c r="A53" s="287" t="str">
        <f>'Formularios Vigencia'!M40</f>
        <v>2-49-102-2.4.36.08</v>
      </c>
      <c r="B53" s="288">
        <f>VLOOKUP(A53,'Formularios Vigencia'!$M$3:$O$69,3,0)</f>
        <v>0</v>
      </c>
      <c r="D53" s="287" t="e">
        <f>'Formularios Vigencia'!#REF!</f>
        <v>#REF!</v>
      </c>
      <c r="E53" s="288" t="e">
        <f>VLOOKUP(D53,'Formularios Vigencia'!$M$3:$O$69,3,0)</f>
        <v>#REF!</v>
      </c>
    </row>
    <row r="54" spans="1:5">
      <c r="A54" s="287" t="str">
        <f>'Formularios Vigencia'!M41</f>
        <v>2-50-103-0</v>
      </c>
      <c r="B54" s="288">
        <f>VLOOKUP(A54,'Formularios Vigencia'!$M$3:$O$69,3,0)</f>
        <v>0</v>
      </c>
      <c r="D54" s="289" t="str">
        <f>'Formularios Vigencia'!Q4</f>
        <v>3-77-2.4.36.15</v>
      </c>
      <c r="E54" s="290">
        <f>VLOOKUP(D54,'Formularios Vigencia'!$Q$3:$S$69,3,0)</f>
        <v>0</v>
      </c>
    </row>
    <row r="55" spans="1:5">
      <c r="A55" s="287" t="str">
        <f>'Formularios Vigencia'!M42</f>
        <v>2-51-104-2.4.36.26</v>
      </c>
      <c r="B55" s="288">
        <f>VLOOKUP(A55,'Formularios Vigencia'!$M$3:$O$69,3,0)</f>
        <v>0</v>
      </c>
      <c r="D55" s="289" t="str">
        <f>'Formularios Vigencia'!Q5</f>
        <v>3-78-2.4.36.13</v>
      </c>
      <c r="E55" s="290">
        <f>VLOOKUP(D55,'Formularios Vigencia'!$Q$3:$S$69,3,0)</f>
        <v>0</v>
      </c>
    </row>
    <row r="56" spans="1:5">
      <c r="A56" s="287" t="str">
        <f>'Formularios Vigencia'!M43</f>
        <v>2-105-2.4.36.12</v>
      </c>
      <c r="B56" s="288">
        <f>VLOOKUP(A56,'Formularios Vigencia'!$M$3:$O$69,3,0)</f>
        <v>0</v>
      </c>
      <c r="D56" s="289" t="str">
        <f>'Formularios Vigencia'!Q6</f>
        <v>3-29-79-2.4.36.03</v>
      </c>
      <c r="E56" s="290">
        <f>VLOOKUP(D56,'Formularios Vigencia'!$Q$3:$S$69,3,0)</f>
        <v>0</v>
      </c>
    </row>
    <row r="57" spans="1:5">
      <c r="A57" s="287" t="str">
        <f>'Formularios Vigencia'!M44</f>
        <v>2-52-106-2.4.36.09</v>
      </c>
      <c r="B57" s="288">
        <f>VLOOKUP(A57,'Formularios Vigencia'!$M$3:$O$69,3,0)</f>
        <v>0</v>
      </c>
      <c r="D57" s="289" t="str">
        <f>'Formularios Vigencia'!Q7</f>
        <v>3-30-80-2.4.36.04</v>
      </c>
      <c r="E57" s="290">
        <f>VLOOKUP(D57,'Formularios Vigencia'!$Q$3:$S$69,3,0)</f>
        <v>0</v>
      </c>
    </row>
    <row r="58" spans="1:5">
      <c r="A58" s="287" t="str">
        <f>'Formularios Vigencia'!M45</f>
        <v>2-53-107-2.4.36.90</v>
      </c>
      <c r="B58" s="288">
        <f>VLOOKUP(A58,'Formularios Vigencia'!$M$3:$O$69,3,0)</f>
        <v>0</v>
      </c>
      <c r="D58" s="289" t="str">
        <f>'Formularios Vigencia'!Q8</f>
        <v>3-31-81-2.4.36.05</v>
      </c>
      <c r="E58" s="290">
        <f>VLOOKUP(D58,'Formularios Vigencia'!$Q$3:$S$69,3,0)</f>
        <v>0</v>
      </c>
    </row>
    <row r="59" spans="1:5">
      <c r="A59" s="287" t="str">
        <f>'Formularios Vigencia'!M49</f>
        <v>2-68-2.4.36.95</v>
      </c>
      <c r="B59" s="288">
        <f>VLOOKUP(A59,'Formularios Vigencia'!$M$3:$O$69,3,0)</f>
        <v>0</v>
      </c>
      <c r="D59" s="289" t="str">
        <f>'Formularios Vigencia'!Q9</f>
        <v>3-32-82-2.4.36.07</v>
      </c>
      <c r="E59" s="290">
        <f>VLOOKUP(D59,'Formularios Vigencia'!$Q$3:$S$69,3,0)</f>
        <v>0</v>
      </c>
    </row>
    <row r="60" spans="1:5">
      <c r="A60" s="287" t="str">
        <f>'Formularios Vigencia'!M50</f>
        <v>2-69-121-2.4.36.95</v>
      </c>
      <c r="B60" s="288">
        <f>VLOOKUP(A60,'Formularios Vigencia'!$M$3:$O$69,3,0)</f>
        <v>0</v>
      </c>
      <c r="D60" s="289" t="str">
        <f>'Formularios Vigencia'!Q10</f>
        <v>3-33-83-2.4.36.06</v>
      </c>
      <c r="E60" s="290">
        <f>VLOOKUP(D60,'Formularios Vigencia'!$Q$3:$S$69,3,0)</f>
        <v>0</v>
      </c>
    </row>
    <row r="61" spans="1:5">
      <c r="A61" s="287" t="str">
        <f>'Formularios Vigencia'!M51</f>
        <v>2-70-122-2.4.36.95</v>
      </c>
      <c r="B61" s="288">
        <f>VLOOKUP(A61,'Formularios Vigencia'!$M$3:$O$69,3,0)</f>
        <v>0</v>
      </c>
      <c r="D61" s="289" t="str">
        <f>'Formularios Vigencia'!Q11</f>
        <v>3-34-84-0</v>
      </c>
      <c r="E61" s="290">
        <f>VLOOKUP(D61,'Formularios Vigencia'!$Q$3:$S$69,3,0)</f>
        <v>0</v>
      </c>
    </row>
    <row r="62" spans="1:5">
      <c r="A62" s="287" t="str">
        <f>'Formularios Vigencia'!M52</f>
        <v>2-71-123-2.4.36.95</v>
      </c>
      <c r="B62" s="288">
        <f>VLOOKUP(A62,'Formularios Vigencia'!$M$3:$O$69,3,0)</f>
        <v>0</v>
      </c>
      <c r="D62" s="289" t="str">
        <f>'Formularios Vigencia'!Q12</f>
        <v>3-35-85-2.4.36.02</v>
      </c>
      <c r="E62" s="290">
        <f>VLOOKUP(D62,'Formularios Vigencia'!$Q$3:$S$69,3,0)</f>
        <v>0</v>
      </c>
    </row>
    <row r="63" spans="1:5">
      <c r="A63" s="287" t="str">
        <f>'Formularios Vigencia'!M53</f>
        <v>2-72-124-2.4.36.95</v>
      </c>
      <c r="B63" s="288">
        <f>VLOOKUP(A63,'Formularios Vigencia'!$M$3:$O$69,3,0)</f>
        <v>0</v>
      </c>
      <c r="D63" s="289" t="str">
        <f>'Formularios Vigencia'!Q13</f>
        <v>3-36-86-2.4.36.08</v>
      </c>
      <c r="E63" s="290">
        <f>VLOOKUP(D63,'Formularios Vigencia'!$Q$3:$S$69,3,0)</f>
        <v>0</v>
      </c>
    </row>
    <row r="64" spans="1:5">
      <c r="A64" s="287" t="str">
        <f>'Formularios Vigencia'!M54</f>
        <v>2-73-125-2.4.36.95</v>
      </c>
      <c r="B64" s="288">
        <f>VLOOKUP(A64,'Formularios Vigencia'!$M$3:$O$69,3,0)</f>
        <v>0</v>
      </c>
      <c r="D64" s="289" t="str">
        <f>'Formularios Vigencia'!Q14</f>
        <v>3-37-87-0</v>
      </c>
      <c r="E64" s="290">
        <f>VLOOKUP(D64,'Formularios Vigencia'!$Q$3:$S$69,3,0)</f>
        <v>0</v>
      </c>
    </row>
    <row r="65" spans="1:5">
      <c r="A65" s="287" t="str">
        <f>'Formularios Vigencia'!M55</f>
        <v>2-74-126-</v>
      </c>
      <c r="B65" s="288">
        <f>VLOOKUP(A65,'Formularios Vigencia'!$M$3:$O$69,3,0)</f>
        <v>0</v>
      </c>
      <c r="D65" s="289" t="str">
        <f>'Formularios Vigencia'!Q15</f>
        <v>3-38-88-2.4.36.26</v>
      </c>
      <c r="E65" s="290">
        <f>VLOOKUP(D65,'Formularios Vigencia'!$Q$3:$S$69,3,0)</f>
        <v>0</v>
      </c>
    </row>
    <row r="66" spans="1:5">
      <c r="A66" s="287" t="str">
        <f>'Formularios Vigencia'!M57</f>
        <v>2-76-128-2.4.36.95</v>
      </c>
      <c r="B66" s="288">
        <f>VLOOKUP(A66,'Formularios Vigencia'!$M$3:$O$69,3,0)</f>
        <v>0</v>
      </c>
      <c r="D66" s="289" t="str">
        <f>'Formularios Vigencia'!Q16</f>
        <v>3-89-2.4.36.12</v>
      </c>
      <c r="E66" s="290">
        <f>VLOOKUP(D66,'Formularios Vigencia'!$Q$3:$S$69,3,0)</f>
        <v>0</v>
      </c>
    </row>
    <row r="67" spans="1:5">
      <c r="A67" s="287" t="e">
        <f>'Formularios Vigencia'!#REF!</f>
        <v>#REF!</v>
      </c>
      <c r="B67" s="288" t="e">
        <f>VLOOKUP(A67,'Formularios Vigencia'!$M$3:$O$69,3,0)</f>
        <v>#REF!</v>
      </c>
      <c r="D67" s="289" t="str">
        <f>'Formularios Vigencia'!Q17</f>
        <v>3-39-90-2.4.36.09</v>
      </c>
      <c r="E67" s="290">
        <f>VLOOKUP(D67,'Formularios Vigencia'!$Q$3:$S$69,3,0)</f>
        <v>0</v>
      </c>
    </row>
    <row r="68" spans="1:5">
      <c r="A68" s="287" t="e">
        <f>'Formularios Vigencia'!#REF!</f>
        <v>#REF!</v>
      </c>
      <c r="B68" s="288" t="e">
        <f>VLOOKUP(A68,'Formularios Vigencia'!$M$3:$O$69,3,0)</f>
        <v>#REF!</v>
      </c>
      <c r="D68" s="289" t="str">
        <f>'Formularios Vigencia'!Q18</f>
        <v>3-40-91-2.4.36.90</v>
      </c>
      <c r="E68" s="290">
        <f>VLOOKUP(D68,'Formularios Vigencia'!$Q$3:$S$69,3,0)</f>
        <v>0</v>
      </c>
    </row>
    <row r="69" spans="1:5">
      <c r="A69" s="287" t="str">
        <f>'Formularios Vigencia'!M58</f>
        <v>2-129-</v>
      </c>
      <c r="B69" s="288">
        <f>VLOOKUP(A69,'Formularios Vigencia'!$M$3:$O$69,3,0)</f>
        <v>0</v>
      </c>
      <c r="D69" s="289" t="str">
        <f>'Formularios Vigencia'!Q22</f>
        <v>3-59-2.4.36.95</v>
      </c>
      <c r="E69" s="290">
        <f>VLOOKUP(D69,'Formularios Vigencia'!$Q$3:$S$69,3,0)</f>
        <v>0</v>
      </c>
    </row>
    <row r="70" spans="1:5">
      <c r="A70" s="287" t="str">
        <f>'Formularios Vigencia'!M59</f>
        <v>2-130-</v>
      </c>
      <c r="B70" s="288">
        <f>VLOOKUP(A70,'Formularios Vigencia'!$M$3:$O$69,3,0)</f>
        <v>0</v>
      </c>
      <c r="D70" s="289" t="str">
        <f>'Formularios Vigencia'!Q23</f>
        <v>3-60-113-2.4.36.95</v>
      </c>
      <c r="E70" s="290">
        <f>VLOOKUP(D70,'Formularios Vigencia'!$Q$3:$S$69,3,0)</f>
        <v>0</v>
      </c>
    </row>
    <row r="71" spans="1:5">
      <c r="A71" s="287" t="str">
        <f>'Formularios Vigencia'!M60</f>
        <v>2-131-2.4.36.25</v>
      </c>
      <c r="B71" s="288">
        <f>VLOOKUP(A71,'Formularios Vigencia'!$M$3:$O$69,3,0)</f>
        <v>0</v>
      </c>
      <c r="D71" s="289" t="str">
        <f>'Formularios Vigencia'!Q24</f>
        <v>3-61-114-2.4.36.95</v>
      </c>
      <c r="E71" s="290">
        <f>VLOOKUP(D71,'Formularios Vigencia'!$Q$3:$S$69,3,0)</f>
        <v>0</v>
      </c>
    </row>
    <row r="72" spans="1:5">
      <c r="A72" s="287" t="str">
        <f>'Formularios Vigencia'!M61</f>
        <v>2-132-2.4.36.25</v>
      </c>
      <c r="B72" s="288">
        <f>VLOOKUP(A72,'Formularios Vigencia'!$M$3:$O$69,3,0)</f>
        <v>0</v>
      </c>
      <c r="D72" s="289" t="str">
        <f>'Formularios Vigencia'!Q25</f>
        <v>3-62-115-2.4.36.95</v>
      </c>
      <c r="E72" s="290">
        <f>VLOOKUP(D72,'Formularios Vigencia'!$Q$3:$S$69,3,0)</f>
        <v>0</v>
      </c>
    </row>
    <row r="73" spans="1:5">
      <c r="A73" s="287" t="str">
        <f>'Formularios Vigencia'!M62</f>
        <v>2-133-2.4.36.25</v>
      </c>
      <c r="B73" s="288">
        <f>VLOOKUP(A73,'Formularios Vigencia'!$M$3:$O$69,3,0)</f>
        <v>0</v>
      </c>
      <c r="D73" s="289" t="str">
        <f>'Formularios Vigencia'!Q26</f>
        <v>3-63-116-2.4.36.95</v>
      </c>
      <c r="E73" s="290">
        <f>VLOOKUP(D73,'Formularios Vigencia'!$Q$3:$S$69,3,0)</f>
        <v>0</v>
      </c>
    </row>
    <row r="74" spans="1:5">
      <c r="A74" s="287" t="str">
        <f>'Formularios Vigencia'!M63</f>
        <v>2-134-2.4.36.25</v>
      </c>
      <c r="B74" s="288">
        <f>VLOOKUP(A74,'Formularios Vigencia'!$M$3:$O$69,3,0)</f>
        <v>0</v>
      </c>
      <c r="D74" s="289" t="str">
        <f>'Formularios Vigencia'!Q27</f>
        <v>3-64-117-2.4.36.95</v>
      </c>
      <c r="E74" s="290">
        <f>VLOOKUP(D74,'Formularios Vigencia'!$Q$3:$S$69,3,0)</f>
        <v>0</v>
      </c>
    </row>
    <row r="75" spans="1:5">
      <c r="A75" s="287" t="str">
        <f>'Formularios Vigencia'!M64</f>
        <v>2-135-2.4.36.98</v>
      </c>
      <c r="B75" s="288">
        <f>VLOOKUP(A75,'Formularios Vigencia'!$M$3:$O$69,3,0)</f>
        <v>0</v>
      </c>
      <c r="D75" s="289" t="str">
        <f>'Formularios Vigencia'!Q28</f>
        <v>3-65-118-0</v>
      </c>
      <c r="E75" s="290">
        <f>VLOOKUP(D75,'Formularios Vigencia'!$Q$3:$S$69,3,0)</f>
        <v>0</v>
      </c>
    </row>
    <row r="76" spans="1:5">
      <c r="A76" s="287" t="e">
        <f>'Formularios Vigencia'!#REF!</f>
        <v>#REF!</v>
      </c>
      <c r="B76" s="288" t="e">
        <f>VLOOKUP(A76,'Formularios Vigencia'!$M$3:$O$69,3,0)</f>
        <v>#REF!</v>
      </c>
      <c r="D76" s="289" t="str">
        <f>'Formularios Vigencia'!Q30</f>
        <v>3-67-120-2.4.36.95</v>
      </c>
      <c r="E76" s="290">
        <f>VLOOKUP(D76,'Formularios Vigencia'!$Q$3:$S$69,3,0)</f>
        <v>0</v>
      </c>
    </row>
    <row r="77" spans="1:5">
      <c r="A77" s="287" t="e">
        <f>'Formularios Vigencia'!#REF!</f>
        <v>#REF!</v>
      </c>
      <c r="B77" s="288" t="e">
        <f>VLOOKUP(A77,'Formularios Vigencia'!$M$3:$O$69,3,0)</f>
        <v>#REF!</v>
      </c>
      <c r="D77" s="289" t="e">
        <f>'Formularios Vigencia'!#REF!</f>
        <v>#REF!</v>
      </c>
      <c r="E77" s="290" t="e">
        <f>VLOOKUP(D77,'Formularios Vigencia'!$Q$3:$S$69,3,0)</f>
        <v>#REF!</v>
      </c>
    </row>
    <row r="78" spans="1:5">
      <c r="A78" s="287" t="e">
        <f>'Formularios Vigencia'!#REF!</f>
        <v>#REF!</v>
      </c>
      <c r="B78" s="288" t="e">
        <f>VLOOKUP(A78,'Formularios Vigencia'!$M$3:$O$69,3,0)</f>
        <v>#REF!</v>
      </c>
      <c r="D78" s="289" t="e">
        <f>'Formularios Vigencia'!#REF!</f>
        <v>#REF!</v>
      </c>
      <c r="E78" s="290" t="e">
        <f>VLOOKUP(D78,'Formularios Vigencia'!$Q$3:$S$69,3,0)</f>
        <v>#REF!</v>
      </c>
    </row>
    <row r="79" spans="1:5">
      <c r="A79" s="287" t="str">
        <f>'Formularios Vigencia'!M65</f>
        <v>2-136-0</v>
      </c>
      <c r="B79" s="288">
        <f>VLOOKUP(A79,'Formularios Vigencia'!$M$3:$O$69,3,0)</f>
        <v>0</v>
      </c>
      <c r="D79" s="291" t="str">
        <f>'Formularios Vigencia'!U4</f>
        <v>4-77-2.4.36.15</v>
      </c>
      <c r="E79" s="292">
        <f>VLOOKUP(D79,'Formularios Vigencia'!$U$3:$W$69,3,0)</f>
        <v>0</v>
      </c>
    </row>
    <row r="80" spans="1:5">
      <c r="A80" s="287" t="str">
        <f>'Formularios Vigencia'!M66</f>
        <v>2-137-0</v>
      </c>
      <c r="B80" s="288">
        <f>VLOOKUP(A80,'Formularios Vigencia'!$M$3:$O$69,3,0)</f>
        <v>0</v>
      </c>
      <c r="D80" s="291" t="str">
        <f>'Formularios Vigencia'!U5</f>
        <v>4-78-2.4.36.13</v>
      </c>
      <c r="E80" s="292">
        <f>VLOOKUP(D80,'Formularios Vigencia'!$U$3:$W$69,3,0)</f>
        <v>0</v>
      </c>
    </row>
    <row r="81" spans="1:5">
      <c r="A81" s="287" t="str">
        <f>'Formularios Vigencia'!M67</f>
        <v>2-138-0</v>
      </c>
      <c r="B81" s="288">
        <f>VLOOKUP(A81,'Formularios Vigencia'!$M$3:$O$69,3,0)</f>
        <v>0</v>
      </c>
      <c r="D81" s="291" t="str">
        <f>'Formularios Vigencia'!U6</f>
        <v>4-29-79-2.4.36.03</v>
      </c>
      <c r="E81" s="292">
        <f>VLOOKUP(D81,'Formularios Vigencia'!$U$3:$W$69,3,0)</f>
        <v>0</v>
      </c>
    </row>
    <row r="82" spans="1:5">
      <c r="A82" s="287" t="str">
        <f>'Formularios Vigencia'!M68</f>
        <v>2-980-0</v>
      </c>
      <c r="B82" s="288">
        <f>VLOOKUP(A82,'Formularios Vigencia'!$M$3:$O$69,3,0)</f>
        <v>0</v>
      </c>
      <c r="D82" s="291" t="str">
        <f>'Formularios Vigencia'!U7</f>
        <v>4-30-80-2.4.36.04</v>
      </c>
      <c r="E82" s="292">
        <f>VLOOKUP(D82,'Formularios Vigencia'!$U$3:$W$69,3,0)</f>
        <v>0</v>
      </c>
    </row>
    <row r="83" spans="1:5">
      <c r="A83" s="287" t="str">
        <f>'Formularios Vigencia'!M69</f>
        <v>2-80 - 79-2.4.36.25</v>
      </c>
      <c r="B83" s="288">
        <f>VLOOKUP(A83,'Formularios Vigencia'!$M$3:$O$69,3,0)</f>
        <v>0</v>
      </c>
      <c r="D83" s="291" t="str">
        <f>'Formularios Vigencia'!U8</f>
        <v>4-31-81-2.4.36.05</v>
      </c>
      <c r="E83" s="292">
        <f>VLOOKUP(D83,'Formularios Vigencia'!$U$3:$W$69,3,0)</f>
        <v>0</v>
      </c>
    </row>
    <row r="84" spans="1:5">
      <c r="A84" s="289" t="str">
        <f>'Formularios Vigencia'!Q31</f>
        <v>3-93-2.4.36.15</v>
      </c>
      <c r="B84" s="290">
        <f>VLOOKUP(A84,'Formularios Vigencia'!$Q$3:$S$69,3,0)</f>
        <v>0</v>
      </c>
      <c r="D84" s="291" t="str">
        <f>'Formularios Vigencia'!U9</f>
        <v>4-32-82-2.4.36.07</v>
      </c>
      <c r="E84" s="292">
        <f>VLOOKUP(D84,'Formularios Vigencia'!$U$3:$W$69,3,0)</f>
        <v>0</v>
      </c>
    </row>
    <row r="85" spans="1:5">
      <c r="A85" s="289" t="str">
        <f>'Formularios Vigencia'!Q32</f>
        <v>3-94-2.4.36.13</v>
      </c>
      <c r="B85" s="290">
        <f>VLOOKUP(A85,'Formularios Vigencia'!$Q$3:$S$69,3,0)</f>
        <v>0</v>
      </c>
      <c r="D85" s="291" t="str">
        <f>'Formularios Vigencia'!U10</f>
        <v>4-33-83-2.4.36.06</v>
      </c>
      <c r="E85" s="292">
        <f>VLOOKUP(D85,'Formularios Vigencia'!$U$3:$W$69,3,0)</f>
        <v>0</v>
      </c>
    </row>
    <row r="86" spans="1:5">
      <c r="A86" s="289" t="str">
        <f>'Formularios Vigencia'!Q33</f>
        <v>3-42-95-2.4.36.03</v>
      </c>
      <c r="B86" s="290">
        <f>VLOOKUP(A86,'Formularios Vigencia'!$Q$3:$S$69,3,0)</f>
        <v>0</v>
      </c>
      <c r="D86" s="291" t="str">
        <f>'Formularios Vigencia'!U11</f>
        <v>4-34-84-0</v>
      </c>
      <c r="E86" s="292">
        <f>VLOOKUP(D86,'Formularios Vigencia'!$U$3:$W$69,3,0)</f>
        <v>0</v>
      </c>
    </row>
    <row r="87" spans="1:5">
      <c r="A87" s="289" t="str">
        <f>'Formularios Vigencia'!Q34</f>
        <v>3-43-96-2.4.36.04</v>
      </c>
      <c r="B87" s="290">
        <f>VLOOKUP(A87,'Formularios Vigencia'!$Q$3:$S$69,3,0)</f>
        <v>0</v>
      </c>
      <c r="D87" s="291" t="str">
        <f>'Formularios Vigencia'!U12</f>
        <v>4-35-85-2.4.36.02</v>
      </c>
      <c r="E87" s="292">
        <f>VLOOKUP(D87,'Formularios Vigencia'!$U$3:$W$69,3,0)</f>
        <v>0</v>
      </c>
    </row>
    <row r="88" spans="1:5">
      <c r="A88" s="289" t="str">
        <f>'Formularios Vigencia'!Q35</f>
        <v>3-44-97-2.4.36.05</v>
      </c>
      <c r="B88" s="290">
        <f>VLOOKUP(A88,'Formularios Vigencia'!$Q$3:$S$69,3,0)</f>
        <v>0</v>
      </c>
      <c r="D88" s="291" t="str">
        <f>'Formularios Vigencia'!U13</f>
        <v>4-36-86-2.4.36.08</v>
      </c>
      <c r="E88" s="292">
        <f>VLOOKUP(D88,'Formularios Vigencia'!$U$3:$W$69,3,0)</f>
        <v>0</v>
      </c>
    </row>
    <row r="89" spans="1:5">
      <c r="A89" s="289" t="str">
        <f>'Formularios Vigencia'!Q36</f>
        <v>3-45-98-2.4.36.07</v>
      </c>
      <c r="B89" s="290">
        <f>VLOOKUP(A89,'Formularios Vigencia'!$Q$3:$S$69,3,0)</f>
        <v>0</v>
      </c>
      <c r="D89" s="291" t="str">
        <f>'Formularios Vigencia'!U14</f>
        <v>4-37-87-0</v>
      </c>
      <c r="E89" s="292">
        <f>VLOOKUP(D89,'Formularios Vigencia'!$U$3:$W$69,3,0)</f>
        <v>0</v>
      </c>
    </row>
    <row r="90" spans="1:5">
      <c r="A90" s="289" t="str">
        <f>'Formularios Vigencia'!Q37</f>
        <v>3-46-99-2.4.36.06</v>
      </c>
      <c r="B90" s="290">
        <f>VLOOKUP(A90,'Formularios Vigencia'!$Q$3:$S$69,3,0)</f>
        <v>0</v>
      </c>
      <c r="D90" s="291" t="str">
        <f>'Formularios Vigencia'!U15</f>
        <v>4-38-88-2.4.36.26</v>
      </c>
      <c r="E90" s="292">
        <f>VLOOKUP(D90,'Formularios Vigencia'!$U$3:$W$69,3,0)</f>
        <v>0</v>
      </c>
    </row>
    <row r="91" spans="1:5">
      <c r="A91" s="289" t="str">
        <f>'Formularios Vigencia'!Q38</f>
        <v>3-47-100-0</v>
      </c>
      <c r="B91" s="290">
        <f>VLOOKUP(A91,'Formularios Vigencia'!$Q$3:$S$69,3,0)</f>
        <v>0</v>
      </c>
      <c r="D91" s="291" t="str">
        <f>'Formularios Vigencia'!U16</f>
        <v>4-89-2.4.36.12</v>
      </c>
      <c r="E91" s="292">
        <f>VLOOKUP(D91,'Formularios Vigencia'!$U$3:$W$69,3,0)</f>
        <v>0</v>
      </c>
    </row>
    <row r="92" spans="1:5">
      <c r="A92" s="289" t="str">
        <f>'Formularios Vigencia'!Q39</f>
        <v>3-48-101-2.4.36.02</v>
      </c>
      <c r="B92" s="290">
        <f>VLOOKUP(A92,'Formularios Vigencia'!$Q$3:$S$69,3,0)</f>
        <v>0</v>
      </c>
      <c r="D92" s="291" t="str">
        <f>'Formularios Vigencia'!U17</f>
        <v>4-39-90-2.4.36.09</v>
      </c>
      <c r="E92" s="292">
        <f>VLOOKUP(D92,'Formularios Vigencia'!$U$3:$W$69,3,0)</f>
        <v>0</v>
      </c>
    </row>
    <row r="93" spans="1:5">
      <c r="A93" s="289" t="str">
        <f>'Formularios Vigencia'!Q40</f>
        <v>3-49-102-2.4.36.08</v>
      </c>
      <c r="B93" s="290">
        <f>VLOOKUP(A93,'Formularios Vigencia'!$Q$3:$S$69,3,0)</f>
        <v>0</v>
      </c>
      <c r="D93" s="291" t="str">
        <f>'Formularios Vigencia'!U18</f>
        <v>4-40-91-2.4.36.90</v>
      </c>
      <c r="E93" s="292">
        <f>VLOOKUP(D93,'Formularios Vigencia'!$U$3:$W$69,3,0)</f>
        <v>0</v>
      </c>
    </row>
    <row r="94" spans="1:5">
      <c r="A94" s="289" t="str">
        <f>'Formularios Vigencia'!Q41</f>
        <v>3-50-103-0</v>
      </c>
      <c r="B94" s="290">
        <f>VLOOKUP(A94,'Formularios Vigencia'!$Q$3:$S$69,3,0)</f>
        <v>0</v>
      </c>
      <c r="D94" s="291" t="str">
        <f>'Formularios Vigencia'!U22</f>
        <v>4-59-2.4.36.95</v>
      </c>
      <c r="E94" s="292">
        <f>VLOOKUP(D94,'Formularios Vigencia'!$U$3:$W$69,3,0)</f>
        <v>0</v>
      </c>
    </row>
    <row r="95" spans="1:5">
      <c r="A95" s="289" t="str">
        <f>'Formularios Vigencia'!Q42</f>
        <v>3-51-104-2.4.36.26</v>
      </c>
      <c r="B95" s="290">
        <f>VLOOKUP(A95,'Formularios Vigencia'!$Q$3:$S$69,3,0)</f>
        <v>0</v>
      </c>
      <c r="D95" s="291" t="str">
        <f>'Formularios Vigencia'!U23</f>
        <v>4-60-113-2.4.36.95</v>
      </c>
      <c r="E95" s="292">
        <f>VLOOKUP(D95,'Formularios Vigencia'!$U$3:$W$69,3,0)</f>
        <v>0</v>
      </c>
    </row>
    <row r="96" spans="1:5">
      <c r="A96" s="289" t="str">
        <f>'Formularios Vigencia'!Q43</f>
        <v>3-105-2.4.36.12</v>
      </c>
      <c r="B96" s="290">
        <f>VLOOKUP(A96,'Formularios Vigencia'!$Q$3:$S$69,3,0)</f>
        <v>0</v>
      </c>
      <c r="D96" s="291" t="str">
        <f>'Formularios Vigencia'!U24</f>
        <v>4-61-114-2.4.36.95</v>
      </c>
      <c r="E96" s="292">
        <f>VLOOKUP(D96,'Formularios Vigencia'!$U$3:$W$69,3,0)</f>
        <v>0</v>
      </c>
    </row>
    <row r="97" spans="1:5">
      <c r="A97" s="289" t="str">
        <f>'Formularios Vigencia'!Q44</f>
        <v>3-52-106-2.4.36.09</v>
      </c>
      <c r="B97" s="290">
        <f>VLOOKUP(A97,'Formularios Vigencia'!$Q$3:$S$69,3,0)</f>
        <v>0</v>
      </c>
      <c r="D97" s="291" t="str">
        <f>'Formularios Vigencia'!U25</f>
        <v>4-62-115-2.4.36.95</v>
      </c>
      <c r="E97" s="292">
        <f>VLOOKUP(D97,'Formularios Vigencia'!$U$3:$W$69,3,0)</f>
        <v>0</v>
      </c>
    </row>
    <row r="98" spans="1:5">
      <c r="A98" s="289" t="str">
        <f>'Formularios Vigencia'!Q45</f>
        <v>3-53-107-2.4.36.90</v>
      </c>
      <c r="B98" s="290">
        <f>VLOOKUP(A98,'Formularios Vigencia'!$Q$3:$S$69,3,0)</f>
        <v>0</v>
      </c>
      <c r="D98" s="291" t="str">
        <f>'Formularios Vigencia'!U26</f>
        <v>4-63-116-2.4.36.95</v>
      </c>
      <c r="E98" s="292">
        <f>VLOOKUP(D98,'Formularios Vigencia'!$U$3:$W$69,3,0)</f>
        <v>0</v>
      </c>
    </row>
    <row r="99" spans="1:5">
      <c r="A99" s="289" t="str">
        <f>'Formularios Vigencia'!Q49</f>
        <v>3-68-2.4.36.95</v>
      </c>
      <c r="B99" s="290">
        <f>VLOOKUP(A99,'Formularios Vigencia'!$Q$3:$S$69,3,0)</f>
        <v>0</v>
      </c>
      <c r="D99" s="291" t="str">
        <f>'Formularios Vigencia'!U27</f>
        <v>4-64-117-2.4.36.95</v>
      </c>
      <c r="E99" s="292">
        <f>VLOOKUP(D99,'Formularios Vigencia'!$U$3:$W$69,3,0)</f>
        <v>0</v>
      </c>
    </row>
    <row r="100" spans="1:5">
      <c r="A100" s="289" t="str">
        <f>'Formularios Vigencia'!Q50</f>
        <v>3-69-121-2.4.36.95</v>
      </c>
      <c r="B100" s="290">
        <f>VLOOKUP(A100,'Formularios Vigencia'!$Q$3:$S$69,3,0)</f>
        <v>0</v>
      </c>
      <c r="D100" s="291" t="str">
        <f>'Formularios Vigencia'!U28</f>
        <v>4-65-118-0</v>
      </c>
      <c r="E100" s="292">
        <f>VLOOKUP(D100,'Formularios Vigencia'!$U$3:$W$69,3,0)</f>
        <v>0</v>
      </c>
    </row>
    <row r="101" spans="1:5">
      <c r="A101" s="289" t="str">
        <f>'Formularios Vigencia'!Q51</f>
        <v>3-70-122-2.4.36.95</v>
      </c>
      <c r="B101" s="290">
        <f>VLOOKUP(A101,'Formularios Vigencia'!$Q$3:$S$69,3,0)</f>
        <v>0</v>
      </c>
      <c r="D101" s="291" t="str">
        <f>'Formularios Vigencia'!U30</f>
        <v>4-67-120-2.4.36.95</v>
      </c>
      <c r="E101" s="292">
        <f>VLOOKUP(D101,'Formularios Vigencia'!$U$3:$W$69,3,0)</f>
        <v>0</v>
      </c>
    </row>
    <row r="102" spans="1:5">
      <c r="A102" s="289" t="str">
        <f>'Formularios Vigencia'!Q52</f>
        <v>3-71-123-2.4.36.95</v>
      </c>
      <c r="B102" s="290">
        <f>VLOOKUP(A102,'Formularios Vigencia'!$Q$3:$S$69,3,0)</f>
        <v>0</v>
      </c>
      <c r="D102" s="291" t="e">
        <f>'Formularios Vigencia'!#REF!</f>
        <v>#REF!</v>
      </c>
      <c r="E102" s="292" t="e">
        <f>VLOOKUP(D102,'Formularios Vigencia'!$U$3:$W$69,3,0)</f>
        <v>#REF!</v>
      </c>
    </row>
    <row r="103" spans="1:5">
      <c r="A103" s="289" t="str">
        <f>'Formularios Vigencia'!Q53</f>
        <v>3-72-124-2.4.36.95</v>
      </c>
      <c r="B103" s="290">
        <f>VLOOKUP(A103,'Formularios Vigencia'!$Q$3:$S$69,3,0)</f>
        <v>0</v>
      </c>
      <c r="D103" s="291" t="e">
        <f>'Formularios Vigencia'!#REF!</f>
        <v>#REF!</v>
      </c>
      <c r="E103" s="292" t="e">
        <f>VLOOKUP(D103,'Formularios Vigencia'!$U$3:$W$69,3,0)</f>
        <v>#REF!</v>
      </c>
    </row>
    <row r="104" spans="1:5">
      <c r="A104" s="289" t="str">
        <f>'Formularios Vigencia'!Q54</f>
        <v>3-73-125-2.4.36.95</v>
      </c>
      <c r="B104" s="290">
        <f>VLOOKUP(A104,'Formularios Vigencia'!$Q$3:$S$69,3,0)</f>
        <v>0</v>
      </c>
      <c r="D104" s="293" t="str">
        <f>'Formularios Vigencia'!Y4</f>
        <v>5-77-2.4.36.15</v>
      </c>
      <c r="E104" s="294">
        <f>VLOOKUP(D104,'Formularios Vigencia'!$Y$3:$AA$69,3,0)</f>
        <v>0</v>
      </c>
    </row>
    <row r="105" spans="1:5">
      <c r="A105" s="289" t="str">
        <f>'Formularios Vigencia'!Q55</f>
        <v>3-74-126-</v>
      </c>
      <c r="B105" s="290">
        <f>VLOOKUP(A105,'Formularios Vigencia'!$Q$3:$S$69,3,0)</f>
        <v>0</v>
      </c>
      <c r="D105" s="293" t="str">
        <f>'Formularios Vigencia'!Y5</f>
        <v>5-78-2.4.36.13</v>
      </c>
      <c r="E105" s="294">
        <f>VLOOKUP(D105,'Formularios Vigencia'!$Y$3:$AA$69,3,0)</f>
        <v>0</v>
      </c>
    </row>
    <row r="106" spans="1:5">
      <c r="A106" s="289" t="str">
        <f>'Formularios Vigencia'!Q57</f>
        <v>3-76-128-2.4.36.95</v>
      </c>
      <c r="B106" s="290">
        <f>VLOOKUP(A106,'Formularios Vigencia'!$Q$3:$S$69,3,0)</f>
        <v>0</v>
      </c>
      <c r="D106" s="293" t="str">
        <f>'Formularios Vigencia'!Y6</f>
        <v>5-29-79-2.4.36.03</v>
      </c>
      <c r="E106" s="294">
        <f>VLOOKUP(D106,'Formularios Vigencia'!$Y$3:$AA$69,3,0)</f>
        <v>0</v>
      </c>
    </row>
    <row r="107" spans="1:5">
      <c r="A107" s="289" t="e">
        <f>'Formularios Vigencia'!#REF!</f>
        <v>#REF!</v>
      </c>
      <c r="B107" s="290" t="e">
        <f>VLOOKUP(A107,'Formularios Vigencia'!$Q$3:$S$69,3,0)</f>
        <v>#REF!</v>
      </c>
      <c r="D107" s="293" t="str">
        <f>'Formularios Vigencia'!Y7</f>
        <v>5-30-80-2.4.36.04</v>
      </c>
      <c r="E107" s="294">
        <f>VLOOKUP(D107,'Formularios Vigencia'!$Y$3:$AA$69,3,0)</f>
        <v>0</v>
      </c>
    </row>
    <row r="108" spans="1:5">
      <c r="A108" s="289" t="e">
        <f>'Formularios Vigencia'!#REF!</f>
        <v>#REF!</v>
      </c>
      <c r="B108" s="290" t="e">
        <f>VLOOKUP(A108,'Formularios Vigencia'!$Q$3:$S$69,3,0)</f>
        <v>#REF!</v>
      </c>
      <c r="D108" s="293" t="str">
        <f>'Formularios Vigencia'!Y8</f>
        <v>5-31-81-2.4.36.05</v>
      </c>
      <c r="E108" s="294">
        <f>VLOOKUP(D108,'Formularios Vigencia'!$Y$3:$AA$69,3,0)</f>
        <v>0</v>
      </c>
    </row>
    <row r="109" spans="1:5">
      <c r="A109" s="289" t="str">
        <f>'Formularios Vigencia'!Q58</f>
        <v>3-129-</v>
      </c>
      <c r="B109" s="290">
        <f>VLOOKUP(A109,'Formularios Vigencia'!$Q$3:$S$69,3,0)</f>
        <v>0</v>
      </c>
      <c r="D109" s="293" t="str">
        <f>'Formularios Vigencia'!Y9</f>
        <v>5-32-82-2.4.36.07</v>
      </c>
      <c r="E109" s="294">
        <f>VLOOKUP(D109,'Formularios Vigencia'!$Y$3:$AA$69,3,0)</f>
        <v>0</v>
      </c>
    </row>
    <row r="110" spans="1:5">
      <c r="A110" s="289" t="str">
        <f>'Formularios Vigencia'!Q59</f>
        <v>3-130-</v>
      </c>
      <c r="B110" s="290">
        <f>VLOOKUP(A110,'Formularios Vigencia'!$Q$3:$S$69,3,0)</f>
        <v>0</v>
      </c>
      <c r="D110" s="293" t="str">
        <f>'Formularios Vigencia'!Y10</f>
        <v>5-33-83-2.4.36.06</v>
      </c>
      <c r="E110" s="294">
        <f>VLOOKUP(D110,'Formularios Vigencia'!$Y$3:$AA$69,3,0)</f>
        <v>0</v>
      </c>
    </row>
    <row r="111" spans="1:5">
      <c r="A111" s="289" t="str">
        <f>'Formularios Vigencia'!Q60</f>
        <v>3-131-2.4.36.25</v>
      </c>
      <c r="B111" s="290">
        <f>VLOOKUP(A111,'Formularios Vigencia'!$Q$3:$S$69,3,0)</f>
        <v>0</v>
      </c>
      <c r="D111" s="293" t="str">
        <f>'Formularios Vigencia'!Y11</f>
        <v>5-34-84-0</v>
      </c>
      <c r="E111" s="294">
        <f>VLOOKUP(D111,'Formularios Vigencia'!$Y$3:$AA$69,3,0)</f>
        <v>0</v>
      </c>
    </row>
    <row r="112" spans="1:5">
      <c r="A112" s="289" t="str">
        <f>'Formularios Vigencia'!Q61</f>
        <v>3-132-2.4.36.25</v>
      </c>
      <c r="B112" s="290">
        <f>VLOOKUP(A112,'Formularios Vigencia'!$Q$3:$S$69,3,0)</f>
        <v>0</v>
      </c>
      <c r="D112" s="293" t="str">
        <f>'Formularios Vigencia'!Y12</f>
        <v>5-35-85-2.4.36.02</v>
      </c>
      <c r="E112" s="294">
        <f>VLOOKUP(D112,'Formularios Vigencia'!$Y$3:$AA$69,3,0)</f>
        <v>0</v>
      </c>
    </row>
    <row r="113" spans="1:5">
      <c r="A113" s="289" t="str">
        <f>'Formularios Vigencia'!Q62</f>
        <v>3-133-2.4.36.25</v>
      </c>
      <c r="B113" s="290">
        <f>VLOOKUP(A113,'Formularios Vigencia'!$Q$3:$S$69,3,0)</f>
        <v>0</v>
      </c>
      <c r="D113" s="293" t="str">
        <f>'Formularios Vigencia'!Y13</f>
        <v>5-36-86-2.4.36.08</v>
      </c>
      <c r="E113" s="294">
        <f>VLOOKUP(D113,'Formularios Vigencia'!$Y$3:$AA$69,3,0)</f>
        <v>0</v>
      </c>
    </row>
    <row r="114" spans="1:5">
      <c r="A114" s="289" t="str">
        <f>'Formularios Vigencia'!Q63</f>
        <v>3-134-2.4.36.25</v>
      </c>
      <c r="B114" s="290">
        <f>VLOOKUP(A114,'Formularios Vigencia'!$Q$3:$S$69,3,0)</f>
        <v>0</v>
      </c>
      <c r="D114" s="293" t="str">
        <f>'Formularios Vigencia'!Y14</f>
        <v>5-37-87-0</v>
      </c>
      <c r="E114" s="294">
        <f>VLOOKUP(D114,'Formularios Vigencia'!$Y$3:$AA$69,3,0)</f>
        <v>0</v>
      </c>
    </row>
    <row r="115" spans="1:5">
      <c r="A115" s="289" t="str">
        <f>'Formularios Vigencia'!Q64</f>
        <v>3-135-2.4.36.98</v>
      </c>
      <c r="B115" s="290">
        <f>VLOOKUP(A115,'Formularios Vigencia'!$Q$3:$S$69,3,0)</f>
        <v>0</v>
      </c>
      <c r="D115" s="293" t="str">
        <f>'Formularios Vigencia'!Y15</f>
        <v>5-38-88-2.4.36.26</v>
      </c>
      <c r="E115" s="294">
        <f>VLOOKUP(D115,'Formularios Vigencia'!$Y$3:$AA$69,3,0)</f>
        <v>0</v>
      </c>
    </row>
    <row r="116" spans="1:5">
      <c r="A116" s="289" t="e">
        <f>'Formularios Vigencia'!#REF!</f>
        <v>#REF!</v>
      </c>
      <c r="B116" s="290" t="e">
        <f>VLOOKUP(A116,'Formularios Vigencia'!$Q$3:$S$69,3,0)</f>
        <v>#REF!</v>
      </c>
      <c r="D116" s="293" t="str">
        <f>'Formularios Vigencia'!Y16</f>
        <v>5-89-2.4.36.12</v>
      </c>
      <c r="E116" s="294">
        <f>VLOOKUP(D116,'Formularios Vigencia'!$Y$3:$AA$69,3,0)</f>
        <v>0</v>
      </c>
    </row>
    <row r="117" spans="1:5">
      <c r="A117" s="289" t="e">
        <f>'Formularios Vigencia'!#REF!</f>
        <v>#REF!</v>
      </c>
      <c r="B117" s="290" t="e">
        <f>VLOOKUP(A117,'Formularios Vigencia'!$Q$3:$S$69,3,0)</f>
        <v>#REF!</v>
      </c>
      <c r="D117" s="293" t="str">
        <f>'Formularios Vigencia'!Y17</f>
        <v>5-39-90-2.4.36.09</v>
      </c>
      <c r="E117" s="294">
        <f>VLOOKUP(D117,'Formularios Vigencia'!$Y$3:$AA$69,3,0)</f>
        <v>0</v>
      </c>
    </row>
    <row r="118" spans="1:5">
      <c r="A118" s="289" t="e">
        <f>'Formularios Vigencia'!#REF!</f>
        <v>#REF!</v>
      </c>
      <c r="B118" s="290"/>
      <c r="D118" s="293" t="str">
        <f>'Formularios Vigencia'!Y18</f>
        <v>5-40-91-2.4.36.90</v>
      </c>
      <c r="E118" s="294">
        <f>VLOOKUP(D118,'Formularios Vigencia'!$Y$3:$AA$69,3,0)</f>
        <v>0</v>
      </c>
    </row>
    <row r="119" spans="1:5">
      <c r="A119" s="289" t="str">
        <f>'Formularios Vigencia'!Q65</f>
        <v>3-136-0</v>
      </c>
      <c r="B119" s="290">
        <f>VLOOKUP(A119,'Formularios Vigencia'!$Q$3:$S$69,3,0)</f>
        <v>0</v>
      </c>
      <c r="D119" s="293" t="str">
        <f>'Formularios Vigencia'!Y22</f>
        <v>5-59-2.4.36.95</v>
      </c>
      <c r="E119" s="294">
        <f>VLOOKUP(D119,'Formularios Vigencia'!$Y$3:$AA$69,3,0)</f>
        <v>0</v>
      </c>
    </row>
    <row r="120" spans="1:5">
      <c r="A120" s="289" t="str">
        <f>'Formularios Vigencia'!Q66</f>
        <v>3-137-0</v>
      </c>
      <c r="B120" s="290">
        <f>VLOOKUP(A120,'Formularios Vigencia'!$Q$3:$S$69,3,0)</f>
        <v>0</v>
      </c>
      <c r="D120" s="293" t="str">
        <f>'Formularios Vigencia'!Y23</f>
        <v>5-60-113-2.4.36.95</v>
      </c>
      <c r="E120" s="294">
        <f>VLOOKUP(D120,'Formularios Vigencia'!$Y$3:$AA$69,3,0)</f>
        <v>0</v>
      </c>
    </row>
    <row r="121" spans="1:5">
      <c r="A121" s="289" t="str">
        <f>'Formularios Vigencia'!Q67</f>
        <v>3-138-0</v>
      </c>
      <c r="B121" s="290">
        <f>VLOOKUP(A121,'Formularios Vigencia'!$Q$3:$S$69,3,0)</f>
        <v>0</v>
      </c>
      <c r="D121" s="293" t="str">
        <f>'Formularios Vigencia'!Y24</f>
        <v>5-61-114-2.4.36.95</v>
      </c>
      <c r="E121" s="294">
        <f>VLOOKUP(D121,'Formularios Vigencia'!$Y$3:$AA$69,3,0)</f>
        <v>0</v>
      </c>
    </row>
    <row r="122" spans="1:5">
      <c r="A122" s="289" t="str">
        <f>'Formularios Vigencia'!Q68</f>
        <v>3-980-0</v>
      </c>
      <c r="B122" s="290">
        <f>VLOOKUP(A122,'Formularios Vigencia'!$Q$3:$S$69,3,0)</f>
        <v>0</v>
      </c>
      <c r="D122" s="293" t="str">
        <f>'Formularios Vigencia'!Y25</f>
        <v>5-62-115-2.4.36.95</v>
      </c>
      <c r="E122" s="294">
        <f>VLOOKUP(D122,'Formularios Vigencia'!$Y$3:$AA$69,3,0)</f>
        <v>0</v>
      </c>
    </row>
    <row r="123" spans="1:5">
      <c r="A123" s="289" t="str">
        <f>'Formularios Vigencia'!Q69</f>
        <v>3-80 - 79-2.4.36.25</v>
      </c>
      <c r="B123" s="290">
        <f>VLOOKUP(A123,'Formularios Vigencia'!$Q$3:$S$69,3,0)</f>
        <v>0</v>
      </c>
      <c r="D123" s="293" t="str">
        <f>'Formularios Vigencia'!Y26</f>
        <v>5-63-116-2.4.36.95</v>
      </c>
      <c r="E123" s="294">
        <f>VLOOKUP(D123,'Formularios Vigencia'!$Y$3:$AA$69,3,0)</f>
        <v>0</v>
      </c>
    </row>
    <row r="124" spans="1:5">
      <c r="A124" s="291" t="str">
        <f>'Formularios Vigencia'!U31</f>
        <v>4-93-2.4.36.15</v>
      </c>
      <c r="B124" s="292">
        <f>VLOOKUP(A124,'Formularios Vigencia'!$U$3:$W$69,3,0)</f>
        <v>0</v>
      </c>
      <c r="D124" s="293" t="str">
        <f>'Formularios Vigencia'!Y27</f>
        <v>5-64-117-2.4.36.95</v>
      </c>
      <c r="E124" s="294">
        <f>VLOOKUP(D124,'Formularios Vigencia'!$Y$3:$AA$69,3,0)</f>
        <v>0</v>
      </c>
    </row>
    <row r="125" spans="1:5">
      <c r="A125" s="291" t="str">
        <f>'Formularios Vigencia'!U32</f>
        <v>4-94-2.4.36.13</v>
      </c>
      <c r="B125" s="292">
        <f>VLOOKUP(A125,'Formularios Vigencia'!$U$3:$W$69,3,0)</f>
        <v>0</v>
      </c>
      <c r="D125" s="293" t="str">
        <f>'Formularios Vigencia'!Y28</f>
        <v>5-65-118-0</v>
      </c>
      <c r="E125" s="294">
        <f>VLOOKUP(D125,'Formularios Vigencia'!$Y$3:$AA$69,3,0)</f>
        <v>0</v>
      </c>
    </row>
    <row r="126" spans="1:5">
      <c r="A126" s="291" t="str">
        <f>'Formularios Vigencia'!U33</f>
        <v>4-42-95-2.4.36.03</v>
      </c>
      <c r="B126" s="292">
        <f>VLOOKUP(A126,'Formularios Vigencia'!$U$3:$W$69,3,0)</f>
        <v>0</v>
      </c>
      <c r="D126" s="293" t="str">
        <f>'Formularios Vigencia'!Y30</f>
        <v>5-67-120-2.4.36.95</v>
      </c>
      <c r="E126" s="294">
        <f>VLOOKUP(D126,'Formularios Vigencia'!$Y$3:$AA$69,3,0)</f>
        <v>0</v>
      </c>
    </row>
    <row r="127" spans="1:5">
      <c r="A127" s="291" t="str">
        <f>'Formularios Vigencia'!U34</f>
        <v>4-43-96-2.4.36.04</v>
      </c>
      <c r="B127" s="292">
        <f>VLOOKUP(A127,'Formularios Vigencia'!$U$3:$W$69,3,0)</f>
        <v>0</v>
      </c>
      <c r="D127" s="293" t="e">
        <f>'Formularios Vigencia'!#REF!</f>
        <v>#REF!</v>
      </c>
      <c r="E127" s="294" t="e">
        <f>VLOOKUP(D127,'Formularios Vigencia'!$Y$3:$AA$69,3,0)</f>
        <v>#REF!</v>
      </c>
    </row>
    <row r="128" spans="1:5">
      <c r="A128" s="291" t="str">
        <f>'Formularios Vigencia'!U35</f>
        <v>4-44-97-2.4.36.05</v>
      </c>
      <c r="B128" s="292">
        <f>VLOOKUP(A128,'Formularios Vigencia'!$U$3:$W$69,3,0)</f>
        <v>0</v>
      </c>
      <c r="D128" s="293" t="e">
        <f>'Formularios Vigencia'!#REF!</f>
        <v>#REF!</v>
      </c>
      <c r="E128" s="294" t="e">
        <f>VLOOKUP(D128,'Formularios Vigencia'!$Y$3:$AA$69,3,0)</f>
        <v>#REF!</v>
      </c>
    </row>
    <row r="129" spans="1:5">
      <c r="A129" s="291" t="str">
        <f>'Formularios Vigencia'!U36</f>
        <v>4-45-98-2.4.36.07</v>
      </c>
      <c r="B129" s="292">
        <f>VLOOKUP(A129,'Formularios Vigencia'!$U$3:$W$69,3,0)</f>
        <v>0</v>
      </c>
      <c r="D129" s="295" t="str">
        <f>'Formularios Vigencia'!AC4</f>
        <v>6-77-2.4.36.15</v>
      </c>
      <c r="E129" s="296">
        <f>VLOOKUP(D129,'Formularios Vigencia'!$AC$3:$AE$69,3,0)</f>
        <v>0</v>
      </c>
    </row>
    <row r="130" spans="1:5">
      <c r="A130" s="291" t="str">
        <f>'Formularios Vigencia'!U37</f>
        <v>4-46-99-2.4.36.06</v>
      </c>
      <c r="B130" s="292">
        <f>VLOOKUP(A130,'Formularios Vigencia'!$U$3:$W$69,3,0)</f>
        <v>0</v>
      </c>
      <c r="D130" s="295" t="str">
        <f>'Formularios Vigencia'!AC5</f>
        <v>6-78-2.4.36.13</v>
      </c>
      <c r="E130" s="296">
        <f>VLOOKUP(D130,'Formularios Vigencia'!$AC$3:$AE$69,3,0)</f>
        <v>0</v>
      </c>
    </row>
    <row r="131" spans="1:5">
      <c r="A131" s="291" t="str">
        <f>'Formularios Vigencia'!U38</f>
        <v>4-47-100-0</v>
      </c>
      <c r="B131" s="292">
        <f>VLOOKUP(A131,'Formularios Vigencia'!$U$3:$W$69,3,0)</f>
        <v>0</v>
      </c>
      <c r="D131" s="295" t="str">
        <f>'Formularios Vigencia'!AC6</f>
        <v>6-29-79-2.4.36.03</v>
      </c>
      <c r="E131" s="296">
        <f>VLOOKUP(D131,'Formularios Vigencia'!$AC$3:$AE$69,3,0)</f>
        <v>0</v>
      </c>
    </row>
    <row r="132" spans="1:5">
      <c r="A132" s="291" t="str">
        <f>'Formularios Vigencia'!U39</f>
        <v>4-48-101-2.4.36.02</v>
      </c>
      <c r="B132" s="292">
        <f>VLOOKUP(A132,'Formularios Vigencia'!$U$3:$W$69,3,0)</f>
        <v>0</v>
      </c>
      <c r="D132" s="295" t="str">
        <f>'Formularios Vigencia'!AC7</f>
        <v>6-30-80-2.4.36.04</v>
      </c>
      <c r="E132" s="296">
        <f>VLOOKUP(D132,'Formularios Vigencia'!$AC$3:$AE$69,3,0)</f>
        <v>0</v>
      </c>
    </row>
    <row r="133" spans="1:5">
      <c r="A133" s="291" t="str">
        <f>'Formularios Vigencia'!U40</f>
        <v>4-49-102-2.4.36.08</v>
      </c>
      <c r="B133" s="292">
        <f>VLOOKUP(A133,'Formularios Vigencia'!$U$3:$W$69,3,0)</f>
        <v>0</v>
      </c>
      <c r="D133" s="295" t="str">
        <f>'Formularios Vigencia'!AC8</f>
        <v>6-31-81-2.4.36.05</v>
      </c>
      <c r="E133" s="296">
        <f>VLOOKUP(D133,'Formularios Vigencia'!$AC$3:$AE$69,3,0)</f>
        <v>0</v>
      </c>
    </row>
    <row r="134" spans="1:5">
      <c r="A134" s="291" t="str">
        <f>'Formularios Vigencia'!U41</f>
        <v>4-50-103-0</v>
      </c>
      <c r="B134" s="292">
        <f>VLOOKUP(A134,'Formularios Vigencia'!$U$3:$W$69,3,0)</f>
        <v>0</v>
      </c>
      <c r="D134" s="295" t="str">
        <f>'Formularios Vigencia'!AC9</f>
        <v>6-32-82-2.4.36.07</v>
      </c>
      <c r="E134" s="296">
        <f>VLOOKUP(D134,'Formularios Vigencia'!$AC$3:$AE$69,3,0)</f>
        <v>0</v>
      </c>
    </row>
    <row r="135" spans="1:5">
      <c r="A135" s="291" t="str">
        <f>'Formularios Vigencia'!U42</f>
        <v>4-51-104-2.4.36.26</v>
      </c>
      <c r="B135" s="292">
        <f>VLOOKUP(A135,'Formularios Vigencia'!$U$3:$W$69,3,0)</f>
        <v>0</v>
      </c>
      <c r="D135" s="295" t="str">
        <f>'Formularios Vigencia'!AC10</f>
        <v>6-33-83-2.4.36.06</v>
      </c>
      <c r="E135" s="296">
        <f>VLOOKUP(D135,'Formularios Vigencia'!$AC$3:$AE$69,3,0)</f>
        <v>0</v>
      </c>
    </row>
    <row r="136" spans="1:5">
      <c r="A136" s="291" t="str">
        <f>'Formularios Vigencia'!U43</f>
        <v>4-105-2.4.36.12</v>
      </c>
      <c r="B136" s="292">
        <f>VLOOKUP(A136,'Formularios Vigencia'!$U$3:$W$69,3,0)</f>
        <v>0</v>
      </c>
      <c r="D136" s="295" t="str">
        <f>'Formularios Vigencia'!AC11</f>
        <v>6-34-84-0</v>
      </c>
      <c r="E136" s="296">
        <f>VLOOKUP(D136,'Formularios Vigencia'!$AC$3:$AE$69,3,0)</f>
        <v>0</v>
      </c>
    </row>
    <row r="137" spans="1:5">
      <c r="A137" s="291" t="str">
        <f>'Formularios Vigencia'!U44</f>
        <v>4-52-106-2.4.36.09</v>
      </c>
      <c r="B137" s="292">
        <f>VLOOKUP(A137,'Formularios Vigencia'!$U$3:$W$69,3,0)</f>
        <v>0</v>
      </c>
      <c r="D137" s="295" t="str">
        <f>'Formularios Vigencia'!AC12</f>
        <v>6-35-85-2.4.36.02</v>
      </c>
      <c r="E137" s="296">
        <f>VLOOKUP(D137,'Formularios Vigencia'!$AC$3:$AE$69,3,0)</f>
        <v>0</v>
      </c>
    </row>
    <row r="138" spans="1:5">
      <c r="A138" s="291" t="str">
        <f>'Formularios Vigencia'!U45</f>
        <v>4-53-107-2.4.36.90</v>
      </c>
      <c r="B138" s="292">
        <f>VLOOKUP(A138,'Formularios Vigencia'!$U$3:$W$69,3,0)</f>
        <v>0</v>
      </c>
      <c r="D138" s="295" t="str">
        <f>'Formularios Vigencia'!AC13</f>
        <v>6-36-86-2.4.36.08</v>
      </c>
      <c r="E138" s="296">
        <f>VLOOKUP(D138,'Formularios Vigencia'!$AC$3:$AE$69,3,0)</f>
        <v>0</v>
      </c>
    </row>
    <row r="139" spans="1:5">
      <c r="A139" s="291" t="str">
        <f>'Formularios Vigencia'!U49</f>
        <v>4-68-2.4.36.95</v>
      </c>
      <c r="B139" s="292">
        <f>VLOOKUP(A139,'Formularios Vigencia'!$U$3:$W$69,3,0)</f>
        <v>0</v>
      </c>
      <c r="D139" s="295" t="str">
        <f>'Formularios Vigencia'!AC14</f>
        <v>6-37-87-0</v>
      </c>
      <c r="E139" s="296">
        <f>VLOOKUP(D139,'Formularios Vigencia'!$AC$3:$AE$69,3,0)</f>
        <v>0</v>
      </c>
    </row>
    <row r="140" spans="1:5">
      <c r="A140" s="291" t="str">
        <f>'Formularios Vigencia'!U50</f>
        <v>4-69-121-2.4.36.95</v>
      </c>
      <c r="B140" s="292">
        <f>VLOOKUP(A140,'Formularios Vigencia'!$U$3:$W$69,3,0)</f>
        <v>0</v>
      </c>
      <c r="D140" s="295" t="str">
        <f>'Formularios Vigencia'!AC15</f>
        <v>6-38-88-2.4.36.26</v>
      </c>
      <c r="E140" s="296">
        <f>VLOOKUP(D140,'Formularios Vigencia'!$AC$3:$AE$69,3,0)</f>
        <v>0</v>
      </c>
    </row>
    <row r="141" spans="1:5">
      <c r="A141" s="291" t="str">
        <f>'Formularios Vigencia'!U51</f>
        <v>4-70-122-2.4.36.95</v>
      </c>
      <c r="B141" s="292">
        <f>VLOOKUP(A141,'Formularios Vigencia'!$U$3:$W$69,3,0)</f>
        <v>0</v>
      </c>
      <c r="D141" s="295" t="str">
        <f>'Formularios Vigencia'!AC16</f>
        <v>6-89-2.4.36.12</v>
      </c>
      <c r="E141" s="296">
        <f>VLOOKUP(D141,'Formularios Vigencia'!$AC$3:$AE$69,3,0)</f>
        <v>0</v>
      </c>
    </row>
    <row r="142" spans="1:5">
      <c r="A142" s="291" t="str">
        <f>'Formularios Vigencia'!U52</f>
        <v>4-71-123-2.4.36.95</v>
      </c>
      <c r="B142" s="292">
        <f>VLOOKUP(A142,'Formularios Vigencia'!$U$3:$W$69,3,0)</f>
        <v>0</v>
      </c>
      <c r="D142" s="295" t="str">
        <f>'Formularios Vigencia'!AC17</f>
        <v>6-39-90-2.4.36.09</v>
      </c>
      <c r="E142" s="296">
        <f>VLOOKUP(D142,'Formularios Vigencia'!$AC$3:$AE$69,3,0)</f>
        <v>0</v>
      </c>
    </row>
    <row r="143" spans="1:5">
      <c r="A143" s="291" t="str">
        <f>'Formularios Vigencia'!U53</f>
        <v>4-72-124-2.4.36.95</v>
      </c>
      <c r="B143" s="292">
        <f>VLOOKUP(A143,'Formularios Vigencia'!$U$3:$W$69,3,0)</f>
        <v>0</v>
      </c>
      <c r="D143" s="295" t="str">
        <f>'Formularios Vigencia'!AC18</f>
        <v>6-40-91-2.4.36.90</v>
      </c>
      <c r="E143" s="296">
        <f>VLOOKUP(D143,'Formularios Vigencia'!$AC$3:$AE$69,3,0)</f>
        <v>0</v>
      </c>
    </row>
    <row r="144" spans="1:5">
      <c r="A144" s="291" t="str">
        <f>'Formularios Vigencia'!U54</f>
        <v>4-73-125-2.4.36.95</v>
      </c>
      <c r="B144" s="292">
        <f>VLOOKUP(A144,'Formularios Vigencia'!$U$3:$W$69,3,0)</f>
        <v>0</v>
      </c>
      <c r="D144" s="295" t="str">
        <f>'Formularios Vigencia'!AC22</f>
        <v>6-59-2.4.36.95</v>
      </c>
      <c r="E144" s="296">
        <f>VLOOKUP(D144,'Formularios Vigencia'!$AC$3:$AE$69,3,0)</f>
        <v>0</v>
      </c>
    </row>
    <row r="145" spans="1:5">
      <c r="A145" s="291" t="str">
        <f>'Formularios Vigencia'!U55</f>
        <v>4-74-126-</v>
      </c>
      <c r="B145" s="292">
        <f>VLOOKUP(A145,'Formularios Vigencia'!$U$3:$W$69,3,0)</f>
        <v>0</v>
      </c>
      <c r="D145" s="295" t="str">
        <f>'Formularios Vigencia'!AC23</f>
        <v>6-60-113-2.4.36.95</v>
      </c>
      <c r="E145" s="296">
        <f>VLOOKUP(D145,'Formularios Vigencia'!$AC$3:$AE$69,3,0)</f>
        <v>0</v>
      </c>
    </row>
    <row r="146" spans="1:5">
      <c r="A146" s="291" t="str">
        <f>'Formularios Vigencia'!U57</f>
        <v>4-76-128-2.4.36.95</v>
      </c>
      <c r="B146" s="292">
        <f>VLOOKUP(A146,'Formularios Vigencia'!$U$3:$W$69,3,0)</f>
        <v>0</v>
      </c>
      <c r="D146" s="295" t="str">
        <f>'Formularios Vigencia'!AC24</f>
        <v>6-61-114-2.4.36.95</v>
      </c>
      <c r="E146" s="296">
        <f>VLOOKUP(D146,'Formularios Vigencia'!$AC$3:$AE$69,3,0)</f>
        <v>0</v>
      </c>
    </row>
    <row r="147" spans="1:5">
      <c r="A147" s="291" t="e">
        <f>'Formularios Vigencia'!#REF!</f>
        <v>#REF!</v>
      </c>
      <c r="B147" s="292" t="e">
        <f>VLOOKUP(A147,'Formularios Vigencia'!$U$3:$W$69,3,0)</f>
        <v>#REF!</v>
      </c>
      <c r="D147" s="295" t="str">
        <f>'Formularios Vigencia'!AC25</f>
        <v>6-62-115-2.4.36.95</v>
      </c>
      <c r="E147" s="296">
        <f>VLOOKUP(D147,'Formularios Vigencia'!$AC$3:$AE$69,3,0)</f>
        <v>0</v>
      </c>
    </row>
    <row r="148" spans="1:5">
      <c r="A148" s="291" t="e">
        <f>'Formularios Vigencia'!#REF!</f>
        <v>#REF!</v>
      </c>
      <c r="B148" s="292" t="e">
        <f>VLOOKUP(A148,'Formularios Vigencia'!$U$3:$W$69,3,0)</f>
        <v>#REF!</v>
      </c>
      <c r="D148" s="295" t="str">
        <f>'Formularios Vigencia'!AC26</f>
        <v>6-63-116-2.4.36.95</v>
      </c>
      <c r="E148" s="296">
        <f>VLOOKUP(D148,'Formularios Vigencia'!$AC$3:$AE$69,3,0)</f>
        <v>0</v>
      </c>
    </row>
    <row r="149" spans="1:5">
      <c r="A149" s="291" t="str">
        <f>'Formularios Vigencia'!U58</f>
        <v>4-129-</v>
      </c>
      <c r="B149" s="292">
        <f>VLOOKUP(A149,'Formularios Vigencia'!$U$3:$W$69,3,0)</f>
        <v>0</v>
      </c>
      <c r="D149" s="295" t="str">
        <f>'Formularios Vigencia'!AC27</f>
        <v>6-64-117-2.4.36.95</v>
      </c>
      <c r="E149" s="296">
        <f>VLOOKUP(D149,'Formularios Vigencia'!$AC$3:$AE$69,3,0)</f>
        <v>0</v>
      </c>
    </row>
    <row r="150" spans="1:5">
      <c r="A150" s="291" t="str">
        <f>'Formularios Vigencia'!U59</f>
        <v>4-130-</v>
      </c>
      <c r="B150" s="292">
        <f>VLOOKUP(A150,'Formularios Vigencia'!$U$3:$W$69,3,0)</f>
        <v>0</v>
      </c>
      <c r="D150" s="295" t="str">
        <f>'Formularios Vigencia'!AC28</f>
        <v>6-65-118-0</v>
      </c>
      <c r="E150" s="296">
        <f>VLOOKUP(D150,'Formularios Vigencia'!$AC$3:$AE$69,3,0)</f>
        <v>0</v>
      </c>
    </row>
    <row r="151" spans="1:5">
      <c r="A151" s="291" t="str">
        <f>'Formularios Vigencia'!U60</f>
        <v>4-131-2.4.36.25</v>
      </c>
      <c r="B151" s="292">
        <f>VLOOKUP(A151,'Formularios Vigencia'!$U$3:$W$69,3,0)</f>
        <v>0</v>
      </c>
      <c r="D151" s="295" t="str">
        <f>'Formularios Vigencia'!AC30</f>
        <v>6-67-120-2.4.36.95</v>
      </c>
      <c r="E151" s="296">
        <f>VLOOKUP(D151,'Formularios Vigencia'!$AC$3:$AE$69,3,0)</f>
        <v>0</v>
      </c>
    </row>
    <row r="152" spans="1:5">
      <c r="A152" s="291" t="str">
        <f>'Formularios Vigencia'!U61</f>
        <v>4-132-2.4.36.25</v>
      </c>
      <c r="B152" s="292">
        <f>VLOOKUP(A152,'Formularios Vigencia'!$U$3:$W$69,3,0)</f>
        <v>0</v>
      </c>
      <c r="D152" s="295" t="e">
        <f>'Formularios Vigencia'!#REF!</f>
        <v>#REF!</v>
      </c>
      <c r="E152" s="296" t="e">
        <f>VLOOKUP(D152,'Formularios Vigencia'!$AC$3:$AE$69,3,0)</f>
        <v>#REF!</v>
      </c>
    </row>
    <row r="153" spans="1:5">
      <c r="A153" s="291" t="str">
        <f>'Formularios Vigencia'!U62</f>
        <v>4-133-2.4.36.25</v>
      </c>
      <c r="B153" s="292">
        <f>VLOOKUP(A153,'Formularios Vigencia'!$U$3:$W$69,3,0)</f>
        <v>0</v>
      </c>
      <c r="D153" s="295" t="e">
        <f>'Formularios Vigencia'!#REF!</f>
        <v>#REF!</v>
      </c>
      <c r="E153" s="296" t="e">
        <f>VLOOKUP(D153,'Formularios Vigencia'!$AC$3:$AE$69,3,0)</f>
        <v>#REF!</v>
      </c>
    </row>
    <row r="154" spans="1:5">
      <c r="A154" s="291" t="str">
        <f>'Formularios Vigencia'!U63</f>
        <v>4-134-2.4.36.25</v>
      </c>
      <c r="B154" s="292">
        <f>VLOOKUP(A154,'Formularios Vigencia'!$U$3:$W$69,3,0)</f>
        <v>0</v>
      </c>
      <c r="D154" s="297" t="str">
        <f>'Formularios Vigencia'!AG4</f>
        <v>7-77-2.4.36.15</v>
      </c>
      <c r="E154" s="298">
        <f>VLOOKUP(D154,'Formularios Vigencia'!$AG$3:$AI$69,3,0)</f>
        <v>0</v>
      </c>
    </row>
    <row r="155" spans="1:5">
      <c r="A155" s="291" t="str">
        <f>'Formularios Vigencia'!U64</f>
        <v>4-135-2.4.36.98</v>
      </c>
      <c r="B155" s="292">
        <f>VLOOKUP(A155,'Formularios Vigencia'!$U$3:$W$69,3,0)</f>
        <v>0</v>
      </c>
      <c r="D155" s="297" t="str">
        <f>'Formularios Vigencia'!AG5</f>
        <v>7-78-2.4.36.13</v>
      </c>
      <c r="E155" s="298">
        <f>VLOOKUP(D155,'Formularios Vigencia'!$AG$3:$AI$69,3,0)</f>
        <v>0</v>
      </c>
    </row>
    <row r="156" spans="1:5">
      <c r="A156" s="291" t="e">
        <f>'Formularios Vigencia'!#REF!</f>
        <v>#REF!</v>
      </c>
      <c r="B156" s="292" t="e">
        <f>VLOOKUP(A156,'Formularios Vigencia'!$U$3:$W$69,3,0)</f>
        <v>#REF!</v>
      </c>
      <c r="D156" s="297" t="str">
        <f>'Formularios Vigencia'!AG6</f>
        <v>7-29-79-2.4.36.03</v>
      </c>
      <c r="E156" s="298">
        <f>VLOOKUP(D156,'Formularios Vigencia'!$AG$3:$AI$69,3,0)</f>
        <v>0</v>
      </c>
    </row>
    <row r="157" spans="1:5">
      <c r="A157" s="291" t="e">
        <f>'Formularios Vigencia'!#REF!</f>
        <v>#REF!</v>
      </c>
      <c r="B157" s="292" t="e">
        <f>VLOOKUP(A157,'Formularios Vigencia'!$U$3:$W$69,3,0)</f>
        <v>#REF!</v>
      </c>
      <c r="D157" s="297" t="str">
        <f>'Formularios Vigencia'!AG7</f>
        <v>7-30-80-2.4.36.04</v>
      </c>
      <c r="E157" s="298">
        <f>VLOOKUP(D157,'Formularios Vigencia'!$AG$3:$AI$69,3,0)</f>
        <v>0</v>
      </c>
    </row>
    <row r="158" spans="1:5">
      <c r="A158" s="291" t="str">
        <f>'Formularios Vigencia'!U65</f>
        <v>4-136-0</v>
      </c>
      <c r="B158" s="292">
        <f>VLOOKUP(A158,'Formularios Vigencia'!$U$3:$W$69,3,0)</f>
        <v>0</v>
      </c>
      <c r="D158" s="297" t="str">
        <f>'Formularios Vigencia'!AG8</f>
        <v>7-31-81-2.4.36.05</v>
      </c>
      <c r="E158" s="298">
        <f>VLOOKUP(D158,'Formularios Vigencia'!$AG$3:$AI$69,3,0)</f>
        <v>0</v>
      </c>
    </row>
    <row r="159" spans="1:5">
      <c r="A159" s="291" t="str">
        <f>'Formularios Vigencia'!U66</f>
        <v>4-137-0</v>
      </c>
      <c r="B159" s="292">
        <f>VLOOKUP(A159,'Formularios Vigencia'!$U$3:$W$69,3,0)</f>
        <v>0</v>
      </c>
      <c r="D159" s="297" t="str">
        <f>'Formularios Vigencia'!AG9</f>
        <v>7-32-82-2.4.36.07</v>
      </c>
      <c r="E159" s="298">
        <f>VLOOKUP(D159,'Formularios Vigencia'!$AG$3:$AI$69,3,0)</f>
        <v>0</v>
      </c>
    </row>
    <row r="160" spans="1:5">
      <c r="A160" s="291" t="str">
        <f>'Formularios Vigencia'!U67</f>
        <v>4-138-0</v>
      </c>
      <c r="B160" s="292">
        <f>VLOOKUP(A160,'Formularios Vigencia'!$U$3:$W$69,3,0)</f>
        <v>0</v>
      </c>
      <c r="D160" s="297" t="str">
        <f>'Formularios Vigencia'!AG10</f>
        <v>7-33-83-2.4.36.06</v>
      </c>
      <c r="E160" s="298">
        <f>VLOOKUP(D160,'Formularios Vigencia'!$AG$3:$AI$69,3,0)</f>
        <v>0</v>
      </c>
    </row>
    <row r="161" spans="1:5">
      <c r="A161" s="291" t="str">
        <f>'Formularios Vigencia'!U68</f>
        <v>4-980-0</v>
      </c>
      <c r="B161" s="292">
        <f>VLOOKUP(A161,'Formularios Vigencia'!$U$3:$W$69,3,0)</f>
        <v>0</v>
      </c>
      <c r="D161" s="297" t="str">
        <f>'Formularios Vigencia'!AG11</f>
        <v>7-34-84-0</v>
      </c>
      <c r="E161" s="298">
        <f>VLOOKUP(D161,'Formularios Vigencia'!$AG$3:$AI$69,3,0)</f>
        <v>0</v>
      </c>
    </row>
    <row r="162" spans="1:5">
      <c r="A162" s="291" t="str">
        <f>'Formularios Vigencia'!U69</f>
        <v>4-80 - 79-2.4.36.25</v>
      </c>
      <c r="B162" s="292">
        <f>VLOOKUP(A162,'Formularios Vigencia'!$U$3:$W$69,3,0)</f>
        <v>0</v>
      </c>
      <c r="D162" s="297" t="str">
        <f>'Formularios Vigencia'!AG12</f>
        <v>7-35-85-2.4.36.02</v>
      </c>
      <c r="E162" s="298">
        <f>VLOOKUP(D162,'Formularios Vigencia'!$AG$3:$AI$69,3,0)</f>
        <v>0</v>
      </c>
    </row>
    <row r="163" spans="1:5">
      <c r="A163" s="293" t="str">
        <f>'Formularios Vigencia'!Y31</f>
        <v>5-93-2.4.36.15</v>
      </c>
      <c r="B163" s="294">
        <f>VLOOKUP(A163,'Formularios Vigencia'!$Y$3:$AA$69,3,0)</f>
        <v>0</v>
      </c>
      <c r="D163" s="297" t="str">
        <f>'Formularios Vigencia'!AG13</f>
        <v>7-36-86-2.4.36.08</v>
      </c>
      <c r="E163" s="298">
        <f>VLOOKUP(D163,'Formularios Vigencia'!$AG$3:$AI$69,3,0)</f>
        <v>0</v>
      </c>
    </row>
    <row r="164" spans="1:5">
      <c r="A164" s="293" t="str">
        <f>'Formularios Vigencia'!Y32</f>
        <v>5-94-2.4.36.13</v>
      </c>
      <c r="B164" s="294">
        <f>VLOOKUP(A164,'Formularios Vigencia'!$Y$3:$AA$69,3,0)</f>
        <v>0</v>
      </c>
      <c r="D164" s="297" t="str">
        <f>'Formularios Vigencia'!AG14</f>
        <v>7-37-87-0</v>
      </c>
      <c r="E164" s="298">
        <f>VLOOKUP(D164,'Formularios Vigencia'!$AG$3:$AI$69,3,0)</f>
        <v>0</v>
      </c>
    </row>
    <row r="165" spans="1:5">
      <c r="A165" s="293" t="str">
        <f>'Formularios Vigencia'!Y33</f>
        <v>5-42-95-2.4.36.03</v>
      </c>
      <c r="B165" s="294">
        <f>VLOOKUP(A165,'Formularios Vigencia'!$Y$3:$AA$69,3,0)</f>
        <v>0</v>
      </c>
      <c r="D165" s="297" t="str">
        <f>'Formularios Vigencia'!AG15</f>
        <v>7-38-88-2.4.36.26</v>
      </c>
      <c r="E165" s="298">
        <f>VLOOKUP(D165,'Formularios Vigencia'!$AG$3:$AI$69,3,0)</f>
        <v>0</v>
      </c>
    </row>
    <row r="166" spans="1:5">
      <c r="A166" s="293" t="str">
        <f>'Formularios Vigencia'!Y34</f>
        <v>5-43-96-2.4.36.04</v>
      </c>
      <c r="B166" s="294">
        <f>VLOOKUP(A166,'Formularios Vigencia'!$Y$3:$AA$69,3,0)</f>
        <v>0</v>
      </c>
      <c r="D166" s="297" t="str">
        <f>'Formularios Vigencia'!AG16</f>
        <v>7-89-2.4.36.12</v>
      </c>
      <c r="E166" s="298">
        <f>VLOOKUP(D166,'Formularios Vigencia'!$AG$3:$AI$69,3,0)</f>
        <v>0</v>
      </c>
    </row>
    <row r="167" spans="1:5">
      <c r="A167" s="293" t="str">
        <f>'Formularios Vigencia'!Y35</f>
        <v>5-44-97-2.4.36.05</v>
      </c>
      <c r="B167" s="294">
        <f>VLOOKUP(A167,'Formularios Vigencia'!$Y$3:$AA$69,3,0)</f>
        <v>0</v>
      </c>
      <c r="D167" s="297" t="str">
        <f>'Formularios Vigencia'!AG17</f>
        <v>7-39-90-2.4.36.09</v>
      </c>
      <c r="E167" s="298">
        <f>VLOOKUP(D167,'Formularios Vigencia'!$AG$3:$AI$69,3,0)</f>
        <v>0</v>
      </c>
    </row>
    <row r="168" spans="1:5">
      <c r="A168" s="293" t="str">
        <f>'Formularios Vigencia'!Y36</f>
        <v>5-45-98-2.4.36.07</v>
      </c>
      <c r="B168" s="294">
        <f>VLOOKUP(A168,'Formularios Vigencia'!$Y$3:$AA$69,3,0)</f>
        <v>0</v>
      </c>
      <c r="D168" s="297" t="str">
        <f>'Formularios Vigencia'!AG18</f>
        <v>7-40-91-2.4.36.90</v>
      </c>
      <c r="E168" s="298">
        <f>VLOOKUP(D168,'Formularios Vigencia'!$AG$3:$AI$69,3,0)</f>
        <v>0</v>
      </c>
    </row>
    <row r="169" spans="1:5">
      <c r="A169" s="293" t="str">
        <f>'Formularios Vigencia'!Y37</f>
        <v>5-46-99-2.4.36.06</v>
      </c>
      <c r="B169" s="294">
        <f>VLOOKUP(A169,'Formularios Vigencia'!$Y$3:$AA$69,3,0)</f>
        <v>0</v>
      </c>
      <c r="D169" s="297" t="str">
        <f>'Formularios Vigencia'!AG22</f>
        <v>7-59-2.4.36.95</v>
      </c>
      <c r="E169" s="298">
        <f>VLOOKUP(D169,'Formularios Vigencia'!$AG$3:$AI$69,3,0)</f>
        <v>0</v>
      </c>
    </row>
    <row r="170" spans="1:5">
      <c r="A170" s="293" t="str">
        <f>'Formularios Vigencia'!Y38</f>
        <v>5-47-100-0</v>
      </c>
      <c r="B170" s="294">
        <f>VLOOKUP(A170,'Formularios Vigencia'!$Y$3:$AA$69,3,0)</f>
        <v>0</v>
      </c>
      <c r="D170" s="297" t="str">
        <f>'Formularios Vigencia'!AG23</f>
        <v>7-60-113-2.4.36.95</v>
      </c>
      <c r="E170" s="298">
        <f>VLOOKUP(D170,'Formularios Vigencia'!$AG$3:$AI$69,3,0)</f>
        <v>0</v>
      </c>
    </row>
    <row r="171" spans="1:5">
      <c r="A171" s="293" t="str">
        <f>'Formularios Vigencia'!Y39</f>
        <v>5-48-101-2.4.36.02</v>
      </c>
      <c r="B171" s="294">
        <f>VLOOKUP(A171,'Formularios Vigencia'!$Y$3:$AA$69,3,0)</f>
        <v>0</v>
      </c>
      <c r="D171" s="297" t="str">
        <f>'Formularios Vigencia'!AG24</f>
        <v>7-61-114-2.4.36.95</v>
      </c>
      <c r="E171" s="298">
        <f>VLOOKUP(D171,'Formularios Vigencia'!$AG$3:$AI$69,3,0)</f>
        <v>0</v>
      </c>
    </row>
    <row r="172" spans="1:5">
      <c r="A172" s="293" t="str">
        <f>'Formularios Vigencia'!Y40</f>
        <v>5-49-102-2.4.36.08</v>
      </c>
      <c r="B172" s="294">
        <f>VLOOKUP(A172,'Formularios Vigencia'!$Y$3:$AA$69,3,0)</f>
        <v>0</v>
      </c>
      <c r="D172" s="297" t="str">
        <f>'Formularios Vigencia'!AG25</f>
        <v>7-62-115-2.4.36.95</v>
      </c>
      <c r="E172" s="298">
        <f>VLOOKUP(D172,'Formularios Vigencia'!$AG$3:$AI$69,3,0)</f>
        <v>0</v>
      </c>
    </row>
    <row r="173" spans="1:5">
      <c r="A173" s="293" t="str">
        <f>'Formularios Vigencia'!Y41</f>
        <v>5-50-103-0</v>
      </c>
      <c r="B173" s="294">
        <f>VLOOKUP(A173,'Formularios Vigencia'!$Y$3:$AA$69,3,0)</f>
        <v>0</v>
      </c>
      <c r="D173" s="297" t="str">
        <f>'Formularios Vigencia'!AG26</f>
        <v>7-63-116-2.4.36.95</v>
      </c>
      <c r="E173" s="298">
        <f>VLOOKUP(D173,'Formularios Vigencia'!$AG$3:$AI$69,3,0)</f>
        <v>0</v>
      </c>
    </row>
    <row r="174" spans="1:5">
      <c r="A174" s="293" t="str">
        <f>'Formularios Vigencia'!Y42</f>
        <v>5-51-104-2.4.36.26</v>
      </c>
      <c r="B174" s="294">
        <f>VLOOKUP(A174,'Formularios Vigencia'!$Y$3:$AA$69,3,0)</f>
        <v>0</v>
      </c>
      <c r="D174" s="297" t="str">
        <f>'Formularios Vigencia'!AG27</f>
        <v>7-64-117-2.4.36.95</v>
      </c>
      <c r="E174" s="298">
        <f>VLOOKUP(D174,'Formularios Vigencia'!$AG$3:$AI$69,3,0)</f>
        <v>0</v>
      </c>
    </row>
    <row r="175" spans="1:5">
      <c r="A175" s="293" t="str">
        <f>'Formularios Vigencia'!Y43</f>
        <v>5-105-2.4.36.12</v>
      </c>
      <c r="B175" s="294">
        <f>VLOOKUP(A175,'Formularios Vigencia'!$Y$3:$AA$69,3,0)</f>
        <v>0</v>
      </c>
      <c r="D175" s="297" t="str">
        <f>'Formularios Vigencia'!AG28</f>
        <v>7-65-118-0</v>
      </c>
      <c r="E175" s="298">
        <f>VLOOKUP(D175,'Formularios Vigencia'!$AG$3:$AI$69,3,0)</f>
        <v>0</v>
      </c>
    </row>
    <row r="176" spans="1:5">
      <c r="A176" s="293" t="str">
        <f>'Formularios Vigencia'!Y44</f>
        <v>5-52-106-2.4.36.09</v>
      </c>
      <c r="B176" s="294">
        <f>VLOOKUP(A176,'Formularios Vigencia'!$Y$3:$AA$69,3,0)</f>
        <v>0</v>
      </c>
      <c r="D176" s="297" t="str">
        <f>'Formularios Vigencia'!AG30</f>
        <v>7-67-120-2.4.36.95</v>
      </c>
      <c r="E176" s="298">
        <f>VLOOKUP(D176,'Formularios Vigencia'!$AG$3:$AI$69,3,0)</f>
        <v>0</v>
      </c>
    </row>
    <row r="177" spans="1:5">
      <c r="A177" s="293" t="str">
        <f>'Formularios Vigencia'!Y45</f>
        <v>5-53-107-2.4.36.90</v>
      </c>
      <c r="B177" s="294">
        <f>VLOOKUP(A177,'Formularios Vigencia'!$Y$3:$AA$69,3,0)</f>
        <v>0</v>
      </c>
      <c r="D177" s="297" t="e">
        <f>'Formularios Vigencia'!#REF!</f>
        <v>#REF!</v>
      </c>
      <c r="E177" s="298" t="e">
        <f>VLOOKUP(D177,'Formularios Vigencia'!$AG$3:$AI$69,3,0)</f>
        <v>#REF!</v>
      </c>
    </row>
    <row r="178" spans="1:5">
      <c r="A178" s="293" t="str">
        <f>'Formularios Vigencia'!Y49</f>
        <v>5-68-2.4.36.95</v>
      </c>
      <c r="B178" s="294">
        <f>VLOOKUP(A178,'Formularios Vigencia'!$Y$3:$AA$69,3,0)</f>
        <v>0</v>
      </c>
      <c r="D178" s="297" t="e">
        <f>'Formularios Vigencia'!#REF!</f>
        <v>#REF!</v>
      </c>
      <c r="E178" s="298" t="e">
        <f>VLOOKUP(D178,'Formularios Vigencia'!$AG$3:$AI$69,3,0)</f>
        <v>#REF!</v>
      </c>
    </row>
    <row r="179" spans="1:5">
      <c r="A179" s="293" t="str">
        <f>'Formularios Vigencia'!Y50</f>
        <v>5-69-121-2.4.36.95</v>
      </c>
      <c r="B179" s="294">
        <f>VLOOKUP(A179,'Formularios Vigencia'!$Y$3:$AA$69,3,0)</f>
        <v>0</v>
      </c>
      <c r="D179" s="299" t="str">
        <f>'Formularios Vigencia'!AK4</f>
        <v>8-77-2.4.36.15</v>
      </c>
      <c r="E179" s="300">
        <f>VLOOKUP(D179,'Formularios Vigencia'!$AK$3:$AM$69,3,0)</f>
        <v>0</v>
      </c>
    </row>
    <row r="180" spans="1:5">
      <c r="A180" s="293" t="str">
        <f>'Formularios Vigencia'!Y51</f>
        <v>5-70-122-2.4.36.95</v>
      </c>
      <c r="B180" s="294">
        <f>VLOOKUP(A180,'Formularios Vigencia'!$Y$3:$AA$69,3,0)</f>
        <v>0</v>
      </c>
      <c r="D180" s="299" t="str">
        <f>'Formularios Vigencia'!AK5</f>
        <v>8-78-2.4.36.13</v>
      </c>
      <c r="E180" s="300">
        <f>VLOOKUP(D180,'Formularios Vigencia'!$AK$3:$AM$69,3,0)</f>
        <v>0</v>
      </c>
    </row>
    <row r="181" spans="1:5">
      <c r="A181" s="293" t="str">
        <f>'Formularios Vigencia'!Y52</f>
        <v>5-71-123-2.4.36.95</v>
      </c>
      <c r="B181" s="294">
        <f>VLOOKUP(A181,'Formularios Vigencia'!$Y$3:$AA$69,3,0)</f>
        <v>0</v>
      </c>
      <c r="D181" s="299" t="str">
        <f>'Formularios Vigencia'!AK6</f>
        <v>8-29-79-2.4.36.03</v>
      </c>
      <c r="E181" s="300">
        <f>VLOOKUP(D181,'Formularios Vigencia'!$AK$3:$AM$69,3,0)</f>
        <v>0</v>
      </c>
    </row>
    <row r="182" spans="1:5">
      <c r="A182" s="293" t="str">
        <f>'Formularios Vigencia'!Y53</f>
        <v>5-72-124-2.4.36.95</v>
      </c>
      <c r="B182" s="294">
        <f>VLOOKUP(A182,'Formularios Vigencia'!$Y$3:$AA$69,3,0)</f>
        <v>0</v>
      </c>
      <c r="D182" s="299" t="str">
        <f>'Formularios Vigencia'!AK7</f>
        <v>8-30-80-2.4.36.04</v>
      </c>
      <c r="E182" s="300">
        <f>VLOOKUP(D182,'Formularios Vigencia'!$AK$3:$AM$69,3,0)</f>
        <v>0</v>
      </c>
    </row>
    <row r="183" spans="1:5">
      <c r="A183" s="293" t="str">
        <f>'Formularios Vigencia'!Y54</f>
        <v>5-73-125-2.4.36.95</v>
      </c>
      <c r="B183" s="294">
        <f>VLOOKUP(A183,'Formularios Vigencia'!$Y$3:$AA$69,3,0)</f>
        <v>0</v>
      </c>
      <c r="D183" s="299" t="str">
        <f>'Formularios Vigencia'!AK8</f>
        <v>8-31-81-2.4.36.05</v>
      </c>
      <c r="E183" s="300">
        <f>VLOOKUP(D183,'Formularios Vigencia'!$AK$3:$AM$69,3,0)</f>
        <v>0</v>
      </c>
    </row>
    <row r="184" spans="1:5">
      <c r="A184" s="293" t="str">
        <f>'Formularios Vigencia'!Y55</f>
        <v>5-74-126-</v>
      </c>
      <c r="B184" s="294">
        <f>VLOOKUP(A184,'Formularios Vigencia'!$Y$3:$AA$69,3,0)</f>
        <v>0</v>
      </c>
      <c r="D184" s="299" t="str">
        <f>'Formularios Vigencia'!AK9</f>
        <v>8-32-82-2.4.36.07</v>
      </c>
      <c r="E184" s="300">
        <f>VLOOKUP(D184,'Formularios Vigencia'!$AK$3:$AM$69,3,0)</f>
        <v>0</v>
      </c>
    </row>
    <row r="185" spans="1:5">
      <c r="A185" s="293" t="str">
        <f>'Formularios Vigencia'!Y57</f>
        <v>5-76-128-2.4.36.95</v>
      </c>
      <c r="B185" s="294">
        <f>VLOOKUP(A185,'Formularios Vigencia'!$Y$3:$AA$69,3,0)</f>
        <v>0</v>
      </c>
      <c r="D185" s="299" t="str">
        <f>'Formularios Vigencia'!AK10</f>
        <v>8-33-83-2.4.36.06</v>
      </c>
      <c r="E185" s="300">
        <f>VLOOKUP(D185,'Formularios Vigencia'!$AK$3:$AM$69,3,0)</f>
        <v>0</v>
      </c>
    </row>
    <row r="186" spans="1:5">
      <c r="A186" s="293" t="e">
        <f>'Formularios Vigencia'!#REF!</f>
        <v>#REF!</v>
      </c>
      <c r="B186" s="294" t="e">
        <f>VLOOKUP(A186,'Formularios Vigencia'!$Y$3:$AA$69,3,0)</f>
        <v>#REF!</v>
      </c>
      <c r="D186" s="299" t="str">
        <f>'Formularios Vigencia'!AK11</f>
        <v>8-34-84-0</v>
      </c>
      <c r="E186" s="300">
        <f>VLOOKUP(D186,'Formularios Vigencia'!$AK$3:$AM$69,3,0)</f>
        <v>0</v>
      </c>
    </row>
    <row r="187" spans="1:5">
      <c r="A187" s="293" t="e">
        <f>'Formularios Vigencia'!#REF!</f>
        <v>#REF!</v>
      </c>
      <c r="B187" s="294" t="e">
        <f>VLOOKUP(A187,'Formularios Vigencia'!$Y$3:$AA$69,3,0)</f>
        <v>#REF!</v>
      </c>
      <c r="D187" s="299" t="str">
        <f>'Formularios Vigencia'!AK12</f>
        <v>8-35-85-2.4.36.02</v>
      </c>
      <c r="E187" s="300">
        <f>VLOOKUP(D187,'Formularios Vigencia'!$AK$3:$AM$69,3,0)</f>
        <v>0</v>
      </c>
    </row>
    <row r="188" spans="1:5">
      <c r="A188" s="293" t="str">
        <f>'Formularios Vigencia'!Y58</f>
        <v>5-129-</v>
      </c>
      <c r="B188" s="294">
        <f>VLOOKUP(A188,'Formularios Vigencia'!$Y$3:$AA$69,3,0)</f>
        <v>0</v>
      </c>
      <c r="D188" s="299" t="str">
        <f>'Formularios Vigencia'!AK13</f>
        <v>8-36-86-2.4.36.08</v>
      </c>
      <c r="E188" s="300">
        <f>VLOOKUP(D188,'Formularios Vigencia'!$AK$3:$AM$69,3,0)</f>
        <v>0</v>
      </c>
    </row>
    <row r="189" spans="1:5">
      <c r="A189" s="293" t="str">
        <f>'Formularios Vigencia'!Y59</f>
        <v>5-130-</v>
      </c>
      <c r="B189" s="294">
        <f>VLOOKUP(A189,'Formularios Vigencia'!$Y$3:$AA$69,3,0)</f>
        <v>0</v>
      </c>
      <c r="D189" s="299" t="str">
        <f>'Formularios Vigencia'!AK14</f>
        <v>8-37-87-0</v>
      </c>
      <c r="E189" s="300">
        <f>VLOOKUP(D189,'Formularios Vigencia'!$AK$3:$AM$69,3,0)</f>
        <v>0</v>
      </c>
    </row>
    <row r="190" spans="1:5">
      <c r="A190" s="293" t="str">
        <f>'Formularios Vigencia'!Y60</f>
        <v>5-131-2.4.36.25</v>
      </c>
      <c r="B190" s="294">
        <f>VLOOKUP(A190,'Formularios Vigencia'!$Y$3:$AA$69,3,0)</f>
        <v>0</v>
      </c>
      <c r="D190" s="299" t="str">
        <f>'Formularios Vigencia'!AK15</f>
        <v>8-38-88-2.4.36.26</v>
      </c>
      <c r="E190" s="300">
        <f>VLOOKUP(D190,'Formularios Vigencia'!$AK$3:$AM$69,3,0)</f>
        <v>0</v>
      </c>
    </row>
    <row r="191" spans="1:5">
      <c r="A191" s="293" t="str">
        <f>'Formularios Vigencia'!Y61</f>
        <v>5-132-2.4.36.25</v>
      </c>
      <c r="B191" s="294">
        <f>VLOOKUP(A191,'Formularios Vigencia'!$Y$3:$AA$69,3,0)</f>
        <v>0</v>
      </c>
      <c r="D191" s="299" t="str">
        <f>'Formularios Vigencia'!AK16</f>
        <v>8-89-2.4.36.12</v>
      </c>
      <c r="E191" s="300">
        <f>VLOOKUP(D191,'Formularios Vigencia'!$AK$3:$AM$69,3,0)</f>
        <v>0</v>
      </c>
    </row>
    <row r="192" spans="1:5">
      <c r="A192" s="293" t="str">
        <f>'Formularios Vigencia'!Y62</f>
        <v>5-133-2.4.36.25</v>
      </c>
      <c r="B192" s="294">
        <f>VLOOKUP(A192,'Formularios Vigencia'!$Y$3:$AA$69,3,0)</f>
        <v>0</v>
      </c>
      <c r="D192" s="299" t="str">
        <f>'Formularios Vigencia'!AK17</f>
        <v>8-39-90-2.4.36.09</v>
      </c>
      <c r="E192" s="300">
        <f>VLOOKUP(D192,'Formularios Vigencia'!$AK$3:$AM$69,3,0)</f>
        <v>0</v>
      </c>
    </row>
    <row r="193" spans="1:5">
      <c r="A193" s="293" t="str">
        <f>'Formularios Vigencia'!Y63</f>
        <v>5-134-2.4.36.25</v>
      </c>
      <c r="B193" s="294">
        <f>VLOOKUP(A193,'Formularios Vigencia'!$Y$3:$AA$69,3,0)</f>
        <v>0</v>
      </c>
      <c r="D193" s="299" t="str">
        <f>'Formularios Vigencia'!AK18</f>
        <v>8-40-91-2.4.36.90</v>
      </c>
      <c r="E193" s="300">
        <f>VLOOKUP(D193,'Formularios Vigencia'!$AK$3:$AM$69,3,0)</f>
        <v>0</v>
      </c>
    </row>
    <row r="194" spans="1:5">
      <c r="A194" s="293" t="str">
        <f>'Formularios Vigencia'!Y64</f>
        <v>5-135-2.4.36.98</v>
      </c>
      <c r="B194" s="294">
        <f>VLOOKUP(A194,'Formularios Vigencia'!$Y$3:$AA$69,3,0)</f>
        <v>0</v>
      </c>
      <c r="D194" s="299" t="str">
        <f>'Formularios Vigencia'!AK22</f>
        <v>8-59-2.4.36.95</v>
      </c>
      <c r="E194" s="300">
        <f>VLOOKUP(D194,'Formularios Vigencia'!$AK$3:$AM$69,3,0)</f>
        <v>0</v>
      </c>
    </row>
    <row r="195" spans="1:5">
      <c r="A195" s="293" t="e">
        <f>'Formularios Vigencia'!#REF!</f>
        <v>#REF!</v>
      </c>
      <c r="B195" s="294" t="e">
        <f>VLOOKUP(A195,'Formularios Vigencia'!$Y$3:$AA$69,3,0)</f>
        <v>#REF!</v>
      </c>
      <c r="D195" s="299" t="str">
        <f>'Formularios Vigencia'!AK23</f>
        <v>8-60-113-2.4.36.95</v>
      </c>
      <c r="E195" s="300">
        <f>VLOOKUP(D195,'Formularios Vigencia'!$AK$3:$AM$69,3,0)</f>
        <v>0</v>
      </c>
    </row>
    <row r="196" spans="1:5">
      <c r="A196" s="293" t="e">
        <f>'Formularios Vigencia'!#REF!</f>
        <v>#REF!</v>
      </c>
      <c r="B196" s="294" t="e">
        <f>VLOOKUP(A196,'Formularios Vigencia'!$Y$3:$AA$69,3,0)</f>
        <v>#REF!</v>
      </c>
      <c r="D196" s="299" t="str">
        <f>'Formularios Vigencia'!AK24</f>
        <v>8-61-114-2.4.36.95</v>
      </c>
      <c r="E196" s="300">
        <f>VLOOKUP(D196,'Formularios Vigencia'!$AK$3:$AM$69,3,0)</f>
        <v>0</v>
      </c>
    </row>
    <row r="197" spans="1:5">
      <c r="A197" s="293" t="e">
        <f>'Formularios Vigencia'!#REF!</f>
        <v>#REF!</v>
      </c>
      <c r="B197" s="294">
        <v>0</v>
      </c>
      <c r="D197" s="299" t="str">
        <f>'Formularios Vigencia'!AK25</f>
        <v>8-62-115-2.4.36.95</v>
      </c>
      <c r="E197" s="300">
        <f>VLOOKUP(D197,'Formularios Vigencia'!$AK$3:$AM$69,3,0)</f>
        <v>0</v>
      </c>
    </row>
    <row r="198" spans="1:5">
      <c r="A198" s="293" t="str">
        <f>'Formularios Vigencia'!Y65</f>
        <v>5-136-0</v>
      </c>
      <c r="B198" s="294">
        <f>VLOOKUP(A198,'Formularios Vigencia'!$Y$3:$AA$69,3,0)</f>
        <v>0</v>
      </c>
      <c r="D198" s="299" t="str">
        <f>'Formularios Vigencia'!AK26</f>
        <v>8-63-116-2.4.36.95</v>
      </c>
      <c r="E198" s="300">
        <f>VLOOKUP(D198,'Formularios Vigencia'!$AK$3:$AM$69,3,0)</f>
        <v>0</v>
      </c>
    </row>
    <row r="199" spans="1:5">
      <c r="A199" s="293" t="str">
        <f>'Formularios Vigencia'!Y66</f>
        <v>5-137-0</v>
      </c>
      <c r="B199" s="294">
        <f>VLOOKUP(A199,'Formularios Vigencia'!$Y$3:$AA$69,3,0)</f>
        <v>0</v>
      </c>
      <c r="D199" s="299" t="str">
        <f>'Formularios Vigencia'!AK27</f>
        <v>8-64-117-2.4.36.95</v>
      </c>
      <c r="E199" s="300">
        <f>VLOOKUP(D199,'Formularios Vigencia'!$AK$3:$AM$69,3,0)</f>
        <v>0</v>
      </c>
    </row>
    <row r="200" spans="1:5">
      <c r="A200" s="293" t="str">
        <f>'Formularios Vigencia'!Y67</f>
        <v>5-138-0</v>
      </c>
      <c r="B200" s="294">
        <f>VLOOKUP(A200,'Formularios Vigencia'!$Y$3:$AA$69,3,0)</f>
        <v>0</v>
      </c>
      <c r="D200" s="299" t="str">
        <f>'Formularios Vigencia'!AK28</f>
        <v>8-65-118-0</v>
      </c>
      <c r="E200" s="300">
        <f>VLOOKUP(D200,'Formularios Vigencia'!$AK$3:$AM$69,3,0)</f>
        <v>0</v>
      </c>
    </row>
    <row r="201" spans="1:5">
      <c r="A201" s="293" t="str">
        <f>'Formularios Vigencia'!Y68</f>
        <v>5-980-0</v>
      </c>
      <c r="B201" s="294">
        <f>VLOOKUP(A201,'Formularios Vigencia'!$Y$3:$AA$69,3,0)</f>
        <v>0</v>
      </c>
      <c r="D201" s="299" t="str">
        <f>'Formularios Vigencia'!AK30</f>
        <v>8-67-120-2.4.36.95</v>
      </c>
      <c r="E201" s="300">
        <f>VLOOKUP(D201,'Formularios Vigencia'!$AK$3:$AM$69,3,0)</f>
        <v>0</v>
      </c>
    </row>
    <row r="202" spans="1:5">
      <c r="A202" s="293" t="str">
        <f>'Formularios Vigencia'!Y69</f>
        <v>5-80 - 79-2.4.36.25</v>
      </c>
      <c r="B202" s="294">
        <f>VLOOKUP(A202,'Formularios Vigencia'!$Y$3:$AA$69,3,0)</f>
        <v>0</v>
      </c>
      <c r="D202" s="299" t="e">
        <f>'Formularios Vigencia'!#REF!</f>
        <v>#REF!</v>
      </c>
      <c r="E202" s="300" t="e">
        <f>VLOOKUP(D202,'Formularios Vigencia'!$AK$3:$AM$69,3,0)</f>
        <v>#REF!</v>
      </c>
    </row>
    <row r="203" spans="1:5">
      <c r="A203" s="295" t="str">
        <f>'Formularios Vigencia'!AC31</f>
        <v>6-93-2.4.36.15</v>
      </c>
      <c r="B203" s="296">
        <f>VLOOKUP(A203,'Formularios Vigencia'!$AC$3:$AE$69,3,0)</f>
        <v>0</v>
      </c>
      <c r="D203" s="299" t="e">
        <f>'Formularios Vigencia'!#REF!</f>
        <v>#REF!</v>
      </c>
      <c r="E203" s="300" t="e">
        <f>VLOOKUP(D203,'Formularios Vigencia'!$AK$3:$AM$69,3,0)</f>
        <v>#REF!</v>
      </c>
    </row>
    <row r="204" spans="1:5">
      <c r="A204" s="295" t="str">
        <f>'Formularios Vigencia'!AC32</f>
        <v>6-94-2.4.36.13</v>
      </c>
      <c r="B204" s="296">
        <f>VLOOKUP(A204,'Formularios Vigencia'!$AC$3:$AE$69,3,0)</f>
        <v>0</v>
      </c>
      <c r="D204" s="301" t="str">
        <f>'Formularios Vigencia'!AO4</f>
        <v>9-77-2.4.36.15</v>
      </c>
      <c r="E204" s="302">
        <f>VLOOKUP(D204,'Formularios Vigencia'!$AO$3:$AQ$69,3,0)</f>
        <v>0</v>
      </c>
    </row>
    <row r="205" spans="1:5">
      <c r="A205" s="295" t="str">
        <f>'Formularios Vigencia'!AC33</f>
        <v>6-42-95-2.4.36.03</v>
      </c>
      <c r="B205" s="296">
        <f>VLOOKUP(A205,'Formularios Vigencia'!$AC$3:$AE$69,3,0)</f>
        <v>0</v>
      </c>
      <c r="D205" s="301" t="str">
        <f>'Formularios Vigencia'!AO5</f>
        <v>9-78-2.4.36.13</v>
      </c>
      <c r="E205" s="302">
        <f>VLOOKUP(D205,'Formularios Vigencia'!$AO$3:$AQ$69,3,0)</f>
        <v>0</v>
      </c>
    </row>
    <row r="206" spans="1:5">
      <c r="A206" s="295" t="str">
        <f>'Formularios Vigencia'!AC34</f>
        <v>6-43-96-2.4.36.04</v>
      </c>
      <c r="B206" s="296">
        <f>VLOOKUP(A206,'Formularios Vigencia'!$AC$3:$AE$69,3,0)</f>
        <v>0</v>
      </c>
      <c r="D206" s="301" t="str">
        <f>'Formularios Vigencia'!AO6</f>
        <v>9-29-79-2.4.36.03</v>
      </c>
      <c r="E206" s="302">
        <f>VLOOKUP(D206,'Formularios Vigencia'!$AO$3:$AQ$69,3,0)</f>
        <v>0</v>
      </c>
    </row>
    <row r="207" spans="1:5">
      <c r="A207" s="295" t="str">
        <f>'Formularios Vigencia'!AC35</f>
        <v>6-44-97-2.4.36.05</v>
      </c>
      <c r="B207" s="296">
        <f>VLOOKUP(A207,'Formularios Vigencia'!$AC$3:$AE$69,3,0)</f>
        <v>0</v>
      </c>
      <c r="D207" s="301" t="str">
        <f>'Formularios Vigencia'!AO7</f>
        <v>9-30-80-2.4.36.04</v>
      </c>
      <c r="E207" s="302">
        <f>VLOOKUP(D207,'Formularios Vigencia'!$AO$3:$AQ$69,3,0)</f>
        <v>0</v>
      </c>
    </row>
    <row r="208" spans="1:5">
      <c r="A208" s="295" t="str">
        <f>'Formularios Vigencia'!AC36</f>
        <v>6-45-98-2.4.36.07</v>
      </c>
      <c r="B208" s="296">
        <f>VLOOKUP(A208,'Formularios Vigencia'!$AC$3:$AE$69,3,0)</f>
        <v>0</v>
      </c>
      <c r="D208" s="301" t="str">
        <f>'Formularios Vigencia'!AO8</f>
        <v>9-31-81-2.4.36.05</v>
      </c>
      <c r="E208" s="302">
        <f>VLOOKUP(D208,'Formularios Vigencia'!$AO$3:$AQ$69,3,0)</f>
        <v>0</v>
      </c>
    </row>
    <row r="209" spans="1:5">
      <c r="A209" s="295" t="str">
        <f>'Formularios Vigencia'!AC37</f>
        <v>6-46-99-2.4.36.06</v>
      </c>
      <c r="B209" s="296">
        <f>VLOOKUP(A209,'Formularios Vigencia'!$AC$3:$AE$69,3,0)</f>
        <v>0</v>
      </c>
      <c r="D209" s="301" t="str">
        <f>'Formularios Vigencia'!AO9</f>
        <v>9-32-82-2.4.36.07</v>
      </c>
      <c r="E209" s="302">
        <f>VLOOKUP(D209,'Formularios Vigencia'!$AO$3:$AQ$69,3,0)</f>
        <v>0</v>
      </c>
    </row>
    <row r="210" spans="1:5">
      <c r="A210" s="295" t="str">
        <f>'Formularios Vigencia'!AC38</f>
        <v>6-47-100-0</v>
      </c>
      <c r="B210" s="296">
        <f>VLOOKUP(A210,'Formularios Vigencia'!$AC$3:$AE$69,3,0)</f>
        <v>0</v>
      </c>
      <c r="D210" s="301" t="str">
        <f>'Formularios Vigencia'!AO10</f>
        <v>9-33-83-2.4.36.06</v>
      </c>
      <c r="E210" s="302">
        <f>VLOOKUP(D210,'Formularios Vigencia'!$AO$3:$AQ$69,3,0)</f>
        <v>0</v>
      </c>
    </row>
    <row r="211" spans="1:5">
      <c r="A211" s="295" t="str">
        <f>'Formularios Vigencia'!AC39</f>
        <v>6-48-101-2.4.36.02</v>
      </c>
      <c r="B211" s="296">
        <f>VLOOKUP(A211,'Formularios Vigencia'!$AC$3:$AE$69,3,0)</f>
        <v>0</v>
      </c>
      <c r="D211" s="301" t="str">
        <f>'Formularios Vigencia'!AO11</f>
        <v>9-34-84-0</v>
      </c>
      <c r="E211" s="302">
        <f>VLOOKUP(D211,'Formularios Vigencia'!$AO$3:$AQ$69,3,0)</f>
        <v>0</v>
      </c>
    </row>
    <row r="212" spans="1:5">
      <c r="A212" s="295" t="str">
        <f>'Formularios Vigencia'!AC40</f>
        <v>6-49-102-2.4.36.08</v>
      </c>
      <c r="B212" s="296">
        <f>VLOOKUP(A212,'Formularios Vigencia'!$AC$3:$AE$69,3,0)</f>
        <v>0</v>
      </c>
      <c r="D212" s="301" t="str">
        <f>'Formularios Vigencia'!AO12</f>
        <v>9-35-85-2.4.36.02</v>
      </c>
      <c r="E212" s="302">
        <f>VLOOKUP(D212,'Formularios Vigencia'!$AO$3:$AQ$69,3,0)</f>
        <v>0</v>
      </c>
    </row>
    <row r="213" spans="1:5">
      <c r="A213" s="295" t="str">
        <f>'Formularios Vigencia'!AC41</f>
        <v>6-50-103-0</v>
      </c>
      <c r="B213" s="296">
        <f>VLOOKUP(A213,'Formularios Vigencia'!$AC$3:$AE$69,3,0)</f>
        <v>0</v>
      </c>
      <c r="D213" s="301" t="str">
        <f>'Formularios Vigencia'!AO13</f>
        <v>9-36-86-2.4.36.08</v>
      </c>
      <c r="E213" s="302">
        <f>VLOOKUP(D213,'Formularios Vigencia'!$AO$3:$AQ$69,3,0)</f>
        <v>0</v>
      </c>
    </row>
    <row r="214" spans="1:5">
      <c r="A214" s="295" t="str">
        <f>'Formularios Vigencia'!AC42</f>
        <v>6-51-104-2.4.36.26</v>
      </c>
      <c r="B214" s="296">
        <f>VLOOKUP(A214,'Formularios Vigencia'!$AC$3:$AE$69,3,0)</f>
        <v>0</v>
      </c>
      <c r="D214" s="301" t="str">
        <f>'Formularios Vigencia'!AO14</f>
        <v>9-37-87-0</v>
      </c>
      <c r="E214" s="302">
        <f>VLOOKUP(D214,'Formularios Vigencia'!$AO$3:$AQ$69,3,0)</f>
        <v>0</v>
      </c>
    </row>
    <row r="215" spans="1:5">
      <c r="A215" s="295" t="str">
        <f>'Formularios Vigencia'!AC43</f>
        <v>6-105-2.4.36.12</v>
      </c>
      <c r="B215" s="296">
        <f>VLOOKUP(A215,'Formularios Vigencia'!$AC$3:$AE$69,3,0)</f>
        <v>0</v>
      </c>
      <c r="D215" s="301" t="str">
        <f>'Formularios Vigencia'!AO15</f>
        <v>9-38-88-2.4.36.26</v>
      </c>
      <c r="E215" s="302">
        <f>VLOOKUP(D215,'Formularios Vigencia'!$AO$3:$AQ$69,3,0)</f>
        <v>0</v>
      </c>
    </row>
    <row r="216" spans="1:5">
      <c r="A216" s="295" t="str">
        <f>'Formularios Vigencia'!AC44</f>
        <v>6-52-106-2.4.36.09</v>
      </c>
      <c r="B216" s="296">
        <f>VLOOKUP(A216,'Formularios Vigencia'!$AC$3:$AE$69,3,0)</f>
        <v>0</v>
      </c>
      <c r="D216" s="301" t="str">
        <f>'Formularios Vigencia'!AO16</f>
        <v>9-89-2.4.36.12</v>
      </c>
      <c r="E216" s="302">
        <f>VLOOKUP(D216,'Formularios Vigencia'!$AO$3:$AQ$69,3,0)</f>
        <v>0</v>
      </c>
    </row>
    <row r="217" spans="1:5">
      <c r="A217" s="295" t="str">
        <f>'Formularios Vigencia'!AC45</f>
        <v>6-53-107-2.4.36.90</v>
      </c>
      <c r="B217" s="296">
        <f>VLOOKUP(A217,'Formularios Vigencia'!$AC$3:$AE$69,3,0)</f>
        <v>0</v>
      </c>
      <c r="D217" s="301" t="str">
        <f>'Formularios Vigencia'!AO17</f>
        <v>9-39-90-2.4.36.09</v>
      </c>
      <c r="E217" s="302">
        <f>VLOOKUP(D217,'Formularios Vigencia'!$AO$3:$AQ$69,3,0)</f>
        <v>0</v>
      </c>
    </row>
    <row r="218" spans="1:5">
      <c r="A218" s="295" t="str">
        <f>'Formularios Vigencia'!AC49</f>
        <v>6-68-2.4.36.95</v>
      </c>
      <c r="B218" s="296">
        <f>VLOOKUP(A218,'Formularios Vigencia'!$AC$3:$AE$69,3,0)</f>
        <v>0</v>
      </c>
      <c r="D218" s="301" t="str">
        <f>'Formularios Vigencia'!AO18</f>
        <v>9-40-91-2.4.36.90</v>
      </c>
      <c r="E218" s="302">
        <f>VLOOKUP(D218,'Formularios Vigencia'!$AO$3:$AQ$69,3,0)</f>
        <v>0</v>
      </c>
    </row>
    <row r="219" spans="1:5">
      <c r="A219" s="295" t="str">
        <f>'Formularios Vigencia'!AC50</f>
        <v>6-69-121-2.4.36.95</v>
      </c>
      <c r="B219" s="296">
        <f>VLOOKUP(A219,'Formularios Vigencia'!$AC$3:$AE$69,3,0)</f>
        <v>0</v>
      </c>
      <c r="D219" s="301" t="str">
        <f>'Formularios Vigencia'!AO22</f>
        <v>9-59-2.4.36.95</v>
      </c>
      <c r="E219" s="302">
        <f>VLOOKUP(D219,'Formularios Vigencia'!$AO$3:$AQ$69,3,0)</f>
        <v>0</v>
      </c>
    </row>
    <row r="220" spans="1:5">
      <c r="A220" s="295" t="str">
        <f>'Formularios Vigencia'!AC51</f>
        <v>6-70-122-2.4.36.95</v>
      </c>
      <c r="B220" s="296">
        <f>VLOOKUP(A220,'Formularios Vigencia'!$AC$3:$AE$69,3,0)</f>
        <v>0</v>
      </c>
      <c r="D220" s="301" t="str">
        <f>'Formularios Vigencia'!AO23</f>
        <v>9-60-113-2.4.36.95</v>
      </c>
      <c r="E220" s="302">
        <f>VLOOKUP(D220,'Formularios Vigencia'!$AO$3:$AQ$69,3,0)</f>
        <v>0</v>
      </c>
    </row>
    <row r="221" spans="1:5">
      <c r="A221" s="295" t="str">
        <f>'Formularios Vigencia'!AC52</f>
        <v>6-71-123-2.4.36.95</v>
      </c>
      <c r="B221" s="296">
        <f>VLOOKUP(A221,'Formularios Vigencia'!$AC$3:$AE$69,3,0)</f>
        <v>0</v>
      </c>
      <c r="D221" s="301" t="str">
        <f>'Formularios Vigencia'!AO24</f>
        <v>9-61-114-2.4.36.95</v>
      </c>
      <c r="E221" s="302">
        <f>VLOOKUP(D221,'Formularios Vigencia'!$AO$3:$AQ$69,3,0)</f>
        <v>0</v>
      </c>
    </row>
    <row r="222" spans="1:5">
      <c r="A222" s="295" t="str">
        <f>'Formularios Vigencia'!AC53</f>
        <v>6-72-124-2.4.36.95</v>
      </c>
      <c r="B222" s="296">
        <f>VLOOKUP(A222,'Formularios Vigencia'!$AC$3:$AE$69,3,0)</f>
        <v>0</v>
      </c>
      <c r="D222" s="301" t="str">
        <f>'Formularios Vigencia'!AO25</f>
        <v>9-62-115-2.4.36.95</v>
      </c>
      <c r="E222" s="302">
        <f>VLOOKUP(D222,'Formularios Vigencia'!$AO$3:$AQ$69,3,0)</f>
        <v>0</v>
      </c>
    </row>
    <row r="223" spans="1:5">
      <c r="A223" s="295" t="str">
        <f>'Formularios Vigencia'!AC54</f>
        <v>6-73-125-2.4.36.95</v>
      </c>
      <c r="B223" s="296">
        <f>VLOOKUP(A223,'Formularios Vigencia'!$AC$3:$AE$69,3,0)</f>
        <v>0</v>
      </c>
      <c r="D223" s="301" t="str">
        <f>'Formularios Vigencia'!AO26</f>
        <v>9-63-116-2.4.36.95</v>
      </c>
      <c r="E223" s="302">
        <f>VLOOKUP(D223,'Formularios Vigencia'!$AO$3:$AQ$69,3,0)</f>
        <v>0</v>
      </c>
    </row>
    <row r="224" spans="1:5">
      <c r="A224" s="295" t="str">
        <f>'Formularios Vigencia'!AC55</f>
        <v>6-74-126-</v>
      </c>
      <c r="B224" s="296">
        <f>VLOOKUP(A224,'Formularios Vigencia'!$AC$3:$AE$69,3,0)</f>
        <v>0</v>
      </c>
      <c r="D224" s="301" t="str">
        <f>'Formularios Vigencia'!AO27</f>
        <v>9-64-117-2.4.36.95</v>
      </c>
      <c r="E224" s="302">
        <f>VLOOKUP(D224,'Formularios Vigencia'!$AO$3:$AQ$69,3,0)</f>
        <v>0</v>
      </c>
    </row>
    <row r="225" spans="1:5">
      <c r="A225" s="295" t="str">
        <f>'Formularios Vigencia'!AC57</f>
        <v>6-76-128-2.4.36.95</v>
      </c>
      <c r="B225" s="296">
        <f>VLOOKUP(A225,'Formularios Vigencia'!$AC$3:$AE$69,3,0)</f>
        <v>0</v>
      </c>
      <c r="D225" s="301" t="str">
        <f>'Formularios Vigencia'!AO28</f>
        <v>9-65-118-0</v>
      </c>
      <c r="E225" s="302">
        <f>VLOOKUP(D225,'Formularios Vigencia'!$AO$3:$AQ$69,3,0)</f>
        <v>0</v>
      </c>
    </row>
    <row r="226" spans="1:5">
      <c r="A226" s="295" t="e">
        <f>'Formularios Vigencia'!#REF!</f>
        <v>#REF!</v>
      </c>
      <c r="B226" s="296" t="e">
        <f>VLOOKUP(A226,'Formularios Vigencia'!$AC$3:$AE$69,3,0)</f>
        <v>#REF!</v>
      </c>
      <c r="D226" s="301" t="str">
        <f>'Formularios Vigencia'!AO30</f>
        <v>9-67-120-2.4.36.95</v>
      </c>
      <c r="E226" s="302">
        <f>VLOOKUP(D226,'Formularios Vigencia'!$AO$3:$AQ$69,3,0)</f>
        <v>0</v>
      </c>
    </row>
    <row r="227" spans="1:5">
      <c r="A227" s="295" t="e">
        <f>'Formularios Vigencia'!#REF!</f>
        <v>#REF!</v>
      </c>
      <c r="B227" s="296" t="e">
        <f>VLOOKUP(A227,'Formularios Vigencia'!$AC$3:$AE$69,3,0)</f>
        <v>#REF!</v>
      </c>
      <c r="D227" s="301" t="e">
        <f>'Formularios Vigencia'!#REF!</f>
        <v>#REF!</v>
      </c>
      <c r="E227" s="302" t="e">
        <f>VLOOKUP(D227,'Formularios Vigencia'!$AO$3:$AQ$69,3,0)</f>
        <v>#REF!</v>
      </c>
    </row>
    <row r="228" spans="1:5">
      <c r="A228" s="295" t="str">
        <f>'Formularios Vigencia'!AC58</f>
        <v>6-129-</v>
      </c>
      <c r="B228" s="296">
        <f>VLOOKUP(A228,'Formularios Vigencia'!$AC$3:$AE$69,3,0)</f>
        <v>0</v>
      </c>
      <c r="D228" s="301" t="e">
        <f>'Formularios Vigencia'!#REF!</f>
        <v>#REF!</v>
      </c>
      <c r="E228" s="302" t="e">
        <f>VLOOKUP(D228,'Formularios Vigencia'!$AO$3:$AQ$69,3,0)</f>
        <v>#REF!</v>
      </c>
    </row>
    <row r="229" spans="1:5">
      <c r="A229" s="295" t="str">
        <f>'Formularios Vigencia'!AC59</f>
        <v>6-130-</v>
      </c>
      <c r="B229" s="296">
        <f>VLOOKUP(A229,'Formularios Vigencia'!$AC$3:$AE$69,3,0)</f>
        <v>0</v>
      </c>
      <c r="D229" s="303" t="str">
        <f>'Formularios Vigencia'!AS4</f>
        <v>10-77-2.4.36.15</v>
      </c>
      <c r="E229" s="304">
        <f>VLOOKUP(D229,'Formularios Vigencia'!$AS$3:$AU$69,3,0)</f>
        <v>0</v>
      </c>
    </row>
    <row r="230" spans="1:5">
      <c r="A230" s="295" t="str">
        <f>'Formularios Vigencia'!AC60</f>
        <v>6-131-2.4.36.25</v>
      </c>
      <c r="B230" s="296">
        <f>VLOOKUP(A230,'Formularios Vigencia'!$AC$3:$AE$69,3,0)</f>
        <v>0</v>
      </c>
      <c r="D230" s="303" t="str">
        <f>'Formularios Vigencia'!AS5</f>
        <v>10-78-2.4.36.13</v>
      </c>
      <c r="E230" s="304">
        <f>VLOOKUP(D230,'Formularios Vigencia'!$AS$3:$AU$69,3,0)</f>
        <v>0</v>
      </c>
    </row>
    <row r="231" spans="1:5">
      <c r="A231" s="295" t="str">
        <f>'Formularios Vigencia'!AC61</f>
        <v>6-132-2.4.36.25</v>
      </c>
      <c r="B231" s="296">
        <f>VLOOKUP(A231,'Formularios Vigencia'!$AC$3:$AE$69,3,0)</f>
        <v>0</v>
      </c>
      <c r="D231" s="303" t="str">
        <f>'Formularios Vigencia'!AS6</f>
        <v>10-29-79-2.4.36.03</v>
      </c>
      <c r="E231" s="304">
        <f>VLOOKUP(D231,'Formularios Vigencia'!$AS$3:$AU$69,3,0)</f>
        <v>0</v>
      </c>
    </row>
    <row r="232" spans="1:5">
      <c r="A232" s="295" t="str">
        <f>'Formularios Vigencia'!AC62</f>
        <v>6-133-2.4.36.25</v>
      </c>
      <c r="B232" s="296">
        <f>VLOOKUP(A232,'Formularios Vigencia'!$AC$3:$AE$69,3,0)</f>
        <v>0</v>
      </c>
      <c r="D232" s="303" t="str">
        <f>'Formularios Vigencia'!AS7</f>
        <v>10-30-80-2.4.36.04</v>
      </c>
      <c r="E232" s="304">
        <f>VLOOKUP(D232,'Formularios Vigencia'!$AS$3:$AU$69,3,0)</f>
        <v>0</v>
      </c>
    </row>
    <row r="233" spans="1:5">
      <c r="A233" s="295" t="str">
        <f>'Formularios Vigencia'!AC63</f>
        <v>6-134-2.4.36.25</v>
      </c>
      <c r="B233" s="296">
        <f>VLOOKUP(A233,'Formularios Vigencia'!$AC$3:$AE$69,3,0)</f>
        <v>0</v>
      </c>
      <c r="D233" s="303" t="str">
        <f>'Formularios Vigencia'!AS8</f>
        <v>10-31-81-2.4.36.05</v>
      </c>
      <c r="E233" s="304">
        <f>VLOOKUP(D233,'Formularios Vigencia'!$AS$3:$AU$69,3,0)</f>
        <v>0</v>
      </c>
    </row>
    <row r="234" spans="1:5">
      <c r="A234" s="295" t="str">
        <f>'Formularios Vigencia'!AC64</f>
        <v>6-135-2.4.36.98</v>
      </c>
      <c r="B234" s="296">
        <f>VLOOKUP(A234,'Formularios Vigencia'!$AC$3:$AE$69,3,0)</f>
        <v>0</v>
      </c>
      <c r="D234" s="303" t="str">
        <f>'Formularios Vigencia'!AS9</f>
        <v>10-32-82-2.4.36.07</v>
      </c>
      <c r="E234" s="304">
        <f>VLOOKUP(D234,'Formularios Vigencia'!$AS$3:$AU$69,3,0)</f>
        <v>0</v>
      </c>
    </row>
    <row r="235" spans="1:5">
      <c r="A235" s="295" t="e">
        <f>'Formularios Vigencia'!#REF!</f>
        <v>#REF!</v>
      </c>
      <c r="B235" s="296" t="e">
        <f>VLOOKUP(A235,'Formularios Vigencia'!$AC$3:$AE$69,3,0)</f>
        <v>#REF!</v>
      </c>
      <c r="D235" s="303" t="str">
        <f>'Formularios Vigencia'!AS10</f>
        <v>10-33-83-2.4.36.06</v>
      </c>
      <c r="E235" s="304">
        <f>VLOOKUP(D235,'Formularios Vigencia'!$AS$3:$AU$69,3,0)</f>
        <v>0</v>
      </c>
    </row>
    <row r="236" spans="1:5">
      <c r="A236" s="295" t="e">
        <f>'Formularios Vigencia'!#REF!</f>
        <v>#REF!</v>
      </c>
      <c r="B236" s="296" t="e">
        <f>VLOOKUP(A236,'Formularios Vigencia'!$AC$3:$AE$69,3,0)</f>
        <v>#REF!</v>
      </c>
      <c r="D236" s="303" t="str">
        <f>'Formularios Vigencia'!AS11</f>
        <v>10-34-84-0</v>
      </c>
      <c r="E236" s="304">
        <f>VLOOKUP(D236,'Formularios Vigencia'!$AS$3:$AU$69,3,0)</f>
        <v>0</v>
      </c>
    </row>
    <row r="237" spans="1:5">
      <c r="A237" s="295" t="e">
        <f>'Formularios Vigencia'!#REF!</f>
        <v>#REF!</v>
      </c>
      <c r="B237" s="296"/>
      <c r="D237" s="303" t="str">
        <f>'Formularios Vigencia'!AS12</f>
        <v>10-35-85-2.4.36.02</v>
      </c>
      <c r="E237" s="304">
        <f>VLOOKUP(D237,'Formularios Vigencia'!$AS$3:$AU$69,3,0)</f>
        <v>0</v>
      </c>
    </row>
    <row r="238" spans="1:5">
      <c r="A238" s="295" t="str">
        <f>'Formularios Vigencia'!AC65</f>
        <v>6-136-0</v>
      </c>
      <c r="B238" s="296">
        <f>VLOOKUP(A238,'Formularios Vigencia'!$AC$3:$AE$69,3,0)</f>
        <v>0</v>
      </c>
      <c r="D238" s="303" t="str">
        <f>'Formularios Vigencia'!AS13</f>
        <v>10-36-86-2.4.36.08</v>
      </c>
      <c r="E238" s="304">
        <f>VLOOKUP(D238,'Formularios Vigencia'!$AS$3:$AU$69,3,0)</f>
        <v>0</v>
      </c>
    </row>
    <row r="239" spans="1:5">
      <c r="A239" s="295" t="str">
        <f>'Formularios Vigencia'!AC66</f>
        <v>6-137-0</v>
      </c>
      <c r="B239" s="296">
        <f>VLOOKUP(A239,'Formularios Vigencia'!$AC$3:$AE$69,3,0)</f>
        <v>0</v>
      </c>
      <c r="D239" s="303" t="str">
        <f>'Formularios Vigencia'!AS14</f>
        <v>10-37-87-0</v>
      </c>
      <c r="E239" s="304">
        <f>VLOOKUP(D239,'Formularios Vigencia'!$AS$3:$AU$69,3,0)</f>
        <v>0</v>
      </c>
    </row>
    <row r="240" spans="1:5">
      <c r="A240" s="295" t="str">
        <f>'Formularios Vigencia'!AC67</f>
        <v>6-138-0</v>
      </c>
      <c r="B240" s="296">
        <f>VLOOKUP(A240,'Formularios Vigencia'!$AC$3:$AE$69,3,0)</f>
        <v>0</v>
      </c>
      <c r="D240" s="303" t="str">
        <f>'Formularios Vigencia'!AS15</f>
        <v>10-38-88-2.4.36.26</v>
      </c>
      <c r="E240" s="304">
        <f>VLOOKUP(D240,'Formularios Vigencia'!$AS$3:$AU$69,3,0)</f>
        <v>0</v>
      </c>
    </row>
    <row r="241" spans="1:5">
      <c r="A241" s="295" t="str">
        <f>'Formularios Vigencia'!AC68</f>
        <v>6-980-0</v>
      </c>
      <c r="B241" s="296">
        <f>VLOOKUP(A241,'Formularios Vigencia'!$AC$3:$AE$69,3,0)</f>
        <v>0</v>
      </c>
      <c r="D241" s="303" t="str">
        <f>'Formularios Vigencia'!AS16</f>
        <v>10-89-2.4.36.12</v>
      </c>
      <c r="E241" s="304">
        <f>VLOOKUP(D241,'Formularios Vigencia'!$AS$3:$AU$69,3,0)</f>
        <v>0</v>
      </c>
    </row>
    <row r="242" spans="1:5">
      <c r="A242" s="295" t="str">
        <f>'Formularios Vigencia'!AC69</f>
        <v>6-80 - 79-2.4.36.25</v>
      </c>
      <c r="B242" s="296">
        <f>VLOOKUP(A242,'Formularios Vigencia'!$AC$3:$AE$69,3,0)</f>
        <v>0</v>
      </c>
      <c r="D242" s="303" t="str">
        <f>'Formularios Vigencia'!AS17</f>
        <v>10-39-90-2.4.36.09</v>
      </c>
      <c r="E242" s="304">
        <f>VLOOKUP(D242,'Formularios Vigencia'!$AS$3:$AU$69,3,0)</f>
        <v>0</v>
      </c>
    </row>
    <row r="243" spans="1:5">
      <c r="A243" s="297" t="str">
        <f>'Formularios Vigencia'!AG31</f>
        <v>7-93-2.4.36.15</v>
      </c>
      <c r="B243" s="298">
        <f>VLOOKUP(A243,'Formularios Vigencia'!$AG$3:$AI$69,3,0)</f>
        <v>0</v>
      </c>
      <c r="D243" s="303" t="str">
        <f>'Formularios Vigencia'!AS18</f>
        <v>10-40-91-2.4.36.90</v>
      </c>
      <c r="E243" s="304">
        <f>VLOOKUP(D243,'Formularios Vigencia'!$AS$3:$AU$69,3,0)</f>
        <v>0</v>
      </c>
    </row>
    <row r="244" spans="1:5">
      <c r="A244" s="297" t="str">
        <f>'Formularios Vigencia'!AG32</f>
        <v>7-94-2.4.36.13</v>
      </c>
      <c r="B244" s="298">
        <f>VLOOKUP(A244,'Formularios Vigencia'!$AG$3:$AI$69,3,0)</f>
        <v>0</v>
      </c>
      <c r="D244" s="303" t="str">
        <f>'Formularios Vigencia'!AS22</f>
        <v>10-59-2.4.36.95</v>
      </c>
      <c r="E244" s="304">
        <f>VLOOKUP(D244,'Formularios Vigencia'!$AS$3:$AU$69,3,0)</f>
        <v>0</v>
      </c>
    </row>
    <row r="245" spans="1:5">
      <c r="A245" s="297" t="str">
        <f>'Formularios Vigencia'!AG33</f>
        <v>7-42-95-2.4.36.03</v>
      </c>
      <c r="B245" s="298">
        <f>VLOOKUP(A245,'Formularios Vigencia'!$AG$3:$AI$69,3,0)</f>
        <v>0</v>
      </c>
      <c r="D245" s="303" t="str">
        <f>'Formularios Vigencia'!AS23</f>
        <v>10-60-113-2.4.36.95</v>
      </c>
      <c r="E245" s="304">
        <f>VLOOKUP(D245,'Formularios Vigencia'!$AS$3:$AU$69,3,0)</f>
        <v>0</v>
      </c>
    </row>
    <row r="246" spans="1:5">
      <c r="A246" s="297" t="str">
        <f>'Formularios Vigencia'!AG34</f>
        <v>7-43-96-2.4.36.04</v>
      </c>
      <c r="B246" s="298">
        <f>VLOOKUP(A246,'Formularios Vigencia'!$AG$3:$AI$69,3,0)</f>
        <v>0</v>
      </c>
      <c r="D246" s="303" t="str">
        <f>'Formularios Vigencia'!AS24</f>
        <v>10-61-114-2.4.36.95</v>
      </c>
      <c r="E246" s="304">
        <f>VLOOKUP(D246,'Formularios Vigencia'!$AS$3:$AU$69,3,0)</f>
        <v>0</v>
      </c>
    </row>
    <row r="247" spans="1:5">
      <c r="A247" s="297" t="str">
        <f>'Formularios Vigencia'!AG35</f>
        <v>7-44-97-2.4.36.05</v>
      </c>
      <c r="B247" s="298">
        <f>VLOOKUP(A247,'Formularios Vigencia'!$AG$3:$AI$69,3,0)</f>
        <v>0</v>
      </c>
      <c r="D247" s="303" t="str">
        <f>'Formularios Vigencia'!AS25</f>
        <v>10-62-115-2.4.36.95</v>
      </c>
      <c r="E247" s="304">
        <f>VLOOKUP(D247,'Formularios Vigencia'!$AS$3:$AU$69,3,0)</f>
        <v>0</v>
      </c>
    </row>
    <row r="248" spans="1:5">
      <c r="A248" s="297" t="str">
        <f>'Formularios Vigencia'!AG36</f>
        <v>7-45-98-2.4.36.07</v>
      </c>
      <c r="B248" s="298">
        <f>VLOOKUP(A248,'Formularios Vigencia'!$AG$3:$AI$69,3,0)</f>
        <v>0</v>
      </c>
      <c r="D248" s="303" t="str">
        <f>'Formularios Vigencia'!AS26</f>
        <v>10-63-116-2.4.36.95</v>
      </c>
      <c r="E248" s="304">
        <f>VLOOKUP(D248,'Formularios Vigencia'!$AS$3:$AU$69,3,0)</f>
        <v>0</v>
      </c>
    </row>
    <row r="249" spans="1:5">
      <c r="A249" s="297" t="str">
        <f>'Formularios Vigencia'!AG37</f>
        <v>7-46-99-2.4.36.06</v>
      </c>
      <c r="B249" s="298">
        <f>VLOOKUP(A249,'Formularios Vigencia'!$AG$3:$AI$69,3,0)</f>
        <v>0</v>
      </c>
      <c r="D249" s="303" t="str">
        <f>'Formularios Vigencia'!AS27</f>
        <v>10-64-117-2.4.36.95</v>
      </c>
      <c r="E249" s="304">
        <f>VLOOKUP(D249,'Formularios Vigencia'!$AS$3:$AU$69,3,0)</f>
        <v>0</v>
      </c>
    </row>
    <row r="250" spans="1:5">
      <c r="A250" s="297" t="str">
        <f>'Formularios Vigencia'!AG38</f>
        <v>7-47-100-0</v>
      </c>
      <c r="B250" s="298">
        <f>VLOOKUP(A250,'Formularios Vigencia'!$AG$3:$AI$69,3,0)</f>
        <v>0</v>
      </c>
      <c r="D250" s="303" t="str">
        <f>'Formularios Vigencia'!AS28</f>
        <v>10-65-118-0</v>
      </c>
      <c r="E250" s="304">
        <f>VLOOKUP(D250,'Formularios Vigencia'!$AS$3:$AU$69,3,0)</f>
        <v>0</v>
      </c>
    </row>
    <row r="251" spans="1:5">
      <c r="A251" s="297" t="str">
        <f>'Formularios Vigencia'!AG39</f>
        <v>7-48-101-2.4.36.02</v>
      </c>
      <c r="B251" s="298">
        <f>VLOOKUP(A251,'Formularios Vigencia'!$AG$3:$AI$69,3,0)</f>
        <v>0</v>
      </c>
      <c r="D251" s="303" t="str">
        <f>'Formularios Vigencia'!AS30</f>
        <v>10-67-120-2.4.36.95</v>
      </c>
      <c r="E251" s="304">
        <f>VLOOKUP(D251,'Formularios Vigencia'!$AS$3:$AU$69,3,0)</f>
        <v>0</v>
      </c>
    </row>
    <row r="252" spans="1:5">
      <c r="A252" s="297" t="str">
        <f>'Formularios Vigencia'!AG40</f>
        <v>7-49-102-2.4.36.08</v>
      </c>
      <c r="B252" s="298">
        <f>VLOOKUP(A252,'Formularios Vigencia'!$AG$3:$AI$69,3,0)</f>
        <v>0</v>
      </c>
      <c r="D252" s="303" t="e">
        <f>'Formularios Vigencia'!#REF!</f>
        <v>#REF!</v>
      </c>
      <c r="E252" s="304" t="e">
        <f>VLOOKUP(D252,'Formularios Vigencia'!$AS$3:$AU$69,3,0)</f>
        <v>#REF!</v>
      </c>
    </row>
    <row r="253" spans="1:5">
      <c r="A253" s="297" t="str">
        <f>'Formularios Vigencia'!AG41</f>
        <v>7-50-103-0</v>
      </c>
      <c r="B253" s="298">
        <f>VLOOKUP(A253,'Formularios Vigencia'!$AG$3:$AI$69,3,0)</f>
        <v>0</v>
      </c>
      <c r="D253" s="303" t="e">
        <f>'Formularios Vigencia'!#REF!</f>
        <v>#REF!</v>
      </c>
      <c r="E253" s="304" t="e">
        <f>VLOOKUP(D253,'Formularios Vigencia'!$AS$3:$AU$69,3,0)</f>
        <v>#REF!</v>
      </c>
    </row>
    <row r="254" spans="1:5">
      <c r="A254" s="297" t="str">
        <f>'Formularios Vigencia'!AG42</f>
        <v>7-51-104-2.4.36.26</v>
      </c>
      <c r="B254" s="298">
        <f>VLOOKUP(A254,'Formularios Vigencia'!$AG$3:$AI$69,3,0)</f>
        <v>0</v>
      </c>
      <c r="D254" s="305" t="str">
        <f>'Formularios Vigencia'!AW4</f>
        <v>11-77-2.4.36.15</v>
      </c>
      <c r="E254" s="306">
        <f>VLOOKUP(D254,'Formularios Vigencia'!$AW$3:$AY$69,3,0)</f>
        <v>0</v>
      </c>
    </row>
    <row r="255" spans="1:5">
      <c r="A255" s="297" t="str">
        <f>'Formularios Vigencia'!AG43</f>
        <v>7-105-2.4.36.12</v>
      </c>
      <c r="B255" s="298">
        <f>VLOOKUP(A255,'Formularios Vigencia'!$AG$3:$AI$69,3,0)</f>
        <v>0</v>
      </c>
      <c r="D255" s="305" t="str">
        <f>'Formularios Vigencia'!AW5</f>
        <v>11-78-2.4.36.13</v>
      </c>
      <c r="E255" s="306">
        <f>VLOOKUP(D255,'Formularios Vigencia'!$AW$3:$AY$69,3,0)</f>
        <v>0</v>
      </c>
    </row>
    <row r="256" spans="1:5">
      <c r="A256" s="297" t="str">
        <f>'Formularios Vigencia'!AG44</f>
        <v>7-52-106-2.4.36.09</v>
      </c>
      <c r="B256" s="298">
        <f>VLOOKUP(A256,'Formularios Vigencia'!$AG$3:$AI$69,3,0)</f>
        <v>0</v>
      </c>
      <c r="D256" s="305" t="str">
        <f>'Formularios Vigencia'!AW6</f>
        <v>11-29-79-2.4.36.03</v>
      </c>
      <c r="E256" s="306">
        <f>VLOOKUP(D256,'Formularios Vigencia'!$AW$3:$AY$69,3,0)</f>
        <v>0</v>
      </c>
    </row>
    <row r="257" spans="1:5">
      <c r="A257" s="297" t="str">
        <f>'Formularios Vigencia'!AG45</f>
        <v>7-53-107-2.4.36.90</v>
      </c>
      <c r="B257" s="298">
        <f>VLOOKUP(A257,'Formularios Vigencia'!$AG$3:$AI$69,3,0)</f>
        <v>0</v>
      </c>
      <c r="D257" s="305" t="str">
        <f>'Formularios Vigencia'!AW7</f>
        <v>11-30-80-2.4.36.04</v>
      </c>
      <c r="E257" s="306">
        <f>VLOOKUP(D257,'Formularios Vigencia'!$AW$3:$AY$69,3,0)</f>
        <v>0</v>
      </c>
    </row>
    <row r="258" spans="1:5">
      <c r="A258" s="297" t="str">
        <f>'Formularios Vigencia'!AG49</f>
        <v>7-68-2.4.36.95</v>
      </c>
      <c r="B258" s="298">
        <f>VLOOKUP(A258,'Formularios Vigencia'!$AG$3:$AI$69,3,0)</f>
        <v>0</v>
      </c>
      <c r="D258" s="305" t="str">
        <f>'Formularios Vigencia'!AW8</f>
        <v>11-31-81-2.4.36.05</v>
      </c>
      <c r="E258" s="306">
        <f>VLOOKUP(D258,'Formularios Vigencia'!$AW$3:$AY$69,3,0)</f>
        <v>0</v>
      </c>
    </row>
    <row r="259" spans="1:5">
      <c r="A259" s="297" t="str">
        <f>'Formularios Vigencia'!AG50</f>
        <v>7-69-121-2.4.36.95</v>
      </c>
      <c r="B259" s="298">
        <f>VLOOKUP(A259,'Formularios Vigencia'!$AG$3:$AI$69,3,0)</f>
        <v>0</v>
      </c>
      <c r="D259" s="305" t="str">
        <f>'Formularios Vigencia'!AW9</f>
        <v>11-32-82-2.4.36.07</v>
      </c>
      <c r="E259" s="306">
        <f>VLOOKUP(D259,'Formularios Vigencia'!$AW$3:$AY$69,3,0)</f>
        <v>0</v>
      </c>
    </row>
    <row r="260" spans="1:5">
      <c r="A260" s="297" t="str">
        <f>'Formularios Vigencia'!AG51</f>
        <v>7-70-122-2.4.36.95</v>
      </c>
      <c r="B260" s="298">
        <f>VLOOKUP(A260,'Formularios Vigencia'!$AG$3:$AI$69,3,0)</f>
        <v>0</v>
      </c>
      <c r="D260" s="305" t="str">
        <f>'Formularios Vigencia'!AW10</f>
        <v>11-33-83-2.4.36.06</v>
      </c>
      <c r="E260" s="306">
        <f>VLOOKUP(D260,'Formularios Vigencia'!$AW$3:$AY$69,3,0)</f>
        <v>0</v>
      </c>
    </row>
    <row r="261" spans="1:5">
      <c r="A261" s="297" t="str">
        <f>'Formularios Vigencia'!AG52</f>
        <v>7-71-123-2.4.36.95</v>
      </c>
      <c r="B261" s="298">
        <f>VLOOKUP(A261,'Formularios Vigencia'!$AG$3:$AI$69,3,0)</f>
        <v>0</v>
      </c>
      <c r="D261" s="305" t="str">
        <f>'Formularios Vigencia'!AW11</f>
        <v>11-34-84-0</v>
      </c>
      <c r="E261" s="306">
        <f>VLOOKUP(D261,'Formularios Vigencia'!$AW$3:$AY$69,3,0)</f>
        <v>0</v>
      </c>
    </row>
    <row r="262" spans="1:5">
      <c r="A262" s="297" t="str">
        <f>'Formularios Vigencia'!AG53</f>
        <v>7-72-124-2.4.36.95</v>
      </c>
      <c r="B262" s="298">
        <f>VLOOKUP(A262,'Formularios Vigencia'!$AG$3:$AI$69,3,0)</f>
        <v>0</v>
      </c>
      <c r="D262" s="305" t="str">
        <f>'Formularios Vigencia'!AW12</f>
        <v>11-35-85-2.4.36.02</v>
      </c>
      <c r="E262" s="306">
        <f>VLOOKUP(D262,'Formularios Vigencia'!$AW$3:$AY$69,3,0)</f>
        <v>0</v>
      </c>
    </row>
    <row r="263" spans="1:5">
      <c r="A263" s="297" t="str">
        <f>'Formularios Vigencia'!AG54</f>
        <v>7-73-125-2.4.36.95</v>
      </c>
      <c r="B263" s="298">
        <f>VLOOKUP(A263,'Formularios Vigencia'!$AG$3:$AI$69,3,0)</f>
        <v>0</v>
      </c>
      <c r="D263" s="305" t="str">
        <f>'Formularios Vigencia'!AW13</f>
        <v>11-36-86-2.4.36.08</v>
      </c>
      <c r="E263" s="306">
        <f>VLOOKUP(D263,'Formularios Vigencia'!$AW$3:$AY$69,3,0)</f>
        <v>0</v>
      </c>
    </row>
    <row r="264" spans="1:5">
      <c r="A264" s="297" t="str">
        <f>'Formularios Vigencia'!AG55</f>
        <v>7-74-126-</v>
      </c>
      <c r="B264" s="298">
        <f>VLOOKUP(A264,'Formularios Vigencia'!$AG$3:$AI$69,3,0)</f>
        <v>0</v>
      </c>
      <c r="D264" s="305" t="str">
        <f>'Formularios Vigencia'!AW14</f>
        <v>11-37-87-0</v>
      </c>
      <c r="E264" s="306">
        <f>VLOOKUP(D264,'Formularios Vigencia'!$AW$3:$AY$69,3,0)</f>
        <v>0</v>
      </c>
    </row>
    <row r="265" spans="1:5">
      <c r="A265" s="297" t="str">
        <f>'Formularios Vigencia'!AG57</f>
        <v>7-76-128-2.4.36.95</v>
      </c>
      <c r="B265" s="298">
        <f>VLOOKUP(A265,'Formularios Vigencia'!$AG$3:$AI$69,3,0)</f>
        <v>0</v>
      </c>
      <c r="D265" s="305" t="str">
        <f>'Formularios Vigencia'!AW15</f>
        <v>11-38-88-2.4.36.26</v>
      </c>
      <c r="E265" s="306">
        <f>VLOOKUP(D265,'Formularios Vigencia'!$AW$3:$AY$69,3,0)</f>
        <v>0</v>
      </c>
    </row>
    <row r="266" spans="1:5">
      <c r="A266" s="297" t="e">
        <f>'Formularios Vigencia'!#REF!</f>
        <v>#REF!</v>
      </c>
      <c r="B266" s="298" t="e">
        <f>VLOOKUP(A266,'Formularios Vigencia'!$AG$3:$AI$69,3,0)</f>
        <v>#REF!</v>
      </c>
      <c r="D266" s="305" t="str">
        <f>'Formularios Vigencia'!AW16</f>
        <v>11-89-2.4.36.12</v>
      </c>
      <c r="E266" s="306">
        <f>VLOOKUP(D266,'Formularios Vigencia'!$AW$3:$AY$69,3,0)</f>
        <v>0</v>
      </c>
    </row>
    <row r="267" spans="1:5">
      <c r="A267" s="297" t="e">
        <f>'Formularios Vigencia'!#REF!</f>
        <v>#REF!</v>
      </c>
      <c r="B267" s="298" t="e">
        <f>VLOOKUP(A267,'Formularios Vigencia'!$AG$3:$AI$69,3,0)</f>
        <v>#REF!</v>
      </c>
      <c r="D267" s="305" t="str">
        <f>'Formularios Vigencia'!AW17</f>
        <v>11-39-90-2.4.36.09</v>
      </c>
      <c r="E267" s="306">
        <f>VLOOKUP(D267,'Formularios Vigencia'!$AW$3:$AY$69,3,0)</f>
        <v>0</v>
      </c>
    </row>
    <row r="268" spans="1:5">
      <c r="A268" s="297" t="str">
        <f>'Formularios Vigencia'!AG58</f>
        <v>7-129-</v>
      </c>
      <c r="B268" s="298">
        <f>VLOOKUP(A268,'Formularios Vigencia'!$AG$3:$AI$69,3,0)</f>
        <v>0</v>
      </c>
      <c r="D268" s="305" t="str">
        <f>'Formularios Vigencia'!AW18</f>
        <v>11-40-91-2.4.36.90</v>
      </c>
      <c r="E268" s="306">
        <f>VLOOKUP(D268,'Formularios Vigencia'!$AW$3:$AY$69,3,0)</f>
        <v>0</v>
      </c>
    </row>
    <row r="269" spans="1:5">
      <c r="A269" s="297" t="str">
        <f>'Formularios Vigencia'!AG59</f>
        <v>7-130-</v>
      </c>
      <c r="B269" s="298">
        <f>VLOOKUP(A269,'Formularios Vigencia'!$AG$3:$AI$69,3,0)</f>
        <v>0</v>
      </c>
      <c r="D269" s="305" t="str">
        <f>'Formularios Vigencia'!AW22</f>
        <v>11-59-2.4.36.95</v>
      </c>
      <c r="E269" s="306">
        <f>VLOOKUP(D269,'Formularios Vigencia'!$AW$3:$AY$69,3,0)</f>
        <v>0</v>
      </c>
    </row>
    <row r="270" spans="1:5">
      <c r="A270" s="297" t="str">
        <f>'Formularios Vigencia'!AG60</f>
        <v>7-131-2.4.36.25</v>
      </c>
      <c r="B270" s="298">
        <f>VLOOKUP(A270,'Formularios Vigencia'!$AG$3:$AI$69,3,0)</f>
        <v>0</v>
      </c>
      <c r="D270" s="305" t="str">
        <f>'Formularios Vigencia'!AW23</f>
        <v>11-60-113-2.4.36.95</v>
      </c>
      <c r="E270" s="306">
        <f>VLOOKUP(D270,'Formularios Vigencia'!$AW$3:$AY$69,3,0)</f>
        <v>0</v>
      </c>
    </row>
    <row r="271" spans="1:5">
      <c r="A271" s="297" t="str">
        <f>'Formularios Vigencia'!AG61</f>
        <v>7-132-2.4.36.25</v>
      </c>
      <c r="B271" s="298">
        <f>VLOOKUP(A271,'Formularios Vigencia'!$AG$3:$AI$69,3,0)</f>
        <v>0</v>
      </c>
      <c r="D271" s="305" t="str">
        <f>'Formularios Vigencia'!AW24</f>
        <v>11-61-114-2.4.36.95</v>
      </c>
      <c r="E271" s="306">
        <f>VLOOKUP(D271,'Formularios Vigencia'!$AW$3:$AY$69,3,0)</f>
        <v>0</v>
      </c>
    </row>
    <row r="272" spans="1:5">
      <c r="A272" s="297" t="str">
        <f>'Formularios Vigencia'!AG62</f>
        <v>7-133-2.4.36.25</v>
      </c>
      <c r="B272" s="298">
        <f>VLOOKUP(A272,'Formularios Vigencia'!$AG$3:$AI$69,3,0)</f>
        <v>0</v>
      </c>
      <c r="D272" s="305" t="str">
        <f>'Formularios Vigencia'!AW25</f>
        <v>11-62-115-2.4.36.95</v>
      </c>
      <c r="E272" s="306">
        <f>VLOOKUP(D272,'Formularios Vigencia'!$AW$3:$AY$69,3,0)</f>
        <v>0</v>
      </c>
    </row>
    <row r="273" spans="1:5">
      <c r="A273" s="297" t="str">
        <f>'Formularios Vigencia'!AG63</f>
        <v>7-134-2.4.36.25</v>
      </c>
      <c r="B273" s="298">
        <f>VLOOKUP(A273,'Formularios Vigencia'!$AG$3:$AI$69,3,0)</f>
        <v>0</v>
      </c>
      <c r="D273" s="305" t="str">
        <f>'Formularios Vigencia'!AW26</f>
        <v>11-63-116-2.4.36.95</v>
      </c>
      <c r="E273" s="306">
        <f>VLOOKUP(D273,'Formularios Vigencia'!$AW$3:$AY$69,3,0)</f>
        <v>0</v>
      </c>
    </row>
    <row r="274" spans="1:5">
      <c r="A274" s="297" t="str">
        <f>'Formularios Vigencia'!AG64</f>
        <v>7-135-2.4.36.98</v>
      </c>
      <c r="B274" s="298">
        <f>VLOOKUP(A274,'Formularios Vigencia'!$AG$3:$AI$69,3,0)</f>
        <v>0</v>
      </c>
      <c r="D274" s="305" t="str">
        <f>'Formularios Vigencia'!AW27</f>
        <v>11-64-117-2.4.36.95</v>
      </c>
      <c r="E274" s="306">
        <f>VLOOKUP(D274,'Formularios Vigencia'!$AW$3:$AY$69,3,0)</f>
        <v>0</v>
      </c>
    </row>
    <row r="275" spans="1:5">
      <c r="A275" s="297" t="e">
        <f>'Formularios Vigencia'!#REF!</f>
        <v>#REF!</v>
      </c>
      <c r="B275" s="298" t="e">
        <f>VLOOKUP(A275,'Formularios Vigencia'!$AG$3:$AI$69,3,0)</f>
        <v>#REF!</v>
      </c>
      <c r="D275" s="305" t="str">
        <f>'Formularios Vigencia'!AW28</f>
        <v>11-65-118-0</v>
      </c>
      <c r="E275" s="306">
        <f>VLOOKUP(D275,'Formularios Vigencia'!$AW$3:$AY$69,3,0)</f>
        <v>0</v>
      </c>
    </row>
    <row r="276" spans="1:5">
      <c r="A276" s="297" t="e">
        <f>'Formularios Vigencia'!#REF!</f>
        <v>#REF!</v>
      </c>
      <c r="B276" s="298" t="e">
        <f>VLOOKUP(A276,'Formularios Vigencia'!$AG$3:$AI$69,3,0)</f>
        <v>#REF!</v>
      </c>
      <c r="D276" s="305" t="str">
        <f>'Formularios Vigencia'!AW30</f>
        <v>11-67-120-2.4.36.95</v>
      </c>
      <c r="E276" s="306">
        <f>VLOOKUP(D276,'Formularios Vigencia'!$AW$3:$AY$69,3,0)</f>
        <v>0</v>
      </c>
    </row>
    <row r="277" spans="1:5">
      <c r="A277" s="297" t="e">
        <f>'Formularios Vigencia'!#REF!</f>
        <v>#REF!</v>
      </c>
      <c r="B277" s="298"/>
      <c r="D277" s="305" t="e">
        <f>'Formularios Vigencia'!#REF!</f>
        <v>#REF!</v>
      </c>
      <c r="E277" s="306" t="e">
        <f>VLOOKUP(D277,'Formularios Vigencia'!$AW$3:$AY$69,3,0)</f>
        <v>#REF!</v>
      </c>
    </row>
    <row r="278" spans="1:5">
      <c r="A278" s="297" t="str">
        <f>'Formularios Vigencia'!AG65</f>
        <v>7-136-0</v>
      </c>
      <c r="B278" s="298">
        <f>VLOOKUP(A278,'Formularios Vigencia'!$AG$3:$AI$69,3,0)</f>
        <v>0</v>
      </c>
      <c r="D278" s="305" t="e">
        <f>'Formularios Vigencia'!#REF!</f>
        <v>#REF!</v>
      </c>
      <c r="E278" s="306" t="e">
        <f>VLOOKUP(D278,'Formularios Vigencia'!$AW$3:$AY$69,3,0)</f>
        <v>#REF!</v>
      </c>
    </row>
    <row r="279" spans="1:5">
      <c r="A279" s="297" t="str">
        <f>'Formularios Vigencia'!AG66</f>
        <v>7-137-0</v>
      </c>
      <c r="B279" s="298">
        <f>VLOOKUP(A279,'Formularios Vigencia'!$AG$3:$AI$69,3,0)</f>
        <v>0</v>
      </c>
      <c r="D279" s="307" t="str">
        <f>'Formularios Vigencia'!BA4</f>
        <v>12-77-2.4.36.15</v>
      </c>
      <c r="E279" s="308">
        <f>VLOOKUP(D279,'Formularios Vigencia'!$BA$3:$BC$69,3,0)</f>
        <v>0</v>
      </c>
    </row>
    <row r="280" spans="1:5">
      <c r="A280" s="297" t="str">
        <f>'Formularios Vigencia'!AG67</f>
        <v>7-138-0</v>
      </c>
      <c r="B280" s="298">
        <f>VLOOKUP(A280,'Formularios Vigencia'!$AG$3:$AI$69,3,0)</f>
        <v>0</v>
      </c>
      <c r="D280" s="307" t="str">
        <f>'Formularios Vigencia'!BA5</f>
        <v>12-78-2.4.36.13</v>
      </c>
      <c r="E280" s="308">
        <f>VLOOKUP(D280,'Formularios Vigencia'!$BA$3:$BC$69,3,0)</f>
        <v>0</v>
      </c>
    </row>
    <row r="281" spans="1:5">
      <c r="A281" s="297" t="str">
        <f>'Formularios Vigencia'!AG68</f>
        <v>7-980-0</v>
      </c>
      <c r="B281" s="298">
        <f>VLOOKUP(A281,'Formularios Vigencia'!$AG$3:$AI$69,3,0)</f>
        <v>0</v>
      </c>
      <c r="D281" s="307" t="str">
        <f>'Formularios Vigencia'!BA6</f>
        <v>12-29-79-2.4.36.03</v>
      </c>
      <c r="E281" s="308">
        <f>VLOOKUP(D281,'Formularios Vigencia'!$BA$3:$BC$69,3,0)</f>
        <v>0</v>
      </c>
    </row>
    <row r="282" spans="1:5">
      <c r="A282" s="297" t="str">
        <f>'Formularios Vigencia'!AG69</f>
        <v>7-80 - 79-2.4.36.25</v>
      </c>
      <c r="B282" s="298">
        <f>VLOOKUP(A282,'Formularios Vigencia'!$AG$3:$AI$69,3,0)</f>
        <v>0</v>
      </c>
      <c r="D282" s="307" t="str">
        <f>'Formularios Vigencia'!BA7</f>
        <v>12-30-80-2.4.36.04</v>
      </c>
      <c r="E282" s="308">
        <f>VLOOKUP(D282,'Formularios Vigencia'!$BA$3:$BC$69,3,0)</f>
        <v>0</v>
      </c>
    </row>
    <row r="283" spans="1:5">
      <c r="A283" s="299" t="str">
        <f>'Formularios Vigencia'!AK31</f>
        <v>8-93-2.4.36.15</v>
      </c>
      <c r="B283" s="300">
        <f>VLOOKUP(A283,'Formularios Vigencia'!$AK$3:$AM$69,3,0)</f>
        <v>0</v>
      </c>
      <c r="D283" s="307" t="str">
        <f>'Formularios Vigencia'!BA8</f>
        <v>12-31-81-2.4.36.05</v>
      </c>
      <c r="E283" s="308">
        <f>VLOOKUP(D283,'Formularios Vigencia'!$BA$3:$BC$69,3,0)</f>
        <v>0</v>
      </c>
    </row>
    <row r="284" spans="1:5">
      <c r="A284" s="299" t="str">
        <f>'Formularios Vigencia'!AK32</f>
        <v>8-94-2.4.36.13</v>
      </c>
      <c r="B284" s="300">
        <f>VLOOKUP(A284,'Formularios Vigencia'!$AK$3:$AM$69,3,0)</f>
        <v>0</v>
      </c>
      <c r="D284" s="307" t="str">
        <f>'Formularios Vigencia'!BA9</f>
        <v>12-32-82-2.4.36.07</v>
      </c>
      <c r="E284" s="308">
        <f>VLOOKUP(D284,'Formularios Vigencia'!$BA$3:$BC$69,3,0)</f>
        <v>0</v>
      </c>
    </row>
    <row r="285" spans="1:5">
      <c r="A285" s="299" t="str">
        <f>'Formularios Vigencia'!AK33</f>
        <v>8-42-95-2.4.36.03</v>
      </c>
      <c r="B285" s="300">
        <f>VLOOKUP(A285,'Formularios Vigencia'!$AK$3:$AM$69,3,0)</f>
        <v>0</v>
      </c>
      <c r="D285" s="307" t="str">
        <f>'Formularios Vigencia'!BA10</f>
        <v>12-33-83-2.4.36.06</v>
      </c>
      <c r="E285" s="308">
        <f>VLOOKUP(D285,'Formularios Vigencia'!$BA$3:$BC$69,3,0)</f>
        <v>0</v>
      </c>
    </row>
    <row r="286" spans="1:5">
      <c r="A286" s="299" t="str">
        <f>'Formularios Vigencia'!AK34</f>
        <v>8-43-96-2.4.36.04</v>
      </c>
      <c r="B286" s="300">
        <f>VLOOKUP(A286,'Formularios Vigencia'!$AK$3:$AM$69,3,0)</f>
        <v>0</v>
      </c>
      <c r="D286" s="307" t="str">
        <f>'Formularios Vigencia'!BA11</f>
        <v>12-34-84-0</v>
      </c>
      <c r="E286" s="308">
        <f>VLOOKUP(D286,'Formularios Vigencia'!$BA$3:$BC$69,3,0)</f>
        <v>0</v>
      </c>
    </row>
    <row r="287" spans="1:5">
      <c r="A287" s="299" t="str">
        <f>'Formularios Vigencia'!AK35</f>
        <v>8-44-97-2.4.36.05</v>
      </c>
      <c r="B287" s="300">
        <f>VLOOKUP(A287,'Formularios Vigencia'!$AK$3:$AM$69,3,0)</f>
        <v>0</v>
      </c>
      <c r="D287" s="307" t="str">
        <f>'Formularios Vigencia'!BA12</f>
        <v>12-35-85-2.4.36.02</v>
      </c>
      <c r="E287" s="308">
        <f>VLOOKUP(D287,'Formularios Vigencia'!$BA$3:$BC$69,3,0)</f>
        <v>0</v>
      </c>
    </row>
    <row r="288" spans="1:5">
      <c r="A288" s="299" t="str">
        <f>'Formularios Vigencia'!AK36</f>
        <v>8-45-98-2.4.36.07</v>
      </c>
      <c r="B288" s="300">
        <f>VLOOKUP(A288,'Formularios Vigencia'!$AK$3:$AM$69,3,0)</f>
        <v>0</v>
      </c>
      <c r="D288" s="307" t="str">
        <f>'Formularios Vigencia'!BA13</f>
        <v>12-36-86-2.4.36.08</v>
      </c>
      <c r="E288" s="308">
        <f>VLOOKUP(D288,'Formularios Vigencia'!$BA$3:$BC$69,3,0)</f>
        <v>0</v>
      </c>
    </row>
    <row r="289" spans="1:5">
      <c r="A289" s="299" t="str">
        <f>'Formularios Vigencia'!AK37</f>
        <v>8-46-99-2.4.36.06</v>
      </c>
      <c r="B289" s="300">
        <f>VLOOKUP(A289,'Formularios Vigencia'!$AK$3:$AM$69,3,0)</f>
        <v>0</v>
      </c>
      <c r="D289" s="307" t="str">
        <f>'Formularios Vigencia'!BA14</f>
        <v>12-37-87-0</v>
      </c>
      <c r="E289" s="308">
        <f>VLOOKUP(D289,'Formularios Vigencia'!$BA$3:$BC$69,3,0)</f>
        <v>0</v>
      </c>
    </row>
    <row r="290" spans="1:5">
      <c r="A290" s="299" t="str">
        <f>'Formularios Vigencia'!AK38</f>
        <v>8-47-100-0</v>
      </c>
      <c r="B290" s="300">
        <f>VLOOKUP(A290,'Formularios Vigencia'!$AK$3:$AM$69,3,0)</f>
        <v>0</v>
      </c>
      <c r="D290" s="307" t="str">
        <f>'Formularios Vigencia'!BA15</f>
        <v>12-38-88-2.4.36.26</v>
      </c>
      <c r="E290" s="308">
        <f>VLOOKUP(D290,'Formularios Vigencia'!$BA$3:$BC$69,3,0)</f>
        <v>0</v>
      </c>
    </row>
    <row r="291" spans="1:5">
      <c r="A291" s="299" t="str">
        <f>'Formularios Vigencia'!AK39</f>
        <v>8-48-101-2.4.36.02</v>
      </c>
      <c r="B291" s="300">
        <f>VLOOKUP(A291,'Formularios Vigencia'!$AK$3:$AM$69,3,0)</f>
        <v>0</v>
      </c>
      <c r="D291" s="307" t="str">
        <f>'Formularios Vigencia'!BA16</f>
        <v>12-89-2.4.36.12</v>
      </c>
      <c r="E291" s="308">
        <f>VLOOKUP(D291,'Formularios Vigencia'!$BA$3:$BC$69,3,0)</f>
        <v>0</v>
      </c>
    </row>
    <row r="292" spans="1:5">
      <c r="A292" s="299" t="str">
        <f>'Formularios Vigencia'!AK40</f>
        <v>8-49-102-2.4.36.08</v>
      </c>
      <c r="B292" s="300">
        <f>VLOOKUP(A292,'Formularios Vigencia'!$AK$3:$AM$69,3,0)</f>
        <v>0</v>
      </c>
      <c r="D292" s="307" t="str">
        <f>'Formularios Vigencia'!BA17</f>
        <v>12-39-90-2.4.36.09</v>
      </c>
      <c r="E292" s="308">
        <f>VLOOKUP(D292,'Formularios Vigencia'!$BA$3:$BC$69,3,0)</f>
        <v>0</v>
      </c>
    </row>
    <row r="293" spans="1:5">
      <c r="A293" s="299" t="str">
        <f>'Formularios Vigencia'!AK41</f>
        <v>8-50-103-0</v>
      </c>
      <c r="B293" s="300">
        <f>VLOOKUP(A293,'Formularios Vigencia'!$AK$3:$AM$69,3,0)</f>
        <v>0</v>
      </c>
      <c r="D293" s="307" t="str">
        <f>'Formularios Vigencia'!BA18</f>
        <v>12-40-91-2.4.36.90</v>
      </c>
      <c r="E293" s="308">
        <f>VLOOKUP(D293,'Formularios Vigencia'!$BA$3:$BC$69,3,0)</f>
        <v>0</v>
      </c>
    </row>
    <row r="294" spans="1:5">
      <c r="A294" s="299" t="str">
        <f>'Formularios Vigencia'!AK42</f>
        <v>8-51-104-2.4.36.26</v>
      </c>
      <c r="B294" s="300">
        <f>VLOOKUP(A294,'Formularios Vigencia'!$AK$3:$AM$69,3,0)</f>
        <v>0</v>
      </c>
      <c r="D294" s="307" t="str">
        <f>'Formularios Vigencia'!BA22</f>
        <v>12-59-2.4.36.95</v>
      </c>
      <c r="E294" s="308">
        <f>VLOOKUP(D294,'Formularios Vigencia'!$BA$3:$BC$69,3,0)</f>
        <v>0</v>
      </c>
    </row>
    <row r="295" spans="1:5">
      <c r="A295" s="299" t="str">
        <f>'Formularios Vigencia'!AK43</f>
        <v>8-105-2.4.36.12</v>
      </c>
      <c r="B295" s="300">
        <f>VLOOKUP(A295,'Formularios Vigencia'!$AK$3:$AM$69,3,0)</f>
        <v>0</v>
      </c>
      <c r="D295" s="307" t="str">
        <f>'Formularios Vigencia'!BA23</f>
        <v>12-60-113-2.4.36.95</v>
      </c>
      <c r="E295" s="308">
        <f>VLOOKUP(D295,'Formularios Vigencia'!$BA$3:$BC$69,3,0)</f>
        <v>0</v>
      </c>
    </row>
    <row r="296" spans="1:5">
      <c r="A296" s="299" t="str">
        <f>'Formularios Vigencia'!AK44</f>
        <v>8-52-106-2.4.36.09</v>
      </c>
      <c r="B296" s="300">
        <f>VLOOKUP(A296,'Formularios Vigencia'!$AK$3:$AM$69,3,0)</f>
        <v>0</v>
      </c>
      <c r="D296" s="307" t="str">
        <f>'Formularios Vigencia'!BA24</f>
        <v>12-61-114-2.4.36.95</v>
      </c>
      <c r="E296" s="308">
        <f>VLOOKUP(D296,'Formularios Vigencia'!$BA$3:$BC$69,3,0)</f>
        <v>0</v>
      </c>
    </row>
    <row r="297" spans="1:5">
      <c r="A297" s="299" t="str">
        <f>'Formularios Vigencia'!AK45</f>
        <v>8-53-107-2.4.36.90</v>
      </c>
      <c r="B297" s="300">
        <f>VLOOKUP(A297,'Formularios Vigencia'!$AK$3:$AM$69,3,0)</f>
        <v>0</v>
      </c>
      <c r="D297" s="307" t="str">
        <f>'Formularios Vigencia'!BA25</f>
        <v>12-62-115-2.4.36.95</v>
      </c>
      <c r="E297" s="308">
        <f>VLOOKUP(D297,'Formularios Vigencia'!$BA$3:$BC$69,3,0)</f>
        <v>0</v>
      </c>
    </row>
    <row r="298" spans="1:5">
      <c r="A298" s="299" t="str">
        <f>'Formularios Vigencia'!AK49</f>
        <v>8-68-2.4.36.95</v>
      </c>
      <c r="B298" s="300">
        <f>VLOOKUP(A298,'Formularios Vigencia'!$AK$3:$AM$69,3,0)</f>
        <v>0</v>
      </c>
      <c r="D298" s="307" t="str">
        <f>'Formularios Vigencia'!BA26</f>
        <v>12-63-116-2.4.36.95</v>
      </c>
      <c r="E298" s="308">
        <f>VLOOKUP(D298,'Formularios Vigencia'!$BA$3:$BC$69,3,0)</f>
        <v>0</v>
      </c>
    </row>
    <row r="299" spans="1:5">
      <c r="A299" s="299" t="str">
        <f>'Formularios Vigencia'!AK50</f>
        <v>8-69-121-2.4.36.95</v>
      </c>
      <c r="B299" s="300">
        <f>VLOOKUP(A299,'Formularios Vigencia'!$AK$3:$AM$69,3,0)</f>
        <v>0</v>
      </c>
      <c r="D299" s="307" t="str">
        <f>'Formularios Vigencia'!BA27</f>
        <v>12-64-117-2.4.36.95</v>
      </c>
      <c r="E299" s="308">
        <f>VLOOKUP(D299,'Formularios Vigencia'!$BA$3:$BC$69,3,0)</f>
        <v>0</v>
      </c>
    </row>
    <row r="300" spans="1:5">
      <c r="A300" s="299" t="str">
        <f>'Formularios Vigencia'!AK51</f>
        <v>8-70-122-2.4.36.95</v>
      </c>
      <c r="B300" s="300">
        <f>VLOOKUP(A300,'Formularios Vigencia'!$AK$3:$AM$69,3,0)</f>
        <v>0</v>
      </c>
      <c r="D300" s="307" t="str">
        <f>'Formularios Vigencia'!BA28</f>
        <v>12-65-118-0</v>
      </c>
      <c r="E300" s="308">
        <f>VLOOKUP(D300,'Formularios Vigencia'!$BA$3:$BC$69,3,0)</f>
        <v>0</v>
      </c>
    </row>
    <row r="301" spans="1:5">
      <c r="A301" s="299" t="str">
        <f>'Formularios Vigencia'!AK52</f>
        <v>8-71-123-2.4.36.95</v>
      </c>
      <c r="B301" s="300">
        <f>VLOOKUP(A301,'Formularios Vigencia'!$AK$3:$AM$69,3,0)</f>
        <v>0</v>
      </c>
      <c r="D301" s="307" t="str">
        <f>'Formularios Vigencia'!BA30</f>
        <v>12-67-120-2.4.36.95</v>
      </c>
      <c r="E301" s="308">
        <f>VLOOKUP(D301,'Formularios Vigencia'!$BA$3:$BC$69,3,0)</f>
        <v>0</v>
      </c>
    </row>
    <row r="302" spans="1:5">
      <c r="A302" s="299" t="str">
        <f>'Formularios Vigencia'!AK53</f>
        <v>8-72-124-2.4.36.95</v>
      </c>
      <c r="B302" s="300">
        <f>VLOOKUP(A302,'Formularios Vigencia'!$AK$3:$AM$69,3,0)</f>
        <v>0</v>
      </c>
      <c r="D302" s="307" t="e">
        <f>'Formularios Vigencia'!#REF!</f>
        <v>#REF!</v>
      </c>
      <c r="E302" s="308" t="e">
        <f>VLOOKUP(D302,'Formularios Vigencia'!$BA$3:$BC$69,3,0)</f>
        <v>#REF!</v>
      </c>
    </row>
    <row r="303" spans="1:5">
      <c r="A303" s="299" t="str">
        <f>'Formularios Vigencia'!AK54</f>
        <v>8-73-125-2.4.36.95</v>
      </c>
      <c r="B303" s="300">
        <f>VLOOKUP(A303,'Formularios Vigencia'!$AK$3:$AM$69,3,0)</f>
        <v>0</v>
      </c>
      <c r="D303" s="307" t="e">
        <f>'Formularios Vigencia'!#REF!</f>
        <v>#REF!</v>
      </c>
      <c r="E303" s="308" t="e">
        <f>VLOOKUP(D303,'Formularios Vigencia'!$BA$3:$BC$69,3,0)</f>
        <v>#REF!</v>
      </c>
    </row>
    <row r="304" spans="1:5">
      <c r="A304" s="299" t="str">
        <f>'Formularios Vigencia'!AK55</f>
        <v>8-74-126-</v>
      </c>
      <c r="B304" s="300">
        <f>VLOOKUP(A304,'Formularios Vigencia'!$AK$3:$AM$69,3,0)</f>
        <v>0</v>
      </c>
      <c r="D304" s="309" t="str">
        <f>'Formularios Vigencia'!BE4</f>
        <v>13-77-2.4.36.15</v>
      </c>
      <c r="E304" s="310">
        <f>VLOOKUP(D304,'Formularios Vigencia'!$BE$3:$BG$69,3,0)</f>
        <v>0</v>
      </c>
    </row>
    <row r="305" spans="1:5">
      <c r="A305" s="299" t="str">
        <f>'Formularios Vigencia'!AK57</f>
        <v>8-76-128-2.4.36.95</v>
      </c>
      <c r="B305" s="300">
        <f>VLOOKUP(A305,'Formularios Vigencia'!$AK$3:$AM$69,3,0)</f>
        <v>0</v>
      </c>
      <c r="D305" s="309" t="str">
        <f>'Formularios Vigencia'!BE5</f>
        <v>13-78-2.4.36.13</v>
      </c>
      <c r="E305" s="310">
        <f>VLOOKUP(D305,'Formularios Vigencia'!$BE$3:$BG$69,3,0)</f>
        <v>0</v>
      </c>
    </row>
    <row r="306" spans="1:5">
      <c r="A306" s="299" t="e">
        <f>'Formularios Vigencia'!#REF!</f>
        <v>#REF!</v>
      </c>
      <c r="B306" s="300" t="e">
        <f>VLOOKUP(A306,'Formularios Vigencia'!$AK$3:$AM$69,3,0)</f>
        <v>#REF!</v>
      </c>
      <c r="D306" s="309" t="str">
        <f>'Formularios Vigencia'!BE6</f>
        <v>13-29-79-2.4.36.03</v>
      </c>
      <c r="E306" s="310">
        <f>VLOOKUP(D306,'Formularios Vigencia'!$BE$3:$BG$69,3,0)</f>
        <v>0</v>
      </c>
    </row>
    <row r="307" spans="1:5">
      <c r="A307" s="299" t="e">
        <f>'Formularios Vigencia'!#REF!</f>
        <v>#REF!</v>
      </c>
      <c r="B307" s="300" t="e">
        <f>VLOOKUP(A307,'Formularios Vigencia'!$AK$3:$AM$69,3,0)</f>
        <v>#REF!</v>
      </c>
      <c r="D307" s="309" t="str">
        <f>'Formularios Vigencia'!BE7</f>
        <v>13-30-80-2.4.36.04</v>
      </c>
      <c r="E307" s="310">
        <f>VLOOKUP(D307,'Formularios Vigencia'!$BE$3:$BG$69,3,0)</f>
        <v>0</v>
      </c>
    </row>
    <row r="308" spans="1:5">
      <c r="A308" s="299" t="str">
        <f>'Formularios Vigencia'!AK58</f>
        <v>8-129-</v>
      </c>
      <c r="B308" s="300">
        <f>VLOOKUP(A308,'Formularios Vigencia'!$AK$3:$AM$69,3,0)</f>
        <v>0</v>
      </c>
      <c r="D308" s="309" t="str">
        <f>'Formularios Vigencia'!BE8</f>
        <v>13-31-81-2.4.36.05</v>
      </c>
      <c r="E308" s="310">
        <f>VLOOKUP(D308,'Formularios Vigencia'!$BE$3:$BG$69,3,0)</f>
        <v>0</v>
      </c>
    </row>
    <row r="309" spans="1:5">
      <c r="A309" s="299" t="str">
        <f>'Formularios Vigencia'!AK59</f>
        <v>8-130-</v>
      </c>
      <c r="B309" s="300">
        <f>VLOOKUP(A309,'Formularios Vigencia'!$AK$3:$AM$69,3,0)</f>
        <v>0</v>
      </c>
      <c r="D309" s="309" t="str">
        <f>'Formularios Vigencia'!BE9</f>
        <v>13-32-82-2.4.36.07</v>
      </c>
      <c r="E309" s="310">
        <f>VLOOKUP(D309,'Formularios Vigencia'!$BE$3:$BG$69,3,0)</f>
        <v>0</v>
      </c>
    </row>
    <row r="310" spans="1:5">
      <c r="A310" s="299" t="str">
        <f>'Formularios Vigencia'!AK60</f>
        <v>8-131-2.4.36.25</v>
      </c>
      <c r="B310" s="300">
        <f>VLOOKUP(A310,'Formularios Vigencia'!$AK$3:$AM$69,3,0)</f>
        <v>0</v>
      </c>
      <c r="D310" s="309" t="str">
        <f>'Formularios Vigencia'!BE10</f>
        <v>13-33-83-2.4.36.06</v>
      </c>
      <c r="E310" s="310">
        <f>VLOOKUP(D310,'Formularios Vigencia'!$BE$3:$BG$69,3,0)</f>
        <v>0</v>
      </c>
    </row>
    <row r="311" spans="1:5">
      <c r="A311" s="299" t="str">
        <f>'Formularios Vigencia'!AK61</f>
        <v>8-132-2.4.36.25</v>
      </c>
      <c r="B311" s="300">
        <f>VLOOKUP(A311,'Formularios Vigencia'!$AK$3:$AM$69,3,0)</f>
        <v>0</v>
      </c>
      <c r="D311" s="309" t="str">
        <f>'Formularios Vigencia'!BE11</f>
        <v>13-34-84-0</v>
      </c>
      <c r="E311" s="310">
        <f>VLOOKUP(D311,'Formularios Vigencia'!$BE$3:$BG$69,3,0)</f>
        <v>0</v>
      </c>
    </row>
    <row r="312" spans="1:5">
      <c r="A312" s="299" t="str">
        <f>'Formularios Vigencia'!AK62</f>
        <v>8-133-2.4.36.25</v>
      </c>
      <c r="B312" s="300">
        <f>VLOOKUP(A312,'Formularios Vigencia'!$AK$3:$AM$69,3,0)</f>
        <v>0</v>
      </c>
      <c r="D312" s="309" t="str">
        <f>'Formularios Vigencia'!BE12</f>
        <v>13-35-85-2.4.36.02</v>
      </c>
      <c r="E312" s="310">
        <f>VLOOKUP(D312,'Formularios Vigencia'!$BE$3:$BG$69,3,0)</f>
        <v>0</v>
      </c>
    </row>
    <row r="313" spans="1:5">
      <c r="A313" s="299" t="str">
        <f>'Formularios Vigencia'!AK63</f>
        <v>8-134-2.4.36.25</v>
      </c>
      <c r="B313" s="300">
        <f>VLOOKUP(A313,'Formularios Vigencia'!$AK$3:$AM$69,3,0)</f>
        <v>0</v>
      </c>
      <c r="D313" s="309" t="str">
        <f>'Formularios Vigencia'!BE13</f>
        <v>13-36-86-2.4.36.08</v>
      </c>
      <c r="E313" s="310">
        <f>VLOOKUP(D313,'Formularios Vigencia'!$BE$3:$BG$69,3,0)</f>
        <v>0</v>
      </c>
    </row>
    <row r="314" spans="1:5">
      <c r="A314" s="299" t="str">
        <f>'Formularios Vigencia'!AK64</f>
        <v>8-135-2.4.36.98</v>
      </c>
      <c r="B314" s="300">
        <f>VLOOKUP(A314,'Formularios Vigencia'!$AK$3:$AM$69,3,0)</f>
        <v>0</v>
      </c>
      <c r="D314" s="309" t="str">
        <f>'Formularios Vigencia'!BE14</f>
        <v>13-37-87-0</v>
      </c>
      <c r="E314" s="310">
        <f>VLOOKUP(D314,'Formularios Vigencia'!$BE$3:$BG$69,3,0)</f>
        <v>0</v>
      </c>
    </row>
    <row r="315" spans="1:5">
      <c r="A315" s="299" t="e">
        <f>'Formularios Vigencia'!#REF!</f>
        <v>#REF!</v>
      </c>
      <c r="B315" s="300" t="e">
        <f>VLOOKUP(A315,'Formularios Vigencia'!$AK$3:$AM$69,3,0)</f>
        <v>#REF!</v>
      </c>
      <c r="D315" s="309" t="str">
        <f>'Formularios Vigencia'!BE15</f>
        <v>13-38-88-2.4.36.26</v>
      </c>
      <c r="E315" s="310">
        <f>VLOOKUP(D315,'Formularios Vigencia'!$BE$3:$BG$69,3,0)</f>
        <v>0</v>
      </c>
    </row>
    <row r="316" spans="1:5">
      <c r="A316" s="299" t="e">
        <f>'Formularios Vigencia'!#REF!</f>
        <v>#REF!</v>
      </c>
      <c r="B316" s="300" t="e">
        <f>VLOOKUP(A316,'Formularios Vigencia'!$AK$3:$AM$69,3,0)</f>
        <v>#REF!</v>
      </c>
      <c r="D316" s="309" t="str">
        <f>'Formularios Vigencia'!BE16</f>
        <v>13-89-2.4.36.12</v>
      </c>
      <c r="E316" s="310">
        <f>VLOOKUP(D316,'Formularios Vigencia'!$BE$3:$BG$69,3,0)</f>
        <v>0</v>
      </c>
    </row>
    <row r="317" spans="1:5">
      <c r="A317" s="299" t="e">
        <f>'Formularios Vigencia'!#REF!</f>
        <v>#REF!</v>
      </c>
      <c r="B317" s="300"/>
      <c r="D317" s="309" t="str">
        <f>'Formularios Vigencia'!BE17</f>
        <v>13-39-90-2.4.36.09</v>
      </c>
      <c r="E317" s="310">
        <f>VLOOKUP(D317,'Formularios Vigencia'!$BE$3:$BG$69,3,0)</f>
        <v>0</v>
      </c>
    </row>
    <row r="318" spans="1:5">
      <c r="A318" s="299" t="str">
        <f>'Formularios Vigencia'!AK65</f>
        <v>8-136-0</v>
      </c>
      <c r="B318" s="300">
        <f>VLOOKUP(A318,'Formularios Vigencia'!$AK$3:$AM$69,3,0)</f>
        <v>0</v>
      </c>
      <c r="D318" s="309" t="str">
        <f>'Formularios Vigencia'!BE18</f>
        <v>13-40-91-2.4.36.90</v>
      </c>
      <c r="E318" s="310">
        <f>VLOOKUP(D318,'Formularios Vigencia'!$BE$3:$BG$69,3,0)</f>
        <v>0</v>
      </c>
    </row>
    <row r="319" spans="1:5">
      <c r="A319" s="299" t="str">
        <f>'Formularios Vigencia'!AK66</f>
        <v>8-137-0</v>
      </c>
      <c r="B319" s="300">
        <f>VLOOKUP(A319,'Formularios Vigencia'!$AK$3:$AM$69,3,0)</f>
        <v>0</v>
      </c>
      <c r="D319" s="309" t="str">
        <f>'Formularios Vigencia'!BE22</f>
        <v>13-59-2.4.36.95</v>
      </c>
      <c r="E319" s="310">
        <f>VLOOKUP(D319,'Formularios Vigencia'!$BE$3:$BG$69,3,0)</f>
        <v>0</v>
      </c>
    </row>
    <row r="320" spans="1:5">
      <c r="A320" s="299" t="str">
        <f>'Formularios Vigencia'!AK67</f>
        <v>8-138-0</v>
      </c>
      <c r="B320" s="300">
        <f>VLOOKUP(A320,'Formularios Vigencia'!$AK$3:$AM$69,3,0)</f>
        <v>0</v>
      </c>
      <c r="D320" s="309" t="str">
        <f>'Formularios Vigencia'!BE23</f>
        <v>13-60-113-2.4.36.95</v>
      </c>
      <c r="E320" s="310">
        <f>VLOOKUP(D320,'Formularios Vigencia'!$BE$3:$BG$69,3,0)</f>
        <v>0</v>
      </c>
    </row>
    <row r="321" spans="1:5">
      <c r="A321" s="299" t="str">
        <f>'Formularios Vigencia'!AK68</f>
        <v>8-980-0</v>
      </c>
      <c r="B321" s="300">
        <f>VLOOKUP(A321,'Formularios Vigencia'!$AK$3:$AM$69,3,0)</f>
        <v>0</v>
      </c>
      <c r="D321" s="309" t="str">
        <f>'Formularios Vigencia'!BE24</f>
        <v>13-61-114-2.4.36.95</v>
      </c>
      <c r="E321" s="310">
        <f>VLOOKUP(D321,'Formularios Vigencia'!$BE$3:$BG$69,3,0)</f>
        <v>0</v>
      </c>
    </row>
    <row r="322" spans="1:5">
      <c r="A322" s="299" t="str">
        <f>'Formularios Vigencia'!AK69</f>
        <v>8-80 - 79-2.4.36.25</v>
      </c>
      <c r="B322" s="300">
        <f>VLOOKUP(A322,'Formularios Vigencia'!$AK$3:$AM$69,3,0)</f>
        <v>0</v>
      </c>
      <c r="D322" s="309" t="str">
        <f>'Formularios Vigencia'!BE25</f>
        <v>13-62-115-2.4.36.95</v>
      </c>
      <c r="E322" s="310">
        <f>VLOOKUP(D322,'Formularios Vigencia'!$BE$3:$BG$69,3,0)</f>
        <v>0</v>
      </c>
    </row>
    <row r="323" spans="1:5">
      <c r="A323" s="301" t="str">
        <f>'Formularios Vigencia'!AO31</f>
        <v>9-93-2.4.36.15</v>
      </c>
      <c r="B323" s="302">
        <f>VLOOKUP(A323,'Formularios Vigencia'!$AO$3:$AQ$69,3,0)</f>
        <v>0</v>
      </c>
      <c r="D323" s="309" t="str">
        <f>'Formularios Vigencia'!BE26</f>
        <v>13-63-116-2.4.36.95</v>
      </c>
      <c r="E323" s="310">
        <f>VLOOKUP(D323,'Formularios Vigencia'!$BE$3:$BG$69,3,0)</f>
        <v>0</v>
      </c>
    </row>
    <row r="324" spans="1:5">
      <c r="A324" s="301" t="str">
        <f>'Formularios Vigencia'!AO32</f>
        <v>9-94-2.4.36.13</v>
      </c>
      <c r="B324" s="302">
        <f>VLOOKUP(A324,'Formularios Vigencia'!$AO$3:$AQ$69,3,0)</f>
        <v>0</v>
      </c>
      <c r="D324" s="309" t="str">
        <f>'Formularios Vigencia'!BE27</f>
        <v>13-64-117-2.4.36.95</v>
      </c>
      <c r="E324" s="310">
        <f>VLOOKUP(D324,'Formularios Vigencia'!$BE$3:$BG$69,3,0)</f>
        <v>0</v>
      </c>
    </row>
    <row r="325" spans="1:5">
      <c r="A325" s="301" t="str">
        <f>'Formularios Vigencia'!AO33</f>
        <v>9-42-95-2.4.36.03</v>
      </c>
      <c r="B325" s="302">
        <f>VLOOKUP(A325,'Formularios Vigencia'!$AO$3:$AQ$69,3,0)</f>
        <v>0</v>
      </c>
      <c r="D325" s="309" t="str">
        <f>'Formularios Vigencia'!BE28</f>
        <v>13-65-118-0</v>
      </c>
      <c r="E325" s="310">
        <f>VLOOKUP(D325,'Formularios Vigencia'!$BE$3:$BG$69,3,0)</f>
        <v>0</v>
      </c>
    </row>
    <row r="326" spans="1:5">
      <c r="A326" s="301" t="str">
        <f>'Formularios Vigencia'!AO34</f>
        <v>9-43-96-2.4.36.04</v>
      </c>
      <c r="B326" s="302">
        <f>VLOOKUP(A326,'Formularios Vigencia'!$AO$3:$AQ$69,3,0)</f>
        <v>0</v>
      </c>
      <c r="D326" s="309" t="str">
        <f>'Formularios Vigencia'!BE30</f>
        <v>13-67-120-2.4.36.95</v>
      </c>
      <c r="E326" s="310">
        <f>VLOOKUP(D326,'Formularios Vigencia'!$BE$3:$BG$69,3,0)</f>
        <v>0</v>
      </c>
    </row>
    <row r="327" spans="1:5">
      <c r="A327" s="301" t="str">
        <f>'Formularios Vigencia'!AO35</f>
        <v>9-44-97-2.4.36.05</v>
      </c>
      <c r="B327" s="302">
        <f>VLOOKUP(A327,'Formularios Vigencia'!$AO$3:$AQ$69,3,0)</f>
        <v>0</v>
      </c>
      <c r="D327" s="309" t="e">
        <f>'Formularios Vigencia'!#REF!</f>
        <v>#REF!</v>
      </c>
      <c r="E327" s="310" t="e">
        <f>VLOOKUP(D327,'Formularios Vigencia'!$BE$3:$BG$69,3,0)</f>
        <v>#REF!</v>
      </c>
    </row>
    <row r="328" spans="1:5">
      <c r="A328" s="301" t="str">
        <f>'Formularios Vigencia'!AO36</f>
        <v>9-45-98-2.4.36.07</v>
      </c>
      <c r="B328" s="302">
        <f>VLOOKUP(A328,'Formularios Vigencia'!$AO$3:$AQ$69,3,0)</f>
        <v>0</v>
      </c>
      <c r="D328" s="309" t="e">
        <f>'Formularios Vigencia'!#REF!</f>
        <v>#REF!</v>
      </c>
      <c r="E328" s="310" t="e">
        <f>VLOOKUP(D328,'Formularios Vigencia'!$BE$3:$BG$69,3,0)</f>
        <v>#REF!</v>
      </c>
    </row>
    <row r="329" spans="1:5">
      <c r="A329" s="301" t="str">
        <f>'Formularios Vigencia'!AO37</f>
        <v>9-46-99-2.4.36.06</v>
      </c>
      <c r="B329" s="302">
        <f>VLOOKUP(A329,'Formularios Vigencia'!$AO$3:$AQ$69,3,0)</f>
        <v>0</v>
      </c>
    </row>
    <row r="330" spans="1:5">
      <c r="A330" s="301" t="str">
        <f>'Formularios Vigencia'!AO38</f>
        <v>9-47-100-0</v>
      </c>
      <c r="B330" s="302">
        <f>VLOOKUP(A330,'Formularios Vigencia'!$AO$3:$AQ$69,3,0)</f>
        <v>0</v>
      </c>
    </row>
    <row r="331" spans="1:5">
      <c r="A331" s="301" t="str">
        <f>'Formularios Vigencia'!AO39</f>
        <v>9-48-101-2.4.36.02</v>
      </c>
      <c r="B331" s="302">
        <f>VLOOKUP(A331,'Formularios Vigencia'!$AO$3:$AQ$69,3,0)</f>
        <v>0</v>
      </c>
    </row>
    <row r="332" spans="1:5">
      <c r="A332" s="301" t="str">
        <f>'Formularios Vigencia'!AO40</f>
        <v>9-49-102-2.4.36.08</v>
      </c>
      <c r="B332" s="302">
        <f>VLOOKUP(A332,'Formularios Vigencia'!$AO$3:$AQ$69,3,0)</f>
        <v>0</v>
      </c>
    </row>
    <row r="333" spans="1:5">
      <c r="A333" s="301" t="str">
        <f>'Formularios Vigencia'!AO41</f>
        <v>9-50-103-0</v>
      </c>
      <c r="B333" s="302">
        <f>VLOOKUP(A333,'Formularios Vigencia'!$AO$3:$AQ$69,3,0)</f>
        <v>0</v>
      </c>
    </row>
    <row r="334" spans="1:5">
      <c r="A334" s="301" t="str">
        <f>'Formularios Vigencia'!AO42</f>
        <v>9-51-104-2.4.36.26</v>
      </c>
      <c r="B334" s="302">
        <f>VLOOKUP(A334,'Formularios Vigencia'!$AO$3:$AQ$69,3,0)</f>
        <v>0</v>
      </c>
    </row>
    <row r="335" spans="1:5">
      <c r="A335" s="301" t="str">
        <f>'Formularios Vigencia'!AO43</f>
        <v>9-105-2.4.36.12</v>
      </c>
      <c r="B335" s="302">
        <f>VLOOKUP(A335,'Formularios Vigencia'!$AO$3:$AQ$69,3,0)</f>
        <v>0</v>
      </c>
    </row>
    <row r="336" spans="1:5">
      <c r="A336" s="301" t="str">
        <f>'Formularios Vigencia'!AO44</f>
        <v>9-52-106-2.4.36.09</v>
      </c>
      <c r="B336" s="302">
        <f>VLOOKUP(A336,'Formularios Vigencia'!$AO$3:$AQ$69,3,0)</f>
        <v>0</v>
      </c>
    </row>
    <row r="337" spans="1:2">
      <c r="A337" s="301" t="str">
        <f>'Formularios Vigencia'!AO45</f>
        <v>9-53-107-2.4.36.90</v>
      </c>
      <c r="B337" s="302">
        <f>VLOOKUP(A337,'Formularios Vigencia'!$AO$3:$AQ$69,3,0)</f>
        <v>0</v>
      </c>
    </row>
    <row r="338" spans="1:2">
      <c r="A338" s="301" t="str">
        <f>'Formularios Vigencia'!AO49</f>
        <v>9-68-2.4.36.95</v>
      </c>
      <c r="B338" s="302">
        <f>VLOOKUP(A338,'Formularios Vigencia'!$AO$3:$AQ$69,3,0)</f>
        <v>0</v>
      </c>
    </row>
    <row r="339" spans="1:2">
      <c r="A339" s="301" t="str">
        <f>'Formularios Vigencia'!AO50</f>
        <v>9-69-121-2.4.36.95</v>
      </c>
      <c r="B339" s="302">
        <f>VLOOKUP(A339,'Formularios Vigencia'!$AO$3:$AQ$69,3,0)</f>
        <v>0</v>
      </c>
    </row>
    <row r="340" spans="1:2">
      <c r="A340" s="301" t="str">
        <f>'Formularios Vigencia'!AO51</f>
        <v>9-70-122-2.4.36.95</v>
      </c>
      <c r="B340" s="302">
        <f>VLOOKUP(A340,'Formularios Vigencia'!$AO$3:$AQ$69,3,0)</f>
        <v>0</v>
      </c>
    </row>
    <row r="341" spans="1:2">
      <c r="A341" s="301" t="str">
        <f>'Formularios Vigencia'!AO52</f>
        <v>9-71-123-2.4.36.95</v>
      </c>
      <c r="B341" s="302">
        <f>VLOOKUP(A341,'Formularios Vigencia'!$AO$3:$AQ$69,3,0)</f>
        <v>0</v>
      </c>
    </row>
    <row r="342" spans="1:2">
      <c r="A342" s="301" t="str">
        <f>'Formularios Vigencia'!AO53</f>
        <v>9-72-124-2.4.36.95</v>
      </c>
      <c r="B342" s="302">
        <f>VLOOKUP(A342,'Formularios Vigencia'!$AO$3:$AQ$69,3,0)</f>
        <v>0</v>
      </c>
    </row>
    <row r="343" spans="1:2">
      <c r="A343" s="301" t="str">
        <f>'Formularios Vigencia'!AO54</f>
        <v>9-73-125-2.4.36.95</v>
      </c>
      <c r="B343" s="302">
        <f>VLOOKUP(A343,'Formularios Vigencia'!$AO$3:$AQ$69,3,0)</f>
        <v>0</v>
      </c>
    </row>
    <row r="344" spans="1:2">
      <c r="A344" s="301" t="str">
        <f>'Formularios Vigencia'!AO55</f>
        <v>9-74-126-</v>
      </c>
      <c r="B344" s="302">
        <f>VLOOKUP(A344,'Formularios Vigencia'!$AO$3:$AQ$69,3,0)</f>
        <v>0</v>
      </c>
    </row>
    <row r="345" spans="1:2">
      <c r="A345" s="301" t="str">
        <f>'Formularios Vigencia'!AO57</f>
        <v>9-76-128-2.4.36.95</v>
      </c>
      <c r="B345" s="302">
        <f>VLOOKUP(A345,'Formularios Vigencia'!$AO$3:$AQ$69,3,0)</f>
        <v>0</v>
      </c>
    </row>
    <row r="346" spans="1:2">
      <c r="A346" s="301" t="e">
        <f>'Formularios Vigencia'!#REF!</f>
        <v>#REF!</v>
      </c>
      <c r="B346" s="302" t="e">
        <f>VLOOKUP(A346,'Formularios Vigencia'!$AO$3:$AQ$69,3,0)</f>
        <v>#REF!</v>
      </c>
    </row>
    <row r="347" spans="1:2">
      <c r="A347" s="301" t="e">
        <f>'Formularios Vigencia'!#REF!</f>
        <v>#REF!</v>
      </c>
      <c r="B347" s="302" t="e">
        <f>VLOOKUP(A347,'Formularios Vigencia'!$AO$3:$AQ$69,3,0)</f>
        <v>#REF!</v>
      </c>
    </row>
    <row r="348" spans="1:2">
      <c r="A348" s="301" t="str">
        <f>'Formularios Vigencia'!AO58</f>
        <v>9-129-</v>
      </c>
      <c r="B348" s="302">
        <f>VLOOKUP(A348,'Formularios Vigencia'!$AO$3:$AQ$69,3,0)</f>
        <v>0</v>
      </c>
    </row>
    <row r="349" spans="1:2">
      <c r="A349" s="301" t="str">
        <f>'Formularios Vigencia'!AO59</f>
        <v>9-130-</v>
      </c>
      <c r="B349" s="302">
        <f>VLOOKUP(A349,'Formularios Vigencia'!$AO$3:$AQ$69,3,0)</f>
        <v>0</v>
      </c>
    </row>
    <row r="350" spans="1:2">
      <c r="A350" s="301" t="str">
        <f>'Formularios Vigencia'!AO60</f>
        <v>9-131-2.4.36.25</v>
      </c>
      <c r="B350" s="302">
        <f>VLOOKUP(A350,'Formularios Vigencia'!$AO$3:$AQ$69,3,0)</f>
        <v>0</v>
      </c>
    </row>
    <row r="351" spans="1:2">
      <c r="A351" s="301" t="str">
        <f>'Formularios Vigencia'!AO61</f>
        <v>9-132-2.4.36.25</v>
      </c>
      <c r="B351" s="302">
        <f>VLOOKUP(A351,'Formularios Vigencia'!$AO$3:$AQ$69,3,0)</f>
        <v>0</v>
      </c>
    </row>
    <row r="352" spans="1:2">
      <c r="A352" s="301" t="str">
        <f>'Formularios Vigencia'!AO62</f>
        <v>9-133-2.4.36.25</v>
      </c>
      <c r="B352" s="302">
        <f>VLOOKUP(A352,'Formularios Vigencia'!$AO$3:$AQ$69,3,0)</f>
        <v>0</v>
      </c>
    </row>
    <row r="353" spans="1:2">
      <c r="A353" s="301" t="str">
        <f>'Formularios Vigencia'!AO63</f>
        <v>9-134-2.4.36.25</v>
      </c>
      <c r="B353" s="302">
        <f>VLOOKUP(A353,'Formularios Vigencia'!$AO$3:$AQ$69,3,0)</f>
        <v>0</v>
      </c>
    </row>
    <row r="354" spans="1:2">
      <c r="A354" s="301" t="str">
        <f>'Formularios Vigencia'!AO64</f>
        <v>9-135-2.4.36.98</v>
      </c>
      <c r="B354" s="302">
        <f>VLOOKUP(A354,'Formularios Vigencia'!$AO$3:$AQ$69,3,0)</f>
        <v>0</v>
      </c>
    </row>
    <row r="355" spans="1:2">
      <c r="A355" s="301" t="e">
        <f>'Formularios Vigencia'!#REF!</f>
        <v>#REF!</v>
      </c>
      <c r="B355" s="302" t="e">
        <f>VLOOKUP(A355,'Formularios Vigencia'!$AO$3:$AQ$69,3,0)</f>
        <v>#REF!</v>
      </c>
    </row>
    <row r="356" spans="1:2">
      <c r="A356" s="301" t="e">
        <f>'Formularios Vigencia'!#REF!</f>
        <v>#REF!</v>
      </c>
      <c r="B356" s="302" t="e">
        <f>VLOOKUP(A356,'Formularios Vigencia'!$AO$3:$AQ$69,3,0)</f>
        <v>#REF!</v>
      </c>
    </row>
    <row r="357" spans="1:2">
      <c r="A357" s="301" t="e">
        <f>'Formularios Vigencia'!#REF!</f>
        <v>#REF!</v>
      </c>
      <c r="B357" s="302"/>
    </row>
    <row r="358" spans="1:2">
      <c r="A358" s="301" t="str">
        <f>'Formularios Vigencia'!AO65</f>
        <v>9-136-0</v>
      </c>
      <c r="B358" s="302">
        <f>VLOOKUP(A358,'Formularios Vigencia'!$AO$3:$AQ$69,3,0)</f>
        <v>0</v>
      </c>
    </row>
    <row r="359" spans="1:2">
      <c r="A359" s="301" t="str">
        <f>'Formularios Vigencia'!AO66</f>
        <v>9-137-0</v>
      </c>
      <c r="B359" s="302">
        <f>VLOOKUP(A359,'Formularios Vigencia'!$AO$3:$AQ$69,3,0)</f>
        <v>0</v>
      </c>
    </row>
    <row r="360" spans="1:2">
      <c r="A360" s="301" t="str">
        <f>'Formularios Vigencia'!AO67</f>
        <v>9-138-0</v>
      </c>
      <c r="B360" s="302">
        <f>VLOOKUP(A360,'Formularios Vigencia'!$AO$3:$AQ$69,3,0)</f>
        <v>0</v>
      </c>
    </row>
    <row r="361" spans="1:2">
      <c r="A361" s="301" t="str">
        <f>'Formularios Vigencia'!AO68</f>
        <v>9-980-0</v>
      </c>
      <c r="B361" s="302">
        <f>VLOOKUP(A361,'Formularios Vigencia'!$AO$3:$AQ$69,3,0)</f>
        <v>0</v>
      </c>
    </row>
    <row r="362" spans="1:2">
      <c r="A362" s="301" t="str">
        <f>'Formularios Vigencia'!AO69</f>
        <v>9-80 - 79-2.4.36.25</v>
      </c>
      <c r="B362" s="302">
        <f>VLOOKUP(A362,'Formularios Vigencia'!$AO$3:$AQ$69,3,0)</f>
        <v>0</v>
      </c>
    </row>
    <row r="363" spans="1:2">
      <c r="A363" s="303" t="str">
        <f>'Formularios Vigencia'!AS31</f>
        <v>10-93-2.4.36.15</v>
      </c>
      <c r="B363" s="304">
        <f>VLOOKUP(A363,'Formularios Vigencia'!$AS$3:$AU$69,3,0)</f>
        <v>0</v>
      </c>
    </row>
    <row r="364" spans="1:2">
      <c r="A364" s="303" t="str">
        <f>'Formularios Vigencia'!AS32</f>
        <v>10-94-2.4.36.13</v>
      </c>
      <c r="B364" s="304">
        <f>VLOOKUP(A364,'Formularios Vigencia'!$AS$3:$AU$69,3,0)</f>
        <v>0</v>
      </c>
    </row>
    <row r="365" spans="1:2">
      <c r="A365" s="303" t="str">
        <f>'Formularios Vigencia'!AS33</f>
        <v>10-42-95-2.4.36.03</v>
      </c>
      <c r="B365" s="304">
        <f>VLOOKUP(A365,'Formularios Vigencia'!$AS$3:$AU$69,3,0)</f>
        <v>0</v>
      </c>
    </row>
    <row r="366" spans="1:2">
      <c r="A366" s="303" t="str">
        <f>'Formularios Vigencia'!AS34</f>
        <v>10-43-96-2.4.36.04</v>
      </c>
      <c r="B366" s="304">
        <f>VLOOKUP(A366,'Formularios Vigencia'!$AS$3:$AU$69,3,0)</f>
        <v>0</v>
      </c>
    </row>
    <row r="367" spans="1:2">
      <c r="A367" s="303" t="str">
        <f>'Formularios Vigencia'!AS35</f>
        <v>10-44-97-2.4.36.05</v>
      </c>
      <c r="B367" s="304">
        <f>VLOOKUP(A367,'Formularios Vigencia'!$AS$3:$AU$69,3,0)</f>
        <v>0</v>
      </c>
    </row>
    <row r="368" spans="1:2">
      <c r="A368" s="303" t="str">
        <f>'Formularios Vigencia'!AS36</f>
        <v>10-45-98-2.4.36.07</v>
      </c>
      <c r="B368" s="304">
        <f>VLOOKUP(A368,'Formularios Vigencia'!$AS$3:$AU$69,3,0)</f>
        <v>0</v>
      </c>
    </row>
    <row r="369" spans="1:2">
      <c r="A369" s="303" t="str">
        <f>'Formularios Vigencia'!AS37</f>
        <v>10-46-99-2.4.36.06</v>
      </c>
      <c r="B369" s="304">
        <f>VLOOKUP(A369,'Formularios Vigencia'!$AS$3:$AU$69,3,0)</f>
        <v>0</v>
      </c>
    </row>
    <row r="370" spans="1:2">
      <c r="A370" s="303" t="str">
        <f>'Formularios Vigencia'!AS38</f>
        <v>10-47-100-0</v>
      </c>
      <c r="B370" s="304">
        <f>VLOOKUP(A370,'Formularios Vigencia'!$AS$3:$AU$69,3,0)</f>
        <v>0</v>
      </c>
    </row>
    <row r="371" spans="1:2">
      <c r="A371" s="303" t="str">
        <f>'Formularios Vigencia'!AS39</f>
        <v>10-48-101-2.4.36.02</v>
      </c>
      <c r="B371" s="304">
        <f>VLOOKUP(A371,'Formularios Vigencia'!$AS$3:$AU$69,3,0)</f>
        <v>0</v>
      </c>
    </row>
    <row r="372" spans="1:2">
      <c r="A372" s="303" t="str">
        <f>'Formularios Vigencia'!AS40</f>
        <v>10-49-102-2.4.36.08</v>
      </c>
      <c r="B372" s="304">
        <f>VLOOKUP(A372,'Formularios Vigencia'!$AS$3:$AU$69,3,0)</f>
        <v>0</v>
      </c>
    </row>
    <row r="373" spans="1:2">
      <c r="A373" s="303" t="str">
        <f>'Formularios Vigencia'!AS41</f>
        <v>10-50-103-0</v>
      </c>
      <c r="B373" s="304">
        <f>VLOOKUP(A373,'Formularios Vigencia'!$AS$3:$AU$69,3,0)</f>
        <v>0</v>
      </c>
    </row>
    <row r="374" spans="1:2">
      <c r="A374" s="303" t="str">
        <f>'Formularios Vigencia'!AS42</f>
        <v>10-51-104-2.4.36.26</v>
      </c>
      <c r="B374" s="304">
        <f>VLOOKUP(A374,'Formularios Vigencia'!$AS$3:$AU$69,3,0)</f>
        <v>0</v>
      </c>
    </row>
    <row r="375" spans="1:2">
      <c r="A375" s="303" t="str">
        <f>'Formularios Vigencia'!AS43</f>
        <v>10-105-2.4.36.12</v>
      </c>
      <c r="B375" s="304">
        <f>VLOOKUP(A375,'Formularios Vigencia'!$AS$3:$AU$69,3,0)</f>
        <v>0</v>
      </c>
    </row>
    <row r="376" spans="1:2">
      <c r="A376" s="303" t="str">
        <f>'Formularios Vigencia'!AS44</f>
        <v>10-52-106-2.4.36.09</v>
      </c>
      <c r="B376" s="304">
        <f>VLOOKUP(A376,'Formularios Vigencia'!$AS$3:$AU$69,3,0)</f>
        <v>0</v>
      </c>
    </row>
    <row r="377" spans="1:2">
      <c r="A377" s="303" t="str">
        <f>'Formularios Vigencia'!AS45</f>
        <v>10-53-107-2.4.36.90</v>
      </c>
      <c r="B377" s="304">
        <f>VLOOKUP(A377,'Formularios Vigencia'!$AS$3:$AU$69,3,0)</f>
        <v>0</v>
      </c>
    </row>
    <row r="378" spans="1:2">
      <c r="A378" s="303" t="str">
        <f>'Formularios Vigencia'!AS49</f>
        <v>10-68-2.4.36.95</v>
      </c>
      <c r="B378" s="304">
        <f>VLOOKUP(A378,'Formularios Vigencia'!$AS$3:$AU$69,3,0)</f>
        <v>0</v>
      </c>
    </row>
    <row r="379" spans="1:2">
      <c r="A379" s="303" t="str">
        <f>'Formularios Vigencia'!AS50</f>
        <v>10-69-121-2.4.36.95</v>
      </c>
      <c r="B379" s="304">
        <f>VLOOKUP(A379,'Formularios Vigencia'!$AS$3:$AU$69,3,0)</f>
        <v>0</v>
      </c>
    </row>
    <row r="380" spans="1:2">
      <c r="A380" s="303" t="str">
        <f>'Formularios Vigencia'!AS51</f>
        <v>10-70-122-2.4.36.95</v>
      </c>
      <c r="B380" s="304">
        <f>VLOOKUP(A380,'Formularios Vigencia'!$AS$3:$AU$69,3,0)</f>
        <v>0</v>
      </c>
    </row>
    <row r="381" spans="1:2">
      <c r="A381" s="303" t="str">
        <f>'Formularios Vigencia'!AS52</f>
        <v>10-71-123-2.4.36.95</v>
      </c>
      <c r="B381" s="304">
        <f>VLOOKUP(A381,'Formularios Vigencia'!$AS$3:$AU$69,3,0)</f>
        <v>0</v>
      </c>
    </row>
    <row r="382" spans="1:2">
      <c r="A382" s="303" t="str">
        <f>'Formularios Vigencia'!AS53</f>
        <v>10-72-124-2.4.36.95</v>
      </c>
      <c r="B382" s="304">
        <f>VLOOKUP(A382,'Formularios Vigencia'!$AS$3:$AU$69,3,0)</f>
        <v>0</v>
      </c>
    </row>
    <row r="383" spans="1:2">
      <c r="A383" s="303" t="str">
        <f>'Formularios Vigencia'!AS54</f>
        <v>10-73-125-2.4.36.95</v>
      </c>
      <c r="B383" s="304">
        <f>VLOOKUP(A383,'Formularios Vigencia'!$AS$3:$AU$69,3,0)</f>
        <v>0</v>
      </c>
    </row>
    <row r="384" spans="1:2">
      <c r="A384" s="303" t="str">
        <f>'Formularios Vigencia'!AS55</f>
        <v>10-74-126-</v>
      </c>
      <c r="B384" s="304">
        <f>VLOOKUP(A384,'Formularios Vigencia'!$AS$3:$AU$69,3,0)</f>
        <v>0</v>
      </c>
    </row>
    <row r="385" spans="1:2">
      <c r="A385" s="303" t="str">
        <f>'Formularios Vigencia'!AS57</f>
        <v>10-76-128-2.4.36.95</v>
      </c>
      <c r="B385" s="304">
        <f>VLOOKUP(A385,'Formularios Vigencia'!$AS$3:$AU$69,3,0)</f>
        <v>0</v>
      </c>
    </row>
    <row r="386" spans="1:2">
      <c r="A386" s="303" t="e">
        <f>'Formularios Vigencia'!#REF!</f>
        <v>#REF!</v>
      </c>
      <c r="B386" s="304" t="e">
        <f>VLOOKUP(A386,'Formularios Vigencia'!$AS$3:$AU$69,3,0)</f>
        <v>#REF!</v>
      </c>
    </row>
    <row r="387" spans="1:2">
      <c r="A387" s="303" t="e">
        <f>'Formularios Vigencia'!#REF!</f>
        <v>#REF!</v>
      </c>
      <c r="B387" s="304" t="e">
        <f>VLOOKUP(A387,'Formularios Vigencia'!$AS$3:$AU$69,3,0)</f>
        <v>#REF!</v>
      </c>
    </row>
    <row r="388" spans="1:2">
      <c r="A388" s="303" t="str">
        <f>'Formularios Vigencia'!AS58</f>
        <v>10-129-</v>
      </c>
      <c r="B388" s="304">
        <f>VLOOKUP(A388,'Formularios Vigencia'!$AS$3:$AU$69,3,0)</f>
        <v>0</v>
      </c>
    </row>
    <row r="389" spans="1:2">
      <c r="A389" s="303" t="str">
        <f>'Formularios Vigencia'!AS59</f>
        <v>10-130-</v>
      </c>
      <c r="B389" s="304">
        <f>VLOOKUP(A389,'Formularios Vigencia'!$AS$3:$AU$69,3,0)</f>
        <v>0</v>
      </c>
    </row>
    <row r="390" spans="1:2">
      <c r="A390" s="303" t="str">
        <f>'Formularios Vigencia'!AS60</f>
        <v>10-131-2.4.36.25</v>
      </c>
      <c r="B390" s="304">
        <f>VLOOKUP(A390,'Formularios Vigencia'!$AS$3:$AU$69,3,0)</f>
        <v>0</v>
      </c>
    </row>
    <row r="391" spans="1:2">
      <c r="A391" s="303" t="str">
        <f>'Formularios Vigencia'!AS61</f>
        <v>10-132-2.4.36.25</v>
      </c>
      <c r="B391" s="304">
        <f>VLOOKUP(A391,'Formularios Vigencia'!$AS$3:$AU$69,3,0)</f>
        <v>0</v>
      </c>
    </row>
    <row r="392" spans="1:2">
      <c r="A392" s="303" t="str">
        <f>'Formularios Vigencia'!AS62</f>
        <v>10-133-2.4.36.25</v>
      </c>
      <c r="B392" s="304">
        <f>VLOOKUP(A392,'Formularios Vigencia'!$AS$3:$AU$69,3,0)</f>
        <v>0</v>
      </c>
    </row>
    <row r="393" spans="1:2">
      <c r="A393" s="303" t="str">
        <f>'Formularios Vigencia'!AS63</f>
        <v>10-134-2.4.36.25</v>
      </c>
      <c r="B393" s="304">
        <f>VLOOKUP(A393,'Formularios Vigencia'!$AS$3:$AU$69,3,0)</f>
        <v>0</v>
      </c>
    </row>
    <row r="394" spans="1:2">
      <c r="A394" s="303" t="str">
        <f>'Formularios Vigencia'!AS64</f>
        <v>10-135-2.4.36.98</v>
      </c>
      <c r="B394" s="304">
        <f>VLOOKUP(A394,'Formularios Vigencia'!$AS$3:$AU$69,3,0)</f>
        <v>0</v>
      </c>
    </row>
    <row r="395" spans="1:2">
      <c r="A395" s="303" t="e">
        <f>'Formularios Vigencia'!#REF!</f>
        <v>#REF!</v>
      </c>
      <c r="B395" s="304" t="e">
        <f>VLOOKUP(A395,'Formularios Vigencia'!$AS$3:$AU$69,3,0)</f>
        <v>#REF!</v>
      </c>
    </row>
    <row r="396" spans="1:2">
      <c r="A396" s="303" t="e">
        <f>'Formularios Vigencia'!#REF!</f>
        <v>#REF!</v>
      </c>
      <c r="B396" s="304" t="e">
        <f>VLOOKUP(A396,'Formularios Vigencia'!$AS$3:$AU$69,3,0)</f>
        <v>#REF!</v>
      </c>
    </row>
    <row r="397" spans="1:2">
      <c r="A397" s="303" t="e">
        <f>'Formularios Vigencia'!#REF!</f>
        <v>#REF!</v>
      </c>
      <c r="B397" s="304"/>
    </row>
    <row r="398" spans="1:2">
      <c r="A398" s="303" t="str">
        <f>'Formularios Vigencia'!AS65</f>
        <v>10-136-0</v>
      </c>
      <c r="B398" s="304">
        <f>VLOOKUP(A398,'Formularios Vigencia'!$AS$3:$AU$69,3,0)</f>
        <v>0</v>
      </c>
    </row>
    <row r="399" spans="1:2">
      <c r="A399" s="303" t="str">
        <f>'Formularios Vigencia'!AS66</f>
        <v>10-137-0</v>
      </c>
      <c r="B399" s="304">
        <f>VLOOKUP(A399,'Formularios Vigencia'!$AS$3:$AU$69,3,0)</f>
        <v>0</v>
      </c>
    </row>
    <row r="400" spans="1:2">
      <c r="A400" s="303" t="str">
        <f>'Formularios Vigencia'!AS67</f>
        <v>10-138-0</v>
      </c>
      <c r="B400" s="304">
        <f>VLOOKUP(A400,'Formularios Vigencia'!$AS$3:$AU$69,3,0)</f>
        <v>0</v>
      </c>
    </row>
    <row r="401" spans="1:2">
      <c r="A401" s="303" t="str">
        <f>'Formularios Vigencia'!AS68</f>
        <v>10-980-0</v>
      </c>
      <c r="B401" s="304">
        <f>VLOOKUP(A401,'Formularios Vigencia'!$AS$3:$AU$69,3,0)</f>
        <v>0</v>
      </c>
    </row>
    <row r="402" spans="1:2">
      <c r="A402" s="303" t="str">
        <f>'Formularios Vigencia'!AS69</f>
        <v>10-80 - 79-2.4.36.25</v>
      </c>
      <c r="B402" s="304">
        <f>VLOOKUP(A402,'Formularios Vigencia'!$AS$3:$AU$69,3,0)</f>
        <v>0</v>
      </c>
    </row>
    <row r="403" spans="1:2">
      <c r="A403" s="305" t="str">
        <f>'Formularios Vigencia'!AW31</f>
        <v>11-93-2.4.36.15</v>
      </c>
      <c r="B403" s="306">
        <f>VLOOKUP(A403,'Formularios Vigencia'!$AW$3:$AY$69,3,0)</f>
        <v>0</v>
      </c>
    </row>
    <row r="404" spans="1:2">
      <c r="A404" s="305" t="str">
        <f>'Formularios Vigencia'!AW32</f>
        <v>11-94-2.4.36.13</v>
      </c>
      <c r="B404" s="306">
        <f>VLOOKUP(A404,'Formularios Vigencia'!$AW$3:$AY$69,3,0)</f>
        <v>0</v>
      </c>
    </row>
    <row r="405" spans="1:2">
      <c r="A405" s="305" t="str">
        <f>'Formularios Vigencia'!AW33</f>
        <v>11-42-95-2.4.36.03</v>
      </c>
      <c r="B405" s="306">
        <f>VLOOKUP(A405,'Formularios Vigencia'!$AW$3:$AY$69,3,0)</f>
        <v>0</v>
      </c>
    </row>
    <row r="406" spans="1:2">
      <c r="A406" s="305" t="str">
        <f>'Formularios Vigencia'!AW34</f>
        <v>11-43-96-2.4.36.04</v>
      </c>
      <c r="B406" s="306">
        <f>VLOOKUP(A406,'Formularios Vigencia'!$AW$3:$AY$69,3,0)</f>
        <v>0</v>
      </c>
    </row>
    <row r="407" spans="1:2">
      <c r="A407" s="305" t="str">
        <f>'Formularios Vigencia'!AW35</f>
        <v>11-44-97-2.4.36.05</v>
      </c>
      <c r="B407" s="306">
        <f>VLOOKUP(A407,'Formularios Vigencia'!$AW$3:$AY$69,3,0)</f>
        <v>0</v>
      </c>
    </row>
    <row r="408" spans="1:2">
      <c r="A408" s="305" t="str">
        <f>'Formularios Vigencia'!AW36</f>
        <v>11-45-98-2.4.36.07</v>
      </c>
      <c r="B408" s="306">
        <f>VLOOKUP(A408,'Formularios Vigencia'!$AW$3:$AY$69,3,0)</f>
        <v>0</v>
      </c>
    </row>
    <row r="409" spans="1:2">
      <c r="A409" s="305" t="str">
        <f>'Formularios Vigencia'!AW37</f>
        <v>11-46-99-2.4.36.06</v>
      </c>
      <c r="B409" s="306">
        <f>VLOOKUP(A409,'Formularios Vigencia'!$AW$3:$AY$69,3,0)</f>
        <v>0</v>
      </c>
    </row>
    <row r="410" spans="1:2">
      <c r="A410" s="305" t="str">
        <f>'Formularios Vigencia'!AW38</f>
        <v>11-47-100-0</v>
      </c>
      <c r="B410" s="306">
        <f>VLOOKUP(A410,'Formularios Vigencia'!$AW$3:$AY$69,3,0)</f>
        <v>0</v>
      </c>
    </row>
    <row r="411" spans="1:2">
      <c r="A411" s="305" t="str">
        <f>'Formularios Vigencia'!AW39</f>
        <v>11-48-101-2.4.36.02</v>
      </c>
      <c r="B411" s="306">
        <f>VLOOKUP(A411,'Formularios Vigencia'!$AW$3:$AY$69,3,0)</f>
        <v>0</v>
      </c>
    </row>
    <row r="412" spans="1:2">
      <c r="A412" s="305" t="str">
        <f>'Formularios Vigencia'!AW40</f>
        <v>11-49-102-2.4.36.08</v>
      </c>
      <c r="B412" s="306">
        <f>VLOOKUP(A412,'Formularios Vigencia'!$AW$3:$AY$69,3,0)</f>
        <v>0</v>
      </c>
    </row>
    <row r="413" spans="1:2">
      <c r="A413" s="305" t="str">
        <f>'Formularios Vigencia'!AW41</f>
        <v>11-50-103-0</v>
      </c>
      <c r="B413" s="306">
        <f>VLOOKUP(A413,'Formularios Vigencia'!$AW$3:$AY$69,3,0)</f>
        <v>0</v>
      </c>
    </row>
    <row r="414" spans="1:2">
      <c r="A414" s="305" t="str">
        <f>'Formularios Vigencia'!AW42</f>
        <v>11-51-104-2.4.36.26</v>
      </c>
      <c r="B414" s="306">
        <f>VLOOKUP(A414,'Formularios Vigencia'!$AW$3:$AY$69,3,0)</f>
        <v>0</v>
      </c>
    </row>
    <row r="415" spans="1:2">
      <c r="A415" s="305" t="str">
        <f>'Formularios Vigencia'!AW43</f>
        <v>11-105-2.4.36.12</v>
      </c>
      <c r="B415" s="306">
        <f>VLOOKUP(A415,'Formularios Vigencia'!$AW$3:$AY$69,3,0)</f>
        <v>0</v>
      </c>
    </row>
    <row r="416" spans="1:2">
      <c r="A416" s="305" t="str">
        <f>'Formularios Vigencia'!AW44</f>
        <v>11-52-106-2.4.36.09</v>
      </c>
      <c r="B416" s="306">
        <f>VLOOKUP(A416,'Formularios Vigencia'!$AW$3:$AY$69,3,0)</f>
        <v>0</v>
      </c>
    </row>
    <row r="417" spans="1:2">
      <c r="A417" s="305" t="str">
        <f>'Formularios Vigencia'!AW45</f>
        <v>11-53-107-2.4.36.90</v>
      </c>
      <c r="B417" s="306">
        <f>VLOOKUP(A417,'Formularios Vigencia'!$AW$3:$AY$69,3,0)</f>
        <v>0</v>
      </c>
    </row>
    <row r="418" spans="1:2">
      <c r="A418" s="305" t="str">
        <f>'Formularios Vigencia'!AW49</f>
        <v>11-68-2.4.36.95</v>
      </c>
      <c r="B418" s="306">
        <f>VLOOKUP(A418,'Formularios Vigencia'!$AW$3:$AY$69,3,0)</f>
        <v>0</v>
      </c>
    </row>
    <row r="419" spans="1:2">
      <c r="A419" s="305" t="str">
        <f>'Formularios Vigencia'!AW50</f>
        <v>11-69-121-2.4.36.95</v>
      </c>
      <c r="B419" s="306">
        <f>VLOOKUP(A419,'Formularios Vigencia'!$AW$3:$AY$69,3,0)</f>
        <v>0</v>
      </c>
    </row>
    <row r="420" spans="1:2">
      <c r="A420" s="305" t="str">
        <f>'Formularios Vigencia'!AW51</f>
        <v>11-70-122-2.4.36.95</v>
      </c>
      <c r="B420" s="306">
        <f>VLOOKUP(A420,'Formularios Vigencia'!$AW$3:$AY$69,3,0)</f>
        <v>0</v>
      </c>
    </row>
    <row r="421" spans="1:2">
      <c r="A421" s="305" t="str">
        <f>'Formularios Vigencia'!AW52</f>
        <v>11-71-123-2.4.36.95</v>
      </c>
      <c r="B421" s="306">
        <f>VLOOKUP(A421,'Formularios Vigencia'!$AW$3:$AY$69,3,0)</f>
        <v>0</v>
      </c>
    </row>
    <row r="422" spans="1:2">
      <c r="A422" s="305" t="str">
        <f>'Formularios Vigencia'!AW53</f>
        <v>11-72-124-2.4.36.95</v>
      </c>
      <c r="B422" s="306">
        <f>VLOOKUP(A422,'Formularios Vigencia'!$AW$3:$AY$69,3,0)</f>
        <v>0</v>
      </c>
    </row>
    <row r="423" spans="1:2">
      <c r="A423" s="305" t="str">
        <f>'Formularios Vigencia'!AW54</f>
        <v>11-73-125-2.4.36.95</v>
      </c>
      <c r="B423" s="306">
        <f>VLOOKUP(A423,'Formularios Vigencia'!$AW$3:$AY$69,3,0)</f>
        <v>0</v>
      </c>
    </row>
    <row r="424" spans="1:2">
      <c r="A424" s="305" t="str">
        <f>'Formularios Vigencia'!AW55</f>
        <v>11-74-126-</v>
      </c>
      <c r="B424" s="306">
        <f>VLOOKUP(A424,'Formularios Vigencia'!$AW$3:$AY$69,3,0)</f>
        <v>0</v>
      </c>
    </row>
    <row r="425" spans="1:2">
      <c r="A425" s="305" t="str">
        <f>'Formularios Vigencia'!AW57</f>
        <v>11-76-128-2.4.36.95</v>
      </c>
      <c r="B425" s="306">
        <f>VLOOKUP(A425,'Formularios Vigencia'!$AW$3:$AY$69,3,0)</f>
        <v>0</v>
      </c>
    </row>
    <row r="426" spans="1:2">
      <c r="A426" s="305" t="e">
        <f>'Formularios Vigencia'!#REF!</f>
        <v>#REF!</v>
      </c>
      <c r="B426" s="306" t="e">
        <f>VLOOKUP(A426,'Formularios Vigencia'!$AW$3:$AY$69,3,0)</f>
        <v>#REF!</v>
      </c>
    </row>
    <row r="427" spans="1:2">
      <c r="A427" s="305" t="e">
        <f>'Formularios Vigencia'!#REF!</f>
        <v>#REF!</v>
      </c>
      <c r="B427" s="306" t="e">
        <f>VLOOKUP(A427,'Formularios Vigencia'!$AW$3:$AY$69,3,0)</f>
        <v>#REF!</v>
      </c>
    </row>
    <row r="428" spans="1:2">
      <c r="A428" s="305" t="str">
        <f>'Formularios Vigencia'!AW58</f>
        <v>11-129-</v>
      </c>
      <c r="B428" s="306">
        <f>VLOOKUP(A428,'Formularios Vigencia'!$AW$3:$AY$69,3,0)</f>
        <v>0</v>
      </c>
    </row>
    <row r="429" spans="1:2">
      <c r="A429" s="305" t="str">
        <f>'Formularios Vigencia'!AW59</f>
        <v>11-130-</v>
      </c>
      <c r="B429" s="306">
        <f>VLOOKUP(A429,'Formularios Vigencia'!$AW$3:$AY$69,3,0)</f>
        <v>0</v>
      </c>
    </row>
    <row r="430" spans="1:2">
      <c r="A430" s="305" t="str">
        <f>'Formularios Vigencia'!AW60</f>
        <v>11-131-2.4.36.25</v>
      </c>
      <c r="B430" s="306">
        <f>VLOOKUP(A430,'Formularios Vigencia'!$AW$3:$AY$69,3,0)</f>
        <v>0</v>
      </c>
    </row>
    <row r="431" spans="1:2">
      <c r="A431" s="305" t="str">
        <f>'Formularios Vigencia'!AW61</f>
        <v>11-132-2.4.36.25</v>
      </c>
      <c r="B431" s="306">
        <f>VLOOKUP(A431,'Formularios Vigencia'!$AW$3:$AY$69,3,0)</f>
        <v>0</v>
      </c>
    </row>
    <row r="432" spans="1:2">
      <c r="A432" s="305" t="str">
        <f>'Formularios Vigencia'!AW62</f>
        <v>11-133-2.4.36.25</v>
      </c>
      <c r="B432" s="306">
        <f>VLOOKUP(A432,'Formularios Vigencia'!$AW$3:$AY$69,3,0)</f>
        <v>0</v>
      </c>
    </row>
    <row r="433" spans="1:2">
      <c r="A433" s="305" t="str">
        <f>'Formularios Vigencia'!AW63</f>
        <v>11-134-2.4.36.25</v>
      </c>
      <c r="B433" s="306">
        <f>VLOOKUP(A433,'Formularios Vigencia'!$AW$3:$AY$69,3,0)</f>
        <v>0</v>
      </c>
    </row>
    <row r="434" spans="1:2">
      <c r="A434" s="305" t="str">
        <f>'Formularios Vigencia'!AW64</f>
        <v>11-135-2.4.36.98</v>
      </c>
      <c r="B434" s="306">
        <f>VLOOKUP(A434,'Formularios Vigencia'!$AW$3:$AY$69,3,0)</f>
        <v>0</v>
      </c>
    </row>
    <row r="435" spans="1:2">
      <c r="A435" s="305" t="e">
        <f>'Formularios Vigencia'!#REF!</f>
        <v>#REF!</v>
      </c>
      <c r="B435" s="306" t="e">
        <f>VLOOKUP(A435,'Formularios Vigencia'!$AW$3:$AY$69,3,0)</f>
        <v>#REF!</v>
      </c>
    </row>
    <row r="436" spans="1:2">
      <c r="A436" s="305" t="e">
        <f>'Formularios Vigencia'!#REF!</f>
        <v>#REF!</v>
      </c>
      <c r="B436" s="306" t="e">
        <f>VLOOKUP(A436,'Formularios Vigencia'!$AW$3:$AY$69,3,0)</f>
        <v>#REF!</v>
      </c>
    </row>
    <row r="437" spans="1:2">
      <c r="A437" s="305" t="e">
        <f>'Formularios Vigencia'!#REF!</f>
        <v>#REF!</v>
      </c>
      <c r="B437" s="306"/>
    </row>
    <row r="438" spans="1:2">
      <c r="A438" s="305" t="str">
        <f>'Formularios Vigencia'!AW65</f>
        <v>11-136-0</v>
      </c>
      <c r="B438" s="306">
        <f>VLOOKUP(A438,'Formularios Vigencia'!$AW$3:$AY$69,3,0)</f>
        <v>0</v>
      </c>
    </row>
    <row r="439" spans="1:2">
      <c r="A439" s="305" t="str">
        <f>'Formularios Vigencia'!AW66</f>
        <v>11-137-0</v>
      </c>
      <c r="B439" s="306">
        <f>VLOOKUP(A439,'Formularios Vigencia'!$AW$3:$AY$69,3,0)</f>
        <v>0</v>
      </c>
    </row>
    <row r="440" spans="1:2">
      <c r="A440" s="305" t="str">
        <f>'Formularios Vigencia'!AW67</f>
        <v>11-138-0</v>
      </c>
      <c r="B440" s="306">
        <f>VLOOKUP(A440,'Formularios Vigencia'!$AW$3:$AY$69,3,0)</f>
        <v>0</v>
      </c>
    </row>
    <row r="441" spans="1:2">
      <c r="A441" s="305" t="str">
        <f>'Formularios Vigencia'!AW68</f>
        <v>11-980-0</v>
      </c>
      <c r="B441" s="306">
        <f>VLOOKUP(A441,'Formularios Vigencia'!$AW$3:$AY$69,3,0)</f>
        <v>0</v>
      </c>
    </row>
    <row r="442" spans="1:2">
      <c r="A442" s="305" t="str">
        <f>'Formularios Vigencia'!AW69</f>
        <v>11-80 - 79-2.4.36.25</v>
      </c>
      <c r="B442" s="306">
        <f>VLOOKUP(A442,'Formularios Vigencia'!$AW$3:$AY$69,3,0)</f>
        <v>0</v>
      </c>
    </row>
    <row r="443" spans="1:2">
      <c r="A443" s="307" t="str">
        <f>'Formularios Vigencia'!BA31</f>
        <v>12-93-2.4.36.15</v>
      </c>
      <c r="B443" s="308">
        <f>VLOOKUP(A443,'Formularios Vigencia'!$BA$3:$BC$69,3,0)</f>
        <v>0</v>
      </c>
    </row>
    <row r="444" spans="1:2">
      <c r="A444" s="307" t="str">
        <f>'Formularios Vigencia'!BA32</f>
        <v>12-94-2.4.36.13</v>
      </c>
      <c r="B444" s="308">
        <f>VLOOKUP(A444,'Formularios Vigencia'!$BA$3:$BC$69,3,0)</f>
        <v>0</v>
      </c>
    </row>
    <row r="445" spans="1:2">
      <c r="A445" s="307" t="str">
        <f>'Formularios Vigencia'!BA33</f>
        <v>12-42-95-2.4.36.03</v>
      </c>
      <c r="B445" s="308">
        <f>VLOOKUP(A445,'Formularios Vigencia'!$BA$3:$BC$69,3,0)</f>
        <v>0</v>
      </c>
    </row>
    <row r="446" spans="1:2">
      <c r="A446" s="307" t="str">
        <f>'Formularios Vigencia'!BA34</f>
        <v>12-43-96-2.4.36.04</v>
      </c>
      <c r="B446" s="308">
        <f>VLOOKUP(A446,'Formularios Vigencia'!$BA$3:$BC$69,3,0)</f>
        <v>0</v>
      </c>
    </row>
    <row r="447" spans="1:2">
      <c r="A447" s="307" t="str">
        <f>'Formularios Vigencia'!BA35</f>
        <v>12-44-97-2.4.36.05</v>
      </c>
      <c r="B447" s="308">
        <f>VLOOKUP(A447,'Formularios Vigencia'!$BA$3:$BC$69,3,0)</f>
        <v>0</v>
      </c>
    </row>
    <row r="448" spans="1:2">
      <c r="A448" s="307" t="str">
        <f>'Formularios Vigencia'!BA36</f>
        <v>12-45-98-2.4.36.07</v>
      </c>
      <c r="B448" s="308">
        <f>VLOOKUP(A448,'Formularios Vigencia'!$BA$3:$BC$69,3,0)</f>
        <v>0</v>
      </c>
    </row>
    <row r="449" spans="1:2">
      <c r="A449" s="307" t="str">
        <f>'Formularios Vigencia'!BA37</f>
        <v>12-46-99-2.4.36.06</v>
      </c>
      <c r="B449" s="308">
        <f>VLOOKUP(A449,'Formularios Vigencia'!$BA$3:$BC$69,3,0)</f>
        <v>0</v>
      </c>
    </row>
    <row r="450" spans="1:2">
      <c r="A450" s="307" t="str">
        <f>'Formularios Vigencia'!BA38</f>
        <v>12-47-100-0</v>
      </c>
      <c r="B450" s="308">
        <f>VLOOKUP(A450,'Formularios Vigencia'!$BA$3:$BC$69,3,0)</f>
        <v>0</v>
      </c>
    </row>
    <row r="451" spans="1:2">
      <c r="A451" s="307" t="str">
        <f>'Formularios Vigencia'!BA39</f>
        <v>12-48-101-2.4.36.02</v>
      </c>
      <c r="B451" s="308">
        <f>VLOOKUP(A451,'Formularios Vigencia'!$BA$3:$BC$69,3,0)</f>
        <v>0</v>
      </c>
    </row>
    <row r="452" spans="1:2">
      <c r="A452" s="307" t="str">
        <f>'Formularios Vigencia'!BA40</f>
        <v>12-49-102-2.4.36.08</v>
      </c>
      <c r="B452" s="308">
        <f>VLOOKUP(A452,'Formularios Vigencia'!$BA$3:$BC$69,3,0)</f>
        <v>0</v>
      </c>
    </row>
    <row r="453" spans="1:2">
      <c r="A453" s="307" t="str">
        <f>'Formularios Vigencia'!BA41</f>
        <v>12-50-103-0</v>
      </c>
      <c r="B453" s="308">
        <f>VLOOKUP(A453,'Formularios Vigencia'!$BA$3:$BC$69,3,0)</f>
        <v>0</v>
      </c>
    </row>
    <row r="454" spans="1:2">
      <c r="A454" s="307" t="str">
        <f>'Formularios Vigencia'!BA42</f>
        <v>12-51-104-2.4.36.26</v>
      </c>
      <c r="B454" s="308">
        <f>VLOOKUP(A454,'Formularios Vigencia'!$BA$3:$BC$69,3,0)</f>
        <v>0</v>
      </c>
    </row>
    <row r="455" spans="1:2">
      <c r="A455" s="307" t="str">
        <f>'Formularios Vigencia'!BA43</f>
        <v>12-105-2.4.36.12</v>
      </c>
      <c r="B455" s="308">
        <f>VLOOKUP(A455,'Formularios Vigencia'!$BA$3:$BC$69,3,0)</f>
        <v>0</v>
      </c>
    </row>
    <row r="456" spans="1:2">
      <c r="A456" s="307" t="str">
        <f>'Formularios Vigencia'!BA44</f>
        <v>12-52-106-2.4.36.09</v>
      </c>
      <c r="B456" s="308">
        <f>VLOOKUP(A456,'Formularios Vigencia'!$BA$3:$BC$69,3,0)</f>
        <v>0</v>
      </c>
    </row>
    <row r="457" spans="1:2">
      <c r="A457" s="307" t="str">
        <f>'Formularios Vigencia'!BA45</f>
        <v>12-53-107-2.4.36.90</v>
      </c>
      <c r="B457" s="308">
        <f>VLOOKUP(A457,'Formularios Vigencia'!$BA$3:$BC$69,3,0)</f>
        <v>0</v>
      </c>
    </row>
    <row r="458" spans="1:2">
      <c r="A458" s="307" t="str">
        <f>'Formularios Vigencia'!BA49</f>
        <v>12-68-2.4.36.95</v>
      </c>
      <c r="B458" s="308">
        <f>VLOOKUP(A458,'Formularios Vigencia'!$BA$3:$BC$69,3,0)</f>
        <v>0</v>
      </c>
    </row>
    <row r="459" spans="1:2">
      <c r="A459" s="307" t="str">
        <f>'Formularios Vigencia'!BA50</f>
        <v>12-69-121-2.4.36.95</v>
      </c>
      <c r="B459" s="308">
        <f>VLOOKUP(A459,'Formularios Vigencia'!$BA$3:$BC$69,3,0)</f>
        <v>0</v>
      </c>
    </row>
    <row r="460" spans="1:2">
      <c r="A460" s="307" t="str">
        <f>'Formularios Vigencia'!BA51</f>
        <v>12-70-122-2.4.36.95</v>
      </c>
      <c r="B460" s="308">
        <f>VLOOKUP(A460,'Formularios Vigencia'!$BA$3:$BC$69,3,0)</f>
        <v>0</v>
      </c>
    </row>
    <row r="461" spans="1:2">
      <c r="A461" s="307" t="str">
        <f>'Formularios Vigencia'!BA52</f>
        <v>12-71-123-2.4.36.95</v>
      </c>
      <c r="B461" s="308">
        <f>VLOOKUP(A461,'Formularios Vigencia'!$BA$3:$BC$69,3,0)</f>
        <v>0</v>
      </c>
    </row>
    <row r="462" spans="1:2">
      <c r="A462" s="307" t="str">
        <f>'Formularios Vigencia'!BA53</f>
        <v>12-72-124-2.4.36.95</v>
      </c>
      <c r="B462" s="308">
        <f>VLOOKUP(A462,'Formularios Vigencia'!$BA$3:$BC$69,3,0)</f>
        <v>0</v>
      </c>
    </row>
    <row r="463" spans="1:2">
      <c r="A463" s="307" t="str">
        <f>'Formularios Vigencia'!BA54</f>
        <v>12-73-125-2.4.36.95</v>
      </c>
      <c r="B463" s="308">
        <f>VLOOKUP(A463,'Formularios Vigencia'!$BA$3:$BC$69,3,0)</f>
        <v>0</v>
      </c>
    </row>
    <row r="464" spans="1:2">
      <c r="A464" s="307" t="str">
        <f>'Formularios Vigencia'!BA55</f>
        <v>12-74-126-</v>
      </c>
      <c r="B464" s="308">
        <f>VLOOKUP(A464,'Formularios Vigencia'!$BA$3:$BC$69,3,0)</f>
        <v>0</v>
      </c>
    </row>
    <row r="465" spans="1:2">
      <c r="A465" s="307" t="str">
        <f>'Formularios Vigencia'!BA57</f>
        <v>12-76-128-2.4.36.95</v>
      </c>
      <c r="B465" s="308">
        <f>VLOOKUP(A465,'Formularios Vigencia'!$BA$3:$BC$69,3,0)</f>
        <v>0</v>
      </c>
    </row>
    <row r="466" spans="1:2">
      <c r="A466" s="307" t="e">
        <f>'Formularios Vigencia'!#REF!</f>
        <v>#REF!</v>
      </c>
      <c r="B466" s="308" t="e">
        <f>VLOOKUP(A466,'Formularios Vigencia'!$BA$3:$BC$69,3,0)</f>
        <v>#REF!</v>
      </c>
    </row>
    <row r="467" spans="1:2">
      <c r="A467" s="307" t="e">
        <f>'Formularios Vigencia'!#REF!</f>
        <v>#REF!</v>
      </c>
      <c r="B467" s="308" t="e">
        <f>VLOOKUP(A467,'Formularios Vigencia'!$BA$3:$BC$69,3,0)</f>
        <v>#REF!</v>
      </c>
    </row>
    <row r="468" spans="1:2">
      <c r="A468" s="307" t="str">
        <f>'Formularios Vigencia'!BA58</f>
        <v>12-129-</v>
      </c>
      <c r="B468" s="308">
        <f>VLOOKUP(A468,'Formularios Vigencia'!$BA$3:$BC$69,3,0)</f>
        <v>0</v>
      </c>
    </row>
    <row r="469" spans="1:2">
      <c r="A469" s="307" t="str">
        <f>'Formularios Vigencia'!BA59</f>
        <v>12-130-</v>
      </c>
      <c r="B469" s="308">
        <f>VLOOKUP(A469,'Formularios Vigencia'!$BA$3:$BC$69,3,0)</f>
        <v>0</v>
      </c>
    </row>
    <row r="470" spans="1:2">
      <c r="A470" s="307" t="str">
        <f>'Formularios Vigencia'!BA60</f>
        <v>12-131-2.4.36.25</v>
      </c>
      <c r="B470" s="308">
        <f>VLOOKUP(A470,'Formularios Vigencia'!$BA$3:$BC$69,3,0)</f>
        <v>0</v>
      </c>
    </row>
    <row r="471" spans="1:2">
      <c r="A471" s="307" t="str">
        <f>'Formularios Vigencia'!BA61</f>
        <v>12-132-2.4.36.25</v>
      </c>
      <c r="B471" s="308">
        <f>VLOOKUP(A471,'Formularios Vigencia'!$BA$3:$BC$69,3,0)</f>
        <v>0</v>
      </c>
    </row>
    <row r="472" spans="1:2">
      <c r="A472" s="307" t="str">
        <f>'Formularios Vigencia'!BA62</f>
        <v>12-133-2.4.36.25</v>
      </c>
      <c r="B472" s="308">
        <f>VLOOKUP(A472,'Formularios Vigencia'!$BA$3:$BC$69,3,0)</f>
        <v>0</v>
      </c>
    </row>
    <row r="473" spans="1:2">
      <c r="A473" s="307" t="str">
        <f>'Formularios Vigencia'!BA63</f>
        <v>12-134-2.4.36.25</v>
      </c>
      <c r="B473" s="308">
        <f>VLOOKUP(A473,'Formularios Vigencia'!$BA$3:$BC$69,3,0)</f>
        <v>0</v>
      </c>
    </row>
    <row r="474" spans="1:2">
      <c r="A474" s="307" t="str">
        <f>'Formularios Vigencia'!BA64</f>
        <v>12-135-2.4.36.98</v>
      </c>
      <c r="B474" s="308">
        <f>VLOOKUP(A474,'Formularios Vigencia'!$BA$3:$BC$69,3,0)</f>
        <v>0</v>
      </c>
    </row>
    <row r="475" spans="1:2">
      <c r="A475" s="307" t="e">
        <f>'Formularios Vigencia'!#REF!</f>
        <v>#REF!</v>
      </c>
      <c r="B475" s="308" t="e">
        <f>VLOOKUP(A475,'Formularios Vigencia'!$BA$3:$BC$69,3,0)</f>
        <v>#REF!</v>
      </c>
    </row>
    <row r="476" spans="1:2">
      <c r="A476" s="307" t="e">
        <f>'Formularios Vigencia'!#REF!</f>
        <v>#REF!</v>
      </c>
      <c r="B476" s="308" t="e">
        <f>VLOOKUP(A476,'Formularios Vigencia'!$BA$3:$BC$69,3,0)</f>
        <v>#REF!</v>
      </c>
    </row>
    <row r="477" spans="1:2">
      <c r="A477" s="307" t="e">
        <f>'Formularios Vigencia'!#REF!</f>
        <v>#REF!</v>
      </c>
      <c r="B477" s="308"/>
    </row>
    <row r="478" spans="1:2">
      <c r="A478" s="307" t="str">
        <f>'Formularios Vigencia'!BA65</f>
        <v>12-136-0</v>
      </c>
      <c r="B478" s="308">
        <f>VLOOKUP(A478,'Formularios Vigencia'!$BA$3:$BC$69,3,0)</f>
        <v>0</v>
      </c>
    </row>
    <row r="479" spans="1:2">
      <c r="A479" s="307" t="str">
        <f>'Formularios Vigencia'!BA66</f>
        <v>12-137-0</v>
      </c>
      <c r="B479" s="308">
        <f>VLOOKUP(A479,'Formularios Vigencia'!$BA$3:$BC$69,3,0)</f>
        <v>0</v>
      </c>
    </row>
    <row r="480" spans="1:2">
      <c r="A480" s="307" t="str">
        <f>'Formularios Vigencia'!BA67</f>
        <v>12-138-0</v>
      </c>
      <c r="B480" s="308">
        <f>VLOOKUP(A480,'Formularios Vigencia'!$BA$3:$BC$69,3,0)</f>
        <v>0</v>
      </c>
    </row>
    <row r="481" spans="1:2">
      <c r="A481" s="307" t="str">
        <f>'Formularios Vigencia'!BA68</f>
        <v>12-980-0</v>
      </c>
      <c r="B481" s="308">
        <f>VLOOKUP(A481,'Formularios Vigencia'!$BA$3:$BC$69,3,0)</f>
        <v>0</v>
      </c>
    </row>
    <row r="482" spans="1:2">
      <c r="A482" s="307" t="str">
        <f>'Formularios Vigencia'!BA69</f>
        <v>12-80 - 79-2.4.36.25</v>
      </c>
      <c r="B482" s="308">
        <f>VLOOKUP(A482,'Formularios Vigencia'!$BA$3:$BC$69,3,0)</f>
        <v>0</v>
      </c>
    </row>
    <row r="483" spans="1:2">
      <c r="A483" s="309" t="str">
        <f>'Formularios Vigencia'!BE31</f>
        <v>13-93-2.4.36.15</v>
      </c>
      <c r="B483" s="310">
        <f>VLOOKUP(A483,'Formularios Vigencia'!$BE$3:$BG$69,3,0)</f>
        <v>0</v>
      </c>
    </row>
    <row r="484" spans="1:2">
      <c r="A484" s="309" t="str">
        <f>'Formularios Vigencia'!BE32</f>
        <v>13-94-2.4.36.13</v>
      </c>
      <c r="B484" s="310">
        <f>VLOOKUP(A484,'Formularios Vigencia'!$BE$3:$BG$69,3,0)</f>
        <v>0</v>
      </c>
    </row>
    <row r="485" spans="1:2">
      <c r="A485" s="309" t="str">
        <f>'Formularios Vigencia'!BE33</f>
        <v>13-42-95-2.4.36.03</v>
      </c>
      <c r="B485" s="310">
        <f>VLOOKUP(A485,'Formularios Vigencia'!$BE$3:$BG$69,3,0)</f>
        <v>0</v>
      </c>
    </row>
    <row r="486" spans="1:2">
      <c r="A486" s="309" t="str">
        <f>'Formularios Vigencia'!BE34</f>
        <v>13-43-96-2.4.36.04</v>
      </c>
      <c r="B486" s="310">
        <f>VLOOKUP(A486,'Formularios Vigencia'!$BE$3:$BG$69,3,0)</f>
        <v>0</v>
      </c>
    </row>
    <row r="487" spans="1:2">
      <c r="A487" s="309" t="str">
        <f>'Formularios Vigencia'!BE35</f>
        <v>13-44-97-2.4.36.05</v>
      </c>
      <c r="B487" s="310">
        <f>VLOOKUP(A487,'Formularios Vigencia'!$BE$3:$BG$69,3,0)</f>
        <v>0</v>
      </c>
    </row>
    <row r="488" spans="1:2">
      <c r="A488" s="309" t="str">
        <f>'Formularios Vigencia'!BE36</f>
        <v>13-45-98-2.4.36.07</v>
      </c>
      <c r="B488" s="310">
        <f>VLOOKUP(A488,'Formularios Vigencia'!$BE$3:$BG$69,3,0)</f>
        <v>0</v>
      </c>
    </row>
    <row r="489" spans="1:2">
      <c r="A489" s="309" t="str">
        <f>'Formularios Vigencia'!BE37</f>
        <v>13-46-99-2.4.36.06</v>
      </c>
      <c r="B489" s="310">
        <f>VLOOKUP(A489,'Formularios Vigencia'!$BE$3:$BG$69,3,0)</f>
        <v>0</v>
      </c>
    </row>
    <row r="490" spans="1:2">
      <c r="A490" s="309" t="str">
        <f>'Formularios Vigencia'!BE38</f>
        <v>13-47-100-0</v>
      </c>
      <c r="B490" s="310">
        <f>VLOOKUP(A490,'Formularios Vigencia'!$BE$3:$BG$69,3,0)</f>
        <v>0</v>
      </c>
    </row>
    <row r="491" spans="1:2">
      <c r="A491" s="309" t="str">
        <f>'Formularios Vigencia'!BE39</f>
        <v>13-48-101-2.4.36.02</v>
      </c>
      <c r="B491" s="310">
        <f>VLOOKUP(A491,'Formularios Vigencia'!$BE$3:$BG$69,3,0)</f>
        <v>0</v>
      </c>
    </row>
    <row r="492" spans="1:2">
      <c r="A492" s="309" t="str">
        <f>'Formularios Vigencia'!BE40</f>
        <v>13-49-102-2.4.36.08</v>
      </c>
      <c r="B492" s="310">
        <f>VLOOKUP(A492,'Formularios Vigencia'!$BE$3:$BG$69,3,0)</f>
        <v>0</v>
      </c>
    </row>
    <row r="493" spans="1:2">
      <c r="A493" s="309" t="str">
        <f>'Formularios Vigencia'!BE41</f>
        <v>13-50-103-0</v>
      </c>
      <c r="B493" s="310">
        <f>VLOOKUP(A493,'Formularios Vigencia'!$BE$3:$BG$69,3,0)</f>
        <v>0</v>
      </c>
    </row>
    <row r="494" spans="1:2">
      <c r="A494" s="309" t="str">
        <f>'Formularios Vigencia'!BE42</f>
        <v>13-51-104-2.4.36.26</v>
      </c>
      <c r="B494" s="310">
        <f>VLOOKUP(A494,'Formularios Vigencia'!$BE$3:$BG$69,3,0)</f>
        <v>0</v>
      </c>
    </row>
    <row r="495" spans="1:2">
      <c r="A495" s="309" t="str">
        <f>'Formularios Vigencia'!BE43</f>
        <v>13-105-2.4.36.12</v>
      </c>
      <c r="B495" s="310">
        <f>VLOOKUP(A495,'Formularios Vigencia'!$BE$3:$BG$69,3,0)</f>
        <v>0</v>
      </c>
    </row>
    <row r="496" spans="1:2">
      <c r="A496" s="309" t="str">
        <f>'Formularios Vigencia'!BE44</f>
        <v>13-52-106-2.4.36.09</v>
      </c>
      <c r="B496" s="310">
        <f>VLOOKUP(A496,'Formularios Vigencia'!$BE$3:$BG$69,3,0)</f>
        <v>0</v>
      </c>
    </row>
    <row r="497" spans="1:2">
      <c r="A497" s="309" t="str">
        <f>'Formularios Vigencia'!BE45</f>
        <v>13-53-107-2.4.36.90</v>
      </c>
      <c r="B497" s="310">
        <f>VLOOKUP(A497,'Formularios Vigencia'!$BE$3:$BG$69,3,0)</f>
        <v>0</v>
      </c>
    </row>
    <row r="498" spans="1:2">
      <c r="A498" s="309" t="str">
        <f>'Formularios Vigencia'!BE49</f>
        <v>13-68-2.4.36.95</v>
      </c>
      <c r="B498" s="310">
        <f>VLOOKUP(A498,'Formularios Vigencia'!$BE$3:$BG$69,3,0)</f>
        <v>0</v>
      </c>
    </row>
    <row r="499" spans="1:2">
      <c r="A499" s="309" t="str">
        <f>'Formularios Vigencia'!BE50</f>
        <v>13-69-121-2.4.36.95</v>
      </c>
      <c r="B499" s="310">
        <f>VLOOKUP(A499,'Formularios Vigencia'!$BE$3:$BG$69,3,0)</f>
        <v>0</v>
      </c>
    </row>
    <row r="500" spans="1:2">
      <c r="A500" s="309" t="str">
        <f>'Formularios Vigencia'!BE51</f>
        <v>13-70-122-2.4.36.95</v>
      </c>
      <c r="B500" s="310">
        <f>VLOOKUP(A500,'Formularios Vigencia'!$BE$3:$BG$69,3,0)</f>
        <v>0</v>
      </c>
    </row>
    <row r="501" spans="1:2">
      <c r="A501" s="309" t="str">
        <f>'Formularios Vigencia'!BE52</f>
        <v>13-71-123-2.4.36.95</v>
      </c>
      <c r="B501" s="310">
        <f>VLOOKUP(A501,'Formularios Vigencia'!$BE$3:$BG$69,3,0)</f>
        <v>0</v>
      </c>
    </row>
    <row r="502" spans="1:2">
      <c r="A502" s="309" t="str">
        <f>'Formularios Vigencia'!BE53</f>
        <v>13-72-124-2.4.36.95</v>
      </c>
      <c r="B502" s="310">
        <f>VLOOKUP(A502,'Formularios Vigencia'!$BE$3:$BG$69,3,0)</f>
        <v>0</v>
      </c>
    </row>
    <row r="503" spans="1:2">
      <c r="A503" s="309" t="str">
        <f>'Formularios Vigencia'!BE54</f>
        <v>13-73-125-2.4.36.95</v>
      </c>
      <c r="B503" s="310">
        <f>VLOOKUP(A503,'Formularios Vigencia'!$BE$3:$BG$69,3,0)</f>
        <v>0</v>
      </c>
    </row>
    <row r="504" spans="1:2">
      <c r="A504" s="309" t="str">
        <f>'Formularios Vigencia'!BE55</f>
        <v>13-74-126-</v>
      </c>
      <c r="B504" s="310">
        <f>VLOOKUP(A504,'Formularios Vigencia'!$BE$3:$BG$69,3,0)</f>
        <v>0</v>
      </c>
    </row>
    <row r="505" spans="1:2">
      <c r="A505" s="309" t="str">
        <f>'Formularios Vigencia'!BE57</f>
        <v>13-76-128-2.4.36.95</v>
      </c>
      <c r="B505" s="310">
        <f>VLOOKUP(A505,'Formularios Vigencia'!$BE$3:$BG$69,3,0)</f>
        <v>0</v>
      </c>
    </row>
    <row r="506" spans="1:2">
      <c r="A506" s="309" t="e">
        <f>'Formularios Vigencia'!#REF!</f>
        <v>#REF!</v>
      </c>
      <c r="B506" s="310" t="e">
        <f>VLOOKUP(A506,'Formularios Vigencia'!$BE$3:$BG$69,3,0)</f>
        <v>#REF!</v>
      </c>
    </row>
    <row r="507" spans="1:2">
      <c r="A507" s="309" t="e">
        <f>'Formularios Vigencia'!#REF!</f>
        <v>#REF!</v>
      </c>
      <c r="B507" s="310" t="e">
        <f>VLOOKUP(A507,'Formularios Vigencia'!$BE$3:$BG$69,3,0)</f>
        <v>#REF!</v>
      </c>
    </row>
    <row r="508" spans="1:2">
      <c r="A508" s="309" t="str">
        <f>'Formularios Vigencia'!BE58</f>
        <v>13-129-</v>
      </c>
      <c r="B508" s="310">
        <f>VLOOKUP(A508,'Formularios Vigencia'!$BE$3:$BG$69,3,0)</f>
        <v>0</v>
      </c>
    </row>
    <row r="509" spans="1:2">
      <c r="A509" s="309" t="str">
        <f>'Formularios Vigencia'!BE59</f>
        <v>13-130-</v>
      </c>
      <c r="B509" s="310">
        <f>VLOOKUP(A509,'Formularios Vigencia'!$BE$3:$BG$69,3,0)</f>
        <v>0</v>
      </c>
    </row>
    <row r="510" spans="1:2">
      <c r="A510" s="309" t="str">
        <f>'Formularios Vigencia'!BE60</f>
        <v>13-131-2.4.36.25</v>
      </c>
      <c r="B510" s="310">
        <f>VLOOKUP(A510,'Formularios Vigencia'!$BE$3:$BG$69,3,0)</f>
        <v>0</v>
      </c>
    </row>
    <row r="511" spans="1:2">
      <c r="A511" s="309" t="str">
        <f>'Formularios Vigencia'!BE61</f>
        <v>13-132-2.4.36.25</v>
      </c>
      <c r="B511" s="310">
        <f>VLOOKUP(A511,'Formularios Vigencia'!$BE$3:$BG$69,3,0)</f>
        <v>0</v>
      </c>
    </row>
    <row r="512" spans="1:2">
      <c r="A512" s="309" t="str">
        <f>'Formularios Vigencia'!BE62</f>
        <v>13-133-2.4.36.25</v>
      </c>
      <c r="B512" s="310">
        <f>VLOOKUP(A512,'Formularios Vigencia'!$BE$3:$BG$69,3,0)</f>
        <v>0</v>
      </c>
    </row>
    <row r="513" spans="1:2">
      <c r="A513" s="309" t="str">
        <f>'Formularios Vigencia'!BE63</f>
        <v>13-134-2.4.36.25</v>
      </c>
      <c r="B513" s="310">
        <f>VLOOKUP(A513,'Formularios Vigencia'!$BE$3:$BG$69,3,0)</f>
        <v>0</v>
      </c>
    </row>
    <row r="514" spans="1:2">
      <c r="A514" s="309" t="str">
        <f>'Formularios Vigencia'!BE64</f>
        <v>13-135-2.4.36.98</v>
      </c>
      <c r="B514" s="310">
        <f>VLOOKUP(A514,'Formularios Vigencia'!$BE$3:$BG$69,3,0)</f>
        <v>0</v>
      </c>
    </row>
    <row r="515" spans="1:2">
      <c r="A515" s="309" t="e">
        <f>'Formularios Vigencia'!#REF!</f>
        <v>#REF!</v>
      </c>
      <c r="B515" s="310" t="e">
        <f>VLOOKUP(A515,'Formularios Vigencia'!$BE$3:$BG$69,3,0)</f>
        <v>#REF!</v>
      </c>
    </row>
    <row r="516" spans="1:2">
      <c r="A516" s="309" t="e">
        <f>'Formularios Vigencia'!#REF!</f>
        <v>#REF!</v>
      </c>
      <c r="B516" s="310" t="e">
        <f>VLOOKUP(A516,'Formularios Vigencia'!$BE$3:$BG$69,3,0)</f>
        <v>#REF!</v>
      </c>
    </row>
    <row r="517" spans="1:2">
      <c r="A517" s="309" t="e">
        <f>'Formularios Vigencia'!#REF!</f>
        <v>#REF!</v>
      </c>
      <c r="B517" s="310" t="e">
        <f>VLOOKUP(A517,'Formularios Vigencia'!$BE$3:$BG$69,3,0)</f>
        <v>#REF!</v>
      </c>
    </row>
    <row r="518" spans="1:2">
      <c r="A518" s="309" t="str">
        <f>'Formularios Vigencia'!BE65</f>
        <v>13-136-0</v>
      </c>
      <c r="B518" s="310">
        <f>VLOOKUP(A518,'Formularios Vigencia'!$BE$3:$BG$69,3,0)</f>
        <v>0</v>
      </c>
    </row>
    <row r="519" spans="1:2">
      <c r="A519" s="309" t="str">
        <f>'Formularios Vigencia'!BE66</f>
        <v>13-137-0</v>
      </c>
      <c r="B519" s="310">
        <f>VLOOKUP(A519,'Formularios Vigencia'!$BE$3:$BG$69,3,0)</f>
        <v>0</v>
      </c>
    </row>
    <row r="520" spans="1:2">
      <c r="A520" s="309" t="str">
        <f>'Formularios Vigencia'!BE67</f>
        <v>13-138-0</v>
      </c>
      <c r="B520" s="310">
        <f>VLOOKUP(A520,'Formularios Vigencia'!$BE$3:$BG$69,3,0)</f>
        <v>0</v>
      </c>
    </row>
    <row r="521" spans="1:2">
      <c r="A521" s="309" t="str">
        <f>'Formularios Vigencia'!BE68</f>
        <v>13-980-0</v>
      </c>
      <c r="B521" s="310">
        <f>VLOOKUP(A521,'Formularios Vigencia'!$BE$3:$BG$69,3,0)</f>
        <v>0</v>
      </c>
    </row>
    <row r="522" spans="1:2">
      <c r="A522" s="309" t="str">
        <f>'Formularios Vigencia'!BE69</f>
        <v>13-80 - 79-2.4.36.25</v>
      </c>
      <c r="B522" s="310">
        <f>VLOOKUP(A522,'Formularios Vigencia'!$BE$3:$BG$69,3,0)</f>
        <v>0</v>
      </c>
    </row>
  </sheetData>
  <sheetProtection autoFilter="0"/>
  <autoFilter ref="A3:E435" xr:uid="{00000000-0009-0000-0000-000006000000}"/>
  <pageMargins left="0.7" right="0.7" top="0.75" bottom="0.75" header="0.3" footer="0.3"/>
  <pageSetup paperSize="11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  <pageSetUpPr fitToPage="1"/>
  </sheetPr>
  <dimension ref="A1:L89"/>
  <sheetViews>
    <sheetView showGridLines="0" zoomScale="85" zoomScaleNormal="85" workbookViewId="0">
      <pane ySplit="4" topLeftCell="A5" activePane="bottomLeft" state="frozen"/>
      <selection activeCell="J35" sqref="J35"/>
      <selection pane="bottomLeft" activeCell="J81" sqref="J81"/>
    </sheetView>
  </sheetViews>
  <sheetFormatPr baseColWidth="10" defaultColWidth="0" defaultRowHeight="12.75" zeroHeight="1"/>
  <cols>
    <col min="1" max="1" width="1.7109375" customWidth="1"/>
    <col min="2" max="2" width="2" style="281" customWidth="1"/>
    <col min="3" max="3" width="6.7109375" customWidth="1"/>
    <col min="4" max="4" width="44.42578125" customWidth="1"/>
    <col min="5" max="5" width="50.7109375" customWidth="1"/>
    <col min="6" max="6" width="21.7109375" customWidth="1"/>
    <col min="7" max="8" width="21.7109375" hidden="1" customWidth="1"/>
    <col min="9" max="9" width="17.7109375" customWidth="1"/>
    <col min="10" max="10" width="50.7109375" customWidth="1"/>
    <col min="11" max="12" width="0" hidden="1" customWidth="1"/>
    <col min="13" max="16384" width="11.42578125" hidden="1"/>
  </cols>
  <sheetData>
    <row r="1" spans="2:9"/>
    <row r="2" spans="2:9" s="94" customFormat="1" ht="15.75">
      <c r="B2" s="282"/>
      <c r="C2" s="94" t="s">
        <v>414</v>
      </c>
      <c r="D2" s="95" t="s">
        <v>415</v>
      </c>
    </row>
    <row r="3" spans="2:9" s="94" customFormat="1" ht="15.75">
      <c r="B3" s="282"/>
      <c r="C3" s="94" t="s">
        <v>416</v>
      </c>
      <c r="D3" s="95" t="s">
        <v>417</v>
      </c>
    </row>
    <row r="4" spans="2:9" s="94" customFormat="1" ht="15.75">
      <c r="B4" s="282"/>
      <c r="C4" s="94" t="s">
        <v>418</v>
      </c>
      <c r="D4" s="95" t="s">
        <v>419</v>
      </c>
    </row>
    <row r="5" spans="2:9" s="63" customFormat="1" ht="15">
      <c r="B5" s="283"/>
    </row>
    <row r="6" spans="2:9" ht="19.5">
      <c r="C6" s="590" t="s">
        <v>420</v>
      </c>
      <c r="D6" s="591"/>
      <c r="E6" s="591"/>
      <c r="F6" s="591"/>
      <c r="G6" s="591"/>
      <c r="H6" s="591"/>
      <c r="I6" s="592"/>
    </row>
    <row r="7" spans="2:9" ht="15">
      <c r="C7" s="279" t="s">
        <v>173</v>
      </c>
      <c r="D7" s="279" t="s">
        <v>421</v>
      </c>
      <c r="E7" s="279" t="s">
        <v>422</v>
      </c>
      <c r="F7" s="279" t="s">
        <v>423</v>
      </c>
      <c r="G7" s="279"/>
      <c r="H7" s="279"/>
      <c r="I7" s="279" t="s">
        <v>424</v>
      </c>
    </row>
    <row r="8" spans="2:9" ht="15" customHeight="1">
      <c r="B8" s="281" t="str">
        <f>0&amp;1&amp;C8</f>
        <v>011</v>
      </c>
      <c r="C8" s="280">
        <v>1</v>
      </c>
      <c r="D8" s="62" t="s">
        <v>185</v>
      </c>
      <c r="E8" s="486"/>
      <c r="F8" s="487"/>
      <c r="G8" s="60" t="str">
        <f>$F$7&amp;F8</f>
        <v>C.C. No.</v>
      </c>
      <c r="H8" s="60"/>
      <c r="I8" s="61" t="s">
        <v>425</v>
      </c>
    </row>
    <row r="9" spans="2:9" ht="15" customHeight="1">
      <c r="B9" s="281" t="str">
        <f t="shared" ref="B9:B11" si="0">0&amp;1&amp;C9</f>
        <v>012</v>
      </c>
      <c r="C9" s="280">
        <v>2</v>
      </c>
      <c r="D9" s="62" t="s">
        <v>193</v>
      </c>
      <c r="E9" s="486"/>
      <c r="F9" s="487"/>
      <c r="G9" s="60" t="str">
        <f t="shared" ref="G9:G11" si="1">$F$7&amp;F9</f>
        <v>C.C. No.</v>
      </c>
      <c r="H9" s="60"/>
      <c r="I9" s="61" t="s">
        <v>425</v>
      </c>
    </row>
    <row r="10" spans="2:9" ht="15" customHeight="1">
      <c r="B10" s="281" t="str">
        <f t="shared" si="0"/>
        <v>013</v>
      </c>
      <c r="C10" s="280">
        <v>3</v>
      </c>
      <c r="D10" s="62" t="s">
        <v>201</v>
      </c>
      <c r="E10" s="486"/>
      <c r="F10" s="487"/>
      <c r="G10" s="60" t="str">
        <f t="shared" si="1"/>
        <v>C.C. No.</v>
      </c>
      <c r="H10" s="60" t="str">
        <f>I7&amp;I10</f>
        <v>TP. No.</v>
      </c>
      <c r="I10" s="488"/>
    </row>
    <row r="11" spans="2:9" ht="15" customHeight="1">
      <c r="B11" s="281" t="str">
        <f t="shared" si="0"/>
        <v>014</v>
      </c>
      <c r="C11" s="280">
        <v>4</v>
      </c>
      <c r="D11" s="62" t="s">
        <v>209</v>
      </c>
      <c r="E11" s="486"/>
      <c r="F11" s="487"/>
      <c r="G11" s="60" t="str">
        <f t="shared" si="1"/>
        <v>C.C. No.</v>
      </c>
      <c r="H11" s="60"/>
      <c r="I11" s="61" t="s">
        <v>425</v>
      </c>
    </row>
    <row r="12" spans="2:9"/>
    <row r="13" spans="2:9" ht="19.5">
      <c r="C13" s="590" t="s">
        <v>427</v>
      </c>
      <c r="D13" s="591"/>
      <c r="E13" s="591"/>
      <c r="F13" s="591"/>
      <c r="G13" s="591"/>
      <c r="H13" s="591"/>
      <c r="I13" s="592"/>
    </row>
    <row r="14" spans="2:9" ht="15">
      <c r="C14" s="279" t="s">
        <v>173</v>
      </c>
      <c r="D14" s="279" t="s">
        <v>421</v>
      </c>
      <c r="E14" s="279" t="s">
        <v>422</v>
      </c>
      <c r="F14" s="279" t="s">
        <v>423</v>
      </c>
      <c r="G14" s="279"/>
      <c r="H14" s="279"/>
      <c r="I14" s="279" t="s">
        <v>424</v>
      </c>
    </row>
    <row r="15" spans="2:9" ht="15">
      <c r="B15" s="281" t="str">
        <f>0&amp;2&amp;C15</f>
        <v>021</v>
      </c>
      <c r="C15" s="280">
        <v>1</v>
      </c>
      <c r="D15" s="62" t="s">
        <v>185</v>
      </c>
      <c r="E15" s="486"/>
      <c r="F15" s="487"/>
      <c r="G15" s="60" t="str">
        <f>$F$7&amp;F15</f>
        <v>C.C. No.</v>
      </c>
      <c r="H15" s="60"/>
      <c r="I15" s="61" t="s">
        <v>425</v>
      </c>
    </row>
    <row r="16" spans="2:9" ht="15">
      <c r="B16" s="281" t="str">
        <f t="shared" ref="B16:B18" si="2">0&amp;2&amp;C16</f>
        <v>022</v>
      </c>
      <c r="C16" s="280">
        <v>2</v>
      </c>
      <c r="D16" s="62" t="s">
        <v>193</v>
      </c>
      <c r="E16" s="486"/>
      <c r="F16" s="487"/>
      <c r="G16" s="60" t="str">
        <f t="shared" ref="G16:G18" si="3">$F$7&amp;F16</f>
        <v>C.C. No.</v>
      </c>
      <c r="H16" s="60"/>
      <c r="I16" s="61" t="s">
        <v>425</v>
      </c>
    </row>
    <row r="17" spans="2:9" ht="15">
      <c r="B17" s="281" t="str">
        <f t="shared" si="2"/>
        <v>023</v>
      </c>
      <c r="C17" s="280">
        <v>3</v>
      </c>
      <c r="D17" s="62" t="s">
        <v>201</v>
      </c>
      <c r="E17" s="486"/>
      <c r="F17" s="487"/>
      <c r="G17" s="60" t="str">
        <f t="shared" si="3"/>
        <v>C.C. No.</v>
      </c>
      <c r="H17" s="60" t="str">
        <f>I14&amp;I17</f>
        <v>TP. No.</v>
      </c>
      <c r="I17" s="488"/>
    </row>
    <row r="18" spans="2:9" ht="15">
      <c r="B18" s="281" t="str">
        <f t="shared" si="2"/>
        <v>024</v>
      </c>
      <c r="C18" s="280">
        <v>4</v>
      </c>
      <c r="D18" s="62" t="s">
        <v>209</v>
      </c>
      <c r="E18" s="486"/>
      <c r="F18" s="487"/>
      <c r="G18" s="60" t="str">
        <f t="shared" si="3"/>
        <v>C.C. No.</v>
      </c>
      <c r="H18" s="60"/>
      <c r="I18" s="61" t="s">
        <v>425</v>
      </c>
    </row>
    <row r="19" spans="2:9"/>
    <row r="20" spans="2:9" ht="19.5">
      <c r="C20" s="590" t="s">
        <v>428</v>
      </c>
      <c r="D20" s="591"/>
      <c r="E20" s="591"/>
      <c r="F20" s="591"/>
      <c r="G20" s="591"/>
      <c r="H20" s="591"/>
      <c r="I20" s="592"/>
    </row>
    <row r="21" spans="2:9" ht="15">
      <c r="C21" s="279" t="s">
        <v>173</v>
      </c>
      <c r="D21" s="279" t="s">
        <v>421</v>
      </c>
      <c r="E21" s="279" t="s">
        <v>422</v>
      </c>
      <c r="F21" s="279" t="s">
        <v>423</v>
      </c>
      <c r="G21" s="279"/>
      <c r="H21" s="279"/>
      <c r="I21" s="279" t="s">
        <v>424</v>
      </c>
    </row>
    <row r="22" spans="2:9" ht="15">
      <c r="B22" s="281" t="str">
        <f>0&amp;3&amp;C22</f>
        <v>031</v>
      </c>
      <c r="C22" s="280">
        <v>1</v>
      </c>
      <c r="D22" s="62" t="s">
        <v>185</v>
      </c>
      <c r="E22" s="486"/>
      <c r="F22" s="487"/>
      <c r="G22" s="60" t="str">
        <f>$F$7&amp;F22</f>
        <v>C.C. No.</v>
      </c>
      <c r="H22" s="60"/>
      <c r="I22" s="61" t="s">
        <v>425</v>
      </c>
    </row>
    <row r="23" spans="2:9" ht="15">
      <c r="B23" s="281" t="str">
        <f t="shared" ref="B23:B25" si="4">0&amp;3&amp;C23</f>
        <v>032</v>
      </c>
      <c r="C23" s="280">
        <v>2</v>
      </c>
      <c r="D23" s="62" t="s">
        <v>193</v>
      </c>
      <c r="E23" s="486"/>
      <c r="F23" s="487"/>
      <c r="G23" s="60" t="str">
        <f t="shared" ref="G23:G25" si="5">$F$7&amp;F23</f>
        <v>C.C. No.</v>
      </c>
      <c r="H23" s="60"/>
      <c r="I23" s="61" t="s">
        <v>425</v>
      </c>
    </row>
    <row r="24" spans="2:9" ht="15">
      <c r="B24" s="281" t="str">
        <f t="shared" si="4"/>
        <v>033</v>
      </c>
      <c r="C24" s="280">
        <v>3</v>
      </c>
      <c r="D24" s="62" t="s">
        <v>201</v>
      </c>
      <c r="E24" s="486"/>
      <c r="F24" s="487"/>
      <c r="G24" s="60" t="str">
        <f t="shared" si="5"/>
        <v>C.C. No.</v>
      </c>
      <c r="H24" s="60" t="str">
        <f>I21&amp;I24</f>
        <v>TP. No.</v>
      </c>
      <c r="I24" s="488"/>
    </row>
    <row r="25" spans="2:9" ht="15">
      <c r="B25" s="281" t="str">
        <f t="shared" si="4"/>
        <v>034</v>
      </c>
      <c r="C25" s="280">
        <v>4</v>
      </c>
      <c r="D25" s="62" t="s">
        <v>209</v>
      </c>
      <c r="E25" s="486"/>
      <c r="F25" s="487"/>
      <c r="G25" s="60" t="str">
        <f t="shared" si="5"/>
        <v>C.C. No.</v>
      </c>
      <c r="H25" s="60"/>
      <c r="I25" s="61" t="s">
        <v>425</v>
      </c>
    </row>
    <row r="26" spans="2:9"/>
    <row r="27" spans="2:9" ht="19.5">
      <c r="C27" s="590" t="s">
        <v>429</v>
      </c>
      <c r="D27" s="591"/>
      <c r="E27" s="591"/>
      <c r="F27" s="591"/>
      <c r="G27" s="591"/>
      <c r="H27" s="591"/>
      <c r="I27" s="592"/>
    </row>
    <row r="28" spans="2:9" ht="15">
      <c r="C28" s="279" t="s">
        <v>173</v>
      </c>
      <c r="D28" s="279" t="s">
        <v>421</v>
      </c>
      <c r="E28" s="279" t="s">
        <v>422</v>
      </c>
      <c r="F28" s="279" t="s">
        <v>423</v>
      </c>
      <c r="G28" s="279"/>
      <c r="H28" s="279"/>
      <c r="I28" s="279" t="s">
        <v>424</v>
      </c>
    </row>
    <row r="29" spans="2:9" ht="15">
      <c r="B29" s="281" t="str">
        <f>0&amp;4&amp;C29</f>
        <v>041</v>
      </c>
      <c r="C29" s="280">
        <v>1</v>
      </c>
      <c r="D29" s="62" t="s">
        <v>185</v>
      </c>
      <c r="E29" s="486"/>
      <c r="F29" s="487"/>
      <c r="G29" s="60" t="str">
        <f>$F$7&amp;F29</f>
        <v>C.C. No.</v>
      </c>
      <c r="H29" s="60"/>
      <c r="I29" s="61" t="s">
        <v>425</v>
      </c>
    </row>
    <row r="30" spans="2:9" ht="15">
      <c r="B30" s="281" t="str">
        <f t="shared" ref="B30:B32" si="6">0&amp;4&amp;C30</f>
        <v>042</v>
      </c>
      <c r="C30" s="280">
        <v>2</v>
      </c>
      <c r="D30" s="62" t="s">
        <v>193</v>
      </c>
      <c r="E30" s="486"/>
      <c r="F30" s="487"/>
      <c r="G30" s="60" t="str">
        <f t="shared" ref="G30:G32" si="7">$F$7&amp;F30</f>
        <v>C.C. No.</v>
      </c>
      <c r="H30" s="60"/>
      <c r="I30" s="61" t="s">
        <v>425</v>
      </c>
    </row>
    <row r="31" spans="2:9" ht="15">
      <c r="B31" s="281" t="str">
        <f t="shared" si="6"/>
        <v>043</v>
      </c>
      <c r="C31" s="280">
        <v>3</v>
      </c>
      <c r="D31" s="62" t="s">
        <v>201</v>
      </c>
      <c r="E31" s="486"/>
      <c r="F31" s="487"/>
      <c r="G31" s="60" t="str">
        <f t="shared" si="7"/>
        <v>C.C. No.</v>
      </c>
      <c r="H31" s="60" t="str">
        <f>I28&amp;I31</f>
        <v>TP. No.</v>
      </c>
      <c r="I31" s="488"/>
    </row>
    <row r="32" spans="2:9" ht="15">
      <c r="B32" s="281" t="str">
        <f t="shared" si="6"/>
        <v>044</v>
      </c>
      <c r="C32" s="280">
        <v>4</v>
      </c>
      <c r="D32" s="62" t="s">
        <v>209</v>
      </c>
      <c r="E32" s="486"/>
      <c r="F32" s="487"/>
      <c r="G32" s="60" t="str">
        <f t="shared" si="7"/>
        <v>C.C. No.</v>
      </c>
      <c r="H32" s="60"/>
      <c r="I32" s="61" t="s">
        <v>425</v>
      </c>
    </row>
    <row r="33" spans="2:9"/>
    <row r="34" spans="2:9" ht="19.5">
      <c r="C34" s="590" t="s">
        <v>430</v>
      </c>
      <c r="D34" s="591"/>
      <c r="E34" s="591"/>
      <c r="F34" s="591"/>
      <c r="G34" s="591"/>
      <c r="H34" s="591"/>
      <c r="I34" s="592"/>
    </row>
    <row r="35" spans="2:9" ht="15">
      <c r="C35" s="279" t="s">
        <v>173</v>
      </c>
      <c r="D35" s="279" t="s">
        <v>421</v>
      </c>
      <c r="E35" s="279" t="s">
        <v>422</v>
      </c>
      <c r="F35" s="279" t="s">
        <v>423</v>
      </c>
      <c r="G35" s="279"/>
      <c r="H35" s="279"/>
      <c r="I35" s="279" t="s">
        <v>424</v>
      </c>
    </row>
    <row r="36" spans="2:9" ht="15">
      <c r="B36" s="281" t="str">
        <f>0&amp;5&amp;C36</f>
        <v>051</v>
      </c>
      <c r="C36" s="280">
        <v>1</v>
      </c>
      <c r="D36" s="62" t="s">
        <v>185</v>
      </c>
      <c r="E36" s="486"/>
      <c r="F36" s="487"/>
      <c r="G36" s="60" t="str">
        <f>$F$7&amp;F36</f>
        <v>C.C. No.</v>
      </c>
      <c r="H36" s="60"/>
      <c r="I36" s="61" t="s">
        <v>425</v>
      </c>
    </row>
    <row r="37" spans="2:9" ht="15">
      <c r="B37" s="281" t="str">
        <f t="shared" ref="B37:B39" si="8">0&amp;5&amp;C37</f>
        <v>052</v>
      </c>
      <c r="C37" s="280">
        <v>2</v>
      </c>
      <c r="D37" s="62" t="s">
        <v>193</v>
      </c>
      <c r="E37" s="486"/>
      <c r="F37" s="487"/>
      <c r="G37" s="60" t="str">
        <f t="shared" ref="G37:G39" si="9">$F$7&amp;F37</f>
        <v>C.C. No.</v>
      </c>
      <c r="H37" s="60"/>
      <c r="I37" s="61" t="s">
        <v>425</v>
      </c>
    </row>
    <row r="38" spans="2:9" ht="15">
      <c r="B38" s="281" t="str">
        <f t="shared" si="8"/>
        <v>053</v>
      </c>
      <c r="C38" s="280">
        <v>3</v>
      </c>
      <c r="D38" s="62" t="s">
        <v>201</v>
      </c>
      <c r="E38" s="486"/>
      <c r="F38" s="487"/>
      <c r="G38" s="60" t="str">
        <f t="shared" si="9"/>
        <v>C.C. No.</v>
      </c>
      <c r="H38" s="60" t="str">
        <f>I35&amp;I38</f>
        <v>TP. No.</v>
      </c>
      <c r="I38" s="488"/>
    </row>
    <row r="39" spans="2:9" ht="15">
      <c r="B39" s="281" t="str">
        <f t="shared" si="8"/>
        <v>054</v>
      </c>
      <c r="C39" s="280">
        <v>4</v>
      </c>
      <c r="D39" s="62" t="s">
        <v>209</v>
      </c>
      <c r="E39" s="486"/>
      <c r="F39" s="487"/>
      <c r="G39" s="60" t="str">
        <f t="shared" si="9"/>
        <v>C.C. No.</v>
      </c>
      <c r="H39" s="60"/>
      <c r="I39" s="61" t="s">
        <v>425</v>
      </c>
    </row>
    <row r="40" spans="2:9"/>
    <row r="41" spans="2:9" ht="19.5">
      <c r="C41" s="590" t="s">
        <v>431</v>
      </c>
      <c r="D41" s="591"/>
      <c r="E41" s="591"/>
      <c r="F41" s="591"/>
      <c r="G41" s="591"/>
      <c r="H41" s="591"/>
      <c r="I41" s="592"/>
    </row>
    <row r="42" spans="2:9" ht="15">
      <c r="C42" s="279" t="s">
        <v>173</v>
      </c>
      <c r="D42" s="279" t="s">
        <v>421</v>
      </c>
      <c r="E42" s="279" t="s">
        <v>422</v>
      </c>
      <c r="F42" s="279" t="s">
        <v>423</v>
      </c>
      <c r="G42" s="279"/>
      <c r="H42" s="279"/>
      <c r="I42" s="279" t="s">
        <v>424</v>
      </c>
    </row>
    <row r="43" spans="2:9" ht="15">
      <c r="B43" s="281" t="str">
        <f>0&amp;6&amp;C43</f>
        <v>061</v>
      </c>
      <c r="C43" s="280">
        <v>1</v>
      </c>
      <c r="D43" s="62" t="s">
        <v>185</v>
      </c>
      <c r="E43" s="486"/>
      <c r="F43" s="487"/>
      <c r="G43" s="60" t="str">
        <f>$F$7&amp;F43</f>
        <v>C.C. No.</v>
      </c>
      <c r="H43" s="60"/>
      <c r="I43" s="61" t="s">
        <v>425</v>
      </c>
    </row>
    <row r="44" spans="2:9" ht="15">
      <c r="B44" s="281" t="str">
        <f t="shared" ref="B44:B46" si="10">0&amp;6&amp;C44</f>
        <v>062</v>
      </c>
      <c r="C44" s="280">
        <v>2</v>
      </c>
      <c r="D44" s="62" t="s">
        <v>193</v>
      </c>
      <c r="E44" s="486"/>
      <c r="F44" s="487"/>
      <c r="G44" s="60" t="str">
        <f t="shared" ref="G44:G46" si="11">$F$7&amp;F44</f>
        <v>C.C. No.</v>
      </c>
      <c r="H44" s="60"/>
      <c r="I44" s="61" t="s">
        <v>425</v>
      </c>
    </row>
    <row r="45" spans="2:9" ht="15">
      <c r="B45" s="281" t="str">
        <f t="shared" si="10"/>
        <v>063</v>
      </c>
      <c r="C45" s="280">
        <v>3</v>
      </c>
      <c r="D45" s="62" t="s">
        <v>201</v>
      </c>
      <c r="E45" s="486"/>
      <c r="F45" s="487"/>
      <c r="G45" s="60" t="str">
        <f t="shared" si="11"/>
        <v>C.C. No.</v>
      </c>
      <c r="H45" s="60" t="str">
        <f>I42&amp;I45</f>
        <v>TP. No.</v>
      </c>
      <c r="I45" s="488"/>
    </row>
    <row r="46" spans="2:9" ht="15">
      <c r="B46" s="281" t="str">
        <f t="shared" si="10"/>
        <v>064</v>
      </c>
      <c r="C46" s="280">
        <v>4</v>
      </c>
      <c r="D46" s="62" t="s">
        <v>209</v>
      </c>
      <c r="E46" s="486"/>
      <c r="F46" s="487"/>
      <c r="G46" s="60" t="str">
        <f t="shared" si="11"/>
        <v>C.C. No.</v>
      </c>
      <c r="H46" s="60"/>
      <c r="I46" s="61" t="s">
        <v>425</v>
      </c>
    </row>
    <row r="47" spans="2:9"/>
    <row r="48" spans="2:9" ht="19.5">
      <c r="C48" s="590" t="s">
        <v>432</v>
      </c>
      <c r="D48" s="591"/>
      <c r="E48" s="591"/>
      <c r="F48" s="591"/>
      <c r="G48" s="591"/>
      <c r="H48" s="591"/>
      <c r="I48" s="592"/>
    </row>
    <row r="49" spans="2:9" ht="15">
      <c r="C49" s="279" t="s">
        <v>173</v>
      </c>
      <c r="D49" s="279" t="s">
        <v>421</v>
      </c>
      <c r="E49" s="279" t="s">
        <v>422</v>
      </c>
      <c r="F49" s="279" t="s">
        <v>423</v>
      </c>
      <c r="G49" s="279"/>
      <c r="H49" s="279"/>
      <c r="I49" s="279" t="s">
        <v>424</v>
      </c>
    </row>
    <row r="50" spans="2:9" ht="15">
      <c r="B50" s="281" t="str">
        <f>0&amp;7&amp;C50</f>
        <v>071</v>
      </c>
      <c r="C50" s="280">
        <v>1</v>
      </c>
      <c r="D50" s="62" t="s">
        <v>185</v>
      </c>
      <c r="E50" s="486"/>
      <c r="F50" s="487"/>
      <c r="G50" s="60" t="str">
        <f>$F$7&amp;F50</f>
        <v>C.C. No.</v>
      </c>
      <c r="H50" s="60"/>
      <c r="I50" s="61" t="s">
        <v>425</v>
      </c>
    </row>
    <row r="51" spans="2:9" ht="15">
      <c r="B51" s="281" t="str">
        <f t="shared" ref="B51:B53" si="12">0&amp;7&amp;C51</f>
        <v>072</v>
      </c>
      <c r="C51" s="280">
        <v>2</v>
      </c>
      <c r="D51" s="62" t="s">
        <v>193</v>
      </c>
      <c r="E51" s="486"/>
      <c r="F51" s="487"/>
      <c r="G51" s="60" t="str">
        <f t="shared" ref="G51:G53" si="13">$F$7&amp;F51</f>
        <v>C.C. No.</v>
      </c>
      <c r="H51" s="60"/>
      <c r="I51" s="61" t="s">
        <v>425</v>
      </c>
    </row>
    <row r="52" spans="2:9" ht="15">
      <c r="B52" s="281" t="str">
        <f t="shared" si="12"/>
        <v>073</v>
      </c>
      <c r="C52" s="280">
        <v>3</v>
      </c>
      <c r="D52" s="62" t="s">
        <v>201</v>
      </c>
      <c r="E52" s="486"/>
      <c r="F52" s="487"/>
      <c r="G52" s="60" t="str">
        <f t="shared" si="13"/>
        <v>C.C. No.</v>
      </c>
      <c r="H52" s="60" t="str">
        <f>I49&amp;I52</f>
        <v>TP. No.</v>
      </c>
      <c r="I52" s="488"/>
    </row>
    <row r="53" spans="2:9" ht="15">
      <c r="B53" s="281" t="str">
        <f t="shared" si="12"/>
        <v>074</v>
      </c>
      <c r="C53" s="280">
        <v>4</v>
      </c>
      <c r="D53" s="62" t="s">
        <v>209</v>
      </c>
      <c r="E53" s="486"/>
      <c r="F53" s="487"/>
      <c r="G53" s="60" t="str">
        <f t="shared" si="13"/>
        <v>C.C. No.</v>
      </c>
      <c r="H53" s="60"/>
      <c r="I53" s="61" t="s">
        <v>425</v>
      </c>
    </row>
    <row r="54" spans="2:9"/>
    <row r="55" spans="2:9" ht="19.5">
      <c r="C55" s="590" t="s">
        <v>433</v>
      </c>
      <c r="D55" s="591"/>
      <c r="E55" s="591"/>
      <c r="F55" s="591"/>
      <c r="G55" s="591"/>
      <c r="H55" s="591"/>
      <c r="I55" s="592"/>
    </row>
    <row r="56" spans="2:9" ht="15">
      <c r="C56" s="279" t="s">
        <v>173</v>
      </c>
      <c r="D56" s="279" t="s">
        <v>421</v>
      </c>
      <c r="E56" s="279" t="s">
        <v>422</v>
      </c>
      <c r="F56" s="279" t="s">
        <v>423</v>
      </c>
      <c r="G56" s="279"/>
      <c r="H56" s="279"/>
      <c r="I56" s="279" t="s">
        <v>424</v>
      </c>
    </row>
    <row r="57" spans="2:9" ht="15">
      <c r="B57" s="281" t="str">
        <f>0&amp;8&amp;C57</f>
        <v>081</v>
      </c>
      <c r="C57" s="280">
        <v>1</v>
      </c>
      <c r="D57" s="62" t="s">
        <v>185</v>
      </c>
      <c r="E57" s="486"/>
      <c r="F57" s="487"/>
      <c r="G57" s="60" t="str">
        <f>$F$7&amp;F57</f>
        <v>C.C. No.</v>
      </c>
      <c r="H57" s="60"/>
      <c r="I57" s="61" t="s">
        <v>425</v>
      </c>
    </row>
    <row r="58" spans="2:9" ht="15">
      <c r="B58" s="281" t="str">
        <f t="shared" ref="B58:B60" si="14">0&amp;8&amp;C58</f>
        <v>082</v>
      </c>
      <c r="C58" s="280">
        <v>2</v>
      </c>
      <c r="D58" s="62" t="s">
        <v>193</v>
      </c>
      <c r="E58" s="486"/>
      <c r="F58" s="487"/>
      <c r="G58" s="60" t="str">
        <f t="shared" ref="G58:G60" si="15">$F$7&amp;F58</f>
        <v>C.C. No.</v>
      </c>
      <c r="H58" s="60"/>
      <c r="I58" s="61" t="s">
        <v>425</v>
      </c>
    </row>
    <row r="59" spans="2:9" ht="15">
      <c r="B59" s="281" t="str">
        <f t="shared" si="14"/>
        <v>083</v>
      </c>
      <c r="C59" s="280">
        <v>3</v>
      </c>
      <c r="D59" s="62" t="s">
        <v>201</v>
      </c>
      <c r="E59" s="486"/>
      <c r="F59" s="487"/>
      <c r="G59" s="60" t="str">
        <f t="shared" si="15"/>
        <v>C.C. No.</v>
      </c>
      <c r="H59" s="60" t="str">
        <f>I56&amp;I59</f>
        <v>TP. No.</v>
      </c>
      <c r="I59" s="488"/>
    </row>
    <row r="60" spans="2:9" ht="15">
      <c r="B60" s="281" t="str">
        <f t="shared" si="14"/>
        <v>084</v>
      </c>
      <c r="C60" s="280">
        <v>4</v>
      </c>
      <c r="D60" s="62" t="s">
        <v>209</v>
      </c>
      <c r="E60" s="486"/>
      <c r="F60" s="487"/>
      <c r="G60" s="60" t="str">
        <f t="shared" si="15"/>
        <v>C.C. No.</v>
      </c>
      <c r="H60" s="60"/>
      <c r="I60" s="61" t="s">
        <v>425</v>
      </c>
    </row>
    <row r="61" spans="2:9"/>
    <row r="62" spans="2:9" ht="19.5">
      <c r="C62" s="590" t="s">
        <v>434</v>
      </c>
      <c r="D62" s="591"/>
      <c r="E62" s="591"/>
      <c r="F62" s="591"/>
      <c r="G62" s="591"/>
      <c r="H62" s="591"/>
      <c r="I62" s="592"/>
    </row>
    <row r="63" spans="2:9" ht="15">
      <c r="C63" s="279" t="s">
        <v>173</v>
      </c>
      <c r="D63" s="279" t="s">
        <v>421</v>
      </c>
      <c r="E63" s="279" t="s">
        <v>422</v>
      </c>
      <c r="F63" s="279" t="s">
        <v>423</v>
      </c>
      <c r="G63" s="279"/>
      <c r="H63" s="279"/>
      <c r="I63" s="279" t="s">
        <v>424</v>
      </c>
    </row>
    <row r="64" spans="2:9" ht="15">
      <c r="B64" s="281" t="str">
        <f>0&amp;9&amp;C64</f>
        <v>091</v>
      </c>
      <c r="C64" s="280">
        <v>1</v>
      </c>
      <c r="D64" s="62" t="s">
        <v>185</v>
      </c>
      <c r="E64" s="486"/>
      <c r="F64" s="487"/>
      <c r="G64" s="60" t="str">
        <f>$F$7&amp;F64</f>
        <v>C.C. No.</v>
      </c>
      <c r="H64" s="60"/>
      <c r="I64" s="61" t="s">
        <v>425</v>
      </c>
    </row>
    <row r="65" spans="2:9" ht="15">
      <c r="B65" s="281" t="str">
        <f t="shared" ref="B65:B67" si="16">0&amp;9&amp;C65</f>
        <v>092</v>
      </c>
      <c r="C65" s="280">
        <v>2</v>
      </c>
      <c r="D65" s="62" t="s">
        <v>193</v>
      </c>
      <c r="E65" s="486"/>
      <c r="F65" s="487"/>
      <c r="G65" s="60" t="str">
        <f t="shared" ref="G65:G67" si="17">$F$7&amp;F65</f>
        <v>C.C. No.</v>
      </c>
      <c r="H65" s="60"/>
      <c r="I65" s="61" t="s">
        <v>425</v>
      </c>
    </row>
    <row r="66" spans="2:9" ht="15">
      <c r="B66" s="281" t="str">
        <f t="shared" si="16"/>
        <v>093</v>
      </c>
      <c r="C66" s="280">
        <v>3</v>
      </c>
      <c r="D66" s="62" t="s">
        <v>201</v>
      </c>
      <c r="E66" s="486"/>
      <c r="F66" s="487"/>
      <c r="G66" s="60" t="str">
        <f t="shared" si="17"/>
        <v>C.C. No.</v>
      </c>
      <c r="H66" s="60" t="str">
        <f>I63&amp;I66</f>
        <v>TP. No.</v>
      </c>
      <c r="I66" s="488"/>
    </row>
    <row r="67" spans="2:9" ht="15">
      <c r="B67" s="281" t="str">
        <f t="shared" si="16"/>
        <v>094</v>
      </c>
      <c r="C67" s="280">
        <v>4</v>
      </c>
      <c r="D67" s="62" t="s">
        <v>209</v>
      </c>
      <c r="E67" s="486"/>
      <c r="F67" s="487"/>
      <c r="G67" s="60" t="str">
        <f t="shared" si="17"/>
        <v>C.C. No.</v>
      </c>
      <c r="H67" s="60"/>
      <c r="I67" s="61" t="s">
        <v>425</v>
      </c>
    </row>
    <row r="68" spans="2:9"/>
    <row r="69" spans="2:9" ht="19.5">
      <c r="C69" s="590" t="s">
        <v>435</v>
      </c>
      <c r="D69" s="591"/>
      <c r="E69" s="591"/>
      <c r="F69" s="591"/>
      <c r="G69" s="591"/>
      <c r="H69" s="591"/>
      <c r="I69" s="592"/>
    </row>
    <row r="70" spans="2:9" ht="15">
      <c r="C70" s="279" t="s">
        <v>173</v>
      </c>
      <c r="D70" s="279" t="s">
        <v>421</v>
      </c>
      <c r="E70" s="279" t="s">
        <v>422</v>
      </c>
      <c r="F70" s="279" t="s">
        <v>423</v>
      </c>
      <c r="G70" s="279"/>
      <c r="H70" s="279"/>
      <c r="I70" s="279" t="s">
        <v>424</v>
      </c>
    </row>
    <row r="71" spans="2:9" ht="15">
      <c r="B71" s="281" t="str">
        <f>10&amp;C71</f>
        <v>101</v>
      </c>
      <c r="C71" s="280">
        <v>1</v>
      </c>
      <c r="D71" s="62" t="s">
        <v>185</v>
      </c>
      <c r="E71" s="486"/>
      <c r="F71" s="487"/>
      <c r="G71" s="60" t="str">
        <f>$F$7&amp;F71</f>
        <v>C.C. No.</v>
      </c>
      <c r="H71" s="60"/>
      <c r="I71" s="61" t="s">
        <v>425</v>
      </c>
    </row>
    <row r="72" spans="2:9" ht="15">
      <c r="B72" s="281" t="str">
        <f t="shared" ref="B72:B74" si="18">10&amp;C72</f>
        <v>102</v>
      </c>
      <c r="C72" s="280">
        <v>2</v>
      </c>
      <c r="D72" s="62" t="s">
        <v>193</v>
      </c>
      <c r="E72" s="486"/>
      <c r="F72" s="487"/>
      <c r="G72" s="60" t="str">
        <f t="shared" ref="G72:G74" si="19">$F$7&amp;F72</f>
        <v>C.C. No.</v>
      </c>
      <c r="H72" s="60"/>
      <c r="I72" s="61" t="s">
        <v>425</v>
      </c>
    </row>
    <row r="73" spans="2:9" ht="15">
      <c r="B73" s="281" t="str">
        <f t="shared" si="18"/>
        <v>103</v>
      </c>
      <c r="C73" s="280">
        <v>3</v>
      </c>
      <c r="D73" s="62" t="s">
        <v>201</v>
      </c>
      <c r="E73" s="486"/>
      <c r="F73" s="487"/>
      <c r="G73" s="60" t="str">
        <f t="shared" si="19"/>
        <v>C.C. No.</v>
      </c>
      <c r="H73" s="60" t="str">
        <f>I70&amp;I73</f>
        <v>TP. No.</v>
      </c>
      <c r="I73" s="488"/>
    </row>
    <row r="74" spans="2:9" ht="15">
      <c r="B74" s="281" t="str">
        <f t="shared" si="18"/>
        <v>104</v>
      </c>
      <c r="C74" s="280">
        <v>4</v>
      </c>
      <c r="D74" s="62" t="s">
        <v>209</v>
      </c>
      <c r="E74" s="486"/>
      <c r="F74" s="487"/>
      <c r="G74" s="60" t="str">
        <f t="shared" si="19"/>
        <v>C.C. No.</v>
      </c>
      <c r="H74" s="60"/>
      <c r="I74" s="61" t="s">
        <v>425</v>
      </c>
    </row>
    <row r="75" spans="2:9"/>
    <row r="76" spans="2:9" ht="19.5">
      <c r="C76" s="590" t="s">
        <v>436</v>
      </c>
      <c r="D76" s="591"/>
      <c r="E76" s="591"/>
      <c r="F76" s="591"/>
      <c r="G76" s="591"/>
      <c r="H76" s="591"/>
      <c r="I76" s="592"/>
    </row>
    <row r="77" spans="2:9" ht="15">
      <c r="C77" s="279" t="s">
        <v>173</v>
      </c>
      <c r="D77" s="279" t="s">
        <v>421</v>
      </c>
      <c r="E77" s="279" t="s">
        <v>422</v>
      </c>
      <c r="F77" s="279" t="s">
        <v>423</v>
      </c>
      <c r="G77" s="279"/>
      <c r="H77" s="279"/>
      <c r="I77" s="279" t="s">
        <v>424</v>
      </c>
    </row>
    <row r="78" spans="2:9" ht="15">
      <c r="B78" s="281" t="str">
        <f>11&amp;C78</f>
        <v>111</v>
      </c>
      <c r="C78" s="280">
        <v>1</v>
      </c>
      <c r="D78" s="62" t="s">
        <v>185</v>
      </c>
      <c r="E78" s="486"/>
      <c r="F78" s="487"/>
      <c r="G78" s="60" t="str">
        <f>$F$7&amp;F78</f>
        <v>C.C. No.</v>
      </c>
      <c r="H78" s="60"/>
      <c r="I78" s="61" t="s">
        <v>425</v>
      </c>
    </row>
    <row r="79" spans="2:9" ht="15">
      <c r="B79" s="281" t="str">
        <f t="shared" ref="B79:B81" si="20">11&amp;C79</f>
        <v>112</v>
      </c>
      <c r="C79" s="280">
        <v>2</v>
      </c>
      <c r="D79" s="62" t="s">
        <v>193</v>
      </c>
      <c r="E79" s="486"/>
      <c r="F79" s="487"/>
      <c r="G79" s="60" t="str">
        <f t="shared" ref="G79:G81" si="21">$F$7&amp;F79</f>
        <v>C.C. No.</v>
      </c>
      <c r="H79" s="60"/>
      <c r="I79" s="61" t="s">
        <v>425</v>
      </c>
    </row>
    <row r="80" spans="2:9" ht="15">
      <c r="B80" s="281" t="str">
        <f t="shared" si="20"/>
        <v>113</v>
      </c>
      <c r="C80" s="280">
        <v>3</v>
      </c>
      <c r="D80" s="62" t="s">
        <v>201</v>
      </c>
      <c r="E80" s="486"/>
      <c r="F80" s="487"/>
      <c r="G80" s="60" t="str">
        <f t="shared" si="21"/>
        <v>C.C. No.</v>
      </c>
      <c r="H80" s="60" t="str">
        <f>I77&amp;I80</f>
        <v>TP. No.</v>
      </c>
      <c r="I80" s="488"/>
    </row>
    <row r="81" spans="2:9" ht="15">
      <c r="B81" s="281" t="str">
        <f t="shared" si="20"/>
        <v>114</v>
      </c>
      <c r="C81" s="280">
        <v>4</v>
      </c>
      <c r="D81" s="62" t="s">
        <v>209</v>
      </c>
      <c r="E81" s="486"/>
      <c r="F81" s="487"/>
      <c r="G81" s="60" t="str">
        <f t="shared" si="21"/>
        <v>C.C. No.</v>
      </c>
      <c r="H81" s="60"/>
      <c r="I81" s="61" t="s">
        <v>425</v>
      </c>
    </row>
    <row r="82" spans="2:9"/>
    <row r="83" spans="2:9" ht="19.5">
      <c r="C83" s="590" t="s">
        <v>437</v>
      </c>
      <c r="D83" s="591"/>
      <c r="E83" s="591"/>
      <c r="F83" s="591"/>
      <c r="G83" s="591"/>
      <c r="H83" s="591"/>
      <c r="I83" s="592"/>
    </row>
    <row r="84" spans="2:9" ht="15">
      <c r="C84" s="279" t="s">
        <v>173</v>
      </c>
      <c r="D84" s="279" t="s">
        <v>421</v>
      </c>
      <c r="E84" s="279" t="s">
        <v>422</v>
      </c>
      <c r="F84" s="279" t="s">
        <v>423</v>
      </c>
      <c r="G84" s="279"/>
      <c r="H84" s="279"/>
      <c r="I84" s="279" t="s">
        <v>424</v>
      </c>
    </row>
    <row r="85" spans="2:9" ht="15">
      <c r="B85" s="281" t="str">
        <f>12&amp;C85</f>
        <v>121</v>
      </c>
      <c r="C85" s="280">
        <v>1</v>
      </c>
      <c r="D85" s="62" t="s">
        <v>185</v>
      </c>
      <c r="E85" s="486"/>
      <c r="F85" s="487"/>
      <c r="G85" s="60" t="str">
        <f>$F$7&amp;F85</f>
        <v>C.C. No.</v>
      </c>
      <c r="H85" s="60"/>
      <c r="I85" s="61" t="s">
        <v>425</v>
      </c>
    </row>
    <row r="86" spans="2:9" ht="15">
      <c r="B86" s="281" t="str">
        <f t="shared" ref="B86:B88" si="22">12&amp;C86</f>
        <v>122</v>
      </c>
      <c r="C86" s="280">
        <v>2</v>
      </c>
      <c r="D86" s="62" t="s">
        <v>193</v>
      </c>
      <c r="E86" s="486"/>
      <c r="F86" s="487"/>
      <c r="G86" s="60" t="str">
        <f t="shared" ref="G86:G88" si="23">$F$7&amp;F86</f>
        <v>C.C. No.</v>
      </c>
      <c r="H86" s="60"/>
      <c r="I86" s="61" t="s">
        <v>425</v>
      </c>
    </row>
    <row r="87" spans="2:9" ht="15">
      <c r="B87" s="281" t="str">
        <f t="shared" si="22"/>
        <v>123</v>
      </c>
      <c r="C87" s="280">
        <v>3</v>
      </c>
      <c r="D87" s="62" t="s">
        <v>201</v>
      </c>
      <c r="E87" s="486"/>
      <c r="F87" s="487"/>
      <c r="G87" s="60" t="str">
        <f t="shared" si="23"/>
        <v>C.C. No.</v>
      </c>
      <c r="H87" s="60" t="str">
        <f>I84&amp;I87</f>
        <v>TP. No.</v>
      </c>
      <c r="I87" s="488"/>
    </row>
    <row r="88" spans="2:9" ht="15">
      <c r="B88" s="281" t="str">
        <f t="shared" si="22"/>
        <v>124</v>
      </c>
      <c r="C88" s="280">
        <v>4</v>
      </c>
      <c r="D88" s="62" t="s">
        <v>209</v>
      </c>
      <c r="E88" s="486"/>
      <c r="F88" s="487"/>
      <c r="G88" s="60" t="str">
        <f t="shared" si="23"/>
        <v>C.C. No.</v>
      </c>
      <c r="H88" s="60"/>
      <c r="I88" s="61" t="s">
        <v>425</v>
      </c>
    </row>
    <row r="89" spans="2:9"/>
  </sheetData>
  <sheetProtection algorithmName="SHA-512" hashValue="p1WTfiSCZiIFKJdYGWk1IBPA/jL6uUj2RaAa8oW92onCMjCuxlt4/UC50vzWhy5o5D8yrVwat3k95iUZgU9LZg==" saltValue="4bqfaaJwSm+QZAkxSDHujg==" spinCount="100000" sheet="1" objects="1" scenarios="1"/>
  <mergeCells count="12">
    <mergeCell ref="C13:I13"/>
    <mergeCell ref="C20:I20"/>
    <mergeCell ref="C27:I27"/>
    <mergeCell ref="C34:I34"/>
    <mergeCell ref="C6:I6"/>
    <mergeCell ref="C83:I83"/>
    <mergeCell ref="C41:I41"/>
    <mergeCell ref="C48:I48"/>
    <mergeCell ref="C55:I55"/>
    <mergeCell ref="C62:I62"/>
    <mergeCell ref="C69:I69"/>
    <mergeCell ref="C76:I76"/>
  </mergeCells>
  <printOptions horizontalCentered="1" verticalCentered="1"/>
  <pageMargins left="0.39370078740157483" right="0.39370078740157483" top="0.78740157480314965" bottom="0.59055118110236227" header="0" footer="0"/>
  <pageSetup scale="51" orientation="portrait" blackAndWhite="1" horizontalDpi="300" verticalDpi="300" r:id="rId1"/>
  <headerFooter alignWithMargins="0">
    <oddHeader xml:space="preserve">&amp;L&amp;G&amp;CPROCESO GESTIÓN FINANCIERA
FORMATO REVISIÓN DE RETENCIÓN EN LA FUENTE
&amp;RF1.P34.GF
Versión 7
&amp;P de &amp;N
20/02/2026
Clasificación de la Información
Pública
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700-000000000000}">
          <x14:formula1>
            <xm:f>Listas!$K$12:$K$13</xm:f>
          </x14:formula1>
          <xm:sqref>D11 D81 D18 D25 D32 D39 D46 D53 D60 D67 D74 D88</xm:sqref>
        </x14:dataValidation>
        <x14:dataValidation type="list" allowBlank="1" showInputMessage="1" showErrorMessage="1" xr:uid="{00000000-0002-0000-0700-000001000000}">
          <x14:formula1>
            <xm:f>Listas!$K$10:$K$11</xm:f>
          </x14:formula1>
          <xm:sqref>D10 D80 D17 D24 D31 D38 D45 D52 D59 D66 D73 D87</xm:sqref>
        </x14:dataValidation>
        <x14:dataValidation type="list" allowBlank="1" showInputMessage="1" showErrorMessage="1" xr:uid="{00000000-0002-0000-0700-000002000000}">
          <x14:formula1>
            <xm:f>Listas!$K$8:$K$9</xm:f>
          </x14:formula1>
          <xm:sqref>D9 D79 D16 D23 D30 D37 D44 D51 D58 D65 D72 D86</xm:sqref>
        </x14:dataValidation>
        <x14:dataValidation type="list" allowBlank="1" showInputMessage="1" showErrorMessage="1" xr:uid="{00000000-0002-0000-0700-000003000000}">
          <x14:formula1>
            <xm:f>Listas!$K$6:$K$7</xm:f>
          </x14:formula1>
          <xm:sqref>D8 D78 D15 D22 D29 D36 D43 D50 D57 D64 D71 D85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AE36"/>
  <sheetViews>
    <sheetView showGridLines="0" topLeftCell="A7" zoomScale="80" zoomScaleNormal="80" workbookViewId="0">
      <selection activeCell="J81" sqref="J81"/>
    </sheetView>
  </sheetViews>
  <sheetFormatPr baseColWidth="10" defaultColWidth="0" defaultRowHeight="0" customHeight="1" zeroHeight="1"/>
  <cols>
    <col min="1" max="1" width="2.7109375" style="12" customWidth="1"/>
    <col min="2" max="2" width="29.5703125" style="144" customWidth="1"/>
    <col min="3" max="3" width="57.28515625" style="12" bestFit="1" customWidth="1"/>
    <col min="4" max="4" width="21.7109375" style="12" hidden="1" customWidth="1"/>
    <col min="5" max="5" width="16.7109375" style="12" hidden="1" customWidth="1"/>
    <col min="6" max="6" width="21.7109375" style="12" hidden="1" customWidth="1"/>
    <col min="7" max="7" width="16.7109375" style="12" hidden="1" customWidth="1"/>
    <col min="8" max="8" width="21.7109375" style="12" hidden="1" customWidth="1"/>
    <col min="9" max="10" width="16.7109375" style="12" hidden="1" customWidth="1"/>
    <col min="11" max="11" width="9.28515625" style="12" customWidth="1"/>
    <col min="12" max="12" width="57.28515625" style="144" bestFit="1" customWidth="1"/>
    <col min="13" max="31" width="0" style="12" hidden="1" customWidth="1"/>
    <col min="32" max="16384" width="11.42578125" style="12" hidden="1"/>
  </cols>
  <sheetData>
    <row r="1" spans="2:13" ht="9.9499999999999993" hidden="1" customHeight="1">
      <c r="B1" s="12"/>
    </row>
    <row r="2" spans="2:13" s="133" customFormat="1" ht="20.25" hidden="1">
      <c r="B2" s="600"/>
      <c r="C2" s="600"/>
      <c r="D2" s="600"/>
      <c r="E2" s="600"/>
      <c r="F2" s="600"/>
      <c r="G2" s="600"/>
      <c r="H2" s="600"/>
      <c r="I2" s="600"/>
      <c r="J2" s="600"/>
      <c r="K2" s="600"/>
      <c r="L2" s="145"/>
    </row>
    <row r="3" spans="2:13" s="133" customFormat="1" ht="20.25" hidden="1">
      <c r="B3" s="600"/>
      <c r="C3" s="600"/>
      <c r="D3" s="600"/>
      <c r="E3" s="600"/>
      <c r="F3" s="600"/>
      <c r="G3" s="600"/>
      <c r="H3" s="600"/>
      <c r="I3" s="600"/>
      <c r="J3" s="600"/>
      <c r="K3" s="600"/>
      <c r="L3" s="145"/>
    </row>
    <row r="4" spans="2:13" s="133" customFormat="1" ht="20.25" hidden="1">
      <c r="B4" s="600"/>
      <c r="C4" s="600"/>
      <c r="D4" s="600"/>
      <c r="E4" s="600"/>
      <c r="F4" s="600"/>
      <c r="G4" s="600"/>
      <c r="H4" s="600"/>
      <c r="I4" s="600"/>
      <c r="J4" s="600"/>
      <c r="K4" s="600"/>
      <c r="L4" s="145"/>
    </row>
    <row r="5" spans="2:13" s="133" customFormat="1" ht="20.25" hidden="1">
      <c r="B5" s="600"/>
      <c r="C5" s="600"/>
      <c r="D5" s="600"/>
      <c r="E5" s="600"/>
      <c r="F5" s="600"/>
      <c r="G5" s="600"/>
      <c r="H5" s="600"/>
      <c r="I5" s="600"/>
      <c r="J5" s="600"/>
      <c r="K5" s="600"/>
      <c r="L5" s="145"/>
    </row>
    <row r="6" spans="2:13" ht="12.75" hidden="1">
      <c r="B6" s="12"/>
    </row>
    <row r="7" spans="2:13" ht="33" customHeight="1">
      <c r="B7" s="600"/>
      <c r="C7" s="600"/>
      <c r="D7" s="600"/>
      <c r="E7" s="600"/>
      <c r="F7" s="600"/>
      <c r="G7" s="600"/>
      <c r="H7" s="600"/>
      <c r="I7" s="600"/>
      <c r="J7" s="600"/>
      <c r="K7" s="600"/>
    </row>
    <row r="8" spans="2:13" ht="20.25">
      <c r="B8" s="231" t="str">
        <f>+"REGIONAL GRUPO FINANCIERO "&amp;'Form350 DIAN'!AG3</f>
        <v>REGIONAL GRUPO FINANCIERO SEDE NACIONAL</v>
      </c>
      <c r="C8" s="152"/>
      <c r="D8" s="152"/>
      <c r="E8" s="152"/>
      <c r="F8" s="152"/>
      <c r="G8" s="152"/>
      <c r="H8" s="152"/>
      <c r="I8" s="152"/>
      <c r="J8" s="152"/>
      <c r="K8" s="152"/>
    </row>
    <row r="9" spans="2:13" ht="12.75">
      <c r="B9" s="134"/>
      <c r="C9" s="64" t="str">
        <f>B9&amp;"-980-"</f>
        <v>-980-</v>
      </c>
    </row>
    <row r="10" spans="2:13" s="135" customFormat="1" ht="25.5" customHeight="1">
      <c r="B10" s="599" t="s">
        <v>438</v>
      </c>
      <c r="C10" s="599"/>
      <c r="D10" s="599" t="s">
        <v>439</v>
      </c>
      <c r="E10" s="599"/>
      <c r="F10" s="599" t="s">
        <v>440</v>
      </c>
      <c r="G10" s="599"/>
      <c r="H10" s="599" t="s">
        <v>441</v>
      </c>
      <c r="I10" s="599"/>
      <c r="J10" s="212" t="s">
        <v>442</v>
      </c>
      <c r="K10" s="601" t="s">
        <v>443</v>
      </c>
      <c r="L10" s="602"/>
      <c r="M10" s="146"/>
    </row>
    <row r="11" spans="2:13" s="135" customFormat="1" ht="30" customHeight="1">
      <c r="B11" s="179" t="s">
        <v>444</v>
      </c>
      <c r="C11" s="180" t="s">
        <v>413</v>
      </c>
      <c r="D11" s="181" t="s">
        <v>445</v>
      </c>
      <c r="E11" s="181" t="s">
        <v>446</v>
      </c>
      <c r="F11" s="181" t="s">
        <v>445</v>
      </c>
      <c r="G11" s="181" t="s">
        <v>446</v>
      </c>
      <c r="H11" s="181" t="s">
        <v>445</v>
      </c>
      <c r="I11" s="181" t="s">
        <v>446</v>
      </c>
      <c r="J11" s="182" t="s">
        <v>447</v>
      </c>
      <c r="K11" s="597" t="s">
        <v>448</v>
      </c>
      <c r="L11" s="598"/>
      <c r="M11" s="146"/>
    </row>
    <row r="12" spans="2:13" ht="15">
      <c r="B12" s="579" t="s">
        <v>449</v>
      </c>
      <c r="C12" s="230">
        <f>+'Formularios Vigencia'!K67</f>
        <v>0</v>
      </c>
      <c r="D12" s="183"/>
      <c r="E12" s="184"/>
      <c r="F12" s="183"/>
      <c r="G12" s="184"/>
      <c r="H12" s="183"/>
      <c r="I12" s="184"/>
      <c r="J12" s="204"/>
      <c r="K12" s="593"/>
      <c r="L12" s="594"/>
      <c r="M12" s="144"/>
    </row>
    <row r="13" spans="2:13" ht="15">
      <c r="B13" s="579" t="s">
        <v>450</v>
      </c>
      <c r="C13" s="230">
        <f>+'Formularios Vigencia'!O67</f>
        <v>0</v>
      </c>
      <c r="D13" s="183"/>
      <c r="E13" s="184"/>
      <c r="F13" s="183"/>
      <c r="G13" s="184"/>
      <c r="H13" s="183"/>
      <c r="I13" s="184"/>
      <c r="J13" s="204"/>
      <c r="K13" s="593"/>
      <c r="L13" s="594"/>
      <c r="M13" s="144"/>
    </row>
    <row r="14" spans="2:13" ht="15">
      <c r="B14" s="579" t="s">
        <v>451</v>
      </c>
      <c r="C14" s="230">
        <f>+'Formularios Vigencia'!S67</f>
        <v>0</v>
      </c>
      <c r="D14" s="183"/>
      <c r="E14" s="184"/>
      <c r="F14" s="183"/>
      <c r="G14" s="184"/>
      <c r="H14" s="183"/>
      <c r="I14" s="184"/>
      <c r="J14" s="204">
        <f t="shared" ref="J14:J24" si="0">C14-E14-G14-I14</f>
        <v>0</v>
      </c>
      <c r="K14" s="593"/>
      <c r="L14" s="594"/>
      <c r="M14" s="144"/>
    </row>
    <row r="15" spans="2:13" ht="15">
      <c r="B15" s="579" t="s">
        <v>452</v>
      </c>
      <c r="C15" s="230">
        <f>+'Formularios Vigencia'!W67</f>
        <v>0</v>
      </c>
      <c r="D15" s="183"/>
      <c r="E15" s="184"/>
      <c r="F15" s="183"/>
      <c r="G15" s="184"/>
      <c r="H15" s="183"/>
      <c r="I15" s="184"/>
      <c r="J15" s="204">
        <f t="shared" si="0"/>
        <v>0</v>
      </c>
      <c r="K15" s="593"/>
      <c r="L15" s="594"/>
      <c r="M15" s="144"/>
    </row>
    <row r="16" spans="2:13" ht="15">
      <c r="B16" s="579" t="s">
        <v>453</v>
      </c>
      <c r="C16" s="230">
        <f>+'Formularios Vigencia'!AA67</f>
        <v>0</v>
      </c>
      <c r="D16" s="183"/>
      <c r="E16" s="184"/>
      <c r="F16" s="183"/>
      <c r="G16" s="184"/>
      <c r="H16" s="183"/>
      <c r="I16" s="184"/>
      <c r="J16" s="204">
        <f t="shared" si="0"/>
        <v>0</v>
      </c>
      <c r="K16" s="593"/>
      <c r="L16" s="594"/>
      <c r="M16" s="144"/>
    </row>
    <row r="17" spans="2:13" ht="15">
      <c r="B17" s="579" t="s">
        <v>454</v>
      </c>
      <c r="C17" s="230">
        <f>+'Formularios Vigencia'!AE67</f>
        <v>0</v>
      </c>
      <c r="D17" s="183"/>
      <c r="E17" s="184"/>
      <c r="F17" s="183"/>
      <c r="G17" s="184"/>
      <c r="H17" s="183"/>
      <c r="I17" s="184"/>
      <c r="J17" s="204">
        <f t="shared" si="0"/>
        <v>0</v>
      </c>
      <c r="K17" s="593"/>
      <c r="L17" s="594"/>
      <c r="M17" s="144"/>
    </row>
    <row r="18" spans="2:13" ht="15">
      <c r="B18" s="579" t="s">
        <v>455</v>
      </c>
      <c r="C18" s="230">
        <f>+'Formularios Vigencia'!AI67</f>
        <v>0</v>
      </c>
      <c r="D18" s="183"/>
      <c r="E18" s="184"/>
      <c r="F18" s="183"/>
      <c r="G18" s="184"/>
      <c r="H18" s="183"/>
      <c r="I18" s="184"/>
      <c r="J18" s="204">
        <f t="shared" si="0"/>
        <v>0</v>
      </c>
      <c r="K18" s="593"/>
      <c r="L18" s="594"/>
      <c r="M18" s="144"/>
    </row>
    <row r="19" spans="2:13" ht="15">
      <c r="B19" s="579" t="s">
        <v>456</v>
      </c>
      <c r="C19" s="230">
        <f>+'Formularios Vigencia'!AM67</f>
        <v>0</v>
      </c>
      <c r="D19" s="183"/>
      <c r="E19" s="184"/>
      <c r="F19" s="183"/>
      <c r="G19" s="184"/>
      <c r="H19" s="183"/>
      <c r="I19" s="184"/>
      <c r="J19" s="204">
        <f t="shared" si="0"/>
        <v>0</v>
      </c>
      <c r="K19" s="593"/>
      <c r="L19" s="594"/>
      <c r="M19" s="144"/>
    </row>
    <row r="20" spans="2:13" ht="15">
      <c r="B20" s="579" t="s">
        <v>457</v>
      </c>
      <c r="C20" s="230">
        <f>+'Formularios Vigencia'!AQ67</f>
        <v>0</v>
      </c>
      <c r="D20" s="183"/>
      <c r="E20" s="184"/>
      <c r="F20" s="183"/>
      <c r="G20" s="184"/>
      <c r="H20" s="183"/>
      <c r="I20" s="184"/>
      <c r="J20" s="204">
        <f t="shared" si="0"/>
        <v>0</v>
      </c>
      <c r="K20" s="593"/>
      <c r="L20" s="594"/>
      <c r="M20" s="144"/>
    </row>
    <row r="21" spans="2:13" ht="15">
      <c r="B21" s="579" t="s">
        <v>458</v>
      </c>
      <c r="C21" s="230">
        <f>+'Formularios Vigencia'!AU67</f>
        <v>0</v>
      </c>
      <c r="D21" s="183"/>
      <c r="E21" s="184"/>
      <c r="F21" s="183"/>
      <c r="G21" s="184"/>
      <c r="H21" s="183"/>
      <c r="I21" s="184"/>
      <c r="J21" s="204">
        <f t="shared" si="0"/>
        <v>0</v>
      </c>
      <c r="K21" s="593"/>
      <c r="L21" s="594"/>
      <c r="M21" s="144"/>
    </row>
    <row r="22" spans="2:13" ht="15">
      <c r="B22" s="579" t="s">
        <v>459</v>
      </c>
      <c r="C22" s="230">
        <f>+'Formularios Vigencia'!AY67</f>
        <v>0</v>
      </c>
      <c r="D22" s="183"/>
      <c r="E22" s="184"/>
      <c r="F22" s="183"/>
      <c r="G22" s="184"/>
      <c r="H22" s="183"/>
      <c r="I22" s="184"/>
      <c r="J22" s="204">
        <f t="shared" si="0"/>
        <v>0</v>
      </c>
      <c r="K22" s="593"/>
      <c r="L22" s="594"/>
      <c r="M22" s="144"/>
    </row>
    <row r="23" spans="2:13" ht="15">
      <c r="B23" s="579" t="s">
        <v>460</v>
      </c>
      <c r="C23" s="230">
        <f>+'Formularios Vigencia'!BC67</f>
        <v>0</v>
      </c>
      <c r="D23" s="183"/>
      <c r="E23" s="184"/>
      <c r="F23" s="183"/>
      <c r="G23" s="184"/>
      <c r="H23" s="183"/>
      <c r="I23" s="184"/>
      <c r="J23" s="204">
        <f t="shared" si="0"/>
        <v>0</v>
      </c>
      <c r="K23" s="593"/>
      <c r="L23" s="594"/>
      <c r="M23" s="144"/>
    </row>
    <row r="24" spans="2:13" s="17" customFormat="1" ht="15">
      <c r="B24" s="185" t="s">
        <v>461</v>
      </c>
      <c r="C24" s="186">
        <f>SUM(C12:C23)</f>
        <v>0</v>
      </c>
      <c r="D24" s="187"/>
      <c r="E24" s="187">
        <f>SUM(E12:E23)</f>
        <v>0</v>
      </c>
      <c r="F24" s="187"/>
      <c r="G24" s="187">
        <f>SUM(G12:G23)</f>
        <v>0</v>
      </c>
      <c r="H24" s="187"/>
      <c r="I24" s="187">
        <f>SUM(I12:I23)</f>
        <v>0</v>
      </c>
      <c r="J24" s="187">
        <f t="shared" si="0"/>
        <v>0</v>
      </c>
      <c r="K24" s="595"/>
      <c r="L24" s="596"/>
      <c r="M24" s="147"/>
    </row>
    <row r="25" spans="2:13" s="136" customFormat="1" ht="15">
      <c r="L25" s="148"/>
    </row>
    <row r="26" spans="2:13" s="141" customFormat="1" ht="60" customHeight="1">
      <c r="B26" s="138" t="str">
        <f>+'Form350 DIAN'!X4&amp;1</f>
        <v>011</v>
      </c>
      <c r="C26" s="217" t="s">
        <v>462</v>
      </c>
      <c r="D26" s="137"/>
      <c r="E26" s="137"/>
      <c r="F26" s="137"/>
      <c r="G26" s="137"/>
      <c r="H26" s="137"/>
      <c r="I26" s="141" t="str">
        <f>+'Form350 DIAN'!X4&amp;2</f>
        <v>012</v>
      </c>
      <c r="J26" s="137"/>
      <c r="L26" s="217" t="s">
        <v>463</v>
      </c>
    </row>
    <row r="27" spans="2:13" s="139" customFormat="1" ht="18">
      <c r="B27" s="149"/>
      <c r="C27" s="139" t="str">
        <f>VLOOKUP(B$26,Firmas!$B$8:$I$88,3,0)</f>
        <v>Director(a) Regional</v>
      </c>
      <c r="L27" s="139" t="str">
        <f>VLOOKUP(I$26,Firmas!$B$8:$I$88,3,0)</f>
        <v>Coordinador(a) Financiero(a) Regional</v>
      </c>
    </row>
    <row r="28" spans="2:13" s="140" customFormat="1" ht="18">
      <c r="B28" s="150"/>
      <c r="C28" s="140">
        <f>VLOOKUP(B$26,Firmas!$B$8:$I$88,4,0)</f>
        <v>0</v>
      </c>
      <c r="L28" s="140">
        <f>VLOOKUP(I$26,Firmas!$B$8:$I$88,4,0)</f>
        <v>0</v>
      </c>
    </row>
    <row r="29" spans="2:13" s="140" customFormat="1" ht="18">
      <c r="B29" s="150"/>
      <c r="C29" s="140" t="str">
        <f>"C.C. No."&amp;VLOOKUP(B$26,Firmas!$B$8:$I$88,5,0)</f>
        <v>C.C. No.</v>
      </c>
      <c r="L29" s="140" t="str">
        <f>"C.C. No."&amp;VLOOKUP(I$26,Firmas!$B$8:$I$88,5,0)</f>
        <v>C.C. No.</v>
      </c>
    </row>
    <row r="30" spans="2:13" s="136" customFormat="1" ht="15">
      <c r="B30" s="151"/>
    </row>
    <row r="31" spans="2:13" s="137" customFormat="1" ht="60" customHeight="1">
      <c r="B31" s="138" t="str">
        <f>+'Form350 DIAN'!X4&amp;3</f>
        <v>013</v>
      </c>
      <c r="C31" s="217" t="s">
        <v>462</v>
      </c>
      <c r="I31" s="141" t="str">
        <f>+'Form350 DIAN'!X4&amp;4</f>
        <v>014</v>
      </c>
      <c r="J31" s="138"/>
      <c r="L31" s="217" t="s">
        <v>463</v>
      </c>
    </row>
    <row r="32" spans="2:13" s="139" customFormat="1" ht="18">
      <c r="B32" s="142"/>
      <c r="C32" s="139" t="str">
        <f>VLOOKUP(B$31,Firmas!$B$8:$I$88,3,0)</f>
        <v>Contador(a) Regional</v>
      </c>
      <c r="L32" s="139" t="str">
        <f>VLOOKUP(I$31,Firmas!$B$8:$I$88,3,0)</f>
        <v>Tesorero(a)/Pagador(a) Regional</v>
      </c>
    </row>
    <row r="33" spans="2:12" s="140" customFormat="1" ht="18">
      <c r="B33" s="143"/>
      <c r="C33" s="140">
        <f>VLOOKUP(B$31,Firmas!$B$8:$I$88,4,0)</f>
        <v>0</v>
      </c>
      <c r="L33" s="140">
        <f>VLOOKUP(I$31,Firmas!$B$8:$I$88,4,0)</f>
        <v>0</v>
      </c>
    </row>
    <row r="34" spans="2:12" s="140" customFormat="1" ht="18">
      <c r="B34" s="143"/>
      <c r="C34" s="140" t="str">
        <f>"C.C. No."&amp;VLOOKUP(B$31,Firmas!$B$8:$I$88,5,0)</f>
        <v>C.C. No.</v>
      </c>
      <c r="L34" s="140" t="str">
        <f>"C.C. No."&amp;VLOOKUP(I$31,Firmas!$B$8:$I$88,5,0)</f>
        <v>C.C. No.</v>
      </c>
    </row>
    <row r="35" spans="2:12" ht="18">
      <c r="C35" s="140" t="str">
        <f>"T.P. No."&amp;VLOOKUP(B$31,Firmas!$B$8:$I$88,8,0)</f>
        <v>T.P. No.</v>
      </c>
    </row>
    <row r="36" spans="2:12" ht="12.75" hidden="1" customHeight="1"/>
  </sheetData>
  <sheetProtection algorithmName="SHA-512" hashValue="9e8duO6m4Zx2C+QudQ5v4BPs4fKfYeXFznOXeaR3+Cx/SqO/u4aktBrUk+2Dyuug4/YMoAt/stG9IbgAt6wydQ==" saltValue="A5KVgzmVWSiQA8pxPuW6jg==" spinCount="100000" sheet="1" scenarios="1" formatRows="0"/>
  <mergeCells count="24">
    <mergeCell ref="B10:C10"/>
    <mergeCell ref="D10:E10"/>
    <mergeCell ref="F10:G10"/>
    <mergeCell ref="H10:I10"/>
    <mergeCell ref="B2:K2"/>
    <mergeCell ref="B3:K3"/>
    <mergeCell ref="B4:K4"/>
    <mergeCell ref="B5:K5"/>
    <mergeCell ref="B7:K7"/>
    <mergeCell ref="K10:L10"/>
    <mergeCell ref="K11:L11"/>
    <mergeCell ref="K12:L12"/>
    <mergeCell ref="K13:L13"/>
    <mergeCell ref="K14:L14"/>
    <mergeCell ref="K15:L15"/>
    <mergeCell ref="K21:L21"/>
    <mergeCell ref="K22:L22"/>
    <mergeCell ref="K23:L23"/>
    <mergeCell ref="K24:L24"/>
    <mergeCell ref="K16:L16"/>
    <mergeCell ref="K17:L17"/>
    <mergeCell ref="K18:L18"/>
    <mergeCell ref="K19:L19"/>
    <mergeCell ref="K20:L20"/>
  </mergeCells>
  <conditionalFormatting sqref="D12:K24">
    <cfRule type="cellIs" dxfId="0" priority="1" operator="equal">
      <formula>0</formula>
    </cfRule>
  </conditionalFormatting>
  <dataValidations count="1">
    <dataValidation type="decimal" operator="greaterThanOrEqual" allowBlank="1" showInputMessage="1" showErrorMessage="1" errorTitle="Valor $" error="El dato diligenciado es incorrecto._x000a__x000a_El campo solo acepta números positivos sin letras ni caracteres especiales." sqref="E12:E23 G12:G23 I12:I23" xr:uid="{00000000-0002-0000-0800-000000000000}">
      <formula1>0</formula1>
    </dataValidation>
  </dataValidations>
  <printOptions horizontalCentered="1" verticalCentered="1"/>
  <pageMargins left="0.39370078740157483" right="0.39370078740157483" top="0.78740157480314965" bottom="0.59055118110236227" header="0" footer="0"/>
  <pageSetup scale="64" orientation="portrait" blackAndWhite="1" horizontalDpi="300" verticalDpi="300" r:id="rId1"/>
  <headerFooter alignWithMargins="0">
    <oddHeader xml:space="preserve">&amp;L&amp;G&amp;CPROCESO GESTIÓN FINANCIERA
FORMATO REVISIÓN DE RETENCIÓN EN LA FUENTE
&amp;RF1.P34.GF
Versión 7
&amp;P de &amp;N
20/02/2026
Clasificación de la Información
Pública
</oddHeader>
    <oddFooter>&amp;C&amp;G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D44B-F368-447C-AC20-DA720109CDA4}">
  <sheetPr>
    <tabColor theme="4" tint="0.39997558519241921"/>
    <pageSetUpPr fitToPage="1"/>
  </sheetPr>
  <dimension ref="A1:AX75"/>
  <sheetViews>
    <sheetView showGridLines="0" tabSelected="1" zoomScale="80" zoomScaleNormal="80" zoomScaleSheetLayoutView="70" zoomScalePageLayoutView="75" workbookViewId="0">
      <pane ySplit="5" topLeftCell="A6" activePane="bottomLeft" state="frozen"/>
      <selection activeCell="J81" sqref="J81"/>
      <selection pane="bottomLeft" activeCell="J81" sqref="J81"/>
    </sheetView>
  </sheetViews>
  <sheetFormatPr baseColWidth="10" defaultColWidth="0" defaultRowHeight="12" customHeight="1"/>
  <cols>
    <col min="1" max="1" width="3.28515625" style="83" customWidth="1"/>
    <col min="2" max="2" width="4" style="84" customWidth="1"/>
    <col min="3" max="3" width="4" style="83" customWidth="1"/>
    <col min="4" max="7" width="2.42578125" style="83" customWidth="1"/>
    <col min="8" max="8" width="4.7109375" style="83" customWidth="1"/>
    <col min="9" max="9" width="3.85546875" style="83" customWidth="1"/>
    <col min="10" max="12" width="2.42578125" style="83" customWidth="1"/>
    <col min="13" max="13" width="5.140625" style="83" customWidth="1"/>
    <col min="14" max="14" width="9.28515625" style="83" customWidth="1"/>
    <col min="15" max="18" width="3.42578125" style="83" customWidth="1"/>
    <col min="19" max="19" width="2.7109375" style="83" customWidth="1"/>
    <col min="20" max="20" width="2.85546875" style="83" customWidth="1"/>
    <col min="21" max="22" width="4.28515625" style="83" customWidth="1"/>
    <col min="23" max="23" width="4.85546875" style="85" customWidth="1"/>
    <col min="24" max="24" width="6.140625" style="85" customWidth="1"/>
    <col min="25" max="25" width="13.28515625" style="86" customWidth="1"/>
    <col min="26" max="26" width="6.85546875" style="86" customWidth="1"/>
    <col min="27" max="30" width="5.42578125" style="83" customWidth="1"/>
    <col min="31" max="31" width="7" style="83" customWidth="1"/>
    <col min="32" max="32" width="6.42578125" style="83" customWidth="1"/>
    <col min="33" max="37" width="5.5703125" style="83" customWidth="1"/>
    <col min="38" max="38" width="6.42578125" style="83" customWidth="1"/>
    <col min="39" max="43" width="5.42578125" style="83" customWidth="1"/>
    <col min="44" max="44" width="6.42578125" style="83" customWidth="1"/>
    <col min="45" max="48" width="5.42578125" style="83" customWidth="1"/>
    <col min="49" max="49" width="5.42578125" style="92" customWidth="1"/>
    <col min="50" max="50" width="7.28515625" style="92" customWidth="1"/>
    <col min="51" max="16384" width="1.7109375" style="83" hidden="1"/>
  </cols>
  <sheetData>
    <row r="1" spans="2:50" ht="18">
      <c r="B1" s="71" t="s">
        <v>464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91"/>
      <c r="AX1" s="91"/>
    </row>
    <row r="2" spans="2:50" ht="15">
      <c r="B2" s="621" t="s">
        <v>465</v>
      </c>
      <c r="C2" s="646"/>
      <c r="D2" s="646"/>
      <c r="E2" s="646"/>
      <c r="F2" s="646"/>
      <c r="G2" s="646"/>
      <c r="H2" s="646"/>
      <c r="I2" s="646"/>
      <c r="J2" s="646"/>
      <c r="K2" s="646"/>
      <c r="L2" s="646"/>
      <c r="M2" s="646"/>
      <c r="N2" s="646"/>
      <c r="O2" s="646"/>
      <c r="P2" s="646"/>
      <c r="Q2" s="646"/>
      <c r="R2" s="646"/>
      <c r="S2" s="646"/>
      <c r="T2" s="646"/>
      <c r="U2" s="622"/>
      <c r="V2" s="72"/>
      <c r="W2" s="72"/>
      <c r="X2" s="72"/>
      <c r="Y2" s="73"/>
      <c r="Z2" s="73"/>
      <c r="AA2" s="73"/>
      <c r="AB2" s="73"/>
      <c r="AC2" s="73"/>
      <c r="AD2" s="73"/>
      <c r="AE2" s="647" t="s">
        <v>466</v>
      </c>
      <c r="AF2" s="647"/>
      <c r="AG2" s="647"/>
      <c r="AH2" s="647"/>
      <c r="AI2" s="647"/>
      <c r="AJ2" s="647"/>
      <c r="AK2" s="73"/>
    </row>
    <row r="3" spans="2:50" ht="18.75">
      <c r="B3" s="616" t="s">
        <v>467</v>
      </c>
      <c r="C3" s="648"/>
      <c r="D3" s="648"/>
      <c r="E3" s="648"/>
      <c r="F3" s="648"/>
      <c r="G3" s="648"/>
      <c r="H3" s="278" t="s">
        <v>468</v>
      </c>
      <c r="I3" s="649">
        <v>2026</v>
      </c>
      <c r="J3" s="650"/>
      <c r="K3" s="650"/>
      <c r="L3" s="650"/>
      <c r="M3" s="650"/>
      <c r="N3" s="650"/>
      <c r="O3" s="650"/>
      <c r="P3" s="650"/>
      <c r="Q3" s="650"/>
      <c r="R3" s="650"/>
      <c r="S3" s="650"/>
      <c r="T3" s="650"/>
      <c r="U3" s="651"/>
      <c r="V3" s="118"/>
      <c r="W3" s="118"/>
      <c r="X3" s="118"/>
      <c r="Y3" s="118"/>
      <c r="Z3" s="118"/>
      <c r="AA3" s="72"/>
      <c r="AB3" s="72"/>
      <c r="AC3" s="72"/>
      <c r="AD3" s="72"/>
      <c r="AE3" s="621" t="s">
        <v>469</v>
      </c>
      <c r="AF3" s="622"/>
      <c r="AG3" s="652" t="str">
        <f>+VLOOKUP(AG4,Listas!$B$6:$C$143,2,0)</f>
        <v>SEDE NACIONAL</v>
      </c>
      <c r="AH3" s="653"/>
      <c r="AI3" s="653"/>
      <c r="AJ3" s="654"/>
      <c r="AK3" s="73"/>
    </row>
    <row r="4" spans="2:50" ht="15.75" customHeight="1">
      <c r="B4" s="616" t="s">
        <v>470</v>
      </c>
      <c r="C4" s="617"/>
      <c r="D4" s="617"/>
      <c r="E4" s="617"/>
      <c r="F4" s="617"/>
      <c r="G4" s="617"/>
      <c r="H4" s="278" t="s">
        <v>468</v>
      </c>
      <c r="I4" s="618" t="s">
        <v>184</v>
      </c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20"/>
      <c r="V4" s="119">
        <f>VLOOKUP(I4,Listas!$E$6:$H$18,3,0)</f>
        <v>0</v>
      </c>
      <c r="W4" s="119">
        <f>VLOOKUP(I4,Listas!$E$6:$H$18,4,0)</f>
        <v>1</v>
      </c>
      <c r="X4" s="118" t="str">
        <f>V4&amp;W4</f>
        <v>01</v>
      </c>
      <c r="Y4" s="118">
        <f>X4+0</f>
        <v>1</v>
      </c>
      <c r="Z4" s="118"/>
      <c r="AA4" s="72"/>
      <c r="AB4" s="72"/>
      <c r="AC4" s="72"/>
      <c r="AD4" s="72"/>
      <c r="AE4" s="621" t="s">
        <v>471</v>
      </c>
      <c r="AF4" s="622"/>
      <c r="AG4" s="623" t="s">
        <v>186</v>
      </c>
      <c r="AH4" s="624"/>
      <c r="AI4" s="624"/>
      <c r="AJ4" s="625"/>
      <c r="AK4" s="73"/>
    </row>
    <row r="5" spans="2:50" ht="21" customHeight="1">
      <c r="B5" s="616" t="s">
        <v>472</v>
      </c>
      <c r="C5" s="617"/>
      <c r="D5" s="617"/>
      <c r="E5" s="617"/>
      <c r="F5" s="617"/>
      <c r="G5" s="617"/>
      <c r="H5" s="278" t="s">
        <v>468</v>
      </c>
      <c r="I5" s="626">
        <v>46024</v>
      </c>
      <c r="J5" s="626"/>
      <c r="K5" s="626"/>
      <c r="L5" s="626"/>
      <c r="M5" s="626"/>
      <c r="N5" s="626"/>
      <c r="O5" s="626"/>
      <c r="P5" s="626"/>
      <c r="Q5" s="626"/>
      <c r="R5" s="626"/>
      <c r="S5" s="626"/>
      <c r="T5" s="626"/>
      <c r="U5" s="626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93"/>
      <c r="AX5" s="93"/>
    </row>
    <row r="6" spans="2:50" ht="12.75" customHeight="1" thickBot="1">
      <c r="AK6" s="329"/>
    </row>
    <row r="7" spans="2:50" ht="15" customHeight="1" thickTop="1">
      <c r="B7" s="655" t="s">
        <v>473</v>
      </c>
      <c r="C7" s="656"/>
      <c r="D7" s="656"/>
      <c r="E7" s="656"/>
      <c r="F7" s="656"/>
      <c r="G7" s="656"/>
      <c r="H7" s="656"/>
      <c r="I7" s="656"/>
      <c r="J7" s="656"/>
      <c r="K7" s="656"/>
      <c r="L7" s="661" t="s">
        <v>474</v>
      </c>
      <c r="M7" s="662"/>
      <c r="N7" s="662"/>
      <c r="O7" s="662"/>
      <c r="P7" s="662"/>
      <c r="Q7" s="662"/>
      <c r="R7" s="662"/>
      <c r="S7" s="662"/>
      <c r="T7" s="662"/>
      <c r="U7" s="662"/>
      <c r="V7" s="662"/>
      <c r="W7" s="662"/>
      <c r="X7" s="662"/>
      <c r="Y7" s="662"/>
      <c r="Z7" s="662"/>
      <c r="AA7" s="662"/>
      <c r="AB7" s="662"/>
      <c r="AC7" s="662"/>
      <c r="AD7" s="662"/>
      <c r="AE7" s="662"/>
      <c r="AF7" s="662"/>
      <c r="AG7" s="662"/>
      <c r="AH7" s="662"/>
      <c r="AI7" s="662"/>
      <c r="AJ7" s="662"/>
      <c r="AK7" s="663"/>
      <c r="AL7" s="610"/>
      <c r="AM7" s="611"/>
      <c r="AN7" s="611"/>
      <c r="AO7" s="611"/>
      <c r="AP7" s="611"/>
      <c r="AQ7" s="611"/>
      <c r="AR7" s="604"/>
      <c r="AS7" s="604"/>
      <c r="AT7" s="604"/>
      <c r="AU7" s="604"/>
      <c r="AV7" s="604"/>
      <c r="AW7" s="605"/>
    </row>
    <row r="8" spans="2:50" ht="15" customHeight="1">
      <c r="B8" s="657"/>
      <c r="C8" s="658"/>
      <c r="D8" s="658"/>
      <c r="E8" s="658"/>
      <c r="F8" s="658"/>
      <c r="G8" s="658"/>
      <c r="H8" s="658"/>
      <c r="I8" s="658"/>
      <c r="J8" s="658"/>
      <c r="K8" s="658"/>
      <c r="L8" s="664"/>
      <c r="M8" s="665"/>
      <c r="N8" s="665"/>
      <c r="O8" s="665"/>
      <c r="P8" s="665"/>
      <c r="Q8" s="665"/>
      <c r="R8" s="665"/>
      <c r="S8" s="665"/>
      <c r="T8" s="665"/>
      <c r="U8" s="665"/>
      <c r="V8" s="665"/>
      <c r="W8" s="665"/>
      <c r="X8" s="665"/>
      <c r="Y8" s="665"/>
      <c r="Z8" s="665"/>
      <c r="AA8" s="665"/>
      <c r="AB8" s="665"/>
      <c r="AC8" s="665"/>
      <c r="AD8" s="665"/>
      <c r="AE8" s="665"/>
      <c r="AF8" s="665"/>
      <c r="AG8" s="665"/>
      <c r="AH8" s="665"/>
      <c r="AI8" s="665"/>
      <c r="AJ8" s="665"/>
      <c r="AK8" s="666"/>
      <c r="AL8" s="612"/>
      <c r="AM8" s="613"/>
      <c r="AN8" s="613"/>
      <c r="AO8" s="613"/>
      <c r="AP8" s="613"/>
      <c r="AQ8" s="613"/>
      <c r="AR8" s="606"/>
      <c r="AS8" s="606"/>
      <c r="AT8" s="606"/>
      <c r="AU8" s="606"/>
      <c r="AV8" s="606"/>
      <c r="AW8" s="607"/>
    </row>
    <row r="9" spans="2:50" ht="15" customHeight="1">
      <c r="B9" s="657"/>
      <c r="C9" s="658"/>
      <c r="D9" s="658"/>
      <c r="E9" s="658"/>
      <c r="F9" s="658"/>
      <c r="G9" s="658"/>
      <c r="H9" s="658"/>
      <c r="I9" s="658"/>
      <c r="J9" s="658"/>
      <c r="K9" s="658"/>
      <c r="L9" s="664"/>
      <c r="M9" s="665"/>
      <c r="N9" s="665"/>
      <c r="O9" s="665"/>
      <c r="P9" s="665"/>
      <c r="Q9" s="665"/>
      <c r="R9" s="665"/>
      <c r="S9" s="665"/>
      <c r="T9" s="665"/>
      <c r="U9" s="665"/>
      <c r="V9" s="665"/>
      <c r="W9" s="665"/>
      <c r="X9" s="665"/>
      <c r="Y9" s="665"/>
      <c r="Z9" s="665"/>
      <c r="AA9" s="665"/>
      <c r="AB9" s="665"/>
      <c r="AC9" s="665"/>
      <c r="AD9" s="665"/>
      <c r="AE9" s="665"/>
      <c r="AF9" s="665"/>
      <c r="AG9" s="665"/>
      <c r="AH9" s="665"/>
      <c r="AI9" s="665"/>
      <c r="AJ9" s="665"/>
      <c r="AK9" s="666"/>
      <c r="AL9" s="612"/>
      <c r="AM9" s="613"/>
      <c r="AN9" s="613"/>
      <c r="AO9" s="613"/>
      <c r="AP9" s="613"/>
      <c r="AQ9" s="613"/>
      <c r="AR9" s="606"/>
      <c r="AS9" s="606"/>
      <c r="AT9" s="606"/>
      <c r="AU9" s="606"/>
      <c r="AV9" s="606"/>
      <c r="AW9" s="607"/>
    </row>
    <row r="10" spans="2:50" ht="15" customHeight="1">
      <c r="B10" s="657"/>
      <c r="C10" s="658"/>
      <c r="D10" s="658"/>
      <c r="E10" s="658"/>
      <c r="F10" s="658"/>
      <c r="G10" s="658"/>
      <c r="H10" s="658"/>
      <c r="I10" s="658"/>
      <c r="J10" s="658"/>
      <c r="K10" s="658"/>
      <c r="L10" s="664"/>
      <c r="M10" s="665"/>
      <c r="N10" s="665"/>
      <c r="O10" s="665"/>
      <c r="P10" s="665"/>
      <c r="Q10" s="665"/>
      <c r="R10" s="665"/>
      <c r="S10" s="665"/>
      <c r="T10" s="665"/>
      <c r="U10" s="665"/>
      <c r="V10" s="665"/>
      <c r="W10" s="665"/>
      <c r="X10" s="665"/>
      <c r="Y10" s="665"/>
      <c r="Z10" s="665"/>
      <c r="AA10" s="665"/>
      <c r="AB10" s="665"/>
      <c r="AC10" s="665"/>
      <c r="AD10" s="665"/>
      <c r="AE10" s="665"/>
      <c r="AF10" s="665"/>
      <c r="AG10" s="665"/>
      <c r="AH10" s="665"/>
      <c r="AI10" s="665"/>
      <c r="AJ10" s="665"/>
      <c r="AK10" s="666"/>
      <c r="AL10" s="612"/>
      <c r="AM10" s="613"/>
      <c r="AN10" s="613"/>
      <c r="AO10" s="613"/>
      <c r="AP10" s="613"/>
      <c r="AQ10" s="613"/>
      <c r="AR10" s="606"/>
      <c r="AS10" s="606"/>
      <c r="AT10" s="606"/>
      <c r="AU10" s="606"/>
      <c r="AV10" s="606"/>
      <c r="AW10" s="607"/>
    </row>
    <row r="11" spans="2:50" ht="15" customHeight="1">
      <c r="B11" s="657"/>
      <c r="C11" s="658"/>
      <c r="D11" s="658"/>
      <c r="E11" s="658"/>
      <c r="F11" s="658"/>
      <c r="G11" s="658"/>
      <c r="H11" s="658"/>
      <c r="I11" s="658"/>
      <c r="J11" s="658"/>
      <c r="K11" s="658"/>
      <c r="L11" s="664"/>
      <c r="M11" s="665"/>
      <c r="N11" s="665"/>
      <c r="O11" s="665"/>
      <c r="P11" s="665"/>
      <c r="Q11" s="665"/>
      <c r="R11" s="665"/>
      <c r="S11" s="665"/>
      <c r="T11" s="665"/>
      <c r="U11" s="665"/>
      <c r="V11" s="665"/>
      <c r="W11" s="665"/>
      <c r="X11" s="665"/>
      <c r="Y11" s="665"/>
      <c r="Z11" s="665"/>
      <c r="AA11" s="665"/>
      <c r="AB11" s="665"/>
      <c r="AC11" s="665"/>
      <c r="AD11" s="665"/>
      <c r="AE11" s="665"/>
      <c r="AF11" s="665"/>
      <c r="AG11" s="665"/>
      <c r="AH11" s="665"/>
      <c r="AI11" s="665"/>
      <c r="AJ11" s="665"/>
      <c r="AK11" s="666"/>
      <c r="AL11" s="612"/>
      <c r="AM11" s="613"/>
      <c r="AN11" s="613"/>
      <c r="AO11" s="613"/>
      <c r="AP11" s="613"/>
      <c r="AQ11" s="613"/>
      <c r="AR11" s="606"/>
      <c r="AS11" s="606"/>
      <c r="AT11" s="606"/>
      <c r="AU11" s="606"/>
      <c r="AV11" s="606"/>
      <c r="AW11" s="607"/>
    </row>
    <row r="12" spans="2:50" ht="15" customHeight="1">
      <c r="B12" s="657"/>
      <c r="C12" s="658"/>
      <c r="D12" s="658"/>
      <c r="E12" s="658"/>
      <c r="F12" s="658"/>
      <c r="G12" s="658"/>
      <c r="H12" s="658"/>
      <c r="I12" s="658"/>
      <c r="J12" s="658"/>
      <c r="K12" s="658"/>
      <c r="L12" s="664"/>
      <c r="M12" s="665"/>
      <c r="N12" s="665"/>
      <c r="O12" s="665"/>
      <c r="P12" s="665"/>
      <c r="Q12" s="665"/>
      <c r="R12" s="665"/>
      <c r="S12" s="665"/>
      <c r="T12" s="665"/>
      <c r="U12" s="665"/>
      <c r="V12" s="665"/>
      <c r="W12" s="665"/>
      <c r="X12" s="665"/>
      <c r="Y12" s="665"/>
      <c r="Z12" s="665"/>
      <c r="AA12" s="665"/>
      <c r="AB12" s="665"/>
      <c r="AC12" s="665"/>
      <c r="AD12" s="665"/>
      <c r="AE12" s="665"/>
      <c r="AF12" s="665"/>
      <c r="AG12" s="665"/>
      <c r="AH12" s="665"/>
      <c r="AI12" s="665"/>
      <c r="AJ12" s="665"/>
      <c r="AK12" s="666"/>
      <c r="AL12" s="612"/>
      <c r="AM12" s="613"/>
      <c r="AN12" s="613"/>
      <c r="AO12" s="613"/>
      <c r="AP12" s="613"/>
      <c r="AQ12" s="613"/>
      <c r="AR12" s="606"/>
      <c r="AS12" s="606"/>
      <c r="AT12" s="606"/>
      <c r="AU12" s="606"/>
      <c r="AV12" s="606"/>
      <c r="AW12" s="607"/>
    </row>
    <row r="13" spans="2:50" ht="25.5" customHeight="1" thickBot="1">
      <c r="B13" s="659"/>
      <c r="C13" s="660"/>
      <c r="D13" s="660"/>
      <c r="E13" s="660"/>
      <c r="F13" s="660"/>
      <c r="G13" s="660"/>
      <c r="H13" s="660"/>
      <c r="I13" s="660"/>
      <c r="J13" s="660"/>
      <c r="K13" s="660"/>
      <c r="L13" s="664"/>
      <c r="M13" s="665"/>
      <c r="N13" s="665"/>
      <c r="O13" s="665"/>
      <c r="P13" s="665"/>
      <c r="Q13" s="665"/>
      <c r="R13" s="665"/>
      <c r="S13" s="665"/>
      <c r="T13" s="665"/>
      <c r="U13" s="665"/>
      <c r="V13" s="665"/>
      <c r="W13" s="665"/>
      <c r="X13" s="665"/>
      <c r="Y13" s="665"/>
      <c r="Z13" s="665"/>
      <c r="AA13" s="665"/>
      <c r="AB13" s="665"/>
      <c r="AC13" s="665"/>
      <c r="AD13" s="665"/>
      <c r="AE13" s="665"/>
      <c r="AF13" s="665"/>
      <c r="AG13" s="665"/>
      <c r="AH13" s="665"/>
      <c r="AI13" s="665"/>
      <c r="AJ13" s="665"/>
      <c r="AK13" s="666"/>
      <c r="AL13" s="612"/>
      <c r="AM13" s="613"/>
      <c r="AN13" s="613"/>
      <c r="AO13" s="613"/>
      <c r="AP13" s="613"/>
      <c r="AQ13" s="613"/>
      <c r="AR13" s="606"/>
      <c r="AS13" s="606"/>
      <c r="AT13" s="606"/>
      <c r="AU13" s="606"/>
      <c r="AV13" s="606"/>
      <c r="AW13" s="607"/>
    </row>
    <row r="14" spans="2:50" ht="15" hidden="1" customHeight="1" thickBot="1">
      <c r="B14" s="166"/>
      <c r="C14" s="160"/>
      <c r="D14" s="160"/>
      <c r="E14" s="160"/>
      <c r="F14" s="160"/>
      <c r="G14" s="160"/>
      <c r="H14" s="160"/>
      <c r="I14" s="160"/>
      <c r="J14" s="160"/>
      <c r="K14" s="345"/>
      <c r="L14" s="667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9"/>
      <c r="AL14" s="612"/>
      <c r="AM14" s="613"/>
      <c r="AN14" s="613"/>
      <c r="AO14" s="613"/>
      <c r="AP14" s="613"/>
      <c r="AQ14" s="613"/>
      <c r="AR14" s="606"/>
      <c r="AS14" s="606"/>
      <c r="AT14" s="606"/>
      <c r="AU14" s="606"/>
      <c r="AV14" s="606"/>
      <c r="AW14" s="607"/>
    </row>
    <row r="15" spans="2:50" ht="30" customHeight="1" thickTop="1" thickBot="1">
      <c r="B15" s="670" t="s">
        <v>475</v>
      </c>
      <c r="C15" s="671"/>
      <c r="D15" s="672">
        <v>2</v>
      </c>
      <c r="E15" s="672"/>
      <c r="F15" s="672">
        <v>0</v>
      </c>
      <c r="G15" s="672"/>
      <c r="H15" s="318">
        <v>2</v>
      </c>
      <c r="I15" s="318" t="str">
        <f>RIGHT(I3,1)</f>
        <v>6</v>
      </c>
      <c r="J15" s="673" t="s">
        <v>476</v>
      </c>
      <c r="K15" s="673"/>
      <c r="L15" s="673"/>
      <c r="M15" s="673"/>
      <c r="N15" s="673"/>
      <c r="O15" s="673"/>
      <c r="P15" s="673"/>
      <c r="Q15" s="328">
        <f>V4</f>
        <v>0</v>
      </c>
      <c r="R15" s="328">
        <f>W4</f>
        <v>1</v>
      </c>
      <c r="S15" s="674" t="s">
        <v>477</v>
      </c>
      <c r="T15" s="674"/>
      <c r="U15" s="674"/>
      <c r="V15" s="674"/>
      <c r="W15" s="674"/>
      <c r="X15" s="675"/>
      <c r="Y15" s="672" t="str">
        <f>AG3</f>
        <v>SEDE NACIONAL</v>
      </c>
      <c r="Z15" s="676"/>
      <c r="AA15" s="676"/>
      <c r="AB15" s="676"/>
      <c r="AC15" s="676"/>
      <c r="AD15" s="676"/>
      <c r="AE15" s="677" t="s">
        <v>478</v>
      </c>
      <c r="AF15" s="677"/>
      <c r="AG15" s="672" t="str">
        <f>+AG4</f>
        <v>46-02-00-001</v>
      </c>
      <c r="AH15" s="672"/>
      <c r="AI15" s="672"/>
      <c r="AJ15" s="672"/>
      <c r="AK15" s="678"/>
      <c r="AL15" s="614"/>
      <c r="AM15" s="615"/>
      <c r="AN15" s="615"/>
      <c r="AO15" s="615"/>
      <c r="AP15" s="615"/>
      <c r="AQ15" s="615"/>
      <c r="AR15" s="608"/>
      <c r="AS15" s="608"/>
      <c r="AT15" s="608"/>
      <c r="AU15" s="608"/>
      <c r="AV15" s="608"/>
      <c r="AW15" s="609"/>
      <c r="AX15" s="351"/>
    </row>
    <row r="16" spans="2:50" ht="24" customHeight="1" thickTop="1" thickBot="1">
      <c r="B16" s="639" t="s">
        <v>479</v>
      </c>
      <c r="C16" s="640"/>
      <c r="D16" s="640"/>
      <c r="E16" s="640"/>
      <c r="F16" s="640"/>
      <c r="G16" s="640"/>
      <c r="H16" s="640"/>
      <c r="I16" s="640"/>
      <c r="J16" s="640"/>
      <c r="K16" s="640"/>
      <c r="L16" s="640"/>
      <c r="M16" s="640"/>
      <c r="N16" s="640"/>
      <c r="O16" s="640"/>
      <c r="P16" s="640"/>
      <c r="Q16" s="640"/>
      <c r="R16" s="640"/>
      <c r="S16" s="640"/>
      <c r="T16" s="640"/>
      <c r="U16" s="640"/>
      <c r="V16" s="640"/>
      <c r="W16" s="640"/>
      <c r="X16" s="640"/>
      <c r="Y16" s="640"/>
      <c r="Z16" s="627" t="s">
        <v>480</v>
      </c>
      <c r="AA16" s="628"/>
      <c r="AB16" s="628"/>
      <c r="AC16" s="628"/>
      <c r="AD16" s="628"/>
      <c r="AE16" s="628"/>
      <c r="AF16" s="628"/>
      <c r="AG16" s="628"/>
      <c r="AH16" s="628"/>
      <c r="AI16" s="628"/>
      <c r="AJ16" s="628"/>
      <c r="AK16" s="629"/>
      <c r="AL16" s="627" t="s">
        <v>481</v>
      </c>
      <c r="AM16" s="628"/>
      <c r="AN16" s="628"/>
      <c r="AO16" s="628"/>
      <c r="AP16" s="628"/>
      <c r="AQ16" s="628"/>
      <c r="AR16" s="628"/>
      <c r="AS16" s="628"/>
      <c r="AT16" s="628"/>
      <c r="AU16" s="628"/>
      <c r="AV16" s="628"/>
      <c r="AW16" s="629"/>
      <c r="AX16" s="352"/>
    </row>
    <row r="17" spans="2:50" ht="34.5" customHeight="1" thickTop="1" thickBot="1">
      <c r="B17" s="641"/>
      <c r="C17" s="642"/>
      <c r="D17" s="642"/>
      <c r="E17" s="642"/>
      <c r="F17" s="642"/>
      <c r="G17" s="642"/>
      <c r="H17" s="642"/>
      <c r="I17" s="642"/>
      <c r="J17" s="642"/>
      <c r="K17" s="642"/>
      <c r="L17" s="642"/>
      <c r="M17" s="642"/>
      <c r="N17" s="642"/>
      <c r="O17" s="642"/>
      <c r="P17" s="642"/>
      <c r="Q17" s="642"/>
      <c r="R17" s="642"/>
      <c r="S17" s="642"/>
      <c r="T17" s="642"/>
      <c r="U17" s="642"/>
      <c r="V17" s="642"/>
      <c r="W17" s="642"/>
      <c r="X17" s="642"/>
      <c r="Y17" s="642"/>
      <c r="Z17" s="627" t="s">
        <v>482</v>
      </c>
      <c r="AA17" s="628"/>
      <c r="AB17" s="628"/>
      <c r="AC17" s="628"/>
      <c r="AD17" s="628"/>
      <c r="AE17" s="628"/>
      <c r="AF17" s="627" t="s">
        <v>483</v>
      </c>
      <c r="AG17" s="628"/>
      <c r="AH17" s="628"/>
      <c r="AI17" s="628"/>
      <c r="AJ17" s="628"/>
      <c r="AK17" s="629"/>
      <c r="AL17" s="627" t="s">
        <v>482</v>
      </c>
      <c r="AM17" s="628"/>
      <c r="AN17" s="628"/>
      <c r="AO17" s="628"/>
      <c r="AP17" s="628"/>
      <c r="AQ17" s="628"/>
      <c r="AR17" s="627" t="s">
        <v>483</v>
      </c>
      <c r="AS17" s="628"/>
      <c r="AT17" s="628"/>
      <c r="AU17" s="628"/>
      <c r="AV17" s="628"/>
      <c r="AW17" s="629"/>
      <c r="AX17" s="352"/>
    </row>
    <row r="18" spans="2:50" ht="27.95" customHeight="1" thickTop="1" thickBot="1">
      <c r="B18" s="630" t="s">
        <v>484</v>
      </c>
      <c r="C18" s="631"/>
      <c r="D18" s="631"/>
      <c r="E18" s="631"/>
      <c r="F18" s="631"/>
      <c r="G18" s="631"/>
      <c r="H18" s="631"/>
      <c r="I18" s="631"/>
      <c r="J18" s="631"/>
      <c r="K18" s="631"/>
      <c r="L18" s="631"/>
      <c r="M18" s="631"/>
      <c r="N18" s="631"/>
      <c r="O18" s="631"/>
      <c r="P18" s="631"/>
      <c r="Q18" s="631"/>
      <c r="R18" s="631"/>
      <c r="S18" s="631"/>
      <c r="T18" s="631"/>
      <c r="U18" s="631"/>
      <c r="V18" s="631"/>
      <c r="W18" s="631"/>
      <c r="X18" s="631"/>
      <c r="Y18" s="631"/>
      <c r="Z18" s="502"/>
      <c r="AA18" s="816"/>
      <c r="AB18" s="816"/>
      <c r="AC18" s="816"/>
      <c r="AD18" s="816"/>
      <c r="AE18" s="816"/>
      <c r="AF18" s="503"/>
      <c r="AG18" s="818"/>
      <c r="AH18" s="818"/>
      <c r="AI18" s="818"/>
      <c r="AJ18" s="818"/>
      <c r="AK18" s="819"/>
      <c r="AL18" s="319">
        <v>77</v>
      </c>
      <c r="AM18" s="632">
        <f>+Desagregación!F9</f>
        <v>0</v>
      </c>
      <c r="AN18" s="632"/>
      <c r="AO18" s="632"/>
      <c r="AP18" s="632"/>
      <c r="AQ18" s="632"/>
      <c r="AR18" s="320">
        <v>93</v>
      </c>
      <c r="AS18" s="632">
        <f>+Desagregación!G9</f>
        <v>0</v>
      </c>
      <c r="AT18" s="632"/>
      <c r="AU18" s="632"/>
      <c r="AV18" s="632"/>
      <c r="AW18" s="633"/>
    </row>
    <row r="19" spans="2:50" ht="27.95" customHeight="1" thickBot="1">
      <c r="B19" s="634" t="s">
        <v>485</v>
      </c>
      <c r="C19" s="635"/>
      <c r="D19" s="635"/>
      <c r="E19" s="635"/>
      <c r="F19" s="635"/>
      <c r="G19" s="635"/>
      <c r="H19" s="635"/>
      <c r="I19" s="635"/>
      <c r="J19" s="635"/>
      <c r="K19" s="635"/>
      <c r="L19" s="635"/>
      <c r="M19" s="635"/>
      <c r="N19" s="635"/>
      <c r="O19" s="635"/>
      <c r="P19" s="635"/>
      <c r="Q19" s="635"/>
      <c r="R19" s="635"/>
      <c r="S19" s="635"/>
      <c r="T19" s="635"/>
      <c r="U19" s="635"/>
      <c r="V19" s="635"/>
      <c r="W19" s="635"/>
      <c r="X19" s="635"/>
      <c r="Y19" s="635"/>
      <c r="Z19" s="504"/>
      <c r="AA19" s="817"/>
      <c r="AB19" s="817"/>
      <c r="AC19" s="817"/>
      <c r="AD19" s="817"/>
      <c r="AE19" s="817"/>
      <c r="AF19" s="505"/>
      <c r="AG19" s="820"/>
      <c r="AH19" s="820"/>
      <c r="AI19" s="820"/>
      <c r="AJ19" s="820"/>
      <c r="AK19" s="821"/>
      <c r="AL19" s="214">
        <f t="shared" ref="AL19:AL44" si="0">+AL18+1</f>
        <v>78</v>
      </c>
      <c r="AM19" s="636">
        <f>+Desagregación!F10</f>
        <v>0</v>
      </c>
      <c r="AN19" s="636"/>
      <c r="AO19" s="636"/>
      <c r="AP19" s="636"/>
      <c r="AQ19" s="636"/>
      <c r="AR19" s="215">
        <f t="shared" ref="AR19:AR55" si="1">+AR18+1</f>
        <v>94</v>
      </c>
      <c r="AS19" s="637">
        <f>+Desagregación!G10</f>
        <v>0</v>
      </c>
      <c r="AT19" s="637"/>
      <c r="AU19" s="637"/>
      <c r="AV19" s="637"/>
      <c r="AW19" s="638"/>
    </row>
    <row r="20" spans="2:50" ht="27.95" customHeight="1" thickBot="1">
      <c r="B20" s="643" t="s">
        <v>486</v>
      </c>
      <c r="C20" s="644"/>
      <c r="D20" s="644"/>
      <c r="E20" s="644"/>
      <c r="F20" s="644"/>
      <c r="G20" s="644"/>
      <c r="H20" s="644"/>
      <c r="I20" s="644"/>
      <c r="J20" s="644"/>
      <c r="K20" s="644"/>
      <c r="L20" s="644"/>
      <c r="M20" s="644"/>
      <c r="N20" s="644"/>
      <c r="O20" s="644"/>
      <c r="P20" s="644"/>
      <c r="Q20" s="644"/>
      <c r="R20" s="644"/>
      <c r="S20" s="644"/>
      <c r="T20" s="644"/>
      <c r="U20" s="644"/>
      <c r="V20" s="644"/>
      <c r="W20" s="644"/>
      <c r="X20" s="644"/>
      <c r="Y20" s="644"/>
      <c r="Z20" s="321">
        <v>29</v>
      </c>
      <c r="AA20" s="645">
        <f>+Desagregación!D11</f>
        <v>0</v>
      </c>
      <c r="AB20" s="645"/>
      <c r="AC20" s="645"/>
      <c r="AD20" s="645"/>
      <c r="AE20" s="645"/>
      <c r="AF20" s="322">
        <v>42</v>
      </c>
      <c r="AG20" s="679">
        <f>+Desagregación!E11</f>
        <v>0</v>
      </c>
      <c r="AH20" s="679"/>
      <c r="AI20" s="679"/>
      <c r="AJ20" s="679"/>
      <c r="AK20" s="680"/>
      <c r="AL20" s="321">
        <f t="shared" si="0"/>
        <v>79</v>
      </c>
      <c r="AM20" s="645">
        <f>+Desagregación!F11</f>
        <v>0</v>
      </c>
      <c r="AN20" s="645"/>
      <c r="AO20" s="645"/>
      <c r="AP20" s="645"/>
      <c r="AQ20" s="645"/>
      <c r="AR20" s="322">
        <f t="shared" si="1"/>
        <v>95</v>
      </c>
      <c r="AS20" s="679">
        <f>+Desagregación!G11</f>
        <v>0</v>
      </c>
      <c r="AT20" s="679"/>
      <c r="AU20" s="679"/>
      <c r="AV20" s="679"/>
      <c r="AW20" s="680"/>
    </row>
    <row r="21" spans="2:50" ht="27.95" customHeight="1" thickBot="1">
      <c r="B21" s="634" t="s">
        <v>487</v>
      </c>
      <c r="C21" s="635"/>
      <c r="D21" s="635"/>
      <c r="E21" s="635"/>
      <c r="F21" s="635"/>
      <c r="G21" s="635"/>
      <c r="H21" s="635"/>
      <c r="I21" s="635"/>
      <c r="J21" s="635"/>
      <c r="K21" s="635"/>
      <c r="L21" s="635"/>
      <c r="M21" s="635"/>
      <c r="N21" s="635"/>
      <c r="O21" s="635"/>
      <c r="P21" s="635"/>
      <c r="Q21" s="635"/>
      <c r="R21" s="635"/>
      <c r="S21" s="635"/>
      <c r="T21" s="635"/>
      <c r="U21" s="635"/>
      <c r="V21" s="635"/>
      <c r="W21" s="635"/>
      <c r="X21" s="635"/>
      <c r="Y21" s="635"/>
      <c r="Z21" s="214">
        <f t="shared" ref="Z21:Z44" si="2">+Z20+1</f>
        <v>30</v>
      </c>
      <c r="AA21" s="636">
        <f>+Desagregación!D12</f>
        <v>0</v>
      </c>
      <c r="AB21" s="636"/>
      <c r="AC21" s="636"/>
      <c r="AD21" s="636"/>
      <c r="AE21" s="636"/>
      <c r="AF21" s="215">
        <f t="shared" ref="AF21:AF44" si="3">+AF20+1</f>
        <v>43</v>
      </c>
      <c r="AG21" s="637">
        <f>+Desagregación!E12</f>
        <v>0</v>
      </c>
      <c r="AH21" s="637"/>
      <c r="AI21" s="637"/>
      <c r="AJ21" s="637"/>
      <c r="AK21" s="638"/>
      <c r="AL21" s="214">
        <f t="shared" si="0"/>
        <v>80</v>
      </c>
      <c r="AM21" s="636">
        <f>+Desagregación!F12</f>
        <v>0</v>
      </c>
      <c r="AN21" s="636"/>
      <c r="AO21" s="636"/>
      <c r="AP21" s="636"/>
      <c r="AQ21" s="636"/>
      <c r="AR21" s="215">
        <f t="shared" si="1"/>
        <v>96</v>
      </c>
      <c r="AS21" s="637">
        <f>+Desagregación!G12</f>
        <v>0</v>
      </c>
      <c r="AT21" s="637"/>
      <c r="AU21" s="637"/>
      <c r="AV21" s="637"/>
      <c r="AW21" s="638"/>
    </row>
    <row r="22" spans="2:50" ht="27.95" customHeight="1" thickBot="1">
      <c r="B22" s="643" t="s">
        <v>488</v>
      </c>
      <c r="C22" s="644"/>
      <c r="D22" s="644"/>
      <c r="E22" s="644"/>
      <c r="F22" s="644"/>
      <c r="G22" s="644"/>
      <c r="H22" s="644"/>
      <c r="I22" s="644"/>
      <c r="J22" s="644"/>
      <c r="K22" s="644"/>
      <c r="L22" s="644"/>
      <c r="M22" s="644"/>
      <c r="N22" s="644"/>
      <c r="O22" s="644"/>
      <c r="P22" s="644"/>
      <c r="Q22" s="644"/>
      <c r="R22" s="644"/>
      <c r="S22" s="644"/>
      <c r="T22" s="644"/>
      <c r="U22" s="644"/>
      <c r="V22" s="644"/>
      <c r="W22" s="644"/>
      <c r="X22" s="644"/>
      <c r="Y22" s="644"/>
      <c r="Z22" s="321">
        <f t="shared" si="2"/>
        <v>31</v>
      </c>
      <c r="AA22" s="645">
        <f>+Desagregación!D13</f>
        <v>0</v>
      </c>
      <c r="AB22" s="645"/>
      <c r="AC22" s="645"/>
      <c r="AD22" s="645"/>
      <c r="AE22" s="645"/>
      <c r="AF22" s="322">
        <f t="shared" si="3"/>
        <v>44</v>
      </c>
      <c r="AG22" s="679">
        <f>+Desagregación!E13</f>
        <v>0</v>
      </c>
      <c r="AH22" s="679"/>
      <c r="AI22" s="679"/>
      <c r="AJ22" s="679"/>
      <c r="AK22" s="680"/>
      <c r="AL22" s="321">
        <f t="shared" si="0"/>
        <v>81</v>
      </c>
      <c r="AM22" s="645">
        <f>+Desagregación!F13</f>
        <v>0</v>
      </c>
      <c r="AN22" s="645"/>
      <c r="AO22" s="645"/>
      <c r="AP22" s="645"/>
      <c r="AQ22" s="645"/>
      <c r="AR22" s="322">
        <f t="shared" si="1"/>
        <v>97</v>
      </c>
      <c r="AS22" s="679">
        <f>+Desagregación!G13</f>
        <v>0</v>
      </c>
      <c r="AT22" s="679"/>
      <c r="AU22" s="679"/>
      <c r="AV22" s="679"/>
      <c r="AW22" s="680"/>
    </row>
    <row r="23" spans="2:50" ht="27.95" customHeight="1" thickBot="1">
      <c r="B23" s="634" t="s">
        <v>489</v>
      </c>
      <c r="C23" s="635"/>
      <c r="D23" s="635"/>
      <c r="E23" s="635"/>
      <c r="F23" s="635"/>
      <c r="G23" s="635"/>
      <c r="H23" s="635"/>
      <c r="I23" s="635"/>
      <c r="J23" s="635"/>
      <c r="K23" s="635"/>
      <c r="L23" s="635"/>
      <c r="M23" s="635"/>
      <c r="N23" s="635"/>
      <c r="O23" s="635"/>
      <c r="P23" s="635"/>
      <c r="Q23" s="635"/>
      <c r="R23" s="635"/>
      <c r="S23" s="635"/>
      <c r="T23" s="635"/>
      <c r="U23" s="635"/>
      <c r="V23" s="635"/>
      <c r="W23" s="635"/>
      <c r="X23" s="635"/>
      <c r="Y23" s="635"/>
      <c r="Z23" s="214">
        <f t="shared" si="2"/>
        <v>32</v>
      </c>
      <c r="AA23" s="636">
        <f>+Desagregación!D14</f>
        <v>0</v>
      </c>
      <c r="AB23" s="636"/>
      <c r="AC23" s="636"/>
      <c r="AD23" s="636"/>
      <c r="AE23" s="636"/>
      <c r="AF23" s="215">
        <f t="shared" si="3"/>
        <v>45</v>
      </c>
      <c r="AG23" s="637">
        <f>+Desagregación!E14</f>
        <v>0</v>
      </c>
      <c r="AH23" s="637"/>
      <c r="AI23" s="637"/>
      <c r="AJ23" s="637"/>
      <c r="AK23" s="638"/>
      <c r="AL23" s="214">
        <f t="shared" si="0"/>
        <v>82</v>
      </c>
      <c r="AM23" s="636">
        <f>+Desagregación!F14</f>
        <v>0</v>
      </c>
      <c r="AN23" s="636"/>
      <c r="AO23" s="636"/>
      <c r="AP23" s="636"/>
      <c r="AQ23" s="636"/>
      <c r="AR23" s="215">
        <f t="shared" si="1"/>
        <v>98</v>
      </c>
      <c r="AS23" s="637">
        <f>+Desagregación!G14</f>
        <v>0</v>
      </c>
      <c r="AT23" s="637"/>
      <c r="AU23" s="637"/>
      <c r="AV23" s="637"/>
      <c r="AW23" s="638"/>
    </row>
    <row r="24" spans="2:50" ht="27.95" customHeight="1" thickBot="1">
      <c r="B24" s="643" t="s">
        <v>490</v>
      </c>
      <c r="C24" s="644"/>
      <c r="D24" s="644"/>
      <c r="E24" s="644"/>
      <c r="F24" s="644"/>
      <c r="G24" s="644"/>
      <c r="H24" s="644"/>
      <c r="I24" s="644"/>
      <c r="J24" s="644"/>
      <c r="K24" s="644"/>
      <c r="L24" s="644"/>
      <c r="M24" s="644"/>
      <c r="N24" s="644"/>
      <c r="O24" s="644"/>
      <c r="P24" s="644"/>
      <c r="Q24" s="644"/>
      <c r="R24" s="644"/>
      <c r="S24" s="644"/>
      <c r="T24" s="644"/>
      <c r="U24" s="644"/>
      <c r="V24" s="644"/>
      <c r="W24" s="644"/>
      <c r="X24" s="644"/>
      <c r="Y24" s="644"/>
      <c r="Z24" s="321">
        <f t="shared" si="2"/>
        <v>33</v>
      </c>
      <c r="AA24" s="645">
        <f>+Desagregación!D15</f>
        <v>0</v>
      </c>
      <c r="AB24" s="645"/>
      <c r="AC24" s="645"/>
      <c r="AD24" s="645"/>
      <c r="AE24" s="645"/>
      <c r="AF24" s="322">
        <f t="shared" si="3"/>
        <v>46</v>
      </c>
      <c r="AG24" s="679">
        <f>+Desagregación!E15</f>
        <v>0</v>
      </c>
      <c r="AH24" s="679"/>
      <c r="AI24" s="679"/>
      <c r="AJ24" s="679"/>
      <c r="AK24" s="680"/>
      <c r="AL24" s="321">
        <f t="shared" si="0"/>
        <v>83</v>
      </c>
      <c r="AM24" s="645">
        <f>+Desagregación!F15</f>
        <v>0</v>
      </c>
      <c r="AN24" s="645"/>
      <c r="AO24" s="645"/>
      <c r="AP24" s="645"/>
      <c r="AQ24" s="645"/>
      <c r="AR24" s="322">
        <f t="shared" si="1"/>
        <v>99</v>
      </c>
      <c r="AS24" s="679">
        <f>+Desagregación!G15</f>
        <v>0</v>
      </c>
      <c r="AT24" s="679"/>
      <c r="AU24" s="679"/>
      <c r="AV24" s="679"/>
      <c r="AW24" s="680"/>
    </row>
    <row r="25" spans="2:50" ht="27.95" customHeight="1" thickBot="1">
      <c r="B25" s="681" t="s">
        <v>491</v>
      </c>
      <c r="C25" s="682"/>
      <c r="D25" s="682"/>
      <c r="E25" s="682"/>
      <c r="F25" s="682"/>
      <c r="G25" s="682"/>
      <c r="H25" s="682"/>
      <c r="I25" s="682"/>
      <c r="J25" s="682"/>
      <c r="K25" s="682"/>
      <c r="L25" s="682"/>
      <c r="M25" s="682"/>
      <c r="N25" s="682"/>
      <c r="O25" s="682"/>
      <c r="P25" s="682"/>
      <c r="Q25" s="682"/>
      <c r="R25" s="682"/>
      <c r="S25" s="682"/>
      <c r="T25" s="682"/>
      <c r="U25" s="682"/>
      <c r="V25" s="682"/>
      <c r="W25" s="682"/>
      <c r="X25" s="682"/>
      <c r="Y25" s="682"/>
      <c r="Z25" s="214">
        <f t="shared" si="2"/>
        <v>34</v>
      </c>
      <c r="AA25" s="683">
        <v>0</v>
      </c>
      <c r="AB25" s="683"/>
      <c r="AC25" s="683"/>
      <c r="AD25" s="683"/>
      <c r="AE25" s="683"/>
      <c r="AF25" s="215">
        <f t="shared" si="3"/>
        <v>47</v>
      </c>
      <c r="AG25" s="684">
        <v>0</v>
      </c>
      <c r="AH25" s="684"/>
      <c r="AI25" s="684"/>
      <c r="AJ25" s="684"/>
      <c r="AK25" s="685"/>
      <c r="AL25" s="214">
        <f t="shared" si="0"/>
        <v>84</v>
      </c>
      <c r="AM25" s="683">
        <v>0</v>
      </c>
      <c r="AN25" s="683"/>
      <c r="AO25" s="683"/>
      <c r="AP25" s="683"/>
      <c r="AQ25" s="683"/>
      <c r="AR25" s="215">
        <f t="shared" si="1"/>
        <v>100</v>
      </c>
      <c r="AS25" s="684">
        <v>0</v>
      </c>
      <c r="AT25" s="684"/>
      <c r="AU25" s="684"/>
      <c r="AV25" s="684"/>
      <c r="AW25" s="685"/>
    </row>
    <row r="26" spans="2:50" ht="27.95" customHeight="1" thickBot="1">
      <c r="B26" s="643" t="s">
        <v>492</v>
      </c>
      <c r="C26" s="644"/>
      <c r="D26" s="644"/>
      <c r="E26" s="644"/>
      <c r="F26" s="644"/>
      <c r="G26" s="644"/>
      <c r="H26" s="644"/>
      <c r="I26" s="644"/>
      <c r="J26" s="644"/>
      <c r="K26" s="644"/>
      <c r="L26" s="644"/>
      <c r="M26" s="644"/>
      <c r="N26" s="644"/>
      <c r="O26" s="644"/>
      <c r="P26" s="644"/>
      <c r="Q26" s="644"/>
      <c r="R26" s="644"/>
      <c r="S26" s="644"/>
      <c r="T26" s="644"/>
      <c r="U26" s="644"/>
      <c r="V26" s="644"/>
      <c r="W26" s="644"/>
      <c r="X26" s="644"/>
      <c r="Y26" s="644"/>
      <c r="Z26" s="321">
        <f t="shared" si="2"/>
        <v>35</v>
      </c>
      <c r="AA26" s="645">
        <f>+Desagregación!D16</f>
        <v>0</v>
      </c>
      <c r="AB26" s="645"/>
      <c r="AC26" s="645"/>
      <c r="AD26" s="645"/>
      <c r="AE26" s="645"/>
      <c r="AF26" s="322">
        <f t="shared" si="3"/>
        <v>48</v>
      </c>
      <c r="AG26" s="679">
        <f>+Desagregación!E16</f>
        <v>0</v>
      </c>
      <c r="AH26" s="679"/>
      <c r="AI26" s="679"/>
      <c r="AJ26" s="679"/>
      <c r="AK26" s="680"/>
      <c r="AL26" s="321">
        <f t="shared" si="0"/>
        <v>85</v>
      </c>
      <c r="AM26" s="686">
        <f>+Desagregación!F16</f>
        <v>0</v>
      </c>
      <c r="AN26" s="645"/>
      <c r="AO26" s="645"/>
      <c r="AP26" s="645"/>
      <c r="AQ26" s="687"/>
      <c r="AR26" s="322">
        <f t="shared" si="1"/>
        <v>101</v>
      </c>
      <c r="AS26" s="679">
        <f>+Desagregación!G16</f>
        <v>0</v>
      </c>
      <c r="AT26" s="679"/>
      <c r="AU26" s="679"/>
      <c r="AV26" s="679"/>
      <c r="AW26" s="680"/>
    </row>
    <row r="27" spans="2:50" ht="27.95" customHeight="1" thickBot="1">
      <c r="B27" s="681" t="s">
        <v>493</v>
      </c>
      <c r="C27" s="682"/>
      <c r="D27" s="682"/>
      <c r="E27" s="682"/>
      <c r="F27" s="682"/>
      <c r="G27" s="682"/>
      <c r="H27" s="682"/>
      <c r="I27" s="682"/>
      <c r="J27" s="682"/>
      <c r="K27" s="682"/>
      <c r="L27" s="682"/>
      <c r="M27" s="682"/>
      <c r="N27" s="682"/>
      <c r="O27" s="682"/>
      <c r="P27" s="682"/>
      <c r="Q27" s="682"/>
      <c r="R27" s="682"/>
      <c r="S27" s="682"/>
      <c r="T27" s="682"/>
      <c r="U27" s="682"/>
      <c r="V27" s="682"/>
      <c r="W27" s="682"/>
      <c r="X27" s="682"/>
      <c r="Y27" s="682"/>
      <c r="Z27" s="214">
        <f t="shared" si="2"/>
        <v>36</v>
      </c>
      <c r="AA27" s="683">
        <f>+Desagregación!D17</f>
        <v>0</v>
      </c>
      <c r="AB27" s="683"/>
      <c r="AC27" s="683"/>
      <c r="AD27" s="683"/>
      <c r="AE27" s="683"/>
      <c r="AF27" s="215">
        <f t="shared" si="3"/>
        <v>49</v>
      </c>
      <c r="AG27" s="688">
        <f>+Desagregación!E17</f>
        <v>0</v>
      </c>
      <c r="AH27" s="688"/>
      <c r="AI27" s="688"/>
      <c r="AJ27" s="688"/>
      <c r="AK27" s="689"/>
      <c r="AL27" s="214">
        <f t="shared" si="0"/>
        <v>86</v>
      </c>
      <c r="AM27" s="690">
        <f>+Desagregación!F17</f>
        <v>0</v>
      </c>
      <c r="AN27" s="683"/>
      <c r="AO27" s="683"/>
      <c r="AP27" s="683"/>
      <c r="AQ27" s="691"/>
      <c r="AR27" s="215">
        <f t="shared" si="1"/>
        <v>102</v>
      </c>
      <c r="AS27" s="688">
        <f>+Desagregación!G17</f>
        <v>0</v>
      </c>
      <c r="AT27" s="688"/>
      <c r="AU27" s="688"/>
      <c r="AV27" s="688"/>
      <c r="AW27" s="689"/>
    </row>
    <row r="28" spans="2:50" ht="27.95" customHeight="1" thickBot="1">
      <c r="B28" s="643" t="s">
        <v>494</v>
      </c>
      <c r="C28" s="644"/>
      <c r="D28" s="644"/>
      <c r="E28" s="644"/>
      <c r="F28" s="644"/>
      <c r="G28" s="644"/>
      <c r="H28" s="644"/>
      <c r="I28" s="644"/>
      <c r="J28" s="644"/>
      <c r="K28" s="644"/>
      <c r="L28" s="644"/>
      <c r="M28" s="644"/>
      <c r="N28" s="644"/>
      <c r="O28" s="644"/>
      <c r="P28" s="644"/>
      <c r="Q28" s="644"/>
      <c r="R28" s="644"/>
      <c r="S28" s="644"/>
      <c r="T28" s="644"/>
      <c r="U28" s="644"/>
      <c r="V28" s="644"/>
      <c r="W28" s="644"/>
      <c r="X28" s="644"/>
      <c r="Y28" s="644"/>
      <c r="Z28" s="321">
        <f t="shared" si="2"/>
        <v>37</v>
      </c>
      <c r="AA28" s="645">
        <v>0</v>
      </c>
      <c r="AB28" s="645"/>
      <c r="AC28" s="645"/>
      <c r="AD28" s="645"/>
      <c r="AE28" s="645"/>
      <c r="AF28" s="322">
        <f t="shared" si="3"/>
        <v>50</v>
      </c>
      <c r="AG28" s="679">
        <v>0</v>
      </c>
      <c r="AH28" s="679"/>
      <c r="AI28" s="679"/>
      <c r="AJ28" s="679"/>
      <c r="AK28" s="680"/>
      <c r="AL28" s="321">
        <f t="shared" si="0"/>
        <v>87</v>
      </c>
      <c r="AM28" s="686">
        <v>0</v>
      </c>
      <c r="AN28" s="645"/>
      <c r="AO28" s="645"/>
      <c r="AP28" s="645"/>
      <c r="AQ28" s="687"/>
      <c r="AR28" s="322">
        <f t="shared" si="1"/>
        <v>103</v>
      </c>
      <c r="AS28" s="679">
        <v>0</v>
      </c>
      <c r="AT28" s="679"/>
      <c r="AU28" s="679"/>
      <c r="AV28" s="679"/>
      <c r="AW28" s="680"/>
    </row>
    <row r="29" spans="2:50" ht="27.95" customHeight="1" thickBot="1">
      <c r="B29" s="634" t="s">
        <v>495</v>
      </c>
      <c r="C29" s="635"/>
      <c r="D29" s="635"/>
      <c r="E29" s="635"/>
      <c r="F29" s="635"/>
      <c r="G29" s="635"/>
      <c r="H29" s="635"/>
      <c r="I29" s="635"/>
      <c r="J29" s="635"/>
      <c r="K29" s="635"/>
      <c r="L29" s="635"/>
      <c r="M29" s="635"/>
      <c r="N29" s="635"/>
      <c r="O29" s="635"/>
      <c r="P29" s="635"/>
      <c r="Q29" s="635"/>
      <c r="R29" s="635"/>
      <c r="S29" s="635"/>
      <c r="T29" s="635"/>
      <c r="U29" s="635"/>
      <c r="V29" s="635"/>
      <c r="W29" s="635"/>
      <c r="X29" s="635"/>
      <c r="Y29" s="635"/>
      <c r="Z29" s="214">
        <f t="shared" si="2"/>
        <v>38</v>
      </c>
      <c r="AA29" s="636">
        <f>+Desagregación!D18</f>
        <v>0</v>
      </c>
      <c r="AB29" s="636"/>
      <c r="AC29" s="636"/>
      <c r="AD29" s="636"/>
      <c r="AE29" s="636"/>
      <c r="AF29" s="215">
        <f t="shared" si="3"/>
        <v>51</v>
      </c>
      <c r="AG29" s="637">
        <f>+Desagregación!E18</f>
        <v>0</v>
      </c>
      <c r="AH29" s="637"/>
      <c r="AI29" s="637"/>
      <c r="AJ29" s="637"/>
      <c r="AK29" s="638"/>
      <c r="AL29" s="214">
        <f t="shared" si="0"/>
        <v>88</v>
      </c>
      <c r="AM29" s="692">
        <f>+Desagregación!F18</f>
        <v>0</v>
      </c>
      <c r="AN29" s="636"/>
      <c r="AO29" s="636"/>
      <c r="AP29" s="636"/>
      <c r="AQ29" s="693"/>
      <c r="AR29" s="215">
        <f t="shared" si="1"/>
        <v>104</v>
      </c>
      <c r="AS29" s="637">
        <f>+Desagregación!G18</f>
        <v>0</v>
      </c>
      <c r="AT29" s="637"/>
      <c r="AU29" s="637"/>
      <c r="AV29" s="637"/>
      <c r="AW29" s="638"/>
    </row>
    <row r="30" spans="2:50" ht="27.95" customHeight="1" thickBot="1">
      <c r="B30" s="643" t="s">
        <v>496</v>
      </c>
      <c r="C30" s="644"/>
      <c r="D30" s="644"/>
      <c r="E30" s="644"/>
      <c r="F30" s="644"/>
      <c r="G30" s="644"/>
      <c r="H30" s="644"/>
      <c r="I30" s="644"/>
      <c r="J30" s="644"/>
      <c r="K30" s="644"/>
      <c r="L30" s="644"/>
      <c r="M30" s="644"/>
      <c r="N30" s="644"/>
      <c r="O30" s="644"/>
      <c r="P30" s="644"/>
      <c r="Q30" s="644"/>
      <c r="R30" s="644"/>
      <c r="S30" s="644"/>
      <c r="T30" s="644"/>
      <c r="U30" s="644"/>
      <c r="V30" s="644"/>
      <c r="W30" s="644"/>
      <c r="X30" s="644"/>
      <c r="Y30" s="644"/>
      <c r="Z30" s="506"/>
      <c r="AA30" s="696"/>
      <c r="AB30" s="696"/>
      <c r="AC30" s="696"/>
      <c r="AD30" s="696"/>
      <c r="AE30" s="696"/>
      <c r="AF30" s="507"/>
      <c r="AG30" s="697"/>
      <c r="AH30" s="697"/>
      <c r="AI30" s="697"/>
      <c r="AJ30" s="697"/>
      <c r="AK30" s="698"/>
      <c r="AL30" s="321">
        <f t="shared" si="0"/>
        <v>89</v>
      </c>
      <c r="AM30" s="686">
        <f>+Desagregación!F19</f>
        <v>0</v>
      </c>
      <c r="AN30" s="645"/>
      <c r="AO30" s="645"/>
      <c r="AP30" s="645"/>
      <c r="AQ30" s="687"/>
      <c r="AR30" s="322">
        <f t="shared" si="1"/>
        <v>105</v>
      </c>
      <c r="AS30" s="679">
        <f>+Desagregación!G19</f>
        <v>0</v>
      </c>
      <c r="AT30" s="679"/>
      <c r="AU30" s="679"/>
      <c r="AV30" s="679"/>
      <c r="AW30" s="680"/>
    </row>
    <row r="31" spans="2:50" ht="27.95" customHeight="1" thickBot="1">
      <c r="B31" s="694" t="s">
        <v>497</v>
      </c>
      <c r="C31" s="695"/>
      <c r="D31" s="695"/>
      <c r="E31" s="695"/>
      <c r="F31" s="695"/>
      <c r="G31" s="695"/>
      <c r="H31" s="695"/>
      <c r="I31" s="695"/>
      <c r="J31" s="695"/>
      <c r="K31" s="695"/>
      <c r="L31" s="695"/>
      <c r="M31" s="695"/>
      <c r="N31" s="695"/>
      <c r="O31" s="695"/>
      <c r="P31" s="695"/>
      <c r="Q31" s="695"/>
      <c r="R31" s="695"/>
      <c r="S31" s="695"/>
      <c r="T31" s="695"/>
      <c r="U31" s="695"/>
      <c r="V31" s="695"/>
      <c r="W31" s="695"/>
      <c r="X31" s="695"/>
      <c r="Y31" s="695"/>
      <c r="Z31" s="214">
        <v>39</v>
      </c>
      <c r="AA31" s="636">
        <f>+Desagregación!D20</f>
        <v>0</v>
      </c>
      <c r="AB31" s="636"/>
      <c r="AC31" s="636"/>
      <c r="AD31" s="636"/>
      <c r="AE31" s="636"/>
      <c r="AF31" s="215">
        <v>52</v>
      </c>
      <c r="AG31" s="637">
        <f>+Desagregación!E20</f>
        <v>0</v>
      </c>
      <c r="AH31" s="637"/>
      <c r="AI31" s="637"/>
      <c r="AJ31" s="637"/>
      <c r="AK31" s="638"/>
      <c r="AL31" s="214">
        <f t="shared" si="0"/>
        <v>90</v>
      </c>
      <c r="AM31" s="636">
        <f>+Desagregación!F20</f>
        <v>0</v>
      </c>
      <c r="AN31" s="636"/>
      <c r="AO31" s="636"/>
      <c r="AP31" s="636"/>
      <c r="AQ31" s="636"/>
      <c r="AR31" s="215">
        <f t="shared" si="1"/>
        <v>106</v>
      </c>
      <c r="AS31" s="637">
        <f>+Desagregación!G20</f>
        <v>0</v>
      </c>
      <c r="AT31" s="637"/>
      <c r="AU31" s="637"/>
      <c r="AV31" s="637"/>
      <c r="AW31" s="638"/>
    </row>
    <row r="32" spans="2:50" ht="27.95" customHeight="1" thickBot="1">
      <c r="B32" s="702" t="s">
        <v>498</v>
      </c>
      <c r="C32" s="703"/>
      <c r="D32" s="703"/>
      <c r="E32" s="703"/>
      <c r="F32" s="703"/>
      <c r="G32" s="703"/>
      <c r="H32" s="703"/>
      <c r="I32" s="703"/>
      <c r="J32" s="703"/>
      <c r="K32" s="703"/>
      <c r="L32" s="703"/>
      <c r="M32" s="703"/>
      <c r="N32" s="703"/>
      <c r="O32" s="703"/>
      <c r="P32" s="703"/>
      <c r="Q32" s="703"/>
      <c r="R32" s="703"/>
      <c r="S32" s="703"/>
      <c r="T32" s="703"/>
      <c r="U32" s="703"/>
      <c r="V32" s="703"/>
      <c r="W32" s="703"/>
      <c r="X32" s="703"/>
      <c r="Y32" s="703"/>
      <c r="Z32" s="323">
        <f t="shared" si="2"/>
        <v>40</v>
      </c>
      <c r="AA32" s="704">
        <f>+Desagregación!D21</f>
        <v>0</v>
      </c>
      <c r="AB32" s="704"/>
      <c r="AC32" s="704"/>
      <c r="AD32" s="704"/>
      <c r="AE32" s="704"/>
      <c r="AF32" s="324">
        <f t="shared" si="3"/>
        <v>53</v>
      </c>
      <c r="AG32" s="705">
        <f>+Desagregación!E21</f>
        <v>0</v>
      </c>
      <c r="AH32" s="705"/>
      <c r="AI32" s="705"/>
      <c r="AJ32" s="705"/>
      <c r="AK32" s="706"/>
      <c r="AL32" s="321">
        <f t="shared" si="0"/>
        <v>91</v>
      </c>
      <c r="AM32" s="704">
        <f>+Desagregación!F21</f>
        <v>0</v>
      </c>
      <c r="AN32" s="704"/>
      <c r="AO32" s="704"/>
      <c r="AP32" s="704"/>
      <c r="AQ32" s="704"/>
      <c r="AR32" s="324">
        <f t="shared" si="1"/>
        <v>107</v>
      </c>
      <c r="AS32" s="705">
        <f>+Desagregación!G21</f>
        <v>0</v>
      </c>
      <c r="AT32" s="705"/>
      <c r="AU32" s="705"/>
      <c r="AV32" s="705"/>
      <c r="AW32" s="706"/>
    </row>
    <row r="33" spans="2:49" ht="27.95" customHeight="1" thickBot="1">
      <c r="B33" s="694" t="s">
        <v>499</v>
      </c>
      <c r="C33" s="695"/>
      <c r="D33" s="707"/>
      <c r="E33" s="707"/>
      <c r="F33" s="707"/>
      <c r="G33" s="707"/>
      <c r="H33" s="707"/>
      <c r="I33" s="707"/>
      <c r="J33" s="707"/>
      <c r="K33" s="707"/>
      <c r="L33" s="707"/>
      <c r="M33" s="707"/>
      <c r="N33" s="707"/>
      <c r="O33" s="707"/>
      <c r="P33" s="707"/>
      <c r="Q33" s="707"/>
      <c r="R33" s="707"/>
      <c r="S33" s="707"/>
      <c r="T33" s="707"/>
      <c r="U33" s="707"/>
      <c r="V33" s="707"/>
      <c r="W33" s="707"/>
      <c r="X33" s="707"/>
      <c r="Y33" s="707"/>
      <c r="Z33" s="333">
        <f t="shared" si="2"/>
        <v>41</v>
      </c>
      <c r="AA33" s="708">
        <f>+Desagregación!D22</f>
        <v>0</v>
      </c>
      <c r="AB33" s="708"/>
      <c r="AC33" s="708"/>
      <c r="AD33" s="708"/>
      <c r="AE33" s="708"/>
      <c r="AF33" s="334">
        <f t="shared" si="3"/>
        <v>54</v>
      </c>
      <c r="AG33" s="709">
        <f>+Desagregación!E22</f>
        <v>0</v>
      </c>
      <c r="AH33" s="709"/>
      <c r="AI33" s="709"/>
      <c r="AJ33" s="709"/>
      <c r="AK33" s="710"/>
      <c r="AL33" s="333">
        <f t="shared" si="0"/>
        <v>92</v>
      </c>
      <c r="AM33" s="708">
        <f>+Desagregación!F22</f>
        <v>0</v>
      </c>
      <c r="AN33" s="708"/>
      <c r="AO33" s="708"/>
      <c r="AP33" s="708"/>
      <c r="AQ33" s="708"/>
      <c r="AR33" s="334">
        <f t="shared" si="1"/>
        <v>108</v>
      </c>
      <c r="AS33" s="709">
        <f>+Desagregación!G22</f>
        <v>0</v>
      </c>
      <c r="AT33" s="709"/>
      <c r="AU33" s="709"/>
      <c r="AV33" s="709"/>
      <c r="AW33" s="710"/>
    </row>
    <row r="34" spans="2:49" ht="33.75" customHeight="1" thickTop="1" thickBot="1">
      <c r="B34" s="737" t="s">
        <v>500</v>
      </c>
      <c r="C34" s="738"/>
      <c r="D34" s="631" t="s">
        <v>501</v>
      </c>
      <c r="E34" s="631"/>
      <c r="F34" s="631"/>
      <c r="G34" s="631"/>
      <c r="H34" s="631"/>
      <c r="I34" s="631"/>
      <c r="J34" s="631"/>
      <c r="K34" s="631"/>
      <c r="L34" s="631"/>
      <c r="M34" s="631"/>
      <c r="N34" s="631"/>
      <c r="O34" s="631"/>
      <c r="P34" s="631"/>
      <c r="Q34" s="631"/>
      <c r="R34" s="631"/>
      <c r="S34" s="631"/>
      <c r="T34" s="631"/>
      <c r="U34" s="631"/>
      <c r="V34" s="631"/>
      <c r="W34" s="631"/>
      <c r="X34" s="631"/>
      <c r="Y34" s="631"/>
      <c r="Z34" s="319">
        <v>55</v>
      </c>
      <c r="AA34" s="741">
        <v>0</v>
      </c>
      <c r="AB34" s="742"/>
      <c r="AC34" s="742"/>
      <c r="AD34" s="742"/>
      <c r="AE34" s="743"/>
      <c r="AF34" s="320">
        <v>57</v>
      </c>
      <c r="AG34" s="744">
        <v>0</v>
      </c>
      <c r="AH34" s="744"/>
      <c r="AI34" s="744"/>
      <c r="AJ34" s="744"/>
      <c r="AK34" s="745"/>
      <c r="AL34" s="319">
        <v>109</v>
      </c>
      <c r="AM34" s="741">
        <v>0</v>
      </c>
      <c r="AN34" s="742"/>
      <c r="AO34" s="742"/>
      <c r="AP34" s="742"/>
      <c r="AQ34" s="743"/>
      <c r="AR34" s="320">
        <v>111</v>
      </c>
      <c r="AS34" s="746">
        <v>0</v>
      </c>
      <c r="AT34" s="744"/>
      <c r="AU34" s="744"/>
      <c r="AV34" s="744"/>
      <c r="AW34" s="747"/>
    </row>
    <row r="35" spans="2:49" ht="33.75" customHeight="1" thickBot="1">
      <c r="B35" s="739"/>
      <c r="C35" s="740"/>
      <c r="D35" s="748" t="s">
        <v>502</v>
      </c>
      <c r="E35" s="748"/>
      <c r="F35" s="748"/>
      <c r="G35" s="748"/>
      <c r="H35" s="748"/>
      <c r="I35" s="748"/>
      <c r="J35" s="748"/>
      <c r="K35" s="748"/>
      <c r="L35" s="748"/>
      <c r="M35" s="748"/>
      <c r="N35" s="748"/>
      <c r="O35" s="748"/>
      <c r="P35" s="748"/>
      <c r="Q35" s="748"/>
      <c r="R35" s="748"/>
      <c r="S35" s="748"/>
      <c r="T35" s="748"/>
      <c r="U35" s="748"/>
      <c r="V35" s="748"/>
      <c r="W35" s="748"/>
      <c r="X35" s="748"/>
      <c r="Y35" s="748"/>
      <c r="Z35" s="341">
        <f t="shared" si="2"/>
        <v>56</v>
      </c>
      <c r="AA35" s="699">
        <v>0</v>
      </c>
      <c r="AB35" s="700"/>
      <c r="AC35" s="700"/>
      <c r="AD35" s="700"/>
      <c r="AE35" s="701"/>
      <c r="AF35" s="340">
        <f t="shared" si="3"/>
        <v>58</v>
      </c>
      <c r="AG35" s="719">
        <v>0</v>
      </c>
      <c r="AH35" s="719"/>
      <c r="AI35" s="719"/>
      <c r="AJ35" s="719"/>
      <c r="AK35" s="749"/>
      <c r="AL35" s="341">
        <f t="shared" si="0"/>
        <v>110</v>
      </c>
      <c r="AM35" s="699">
        <v>0</v>
      </c>
      <c r="AN35" s="700"/>
      <c r="AO35" s="700"/>
      <c r="AP35" s="700"/>
      <c r="AQ35" s="701"/>
      <c r="AR35" s="340">
        <f t="shared" si="1"/>
        <v>112</v>
      </c>
      <c r="AS35" s="718">
        <v>0</v>
      </c>
      <c r="AT35" s="719"/>
      <c r="AU35" s="719"/>
      <c r="AV35" s="719"/>
      <c r="AW35" s="720"/>
    </row>
    <row r="36" spans="2:49" ht="27.95" customHeight="1" thickTop="1" thickBot="1">
      <c r="B36" s="721" t="s">
        <v>503</v>
      </c>
      <c r="C36" s="722"/>
      <c r="D36" s="729" t="s">
        <v>504</v>
      </c>
      <c r="E36" s="729"/>
      <c r="F36" s="729"/>
      <c r="G36" s="729"/>
      <c r="H36" s="729"/>
      <c r="I36" s="729"/>
      <c r="J36" s="729"/>
      <c r="K36" s="729"/>
      <c r="L36" s="729"/>
      <c r="M36" s="729"/>
      <c r="N36" s="729"/>
      <c r="O36" s="729"/>
      <c r="P36" s="729"/>
      <c r="Q36" s="729"/>
      <c r="R36" s="729"/>
      <c r="S36" s="729"/>
      <c r="T36" s="729"/>
      <c r="U36" s="730"/>
      <c r="V36" s="346"/>
      <c r="W36" s="347"/>
      <c r="X36" s="347"/>
      <c r="Y36" s="347"/>
      <c r="Z36" s="331">
        <v>59</v>
      </c>
      <c r="AA36" s="731">
        <v>0</v>
      </c>
      <c r="AB36" s="731"/>
      <c r="AC36" s="731"/>
      <c r="AD36" s="731"/>
      <c r="AE36" s="731"/>
      <c r="AF36" s="332">
        <v>68</v>
      </c>
      <c r="AG36" s="732">
        <v>0</v>
      </c>
      <c r="AH36" s="732"/>
      <c r="AI36" s="732"/>
      <c r="AJ36" s="732"/>
      <c r="AK36" s="733"/>
      <c r="AL36" s="504"/>
      <c r="AM36" s="822"/>
      <c r="AN36" s="822"/>
      <c r="AO36" s="822"/>
      <c r="AP36" s="822"/>
      <c r="AQ36" s="822"/>
      <c r="AR36" s="505"/>
      <c r="AS36" s="823"/>
      <c r="AT36" s="823"/>
      <c r="AU36" s="823"/>
      <c r="AV36" s="823"/>
      <c r="AW36" s="824"/>
    </row>
    <row r="37" spans="2:49" ht="27.95" customHeight="1" thickBot="1">
      <c r="B37" s="723"/>
      <c r="C37" s="724"/>
      <c r="D37" s="734" t="s">
        <v>505</v>
      </c>
      <c r="E37" s="734"/>
      <c r="F37" s="734"/>
      <c r="G37" s="734"/>
      <c r="H37" s="734"/>
      <c r="I37" s="734"/>
      <c r="J37" s="734"/>
      <c r="K37" s="734"/>
      <c r="L37" s="734"/>
      <c r="M37" s="734"/>
      <c r="N37" s="734"/>
      <c r="O37" s="734"/>
      <c r="P37" s="734"/>
      <c r="Q37" s="734"/>
      <c r="R37" s="734"/>
      <c r="S37" s="734"/>
      <c r="T37" s="734"/>
      <c r="U37" s="735"/>
      <c r="V37" s="342"/>
      <c r="W37" s="342"/>
      <c r="X37" s="342"/>
      <c r="Y37" s="342"/>
      <c r="Z37" s="214">
        <f t="shared" si="2"/>
        <v>60</v>
      </c>
      <c r="AA37" s="736">
        <v>0</v>
      </c>
      <c r="AB37" s="736"/>
      <c r="AC37" s="736"/>
      <c r="AD37" s="736"/>
      <c r="AE37" s="736"/>
      <c r="AF37" s="215">
        <f t="shared" si="3"/>
        <v>69</v>
      </c>
      <c r="AG37" s="711">
        <v>0</v>
      </c>
      <c r="AH37" s="711"/>
      <c r="AI37" s="711"/>
      <c r="AJ37" s="711"/>
      <c r="AK37" s="712"/>
      <c r="AL37" s="214">
        <v>113</v>
      </c>
      <c r="AM37" s="736">
        <v>0</v>
      </c>
      <c r="AN37" s="736"/>
      <c r="AO37" s="736"/>
      <c r="AP37" s="736"/>
      <c r="AQ37" s="736"/>
      <c r="AR37" s="324">
        <v>121</v>
      </c>
      <c r="AS37" s="711">
        <v>0</v>
      </c>
      <c r="AT37" s="711"/>
      <c r="AU37" s="711"/>
      <c r="AV37" s="711"/>
      <c r="AW37" s="712"/>
    </row>
    <row r="38" spans="2:49" ht="27.95" customHeight="1" thickBot="1">
      <c r="B38" s="723"/>
      <c r="C38" s="724"/>
      <c r="D38" s="713" t="s">
        <v>486</v>
      </c>
      <c r="E38" s="713"/>
      <c r="F38" s="713"/>
      <c r="G38" s="713"/>
      <c r="H38" s="713"/>
      <c r="I38" s="713"/>
      <c r="J38" s="713"/>
      <c r="K38" s="713"/>
      <c r="L38" s="713"/>
      <c r="M38" s="713"/>
      <c r="N38" s="713"/>
      <c r="O38" s="713"/>
      <c r="P38" s="713"/>
      <c r="Q38" s="713"/>
      <c r="R38" s="713"/>
      <c r="S38" s="713"/>
      <c r="T38" s="713"/>
      <c r="U38" s="714"/>
      <c r="V38" s="325"/>
      <c r="W38" s="337"/>
      <c r="X38" s="337"/>
      <c r="Y38" s="337"/>
      <c r="Z38" s="321">
        <f t="shared" si="2"/>
        <v>61</v>
      </c>
      <c r="AA38" s="715">
        <v>0</v>
      </c>
      <c r="AB38" s="715"/>
      <c r="AC38" s="715"/>
      <c r="AD38" s="715"/>
      <c r="AE38" s="715"/>
      <c r="AF38" s="322">
        <f t="shared" si="3"/>
        <v>70</v>
      </c>
      <c r="AG38" s="716">
        <v>0</v>
      </c>
      <c r="AH38" s="716"/>
      <c r="AI38" s="716"/>
      <c r="AJ38" s="716"/>
      <c r="AK38" s="717"/>
      <c r="AL38" s="321">
        <f t="shared" si="0"/>
        <v>114</v>
      </c>
      <c r="AM38" s="715">
        <v>0</v>
      </c>
      <c r="AN38" s="715"/>
      <c r="AO38" s="715"/>
      <c r="AP38" s="715"/>
      <c r="AQ38" s="715"/>
      <c r="AR38" s="324">
        <f t="shared" si="1"/>
        <v>122</v>
      </c>
      <c r="AS38" s="716">
        <v>0</v>
      </c>
      <c r="AT38" s="716"/>
      <c r="AU38" s="716"/>
      <c r="AV38" s="716"/>
      <c r="AW38" s="717"/>
    </row>
    <row r="39" spans="2:49" ht="27.95" customHeight="1" thickBot="1">
      <c r="B39" s="723"/>
      <c r="C39" s="724"/>
      <c r="D39" s="734" t="s">
        <v>487</v>
      </c>
      <c r="E39" s="734"/>
      <c r="F39" s="734"/>
      <c r="G39" s="734"/>
      <c r="H39" s="734"/>
      <c r="I39" s="734"/>
      <c r="J39" s="734"/>
      <c r="K39" s="734"/>
      <c r="L39" s="734"/>
      <c r="M39" s="734"/>
      <c r="N39" s="734"/>
      <c r="O39" s="734"/>
      <c r="P39" s="734"/>
      <c r="Q39" s="734"/>
      <c r="R39" s="734"/>
      <c r="S39" s="734"/>
      <c r="T39" s="734"/>
      <c r="U39" s="735"/>
      <c r="V39" s="342"/>
      <c r="W39" s="342"/>
      <c r="X39" s="342"/>
      <c r="Y39" s="342"/>
      <c r="Z39" s="214">
        <f t="shared" si="2"/>
        <v>62</v>
      </c>
      <c r="AA39" s="736">
        <v>0</v>
      </c>
      <c r="AB39" s="736"/>
      <c r="AC39" s="736"/>
      <c r="AD39" s="736"/>
      <c r="AE39" s="736"/>
      <c r="AF39" s="215">
        <f t="shared" si="3"/>
        <v>71</v>
      </c>
      <c r="AG39" s="711">
        <v>0</v>
      </c>
      <c r="AH39" s="711"/>
      <c r="AI39" s="711"/>
      <c r="AJ39" s="711"/>
      <c r="AK39" s="712"/>
      <c r="AL39" s="214">
        <f t="shared" si="0"/>
        <v>115</v>
      </c>
      <c r="AM39" s="736">
        <v>0</v>
      </c>
      <c r="AN39" s="736"/>
      <c r="AO39" s="736"/>
      <c r="AP39" s="736"/>
      <c r="AQ39" s="736"/>
      <c r="AR39" s="334">
        <f t="shared" si="1"/>
        <v>123</v>
      </c>
      <c r="AS39" s="711">
        <v>0</v>
      </c>
      <c r="AT39" s="711"/>
      <c r="AU39" s="711"/>
      <c r="AV39" s="711"/>
      <c r="AW39" s="712"/>
    </row>
    <row r="40" spans="2:49" ht="27.95" customHeight="1" thickBot="1">
      <c r="B40" s="723"/>
      <c r="C40" s="724"/>
      <c r="D40" s="713" t="s">
        <v>488</v>
      </c>
      <c r="E40" s="713"/>
      <c r="F40" s="713"/>
      <c r="G40" s="713"/>
      <c r="H40" s="713"/>
      <c r="I40" s="713"/>
      <c r="J40" s="713"/>
      <c r="K40" s="713"/>
      <c r="L40" s="713"/>
      <c r="M40" s="713"/>
      <c r="N40" s="713"/>
      <c r="O40" s="713"/>
      <c r="P40" s="713"/>
      <c r="Q40" s="713"/>
      <c r="R40" s="713"/>
      <c r="S40" s="713"/>
      <c r="T40" s="713"/>
      <c r="U40" s="714"/>
      <c r="V40" s="325"/>
      <c r="W40" s="337"/>
      <c r="X40" s="337"/>
      <c r="Y40" s="337"/>
      <c r="Z40" s="321">
        <f t="shared" si="2"/>
        <v>63</v>
      </c>
      <c r="AA40" s="715">
        <v>0</v>
      </c>
      <c r="AB40" s="715"/>
      <c r="AC40" s="715"/>
      <c r="AD40" s="715"/>
      <c r="AE40" s="715"/>
      <c r="AF40" s="322">
        <f t="shared" si="3"/>
        <v>72</v>
      </c>
      <c r="AG40" s="716">
        <v>0</v>
      </c>
      <c r="AH40" s="716"/>
      <c r="AI40" s="716"/>
      <c r="AJ40" s="716"/>
      <c r="AK40" s="717"/>
      <c r="AL40" s="321">
        <f t="shared" si="0"/>
        <v>116</v>
      </c>
      <c r="AM40" s="715">
        <v>0</v>
      </c>
      <c r="AN40" s="715"/>
      <c r="AO40" s="715"/>
      <c r="AP40" s="715"/>
      <c r="AQ40" s="715"/>
      <c r="AR40" s="324">
        <f t="shared" si="1"/>
        <v>124</v>
      </c>
      <c r="AS40" s="716">
        <v>0</v>
      </c>
      <c r="AT40" s="716"/>
      <c r="AU40" s="716"/>
      <c r="AV40" s="716"/>
      <c r="AW40" s="717"/>
    </row>
    <row r="41" spans="2:49" ht="27.95" customHeight="1" thickBot="1">
      <c r="B41" s="723"/>
      <c r="C41" s="724"/>
      <c r="D41" s="734" t="s">
        <v>506</v>
      </c>
      <c r="E41" s="734"/>
      <c r="F41" s="734"/>
      <c r="G41" s="734"/>
      <c r="H41" s="734"/>
      <c r="I41" s="734"/>
      <c r="J41" s="734"/>
      <c r="K41" s="734"/>
      <c r="L41" s="734"/>
      <c r="M41" s="734"/>
      <c r="N41" s="734"/>
      <c r="O41" s="734"/>
      <c r="P41" s="734"/>
      <c r="Q41" s="734"/>
      <c r="R41" s="734"/>
      <c r="S41" s="734"/>
      <c r="T41" s="734"/>
      <c r="U41" s="735"/>
      <c r="V41" s="342"/>
      <c r="W41" s="342"/>
      <c r="X41" s="342"/>
      <c r="Y41" s="342"/>
      <c r="Z41" s="214">
        <f t="shared" si="2"/>
        <v>64</v>
      </c>
      <c r="AA41" s="736">
        <v>0</v>
      </c>
      <c r="AB41" s="736"/>
      <c r="AC41" s="736"/>
      <c r="AD41" s="736"/>
      <c r="AE41" s="736"/>
      <c r="AF41" s="215">
        <f t="shared" si="3"/>
        <v>73</v>
      </c>
      <c r="AG41" s="711">
        <v>0</v>
      </c>
      <c r="AH41" s="711"/>
      <c r="AI41" s="711"/>
      <c r="AJ41" s="711"/>
      <c r="AK41" s="712"/>
      <c r="AL41" s="214">
        <f t="shared" si="0"/>
        <v>117</v>
      </c>
      <c r="AM41" s="736">
        <v>0</v>
      </c>
      <c r="AN41" s="736"/>
      <c r="AO41" s="736"/>
      <c r="AP41" s="736"/>
      <c r="AQ41" s="736"/>
      <c r="AR41" s="334">
        <f t="shared" si="1"/>
        <v>125</v>
      </c>
      <c r="AS41" s="711">
        <v>0</v>
      </c>
      <c r="AT41" s="711"/>
      <c r="AU41" s="711"/>
      <c r="AV41" s="711"/>
      <c r="AW41" s="712"/>
    </row>
    <row r="42" spans="2:49" ht="27.95" customHeight="1" thickBot="1">
      <c r="B42" s="723"/>
      <c r="C42" s="724"/>
      <c r="D42" s="753" t="s">
        <v>507</v>
      </c>
      <c r="E42" s="753"/>
      <c r="F42" s="753"/>
      <c r="G42" s="753"/>
      <c r="H42" s="753"/>
      <c r="I42" s="753"/>
      <c r="J42" s="753"/>
      <c r="K42" s="753"/>
      <c r="L42" s="753"/>
      <c r="M42" s="753"/>
      <c r="N42" s="753"/>
      <c r="O42" s="753"/>
      <c r="P42" s="753"/>
      <c r="Q42" s="753"/>
      <c r="R42" s="753"/>
      <c r="S42" s="753"/>
      <c r="T42" s="753"/>
      <c r="U42" s="753"/>
      <c r="V42" s="753"/>
      <c r="W42" s="753"/>
      <c r="X42" s="753"/>
      <c r="Y42" s="753"/>
      <c r="Z42" s="321">
        <f t="shared" si="2"/>
        <v>65</v>
      </c>
      <c r="AA42" s="715">
        <v>0</v>
      </c>
      <c r="AB42" s="715"/>
      <c r="AC42" s="715"/>
      <c r="AD42" s="715"/>
      <c r="AE42" s="715"/>
      <c r="AF42" s="322">
        <f t="shared" si="3"/>
        <v>74</v>
      </c>
      <c r="AG42" s="716">
        <v>0</v>
      </c>
      <c r="AH42" s="716"/>
      <c r="AI42" s="716"/>
      <c r="AJ42" s="716"/>
      <c r="AK42" s="717"/>
      <c r="AL42" s="321">
        <f t="shared" si="0"/>
        <v>118</v>
      </c>
      <c r="AM42" s="715">
        <v>0</v>
      </c>
      <c r="AN42" s="715"/>
      <c r="AO42" s="715"/>
      <c r="AP42" s="715"/>
      <c r="AQ42" s="715"/>
      <c r="AR42" s="324">
        <f t="shared" si="1"/>
        <v>126</v>
      </c>
      <c r="AS42" s="716">
        <v>0</v>
      </c>
      <c r="AT42" s="716"/>
      <c r="AU42" s="716"/>
      <c r="AV42" s="716"/>
      <c r="AW42" s="717"/>
    </row>
    <row r="43" spans="2:49" ht="27.95" customHeight="1" thickBot="1">
      <c r="B43" s="725"/>
      <c r="C43" s="726"/>
      <c r="D43" s="847" t="s">
        <v>508</v>
      </c>
      <c r="E43" s="847"/>
      <c r="F43" s="847"/>
      <c r="G43" s="847"/>
      <c r="H43" s="847"/>
      <c r="I43" s="847"/>
      <c r="J43" s="847"/>
      <c r="K43" s="847"/>
      <c r="L43" s="847"/>
      <c r="M43" s="847"/>
      <c r="N43" s="847"/>
      <c r="O43" s="847"/>
      <c r="P43" s="847"/>
      <c r="Q43" s="847"/>
      <c r="R43" s="847"/>
      <c r="S43" s="847"/>
      <c r="T43" s="847"/>
      <c r="U43" s="847"/>
      <c r="V43" s="847"/>
      <c r="W43" s="847"/>
      <c r="X43" s="847"/>
      <c r="Y43" s="847"/>
      <c r="Z43" s="214">
        <f t="shared" si="2"/>
        <v>66</v>
      </c>
      <c r="AA43" s="759">
        <v>0</v>
      </c>
      <c r="AB43" s="759"/>
      <c r="AC43" s="759"/>
      <c r="AD43" s="759"/>
      <c r="AE43" s="759"/>
      <c r="AF43" s="215">
        <f t="shared" si="3"/>
        <v>75</v>
      </c>
      <c r="AG43" s="759">
        <v>0</v>
      </c>
      <c r="AH43" s="759"/>
      <c r="AI43" s="759"/>
      <c r="AJ43" s="759"/>
      <c r="AK43" s="760"/>
      <c r="AL43" s="214">
        <f t="shared" si="0"/>
        <v>119</v>
      </c>
      <c r="AM43" s="758">
        <v>0</v>
      </c>
      <c r="AN43" s="759"/>
      <c r="AO43" s="759"/>
      <c r="AP43" s="759"/>
      <c r="AQ43" s="760"/>
      <c r="AR43" s="334">
        <f t="shared" si="1"/>
        <v>127</v>
      </c>
      <c r="AS43" s="711">
        <v>0</v>
      </c>
      <c r="AT43" s="711"/>
      <c r="AU43" s="711"/>
      <c r="AV43" s="711"/>
      <c r="AW43" s="712"/>
    </row>
    <row r="44" spans="2:49" ht="27.95" customHeight="1" thickBot="1">
      <c r="B44" s="727"/>
      <c r="C44" s="728"/>
      <c r="D44" s="848" t="s">
        <v>509</v>
      </c>
      <c r="E44" s="848"/>
      <c r="F44" s="848"/>
      <c r="G44" s="848"/>
      <c r="H44" s="848"/>
      <c r="I44" s="848"/>
      <c r="J44" s="848"/>
      <c r="K44" s="848"/>
      <c r="L44" s="848"/>
      <c r="M44" s="848"/>
      <c r="N44" s="848"/>
      <c r="O44" s="848"/>
      <c r="P44" s="848"/>
      <c r="Q44" s="848"/>
      <c r="R44" s="848"/>
      <c r="S44" s="848"/>
      <c r="T44" s="848"/>
      <c r="U44" s="849"/>
      <c r="V44" s="335"/>
      <c r="W44" s="336"/>
      <c r="X44" s="336"/>
      <c r="Y44" s="336"/>
      <c r="Z44" s="338">
        <f t="shared" si="2"/>
        <v>67</v>
      </c>
      <c r="AA44" s="850">
        <v>0</v>
      </c>
      <c r="AB44" s="850"/>
      <c r="AC44" s="850"/>
      <c r="AD44" s="850"/>
      <c r="AE44" s="850"/>
      <c r="AF44" s="339">
        <f t="shared" si="3"/>
        <v>76</v>
      </c>
      <c r="AG44" s="850">
        <v>0</v>
      </c>
      <c r="AH44" s="850"/>
      <c r="AI44" s="850"/>
      <c r="AJ44" s="850"/>
      <c r="AK44" s="851"/>
      <c r="AL44" s="321">
        <f t="shared" si="0"/>
        <v>120</v>
      </c>
      <c r="AM44" s="750">
        <v>0</v>
      </c>
      <c r="AN44" s="751"/>
      <c r="AO44" s="751"/>
      <c r="AP44" s="751"/>
      <c r="AQ44" s="751"/>
      <c r="AR44" s="326">
        <f t="shared" si="1"/>
        <v>128</v>
      </c>
      <c r="AS44" s="751">
        <v>0</v>
      </c>
      <c r="AT44" s="751"/>
      <c r="AU44" s="751"/>
      <c r="AV44" s="751"/>
      <c r="AW44" s="752"/>
    </row>
    <row r="45" spans="2:49" ht="27.95" customHeight="1" thickTop="1" thickBot="1">
      <c r="B45" s="810" t="s">
        <v>510</v>
      </c>
      <c r="C45" s="810"/>
      <c r="D45" s="810"/>
      <c r="E45" s="810"/>
      <c r="F45" s="810"/>
      <c r="G45" s="810"/>
      <c r="H45" s="810"/>
      <c r="I45" s="810"/>
      <c r="J45" s="810"/>
      <c r="K45" s="810"/>
      <c r="L45" s="810"/>
      <c r="M45" s="810"/>
      <c r="N45" s="810"/>
      <c r="O45" s="810"/>
      <c r="P45" s="810"/>
      <c r="Q45" s="810"/>
      <c r="R45" s="810"/>
      <c r="S45" s="810"/>
      <c r="T45" s="810"/>
      <c r="U45" s="810"/>
      <c r="V45" s="810"/>
      <c r="W45" s="810"/>
      <c r="X45" s="810"/>
      <c r="Y45" s="810"/>
      <c r="Z45" s="810"/>
      <c r="AA45" s="810"/>
      <c r="AB45" s="810"/>
      <c r="AC45" s="810"/>
      <c r="AD45" s="810"/>
      <c r="AE45" s="810"/>
      <c r="AF45" s="810"/>
      <c r="AG45" s="810"/>
      <c r="AH45" s="810"/>
      <c r="AI45" s="810"/>
      <c r="AJ45" s="810"/>
      <c r="AK45" s="810"/>
      <c r="AL45" s="810"/>
      <c r="AM45" s="810"/>
      <c r="AN45" s="810"/>
      <c r="AO45" s="810"/>
      <c r="AP45" s="810"/>
      <c r="AQ45" s="810"/>
      <c r="AR45" s="216">
        <f t="shared" si="1"/>
        <v>129</v>
      </c>
      <c r="AS45" s="811">
        <v>0</v>
      </c>
      <c r="AT45" s="811"/>
      <c r="AU45" s="811"/>
      <c r="AV45" s="811"/>
      <c r="AW45" s="812"/>
    </row>
    <row r="46" spans="2:49" ht="27.95" customHeight="1" thickBot="1">
      <c r="B46" s="813" t="s">
        <v>511</v>
      </c>
      <c r="C46" s="814"/>
      <c r="D46" s="814"/>
      <c r="E46" s="814"/>
      <c r="F46" s="814"/>
      <c r="G46" s="814"/>
      <c r="H46" s="814"/>
      <c r="I46" s="814"/>
      <c r="J46" s="814"/>
      <c r="K46" s="814"/>
      <c r="L46" s="814"/>
      <c r="M46" s="814"/>
      <c r="N46" s="814"/>
      <c r="O46" s="814"/>
      <c r="P46" s="814"/>
      <c r="Q46" s="814"/>
      <c r="R46" s="814"/>
      <c r="S46" s="814"/>
      <c r="T46" s="814"/>
      <c r="U46" s="814"/>
      <c r="V46" s="814"/>
      <c r="W46" s="814"/>
      <c r="X46" s="814"/>
      <c r="Y46" s="814"/>
      <c r="Z46" s="814"/>
      <c r="AA46" s="814"/>
      <c r="AB46" s="814"/>
      <c r="AC46" s="814"/>
      <c r="AD46" s="814"/>
      <c r="AE46" s="814"/>
      <c r="AF46" s="814"/>
      <c r="AG46" s="814"/>
      <c r="AH46" s="814"/>
      <c r="AI46" s="814"/>
      <c r="AJ46" s="814"/>
      <c r="AK46" s="814"/>
      <c r="AL46" s="814"/>
      <c r="AM46" s="814"/>
      <c r="AN46" s="814"/>
      <c r="AO46" s="814"/>
      <c r="AP46" s="814"/>
      <c r="AQ46" s="815"/>
      <c r="AR46" s="484">
        <f t="shared" si="1"/>
        <v>130</v>
      </c>
      <c r="AS46" s="831">
        <f>+SUM(AG20:AK29)+SUM(AG31:AK44)+SUM(AS18:AW35)+SUM(AS37:AW44)-AS45</f>
        <v>0</v>
      </c>
      <c r="AT46" s="831"/>
      <c r="AU46" s="831"/>
      <c r="AV46" s="831"/>
      <c r="AW46" s="832"/>
    </row>
    <row r="47" spans="2:49" ht="27.95" customHeight="1" thickTop="1" thickBot="1">
      <c r="B47" s="833" t="s">
        <v>512</v>
      </c>
      <c r="C47" s="834"/>
      <c r="D47" s="834"/>
      <c r="E47" s="834"/>
      <c r="F47" s="834"/>
      <c r="G47" s="834"/>
      <c r="H47" s="834"/>
      <c r="I47" s="834"/>
      <c r="J47" s="834"/>
      <c r="K47" s="834"/>
      <c r="L47" s="834"/>
      <c r="M47" s="834"/>
      <c r="N47" s="834"/>
      <c r="O47" s="834"/>
      <c r="P47" s="834"/>
      <c r="Q47" s="834"/>
      <c r="R47" s="834"/>
      <c r="S47" s="834"/>
      <c r="T47" s="834"/>
      <c r="U47" s="834"/>
      <c r="V47" s="834"/>
      <c r="W47" s="834"/>
      <c r="X47" s="834"/>
      <c r="Y47" s="834"/>
      <c r="Z47" s="834"/>
      <c r="AA47" s="834"/>
      <c r="AB47" s="834"/>
      <c r="AC47" s="834"/>
      <c r="AD47" s="834"/>
      <c r="AE47" s="834"/>
      <c r="AF47" s="834"/>
      <c r="AG47" s="834"/>
      <c r="AH47" s="834"/>
      <c r="AI47" s="834"/>
      <c r="AJ47" s="834"/>
      <c r="AK47" s="834"/>
      <c r="AL47" s="834"/>
      <c r="AM47" s="834"/>
      <c r="AN47" s="834"/>
      <c r="AO47" s="834"/>
      <c r="AP47" s="834"/>
      <c r="AQ47" s="834"/>
      <c r="AR47" s="834"/>
      <c r="AS47" s="834"/>
      <c r="AT47" s="834"/>
      <c r="AU47" s="834"/>
      <c r="AV47" s="834"/>
      <c r="AW47" s="835"/>
    </row>
    <row r="48" spans="2:49" ht="31.5" customHeight="1" thickTop="1" thickBot="1">
      <c r="B48" s="836" t="s">
        <v>513</v>
      </c>
      <c r="C48" s="837"/>
      <c r="D48" s="631" t="s">
        <v>514</v>
      </c>
      <c r="E48" s="631"/>
      <c r="F48" s="631"/>
      <c r="G48" s="631"/>
      <c r="H48" s="631"/>
      <c r="I48" s="631"/>
      <c r="J48" s="631"/>
      <c r="K48" s="631"/>
      <c r="L48" s="631"/>
      <c r="M48" s="631"/>
      <c r="N48" s="631"/>
      <c r="O48" s="631"/>
      <c r="P48" s="631"/>
      <c r="Q48" s="631"/>
      <c r="R48" s="631"/>
      <c r="S48" s="631"/>
      <c r="T48" s="631"/>
      <c r="U48" s="631"/>
      <c r="V48" s="631"/>
      <c r="W48" s="631"/>
      <c r="X48" s="631"/>
      <c r="Y48" s="631"/>
      <c r="Z48" s="631"/>
      <c r="AA48" s="631"/>
      <c r="AB48" s="631"/>
      <c r="AC48" s="631"/>
      <c r="AD48" s="631"/>
      <c r="AE48" s="631"/>
      <c r="AF48" s="631"/>
      <c r="AG48" s="631"/>
      <c r="AH48" s="631"/>
      <c r="AI48" s="631"/>
      <c r="AJ48" s="631"/>
      <c r="AK48" s="631"/>
      <c r="AL48" s="631"/>
      <c r="AM48" s="631"/>
      <c r="AN48" s="631"/>
      <c r="AO48" s="631"/>
      <c r="AP48" s="631"/>
      <c r="AQ48" s="838"/>
      <c r="AR48" s="320">
        <v>131</v>
      </c>
      <c r="AS48" s="839">
        <f>+Desagregación!E24+Desagregación!G24-AS49</f>
        <v>0</v>
      </c>
      <c r="AT48" s="840"/>
      <c r="AU48" s="840"/>
      <c r="AV48" s="840"/>
      <c r="AW48" s="841"/>
    </row>
    <row r="49" spans="1:49" ht="31.5" customHeight="1" thickBot="1">
      <c r="B49" s="781"/>
      <c r="C49" s="782"/>
      <c r="D49" s="842" t="s">
        <v>515</v>
      </c>
      <c r="E49" s="842"/>
      <c r="F49" s="842"/>
      <c r="G49" s="842"/>
      <c r="H49" s="842"/>
      <c r="I49" s="842"/>
      <c r="J49" s="842"/>
      <c r="K49" s="842"/>
      <c r="L49" s="842"/>
      <c r="M49" s="842"/>
      <c r="N49" s="842"/>
      <c r="O49" s="842"/>
      <c r="P49" s="842"/>
      <c r="Q49" s="842"/>
      <c r="R49" s="842"/>
      <c r="S49" s="842"/>
      <c r="T49" s="842"/>
      <c r="U49" s="842"/>
      <c r="V49" s="842"/>
      <c r="W49" s="842"/>
      <c r="X49" s="842"/>
      <c r="Y49" s="842"/>
      <c r="Z49" s="842"/>
      <c r="AA49" s="842"/>
      <c r="AB49" s="842"/>
      <c r="AC49" s="842"/>
      <c r="AD49" s="842"/>
      <c r="AE49" s="842"/>
      <c r="AF49" s="842"/>
      <c r="AG49" s="842"/>
      <c r="AH49" s="842"/>
      <c r="AI49" s="842"/>
      <c r="AJ49" s="842"/>
      <c r="AK49" s="842"/>
      <c r="AL49" s="842"/>
      <c r="AM49" s="842"/>
      <c r="AN49" s="842"/>
      <c r="AO49" s="842"/>
      <c r="AP49" s="842"/>
      <c r="AQ49" s="843"/>
      <c r="AR49" s="215">
        <f t="shared" si="1"/>
        <v>132</v>
      </c>
      <c r="AS49" s="844">
        <v>0</v>
      </c>
      <c r="AT49" s="845"/>
      <c r="AU49" s="845"/>
      <c r="AV49" s="845"/>
      <c r="AW49" s="846"/>
    </row>
    <row r="50" spans="1:49" ht="31.5" customHeight="1" thickBot="1">
      <c r="B50" s="781"/>
      <c r="C50" s="782"/>
      <c r="D50" s="644" t="s">
        <v>516</v>
      </c>
      <c r="E50" s="644"/>
      <c r="F50" s="644"/>
      <c r="G50" s="644"/>
      <c r="H50" s="644"/>
      <c r="I50" s="644"/>
      <c r="J50" s="644"/>
      <c r="K50" s="644"/>
      <c r="L50" s="644"/>
      <c r="M50" s="644"/>
      <c r="N50" s="644"/>
      <c r="O50" s="644"/>
      <c r="P50" s="644"/>
      <c r="Q50" s="644"/>
      <c r="R50" s="644"/>
      <c r="S50" s="644"/>
      <c r="T50" s="644"/>
      <c r="U50" s="644"/>
      <c r="V50" s="644"/>
      <c r="W50" s="644"/>
      <c r="X50" s="644"/>
      <c r="Y50" s="644"/>
      <c r="Z50" s="644"/>
      <c r="AA50" s="644"/>
      <c r="AB50" s="644"/>
      <c r="AC50" s="644"/>
      <c r="AD50" s="644"/>
      <c r="AE50" s="644"/>
      <c r="AF50" s="644"/>
      <c r="AG50" s="644"/>
      <c r="AH50" s="644"/>
      <c r="AI50" s="644"/>
      <c r="AJ50" s="644"/>
      <c r="AK50" s="644"/>
      <c r="AL50" s="644"/>
      <c r="AM50" s="644"/>
      <c r="AN50" s="644"/>
      <c r="AO50" s="644"/>
      <c r="AP50" s="644"/>
      <c r="AQ50" s="787"/>
      <c r="AR50" s="322">
        <f t="shared" si="1"/>
        <v>133</v>
      </c>
      <c r="AS50" s="796">
        <v>0</v>
      </c>
      <c r="AT50" s="797"/>
      <c r="AU50" s="797"/>
      <c r="AV50" s="797"/>
      <c r="AW50" s="798"/>
    </row>
    <row r="51" spans="1:49" ht="31.5" customHeight="1" thickBot="1">
      <c r="B51" s="783"/>
      <c r="C51" s="784"/>
      <c r="D51" s="799" t="s">
        <v>517</v>
      </c>
      <c r="E51" s="799"/>
      <c r="F51" s="799"/>
      <c r="G51" s="799"/>
      <c r="H51" s="799"/>
      <c r="I51" s="799"/>
      <c r="J51" s="799"/>
      <c r="K51" s="799"/>
      <c r="L51" s="799"/>
      <c r="M51" s="799"/>
      <c r="N51" s="799"/>
      <c r="O51" s="799"/>
      <c r="P51" s="799"/>
      <c r="Q51" s="799"/>
      <c r="R51" s="799"/>
      <c r="S51" s="799"/>
      <c r="T51" s="799"/>
      <c r="U51" s="799"/>
      <c r="V51" s="799"/>
      <c r="W51" s="799"/>
      <c r="X51" s="799"/>
      <c r="Y51" s="799"/>
      <c r="Z51" s="799"/>
      <c r="AA51" s="799"/>
      <c r="AB51" s="799"/>
      <c r="AC51" s="799"/>
      <c r="AD51" s="799"/>
      <c r="AE51" s="799"/>
      <c r="AF51" s="799"/>
      <c r="AG51" s="799"/>
      <c r="AH51" s="799"/>
      <c r="AI51" s="799"/>
      <c r="AJ51" s="799"/>
      <c r="AK51" s="799"/>
      <c r="AL51" s="799"/>
      <c r="AM51" s="799"/>
      <c r="AN51" s="799"/>
      <c r="AO51" s="799"/>
      <c r="AP51" s="799"/>
      <c r="AQ51" s="800"/>
      <c r="AR51" s="348">
        <f t="shared" si="1"/>
        <v>134</v>
      </c>
      <c r="AS51" s="801">
        <f>+AS48+AS49-AS50</f>
        <v>0</v>
      </c>
      <c r="AT51" s="802"/>
      <c r="AU51" s="802"/>
      <c r="AV51" s="802"/>
      <c r="AW51" s="803"/>
    </row>
    <row r="52" spans="1:49" ht="31.5" customHeight="1" thickTop="1" thickBot="1">
      <c r="B52" s="804" t="s">
        <v>518</v>
      </c>
      <c r="C52" s="805"/>
      <c r="D52" s="805"/>
      <c r="E52" s="805"/>
      <c r="F52" s="805"/>
      <c r="G52" s="805"/>
      <c r="H52" s="805"/>
      <c r="I52" s="805"/>
      <c r="J52" s="805"/>
      <c r="K52" s="805"/>
      <c r="L52" s="805"/>
      <c r="M52" s="805"/>
      <c r="N52" s="805"/>
      <c r="O52" s="805"/>
      <c r="P52" s="805"/>
      <c r="Q52" s="805"/>
      <c r="R52" s="805"/>
      <c r="S52" s="805"/>
      <c r="T52" s="805"/>
      <c r="U52" s="805"/>
      <c r="V52" s="805"/>
      <c r="W52" s="805"/>
      <c r="X52" s="805"/>
      <c r="Y52" s="805"/>
      <c r="Z52" s="805"/>
      <c r="AA52" s="805"/>
      <c r="AB52" s="805"/>
      <c r="AC52" s="805"/>
      <c r="AD52" s="805"/>
      <c r="AE52" s="805"/>
      <c r="AF52" s="805"/>
      <c r="AG52" s="805"/>
      <c r="AH52" s="805"/>
      <c r="AI52" s="805"/>
      <c r="AJ52" s="805"/>
      <c r="AK52" s="805"/>
      <c r="AL52" s="805"/>
      <c r="AM52" s="805"/>
      <c r="AN52" s="805"/>
      <c r="AO52" s="805"/>
      <c r="AP52" s="805"/>
      <c r="AQ52" s="806"/>
      <c r="AR52" s="485">
        <f t="shared" si="1"/>
        <v>135</v>
      </c>
      <c r="AS52" s="755">
        <f>+Desagregación!E26+Desagregación!G26</f>
        <v>0</v>
      </c>
      <c r="AT52" s="756"/>
      <c r="AU52" s="756"/>
      <c r="AV52" s="756"/>
      <c r="AW52" s="757"/>
    </row>
    <row r="53" spans="1:49" ht="31.5" customHeight="1" thickTop="1" thickBot="1">
      <c r="B53" s="781" t="s">
        <v>519</v>
      </c>
      <c r="C53" s="782"/>
      <c r="D53" s="785" t="s">
        <v>520</v>
      </c>
      <c r="E53" s="785"/>
      <c r="F53" s="785"/>
      <c r="G53" s="785"/>
      <c r="H53" s="785"/>
      <c r="I53" s="785"/>
      <c r="J53" s="785"/>
      <c r="K53" s="785"/>
      <c r="L53" s="785"/>
      <c r="M53" s="785"/>
      <c r="N53" s="785"/>
      <c r="O53" s="785"/>
      <c r="P53" s="785"/>
      <c r="Q53" s="785"/>
      <c r="R53" s="785"/>
      <c r="S53" s="785"/>
      <c r="T53" s="785"/>
      <c r="U53" s="785"/>
      <c r="V53" s="785"/>
      <c r="W53" s="785"/>
      <c r="X53" s="785"/>
      <c r="Y53" s="785"/>
      <c r="Z53" s="785"/>
      <c r="AA53" s="785"/>
      <c r="AB53" s="785"/>
      <c r="AC53" s="785"/>
      <c r="AD53" s="785"/>
      <c r="AE53" s="785"/>
      <c r="AF53" s="785"/>
      <c r="AG53" s="785"/>
      <c r="AH53" s="785"/>
      <c r="AI53" s="785"/>
      <c r="AJ53" s="785"/>
      <c r="AK53" s="785"/>
      <c r="AL53" s="785"/>
      <c r="AM53" s="785"/>
      <c r="AN53" s="785"/>
      <c r="AO53" s="785"/>
      <c r="AP53" s="785"/>
      <c r="AQ53" s="786"/>
      <c r="AR53" s="349">
        <v>136</v>
      </c>
      <c r="AS53" s="807">
        <f>+AS46+AS51+AS52</f>
        <v>0</v>
      </c>
      <c r="AT53" s="808"/>
      <c r="AU53" s="808"/>
      <c r="AV53" s="808"/>
      <c r="AW53" s="809"/>
    </row>
    <row r="54" spans="1:49" ht="31.5" customHeight="1" thickBot="1">
      <c r="B54" s="781"/>
      <c r="C54" s="782"/>
      <c r="D54" s="644" t="s">
        <v>521</v>
      </c>
      <c r="E54" s="644"/>
      <c r="F54" s="644"/>
      <c r="G54" s="644"/>
      <c r="H54" s="644"/>
      <c r="I54" s="644"/>
      <c r="J54" s="644"/>
      <c r="K54" s="644"/>
      <c r="L54" s="644"/>
      <c r="M54" s="644"/>
      <c r="N54" s="644"/>
      <c r="O54" s="644"/>
      <c r="P54" s="644"/>
      <c r="Q54" s="644"/>
      <c r="R54" s="644"/>
      <c r="S54" s="644"/>
      <c r="T54" s="644"/>
      <c r="U54" s="644"/>
      <c r="V54" s="644"/>
      <c r="W54" s="644"/>
      <c r="X54" s="644"/>
      <c r="Y54" s="644"/>
      <c r="Z54" s="644"/>
      <c r="AA54" s="644"/>
      <c r="AB54" s="644"/>
      <c r="AC54" s="644"/>
      <c r="AD54" s="644"/>
      <c r="AE54" s="644"/>
      <c r="AF54" s="644"/>
      <c r="AG54" s="644"/>
      <c r="AH54" s="644"/>
      <c r="AI54" s="644"/>
      <c r="AJ54" s="644"/>
      <c r="AK54" s="644"/>
      <c r="AL54" s="644"/>
      <c r="AM54" s="644"/>
      <c r="AN54" s="644"/>
      <c r="AO54" s="644"/>
      <c r="AP54" s="644"/>
      <c r="AQ54" s="787"/>
      <c r="AR54" s="322">
        <f t="shared" si="1"/>
        <v>137</v>
      </c>
      <c r="AS54" s="788">
        <v>0</v>
      </c>
      <c r="AT54" s="789"/>
      <c r="AU54" s="789"/>
      <c r="AV54" s="789"/>
      <c r="AW54" s="790"/>
    </row>
    <row r="55" spans="1:49" ht="31.5" customHeight="1" thickBot="1">
      <c r="B55" s="783"/>
      <c r="C55" s="784"/>
      <c r="D55" s="791" t="s">
        <v>522</v>
      </c>
      <c r="E55" s="791"/>
      <c r="F55" s="791"/>
      <c r="G55" s="791"/>
      <c r="H55" s="791"/>
      <c r="I55" s="791"/>
      <c r="J55" s="791"/>
      <c r="K55" s="791"/>
      <c r="L55" s="791"/>
      <c r="M55" s="791"/>
      <c r="N55" s="791"/>
      <c r="O55" s="791"/>
      <c r="P55" s="791"/>
      <c r="Q55" s="791"/>
      <c r="R55" s="791"/>
      <c r="S55" s="791"/>
      <c r="T55" s="791"/>
      <c r="U55" s="791"/>
      <c r="V55" s="791"/>
      <c r="W55" s="791"/>
      <c r="X55" s="791"/>
      <c r="Y55" s="791"/>
      <c r="Z55" s="791"/>
      <c r="AA55" s="791"/>
      <c r="AB55" s="791"/>
      <c r="AC55" s="791"/>
      <c r="AD55" s="791"/>
      <c r="AE55" s="791"/>
      <c r="AF55" s="791"/>
      <c r="AG55" s="791"/>
      <c r="AH55" s="791"/>
      <c r="AI55" s="791"/>
      <c r="AJ55" s="791"/>
      <c r="AK55" s="791"/>
      <c r="AL55" s="791"/>
      <c r="AM55" s="791"/>
      <c r="AN55" s="791"/>
      <c r="AO55" s="791"/>
      <c r="AP55" s="791"/>
      <c r="AQ55" s="792"/>
      <c r="AR55" s="348">
        <f t="shared" si="1"/>
        <v>138</v>
      </c>
      <c r="AS55" s="793">
        <f>+AS53+AS54</f>
        <v>0</v>
      </c>
      <c r="AT55" s="794"/>
      <c r="AU55" s="794"/>
      <c r="AV55" s="794"/>
      <c r="AW55" s="795"/>
    </row>
    <row r="56" spans="1:49" ht="21.95" customHeight="1" thickTop="1" thickBot="1">
      <c r="A56" s="343"/>
      <c r="B56" s="761"/>
      <c r="C56" s="762"/>
      <c r="D56" s="762"/>
      <c r="E56" s="762"/>
      <c r="F56" s="762"/>
      <c r="G56" s="762"/>
      <c r="H56" s="762"/>
      <c r="I56" s="762"/>
      <c r="J56" s="762"/>
      <c r="K56" s="762"/>
      <c r="L56" s="762"/>
      <c r="M56" s="762"/>
      <c r="N56" s="762"/>
      <c r="O56" s="762"/>
      <c r="P56" s="762"/>
      <c r="Q56" s="762"/>
      <c r="R56" s="762"/>
      <c r="S56" s="762"/>
      <c r="T56" s="762"/>
      <c r="U56" s="762"/>
      <c r="V56" s="762"/>
      <c r="W56" s="762"/>
      <c r="X56" s="762"/>
      <c r="Y56" s="762"/>
      <c r="Z56" s="762"/>
      <c r="AA56" s="762"/>
      <c r="AB56" s="762"/>
      <c r="AC56" s="762"/>
      <c r="AD56" s="762"/>
      <c r="AE56" s="762"/>
      <c r="AF56" s="762"/>
      <c r="AG56" s="762"/>
      <c r="AH56" s="762"/>
      <c r="AI56" s="762"/>
      <c r="AJ56" s="762"/>
      <c r="AK56" s="762"/>
      <c r="AL56" s="762"/>
      <c r="AM56" s="762"/>
      <c r="AN56" s="762"/>
      <c r="AO56" s="762"/>
      <c r="AP56" s="762"/>
      <c r="AQ56" s="762"/>
      <c r="AR56" s="762"/>
      <c r="AS56" s="762"/>
      <c r="AT56" s="762"/>
      <c r="AU56" s="762"/>
      <c r="AV56" s="762"/>
      <c r="AW56" s="763"/>
    </row>
    <row r="57" spans="1:49" ht="16.5" customHeight="1" thickTop="1" thickBot="1">
      <c r="B57" s="764" t="str">
        <f>"Como responsables de la informacion tributaria de la Dirección Regional, certificamos que la información reportada en la presente Declaración de Retención en la Fuente, IVA y Timbre, corresponde a las operaciones realizadas en el mes de "&amp;I4&amp;" de "&amp;I3</f>
        <v>Como responsables de la informacion tributaria de la Dirección Regional, certificamos que la información reportada en la presente Declaración de Retención en la Fuente, IVA y Timbre, corresponde a las operaciones realizadas en el mes de ENERO de 2026</v>
      </c>
      <c r="C57" s="765"/>
      <c r="D57" s="765"/>
      <c r="E57" s="765"/>
      <c r="F57" s="765"/>
      <c r="G57" s="765"/>
      <c r="H57" s="765"/>
      <c r="I57" s="765"/>
      <c r="J57" s="765"/>
      <c r="K57" s="765"/>
      <c r="L57" s="765"/>
      <c r="M57" s="765"/>
      <c r="N57" s="765"/>
      <c r="O57" s="765"/>
      <c r="P57" s="765"/>
      <c r="Q57" s="765"/>
      <c r="R57" s="765"/>
      <c r="S57" s="765"/>
      <c r="T57" s="765"/>
      <c r="U57" s="765"/>
      <c r="V57" s="765"/>
      <c r="W57" s="765"/>
      <c r="X57" s="765"/>
      <c r="Y57" s="765"/>
      <c r="Z57" s="765"/>
      <c r="AA57" s="765"/>
      <c r="AB57" s="765"/>
      <c r="AC57" s="765"/>
      <c r="AD57" s="765"/>
      <c r="AE57" s="765"/>
      <c r="AF57" s="765"/>
      <c r="AG57" s="765"/>
      <c r="AH57" s="765"/>
      <c r="AI57" s="765"/>
      <c r="AJ57" s="765"/>
      <c r="AK57" s="766"/>
      <c r="AL57" s="610"/>
      <c r="AM57" s="611"/>
      <c r="AN57" s="611"/>
      <c r="AO57" s="611"/>
      <c r="AP57" s="611"/>
      <c r="AQ57" s="611"/>
      <c r="AR57" s="611"/>
      <c r="AS57" s="611"/>
      <c r="AT57" s="611"/>
      <c r="AU57" s="611"/>
      <c r="AV57" s="611"/>
      <c r="AW57" s="773"/>
    </row>
    <row r="58" spans="1:49" ht="24" customHeight="1" thickTop="1" thickBot="1">
      <c r="B58" s="767"/>
      <c r="C58" s="768"/>
      <c r="D58" s="768"/>
      <c r="E58" s="768"/>
      <c r="F58" s="768"/>
      <c r="G58" s="768"/>
      <c r="H58" s="768"/>
      <c r="I58" s="768"/>
      <c r="J58" s="768"/>
      <c r="K58" s="768"/>
      <c r="L58" s="768"/>
      <c r="M58" s="768"/>
      <c r="N58" s="768"/>
      <c r="O58" s="768"/>
      <c r="P58" s="768"/>
      <c r="Q58" s="768"/>
      <c r="R58" s="768"/>
      <c r="S58" s="768"/>
      <c r="T58" s="768"/>
      <c r="U58" s="768"/>
      <c r="V58" s="768"/>
      <c r="W58" s="768"/>
      <c r="X58" s="768"/>
      <c r="Y58" s="768"/>
      <c r="Z58" s="768"/>
      <c r="AA58" s="768"/>
      <c r="AB58" s="768"/>
      <c r="AC58" s="768"/>
      <c r="AD58" s="768"/>
      <c r="AE58" s="768"/>
      <c r="AF58" s="768"/>
      <c r="AG58" s="768"/>
      <c r="AH58" s="768"/>
      <c r="AI58" s="768"/>
      <c r="AJ58" s="768"/>
      <c r="AK58" s="769"/>
      <c r="AL58" s="774" t="s">
        <v>523</v>
      </c>
      <c r="AM58" s="775"/>
      <c r="AN58" s="775"/>
      <c r="AO58" s="776"/>
      <c r="AP58" s="777">
        <f>+AS55</f>
        <v>0</v>
      </c>
      <c r="AQ58" s="778"/>
      <c r="AR58" s="778"/>
      <c r="AS58" s="778"/>
      <c r="AT58" s="778"/>
      <c r="AU58" s="778"/>
      <c r="AV58" s="779"/>
      <c r="AW58" s="350"/>
    </row>
    <row r="59" spans="1:49" ht="15.75" thickTop="1" thickBot="1">
      <c r="B59" s="770"/>
      <c r="C59" s="771"/>
      <c r="D59" s="771"/>
      <c r="E59" s="771"/>
      <c r="F59" s="771"/>
      <c r="G59" s="771"/>
      <c r="H59" s="771"/>
      <c r="I59" s="771"/>
      <c r="J59" s="771"/>
      <c r="K59" s="771"/>
      <c r="L59" s="771"/>
      <c r="M59" s="771"/>
      <c r="N59" s="771"/>
      <c r="O59" s="771"/>
      <c r="P59" s="771"/>
      <c r="Q59" s="771"/>
      <c r="R59" s="771"/>
      <c r="S59" s="771"/>
      <c r="T59" s="771"/>
      <c r="U59" s="771"/>
      <c r="V59" s="771"/>
      <c r="W59" s="771"/>
      <c r="X59" s="771"/>
      <c r="Y59" s="771"/>
      <c r="Z59" s="771"/>
      <c r="AA59" s="771"/>
      <c r="AB59" s="771"/>
      <c r="AC59" s="771"/>
      <c r="AD59" s="771"/>
      <c r="AE59" s="771"/>
      <c r="AF59" s="771"/>
      <c r="AG59" s="771"/>
      <c r="AH59" s="771"/>
      <c r="AI59" s="771"/>
      <c r="AJ59" s="771"/>
      <c r="AK59" s="772"/>
      <c r="AL59" s="614"/>
      <c r="AM59" s="615"/>
      <c r="AN59" s="615"/>
      <c r="AO59" s="615"/>
      <c r="AP59" s="615"/>
      <c r="AQ59" s="615"/>
      <c r="AR59" s="615"/>
      <c r="AS59" s="615"/>
      <c r="AT59" s="615"/>
      <c r="AU59" s="615"/>
      <c r="AV59" s="615"/>
      <c r="AW59" s="780"/>
    </row>
    <row r="60" spans="1:49" ht="15" thickTop="1">
      <c r="B60" s="353"/>
      <c r="C60" s="354"/>
      <c r="D60" s="354"/>
      <c r="E60" s="354"/>
      <c r="F60" s="354"/>
      <c r="G60" s="354"/>
      <c r="H60" s="354"/>
      <c r="I60" s="354"/>
      <c r="J60" s="354"/>
      <c r="K60" s="354"/>
      <c r="L60" s="354"/>
      <c r="M60" s="354"/>
      <c r="N60" s="354"/>
      <c r="O60" s="354"/>
      <c r="P60" s="354"/>
      <c r="Q60" s="354"/>
      <c r="R60" s="354"/>
      <c r="S60" s="354"/>
      <c r="T60" s="354"/>
      <c r="U60" s="354"/>
      <c r="V60" s="354"/>
      <c r="W60" s="354"/>
      <c r="X60" s="354"/>
      <c r="Y60" s="354"/>
      <c r="Z60" s="354"/>
      <c r="AA60" s="354"/>
      <c r="AB60" s="355"/>
      <c r="AC60" s="355"/>
      <c r="AD60" s="355"/>
      <c r="AE60" s="355"/>
      <c r="AF60" s="355"/>
      <c r="AG60" s="355"/>
      <c r="AH60" s="355"/>
      <c r="AI60" s="355"/>
      <c r="AJ60" s="355"/>
      <c r="AK60" s="356"/>
      <c r="AL60" s="356"/>
      <c r="AM60" s="356"/>
      <c r="AN60" s="356"/>
      <c r="AO60" s="356"/>
      <c r="AP60" s="356"/>
      <c r="AQ60" s="356"/>
      <c r="AR60" s="356"/>
      <c r="AS60" s="356"/>
      <c r="AT60" s="356"/>
      <c r="AU60" s="356"/>
      <c r="AV60" s="356"/>
      <c r="AW60" s="357"/>
    </row>
    <row r="61" spans="1:49" ht="15">
      <c r="B61" s="209"/>
      <c r="C61" s="210"/>
      <c r="D61" s="210"/>
      <c r="E61" s="210"/>
      <c r="F61" s="210"/>
      <c r="G61" s="210"/>
      <c r="H61" s="210"/>
      <c r="I61" s="210"/>
      <c r="J61" s="210"/>
      <c r="K61" s="210"/>
      <c r="L61" s="825"/>
      <c r="M61" s="825"/>
      <c r="N61" s="825"/>
      <c r="O61" s="825"/>
      <c r="P61" s="825"/>
      <c r="Q61" s="825"/>
      <c r="R61" s="825"/>
      <c r="S61" s="825"/>
      <c r="T61" s="825"/>
      <c r="U61" s="825"/>
      <c r="V61" s="825"/>
      <c r="W61" s="210"/>
      <c r="AB61" s="210"/>
      <c r="AC61" s="210"/>
      <c r="AD61" s="210"/>
      <c r="AE61" s="210"/>
      <c r="AF61" s="87"/>
      <c r="AG61" s="87"/>
      <c r="AH61" s="87"/>
      <c r="AI61" s="327"/>
      <c r="AJ61" s="827"/>
      <c r="AK61" s="827"/>
      <c r="AL61" s="827"/>
      <c r="AM61" s="827"/>
      <c r="AN61" s="827"/>
      <c r="AO61" s="827"/>
      <c r="AP61" s="827"/>
      <c r="AQ61" s="827"/>
      <c r="AW61" s="358"/>
    </row>
    <row r="62" spans="1:49" ht="36" customHeight="1">
      <c r="B62" s="161"/>
      <c r="C62" s="77" t="s">
        <v>524</v>
      </c>
      <c r="D62" s="74"/>
      <c r="E62" s="74"/>
      <c r="F62" s="74"/>
      <c r="G62" s="74"/>
      <c r="H62" s="74"/>
      <c r="I62" s="74"/>
      <c r="J62" s="74"/>
      <c r="K62" s="74"/>
      <c r="L62" s="825"/>
      <c r="M62" s="825"/>
      <c r="N62" s="825"/>
      <c r="O62" s="825"/>
      <c r="P62" s="825"/>
      <c r="Q62" s="825"/>
      <c r="R62" s="825"/>
      <c r="S62" s="825"/>
      <c r="T62" s="825"/>
      <c r="U62" s="825"/>
      <c r="V62" s="825"/>
      <c r="W62" s="76"/>
      <c r="AB62" s="77" t="s">
        <v>524</v>
      </c>
      <c r="AC62" s="76"/>
      <c r="AD62" s="88"/>
      <c r="AE62" s="88"/>
      <c r="AI62" s="327"/>
      <c r="AJ62" s="827"/>
      <c r="AK62" s="827"/>
      <c r="AL62" s="827"/>
      <c r="AM62" s="827"/>
      <c r="AN62" s="827"/>
      <c r="AO62" s="827"/>
      <c r="AP62" s="827"/>
      <c r="AQ62" s="827"/>
      <c r="AW62" s="358"/>
    </row>
    <row r="63" spans="1:49" ht="21.95" customHeight="1" thickBot="1">
      <c r="A63" s="88"/>
      <c r="B63" s="161"/>
      <c r="C63" s="603" t="str">
        <f>+DECLARACIONES!C27</f>
        <v>Director(a) Regional</v>
      </c>
      <c r="D63" s="603"/>
      <c r="E63" s="603"/>
      <c r="F63" s="603"/>
      <c r="G63" s="603"/>
      <c r="H63" s="603"/>
      <c r="I63" s="79"/>
      <c r="J63" s="79"/>
      <c r="K63" s="79"/>
      <c r="L63" s="826"/>
      <c r="M63" s="826"/>
      <c r="N63" s="826"/>
      <c r="O63" s="826"/>
      <c r="P63" s="826"/>
      <c r="Q63" s="826"/>
      <c r="R63" s="826"/>
      <c r="S63" s="826"/>
      <c r="T63" s="826"/>
      <c r="U63" s="826"/>
      <c r="V63" s="826"/>
      <c r="W63" s="88"/>
      <c r="AB63" s="77" t="str">
        <f>+DECLARACIONES!L27</f>
        <v>Coordinador(a) Financiero(a) Regional</v>
      </c>
      <c r="AC63" s="89"/>
      <c r="AD63" s="80"/>
      <c r="AE63" s="80"/>
      <c r="AF63" s="80"/>
      <c r="AG63" s="88"/>
      <c r="AH63" s="88"/>
      <c r="AI63" s="88"/>
      <c r="AJ63" s="828"/>
      <c r="AK63" s="828"/>
      <c r="AL63" s="828"/>
      <c r="AM63" s="828"/>
      <c r="AN63" s="828"/>
      <c r="AO63" s="828"/>
      <c r="AP63" s="828"/>
      <c r="AQ63" s="828"/>
      <c r="AW63" s="358"/>
    </row>
    <row r="64" spans="1:49" ht="15">
      <c r="A64" s="88"/>
      <c r="B64" s="161"/>
      <c r="C64" s="78">
        <f>+DECLARACIONES!C28</f>
        <v>0</v>
      </c>
      <c r="D64" s="79"/>
      <c r="E64" s="79"/>
      <c r="F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88"/>
      <c r="S64" s="88"/>
      <c r="T64" s="88"/>
      <c r="U64" s="88"/>
      <c r="V64" s="88"/>
      <c r="W64" s="88"/>
      <c r="AB64" s="78">
        <f>+DECLARACIONES!L28</f>
        <v>0</v>
      </c>
      <c r="AC64" s="89"/>
      <c r="AD64" s="80"/>
      <c r="AE64" s="80"/>
      <c r="AF64" s="80"/>
      <c r="AG64" s="88"/>
      <c r="AH64" s="88"/>
      <c r="AI64" s="88"/>
      <c r="AJ64" s="87"/>
      <c r="AK64" s="88"/>
      <c r="AL64" s="88"/>
      <c r="AM64" s="88"/>
      <c r="AN64" s="88"/>
      <c r="AW64" s="358"/>
    </row>
    <row r="65" spans="1:49" ht="15">
      <c r="A65" s="88"/>
      <c r="B65" s="161"/>
      <c r="C65" s="78" t="str">
        <f>+DECLARACIONES!C29</f>
        <v>C.C. No.</v>
      </c>
      <c r="D65" s="79"/>
      <c r="E65" s="79"/>
      <c r="F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88"/>
      <c r="S65" s="88"/>
      <c r="T65" s="88"/>
      <c r="U65" s="88"/>
      <c r="V65" s="88"/>
      <c r="W65" s="88"/>
      <c r="AB65" s="78" t="str">
        <f>+DECLARACIONES!L29</f>
        <v>C.C. No.</v>
      </c>
      <c r="AC65" s="89"/>
      <c r="AD65" s="80"/>
      <c r="AE65" s="80"/>
      <c r="AF65" s="80"/>
      <c r="AG65" s="88"/>
      <c r="AH65" s="88"/>
      <c r="AI65" s="88"/>
      <c r="AJ65" s="87"/>
      <c r="AK65" s="88"/>
      <c r="AL65" s="88"/>
      <c r="AM65" s="88"/>
      <c r="AN65" s="88"/>
      <c r="AW65" s="358"/>
    </row>
    <row r="66" spans="1:49" ht="21.95" customHeight="1">
      <c r="A66" s="88"/>
      <c r="B66" s="161"/>
      <c r="C66" s="78"/>
      <c r="D66" s="79"/>
      <c r="E66" s="79"/>
      <c r="F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88"/>
      <c r="S66" s="88"/>
      <c r="T66" s="88"/>
      <c r="U66" s="88"/>
      <c r="V66" s="88"/>
      <c r="W66" s="88"/>
      <c r="X66" s="78"/>
      <c r="Y66" s="89"/>
      <c r="Z66" s="80"/>
      <c r="AA66" s="80"/>
      <c r="AB66" s="80"/>
      <c r="AC66" s="88"/>
      <c r="AD66" s="88"/>
      <c r="AE66" s="88"/>
      <c r="AF66" s="87"/>
      <c r="AG66" s="88"/>
      <c r="AH66" s="88"/>
      <c r="AI66" s="88"/>
      <c r="AJ66" s="88"/>
      <c r="AK66" s="88"/>
      <c r="AW66" s="358"/>
    </row>
    <row r="67" spans="1:49" ht="52.5" customHeight="1">
      <c r="A67" s="88"/>
      <c r="B67" s="161"/>
      <c r="C67" s="90" t="s">
        <v>524</v>
      </c>
      <c r="D67" s="79"/>
      <c r="E67" s="79"/>
      <c r="F67" s="79"/>
      <c r="G67" s="79"/>
      <c r="H67" s="79"/>
      <c r="I67" s="79"/>
      <c r="J67" s="79"/>
      <c r="K67" s="79"/>
      <c r="L67" s="829"/>
      <c r="M67" s="829"/>
      <c r="N67" s="829"/>
      <c r="O67" s="829"/>
      <c r="P67" s="829"/>
      <c r="Q67" s="829"/>
      <c r="R67" s="829"/>
      <c r="S67" s="829"/>
      <c r="T67" s="829"/>
      <c r="U67" s="829"/>
      <c r="V67" s="829"/>
      <c r="W67" s="88"/>
      <c r="AB67" s="77" t="s">
        <v>524</v>
      </c>
      <c r="AC67" s="89"/>
      <c r="AG67" s="88"/>
      <c r="AH67" s="327"/>
      <c r="AI67" s="327"/>
      <c r="AJ67" s="827"/>
      <c r="AK67" s="827"/>
      <c r="AL67" s="827"/>
      <c r="AM67" s="827"/>
      <c r="AN67" s="827"/>
      <c r="AO67" s="827"/>
      <c r="AP67" s="827"/>
      <c r="AQ67" s="827"/>
      <c r="AW67" s="358"/>
    </row>
    <row r="68" spans="1:49" ht="16.5" thickBot="1">
      <c r="A68" s="88"/>
      <c r="B68" s="161"/>
      <c r="C68" s="90" t="str">
        <f>+DECLARACIONES!C32</f>
        <v>Contador(a) Regional</v>
      </c>
      <c r="D68" s="88"/>
      <c r="E68" s="88"/>
      <c r="F68" s="88"/>
      <c r="G68" s="88"/>
      <c r="H68" s="88"/>
      <c r="I68" s="88"/>
      <c r="J68" s="88"/>
      <c r="K68" s="88"/>
      <c r="L68" s="830"/>
      <c r="M68" s="830"/>
      <c r="N68" s="830"/>
      <c r="O68" s="830"/>
      <c r="P68" s="830"/>
      <c r="Q68" s="830"/>
      <c r="R68" s="830"/>
      <c r="S68" s="830"/>
      <c r="T68" s="830"/>
      <c r="U68" s="830"/>
      <c r="V68" s="830"/>
      <c r="W68" s="88"/>
      <c r="AB68" s="77" t="str">
        <f>+DECLARACIONES!L32</f>
        <v>Tesorero(a)/Pagador(a) Regional</v>
      </c>
      <c r="AC68" s="89"/>
      <c r="AD68" s="80"/>
      <c r="AE68" s="80"/>
      <c r="AF68" s="80"/>
      <c r="AG68" s="80"/>
      <c r="AH68" s="80"/>
      <c r="AI68" s="80"/>
      <c r="AJ68" s="828"/>
      <c r="AK68" s="828"/>
      <c r="AL68" s="828"/>
      <c r="AM68" s="828"/>
      <c r="AN68" s="828"/>
      <c r="AO68" s="828"/>
      <c r="AP68" s="828"/>
      <c r="AQ68" s="828"/>
      <c r="AW68" s="358"/>
    </row>
    <row r="69" spans="1:49" ht="15">
      <c r="A69" s="88"/>
      <c r="B69" s="161"/>
      <c r="C69" s="89">
        <f>+DECLARACIONES!C33</f>
        <v>0</v>
      </c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AB69" s="78">
        <f>+DECLARACIONES!L33</f>
        <v>0</v>
      </c>
      <c r="AC69" s="89"/>
      <c r="AD69" s="80"/>
      <c r="AE69" s="80"/>
      <c r="AF69" s="80"/>
      <c r="AG69" s="80"/>
      <c r="AH69" s="80"/>
      <c r="AI69" s="80"/>
      <c r="AJ69" s="80"/>
      <c r="AK69" s="88"/>
      <c r="AL69" s="88"/>
      <c r="AM69" s="88"/>
      <c r="AN69" s="88"/>
      <c r="AW69" s="358"/>
    </row>
    <row r="70" spans="1:49" ht="15">
      <c r="B70" s="161"/>
      <c r="C70" s="89" t="str">
        <f>+DECLARACIONES!C34</f>
        <v>C.C. No.</v>
      </c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5"/>
      <c r="Q70" s="75"/>
      <c r="R70" s="75"/>
      <c r="S70" s="75"/>
      <c r="T70" s="75"/>
      <c r="U70" s="75"/>
      <c r="V70" s="76"/>
      <c r="W70" s="76"/>
      <c r="AB70" s="78" t="str">
        <f>+DECLARACIONES!L34</f>
        <v>C.C. No.</v>
      </c>
      <c r="AC70" s="89"/>
      <c r="AD70" s="80"/>
      <c r="AE70" s="80"/>
      <c r="AF70" s="80"/>
      <c r="AG70" s="80"/>
      <c r="AH70" s="80"/>
      <c r="AI70" s="80"/>
      <c r="AJ70" s="80"/>
      <c r="AW70" s="358"/>
    </row>
    <row r="71" spans="1:49" ht="15">
      <c r="B71" s="161"/>
      <c r="C71" s="78" t="str">
        <f>+DECLARACIONES!C35</f>
        <v>T.P. No.</v>
      </c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5"/>
      <c r="Q71" s="75"/>
      <c r="R71" s="75"/>
      <c r="S71" s="75"/>
      <c r="T71" s="75"/>
      <c r="U71" s="75"/>
      <c r="V71" s="76"/>
      <c r="W71" s="76"/>
      <c r="X71" s="76"/>
      <c r="Y71" s="76"/>
      <c r="Z71" s="88"/>
      <c r="AA71" s="86"/>
      <c r="AW71" s="358"/>
    </row>
    <row r="72" spans="1:49" ht="14.25">
      <c r="B72" s="161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5"/>
      <c r="Q72" s="75"/>
      <c r="R72" s="75"/>
      <c r="S72" s="75"/>
      <c r="T72" s="75"/>
      <c r="U72" s="75"/>
      <c r="V72" s="76"/>
      <c r="W72" s="76"/>
      <c r="X72" s="76"/>
      <c r="Y72" s="76"/>
      <c r="Z72" s="88"/>
      <c r="AA72" s="86"/>
      <c r="AW72" s="358"/>
    </row>
    <row r="73" spans="1:49" ht="21.95" customHeight="1" thickBot="1">
      <c r="B73" s="161"/>
      <c r="P73" s="81" t="s">
        <v>525</v>
      </c>
      <c r="Q73" s="74"/>
      <c r="R73" s="74"/>
      <c r="S73" s="74"/>
      <c r="T73" s="74"/>
      <c r="U73" s="74"/>
      <c r="V73" s="754">
        <f>I5</f>
        <v>46024</v>
      </c>
      <c r="W73" s="754"/>
      <c r="X73" s="754"/>
      <c r="Y73" s="754"/>
      <c r="Z73" s="754"/>
      <c r="AA73" s="754"/>
      <c r="AB73" s="754"/>
      <c r="AC73" s="75"/>
      <c r="AW73" s="358"/>
    </row>
    <row r="74" spans="1:49" ht="15.75" thickBot="1">
      <c r="B74" s="162"/>
      <c r="C74" s="163"/>
      <c r="D74" s="164"/>
      <c r="E74" s="164"/>
      <c r="F74" s="164"/>
      <c r="G74" s="164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5"/>
      <c r="S74" s="165"/>
      <c r="T74" s="165"/>
      <c r="U74" s="165"/>
      <c r="V74" s="165"/>
      <c r="W74" s="165"/>
      <c r="X74" s="165"/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/>
      <c r="AM74" s="165"/>
      <c r="AN74" s="165"/>
      <c r="AO74" s="165"/>
      <c r="AP74" s="165"/>
      <c r="AQ74" s="165"/>
      <c r="AR74" s="165"/>
      <c r="AS74" s="165"/>
      <c r="AT74" s="165"/>
      <c r="AU74" s="165"/>
      <c r="AV74" s="165"/>
      <c r="AW74" s="344"/>
    </row>
    <row r="75" spans="1:49" ht="12" customHeight="1" thickTop="1">
      <c r="T75" s="85"/>
      <c r="U75" s="85"/>
      <c r="V75" s="86"/>
      <c r="W75" s="86"/>
      <c r="X75" s="86"/>
      <c r="Y75" s="83"/>
      <c r="Z75" s="83"/>
    </row>
  </sheetData>
  <mergeCells count="203">
    <mergeCell ref="AA18:AE18"/>
    <mergeCell ref="AA19:AE19"/>
    <mergeCell ref="AG18:AK18"/>
    <mergeCell ref="AG19:AK19"/>
    <mergeCell ref="AM36:AQ36"/>
    <mergeCell ref="AS36:AW36"/>
    <mergeCell ref="L61:V63"/>
    <mergeCell ref="AJ61:AQ63"/>
    <mergeCell ref="L67:V68"/>
    <mergeCell ref="AJ67:AQ68"/>
    <mergeCell ref="AS46:AW46"/>
    <mergeCell ref="B47:AW47"/>
    <mergeCell ref="B48:C51"/>
    <mergeCell ref="D48:AQ48"/>
    <mergeCell ref="AS48:AW48"/>
    <mergeCell ref="D49:AQ49"/>
    <mergeCell ref="AS49:AW49"/>
    <mergeCell ref="D43:Y43"/>
    <mergeCell ref="AA43:AE43"/>
    <mergeCell ref="AG43:AK43"/>
    <mergeCell ref="AS43:AW43"/>
    <mergeCell ref="D44:U44"/>
    <mergeCell ref="AA44:AE44"/>
    <mergeCell ref="AG44:AK44"/>
    <mergeCell ref="V73:AB73"/>
    <mergeCell ref="AS52:AW52"/>
    <mergeCell ref="AM43:AQ43"/>
    <mergeCell ref="B56:AW56"/>
    <mergeCell ref="B57:AK59"/>
    <mergeCell ref="AL57:AW57"/>
    <mergeCell ref="AL58:AO58"/>
    <mergeCell ref="AP58:AV58"/>
    <mergeCell ref="AL59:AW59"/>
    <mergeCell ref="B53:C55"/>
    <mergeCell ref="D53:AQ53"/>
    <mergeCell ref="D54:AQ54"/>
    <mergeCell ref="AS54:AW54"/>
    <mergeCell ref="D55:AQ55"/>
    <mergeCell ref="AS55:AW55"/>
    <mergeCell ref="D50:AQ50"/>
    <mergeCell ref="AS50:AW50"/>
    <mergeCell ref="D51:AQ51"/>
    <mergeCell ref="AS51:AW51"/>
    <mergeCell ref="B52:AQ52"/>
    <mergeCell ref="AS53:AW53"/>
    <mergeCell ref="B45:AQ45"/>
    <mergeCell ref="AS45:AW45"/>
    <mergeCell ref="B46:AQ46"/>
    <mergeCell ref="AM44:AQ44"/>
    <mergeCell ref="AS44:AW44"/>
    <mergeCell ref="D41:U41"/>
    <mergeCell ref="AA41:AE41"/>
    <mergeCell ref="AG41:AK41"/>
    <mergeCell ref="AM41:AQ41"/>
    <mergeCell ref="AS41:AW41"/>
    <mergeCell ref="D42:Y42"/>
    <mergeCell ref="AA42:AE42"/>
    <mergeCell ref="AG42:AK42"/>
    <mergeCell ref="AM42:AQ42"/>
    <mergeCell ref="AS42:AW42"/>
    <mergeCell ref="D39:U39"/>
    <mergeCell ref="AA39:AE39"/>
    <mergeCell ref="AG39:AK39"/>
    <mergeCell ref="AM39:AQ39"/>
    <mergeCell ref="AS39:AW39"/>
    <mergeCell ref="D40:U40"/>
    <mergeCell ref="AA40:AE40"/>
    <mergeCell ref="AG40:AK40"/>
    <mergeCell ref="AM40:AQ40"/>
    <mergeCell ref="AS40:AW40"/>
    <mergeCell ref="AS37:AW37"/>
    <mergeCell ref="D38:U38"/>
    <mergeCell ref="AA38:AE38"/>
    <mergeCell ref="AG38:AK38"/>
    <mergeCell ref="AM38:AQ38"/>
    <mergeCell ref="AS38:AW38"/>
    <mergeCell ref="AS35:AW35"/>
    <mergeCell ref="B36:C44"/>
    <mergeCell ref="D36:U36"/>
    <mergeCell ref="AA36:AE36"/>
    <mergeCell ref="AG36:AK36"/>
    <mergeCell ref="D37:U37"/>
    <mergeCell ref="AA37:AE37"/>
    <mergeCell ref="AG37:AK37"/>
    <mergeCell ref="AM37:AQ37"/>
    <mergeCell ref="B34:C35"/>
    <mergeCell ref="D34:Y34"/>
    <mergeCell ref="AA34:AE34"/>
    <mergeCell ref="AG34:AK34"/>
    <mergeCell ref="AM34:AQ34"/>
    <mergeCell ref="AS34:AW34"/>
    <mergeCell ref="D35:Y35"/>
    <mergeCell ref="AA35:AE35"/>
    <mergeCell ref="AG35:AK35"/>
    <mergeCell ref="AM35:AQ35"/>
    <mergeCell ref="B32:Y32"/>
    <mergeCell ref="AA32:AE32"/>
    <mergeCell ref="AG32:AK32"/>
    <mergeCell ref="AM32:AQ32"/>
    <mergeCell ref="AS32:AW32"/>
    <mergeCell ref="B33:Y33"/>
    <mergeCell ref="AA33:AE33"/>
    <mergeCell ref="AG33:AK33"/>
    <mergeCell ref="AM33:AQ33"/>
    <mergeCell ref="AS33:AW33"/>
    <mergeCell ref="B29:Y29"/>
    <mergeCell ref="AA29:AE29"/>
    <mergeCell ref="AG29:AK29"/>
    <mergeCell ref="AM29:AQ29"/>
    <mergeCell ref="AS29:AW29"/>
    <mergeCell ref="B30:Y30"/>
    <mergeCell ref="AM30:AQ30"/>
    <mergeCell ref="AS30:AW30"/>
    <mergeCell ref="B31:Y31"/>
    <mergeCell ref="AA31:AE31"/>
    <mergeCell ref="AG31:AK31"/>
    <mergeCell ref="AM31:AQ31"/>
    <mergeCell ref="AS31:AW31"/>
    <mergeCell ref="AA30:AE30"/>
    <mergeCell ref="AG30:AK30"/>
    <mergeCell ref="B27:Y27"/>
    <mergeCell ref="AA27:AE27"/>
    <mergeCell ref="AG27:AK27"/>
    <mergeCell ref="AM27:AQ27"/>
    <mergeCell ref="AS27:AW27"/>
    <mergeCell ref="B28:Y28"/>
    <mergeCell ref="AA28:AE28"/>
    <mergeCell ref="AG28:AK28"/>
    <mergeCell ref="AM28:AQ28"/>
    <mergeCell ref="AS28:AW28"/>
    <mergeCell ref="B25:Y25"/>
    <mergeCell ref="AA25:AE25"/>
    <mergeCell ref="AG25:AK25"/>
    <mergeCell ref="AM25:AQ25"/>
    <mergeCell ref="AS25:AW25"/>
    <mergeCell ref="B26:Y26"/>
    <mergeCell ref="AA26:AE26"/>
    <mergeCell ref="AG26:AK26"/>
    <mergeCell ref="AM26:AQ26"/>
    <mergeCell ref="AS26:AW26"/>
    <mergeCell ref="B23:Y23"/>
    <mergeCell ref="AA23:AE23"/>
    <mergeCell ref="AG23:AK23"/>
    <mergeCell ref="AM23:AQ23"/>
    <mergeCell ref="AS23:AW23"/>
    <mergeCell ref="B24:Y24"/>
    <mergeCell ref="AA24:AE24"/>
    <mergeCell ref="AG24:AK24"/>
    <mergeCell ref="AM24:AQ24"/>
    <mergeCell ref="AS24:AW24"/>
    <mergeCell ref="AG20:AK20"/>
    <mergeCell ref="AM20:AQ20"/>
    <mergeCell ref="AS20:AW20"/>
    <mergeCell ref="B21:Y21"/>
    <mergeCell ref="AA21:AE21"/>
    <mergeCell ref="AG21:AK21"/>
    <mergeCell ref="AM21:AQ21"/>
    <mergeCell ref="AS21:AW21"/>
    <mergeCell ref="B22:Y22"/>
    <mergeCell ref="AA22:AE22"/>
    <mergeCell ref="AG22:AK22"/>
    <mergeCell ref="AM22:AQ22"/>
    <mergeCell ref="AS22:AW22"/>
    <mergeCell ref="B2:U2"/>
    <mergeCell ref="AE2:AJ2"/>
    <mergeCell ref="B3:G3"/>
    <mergeCell ref="I3:U3"/>
    <mergeCell ref="AE3:AF3"/>
    <mergeCell ref="AG3:AJ3"/>
    <mergeCell ref="B7:K13"/>
    <mergeCell ref="L7:AK14"/>
    <mergeCell ref="B15:C15"/>
    <mergeCell ref="D15:E15"/>
    <mergeCell ref="F15:G15"/>
    <mergeCell ref="J15:P15"/>
    <mergeCell ref="S15:X15"/>
    <mergeCell ref="Y15:AD15"/>
    <mergeCell ref="AE15:AF15"/>
    <mergeCell ref="AG15:AK15"/>
    <mergeCell ref="C63:H63"/>
    <mergeCell ref="AR7:AW15"/>
    <mergeCell ref="AL7:AQ15"/>
    <mergeCell ref="B4:G4"/>
    <mergeCell ref="I4:U4"/>
    <mergeCell ref="AE4:AF4"/>
    <mergeCell ref="AG4:AJ4"/>
    <mergeCell ref="B5:G5"/>
    <mergeCell ref="I5:U5"/>
    <mergeCell ref="AR17:AW17"/>
    <mergeCell ref="B18:Y18"/>
    <mergeCell ref="AM18:AQ18"/>
    <mergeCell ref="AS18:AW18"/>
    <mergeCell ref="B19:Y19"/>
    <mergeCell ref="AM19:AQ19"/>
    <mergeCell ref="AS19:AW19"/>
    <mergeCell ref="B16:Y17"/>
    <mergeCell ref="Z16:AK16"/>
    <mergeCell ref="AL16:AW16"/>
    <mergeCell ref="Z17:AE17"/>
    <mergeCell ref="AF17:AK17"/>
    <mergeCell ref="AL17:AQ17"/>
    <mergeCell ref="B20:Y20"/>
    <mergeCell ref="AA20:AE20"/>
  </mergeCells>
  <printOptions horizontalCentered="1" verticalCentered="1"/>
  <pageMargins left="0.39370078740157483" right="0.39370078740157483" top="0.78740157480314965" bottom="0.59055118110236227" header="0" footer="0"/>
  <pageSetup scale="41" orientation="portrait" blackAndWhite="1" horizontalDpi="300" verticalDpi="300" r:id="rId1"/>
  <headerFooter alignWithMargins="0">
    <oddHeader xml:space="preserve">&amp;L&amp;G&amp;CPROCESO GESTIÓN FINANCIERA
FORMATO REVISIÓN DE RETENCIÓN EN LA FUENTE
&amp;RF1.P34.GF
Versión 7
&amp;P de &amp;N
20/02/2026
Clasificación de la Información
Pública
</oddHeader>
    <oddFooter>&amp;C&amp;G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57DD1EA-2C0E-4461-97D7-DF49B9B9846C}">
          <x14:formula1>
            <xm:f>Listas!$I$6:$I$18</xm:f>
          </x14:formula1>
          <xm:sqref>I4:U4</xm:sqref>
        </x14:dataValidation>
        <x14:dataValidation type="list" allowBlank="1" showInputMessage="1" showErrorMessage="1" xr:uid="{E841696C-1790-4147-9188-104FEF871A61}">
          <x14:formula1>
            <xm:f>Listas!$B$6:$B$143</xm:f>
          </x14:formula1>
          <xm:sqref>AG4:AJ4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BG70"/>
  <sheetViews>
    <sheetView showGridLines="0" zoomScale="85" zoomScaleNormal="85" workbookViewId="0">
      <pane xSplit="7" ySplit="3" topLeftCell="K56" activePane="bottomRight" state="frozen"/>
      <selection activeCell="J81" sqref="J81"/>
      <selection pane="topRight" activeCell="J81" sqref="J81"/>
      <selection pane="bottomLeft" activeCell="J81" sqref="J81"/>
      <selection pane="bottomRight" activeCell="J81" sqref="J81"/>
    </sheetView>
  </sheetViews>
  <sheetFormatPr baseColWidth="10" defaultColWidth="11.42578125" defaultRowHeight="12.75"/>
  <cols>
    <col min="1" max="1" width="5.7109375" style="18" customWidth="1"/>
    <col min="2" max="2" width="17.28515625" style="16" customWidth="1"/>
    <col min="3" max="3" width="9.7109375" style="16" customWidth="1"/>
    <col min="4" max="4" width="5.5703125" style="14" customWidth="1"/>
    <col min="5" max="5" width="32.7109375" style="14" customWidth="1"/>
    <col min="6" max="6" width="10.5703125" style="13" customWidth="1"/>
    <col min="7" max="7" width="10.5703125" style="167" customWidth="1"/>
    <col min="8" max="8" width="6.7109375" style="168" hidden="1" customWidth="1"/>
    <col min="9" max="10" width="14.7109375" style="168" hidden="1" customWidth="1"/>
    <col min="11" max="11" width="18.7109375" style="194" customWidth="1"/>
    <col min="12" max="12" width="6.7109375" style="168" hidden="1" customWidth="1"/>
    <col min="13" max="14" width="14.7109375" style="168" hidden="1" customWidth="1"/>
    <col min="15" max="15" width="18.7109375" style="194" customWidth="1"/>
    <col min="16" max="16" width="6.7109375" style="168" hidden="1" customWidth="1"/>
    <col min="17" max="18" width="14.7109375" style="168" hidden="1" customWidth="1"/>
    <col min="19" max="19" width="18.7109375" style="194" customWidth="1"/>
    <col min="20" max="20" width="6.7109375" style="168" hidden="1" customWidth="1"/>
    <col min="21" max="22" width="14.7109375" style="168" hidden="1" customWidth="1"/>
    <col min="23" max="23" width="18.7109375" style="194" customWidth="1"/>
    <col min="24" max="24" width="6.7109375" style="168" hidden="1" customWidth="1"/>
    <col min="25" max="26" width="14.7109375" style="168" hidden="1" customWidth="1"/>
    <col min="27" max="27" width="18.7109375" style="194" customWidth="1"/>
    <col min="28" max="28" width="6.7109375" style="168" hidden="1" customWidth="1"/>
    <col min="29" max="30" width="14.7109375" style="168" hidden="1" customWidth="1"/>
    <col min="31" max="31" width="18.7109375" style="194" customWidth="1"/>
    <col min="32" max="32" width="6.7109375" style="168" hidden="1" customWidth="1"/>
    <col min="33" max="34" width="14.7109375" style="168" hidden="1" customWidth="1"/>
    <col min="35" max="35" width="18.7109375" style="194" customWidth="1"/>
    <col min="36" max="36" width="6.7109375" style="168" hidden="1" customWidth="1"/>
    <col min="37" max="38" width="14.7109375" style="168" hidden="1" customWidth="1"/>
    <col min="39" max="39" width="18.7109375" style="194" customWidth="1"/>
    <col min="40" max="40" width="6.7109375" style="168" hidden="1" customWidth="1"/>
    <col min="41" max="42" width="14.7109375" style="168" hidden="1" customWidth="1"/>
    <col min="43" max="43" width="18.7109375" style="194" customWidth="1"/>
    <col min="44" max="44" width="6.7109375" style="168" hidden="1" customWidth="1"/>
    <col min="45" max="46" width="14.7109375" style="168" hidden="1" customWidth="1"/>
    <col min="47" max="47" width="18.7109375" style="194" customWidth="1"/>
    <col min="48" max="48" width="6.7109375" style="168" hidden="1" customWidth="1"/>
    <col min="49" max="50" width="14.7109375" style="168" hidden="1" customWidth="1"/>
    <col min="51" max="51" width="18.7109375" style="194" customWidth="1"/>
    <col min="52" max="52" width="6.7109375" style="168" hidden="1" customWidth="1"/>
    <col min="53" max="54" width="14.7109375" style="168" hidden="1" customWidth="1"/>
    <col min="55" max="55" width="18.7109375" style="194" customWidth="1"/>
    <col min="56" max="56" width="7.7109375" style="168" hidden="1" customWidth="1"/>
    <col min="57" max="57" width="16.7109375" style="168" hidden="1" customWidth="1"/>
    <col min="58" max="58" width="14.7109375" style="168" hidden="1" customWidth="1"/>
    <col min="59" max="59" width="18.7109375" style="169" hidden="1" customWidth="1"/>
    <col min="60" max="60" width="1.7109375" style="169" customWidth="1"/>
    <col min="61" max="16384" width="11.42578125" style="169"/>
  </cols>
  <sheetData>
    <row r="1" spans="1:59" s="12" customFormat="1" ht="18">
      <c r="A1" s="18"/>
      <c r="B1" s="177" t="s">
        <v>526</v>
      </c>
      <c r="C1" s="177"/>
      <c r="D1" s="177"/>
      <c r="E1" s="177"/>
      <c r="F1" s="178"/>
      <c r="G1" s="178"/>
      <c r="H1" s="178"/>
      <c r="I1" s="178"/>
      <c r="J1" s="178"/>
      <c r="K1" s="191"/>
      <c r="L1" s="177"/>
      <c r="M1" s="177"/>
      <c r="N1" s="177"/>
      <c r="O1" s="191"/>
      <c r="P1" s="177"/>
      <c r="Q1" s="177"/>
      <c r="R1" s="177"/>
      <c r="S1" s="191"/>
      <c r="T1" s="177"/>
      <c r="U1" s="177"/>
      <c r="V1" s="177"/>
      <c r="W1" s="191"/>
      <c r="X1" s="177"/>
      <c r="Y1" s="177"/>
      <c r="Z1" s="177"/>
      <c r="AA1" s="191"/>
      <c r="AB1" s="177"/>
      <c r="AC1" s="177"/>
      <c r="AD1" s="177"/>
      <c r="AE1" s="191"/>
      <c r="AF1" s="177"/>
      <c r="AG1" s="177"/>
      <c r="AH1" s="177"/>
      <c r="AI1" s="191"/>
      <c r="AJ1" s="177"/>
      <c r="AK1" s="177"/>
      <c r="AL1" s="177"/>
      <c r="AM1" s="191"/>
      <c r="AN1" s="177"/>
      <c r="AO1" s="177"/>
      <c r="AP1" s="177"/>
      <c r="AQ1" s="191"/>
      <c r="AR1" s="177"/>
      <c r="AS1" s="177"/>
      <c r="AT1" s="177"/>
      <c r="AU1" s="191"/>
      <c r="AV1" s="177"/>
      <c r="AW1" s="177"/>
      <c r="AX1" s="177"/>
      <c r="AY1" s="191"/>
      <c r="AZ1" s="177"/>
      <c r="BA1" s="177"/>
      <c r="BB1" s="177"/>
      <c r="BC1" s="191"/>
      <c r="BD1" s="177"/>
      <c r="BE1" s="177"/>
      <c r="BF1" s="177"/>
      <c r="BG1" s="177"/>
    </row>
    <row r="2" spans="1:59" s="17" customFormat="1" ht="13.5" thickBot="1">
      <c r="B2" s="170" t="s">
        <v>527</v>
      </c>
      <c r="C2" s="170"/>
      <c r="D2" s="170"/>
      <c r="E2" s="170"/>
      <c r="F2" s="171"/>
      <c r="G2" s="171"/>
      <c r="H2" s="171"/>
      <c r="I2" s="171"/>
      <c r="J2" s="171"/>
      <c r="K2" s="192"/>
      <c r="L2" s="170"/>
      <c r="M2" s="170"/>
      <c r="N2" s="170"/>
      <c r="O2" s="192"/>
      <c r="P2" s="170"/>
      <c r="Q2" s="170"/>
      <c r="R2" s="170"/>
      <c r="S2" s="192"/>
      <c r="T2" s="170"/>
      <c r="U2" s="170"/>
      <c r="V2" s="170"/>
      <c r="W2" s="192"/>
      <c r="X2" s="170"/>
      <c r="Y2" s="170"/>
      <c r="Z2" s="170"/>
      <c r="AA2" s="192"/>
      <c r="AB2" s="170"/>
      <c r="AC2" s="170"/>
      <c r="AD2" s="170"/>
      <c r="AE2" s="192"/>
      <c r="AF2" s="170"/>
      <c r="AG2" s="170"/>
      <c r="AH2" s="170"/>
      <c r="AI2" s="192"/>
      <c r="AJ2" s="170"/>
      <c r="AK2" s="170"/>
      <c r="AL2" s="170"/>
      <c r="AM2" s="192"/>
      <c r="AN2" s="170"/>
      <c r="AO2" s="170"/>
      <c r="AP2" s="170"/>
      <c r="AQ2" s="192"/>
      <c r="AR2" s="170"/>
      <c r="AS2" s="170"/>
      <c r="AT2" s="170"/>
      <c r="AU2" s="192"/>
      <c r="AV2" s="170"/>
      <c r="AW2" s="170"/>
      <c r="AX2" s="170"/>
      <c r="AY2" s="192"/>
      <c r="AZ2" s="170"/>
      <c r="BA2" s="170"/>
      <c r="BB2" s="170"/>
      <c r="BC2" s="192"/>
      <c r="BD2" s="170"/>
      <c r="BE2" s="170"/>
      <c r="BF2" s="170"/>
      <c r="BG2" s="170"/>
    </row>
    <row r="3" spans="1:59" s="15" customFormat="1" ht="30.75" customHeight="1" thickTop="1" thickBot="1">
      <c r="B3" s="857" t="str">
        <f>'Form350 DIAN'!AG3</f>
        <v>SEDE NACIONAL</v>
      </c>
      <c r="C3" s="858"/>
      <c r="D3" s="858" t="s">
        <v>479</v>
      </c>
      <c r="E3" s="858"/>
      <c r="F3" s="362">
        <f>'Form350 DIAN'!I3</f>
        <v>2026</v>
      </c>
      <c r="G3" s="363" t="s">
        <v>528</v>
      </c>
      <c r="H3" s="364">
        <v>1</v>
      </c>
      <c r="I3" s="364" t="str">
        <f>"C"&amp;H3</f>
        <v>C1</v>
      </c>
      <c r="J3" s="365" t="str">
        <f>"D"&amp;H3</f>
        <v>D1</v>
      </c>
      <c r="K3" s="200" t="str">
        <f>"Vr $ Mes - "&amp;H3</f>
        <v>Vr $ Mes - 1</v>
      </c>
      <c r="L3" s="363">
        <v>2</v>
      </c>
      <c r="M3" s="364" t="str">
        <f>"C"&amp;L3</f>
        <v>C2</v>
      </c>
      <c r="N3" s="365" t="str">
        <f>"D"&amp;L3</f>
        <v>D2</v>
      </c>
      <c r="O3" s="200" t="str">
        <f>"Vr $ Mes - "&amp;L3</f>
        <v>Vr $ Mes - 2</v>
      </c>
      <c r="P3" s="363">
        <v>3</v>
      </c>
      <c r="Q3" s="364" t="str">
        <f>"C"&amp;P3</f>
        <v>C3</v>
      </c>
      <c r="R3" s="365" t="str">
        <f>"D"&amp;P3</f>
        <v>D3</v>
      </c>
      <c r="S3" s="200" t="str">
        <f>"Vr $ Mes - "&amp;P3</f>
        <v>Vr $ Mes - 3</v>
      </c>
      <c r="T3" s="363">
        <v>4</v>
      </c>
      <c r="U3" s="364" t="str">
        <f>"C"&amp;T3</f>
        <v>C4</v>
      </c>
      <c r="V3" s="365" t="str">
        <f>"D"&amp;T3</f>
        <v>D4</v>
      </c>
      <c r="W3" s="200" t="str">
        <f>"Vr $ Mes - "&amp;T3</f>
        <v>Vr $ Mes - 4</v>
      </c>
      <c r="X3" s="363">
        <v>5</v>
      </c>
      <c r="Y3" s="364" t="str">
        <f>"C"&amp;X3</f>
        <v>C5</v>
      </c>
      <c r="Z3" s="365" t="str">
        <f>"D"&amp;X3</f>
        <v>D5</v>
      </c>
      <c r="AA3" s="200" t="str">
        <f>"Vr $ Mes - "&amp;X3</f>
        <v>Vr $ Mes - 5</v>
      </c>
      <c r="AB3" s="363">
        <v>6</v>
      </c>
      <c r="AC3" s="364" t="str">
        <f>"C"&amp;AB3</f>
        <v>C6</v>
      </c>
      <c r="AD3" s="365" t="str">
        <f>"D"&amp;AB3</f>
        <v>D6</v>
      </c>
      <c r="AE3" s="200" t="str">
        <f>"Vr $ Mes - "&amp;AB3</f>
        <v>Vr $ Mes - 6</v>
      </c>
      <c r="AF3" s="363">
        <v>7</v>
      </c>
      <c r="AG3" s="364" t="str">
        <f>"C"&amp;AF3</f>
        <v>C7</v>
      </c>
      <c r="AH3" s="365" t="str">
        <f>"D"&amp;AF3</f>
        <v>D7</v>
      </c>
      <c r="AI3" s="200" t="str">
        <f>"Vr $ Mes - "&amp;AF3</f>
        <v>Vr $ Mes - 7</v>
      </c>
      <c r="AJ3" s="363">
        <v>8</v>
      </c>
      <c r="AK3" s="364" t="str">
        <f>"C"&amp;AJ3</f>
        <v>C8</v>
      </c>
      <c r="AL3" s="365" t="str">
        <f>"D"&amp;AJ3</f>
        <v>D8</v>
      </c>
      <c r="AM3" s="200" t="str">
        <f>"Vr $ Mes - "&amp;AJ3</f>
        <v>Vr $ Mes - 8</v>
      </c>
      <c r="AN3" s="363">
        <v>9</v>
      </c>
      <c r="AO3" s="364" t="str">
        <f>"C"&amp;AN3</f>
        <v>C9</v>
      </c>
      <c r="AP3" s="365" t="str">
        <f>"D"&amp;AN3</f>
        <v>D9</v>
      </c>
      <c r="AQ3" s="200" t="str">
        <f>"Vr $ Mes - "&amp;AN3</f>
        <v>Vr $ Mes - 9</v>
      </c>
      <c r="AR3" s="363">
        <v>10</v>
      </c>
      <c r="AS3" s="364" t="str">
        <f>"C"&amp;AR3</f>
        <v>C10</v>
      </c>
      <c r="AT3" s="365" t="str">
        <f>"D"&amp;AR3</f>
        <v>D10</v>
      </c>
      <c r="AU3" s="200" t="str">
        <f>"Vr $ Mes - "&amp;AR3</f>
        <v>Vr $ Mes - 10</v>
      </c>
      <c r="AV3" s="363">
        <v>11</v>
      </c>
      <c r="AW3" s="364" t="str">
        <f>"C"&amp;AV3</f>
        <v>C11</v>
      </c>
      <c r="AX3" s="365" t="str">
        <f>"D"&amp;AV3</f>
        <v>D11</v>
      </c>
      <c r="AY3" s="200" t="str">
        <f>"Vr $ Mes - "&amp;AV3</f>
        <v>Vr $ Mes - 11</v>
      </c>
      <c r="AZ3" s="363">
        <v>12</v>
      </c>
      <c r="BA3" s="364" t="str">
        <f>"C"&amp;AZ3</f>
        <v>C12</v>
      </c>
      <c r="BB3" s="365" t="str">
        <f>"D"&amp;AZ3</f>
        <v>D12</v>
      </c>
      <c r="BC3" s="200" t="str">
        <f>"Vr $ Mes - "&amp;AZ3</f>
        <v>Vr $ Mes - 12</v>
      </c>
      <c r="BD3" s="363">
        <v>13</v>
      </c>
      <c r="BE3" s="364" t="str">
        <f>"C"&amp;BD3</f>
        <v>C13</v>
      </c>
      <c r="BF3" s="365" t="str">
        <f>"D"&amp;BD3</f>
        <v>D13</v>
      </c>
      <c r="BG3" s="366" t="str">
        <f>"Vr $ Mes - "&amp;BD3</f>
        <v>Vr $ Mes - 13</v>
      </c>
    </row>
    <row r="4" spans="1:59" s="12" customFormat="1" ht="26.25" customHeight="1" thickTop="1" thickBot="1">
      <c r="A4" s="18"/>
      <c r="B4" s="860" t="s">
        <v>529</v>
      </c>
      <c r="C4" s="872" t="s">
        <v>530</v>
      </c>
      <c r="D4" s="874" t="str">
        <f>'Form350 DIAN'!B18</f>
        <v>Rentas de trabajo</v>
      </c>
      <c r="E4" s="875"/>
      <c r="F4" s="367">
        <v>77</v>
      </c>
      <c r="G4" s="368" t="s">
        <v>531</v>
      </c>
      <c r="H4" s="369">
        <f>H$3</f>
        <v>1</v>
      </c>
      <c r="I4" s="369" t="str">
        <f>H4&amp;"-"&amp;$F4&amp;"-"&amp;$G4</f>
        <v>1-77-2.4.36.15</v>
      </c>
      <c r="J4" s="370" t="str">
        <f t="shared" ref="J4" si="0">H4&amp;"-"&amp;$F4</f>
        <v>1-77</v>
      </c>
      <c r="K4" s="371">
        <v>0</v>
      </c>
      <c r="L4" s="372">
        <f>L$3</f>
        <v>2</v>
      </c>
      <c r="M4" s="369" t="str">
        <f>L4&amp;"-"&amp;$F4&amp;"-"&amp;$G4</f>
        <v>2-77-2.4.36.15</v>
      </c>
      <c r="N4" s="370" t="str">
        <f t="shared" ref="N4" si="1">L4&amp;"-"&amp;$F4</f>
        <v>2-77</v>
      </c>
      <c r="O4" s="371">
        <v>0</v>
      </c>
      <c r="P4" s="372">
        <f>P$3</f>
        <v>3</v>
      </c>
      <c r="Q4" s="369" t="str">
        <f>P4&amp;"-"&amp;$F4&amp;"-"&amp;$G4</f>
        <v>3-77-2.4.36.15</v>
      </c>
      <c r="R4" s="370" t="str">
        <f t="shared" ref="R4" si="2">P4&amp;"-"&amp;$F4</f>
        <v>3-77</v>
      </c>
      <c r="S4" s="371">
        <v>0</v>
      </c>
      <c r="T4" s="372">
        <f>T$3</f>
        <v>4</v>
      </c>
      <c r="U4" s="369" t="str">
        <f>T4&amp;"-"&amp;$F4&amp;"-"&amp;$G4</f>
        <v>4-77-2.4.36.15</v>
      </c>
      <c r="V4" s="370" t="str">
        <f t="shared" ref="V4" si="3">T4&amp;"-"&amp;$F4</f>
        <v>4-77</v>
      </c>
      <c r="W4" s="371"/>
      <c r="X4" s="372">
        <f>X$3</f>
        <v>5</v>
      </c>
      <c r="Y4" s="369" t="str">
        <f>X4&amp;"-"&amp;$F4&amp;"-"&amp;$G4</f>
        <v>5-77-2.4.36.15</v>
      </c>
      <c r="Z4" s="370" t="str">
        <f t="shared" ref="Z4" si="4">X4&amp;"-"&amp;$F4</f>
        <v>5-77</v>
      </c>
      <c r="AA4" s="371">
        <v>0</v>
      </c>
      <c r="AB4" s="372">
        <f>AB$3</f>
        <v>6</v>
      </c>
      <c r="AC4" s="369" t="str">
        <f>AB4&amp;"-"&amp;$F4&amp;"-"&amp;$G4</f>
        <v>6-77-2.4.36.15</v>
      </c>
      <c r="AD4" s="370" t="str">
        <f t="shared" ref="AD4" si="5">AB4&amp;"-"&amp;$F4</f>
        <v>6-77</v>
      </c>
      <c r="AE4" s="371">
        <v>0</v>
      </c>
      <c r="AF4" s="372">
        <f>AF$3</f>
        <v>7</v>
      </c>
      <c r="AG4" s="369" t="str">
        <f>AF4&amp;"-"&amp;$F4&amp;"-"&amp;$G4</f>
        <v>7-77-2.4.36.15</v>
      </c>
      <c r="AH4" s="370" t="str">
        <f t="shared" ref="AH4" si="6">AF4&amp;"-"&amp;$F4</f>
        <v>7-77</v>
      </c>
      <c r="AI4" s="371">
        <v>0</v>
      </c>
      <c r="AJ4" s="372">
        <f>AJ$3</f>
        <v>8</v>
      </c>
      <c r="AK4" s="369" t="str">
        <f>AJ4&amp;"-"&amp;$F4&amp;"-"&amp;$G4</f>
        <v>8-77-2.4.36.15</v>
      </c>
      <c r="AL4" s="370" t="str">
        <f t="shared" ref="AL4" si="7">AJ4&amp;"-"&amp;$F4</f>
        <v>8-77</v>
      </c>
      <c r="AM4" s="371">
        <v>0</v>
      </c>
      <c r="AN4" s="372">
        <f>AN$3</f>
        <v>9</v>
      </c>
      <c r="AO4" s="369" t="str">
        <f>AN4&amp;"-"&amp;$F4&amp;"-"&amp;$G4</f>
        <v>9-77-2.4.36.15</v>
      </c>
      <c r="AP4" s="370" t="str">
        <f t="shared" ref="AP4" si="8">AN4&amp;"-"&amp;$F4</f>
        <v>9-77</v>
      </c>
      <c r="AQ4" s="371">
        <v>0</v>
      </c>
      <c r="AR4" s="372">
        <f>AR$3</f>
        <v>10</v>
      </c>
      <c r="AS4" s="369" t="str">
        <f>AR4&amp;"-"&amp;$F4&amp;"-"&amp;$G4</f>
        <v>10-77-2.4.36.15</v>
      </c>
      <c r="AT4" s="370" t="str">
        <f t="shared" ref="AT4" si="9">AR4&amp;"-"&amp;$F4</f>
        <v>10-77</v>
      </c>
      <c r="AU4" s="371">
        <v>0</v>
      </c>
      <c r="AV4" s="372">
        <f>AV$3</f>
        <v>11</v>
      </c>
      <c r="AW4" s="369" t="str">
        <f>AV4&amp;"-"&amp;$F4&amp;"-"&amp;$G4</f>
        <v>11-77-2.4.36.15</v>
      </c>
      <c r="AX4" s="370" t="str">
        <f t="shared" ref="AX4" si="10">AV4&amp;"-"&amp;$F4</f>
        <v>11-77</v>
      </c>
      <c r="AY4" s="371">
        <v>0</v>
      </c>
      <c r="AZ4" s="372">
        <f>AZ$3</f>
        <v>12</v>
      </c>
      <c r="BA4" s="369" t="str">
        <f>AZ4&amp;"-"&amp;$F4&amp;"-"&amp;$G4</f>
        <v>12-77-2.4.36.15</v>
      </c>
      <c r="BB4" s="370" t="str">
        <f t="shared" ref="BB4" si="11">AZ4&amp;"-"&amp;$F4</f>
        <v>12-77</v>
      </c>
      <c r="BC4" s="371">
        <v>0</v>
      </c>
      <c r="BD4" s="372">
        <f>BD$3</f>
        <v>13</v>
      </c>
      <c r="BE4" s="369" t="str">
        <f>BD4&amp;"-"&amp;$F4&amp;"-"&amp;$G4</f>
        <v>13-77-2.4.36.15</v>
      </c>
      <c r="BF4" s="370" t="str">
        <f t="shared" ref="BF4" si="12">BD4&amp;"-"&amp;$F4</f>
        <v>13-77</v>
      </c>
      <c r="BG4" s="373">
        <f>K4+O4+S4+W4+AA4+AE4+AI4+AM4+AQ4+AU4+AY4+BC4</f>
        <v>0</v>
      </c>
    </row>
    <row r="5" spans="1:59" s="12" customFormat="1" ht="26.25" customHeight="1" thickBot="1">
      <c r="A5" s="18"/>
      <c r="B5" s="861"/>
      <c r="C5" s="873"/>
      <c r="D5" s="867" t="str">
        <f>'Form350 DIAN'!B19</f>
        <v>Rentas de pensiones</v>
      </c>
      <c r="E5" s="869"/>
      <c r="F5" s="196">
        <v>78</v>
      </c>
      <c r="G5" s="195" t="s">
        <v>532</v>
      </c>
      <c r="H5" s="176">
        <f t="shared" ref="H5:H58" si="13">H$3</f>
        <v>1</v>
      </c>
      <c r="I5" s="176" t="str">
        <f t="shared" ref="I5:I58" si="14">H5&amp;"-"&amp;$F5&amp;"-"&amp;$G5</f>
        <v>1-78-2.4.36.13</v>
      </c>
      <c r="J5" s="197" t="str">
        <f t="shared" ref="J5:J58" si="15">H5&amp;"-"&amp;$F5</f>
        <v>1-78</v>
      </c>
      <c r="K5" s="201">
        <v>0</v>
      </c>
      <c r="L5" s="198">
        <f t="shared" ref="L5:L58" si="16">L$3</f>
        <v>2</v>
      </c>
      <c r="M5" s="175" t="str">
        <f t="shared" ref="M5:M58" si="17">L5&amp;"-"&amp;$F5&amp;"-"&amp;$G5</f>
        <v>2-78-2.4.36.13</v>
      </c>
      <c r="N5" s="202" t="str">
        <f t="shared" ref="N5:N58" si="18">L5&amp;"-"&amp;$F5</f>
        <v>2-78</v>
      </c>
      <c r="O5" s="201">
        <v>0</v>
      </c>
      <c r="P5" s="198">
        <f t="shared" ref="P5:P58" si="19">P$3</f>
        <v>3</v>
      </c>
      <c r="Q5" s="175" t="str">
        <f t="shared" ref="Q5:Q58" si="20">P5&amp;"-"&amp;$F5&amp;"-"&amp;$G5</f>
        <v>3-78-2.4.36.13</v>
      </c>
      <c r="R5" s="202" t="str">
        <f t="shared" ref="R5:R58" si="21">P5&amp;"-"&amp;$F5</f>
        <v>3-78</v>
      </c>
      <c r="S5" s="201">
        <v>0</v>
      </c>
      <c r="T5" s="198">
        <f t="shared" ref="T5:T58" si="22">T$3</f>
        <v>4</v>
      </c>
      <c r="U5" s="175" t="str">
        <f t="shared" ref="U5:U58" si="23">T5&amp;"-"&amp;$F5&amp;"-"&amp;$G5</f>
        <v>4-78-2.4.36.13</v>
      </c>
      <c r="V5" s="202" t="str">
        <f t="shared" ref="V5:V58" si="24">T5&amp;"-"&amp;$F5</f>
        <v>4-78</v>
      </c>
      <c r="W5" s="201">
        <v>0</v>
      </c>
      <c r="X5" s="198">
        <f t="shared" ref="X5:X58" si="25">X$3</f>
        <v>5</v>
      </c>
      <c r="Y5" s="175" t="str">
        <f t="shared" ref="Y5:Y58" si="26">X5&amp;"-"&amp;$F5&amp;"-"&amp;$G5</f>
        <v>5-78-2.4.36.13</v>
      </c>
      <c r="Z5" s="202" t="str">
        <f t="shared" ref="Z5:Z58" si="27">X5&amp;"-"&amp;$F5</f>
        <v>5-78</v>
      </c>
      <c r="AA5" s="201">
        <v>0</v>
      </c>
      <c r="AB5" s="198">
        <f t="shared" ref="AB5:AB58" si="28">AB$3</f>
        <v>6</v>
      </c>
      <c r="AC5" s="175" t="str">
        <f t="shared" ref="AC5:AC58" si="29">AB5&amp;"-"&amp;$F5&amp;"-"&amp;$G5</f>
        <v>6-78-2.4.36.13</v>
      </c>
      <c r="AD5" s="202" t="str">
        <f t="shared" ref="AD5:AD58" si="30">AB5&amp;"-"&amp;$F5</f>
        <v>6-78</v>
      </c>
      <c r="AE5" s="201">
        <v>0</v>
      </c>
      <c r="AF5" s="198">
        <f t="shared" ref="AF5:AF58" si="31">AF$3</f>
        <v>7</v>
      </c>
      <c r="AG5" s="175" t="str">
        <f t="shared" ref="AG5:AG58" si="32">AF5&amp;"-"&amp;$F5&amp;"-"&amp;$G5</f>
        <v>7-78-2.4.36.13</v>
      </c>
      <c r="AH5" s="202" t="str">
        <f t="shared" ref="AH5:AH58" si="33">AF5&amp;"-"&amp;$F5</f>
        <v>7-78</v>
      </c>
      <c r="AI5" s="201">
        <v>0</v>
      </c>
      <c r="AJ5" s="198">
        <f t="shared" ref="AJ5:AJ58" si="34">AJ$3</f>
        <v>8</v>
      </c>
      <c r="AK5" s="175" t="str">
        <f t="shared" ref="AK5:AK58" si="35">AJ5&amp;"-"&amp;$F5&amp;"-"&amp;$G5</f>
        <v>8-78-2.4.36.13</v>
      </c>
      <c r="AL5" s="202" t="str">
        <f t="shared" ref="AL5:AL58" si="36">AJ5&amp;"-"&amp;$F5</f>
        <v>8-78</v>
      </c>
      <c r="AM5" s="201">
        <v>0</v>
      </c>
      <c r="AN5" s="198">
        <f t="shared" ref="AN5:AN58" si="37">AN$3</f>
        <v>9</v>
      </c>
      <c r="AO5" s="175" t="str">
        <f t="shared" ref="AO5:AO58" si="38">AN5&amp;"-"&amp;$F5&amp;"-"&amp;$G5</f>
        <v>9-78-2.4.36.13</v>
      </c>
      <c r="AP5" s="202" t="str">
        <f t="shared" ref="AP5:AP58" si="39">AN5&amp;"-"&amp;$F5</f>
        <v>9-78</v>
      </c>
      <c r="AQ5" s="201">
        <v>0</v>
      </c>
      <c r="AR5" s="198">
        <f t="shared" ref="AR5:AR58" si="40">AR$3</f>
        <v>10</v>
      </c>
      <c r="AS5" s="175" t="str">
        <f t="shared" ref="AS5:AS58" si="41">AR5&amp;"-"&amp;$F5&amp;"-"&amp;$G5</f>
        <v>10-78-2.4.36.13</v>
      </c>
      <c r="AT5" s="202" t="str">
        <f t="shared" ref="AT5:AT58" si="42">AR5&amp;"-"&amp;$F5</f>
        <v>10-78</v>
      </c>
      <c r="AU5" s="201">
        <v>0</v>
      </c>
      <c r="AV5" s="198">
        <f t="shared" ref="AV5:AV58" si="43">AV$3</f>
        <v>11</v>
      </c>
      <c r="AW5" s="175" t="str">
        <f t="shared" ref="AW5:AW58" si="44">AV5&amp;"-"&amp;$F5&amp;"-"&amp;$G5</f>
        <v>11-78-2.4.36.13</v>
      </c>
      <c r="AX5" s="202" t="str">
        <f t="shared" ref="AX5:AX58" si="45">AV5&amp;"-"&amp;$F5</f>
        <v>11-78</v>
      </c>
      <c r="AY5" s="201">
        <v>0</v>
      </c>
      <c r="AZ5" s="198">
        <f t="shared" ref="AZ5:AZ58" si="46">AZ$3</f>
        <v>12</v>
      </c>
      <c r="BA5" s="175" t="str">
        <f t="shared" ref="BA5:BA58" si="47">AZ5&amp;"-"&amp;$F5&amp;"-"&amp;$G5</f>
        <v>12-78-2.4.36.13</v>
      </c>
      <c r="BB5" s="202" t="str">
        <f t="shared" ref="BB5:BB58" si="48">AZ5&amp;"-"&amp;$F5</f>
        <v>12-78</v>
      </c>
      <c r="BC5" s="201">
        <v>0</v>
      </c>
      <c r="BD5" s="198">
        <f t="shared" ref="BD5:BD58" si="49">BD$3</f>
        <v>13</v>
      </c>
      <c r="BE5" s="175" t="str">
        <f t="shared" ref="BE5:BE58" si="50">BD5&amp;"-"&amp;$F5&amp;"-"&amp;$G5</f>
        <v>13-78-2.4.36.13</v>
      </c>
      <c r="BF5" s="202" t="str">
        <f t="shared" ref="BF5:BF58" si="51">BD5&amp;"-"&amp;$F5</f>
        <v>13-78</v>
      </c>
      <c r="BG5" s="203">
        <f t="shared" ref="BG5:BG58" si="52">K5+O5+S5+W5+AA5+AE5+AI5+AM5+AQ5+AU5+AY5+BC5</f>
        <v>0</v>
      </c>
    </row>
    <row r="6" spans="1:59" s="12" customFormat="1" ht="26.25" customHeight="1" thickBot="1">
      <c r="A6" s="18"/>
      <c r="B6" s="861"/>
      <c r="C6" s="873"/>
      <c r="D6" s="864" t="str">
        <f>'Form350 DIAN'!B20</f>
        <v>Honorarios</v>
      </c>
      <c r="E6" s="868"/>
      <c r="F6" s="374" t="s">
        <v>533</v>
      </c>
      <c r="G6" s="375" t="s">
        <v>534</v>
      </c>
      <c r="H6" s="376">
        <f t="shared" si="13"/>
        <v>1</v>
      </c>
      <c r="I6" s="376" t="str">
        <f t="shared" si="14"/>
        <v>1-29-79-2.4.36.03</v>
      </c>
      <c r="J6" s="377" t="str">
        <f t="shared" si="15"/>
        <v>1-29-79</v>
      </c>
      <c r="K6" s="378">
        <v>0</v>
      </c>
      <c r="L6" s="379">
        <f t="shared" si="16"/>
        <v>2</v>
      </c>
      <c r="M6" s="376" t="str">
        <f t="shared" si="17"/>
        <v>2-29-79-2.4.36.03</v>
      </c>
      <c r="N6" s="377" t="str">
        <f t="shared" si="18"/>
        <v>2-29-79</v>
      </c>
      <c r="O6" s="378">
        <v>0</v>
      </c>
      <c r="P6" s="379">
        <f t="shared" si="19"/>
        <v>3</v>
      </c>
      <c r="Q6" s="376" t="str">
        <f t="shared" si="20"/>
        <v>3-29-79-2.4.36.03</v>
      </c>
      <c r="R6" s="377" t="str">
        <f t="shared" si="21"/>
        <v>3-29-79</v>
      </c>
      <c r="S6" s="378">
        <v>0</v>
      </c>
      <c r="T6" s="379">
        <f t="shared" si="22"/>
        <v>4</v>
      </c>
      <c r="U6" s="376" t="str">
        <f t="shared" si="23"/>
        <v>4-29-79-2.4.36.03</v>
      </c>
      <c r="V6" s="377" t="str">
        <f t="shared" si="24"/>
        <v>4-29-79</v>
      </c>
      <c r="W6" s="378">
        <v>0</v>
      </c>
      <c r="X6" s="379">
        <f t="shared" si="25"/>
        <v>5</v>
      </c>
      <c r="Y6" s="376" t="str">
        <f t="shared" si="26"/>
        <v>5-29-79-2.4.36.03</v>
      </c>
      <c r="Z6" s="377" t="str">
        <f t="shared" si="27"/>
        <v>5-29-79</v>
      </c>
      <c r="AA6" s="378">
        <v>0</v>
      </c>
      <c r="AB6" s="379">
        <f t="shared" si="28"/>
        <v>6</v>
      </c>
      <c r="AC6" s="376" t="str">
        <f t="shared" si="29"/>
        <v>6-29-79-2.4.36.03</v>
      </c>
      <c r="AD6" s="377" t="str">
        <f t="shared" si="30"/>
        <v>6-29-79</v>
      </c>
      <c r="AE6" s="378">
        <v>0</v>
      </c>
      <c r="AF6" s="379">
        <f t="shared" si="31"/>
        <v>7</v>
      </c>
      <c r="AG6" s="376" t="str">
        <f t="shared" si="32"/>
        <v>7-29-79-2.4.36.03</v>
      </c>
      <c r="AH6" s="377" t="str">
        <f t="shared" si="33"/>
        <v>7-29-79</v>
      </c>
      <c r="AI6" s="378">
        <v>0</v>
      </c>
      <c r="AJ6" s="379">
        <f t="shared" si="34"/>
        <v>8</v>
      </c>
      <c r="AK6" s="376" t="str">
        <f t="shared" si="35"/>
        <v>8-29-79-2.4.36.03</v>
      </c>
      <c r="AL6" s="377" t="str">
        <f t="shared" si="36"/>
        <v>8-29-79</v>
      </c>
      <c r="AM6" s="378">
        <v>0</v>
      </c>
      <c r="AN6" s="379">
        <f t="shared" si="37"/>
        <v>9</v>
      </c>
      <c r="AO6" s="376" t="str">
        <f t="shared" si="38"/>
        <v>9-29-79-2.4.36.03</v>
      </c>
      <c r="AP6" s="377" t="str">
        <f t="shared" si="39"/>
        <v>9-29-79</v>
      </c>
      <c r="AQ6" s="378">
        <v>0</v>
      </c>
      <c r="AR6" s="379">
        <f t="shared" si="40"/>
        <v>10</v>
      </c>
      <c r="AS6" s="376" t="str">
        <f t="shared" si="41"/>
        <v>10-29-79-2.4.36.03</v>
      </c>
      <c r="AT6" s="377" t="str">
        <f t="shared" si="42"/>
        <v>10-29-79</v>
      </c>
      <c r="AU6" s="378">
        <v>0</v>
      </c>
      <c r="AV6" s="379">
        <f t="shared" si="43"/>
        <v>11</v>
      </c>
      <c r="AW6" s="376" t="str">
        <f t="shared" si="44"/>
        <v>11-29-79-2.4.36.03</v>
      </c>
      <c r="AX6" s="377" t="str">
        <f t="shared" si="45"/>
        <v>11-29-79</v>
      </c>
      <c r="AY6" s="378">
        <v>0</v>
      </c>
      <c r="AZ6" s="379">
        <f t="shared" si="46"/>
        <v>12</v>
      </c>
      <c r="BA6" s="376" t="str">
        <f t="shared" si="47"/>
        <v>12-29-79-2.4.36.03</v>
      </c>
      <c r="BB6" s="377" t="str">
        <f t="shared" si="48"/>
        <v>12-29-79</v>
      </c>
      <c r="BC6" s="378">
        <v>0</v>
      </c>
      <c r="BD6" s="379">
        <f t="shared" si="49"/>
        <v>13</v>
      </c>
      <c r="BE6" s="376" t="str">
        <f t="shared" si="50"/>
        <v>13-29-79-2.4.36.03</v>
      </c>
      <c r="BF6" s="377" t="str">
        <f t="shared" si="51"/>
        <v>13-29-79</v>
      </c>
      <c r="BG6" s="380">
        <f>K6+O6+S6+W6+AA6+AE6+AI6+AM6+AQ6+AU6+AY6+BC6</f>
        <v>0</v>
      </c>
    </row>
    <row r="7" spans="1:59" s="12" customFormat="1" ht="26.25" customHeight="1" thickBot="1">
      <c r="A7" s="18"/>
      <c r="B7" s="861"/>
      <c r="C7" s="873"/>
      <c r="D7" s="867" t="str">
        <f>'Form350 DIAN'!B21</f>
        <v>Comisiones</v>
      </c>
      <c r="E7" s="869"/>
      <c r="F7" s="196" t="s">
        <v>535</v>
      </c>
      <c r="G7" s="195" t="s">
        <v>536</v>
      </c>
      <c r="H7" s="176">
        <f t="shared" si="13"/>
        <v>1</v>
      </c>
      <c r="I7" s="176" t="str">
        <f t="shared" si="14"/>
        <v>1-30-80-2.4.36.04</v>
      </c>
      <c r="J7" s="197" t="str">
        <f t="shared" si="15"/>
        <v>1-30-80</v>
      </c>
      <c r="K7" s="201">
        <v>0</v>
      </c>
      <c r="L7" s="199">
        <f t="shared" si="16"/>
        <v>2</v>
      </c>
      <c r="M7" s="176" t="str">
        <f t="shared" si="17"/>
        <v>2-30-80-2.4.36.04</v>
      </c>
      <c r="N7" s="197" t="str">
        <f t="shared" si="18"/>
        <v>2-30-80</v>
      </c>
      <c r="O7" s="201">
        <v>0</v>
      </c>
      <c r="P7" s="199">
        <f t="shared" si="19"/>
        <v>3</v>
      </c>
      <c r="Q7" s="176" t="str">
        <f t="shared" si="20"/>
        <v>3-30-80-2.4.36.04</v>
      </c>
      <c r="R7" s="197" t="str">
        <f t="shared" si="21"/>
        <v>3-30-80</v>
      </c>
      <c r="S7" s="201">
        <v>0</v>
      </c>
      <c r="T7" s="199">
        <f t="shared" si="22"/>
        <v>4</v>
      </c>
      <c r="U7" s="176" t="str">
        <f t="shared" si="23"/>
        <v>4-30-80-2.4.36.04</v>
      </c>
      <c r="V7" s="197" t="str">
        <f t="shared" si="24"/>
        <v>4-30-80</v>
      </c>
      <c r="W7" s="201">
        <v>0</v>
      </c>
      <c r="X7" s="199">
        <f t="shared" si="25"/>
        <v>5</v>
      </c>
      <c r="Y7" s="176" t="str">
        <f t="shared" si="26"/>
        <v>5-30-80-2.4.36.04</v>
      </c>
      <c r="Z7" s="197" t="str">
        <f t="shared" si="27"/>
        <v>5-30-80</v>
      </c>
      <c r="AA7" s="201">
        <v>0</v>
      </c>
      <c r="AB7" s="199">
        <f t="shared" si="28"/>
        <v>6</v>
      </c>
      <c r="AC7" s="176" t="str">
        <f t="shared" si="29"/>
        <v>6-30-80-2.4.36.04</v>
      </c>
      <c r="AD7" s="197" t="str">
        <f t="shared" si="30"/>
        <v>6-30-80</v>
      </c>
      <c r="AE7" s="201">
        <v>0</v>
      </c>
      <c r="AF7" s="199">
        <f t="shared" si="31"/>
        <v>7</v>
      </c>
      <c r="AG7" s="176" t="str">
        <f t="shared" si="32"/>
        <v>7-30-80-2.4.36.04</v>
      </c>
      <c r="AH7" s="197" t="str">
        <f t="shared" si="33"/>
        <v>7-30-80</v>
      </c>
      <c r="AI7" s="201">
        <v>0</v>
      </c>
      <c r="AJ7" s="199">
        <f t="shared" si="34"/>
        <v>8</v>
      </c>
      <c r="AK7" s="176" t="str">
        <f t="shared" si="35"/>
        <v>8-30-80-2.4.36.04</v>
      </c>
      <c r="AL7" s="197" t="str">
        <f t="shared" si="36"/>
        <v>8-30-80</v>
      </c>
      <c r="AM7" s="201">
        <v>0</v>
      </c>
      <c r="AN7" s="199">
        <f t="shared" si="37"/>
        <v>9</v>
      </c>
      <c r="AO7" s="176" t="str">
        <f t="shared" si="38"/>
        <v>9-30-80-2.4.36.04</v>
      </c>
      <c r="AP7" s="197" t="str">
        <f t="shared" si="39"/>
        <v>9-30-80</v>
      </c>
      <c r="AQ7" s="201">
        <v>0</v>
      </c>
      <c r="AR7" s="199">
        <f t="shared" si="40"/>
        <v>10</v>
      </c>
      <c r="AS7" s="176" t="str">
        <f t="shared" si="41"/>
        <v>10-30-80-2.4.36.04</v>
      </c>
      <c r="AT7" s="197" t="str">
        <f t="shared" si="42"/>
        <v>10-30-80</v>
      </c>
      <c r="AU7" s="201">
        <v>0</v>
      </c>
      <c r="AV7" s="199">
        <f t="shared" si="43"/>
        <v>11</v>
      </c>
      <c r="AW7" s="176" t="str">
        <f t="shared" si="44"/>
        <v>11-30-80-2.4.36.04</v>
      </c>
      <c r="AX7" s="197" t="str">
        <f t="shared" si="45"/>
        <v>11-30-80</v>
      </c>
      <c r="AY7" s="201">
        <v>0</v>
      </c>
      <c r="AZ7" s="199">
        <f t="shared" si="46"/>
        <v>12</v>
      </c>
      <c r="BA7" s="176" t="str">
        <f t="shared" si="47"/>
        <v>12-30-80-2.4.36.04</v>
      </c>
      <c r="BB7" s="197" t="str">
        <f t="shared" si="48"/>
        <v>12-30-80</v>
      </c>
      <c r="BC7" s="201">
        <v>0</v>
      </c>
      <c r="BD7" s="199">
        <f t="shared" si="49"/>
        <v>13</v>
      </c>
      <c r="BE7" s="176" t="str">
        <f t="shared" si="50"/>
        <v>13-30-80-2.4.36.04</v>
      </c>
      <c r="BF7" s="197" t="str">
        <f t="shared" si="51"/>
        <v>13-30-80</v>
      </c>
      <c r="BG7" s="203">
        <f t="shared" si="52"/>
        <v>0</v>
      </c>
    </row>
    <row r="8" spans="1:59" s="12" customFormat="1" ht="26.25" customHeight="1" thickBot="1">
      <c r="A8" s="18"/>
      <c r="B8" s="861"/>
      <c r="C8" s="873"/>
      <c r="D8" s="864" t="str">
        <f>'Form350 DIAN'!B22</f>
        <v>Servicios</v>
      </c>
      <c r="E8" s="868"/>
      <c r="F8" s="374" t="s">
        <v>537</v>
      </c>
      <c r="G8" s="375" t="s">
        <v>538</v>
      </c>
      <c r="H8" s="376">
        <f t="shared" si="13"/>
        <v>1</v>
      </c>
      <c r="I8" s="376" t="str">
        <f t="shared" si="14"/>
        <v>1-31-81-2.4.36.05</v>
      </c>
      <c r="J8" s="377" t="str">
        <f t="shared" si="15"/>
        <v>1-31-81</v>
      </c>
      <c r="K8" s="378">
        <v>0</v>
      </c>
      <c r="L8" s="379">
        <f t="shared" si="16"/>
        <v>2</v>
      </c>
      <c r="M8" s="376" t="str">
        <f t="shared" si="17"/>
        <v>2-31-81-2.4.36.05</v>
      </c>
      <c r="N8" s="377" t="str">
        <f t="shared" si="18"/>
        <v>2-31-81</v>
      </c>
      <c r="O8" s="378">
        <v>0</v>
      </c>
      <c r="P8" s="379">
        <f t="shared" si="19"/>
        <v>3</v>
      </c>
      <c r="Q8" s="376" t="str">
        <f t="shared" si="20"/>
        <v>3-31-81-2.4.36.05</v>
      </c>
      <c r="R8" s="377" t="str">
        <f t="shared" si="21"/>
        <v>3-31-81</v>
      </c>
      <c r="S8" s="378">
        <v>0</v>
      </c>
      <c r="T8" s="379">
        <f t="shared" si="22"/>
        <v>4</v>
      </c>
      <c r="U8" s="376" t="str">
        <f t="shared" si="23"/>
        <v>4-31-81-2.4.36.05</v>
      </c>
      <c r="V8" s="377" t="str">
        <f t="shared" si="24"/>
        <v>4-31-81</v>
      </c>
      <c r="W8" s="378">
        <v>0</v>
      </c>
      <c r="X8" s="379">
        <f t="shared" si="25"/>
        <v>5</v>
      </c>
      <c r="Y8" s="376" t="str">
        <f t="shared" si="26"/>
        <v>5-31-81-2.4.36.05</v>
      </c>
      <c r="Z8" s="377" t="str">
        <f t="shared" si="27"/>
        <v>5-31-81</v>
      </c>
      <c r="AA8" s="378">
        <v>0</v>
      </c>
      <c r="AB8" s="379">
        <f t="shared" si="28"/>
        <v>6</v>
      </c>
      <c r="AC8" s="376" t="str">
        <f t="shared" si="29"/>
        <v>6-31-81-2.4.36.05</v>
      </c>
      <c r="AD8" s="377" t="str">
        <f t="shared" si="30"/>
        <v>6-31-81</v>
      </c>
      <c r="AE8" s="378">
        <v>0</v>
      </c>
      <c r="AF8" s="379">
        <f t="shared" si="31"/>
        <v>7</v>
      </c>
      <c r="AG8" s="376" t="str">
        <f t="shared" si="32"/>
        <v>7-31-81-2.4.36.05</v>
      </c>
      <c r="AH8" s="377" t="str">
        <f t="shared" si="33"/>
        <v>7-31-81</v>
      </c>
      <c r="AI8" s="378">
        <v>0</v>
      </c>
      <c r="AJ8" s="379">
        <f t="shared" si="34"/>
        <v>8</v>
      </c>
      <c r="AK8" s="376" t="str">
        <f t="shared" si="35"/>
        <v>8-31-81-2.4.36.05</v>
      </c>
      <c r="AL8" s="377" t="str">
        <f t="shared" si="36"/>
        <v>8-31-81</v>
      </c>
      <c r="AM8" s="378">
        <v>0</v>
      </c>
      <c r="AN8" s="379">
        <f t="shared" si="37"/>
        <v>9</v>
      </c>
      <c r="AO8" s="376" t="str">
        <f t="shared" si="38"/>
        <v>9-31-81-2.4.36.05</v>
      </c>
      <c r="AP8" s="377" t="str">
        <f t="shared" si="39"/>
        <v>9-31-81</v>
      </c>
      <c r="AQ8" s="378">
        <v>0</v>
      </c>
      <c r="AR8" s="379">
        <f t="shared" si="40"/>
        <v>10</v>
      </c>
      <c r="AS8" s="376" t="str">
        <f t="shared" si="41"/>
        <v>10-31-81-2.4.36.05</v>
      </c>
      <c r="AT8" s="377" t="str">
        <f t="shared" si="42"/>
        <v>10-31-81</v>
      </c>
      <c r="AU8" s="378">
        <v>0</v>
      </c>
      <c r="AV8" s="379">
        <f t="shared" si="43"/>
        <v>11</v>
      </c>
      <c r="AW8" s="376" t="str">
        <f t="shared" si="44"/>
        <v>11-31-81-2.4.36.05</v>
      </c>
      <c r="AX8" s="377" t="str">
        <f t="shared" si="45"/>
        <v>11-31-81</v>
      </c>
      <c r="AY8" s="378">
        <v>0</v>
      </c>
      <c r="AZ8" s="379">
        <f t="shared" si="46"/>
        <v>12</v>
      </c>
      <c r="BA8" s="376" t="str">
        <f t="shared" si="47"/>
        <v>12-31-81-2.4.36.05</v>
      </c>
      <c r="BB8" s="377" t="str">
        <f t="shared" si="48"/>
        <v>12-31-81</v>
      </c>
      <c r="BC8" s="378">
        <v>0</v>
      </c>
      <c r="BD8" s="379">
        <f t="shared" si="49"/>
        <v>13</v>
      </c>
      <c r="BE8" s="376" t="str">
        <f t="shared" si="50"/>
        <v>13-31-81-2.4.36.05</v>
      </c>
      <c r="BF8" s="377" t="str">
        <f t="shared" si="51"/>
        <v>13-31-81</v>
      </c>
      <c r="BG8" s="380">
        <f t="shared" si="52"/>
        <v>0</v>
      </c>
    </row>
    <row r="9" spans="1:59" s="12" customFormat="1" ht="26.25" customHeight="1" thickBot="1">
      <c r="A9" s="18"/>
      <c r="B9" s="861"/>
      <c r="C9" s="873"/>
      <c r="D9" s="867" t="str">
        <f>'Form350 DIAN'!B23</f>
        <v>Rendimientos financieros e intereses</v>
      </c>
      <c r="E9" s="869"/>
      <c r="F9" s="196" t="s">
        <v>539</v>
      </c>
      <c r="G9" s="195" t="s">
        <v>540</v>
      </c>
      <c r="H9" s="176">
        <f t="shared" si="13"/>
        <v>1</v>
      </c>
      <c r="I9" s="176" t="str">
        <f t="shared" si="14"/>
        <v>1-32-82-2.4.36.07</v>
      </c>
      <c r="J9" s="197" t="str">
        <f t="shared" si="15"/>
        <v>1-32-82</v>
      </c>
      <c r="K9" s="201">
        <v>0</v>
      </c>
      <c r="L9" s="199">
        <f t="shared" si="16"/>
        <v>2</v>
      </c>
      <c r="M9" s="176" t="str">
        <f t="shared" si="17"/>
        <v>2-32-82-2.4.36.07</v>
      </c>
      <c r="N9" s="197" t="str">
        <f t="shared" si="18"/>
        <v>2-32-82</v>
      </c>
      <c r="O9" s="201">
        <v>0</v>
      </c>
      <c r="P9" s="199">
        <f t="shared" si="19"/>
        <v>3</v>
      </c>
      <c r="Q9" s="176" t="str">
        <f t="shared" si="20"/>
        <v>3-32-82-2.4.36.07</v>
      </c>
      <c r="R9" s="197" t="str">
        <f t="shared" si="21"/>
        <v>3-32-82</v>
      </c>
      <c r="S9" s="201">
        <v>0</v>
      </c>
      <c r="T9" s="199">
        <f t="shared" si="22"/>
        <v>4</v>
      </c>
      <c r="U9" s="176" t="str">
        <f t="shared" si="23"/>
        <v>4-32-82-2.4.36.07</v>
      </c>
      <c r="V9" s="197" t="str">
        <f t="shared" si="24"/>
        <v>4-32-82</v>
      </c>
      <c r="W9" s="201">
        <v>0</v>
      </c>
      <c r="X9" s="199">
        <f t="shared" si="25"/>
        <v>5</v>
      </c>
      <c r="Y9" s="176" t="str">
        <f t="shared" si="26"/>
        <v>5-32-82-2.4.36.07</v>
      </c>
      <c r="Z9" s="197" t="str">
        <f t="shared" si="27"/>
        <v>5-32-82</v>
      </c>
      <c r="AA9" s="201"/>
      <c r="AB9" s="199">
        <f t="shared" si="28"/>
        <v>6</v>
      </c>
      <c r="AC9" s="176" t="str">
        <f t="shared" si="29"/>
        <v>6-32-82-2.4.36.07</v>
      </c>
      <c r="AD9" s="197" t="str">
        <f t="shared" si="30"/>
        <v>6-32-82</v>
      </c>
      <c r="AE9" s="201">
        <v>0</v>
      </c>
      <c r="AF9" s="199">
        <f t="shared" si="31"/>
        <v>7</v>
      </c>
      <c r="AG9" s="176" t="str">
        <f t="shared" si="32"/>
        <v>7-32-82-2.4.36.07</v>
      </c>
      <c r="AH9" s="197" t="str">
        <f t="shared" si="33"/>
        <v>7-32-82</v>
      </c>
      <c r="AI9" s="201">
        <v>0</v>
      </c>
      <c r="AJ9" s="199">
        <f t="shared" si="34"/>
        <v>8</v>
      </c>
      <c r="AK9" s="176" t="str">
        <f t="shared" si="35"/>
        <v>8-32-82-2.4.36.07</v>
      </c>
      <c r="AL9" s="197" t="str">
        <f t="shared" si="36"/>
        <v>8-32-82</v>
      </c>
      <c r="AM9" s="201">
        <v>0</v>
      </c>
      <c r="AN9" s="199">
        <f t="shared" si="37"/>
        <v>9</v>
      </c>
      <c r="AO9" s="176" t="str">
        <f t="shared" si="38"/>
        <v>9-32-82-2.4.36.07</v>
      </c>
      <c r="AP9" s="197" t="str">
        <f t="shared" si="39"/>
        <v>9-32-82</v>
      </c>
      <c r="AQ9" s="201">
        <v>0</v>
      </c>
      <c r="AR9" s="199">
        <f t="shared" si="40"/>
        <v>10</v>
      </c>
      <c r="AS9" s="176" t="str">
        <f t="shared" si="41"/>
        <v>10-32-82-2.4.36.07</v>
      </c>
      <c r="AT9" s="197" t="str">
        <f t="shared" si="42"/>
        <v>10-32-82</v>
      </c>
      <c r="AU9" s="201">
        <v>0</v>
      </c>
      <c r="AV9" s="199">
        <f t="shared" si="43"/>
        <v>11</v>
      </c>
      <c r="AW9" s="176" t="str">
        <f t="shared" si="44"/>
        <v>11-32-82-2.4.36.07</v>
      </c>
      <c r="AX9" s="197" t="str">
        <f t="shared" si="45"/>
        <v>11-32-82</v>
      </c>
      <c r="AY9" s="201">
        <v>0</v>
      </c>
      <c r="AZ9" s="199">
        <f t="shared" si="46"/>
        <v>12</v>
      </c>
      <c r="BA9" s="176" t="str">
        <f t="shared" si="47"/>
        <v>12-32-82-2.4.36.07</v>
      </c>
      <c r="BB9" s="197" t="str">
        <f t="shared" si="48"/>
        <v>12-32-82</v>
      </c>
      <c r="BC9" s="201">
        <v>0</v>
      </c>
      <c r="BD9" s="199">
        <f t="shared" si="49"/>
        <v>13</v>
      </c>
      <c r="BE9" s="176" t="str">
        <f t="shared" si="50"/>
        <v>13-32-82-2.4.36.07</v>
      </c>
      <c r="BF9" s="197" t="str">
        <f t="shared" si="51"/>
        <v>13-32-82</v>
      </c>
      <c r="BG9" s="203">
        <f t="shared" si="52"/>
        <v>0</v>
      </c>
    </row>
    <row r="10" spans="1:59" s="12" customFormat="1" ht="26.25" customHeight="1" thickBot="1">
      <c r="A10" s="18"/>
      <c r="B10" s="861"/>
      <c r="C10" s="873"/>
      <c r="D10" s="864" t="str">
        <f>'Form350 DIAN'!B24</f>
        <v>Arrendamientos (Muebles e inmuebles)</v>
      </c>
      <c r="E10" s="868"/>
      <c r="F10" s="374" t="s">
        <v>541</v>
      </c>
      <c r="G10" s="375" t="s">
        <v>542</v>
      </c>
      <c r="H10" s="376">
        <f t="shared" si="13"/>
        <v>1</v>
      </c>
      <c r="I10" s="376" t="str">
        <f t="shared" si="14"/>
        <v>1-33-83-2.4.36.06</v>
      </c>
      <c r="J10" s="377" t="str">
        <f t="shared" si="15"/>
        <v>1-33-83</v>
      </c>
      <c r="K10" s="378">
        <v>0</v>
      </c>
      <c r="L10" s="379">
        <f t="shared" si="16"/>
        <v>2</v>
      </c>
      <c r="M10" s="376" t="str">
        <f t="shared" si="17"/>
        <v>2-33-83-2.4.36.06</v>
      </c>
      <c r="N10" s="377" t="str">
        <f t="shared" si="18"/>
        <v>2-33-83</v>
      </c>
      <c r="O10" s="378">
        <v>0</v>
      </c>
      <c r="P10" s="379">
        <f t="shared" si="19"/>
        <v>3</v>
      </c>
      <c r="Q10" s="376" t="str">
        <f t="shared" si="20"/>
        <v>3-33-83-2.4.36.06</v>
      </c>
      <c r="R10" s="377" t="str">
        <f t="shared" si="21"/>
        <v>3-33-83</v>
      </c>
      <c r="S10" s="378">
        <v>0</v>
      </c>
      <c r="T10" s="379">
        <f t="shared" si="22"/>
        <v>4</v>
      </c>
      <c r="U10" s="376" t="str">
        <f t="shared" si="23"/>
        <v>4-33-83-2.4.36.06</v>
      </c>
      <c r="V10" s="377" t="str">
        <f t="shared" si="24"/>
        <v>4-33-83</v>
      </c>
      <c r="W10" s="378">
        <v>0</v>
      </c>
      <c r="X10" s="379">
        <f t="shared" si="25"/>
        <v>5</v>
      </c>
      <c r="Y10" s="376" t="str">
        <f t="shared" si="26"/>
        <v>5-33-83-2.4.36.06</v>
      </c>
      <c r="Z10" s="377" t="str">
        <f t="shared" si="27"/>
        <v>5-33-83</v>
      </c>
      <c r="AA10" s="378">
        <v>0</v>
      </c>
      <c r="AB10" s="379">
        <f t="shared" si="28"/>
        <v>6</v>
      </c>
      <c r="AC10" s="376" t="str">
        <f t="shared" si="29"/>
        <v>6-33-83-2.4.36.06</v>
      </c>
      <c r="AD10" s="377" t="str">
        <f t="shared" si="30"/>
        <v>6-33-83</v>
      </c>
      <c r="AE10" s="378">
        <v>0</v>
      </c>
      <c r="AF10" s="379">
        <f t="shared" si="31"/>
        <v>7</v>
      </c>
      <c r="AG10" s="376" t="str">
        <f t="shared" si="32"/>
        <v>7-33-83-2.4.36.06</v>
      </c>
      <c r="AH10" s="377" t="str">
        <f t="shared" si="33"/>
        <v>7-33-83</v>
      </c>
      <c r="AI10" s="378">
        <v>0</v>
      </c>
      <c r="AJ10" s="379">
        <f t="shared" si="34"/>
        <v>8</v>
      </c>
      <c r="AK10" s="376" t="str">
        <f t="shared" si="35"/>
        <v>8-33-83-2.4.36.06</v>
      </c>
      <c r="AL10" s="377" t="str">
        <f t="shared" si="36"/>
        <v>8-33-83</v>
      </c>
      <c r="AM10" s="378">
        <v>0</v>
      </c>
      <c r="AN10" s="379">
        <f t="shared" si="37"/>
        <v>9</v>
      </c>
      <c r="AO10" s="376" t="str">
        <f t="shared" si="38"/>
        <v>9-33-83-2.4.36.06</v>
      </c>
      <c r="AP10" s="377" t="str">
        <f t="shared" si="39"/>
        <v>9-33-83</v>
      </c>
      <c r="AQ10" s="378">
        <v>0</v>
      </c>
      <c r="AR10" s="379">
        <f t="shared" si="40"/>
        <v>10</v>
      </c>
      <c r="AS10" s="376" t="str">
        <f t="shared" si="41"/>
        <v>10-33-83-2.4.36.06</v>
      </c>
      <c r="AT10" s="377" t="str">
        <f t="shared" si="42"/>
        <v>10-33-83</v>
      </c>
      <c r="AU10" s="381">
        <v>0</v>
      </c>
      <c r="AV10" s="379">
        <f t="shared" si="43"/>
        <v>11</v>
      </c>
      <c r="AW10" s="376" t="str">
        <f t="shared" si="44"/>
        <v>11-33-83-2.4.36.06</v>
      </c>
      <c r="AX10" s="377" t="str">
        <f t="shared" si="45"/>
        <v>11-33-83</v>
      </c>
      <c r="AY10" s="378">
        <v>0</v>
      </c>
      <c r="AZ10" s="379">
        <f t="shared" si="46"/>
        <v>12</v>
      </c>
      <c r="BA10" s="376" t="str">
        <f t="shared" si="47"/>
        <v>12-33-83-2.4.36.06</v>
      </c>
      <c r="BB10" s="377" t="str">
        <f t="shared" si="48"/>
        <v>12-33-83</v>
      </c>
      <c r="BC10" s="378">
        <v>0</v>
      </c>
      <c r="BD10" s="379">
        <f t="shared" si="49"/>
        <v>13</v>
      </c>
      <c r="BE10" s="376" t="str">
        <f t="shared" si="50"/>
        <v>13-33-83-2.4.36.06</v>
      </c>
      <c r="BF10" s="377" t="str">
        <f t="shared" si="51"/>
        <v>13-33-83</v>
      </c>
      <c r="BG10" s="380">
        <f t="shared" si="52"/>
        <v>0</v>
      </c>
    </row>
    <row r="11" spans="1:59" s="12" customFormat="1" ht="26.25" customHeight="1" thickBot="1">
      <c r="A11" s="18"/>
      <c r="B11" s="861"/>
      <c r="C11" s="873"/>
      <c r="D11" s="867" t="str">
        <f>'Form350 DIAN'!B25</f>
        <v>Regalias y explotacion de la propiedad intelectual</v>
      </c>
      <c r="E11" s="869"/>
      <c r="F11" s="196" t="s">
        <v>543</v>
      </c>
      <c r="G11" s="195">
        <v>0</v>
      </c>
      <c r="H11" s="176">
        <f t="shared" si="13"/>
        <v>1</v>
      </c>
      <c r="I11" s="176" t="str">
        <f t="shared" si="14"/>
        <v>1-34-84-0</v>
      </c>
      <c r="J11" s="197" t="str">
        <f t="shared" si="15"/>
        <v>1-34-84</v>
      </c>
      <c r="K11" s="201">
        <v>0</v>
      </c>
      <c r="L11" s="199">
        <f t="shared" si="16"/>
        <v>2</v>
      </c>
      <c r="M11" s="176" t="str">
        <f t="shared" si="17"/>
        <v>2-34-84-0</v>
      </c>
      <c r="N11" s="197" t="str">
        <f t="shared" si="18"/>
        <v>2-34-84</v>
      </c>
      <c r="O11" s="201">
        <v>0</v>
      </c>
      <c r="P11" s="199">
        <f t="shared" si="19"/>
        <v>3</v>
      </c>
      <c r="Q11" s="176" t="str">
        <f t="shared" si="20"/>
        <v>3-34-84-0</v>
      </c>
      <c r="R11" s="197" t="str">
        <f t="shared" si="21"/>
        <v>3-34-84</v>
      </c>
      <c r="S11" s="201">
        <v>0</v>
      </c>
      <c r="T11" s="199">
        <f t="shared" si="22"/>
        <v>4</v>
      </c>
      <c r="U11" s="176" t="str">
        <f t="shared" si="23"/>
        <v>4-34-84-0</v>
      </c>
      <c r="V11" s="197" t="str">
        <f t="shared" si="24"/>
        <v>4-34-84</v>
      </c>
      <c r="W11" s="201">
        <v>0</v>
      </c>
      <c r="X11" s="199">
        <f t="shared" si="25"/>
        <v>5</v>
      </c>
      <c r="Y11" s="176" t="str">
        <f t="shared" si="26"/>
        <v>5-34-84-0</v>
      </c>
      <c r="Z11" s="197" t="str">
        <f t="shared" si="27"/>
        <v>5-34-84</v>
      </c>
      <c r="AA11" s="201">
        <v>0</v>
      </c>
      <c r="AB11" s="199">
        <f t="shared" si="28"/>
        <v>6</v>
      </c>
      <c r="AC11" s="176" t="str">
        <f t="shared" si="29"/>
        <v>6-34-84-0</v>
      </c>
      <c r="AD11" s="197" t="str">
        <f t="shared" si="30"/>
        <v>6-34-84</v>
      </c>
      <c r="AE11" s="201">
        <v>0</v>
      </c>
      <c r="AF11" s="199">
        <f t="shared" si="31"/>
        <v>7</v>
      </c>
      <c r="AG11" s="176" t="str">
        <f t="shared" si="32"/>
        <v>7-34-84-0</v>
      </c>
      <c r="AH11" s="197" t="str">
        <f t="shared" si="33"/>
        <v>7-34-84</v>
      </c>
      <c r="AI11" s="201">
        <v>0</v>
      </c>
      <c r="AJ11" s="199">
        <f t="shared" si="34"/>
        <v>8</v>
      </c>
      <c r="AK11" s="176" t="str">
        <f t="shared" si="35"/>
        <v>8-34-84-0</v>
      </c>
      <c r="AL11" s="197" t="str">
        <f t="shared" si="36"/>
        <v>8-34-84</v>
      </c>
      <c r="AM11" s="201">
        <v>0</v>
      </c>
      <c r="AN11" s="199">
        <f t="shared" si="37"/>
        <v>9</v>
      </c>
      <c r="AO11" s="176" t="str">
        <f t="shared" si="38"/>
        <v>9-34-84-0</v>
      </c>
      <c r="AP11" s="197" t="str">
        <f t="shared" si="39"/>
        <v>9-34-84</v>
      </c>
      <c r="AQ11" s="201">
        <v>0</v>
      </c>
      <c r="AR11" s="199">
        <f t="shared" si="40"/>
        <v>10</v>
      </c>
      <c r="AS11" s="176" t="str">
        <f t="shared" si="41"/>
        <v>10-34-84-0</v>
      </c>
      <c r="AT11" s="197" t="str">
        <f t="shared" si="42"/>
        <v>10-34-84</v>
      </c>
      <c r="AU11" s="201">
        <v>0</v>
      </c>
      <c r="AV11" s="199">
        <f t="shared" si="43"/>
        <v>11</v>
      </c>
      <c r="AW11" s="176" t="str">
        <f t="shared" si="44"/>
        <v>11-34-84-0</v>
      </c>
      <c r="AX11" s="197" t="str">
        <f t="shared" si="45"/>
        <v>11-34-84</v>
      </c>
      <c r="AY11" s="201">
        <v>0</v>
      </c>
      <c r="AZ11" s="199">
        <f t="shared" si="46"/>
        <v>12</v>
      </c>
      <c r="BA11" s="176" t="str">
        <f t="shared" si="47"/>
        <v>12-34-84-0</v>
      </c>
      <c r="BB11" s="197" t="str">
        <f t="shared" si="48"/>
        <v>12-34-84</v>
      </c>
      <c r="BC11" s="201">
        <v>0</v>
      </c>
      <c r="BD11" s="199">
        <f t="shared" si="49"/>
        <v>13</v>
      </c>
      <c r="BE11" s="176" t="str">
        <f t="shared" si="50"/>
        <v>13-34-84-0</v>
      </c>
      <c r="BF11" s="197" t="str">
        <f t="shared" si="51"/>
        <v>13-34-84</v>
      </c>
      <c r="BG11" s="203">
        <f t="shared" si="52"/>
        <v>0</v>
      </c>
    </row>
    <row r="12" spans="1:59" s="12" customFormat="1" ht="26.25" customHeight="1" thickBot="1">
      <c r="A12" s="18"/>
      <c r="B12" s="861"/>
      <c r="C12" s="873"/>
      <c r="D12" s="864" t="str">
        <f>'Form350 DIAN'!B26</f>
        <v>Dividendos y participaciones</v>
      </c>
      <c r="E12" s="868"/>
      <c r="F12" s="374" t="s">
        <v>544</v>
      </c>
      <c r="G12" s="375" t="s">
        <v>545</v>
      </c>
      <c r="H12" s="376">
        <f t="shared" si="13"/>
        <v>1</v>
      </c>
      <c r="I12" s="376" t="str">
        <f t="shared" si="14"/>
        <v>1-35-85-2.4.36.02</v>
      </c>
      <c r="J12" s="377" t="str">
        <f t="shared" si="15"/>
        <v>1-35-85</v>
      </c>
      <c r="K12" s="378">
        <v>0</v>
      </c>
      <c r="L12" s="379">
        <f t="shared" si="16"/>
        <v>2</v>
      </c>
      <c r="M12" s="376" t="str">
        <f t="shared" si="17"/>
        <v>2-35-85-2.4.36.02</v>
      </c>
      <c r="N12" s="377" t="str">
        <f t="shared" si="18"/>
        <v>2-35-85</v>
      </c>
      <c r="O12" s="378">
        <v>0</v>
      </c>
      <c r="P12" s="379">
        <f t="shared" si="19"/>
        <v>3</v>
      </c>
      <c r="Q12" s="376" t="str">
        <f t="shared" si="20"/>
        <v>3-35-85-2.4.36.02</v>
      </c>
      <c r="R12" s="377" t="str">
        <f t="shared" si="21"/>
        <v>3-35-85</v>
      </c>
      <c r="S12" s="378">
        <v>0</v>
      </c>
      <c r="T12" s="379">
        <f t="shared" si="22"/>
        <v>4</v>
      </c>
      <c r="U12" s="376" t="str">
        <f t="shared" si="23"/>
        <v>4-35-85-2.4.36.02</v>
      </c>
      <c r="V12" s="377" t="str">
        <f t="shared" si="24"/>
        <v>4-35-85</v>
      </c>
      <c r="W12" s="378">
        <v>0</v>
      </c>
      <c r="X12" s="379">
        <f t="shared" si="25"/>
        <v>5</v>
      </c>
      <c r="Y12" s="376" t="str">
        <f t="shared" si="26"/>
        <v>5-35-85-2.4.36.02</v>
      </c>
      <c r="Z12" s="377" t="str">
        <f t="shared" si="27"/>
        <v>5-35-85</v>
      </c>
      <c r="AA12" s="378">
        <v>0</v>
      </c>
      <c r="AB12" s="379">
        <f t="shared" si="28"/>
        <v>6</v>
      </c>
      <c r="AC12" s="376" t="str">
        <f t="shared" si="29"/>
        <v>6-35-85-2.4.36.02</v>
      </c>
      <c r="AD12" s="377" t="str">
        <f t="shared" si="30"/>
        <v>6-35-85</v>
      </c>
      <c r="AE12" s="378">
        <v>0</v>
      </c>
      <c r="AF12" s="379">
        <f t="shared" si="31"/>
        <v>7</v>
      </c>
      <c r="AG12" s="376" t="str">
        <f t="shared" si="32"/>
        <v>7-35-85-2.4.36.02</v>
      </c>
      <c r="AH12" s="377" t="str">
        <f t="shared" si="33"/>
        <v>7-35-85</v>
      </c>
      <c r="AI12" s="378">
        <v>0</v>
      </c>
      <c r="AJ12" s="379">
        <f t="shared" si="34"/>
        <v>8</v>
      </c>
      <c r="AK12" s="376" t="str">
        <f t="shared" si="35"/>
        <v>8-35-85-2.4.36.02</v>
      </c>
      <c r="AL12" s="377" t="str">
        <f t="shared" si="36"/>
        <v>8-35-85</v>
      </c>
      <c r="AM12" s="378">
        <v>0</v>
      </c>
      <c r="AN12" s="379">
        <f t="shared" si="37"/>
        <v>9</v>
      </c>
      <c r="AO12" s="376" t="str">
        <f t="shared" si="38"/>
        <v>9-35-85-2.4.36.02</v>
      </c>
      <c r="AP12" s="377" t="str">
        <f t="shared" si="39"/>
        <v>9-35-85</v>
      </c>
      <c r="AQ12" s="378">
        <v>0</v>
      </c>
      <c r="AR12" s="379">
        <f t="shared" si="40"/>
        <v>10</v>
      </c>
      <c r="AS12" s="376" t="str">
        <f t="shared" si="41"/>
        <v>10-35-85-2.4.36.02</v>
      </c>
      <c r="AT12" s="377" t="str">
        <f t="shared" si="42"/>
        <v>10-35-85</v>
      </c>
      <c r="AU12" s="378">
        <v>0</v>
      </c>
      <c r="AV12" s="379">
        <f t="shared" si="43"/>
        <v>11</v>
      </c>
      <c r="AW12" s="376" t="str">
        <f t="shared" si="44"/>
        <v>11-35-85-2.4.36.02</v>
      </c>
      <c r="AX12" s="377" t="str">
        <f t="shared" si="45"/>
        <v>11-35-85</v>
      </c>
      <c r="AY12" s="378">
        <v>0</v>
      </c>
      <c r="AZ12" s="379">
        <f t="shared" si="46"/>
        <v>12</v>
      </c>
      <c r="BA12" s="376" t="str">
        <f t="shared" si="47"/>
        <v>12-35-85-2.4.36.02</v>
      </c>
      <c r="BB12" s="377" t="str">
        <f t="shared" si="48"/>
        <v>12-35-85</v>
      </c>
      <c r="BC12" s="378">
        <v>0</v>
      </c>
      <c r="BD12" s="379">
        <f t="shared" si="49"/>
        <v>13</v>
      </c>
      <c r="BE12" s="376" t="str">
        <f t="shared" si="50"/>
        <v>13-35-85-2.4.36.02</v>
      </c>
      <c r="BF12" s="377" t="str">
        <f t="shared" si="51"/>
        <v>13-35-85</v>
      </c>
      <c r="BG12" s="380">
        <f t="shared" si="52"/>
        <v>0</v>
      </c>
    </row>
    <row r="13" spans="1:59" s="12" customFormat="1" ht="26.25" customHeight="1" thickBot="1">
      <c r="A13" s="18"/>
      <c r="B13" s="861"/>
      <c r="C13" s="873"/>
      <c r="D13" s="867" t="str">
        <f>'Form350 DIAN'!B27</f>
        <v>Compras</v>
      </c>
      <c r="E13" s="869"/>
      <c r="F13" s="196" t="s">
        <v>546</v>
      </c>
      <c r="G13" s="195" t="s">
        <v>547</v>
      </c>
      <c r="H13" s="176">
        <f t="shared" si="13"/>
        <v>1</v>
      </c>
      <c r="I13" s="176" t="str">
        <f t="shared" si="14"/>
        <v>1-36-86-2.4.36.08</v>
      </c>
      <c r="J13" s="197" t="str">
        <f t="shared" si="15"/>
        <v>1-36-86</v>
      </c>
      <c r="K13" s="201">
        <v>0</v>
      </c>
      <c r="L13" s="199">
        <f t="shared" si="16"/>
        <v>2</v>
      </c>
      <c r="M13" s="176" t="str">
        <f t="shared" si="17"/>
        <v>2-36-86-2.4.36.08</v>
      </c>
      <c r="N13" s="197" t="str">
        <f t="shared" si="18"/>
        <v>2-36-86</v>
      </c>
      <c r="O13" s="201">
        <v>0</v>
      </c>
      <c r="P13" s="199">
        <f t="shared" si="19"/>
        <v>3</v>
      </c>
      <c r="Q13" s="176" t="str">
        <f t="shared" si="20"/>
        <v>3-36-86-2.4.36.08</v>
      </c>
      <c r="R13" s="197" t="str">
        <f t="shared" si="21"/>
        <v>3-36-86</v>
      </c>
      <c r="S13" s="201">
        <v>0</v>
      </c>
      <c r="T13" s="199">
        <f t="shared" si="22"/>
        <v>4</v>
      </c>
      <c r="U13" s="176" t="str">
        <f t="shared" si="23"/>
        <v>4-36-86-2.4.36.08</v>
      </c>
      <c r="V13" s="197" t="str">
        <f t="shared" si="24"/>
        <v>4-36-86</v>
      </c>
      <c r="W13" s="201">
        <v>0</v>
      </c>
      <c r="X13" s="199">
        <f t="shared" si="25"/>
        <v>5</v>
      </c>
      <c r="Y13" s="176" t="str">
        <f t="shared" si="26"/>
        <v>5-36-86-2.4.36.08</v>
      </c>
      <c r="Z13" s="197" t="str">
        <f t="shared" si="27"/>
        <v>5-36-86</v>
      </c>
      <c r="AA13" s="201">
        <v>0</v>
      </c>
      <c r="AB13" s="199">
        <f t="shared" si="28"/>
        <v>6</v>
      </c>
      <c r="AC13" s="176" t="str">
        <f t="shared" si="29"/>
        <v>6-36-86-2.4.36.08</v>
      </c>
      <c r="AD13" s="197" t="str">
        <f t="shared" si="30"/>
        <v>6-36-86</v>
      </c>
      <c r="AE13" s="201">
        <v>0</v>
      </c>
      <c r="AF13" s="199">
        <f t="shared" si="31"/>
        <v>7</v>
      </c>
      <c r="AG13" s="176" t="str">
        <f t="shared" si="32"/>
        <v>7-36-86-2.4.36.08</v>
      </c>
      <c r="AH13" s="197" t="str">
        <f t="shared" si="33"/>
        <v>7-36-86</v>
      </c>
      <c r="AI13" s="201">
        <v>0</v>
      </c>
      <c r="AJ13" s="199">
        <f t="shared" si="34"/>
        <v>8</v>
      </c>
      <c r="AK13" s="176" t="str">
        <f t="shared" si="35"/>
        <v>8-36-86-2.4.36.08</v>
      </c>
      <c r="AL13" s="197" t="str">
        <f t="shared" si="36"/>
        <v>8-36-86</v>
      </c>
      <c r="AM13" s="218">
        <v>0</v>
      </c>
      <c r="AN13" s="199">
        <f t="shared" si="37"/>
        <v>9</v>
      </c>
      <c r="AO13" s="176" t="str">
        <f t="shared" si="38"/>
        <v>9-36-86-2.4.36.08</v>
      </c>
      <c r="AP13" s="197" t="str">
        <f t="shared" si="39"/>
        <v>9-36-86</v>
      </c>
      <c r="AQ13" s="277">
        <v>0</v>
      </c>
      <c r="AR13" s="199">
        <f t="shared" si="40"/>
        <v>10</v>
      </c>
      <c r="AS13" s="176" t="str">
        <f t="shared" si="41"/>
        <v>10-36-86-2.4.36.08</v>
      </c>
      <c r="AT13" s="197" t="str">
        <f t="shared" si="42"/>
        <v>10-36-86</v>
      </c>
      <c r="AU13" s="201">
        <v>0</v>
      </c>
      <c r="AV13" s="199">
        <f t="shared" si="43"/>
        <v>11</v>
      </c>
      <c r="AW13" s="176" t="str">
        <f t="shared" si="44"/>
        <v>11-36-86-2.4.36.08</v>
      </c>
      <c r="AX13" s="197" t="str">
        <f t="shared" si="45"/>
        <v>11-36-86</v>
      </c>
      <c r="AY13" s="201">
        <v>0</v>
      </c>
      <c r="AZ13" s="199">
        <f t="shared" si="46"/>
        <v>12</v>
      </c>
      <c r="BA13" s="176" t="str">
        <f t="shared" si="47"/>
        <v>12-36-86-2.4.36.08</v>
      </c>
      <c r="BB13" s="197" t="str">
        <f t="shared" si="48"/>
        <v>12-36-86</v>
      </c>
      <c r="BC13" s="201">
        <v>0</v>
      </c>
      <c r="BD13" s="199">
        <f t="shared" si="49"/>
        <v>13</v>
      </c>
      <c r="BE13" s="176" t="str">
        <f t="shared" si="50"/>
        <v>13-36-86-2.4.36.08</v>
      </c>
      <c r="BF13" s="197" t="str">
        <f t="shared" si="51"/>
        <v>13-36-86</v>
      </c>
      <c r="BG13" s="203">
        <f t="shared" si="52"/>
        <v>0</v>
      </c>
    </row>
    <row r="14" spans="1:59" s="12" customFormat="1" ht="26.25" customHeight="1" thickBot="1">
      <c r="A14" s="18"/>
      <c r="B14" s="861"/>
      <c r="C14" s="873"/>
      <c r="D14" s="864" t="str">
        <f>'Form350 DIAN'!B28</f>
        <v>Transacciones con tarjetas débito y crédito</v>
      </c>
      <c r="E14" s="868"/>
      <c r="F14" s="374" t="s">
        <v>548</v>
      </c>
      <c r="G14" s="375">
        <v>0</v>
      </c>
      <c r="H14" s="376">
        <f t="shared" si="13"/>
        <v>1</v>
      </c>
      <c r="I14" s="376" t="str">
        <f t="shared" si="14"/>
        <v>1-37-87-0</v>
      </c>
      <c r="J14" s="377" t="str">
        <f t="shared" si="15"/>
        <v>1-37-87</v>
      </c>
      <c r="K14" s="378">
        <v>0</v>
      </c>
      <c r="L14" s="382">
        <f t="shared" si="16"/>
        <v>2</v>
      </c>
      <c r="M14" s="383" t="str">
        <f t="shared" si="17"/>
        <v>2-37-87-0</v>
      </c>
      <c r="N14" s="384" t="str">
        <f t="shared" si="18"/>
        <v>2-37-87</v>
      </c>
      <c r="O14" s="378">
        <v>0</v>
      </c>
      <c r="P14" s="382">
        <f t="shared" si="19"/>
        <v>3</v>
      </c>
      <c r="Q14" s="383" t="str">
        <f t="shared" si="20"/>
        <v>3-37-87-0</v>
      </c>
      <c r="R14" s="384" t="str">
        <f t="shared" si="21"/>
        <v>3-37-87</v>
      </c>
      <c r="S14" s="378">
        <v>0</v>
      </c>
      <c r="T14" s="382">
        <f t="shared" si="22"/>
        <v>4</v>
      </c>
      <c r="U14" s="383" t="str">
        <f t="shared" si="23"/>
        <v>4-37-87-0</v>
      </c>
      <c r="V14" s="384" t="str">
        <f t="shared" si="24"/>
        <v>4-37-87</v>
      </c>
      <c r="W14" s="378">
        <v>0</v>
      </c>
      <c r="X14" s="382">
        <f t="shared" si="25"/>
        <v>5</v>
      </c>
      <c r="Y14" s="383" t="str">
        <f t="shared" si="26"/>
        <v>5-37-87-0</v>
      </c>
      <c r="Z14" s="384" t="str">
        <f t="shared" si="27"/>
        <v>5-37-87</v>
      </c>
      <c r="AA14" s="378">
        <v>0</v>
      </c>
      <c r="AB14" s="382">
        <f t="shared" si="28"/>
        <v>6</v>
      </c>
      <c r="AC14" s="383" t="str">
        <f t="shared" si="29"/>
        <v>6-37-87-0</v>
      </c>
      <c r="AD14" s="384" t="str">
        <f t="shared" si="30"/>
        <v>6-37-87</v>
      </c>
      <c r="AE14" s="378">
        <v>0</v>
      </c>
      <c r="AF14" s="382">
        <f t="shared" si="31"/>
        <v>7</v>
      </c>
      <c r="AG14" s="383" t="str">
        <f t="shared" si="32"/>
        <v>7-37-87-0</v>
      </c>
      <c r="AH14" s="384" t="str">
        <f t="shared" si="33"/>
        <v>7-37-87</v>
      </c>
      <c r="AI14" s="378">
        <v>0</v>
      </c>
      <c r="AJ14" s="382">
        <f t="shared" si="34"/>
        <v>8</v>
      </c>
      <c r="AK14" s="383" t="str">
        <f t="shared" si="35"/>
        <v>8-37-87-0</v>
      </c>
      <c r="AL14" s="384" t="str">
        <f t="shared" si="36"/>
        <v>8-37-87</v>
      </c>
      <c r="AM14" s="378">
        <v>0</v>
      </c>
      <c r="AN14" s="382">
        <f t="shared" si="37"/>
        <v>9</v>
      </c>
      <c r="AO14" s="383" t="str">
        <f t="shared" si="38"/>
        <v>9-37-87-0</v>
      </c>
      <c r="AP14" s="384" t="str">
        <f t="shared" si="39"/>
        <v>9-37-87</v>
      </c>
      <c r="AQ14" s="378">
        <v>0</v>
      </c>
      <c r="AR14" s="382">
        <f t="shared" si="40"/>
        <v>10</v>
      </c>
      <c r="AS14" s="383" t="str">
        <f t="shared" si="41"/>
        <v>10-37-87-0</v>
      </c>
      <c r="AT14" s="384" t="str">
        <f t="shared" si="42"/>
        <v>10-37-87</v>
      </c>
      <c r="AU14" s="378">
        <v>0</v>
      </c>
      <c r="AV14" s="382">
        <f t="shared" si="43"/>
        <v>11</v>
      </c>
      <c r="AW14" s="383" t="str">
        <f t="shared" si="44"/>
        <v>11-37-87-0</v>
      </c>
      <c r="AX14" s="384" t="str">
        <f t="shared" si="45"/>
        <v>11-37-87</v>
      </c>
      <c r="AY14" s="378">
        <v>0</v>
      </c>
      <c r="AZ14" s="382">
        <f t="shared" si="46"/>
        <v>12</v>
      </c>
      <c r="BA14" s="383" t="str">
        <f t="shared" si="47"/>
        <v>12-37-87-0</v>
      </c>
      <c r="BB14" s="384" t="str">
        <f t="shared" si="48"/>
        <v>12-37-87</v>
      </c>
      <c r="BC14" s="378">
        <v>0</v>
      </c>
      <c r="BD14" s="382">
        <f t="shared" si="49"/>
        <v>13</v>
      </c>
      <c r="BE14" s="383" t="str">
        <f t="shared" si="50"/>
        <v>13-37-87-0</v>
      </c>
      <c r="BF14" s="384" t="str">
        <f t="shared" si="51"/>
        <v>13-37-87</v>
      </c>
      <c r="BG14" s="380">
        <f t="shared" si="52"/>
        <v>0</v>
      </c>
    </row>
    <row r="15" spans="1:59" s="12" customFormat="1" ht="26.25" customHeight="1" thickBot="1">
      <c r="A15" s="18"/>
      <c r="B15" s="861"/>
      <c r="C15" s="873"/>
      <c r="D15" s="867" t="str">
        <f>'Form350 DIAN'!B29</f>
        <v>Contratos de construcción</v>
      </c>
      <c r="E15" s="869"/>
      <c r="F15" s="196" t="s">
        <v>549</v>
      </c>
      <c r="G15" s="195" t="s">
        <v>550</v>
      </c>
      <c r="H15" s="176">
        <f t="shared" si="13"/>
        <v>1</v>
      </c>
      <c r="I15" s="176" t="str">
        <f t="shared" si="14"/>
        <v>1-38-88-2.4.36.26</v>
      </c>
      <c r="J15" s="197" t="str">
        <f t="shared" si="15"/>
        <v>1-38-88</v>
      </c>
      <c r="K15" s="201">
        <v>0</v>
      </c>
      <c r="L15" s="198">
        <f t="shared" si="16"/>
        <v>2</v>
      </c>
      <c r="M15" s="175" t="str">
        <f t="shared" si="17"/>
        <v>2-38-88-2.4.36.26</v>
      </c>
      <c r="N15" s="202" t="str">
        <f t="shared" si="18"/>
        <v>2-38-88</v>
      </c>
      <c r="O15" s="201"/>
      <c r="P15" s="198">
        <f t="shared" si="19"/>
        <v>3</v>
      </c>
      <c r="Q15" s="175" t="str">
        <f t="shared" si="20"/>
        <v>3-38-88-2.4.36.26</v>
      </c>
      <c r="R15" s="202" t="str">
        <f t="shared" si="21"/>
        <v>3-38-88</v>
      </c>
      <c r="S15" s="201"/>
      <c r="T15" s="198">
        <f t="shared" si="22"/>
        <v>4</v>
      </c>
      <c r="U15" s="175" t="str">
        <f t="shared" si="23"/>
        <v>4-38-88-2.4.36.26</v>
      </c>
      <c r="V15" s="202" t="str">
        <f t="shared" si="24"/>
        <v>4-38-88</v>
      </c>
      <c r="W15" s="201"/>
      <c r="X15" s="198">
        <f t="shared" si="25"/>
        <v>5</v>
      </c>
      <c r="Y15" s="175" t="str">
        <f t="shared" si="26"/>
        <v>5-38-88-2.4.36.26</v>
      </c>
      <c r="Z15" s="202" t="str">
        <f t="shared" si="27"/>
        <v>5-38-88</v>
      </c>
      <c r="AA15" s="201"/>
      <c r="AB15" s="198">
        <f t="shared" si="28"/>
        <v>6</v>
      </c>
      <c r="AC15" s="175" t="str">
        <f t="shared" si="29"/>
        <v>6-38-88-2.4.36.26</v>
      </c>
      <c r="AD15" s="202" t="str">
        <f t="shared" si="30"/>
        <v>6-38-88</v>
      </c>
      <c r="AE15" s="201">
        <v>0</v>
      </c>
      <c r="AF15" s="198">
        <f t="shared" si="31"/>
        <v>7</v>
      </c>
      <c r="AG15" s="175" t="str">
        <f t="shared" si="32"/>
        <v>7-38-88-2.4.36.26</v>
      </c>
      <c r="AH15" s="202" t="str">
        <f t="shared" si="33"/>
        <v>7-38-88</v>
      </c>
      <c r="AI15" s="201">
        <v>0</v>
      </c>
      <c r="AJ15" s="198">
        <f t="shared" si="34"/>
        <v>8</v>
      </c>
      <c r="AK15" s="175" t="str">
        <f t="shared" si="35"/>
        <v>8-38-88-2.4.36.26</v>
      </c>
      <c r="AL15" s="202" t="str">
        <f t="shared" si="36"/>
        <v>8-38-88</v>
      </c>
      <c r="AM15" s="218">
        <v>0</v>
      </c>
      <c r="AN15" s="198">
        <f t="shared" si="37"/>
        <v>9</v>
      </c>
      <c r="AO15" s="175" t="str">
        <f t="shared" si="38"/>
        <v>9-38-88-2.4.36.26</v>
      </c>
      <c r="AP15" s="202" t="str">
        <f t="shared" si="39"/>
        <v>9-38-88</v>
      </c>
      <c r="AQ15" s="201">
        <v>0</v>
      </c>
      <c r="AR15" s="198">
        <f t="shared" si="40"/>
        <v>10</v>
      </c>
      <c r="AS15" s="175" t="str">
        <f t="shared" si="41"/>
        <v>10-38-88-2.4.36.26</v>
      </c>
      <c r="AT15" s="202" t="str">
        <f t="shared" si="42"/>
        <v>10-38-88</v>
      </c>
      <c r="AU15" s="201">
        <v>0</v>
      </c>
      <c r="AV15" s="198">
        <f t="shared" si="43"/>
        <v>11</v>
      </c>
      <c r="AW15" s="175" t="str">
        <f t="shared" si="44"/>
        <v>11-38-88-2.4.36.26</v>
      </c>
      <c r="AX15" s="202" t="str">
        <f t="shared" si="45"/>
        <v>11-38-88</v>
      </c>
      <c r="AY15" s="201">
        <v>0</v>
      </c>
      <c r="AZ15" s="198">
        <f t="shared" si="46"/>
        <v>12</v>
      </c>
      <c r="BA15" s="175" t="str">
        <f t="shared" si="47"/>
        <v>12-38-88-2.4.36.26</v>
      </c>
      <c r="BB15" s="202" t="str">
        <f t="shared" si="48"/>
        <v>12-38-88</v>
      </c>
      <c r="BC15" s="201">
        <v>0</v>
      </c>
      <c r="BD15" s="198">
        <f t="shared" si="49"/>
        <v>13</v>
      </c>
      <c r="BE15" s="175" t="str">
        <f t="shared" si="50"/>
        <v>13-38-88-2.4.36.26</v>
      </c>
      <c r="BF15" s="202" t="str">
        <f t="shared" si="51"/>
        <v>13-38-88</v>
      </c>
      <c r="BG15" s="203">
        <f t="shared" si="52"/>
        <v>0</v>
      </c>
    </row>
    <row r="16" spans="1:59" s="12" customFormat="1" ht="26.25" customHeight="1" thickBot="1">
      <c r="A16" s="18"/>
      <c r="B16" s="861"/>
      <c r="C16" s="873"/>
      <c r="D16" s="864" t="str">
        <f>'Form350 DIAN'!B30</f>
        <v>Enajenación de activos fijos de personas naturales ante notarios y autoridades de tránsito</v>
      </c>
      <c r="E16" s="868"/>
      <c r="F16" s="374">
        <v>89</v>
      </c>
      <c r="G16" s="375" t="s">
        <v>551</v>
      </c>
      <c r="H16" s="376">
        <f t="shared" si="13"/>
        <v>1</v>
      </c>
      <c r="I16" s="376" t="str">
        <f t="shared" si="14"/>
        <v>1-89-2.4.36.12</v>
      </c>
      <c r="J16" s="377" t="str">
        <f t="shared" si="15"/>
        <v>1-89</v>
      </c>
      <c r="K16" s="378">
        <v>0</v>
      </c>
      <c r="L16" s="382">
        <f t="shared" si="16"/>
        <v>2</v>
      </c>
      <c r="M16" s="383" t="str">
        <f t="shared" si="17"/>
        <v>2-89-2.4.36.12</v>
      </c>
      <c r="N16" s="384" t="str">
        <f t="shared" si="18"/>
        <v>2-89</v>
      </c>
      <c r="O16" s="378">
        <v>0</v>
      </c>
      <c r="P16" s="382">
        <f t="shared" si="19"/>
        <v>3</v>
      </c>
      <c r="Q16" s="383" t="str">
        <f t="shared" si="20"/>
        <v>3-89-2.4.36.12</v>
      </c>
      <c r="R16" s="384" t="str">
        <f t="shared" si="21"/>
        <v>3-89</v>
      </c>
      <c r="S16" s="378">
        <v>0</v>
      </c>
      <c r="T16" s="382">
        <f t="shared" si="22"/>
        <v>4</v>
      </c>
      <c r="U16" s="383" t="str">
        <f t="shared" si="23"/>
        <v>4-89-2.4.36.12</v>
      </c>
      <c r="V16" s="384" t="str">
        <f t="shared" si="24"/>
        <v>4-89</v>
      </c>
      <c r="W16" s="378">
        <v>0</v>
      </c>
      <c r="X16" s="382">
        <f t="shared" si="25"/>
        <v>5</v>
      </c>
      <c r="Y16" s="383" t="str">
        <f t="shared" si="26"/>
        <v>5-89-2.4.36.12</v>
      </c>
      <c r="Z16" s="384" t="str">
        <f t="shared" si="27"/>
        <v>5-89</v>
      </c>
      <c r="AA16" s="378">
        <v>0</v>
      </c>
      <c r="AB16" s="382">
        <f t="shared" si="28"/>
        <v>6</v>
      </c>
      <c r="AC16" s="383" t="str">
        <f t="shared" si="29"/>
        <v>6-89-2.4.36.12</v>
      </c>
      <c r="AD16" s="384" t="str">
        <f t="shared" si="30"/>
        <v>6-89</v>
      </c>
      <c r="AE16" s="378">
        <v>0</v>
      </c>
      <c r="AF16" s="382">
        <f t="shared" si="31"/>
        <v>7</v>
      </c>
      <c r="AG16" s="383" t="str">
        <f t="shared" si="32"/>
        <v>7-89-2.4.36.12</v>
      </c>
      <c r="AH16" s="384" t="str">
        <f t="shared" si="33"/>
        <v>7-89</v>
      </c>
      <c r="AI16" s="378">
        <v>0</v>
      </c>
      <c r="AJ16" s="382">
        <f t="shared" si="34"/>
        <v>8</v>
      </c>
      <c r="AK16" s="383" t="str">
        <f t="shared" si="35"/>
        <v>8-89-2.4.36.12</v>
      </c>
      <c r="AL16" s="384" t="str">
        <f t="shared" si="36"/>
        <v>8-89</v>
      </c>
      <c r="AM16" s="378">
        <v>0</v>
      </c>
      <c r="AN16" s="382">
        <f t="shared" si="37"/>
        <v>9</v>
      </c>
      <c r="AO16" s="383" t="str">
        <f t="shared" si="38"/>
        <v>9-89-2.4.36.12</v>
      </c>
      <c r="AP16" s="384" t="str">
        <f t="shared" si="39"/>
        <v>9-89</v>
      </c>
      <c r="AQ16" s="378">
        <v>0</v>
      </c>
      <c r="AR16" s="382">
        <f t="shared" si="40"/>
        <v>10</v>
      </c>
      <c r="AS16" s="383" t="str">
        <f t="shared" si="41"/>
        <v>10-89-2.4.36.12</v>
      </c>
      <c r="AT16" s="384" t="str">
        <f t="shared" si="42"/>
        <v>10-89</v>
      </c>
      <c r="AU16" s="378">
        <v>0</v>
      </c>
      <c r="AV16" s="382">
        <f t="shared" si="43"/>
        <v>11</v>
      </c>
      <c r="AW16" s="383" t="str">
        <f t="shared" si="44"/>
        <v>11-89-2.4.36.12</v>
      </c>
      <c r="AX16" s="384" t="str">
        <f t="shared" si="45"/>
        <v>11-89</v>
      </c>
      <c r="AY16" s="378">
        <v>0</v>
      </c>
      <c r="AZ16" s="382">
        <f t="shared" si="46"/>
        <v>12</v>
      </c>
      <c r="BA16" s="383" t="str">
        <f t="shared" si="47"/>
        <v>12-89-2.4.36.12</v>
      </c>
      <c r="BB16" s="384" t="str">
        <f t="shared" si="48"/>
        <v>12-89</v>
      </c>
      <c r="BC16" s="378">
        <v>0</v>
      </c>
      <c r="BD16" s="382">
        <f t="shared" si="49"/>
        <v>13</v>
      </c>
      <c r="BE16" s="383" t="str">
        <f t="shared" si="50"/>
        <v>13-89-2.4.36.12</v>
      </c>
      <c r="BF16" s="384" t="str">
        <f t="shared" si="51"/>
        <v>13-89</v>
      </c>
      <c r="BG16" s="380">
        <f t="shared" si="52"/>
        <v>0</v>
      </c>
    </row>
    <row r="17" spans="1:59" s="12" customFormat="1" ht="26.25" customHeight="1" thickBot="1">
      <c r="A17" s="18"/>
      <c r="B17" s="861"/>
      <c r="C17" s="873"/>
      <c r="D17" s="867" t="str">
        <f>'Form350 DIAN'!B31</f>
        <v>Loterías, rifas, apuestas y similares</v>
      </c>
      <c r="E17" s="869"/>
      <c r="F17" s="196" t="s">
        <v>552</v>
      </c>
      <c r="G17" s="195" t="s">
        <v>553</v>
      </c>
      <c r="H17" s="176">
        <f t="shared" si="13"/>
        <v>1</v>
      </c>
      <c r="I17" s="176" t="str">
        <f t="shared" si="14"/>
        <v>1-39-90-2.4.36.09</v>
      </c>
      <c r="J17" s="197" t="str">
        <f t="shared" si="15"/>
        <v>1-39-90</v>
      </c>
      <c r="K17" s="201">
        <v>0</v>
      </c>
      <c r="L17" s="199">
        <f t="shared" si="16"/>
        <v>2</v>
      </c>
      <c r="M17" s="176" t="str">
        <f t="shared" si="17"/>
        <v>2-39-90-2.4.36.09</v>
      </c>
      <c r="N17" s="197" t="str">
        <f t="shared" si="18"/>
        <v>2-39-90</v>
      </c>
      <c r="O17" s="201">
        <v>0</v>
      </c>
      <c r="P17" s="199">
        <f t="shared" si="19"/>
        <v>3</v>
      </c>
      <c r="Q17" s="176" t="str">
        <f t="shared" si="20"/>
        <v>3-39-90-2.4.36.09</v>
      </c>
      <c r="R17" s="197" t="str">
        <f t="shared" si="21"/>
        <v>3-39-90</v>
      </c>
      <c r="S17" s="201">
        <v>0</v>
      </c>
      <c r="T17" s="199">
        <f t="shared" si="22"/>
        <v>4</v>
      </c>
      <c r="U17" s="176" t="str">
        <f t="shared" si="23"/>
        <v>4-39-90-2.4.36.09</v>
      </c>
      <c r="V17" s="197" t="str">
        <f t="shared" si="24"/>
        <v>4-39-90</v>
      </c>
      <c r="W17" s="201">
        <v>0</v>
      </c>
      <c r="X17" s="199">
        <f t="shared" si="25"/>
        <v>5</v>
      </c>
      <c r="Y17" s="176" t="str">
        <f t="shared" si="26"/>
        <v>5-39-90-2.4.36.09</v>
      </c>
      <c r="Z17" s="197" t="str">
        <f t="shared" si="27"/>
        <v>5-39-90</v>
      </c>
      <c r="AA17" s="201">
        <v>0</v>
      </c>
      <c r="AB17" s="199">
        <f t="shared" si="28"/>
        <v>6</v>
      </c>
      <c r="AC17" s="176" t="str">
        <f t="shared" si="29"/>
        <v>6-39-90-2.4.36.09</v>
      </c>
      <c r="AD17" s="197" t="str">
        <f t="shared" si="30"/>
        <v>6-39-90</v>
      </c>
      <c r="AE17" s="201">
        <v>0</v>
      </c>
      <c r="AF17" s="199">
        <f t="shared" si="31"/>
        <v>7</v>
      </c>
      <c r="AG17" s="176" t="str">
        <f t="shared" si="32"/>
        <v>7-39-90-2.4.36.09</v>
      </c>
      <c r="AH17" s="197" t="str">
        <f t="shared" si="33"/>
        <v>7-39-90</v>
      </c>
      <c r="AI17" s="201">
        <v>0</v>
      </c>
      <c r="AJ17" s="199">
        <f t="shared" si="34"/>
        <v>8</v>
      </c>
      <c r="AK17" s="176" t="str">
        <f t="shared" si="35"/>
        <v>8-39-90-2.4.36.09</v>
      </c>
      <c r="AL17" s="197" t="str">
        <f t="shared" si="36"/>
        <v>8-39-90</v>
      </c>
      <c r="AM17" s="201">
        <v>0</v>
      </c>
      <c r="AN17" s="199">
        <f t="shared" si="37"/>
        <v>9</v>
      </c>
      <c r="AO17" s="176" t="str">
        <f t="shared" si="38"/>
        <v>9-39-90-2.4.36.09</v>
      </c>
      <c r="AP17" s="197" t="str">
        <f t="shared" si="39"/>
        <v>9-39-90</v>
      </c>
      <c r="AQ17" s="201">
        <v>0</v>
      </c>
      <c r="AR17" s="199">
        <f t="shared" si="40"/>
        <v>10</v>
      </c>
      <c r="AS17" s="176" t="str">
        <f t="shared" si="41"/>
        <v>10-39-90-2.4.36.09</v>
      </c>
      <c r="AT17" s="197" t="str">
        <f t="shared" si="42"/>
        <v>10-39-90</v>
      </c>
      <c r="AU17" s="201">
        <v>0</v>
      </c>
      <c r="AV17" s="199">
        <f t="shared" si="43"/>
        <v>11</v>
      </c>
      <c r="AW17" s="176" t="str">
        <f t="shared" si="44"/>
        <v>11-39-90-2.4.36.09</v>
      </c>
      <c r="AX17" s="197" t="str">
        <f t="shared" si="45"/>
        <v>11-39-90</v>
      </c>
      <c r="AY17" s="201">
        <v>0</v>
      </c>
      <c r="AZ17" s="199">
        <f t="shared" si="46"/>
        <v>12</v>
      </c>
      <c r="BA17" s="176" t="str">
        <f t="shared" si="47"/>
        <v>12-39-90-2.4.36.09</v>
      </c>
      <c r="BB17" s="197" t="str">
        <f t="shared" si="48"/>
        <v>12-39-90</v>
      </c>
      <c r="BC17" s="201">
        <v>0</v>
      </c>
      <c r="BD17" s="199">
        <f t="shared" si="49"/>
        <v>13</v>
      </c>
      <c r="BE17" s="176" t="str">
        <f t="shared" si="50"/>
        <v>13-39-90-2.4.36.09</v>
      </c>
      <c r="BF17" s="197" t="str">
        <f t="shared" si="51"/>
        <v>13-39-90</v>
      </c>
      <c r="BG17" s="203">
        <f t="shared" si="52"/>
        <v>0</v>
      </c>
    </row>
    <row r="18" spans="1:59" s="12" customFormat="1" ht="26.25" customHeight="1" thickBot="1">
      <c r="A18" s="18"/>
      <c r="B18" s="861"/>
      <c r="C18" s="873"/>
      <c r="D18" s="870" t="str">
        <f>'Form350 DIAN'!B32</f>
        <v>Hidrocarburos, carbon y demás productos mineros</v>
      </c>
      <c r="E18" s="871"/>
      <c r="F18" s="385" t="s">
        <v>554</v>
      </c>
      <c r="G18" s="386" t="s">
        <v>555</v>
      </c>
      <c r="H18" s="387">
        <f t="shared" si="13"/>
        <v>1</v>
      </c>
      <c r="I18" s="387" t="str">
        <f t="shared" si="14"/>
        <v>1-40-91-2.4.36.90</v>
      </c>
      <c r="J18" s="388" t="str">
        <f t="shared" si="15"/>
        <v>1-40-91</v>
      </c>
      <c r="K18" s="389">
        <v>0</v>
      </c>
      <c r="L18" s="390">
        <f t="shared" si="16"/>
        <v>2</v>
      </c>
      <c r="M18" s="391" t="str">
        <f t="shared" si="17"/>
        <v>2-40-91-2.4.36.90</v>
      </c>
      <c r="N18" s="392" t="str">
        <f t="shared" si="18"/>
        <v>2-40-91</v>
      </c>
      <c r="O18" s="389">
        <v>0</v>
      </c>
      <c r="P18" s="390">
        <f t="shared" si="19"/>
        <v>3</v>
      </c>
      <c r="Q18" s="391" t="str">
        <f t="shared" si="20"/>
        <v>3-40-91-2.4.36.90</v>
      </c>
      <c r="R18" s="392" t="str">
        <f t="shared" si="21"/>
        <v>3-40-91</v>
      </c>
      <c r="S18" s="389">
        <v>0</v>
      </c>
      <c r="T18" s="390">
        <f t="shared" si="22"/>
        <v>4</v>
      </c>
      <c r="U18" s="391" t="str">
        <f t="shared" si="23"/>
        <v>4-40-91-2.4.36.90</v>
      </c>
      <c r="V18" s="392" t="str">
        <f t="shared" si="24"/>
        <v>4-40-91</v>
      </c>
      <c r="W18" s="389">
        <v>0</v>
      </c>
      <c r="X18" s="390">
        <f t="shared" si="25"/>
        <v>5</v>
      </c>
      <c r="Y18" s="391" t="str">
        <f t="shared" si="26"/>
        <v>5-40-91-2.4.36.90</v>
      </c>
      <c r="Z18" s="392" t="str">
        <f t="shared" si="27"/>
        <v>5-40-91</v>
      </c>
      <c r="AA18" s="389">
        <v>0</v>
      </c>
      <c r="AB18" s="390">
        <f t="shared" si="28"/>
        <v>6</v>
      </c>
      <c r="AC18" s="391" t="str">
        <f t="shared" si="29"/>
        <v>6-40-91-2.4.36.90</v>
      </c>
      <c r="AD18" s="392" t="str">
        <f t="shared" si="30"/>
        <v>6-40-91</v>
      </c>
      <c r="AE18" s="389"/>
      <c r="AF18" s="390">
        <f t="shared" si="31"/>
        <v>7</v>
      </c>
      <c r="AG18" s="391" t="str">
        <f t="shared" si="32"/>
        <v>7-40-91-2.4.36.90</v>
      </c>
      <c r="AH18" s="392" t="str">
        <f t="shared" si="33"/>
        <v>7-40-91</v>
      </c>
      <c r="AI18" s="389">
        <v>0</v>
      </c>
      <c r="AJ18" s="390">
        <f t="shared" si="34"/>
        <v>8</v>
      </c>
      <c r="AK18" s="391" t="str">
        <f t="shared" si="35"/>
        <v>8-40-91-2.4.36.90</v>
      </c>
      <c r="AL18" s="392" t="str">
        <f t="shared" si="36"/>
        <v>8-40-91</v>
      </c>
      <c r="AM18" s="389">
        <v>0</v>
      </c>
      <c r="AN18" s="390">
        <f t="shared" si="37"/>
        <v>9</v>
      </c>
      <c r="AO18" s="391" t="str">
        <f t="shared" si="38"/>
        <v>9-40-91-2.4.36.90</v>
      </c>
      <c r="AP18" s="392" t="str">
        <f t="shared" si="39"/>
        <v>9-40-91</v>
      </c>
      <c r="AQ18" s="389">
        <v>0</v>
      </c>
      <c r="AR18" s="390">
        <f t="shared" si="40"/>
        <v>10</v>
      </c>
      <c r="AS18" s="391" t="str">
        <f t="shared" si="41"/>
        <v>10-40-91-2.4.36.90</v>
      </c>
      <c r="AT18" s="392" t="str">
        <f t="shared" si="42"/>
        <v>10-40-91</v>
      </c>
      <c r="AU18" s="389">
        <v>0</v>
      </c>
      <c r="AV18" s="390">
        <f t="shared" si="43"/>
        <v>11</v>
      </c>
      <c r="AW18" s="391" t="str">
        <f t="shared" si="44"/>
        <v>11-40-91-2.4.36.90</v>
      </c>
      <c r="AX18" s="392" t="str">
        <f t="shared" si="45"/>
        <v>11-40-91</v>
      </c>
      <c r="AY18" s="389">
        <v>0</v>
      </c>
      <c r="AZ18" s="390">
        <f t="shared" si="46"/>
        <v>12</v>
      </c>
      <c r="BA18" s="391" t="str">
        <f t="shared" si="47"/>
        <v>12-40-91-2.4.36.90</v>
      </c>
      <c r="BB18" s="392" t="str">
        <f t="shared" si="48"/>
        <v>12-40-91</v>
      </c>
      <c r="BC18" s="389">
        <v>0</v>
      </c>
      <c r="BD18" s="390">
        <f t="shared" si="49"/>
        <v>13</v>
      </c>
      <c r="BE18" s="391" t="str">
        <f t="shared" si="50"/>
        <v>13-40-91-2.4.36.90</v>
      </c>
      <c r="BF18" s="392" t="str">
        <f t="shared" si="51"/>
        <v>13-40-91</v>
      </c>
      <c r="BG18" s="393">
        <f t="shared" si="52"/>
        <v>0</v>
      </c>
    </row>
    <row r="19" spans="1:59" s="12" customFormat="1" ht="26.25" customHeight="1" thickBot="1">
      <c r="A19" s="18"/>
      <c r="B19" s="861"/>
      <c r="C19" s="873"/>
      <c r="D19" s="867" t="str">
        <f>+'Form350 DIAN'!B33</f>
        <v>Otros pagos sujetos a retención</v>
      </c>
      <c r="E19" s="869"/>
      <c r="F19" s="196" t="s">
        <v>556</v>
      </c>
      <c r="G19" s="195">
        <v>0</v>
      </c>
      <c r="H19" s="176">
        <f t="shared" si="13"/>
        <v>1</v>
      </c>
      <c r="I19" s="176" t="str">
        <f t="shared" ref="I19" si="53">H19&amp;"-"&amp;$F19&amp;"-"&amp;$G19</f>
        <v>1-41-92-0</v>
      </c>
      <c r="J19" s="197" t="str">
        <f t="shared" ref="J19" si="54">H19&amp;"-"&amp;$F19</f>
        <v>1-41-92</v>
      </c>
      <c r="K19" s="201">
        <v>0</v>
      </c>
      <c r="L19" s="199">
        <f t="shared" si="16"/>
        <v>2</v>
      </c>
      <c r="M19" s="176" t="str">
        <f t="shared" ref="M19:M20" si="55">L19&amp;"-"&amp;$F19&amp;"-"&amp;$G19</f>
        <v>2-41-92-0</v>
      </c>
      <c r="N19" s="197" t="str">
        <f t="shared" ref="N19:N20" si="56">L19&amp;"-"&amp;$F19</f>
        <v>2-41-92</v>
      </c>
      <c r="O19" s="201">
        <v>0</v>
      </c>
      <c r="P19" s="199">
        <f t="shared" si="19"/>
        <v>3</v>
      </c>
      <c r="Q19" s="176" t="str">
        <f t="shared" ref="Q19:Q20" si="57">P19&amp;"-"&amp;$F19&amp;"-"&amp;$G19</f>
        <v>3-41-92-0</v>
      </c>
      <c r="R19" s="197" t="str">
        <f t="shared" ref="R19:R20" si="58">P19&amp;"-"&amp;$F19</f>
        <v>3-41-92</v>
      </c>
      <c r="S19" s="201">
        <v>0</v>
      </c>
      <c r="T19" s="199">
        <f t="shared" si="22"/>
        <v>4</v>
      </c>
      <c r="U19" s="176" t="str">
        <f t="shared" ref="U19:U20" si="59">T19&amp;"-"&amp;$F19&amp;"-"&amp;$G19</f>
        <v>4-41-92-0</v>
      </c>
      <c r="V19" s="197" t="str">
        <f t="shared" ref="V19:V20" si="60">T19&amp;"-"&amp;$F19</f>
        <v>4-41-92</v>
      </c>
      <c r="W19" s="201">
        <v>0</v>
      </c>
      <c r="X19" s="199">
        <f t="shared" si="25"/>
        <v>5</v>
      </c>
      <c r="Y19" s="176" t="str">
        <f t="shared" ref="Y19:Y20" si="61">X19&amp;"-"&amp;$F19&amp;"-"&amp;$G19</f>
        <v>5-41-92-0</v>
      </c>
      <c r="Z19" s="197" t="str">
        <f t="shared" ref="Z19:Z20" si="62">X19&amp;"-"&amp;$F19</f>
        <v>5-41-92</v>
      </c>
      <c r="AA19" s="201">
        <v>0</v>
      </c>
      <c r="AB19" s="199">
        <f t="shared" si="28"/>
        <v>6</v>
      </c>
      <c r="AC19" s="176" t="str">
        <f t="shared" ref="AC19:AC20" si="63">AB19&amp;"-"&amp;$F19&amp;"-"&amp;$G19</f>
        <v>6-41-92-0</v>
      </c>
      <c r="AD19" s="197" t="str">
        <f t="shared" ref="AD19:AD20" si="64">AB19&amp;"-"&amp;$F19</f>
        <v>6-41-92</v>
      </c>
      <c r="AE19" s="201">
        <v>0</v>
      </c>
      <c r="AF19" s="199">
        <f t="shared" si="31"/>
        <v>7</v>
      </c>
      <c r="AG19" s="176" t="str">
        <f t="shared" ref="AG19:AG20" si="65">AF19&amp;"-"&amp;$F19&amp;"-"&amp;$G19</f>
        <v>7-41-92-0</v>
      </c>
      <c r="AH19" s="197" t="str">
        <f t="shared" ref="AH19:AH20" si="66">AF19&amp;"-"&amp;$F19</f>
        <v>7-41-92</v>
      </c>
      <c r="AI19" s="201">
        <v>0</v>
      </c>
      <c r="AJ19" s="199">
        <f t="shared" si="34"/>
        <v>8</v>
      </c>
      <c r="AK19" s="176" t="str">
        <f t="shared" ref="AK19:AK20" si="67">AJ19&amp;"-"&amp;$F19&amp;"-"&amp;$G19</f>
        <v>8-41-92-0</v>
      </c>
      <c r="AL19" s="197" t="str">
        <f t="shared" ref="AL19:AL20" si="68">AJ19&amp;"-"&amp;$F19</f>
        <v>8-41-92</v>
      </c>
      <c r="AM19" s="201">
        <v>0</v>
      </c>
      <c r="AN19" s="199">
        <f t="shared" si="37"/>
        <v>9</v>
      </c>
      <c r="AO19" s="176" t="str">
        <f t="shared" ref="AO19:AO20" si="69">AN19&amp;"-"&amp;$F19&amp;"-"&amp;$G19</f>
        <v>9-41-92-0</v>
      </c>
      <c r="AP19" s="197" t="str">
        <f t="shared" ref="AP19:AP20" si="70">AN19&amp;"-"&amp;$F19</f>
        <v>9-41-92</v>
      </c>
      <c r="AQ19" s="201">
        <v>0</v>
      </c>
      <c r="AR19" s="199">
        <f t="shared" si="40"/>
        <v>10</v>
      </c>
      <c r="AS19" s="176" t="str">
        <f t="shared" ref="AS19:AS20" si="71">AR19&amp;"-"&amp;$F19&amp;"-"&amp;$G19</f>
        <v>10-41-92-0</v>
      </c>
      <c r="AT19" s="197" t="str">
        <f t="shared" ref="AT19:AT20" si="72">AR19&amp;"-"&amp;$F19</f>
        <v>10-41-92</v>
      </c>
      <c r="AU19" s="201">
        <v>0</v>
      </c>
      <c r="AV19" s="199">
        <f t="shared" si="43"/>
        <v>11</v>
      </c>
      <c r="AW19" s="176" t="str">
        <f t="shared" ref="AW19:AW20" si="73">AV19&amp;"-"&amp;$F19&amp;"-"&amp;$G19</f>
        <v>11-41-92-0</v>
      </c>
      <c r="AX19" s="197" t="str">
        <f t="shared" ref="AX19:AX20" si="74">AV19&amp;"-"&amp;$F19</f>
        <v>11-41-92</v>
      </c>
      <c r="AY19" s="201">
        <v>0</v>
      </c>
      <c r="AZ19" s="199">
        <f t="shared" si="46"/>
        <v>12</v>
      </c>
      <c r="BA19" s="176" t="str">
        <f t="shared" ref="BA19:BA20" si="75">AZ19&amp;"-"&amp;$F19&amp;"-"&amp;$G19</f>
        <v>12-41-92-0</v>
      </c>
      <c r="BB19" s="197" t="str">
        <f t="shared" ref="BB19:BB20" si="76">AZ19&amp;"-"&amp;$F19</f>
        <v>12-41-92</v>
      </c>
      <c r="BC19" s="201">
        <v>0</v>
      </c>
      <c r="BD19" s="199">
        <f t="shared" si="49"/>
        <v>13</v>
      </c>
      <c r="BE19" s="176" t="str">
        <f t="shared" ref="BE19:BE20" si="77">BD19&amp;"-"&amp;$F19&amp;"-"&amp;$G19</f>
        <v>13-41-92-0</v>
      </c>
      <c r="BF19" s="197" t="str">
        <f t="shared" ref="BF19:BF20" si="78">BD19&amp;"-"&amp;$F19</f>
        <v>13-41-92</v>
      </c>
      <c r="BG19" s="203">
        <f t="shared" si="52"/>
        <v>0</v>
      </c>
    </row>
    <row r="20" spans="1:59" s="12" customFormat="1" ht="26.25" customHeight="1" thickBot="1">
      <c r="A20" s="18"/>
      <c r="B20" s="861"/>
      <c r="C20" s="873"/>
      <c r="D20" s="880" t="s">
        <v>557</v>
      </c>
      <c r="E20" s="478" t="str">
        <f>+'Form350 DIAN'!D34</f>
        <v>Pagos o abonos en cuenta al exterior a paises sin convenio</v>
      </c>
      <c r="F20" s="385" t="s">
        <v>558</v>
      </c>
      <c r="G20" s="386">
        <v>0</v>
      </c>
      <c r="H20" s="387">
        <f t="shared" si="13"/>
        <v>1</v>
      </c>
      <c r="I20" s="387" t="str">
        <f t="shared" ref="I20:I21" si="79">H20&amp;"-"&amp;$F20&amp;"-"&amp;$G20</f>
        <v>1-55-109-0</v>
      </c>
      <c r="J20" s="388" t="str">
        <f t="shared" ref="J20:J21" si="80">H20&amp;"-"&amp;$F20</f>
        <v>1-55-109</v>
      </c>
      <c r="K20" s="389">
        <v>0</v>
      </c>
      <c r="L20" s="390">
        <f t="shared" si="16"/>
        <v>2</v>
      </c>
      <c r="M20" s="391" t="str">
        <f t="shared" si="55"/>
        <v>2-55-109-0</v>
      </c>
      <c r="N20" s="392" t="str">
        <f t="shared" si="56"/>
        <v>2-55-109</v>
      </c>
      <c r="O20" s="389">
        <v>0</v>
      </c>
      <c r="P20" s="390">
        <f t="shared" si="19"/>
        <v>3</v>
      </c>
      <c r="Q20" s="391" t="str">
        <f t="shared" si="57"/>
        <v>3-55-109-0</v>
      </c>
      <c r="R20" s="392" t="str">
        <f t="shared" si="58"/>
        <v>3-55-109</v>
      </c>
      <c r="S20" s="389">
        <v>0</v>
      </c>
      <c r="T20" s="390">
        <f t="shared" si="22"/>
        <v>4</v>
      </c>
      <c r="U20" s="391" t="str">
        <f t="shared" si="59"/>
        <v>4-55-109-0</v>
      </c>
      <c r="V20" s="392" t="str">
        <f t="shared" si="60"/>
        <v>4-55-109</v>
      </c>
      <c r="W20" s="389">
        <v>0</v>
      </c>
      <c r="X20" s="390">
        <f t="shared" si="25"/>
        <v>5</v>
      </c>
      <c r="Y20" s="391" t="str">
        <f t="shared" si="61"/>
        <v>5-55-109-0</v>
      </c>
      <c r="Z20" s="392" t="str">
        <f t="shared" si="62"/>
        <v>5-55-109</v>
      </c>
      <c r="AA20" s="389">
        <v>0</v>
      </c>
      <c r="AB20" s="390">
        <f t="shared" si="28"/>
        <v>6</v>
      </c>
      <c r="AC20" s="391" t="str">
        <f t="shared" si="63"/>
        <v>6-55-109-0</v>
      </c>
      <c r="AD20" s="392" t="str">
        <f t="shared" si="64"/>
        <v>6-55-109</v>
      </c>
      <c r="AE20" s="389">
        <v>0</v>
      </c>
      <c r="AF20" s="390">
        <f t="shared" si="31"/>
        <v>7</v>
      </c>
      <c r="AG20" s="391" t="str">
        <f t="shared" si="65"/>
        <v>7-55-109-0</v>
      </c>
      <c r="AH20" s="392" t="str">
        <f t="shared" si="66"/>
        <v>7-55-109</v>
      </c>
      <c r="AI20" s="389">
        <v>0</v>
      </c>
      <c r="AJ20" s="390">
        <f t="shared" si="34"/>
        <v>8</v>
      </c>
      <c r="AK20" s="391" t="str">
        <f t="shared" si="67"/>
        <v>8-55-109-0</v>
      </c>
      <c r="AL20" s="392" t="str">
        <f t="shared" si="68"/>
        <v>8-55-109</v>
      </c>
      <c r="AM20" s="389">
        <v>0</v>
      </c>
      <c r="AN20" s="390">
        <f t="shared" si="37"/>
        <v>9</v>
      </c>
      <c r="AO20" s="391" t="str">
        <f t="shared" si="69"/>
        <v>9-55-109-0</v>
      </c>
      <c r="AP20" s="392" t="str">
        <f t="shared" si="70"/>
        <v>9-55-109</v>
      </c>
      <c r="AQ20" s="389">
        <v>0</v>
      </c>
      <c r="AR20" s="390">
        <f t="shared" si="40"/>
        <v>10</v>
      </c>
      <c r="AS20" s="391" t="str">
        <f t="shared" si="71"/>
        <v>10-55-109-0</v>
      </c>
      <c r="AT20" s="392" t="str">
        <f t="shared" si="72"/>
        <v>10-55-109</v>
      </c>
      <c r="AU20" s="389">
        <v>0</v>
      </c>
      <c r="AV20" s="390">
        <f t="shared" si="43"/>
        <v>11</v>
      </c>
      <c r="AW20" s="391" t="str">
        <f t="shared" si="73"/>
        <v>11-55-109-0</v>
      </c>
      <c r="AX20" s="392" t="str">
        <f t="shared" si="74"/>
        <v>11-55-109</v>
      </c>
      <c r="AY20" s="389">
        <v>0</v>
      </c>
      <c r="AZ20" s="390">
        <f t="shared" si="46"/>
        <v>12</v>
      </c>
      <c r="BA20" s="391" t="str">
        <f t="shared" si="75"/>
        <v>12-55-109-0</v>
      </c>
      <c r="BB20" s="392" t="str">
        <f t="shared" si="76"/>
        <v>12-55-109</v>
      </c>
      <c r="BC20" s="389">
        <v>0</v>
      </c>
      <c r="BD20" s="390">
        <f t="shared" si="49"/>
        <v>13</v>
      </c>
      <c r="BE20" s="391" t="str">
        <f t="shared" si="77"/>
        <v>13-55-109-0</v>
      </c>
      <c r="BF20" s="392" t="str">
        <f t="shared" si="78"/>
        <v>13-55-109</v>
      </c>
      <c r="BG20" s="393">
        <f t="shared" ref="BG20:BG21" si="81">K20+O20+S20+W20+AA20+AE20+AI20+AM20+AQ20+AU20+AY20+BC20</f>
        <v>0</v>
      </c>
    </row>
    <row r="21" spans="1:59" s="12" customFormat="1" ht="26.25" customHeight="1" thickBot="1">
      <c r="A21" s="18"/>
      <c r="B21" s="861"/>
      <c r="C21" s="873"/>
      <c r="D21" s="881"/>
      <c r="E21" s="330" t="str">
        <f>+'Form350 DIAN'!D35</f>
        <v>Pagos o abonos en cuenta al exterior a paises con convenio vigente</v>
      </c>
      <c r="F21" s="196" t="s">
        <v>559</v>
      </c>
      <c r="G21" s="195">
        <v>0</v>
      </c>
      <c r="H21" s="176">
        <f t="shared" si="13"/>
        <v>1</v>
      </c>
      <c r="I21" s="176" t="str">
        <f t="shared" si="79"/>
        <v>1-56-110-0</v>
      </c>
      <c r="J21" s="197" t="str">
        <f t="shared" si="80"/>
        <v>1-56-110</v>
      </c>
      <c r="K21" s="201">
        <v>0</v>
      </c>
      <c r="L21" s="199">
        <f t="shared" si="16"/>
        <v>2</v>
      </c>
      <c r="M21" s="176" t="str">
        <f t="shared" ref="M21" si="82">L21&amp;"-"&amp;$F21&amp;"-"&amp;$G21</f>
        <v>2-56-110-0</v>
      </c>
      <c r="N21" s="197" t="str">
        <f t="shared" ref="N21" si="83">L21&amp;"-"&amp;$F21</f>
        <v>2-56-110</v>
      </c>
      <c r="O21" s="201">
        <v>0</v>
      </c>
      <c r="P21" s="199">
        <f t="shared" si="19"/>
        <v>3</v>
      </c>
      <c r="Q21" s="176" t="str">
        <f t="shared" ref="Q21" si="84">P21&amp;"-"&amp;$F21&amp;"-"&amp;$G21</f>
        <v>3-56-110-0</v>
      </c>
      <c r="R21" s="197" t="str">
        <f t="shared" ref="R21" si="85">P21&amp;"-"&amp;$F21</f>
        <v>3-56-110</v>
      </c>
      <c r="S21" s="201">
        <v>0</v>
      </c>
      <c r="T21" s="199">
        <f t="shared" si="22"/>
        <v>4</v>
      </c>
      <c r="U21" s="176" t="str">
        <f t="shared" ref="U21" si="86">T21&amp;"-"&amp;$F21&amp;"-"&amp;$G21</f>
        <v>4-56-110-0</v>
      </c>
      <c r="V21" s="197" t="str">
        <f t="shared" ref="V21" si="87">T21&amp;"-"&amp;$F21</f>
        <v>4-56-110</v>
      </c>
      <c r="W21" s="201">
        <v>0</v>
      </c>
      <c r="X21" s="199">
        <f t="shared" si="25"/>
        <v>5</v>
      </c>
      <c r="Y21" s="176" t="str">
        <f t="shared" ref="Y21" si="88">X21&amp;"-"&amp;$F21&amp;"-"&amp;$G21</f>
        <v>5-56-110-0</v>
      </c>
      <c r="Z21" s="197" t="str">
        <f t="shared" ref="Z21" si="89">X21&amp;"-"&amp;$F21</f>
        <v>5-56-110</v>
      </c>
      <c r="AA21" s="201">
        <v>0</v>
      </c>
      <c r="AB21" s="199">
        <f t="shared" si="28"/>
        <v>6</v>
      </c>
      <c r="AC21" s="176" t="str">
        <f t="shared" ref="AC21" si="90">AB21&amp;"-"&amp;$F21&amp;"-"&amp;$G21</f>
        <v>6-56-110-0</v>
      </c>
      <c r="AD21" s="197" t="str">
        <f t="shared" ref="AD21" si="91">AB21&amp;"-"&amp;$F21</f>
        <v>6-56-110</v>
      </c>
      <c r="AE21" s="201">
        <v>0</v>
      </c>
      <c r="AF21" s="199">
        <f t="shared" si="31"/>
        <v>7</v>
      </c>
      <c r="AG21" s="176" t="str">
        <f t="shared" ref="AG21" si="92">AF21&amp;"-"&amp;$F21&amp;"-"&amp;$G21</f>
        <v>7-56-110-0</v>
      </c>
      <c r="AH21" s="197" t="str">
        <f t="shared" ref="AH21" si="93">AF21&amp;"-"&amp;$F21</f>
        <v>7-56-110</v>
      </c>
      <c r="AI21" s="201">
        <v>0</v>
      </c>
      <c r="AJ21" s="199">
        <f t="shared" si="34"/>
        <v>8</v>
      </c>
      <c r="AK21" s="176" t="str">
        <f t="shared" ref="AK21" si="94">AJ21&amp;"-"&amp;$F21&amp;"-"&amp;$G21</f>
        <v>8-56-110-0</v>
      </c>
      <c r="AL21" s="197" t="str">
        <f t="shared" ref="AL21" si="95">AJ21&amp;"-"&amp;$F21</f>
        <v>8-56-110</v>
      </c>
      <c r="AM21" s="201">
        <v>0</v>
      </c>
      <c r="AN21" s="199">
        <f t="shared" si="37"/>
        <v>9</v>
      </c>
      <c r="AO21" s="176" t="str">
        <f t="shared" ref="AO21" si="96">AN21&amp;"-"&amp;$F21&amp;"-"&amp;$G21</f>
        <v>9-56-110-0</v>
      </c>
      <c r="AP21" s="197" t="str">
        <f t="shared" ref="AP21" si="97">AN21&amp;"-"&amp;$F21</f>
        <v>9-56-110</v>
      </c>
      <c r="AQ21" s="201">
        <v>0</v>
      </c>
      <c r="AR21" s="199">
        <f t="shared" si="40"/>
        <v>10</v>
      </c>
      <c r="AS21" s="176" t="str">
        <f t="shared" ref="AS21" si="98">AR21&amp;"-"&amp;$F21&amp;"-"&amp;$G21</f>
        <v>10-56-110-0</v>
      </c>
      <c r="AT21" s="197" t="str">
        <f t="shared" ref="AT21" si="99">AR21&amp;"-"&amp;$F21</f>
        <v>10-56-110</v>
      </c>
      <c r="AU21" s="201">
        <v>0</v>
      </c>
      <c r="AV21" s="199">
        <f t="shared" si="43"/>
        <v>11</v>
      </c>
      <c r="AW21" s="176" t="str">
        <f t="shared" ref="AW21" si="100">AV21&amp;"-"&amp;$F21&amp;"-"&amp;$G21</f>
        <v>11-56-110-0</v>
      </c>
      <c r="AX21" s="197" t="str">
        <f t="shared" ref="AX21" si="101">AV21&amp;"-"&amp;$F21</f>
        <v>11-56-110</v>
      </c>
      <c r="AY21" s="201">
        <v>0</v>
      </c>
      <c r="AZ21" s="199">
        <f t="shared" si="46"/>
        <v>12</v>
      </c>
      <c r="BA21" s="176" t="str">
        <f t="shared" ref="BA21" si="102">AZ21&amp;"-"&amp;$F21&amp;"-"&amp;$G21</f>
        <v>12-56-110-0</v>
      </c>
      <c r="BB21" s="197" t="str">
        <f t="shared" ref="BB21" si="103">AZ21&amp;"-"&amp;$F21</f>
        <v>12-56-110</v>
      </c>
      <c r="BC21" s="201">
        <v>0</v>
      </c>
      <c r="BD21" s="199">
        <f t="shared" si="49"/>
        <v>13</v>
      </c>
      <c r="BE21" s="176" t="str">
        <f t="shared" ref="BE21" si="104">BD21&amp;"-"&amp;$F21&amp;"-"&amp;$G21</f>
        <v>13-56-110-0</v>
      </c>
      <c r="BF21" s="197" t="str">
        <f t="shared" ref="BF21" si="105">BD21&amp;"-"&amp;$F21</f>
        <v>13-56-110</v>
      </c>
      <c r="BG21" s="203">
        <f t="shared" si="81"/>
        <v>0</v>
      </c>
    </row>
    <row r="22" spans="1:59" s="12" customFormat="1" ht="26.25" customHeight="1" thickTop="1" thickBot="1">
      <c r="A22" s="18"/>
      <c r="B22" s="861"/>
      <c r="C22" s="873"/>
      <c r="D22" s="876" t="s">
        <v>503</v>
      </c>
      <c r="E22" s="420" t="str">
        <f>'Form350 DIAN'!D36</f>
        <v>Contribuyentes exonerados de aportes (art. 114-1 E.T.)</v>
      </c>
      <c r="F22" s="367">
        <v>59</v>
      </c>
      <c r="G22" s="368" t="s">
        <v>560</v>
      </c>
      <c r="H22" s="369">
        <f t="shared" si="13"/>
        <v>1</v>
      </c>
      <c r="I22" s="369" t="str">
        <f t="shared" si="14"/>
        <v>1-59-2.4.36.95</v>
      </c>
      <c r="J22" s="370" t="str">
        <f t="shared" si="15"/>
        <v>1-59</v>
      </c>
      <c r="K22" s="371">
        <v>0</v>
      </c>
      <c r="L22" s="421">
        <f t="shared" si="16"/>
        <v>2</v>
      </c>
      <c r="M22" s="422" t="str">
        <f t="shared" si="17"/>
        <v>2-59-2.4.36.95</v>
      </c>
      <c r="N22" s="423" t="str">
        <f t="shared" si="18"/>
        <v>2-59</v>
      </c>
      <c r="O22" s="371">
        <v>0</v>
      </c>
      <c r="P22" s="421">
        <f t="shared" si="19"/>
        <v>3</v>
      </c>
      <c r="Q22" s="422" t="str">
        <f t="shared" si="20"/>
        <v>3-59-2.4.36.95</v>
      </c>
      <c r="R22" s="423" t="str">
        <f t="shared" si="21"/>
        <v>3-59</v>
      </c>
      <c r="S22" s="371">
        <v>0</v>
      </c>
      <c r="T22" s="421">
        <f t="shared" si="22"/>
        <v>4</v>
      </c>
      <c r="U22" s="422" t="str">
        <f t="shared" si="23"/>
        <v>4-59-2.4.36.95</v>
      </c>
      <c r="V22" s="423" t="str">
        <f t="shared" si="24"/>
        <v>4-59</v>
      </c>
      <c r="W22" s="371">
        <v>0</v>
      </c>
      <c r="X22" s="421">
        <f t="shared" si="25"/>
        <v>5</v>
      </c>
      <c r="Y22" s="422" t="str">
        <f t="shared" si="26"/>
        <v>5-59-2.4.36.95</v>
      </c>
      <c r="Z22" s="423" t="str">
        <f t="shared" si="27"/>
        <v>5-59</v>
      </c>
      <c r="AA22" s="371">
        <v>0</v>
      </c>
      <c r="AB22" s="421">
        <f t="shared" si="28"/>
        <v>6</v>
      </c>
      <c r="AC22" s="422" t="str">
        <f t="shared" si="29"/>
        <v>6-59-2.4.36.95</v>
      </c>
      <c r="AD22" s="423" t="str">
        <f t="shared" si="30"/>
        <v>6-59</v>
      </c>
      <c r="AE22" s="371">
        <v>0</v>
      </c>
      <c r="AF22" s="421">
        <f t="shared" si="31"/>
        <v>7</v>
      </c>
      <c r="AG22" s="422" t="str">
        <f t="shared" si="32"/>
        <v>7-59-2.4.36.95</v>
      </c>
      <c r="AH22" s="423" t="str">
        <f t="shared" si="33"/>
        <v>7-59</v>
      </c>
      <c r="AI22" s="371">
        <v>0</v>
      </c>
      <c r="AJ22" s="421">
        <f t="shared" si="34"/>
        <v>8</v>
      </c>
      <c r="AK22" s="422" t="str">
        <f t="shared" si="35"/>
        <v>8-59-2.4.36.95</v>
      </c>
      <c r="AL22" s="423" t="str">
        <f t="shared" si="36"/>
        <v>8-59</v>
      </c>
      <c r="AM22" s="371">
        <v>0</v>
      </c>
      <c r="AN22" s="421">
        <f t="shared" si="37"/>
        <v>9</v>
      </c>
      <c r="AO22" s="422" t="str">
        <f t="shared" si="38"/>
        <v>9-59-2.4.36.95</v>
      </c>
      <c r="AP22" s="423" t="str">
        <f t="shared" si="39"/>
        <v>9-59</v>
      </c>
      <c r="AQ22" s="371">
        <v>0</v>
      </c>
      <c r="AR22" s="421">
        <f t="shared" si="40"/>
        <v>10</v>
      </c>
      <c r="AS22" s="422" t="str">
        <f t="shared" si="41"/>
        <v>10-59-2.4.36.95</v>
      </c>
      <c r="AT22" s="423" t="str">
        <f t="shared" si="42"/>
        <v>10-59</v>
      </c>
      <c r="AU22" s="371">
        <v>0</v>
      </c>
      <c r="AV22" s="421">
        <f t="shared" si="43"/>
        <v>11</v>
      </c>
      <c r="AW22" s="422" t="str">
        <f t="shared" si="44"/>
        <v>11-59-2.4.36.95</v>
      </c>
      <c r="AX22" s="423" t="str">
        <f t="shared" si="45"/>
        <v>11-59</v>
      </c>
      <c r="AY22" s="371">
        <v>0</v>
      </c>
      <c r="AZ22" s="421">
        <f t="shared" si="46"/>
        <v>12</v>
      </c>
      <c r="BA22" s="422" t="str">
        <f t="shared" si="47"/>
        <v>12-59-2.4.36.95</v>
      </c>
      <c r="BB22" s="423" t="str">
        <f t="shared" si="48"/>
        <v>12-59</v>
      </c>
      <c r="BC22" s="371">
        <v>0</v>
      </c>
      <c r="BD22" s="421">
        <f t="shared" si="49"/>
        <v>13</v>
      </c>
      <c r="BE22" s="422" t="str">
        <f t="shared" si="50"/>
        <v>13-59-2.4.36.95</v>
      </c>
      <c r="BF22" s="423" t="str">
        <f t="shared" si="51"/>
        <v>13-59</v>
      </c>
      <c r="BG22" s="373">
        <f t="shared" si="52"/>
        <v>0</v>
      </c>
    </row>
    <row r="23" spans="1:59" s="12" customFormat="1" ht="26.25" customHeight="1" thickBot="1">
      <c r="A23" s="18"/>
      <c r="B23" s="861"/>
      <c r="C23" s="873"/>
      <c r="D23" s="877"/>
      <c r="E23" s="400" t="str">
        <f>'Form350 DIAN'!D37</f>
        <v>Ventas</v>
      </c>
      <c r="F23" s="401" t="s">
        <v>561</v>
      </c>
      <c r="G23" s="402" t="s">
        <v>560</v>
      </c>
      <c r="H23" s="403">
        <f t="shared" si="13"/>
        <v>1</v>
      </c>
      <c r="I23" s="403" t="str">
        <f t="shared" si="14"/>
        <v>1-60-113-2.4.36.95</v>
      </c>
      <c r="J23" s="404" t="str">
        <f t="shared" si="15"/>
        <v>1-60-113</v>
      </c>
      <c r="K23" s="405">
        <v>0</v>
      </c>
      <c r="L23" s="406">
        <f t="shared" si="16"/>
        <v>2</v>
      </c>
      <c r="M23" s="407" t="str">
        <f t="shared" si="17"/>
        <v>2-60-113-2.4.36.95</v>
      </c>
      <c r="N23" s="408" t="str">
        <f t="shared" si="18"/>
        <v>2-60-113</v>
      </c>
      <c r="O23" s="405">
        <v>0</v>
      </c>
      <c r="P23" s="406">
        <f t="shared" si="19"/>
        <v>3</v>
      </c>
      <c r="Q23" s="407" t="str">
        <f t="shared" si="20"/>
        <v>3-60-113-2.4.36.95</v>
      </c>
      <c r="R23" s="408" t="str">
        <f t="shared" si="21"/>
        <v>3-60-113</v>
      </c>
      <c r="S23" s="405">
        <v>0</v>
      </c>
      <c r="T23" s="406">
        <f t="shared" si="22"/>
        <v>4</v>
      </c>
      <c r="U23" s="407" t="str">
        <f t="shared" si="23"/>
        <v>4-60-113-2.4.36.95</v>
      </c>
      <c r="V23" s="408" t="str">
        <f t="shared" si="24"/>
        <v>4-60-113</v>
      </c>
      <c r="W23" s="405">
        <v>0</v>
      </c>
      <c r="X23" s="406">
        <f t="shared" si="25"/>
        <v>5</v>
      </c>
      <c r="Y23" s="407" t="str">
        <f t="shared" si="26"/>
        <v>5-60-113-2.4.36.95</v>
      </c>
      <c r="Z23" s="408" t="str">
        <f t="shared" si="27"/>
        <v>5-60-113</v>
      </c>
      <c r="AA23" s="405">
        <v>0</v>
      </c>
      <c r="AB23" s="406">
        <f t="shared" si="28"/>
        <v>6</v>
      </c>
      <c r="AC23" s="407" t="str">
        <f t="shared" si="29"/>
        <v>6-60-113-2.4.36.95</v>
      </c>
      <c r="AD23" s="408" t="str">
        <f t="shared" si="30"/>
        <v>6-60-113</v>
      </c>
      <c r="AE23" s="405">
        <v>0</v>
      </c>
      <c r="AF23" s="406">
        <f t="shared" si="31"/>
        <v>7</v>
      </c>
      <c r="AG23" s="407" t="str">
        <f t="shared" si="32"/>
        <v>7-60-113-2.4.36.95</v>
      </c>
      <c r="AH23" s="408" t="str">
        <f t="shared" si="33"/>
        <v>7-60-113</v>
      </c>
      <c r="AI23" s="405">
        <v>0</v>
      </c>
      <c r="AJ23" s="406">
        <f t="shared" si="34"/>
        <v>8</v>
      </c>
      <c r="AK23" s="407" t="str">
        <f t="shared" si="35"/>
        <v>8-60-113-2.4.36.95</v>
      </c>
      <c r="AL23" s="408" t="str">
        <f t="shared" si="36"/>
        <v>8-60-113</v>
      </c>
      <c r="AM23" s="405">
        <v>0</v>
      </c>
      <c r="AN23" s="406">
        <f t="shared" si="37"/>
        <v>9</v>
      </c>
      <c r="AO23" s="407" t="str">
        <f t="shared" si="38"/>
        <v>9-60-113-2.4.36.95</v>
      </c>
      <c r="AP23" s="408" t="str">
        <f t="shared" si="39"/>
        <v>9-60-113</v>
      </c>
      <c r="AQ23" s="405">
        <v>0</v>
      </c>
      <c r="AR23" s="406">
        <f t="shared" si="40"/>
        <v>10</v>
      </c>
      <c r="AS23" s="407" t="str">
        <f t="shared" si="41"/>
        <v>10-60-113-2.4.36.95</v>
      </c>
      <c r="AT23" s="408" t="str">
        <f t="shared" si="42"/>
        <v>10-60-113</v>
      </c>
      <c r="AU23" s="405">
        <v>0</v>
      </c>
      <c r="AV23" s="406">
        <f t="shared" si="43"/>
        <v>11</v>
      </c>
      <c r="AW23" s="407" t="str">
        <f t="shared" si="44"/>
        <v>11-60-113-2.4.36.95</v>
      </c>
      <c r="AX23" s="408" t="str">
        <f t="shared" si="45"/>
        <v>11-60-113</v>
      </c>
      <c r="AY23" s="405">
        <v>0</v>
      </c>
      <c r="AZ23" s="406">
        <f t="shared" si="46"/>
        <v>12</v>
      </c>
      <c r="BA23" s="407" t="str">
        <f t="shared" si="47"/>
        <v>12-60-113-2.4.36.95</v>
      </c>
      <c r="BB23" s="408" t="str">
        <f t="shared" si="48"/>
        <v>12-60-113</v>
      </c>
      <c r="BC23" s="405">
        <v>0</v>
      </c>
      <c r="BD23" s="406">
        <f t="shared" si="49"/>
        <v>13</v>
      </c>
      <c r="BE23" s="407" t="str">
        <f t="shared" si="50"/>
        <v>13-60-113-2.4.36.95</v>
      </c>
      <c r="BF23" s="408" t="str">
        <f t="shared" si="51"/>
        <v>13-60-113</v>
      </c>
      <c r="BG23" s="409">
        <f t="shared" si="52"/>
        <v>0</v>
      </c>
    </row>
    <row r="24" spans="1:59" s="12" customFormat="1" ht="26.25" customHeight="1" thickBot="1">
      <c r="A24" s="18"/>
      <c r="B24" s="861"/>
      <c r="C24" s="873"/>
      <c r="D24" s="877"/>
      <c r="E24" s="424" t="str">
        <f>'Form350 DIAN'!D38</f>
        <v>Honorarios</v>
      </c>
      <c r="F24" s="374" t="s">
        <v>562</v>
      </c>
      <c r="G24" s="375" t="s">
        <v>560</v>
      </c>
      <c r="H24" s="376">
        <f t="shared" si="13"/>
        <v>1</v>
      </c>
      <c r="I24" s="376" t="str">
        <f t="shared" si="14"/>
        <v>1-61-114-2.4.36.95</v>
      </c>
      <c r="J24" s="377" t="str">
        <f t="shared" si="15"/>
        <v>1-61-114</v>
      </c>
      <c r="K24" s="378">
        <v>0</v>
      </c>
      <c r="L24" s="382">
        <f t="shared" si="16"/>
        <v>2</v>
      </c>
      <c r="M24" s="383" t="str">
        <f t="shared" si="17"/>
        <v>2-61-114-2.4.36.95</v>
      </c>
      <c r="N24" s="384" t="str">
        <f t="shared" si="18"/>
        <v>2-61-114</v>
      </c>
      <c r="O24" s="378">
        <v>0</v>
      </c>
      <c r="P24" s="382">
        <f t="shared" si="19"/>
        <v>3</v>
      </c>
      <c r="Q24" s="383" t="str">
        <f t="shared" si="20"/>
        <v>3-61-114-2.4.36.95</v>
      </c>
      <c r="R24" s="384" t="str">
        <f t="shared" si="21"/>
        <v>3-61-114</v>
      </c>
      <c r="S24" s="378">
        <v>0</v>
      </c>
      <c r="T24" s="382">
        <f t="shared" si="22"/>
        <v>4</v>
      </c>
      <c r="U24" s="383" t="str">
        <f t="shared" si="23"/>
        <v>4-61-114-2.4.36.95</v>
      </c>
      <c r="V24" s="384" t="str">
        <f t="shared" si="24"/>
        <v>4-61-114</v>
      </c>
      <c r="W24" s="378">
        <v>0</v>
      </c>
      <c r="X24" s="382">
        <f t="shared" si="25"/>
        <v>5</v>
      </c>
      <c r="Y24" s="383" t="str">
        <f t="shared" si="26"/>
        <v>5-61-114-2.4.36.95</v>
      </c>
      <c r="Z24" s="384" t="str">
        <f t="shared" si="27"/>
        <v>5-61-114</v>
      </c>
      <c r="AA24" s="378">
        <v>0</v>
      </c>
      <c r="AB24" s="382">
        <f t="shared" si="28"/>
        <v>6</v>
      </c>
      <c r="AC24" s="383" t="str">
        <f t="shared" si="29"/>
        <v>6-61-114-2.4.36.95</v>
      </c>
      <c r="AD24" s="384" t="str">
        <f t="shared" si="30"/>
        <v>6-61-114</v>
      </c>
      <c r="AE24" s="378">
        <v>0</v>
      </c>
      <c r="AF24" s="382">
        <f t="shared" si="31"/>
        <v>7</v>
      </c>
      <c r="AG24" s="383" t="str">
        <f t="shared" si="32"/>
        <v>7-61-114-2.4.36.95</v>
      </c>
      <c r="AH24" s="384" t="str">
        <f t="shared" si="33"/>
        <v>7-61-114</v>
      </c>
      <c r="AI24" s="378">
        <v>0</v>
      </c>
      <c r="AJ24" s="382">
        <f t="shared" si="34"/>
        <v>8</v>
      </c>
      <c r="AK24" s="383" t="str">
        <f t="shared" si="35"/>
        <v>8-61-114-2.4.36.95</v>
      </c>
      <c r="AL24" s="384" t="str">
        <f t="shared" si="36"/>
        <v>8-61-114</v>
      </c>
      <c r="AM24" s="378">
        <v>0</v>
      </c>
      <c r="AN24" s="382">
        <f t="shared" si="37"/>
        <v>9</v>
      </c>
      <c r="AO24" s="383" t="str">
        <f t="shared" si="38"/>
        <v>9-61-114-2.4.36.95</v>
      </c>
      <c r="AP24" s="384" t="str">
        <f t="shared" si="39"/>
        <v>9-61-114</v>
      </c>
      <c r="AQ24" s="378">
        <v>0</v>
      </c>
      <c r="AR24" s="382">
        <f t="shared" si="40"/>
        <v>10</v>
      </c>
      <c r="AS24" s="383" t="str">
        <f t="shared" si="41"/>
        <v>10-61-114-2.4.36.95</v>
      </c>
      <c r="AT24" s="384" t="str">
        <f t="shared" si="42"/>
        <v>10-61-114</v>
      </c>
      <c r="AU24" s="378">
        <v>0</v>
      </c>
      <c r="AV24" s="382">
        <f t="shared" si="43"/>
        <v>11</v>
      </c>
      <c r="AW24" s="383" t="str">
        <f t="shared" si="44"/>
        <v>11-61-114-2.4.36.95</v>
      </c>
      <c r="AX24" s="384" t="str">
        <f t="shared" si="45"/>
        <v>11-61-114</v>
      </c>
      <c r="AY24" s="378">
        <v>0</v>
      </c>
      <c r="AZ24" s="382">
        <f t="shared" si="46"/>
        <v>12</v>
      </c>
      <c r="BA24" s="383" t="str">
        <f t="shared" si="47"/>
        <v>12-61-114-2.4.36.95</v>
      </c>
      <c r="BB24" s="384" t="str">
        <f t="shared" si="48"/>
        <v>12-61-114</v>
      </c>
      <c r="BC24" s="378">
        <v>0</v>
      </c>
      <c r="BD24" s="382">
        <f t="shared" si="49"/>
        <v>13</v>
      </c>
      <c r="BE24" s="383" t="str">
        <f t="shared" si="50"/>
        <v>13-61-114-2.4.36.95</v>
      </c>
      <c r="BF24" s="384" t="str">
        <f t="shared" si="51"/>
        <v>13-61-114</v>
      </c>
      <c r="BG24" s="380">
        <f t="shared" si="52"/>
        <v>0</v>
      </c>
    </row>
    <row r="25" spans="1:59" s="12" customFormat="1" ht="26.25" customHeight="1" thickBot="1">
      <c r="A25" s="18"/>
      <c r="B25" s="861"/>
      <c r="C25" s="873"/>
      <c r="D25" s="877"/>
      <c r="E25" s="400" t="str">
        <f>'Form350 DIAN'!D39</f>
        <v>Comisiones</v>
      </c>
      <c r="F25" s="401" t="s">
        <v>563</v>
      </c>
      <c r="G25" s="402" t="s">
        <v>560</v>
      </c>
      <c r="H25" s="403">
        <f t="shared" si="13"/>
        <v>1</v>
      </c>
      <c r="I25" s="403" t="str">
        <f t="shared" si="14"/>
        <v>1-62-115-2.4.36.95</v>
      </c>
      <c r="J25" s="404" t="str">
        <f t="shared" si="15"/>
        <v>1-62-115</v>
      </c>
      <c r="K25" s="405">
        <v>0</v>
      </c>
      <c r="L25" s="406">
        <f t="shared" si="16"/>
        <v>2</v>
      </c>
      <c r="M25" s="407" t="str">
        <f t="shared" si="17"/>
        <v>2-62-115-2.4.36.95</v>
      </c>
      <c r="N25" s="408" t="str">
        <f t="shared" si="18"/>
        <v>2-62-115</v>
      </c>
      <c r="O25" s="405">
        <v>0</v>
      </c>
      <c r="P25" s="406">
        <f t="shared" si="19"/>
        <v>3</v>
      </c>
      <c r="Q25" s="407" t="str">
        <f t="shared" si="20"/>
        <v>3-62-115-2.4.36.95</v>
      </c>
      <c r="R25" s="408" t="str">
        <f t="shared" si="21"/>
        <v>3-62-115</v>
      </c>
      <c r="S25" s="405">
        <v>0</v>
      </c>
      <c r="T25" s="406">
        <f t="shared" si="22"/>
        <v>4</v>
      </c>
      <c r="U25" s="407" t="str">
        <f t="shared" si="23"/>
        <v>4-62-115-2.4.36.95</v>
      </c>
      <c r="V25" s="408" t="str">
        <f t="shared" si="24"/>
        <v>4-62-115</v>
      </c>
      <c r="W25" s="405">
        <v>0</v>
      </c>
      <c r="X25" s="406">
        <f t="shared" si="25"/>
        <v>5</v>
      </c>
      <c r="Y25" s="407" t="str">
        <f t="shared" si="26"/>
        <v>5-62-115-2.4.36.95</v>
      </c>
      <c r="Z25" s="408" t="str">
        <f t="shared" si="27"/>
        <v>5-62-115</v>
      </c>
      <c r="AA25" s="405">
        <v>0</v>
      </c>
      <c r="AB25" s="406">
        <f t="shared" si="28"/>
        <v>6</v>
      </c>
      <c r="AC25" s="407" t="str">
        <f t="shared" si="29"/>
        <v>6-62-115-2.4.36.95</v>
      </c>
      <c r="AD25" s="408" t="str">
        <f t="shared" si="30"/>
        <v>6-62-115</v>
      </c>
      <c r="AE25" s="405">
        <v>0</v>
      </c>
      <c r="AF25" s="406">
        <f t="shared" si="31"/>
        <v>7</v>
      </c>
      <c r="AG25" s="407" t="str">
        <f t="shared" si="32"/>
        <v>7-62-115-2.4.36.95</v>
      </c>
      <c r="AH25" s="408" t="str">
        <f t="shared" si="33"/>
        <v>7-62-115</v>
      </c>
      <c r="AI25" s="405">
        <v>0</v>
      </c>
      <c r="AJ25" s="406">
        <f t="shared" si="34"/>
        <v>8</v>
      </c>
      <c r="AK25" s="407" t="str">
        <f t="shared" si="35"/>
        <v>8-62-115-2.4.36.95</v>
      </c>
      <c r="AL25" s="408" t="str">
        <f t="shared" si="36"/>
        <v>8-62-115</v>
      </c>
      <c r="AM25" s="405">
        <v>0</v>
      </c>
      <c r="AN25" s="406">
        <f t="shared" si="37"/>
        <v>9</v>
      </c>
      <c r="AO25" s="407" t="str">
        <f t="shared" si="38"/>
        <v>9-62-115-2.4.36.95</v>
      </c>
      <c r="AP25" s="408" t="str">
        <f t="shared" si="39"/>
        <v>9-62-115</v>
      </c>
      <c r="AQ25" s="405">
        <v>0</v>
      </c>
      <c r="AR25" s="406">
        <f t="shared" si="40"/>
        <v>10</v>
      </c>
      <c r="AS25" s="407" t="str">
        <f t="shared" si="41"/>
        <v>10-62-115-2.4.36.95</v>
      </c>
      <c r="AT25" s="408" t="str">
        <f t="shared" si="42"/>
        <v>10-62-115</v>
      </c>
      <c r="AU25" s="405">
        <v>0</v>
      </c>
      <c r="AV25" s="406">
        <f t="shared" si="43"/>
        <v>11</v>
      </c>
      <c r="AW25" s="407" t="str">
        <f t="shared" si="44"/>
        <v>11-62-115-2.4.36.95</v>
      </c>
      <c r="AX25" s="408" t="str">
        <f t="shared" si="45"/>
        <v>11-62-115</v>
      </c>
      <c r="AY25" s="405">
        <v>0</v>
      </c>
      <c r="AZ25" s="406">
        <f t="shared" si="46"/>
        <v>12</v>
      </c>
      <c r="BA25" s="407" t="str">
        <f t="shared" si="47"/>
        <v>12-62-115-2.4.36.95</v>
      </c>
      <c r="BB25" s="408" t="str">
        <f t="shared" si="48"/>
        <v>12-62-115</v>
      </c>
      <c r="BC25" s="405">
        <v>0</v>
      </c>
      <c r="BD25" s="406">
        <f t="shared" si="49"/>
        <v>13</v>
      </c>
      <c r="BE25" s="407" t="str">
        <f t="shared" si="50"/>
        <v>13-62-115-2.4.36.95</v>
      </c>
      <c r="BF25" s="408" t="str">
        <f t="shared" si="51"/>
        <v>13-62-115</v>
      </c>
      <c r="BG25" s="409">
        <f t="shared" si="52"/>
        <v>0</v>
      </c>
    </row>
    <row r="26" spans="1:59" s="12" customFormat="1" ht="26.25" customHeight="1" thickBot="1">
      <c r="A26" s="18"/>
      <c r="B26" s="861"/>
      <c r="C26" s="873"/>
      <c r="D26" s="877"/>
      <c r="E26" s="424" t="str">
        <f>'Form350 DIAN'!D40</f>
        <v>Servicios</v>
      </c>
      <c r="F26" s="374" t="s">
        <v>564</v>
      </c>
      <c r="G26" s="375" t="s">
        <v>560</v>
      </c>
      <c r="H26" s="376">
        <f t="shared" si="13"/>
        <v>1</v>
      </c>
      <c r="I26" s="376" t="str">
        <f t="shared" si="14"/>
        <v>1-63-116-2.4.36.95</v>
      </c>
      <c r="J26" s="377" t="str">
        <f t="shared" si="15"/>
        <v>1-63-116</v>
      </c>
      <c r="K26" s="378">
        <v>0</v>
      </c>
      <c r="L26" s="382">
        <f t="shared" si="16"/>
        <v>2</v>
      </c>
      <c r="M26" s="383" t="str">
        <f t="shared" si="17"/>
        <v>2-63-116-2.4.36.95</v>
      </c>
      <c r="N26" s="384" t="str">
        <f t="shared" si="18"/>
        <v>2-63-116</v>
      </c>
      <c r="O26" s="378">
        <v>0</v>
      </c>
      <c r="P26" s="382">
        <f t="shared" si="19"/>
        <v>3</v>
      </c>
      <c r="Q26" s="383" t="str">
        <f t="shared" si="20"/>
        <v>3-63-116-2.4.36.95</v>
      </c>
      <c r="R26" s="384" t="str">
        <f t="shared" si="21"/>
        <v>3-63-116</v>
      </c>
      <c r="S26" s="378">
        <v>0</v>
      </c>
      <c r="T26" s="382">
        <f t="shared" si="22"/>
        <v>4</v>
      </c>
      <c r="U26" s="383" t="str">
        <f t="shared" si="23"/>
        <v>4-63-116-2.4.36.95</v>
      </c>
      <c r="V26" s="384" t="str">
        <f t="shared" si="24"/>
        <v>4-63-116</v>
      </c>
      <c r="W26" s="378">
        <v>0</v>
      </c>
      <c r="X26" s="382">
        <f t="shared" si="25"/>
        <v>5</v>
      </c>
      <c r="Y26" s="383" t="str">
        <f t="shared" si="26"/>
        <v>5-63-116-2.4.36.95</v>
      </c>
      <c r="Z26" s="384" t="str">
        <f t="shared" si="27"/>
        <v>5-63-116</v>
      </c>
      <c r="AA26" s="378">
        <v>0</v>
      </c>
      <c r="AB26" s="382">
        <f t="shared" si="28"/>
        <v>6</v>
      </c>
      <c r="AC26" s="383" t="str">
        <f t="shared" si="29"/>
        <v>6-63-116-2.4.36.95</v>
      </c>
      <c r="AD26" s="384" t="str">
        <f t="shared" si="30"/>
        <v>6-63-116</v>
      </c>
      <c r="AE26" s="378">
        <v>0</v>
      </c>
      <c r="AF26" s="382">
        <f t="shared" si="31"/>
        <v>7</v>
      </c>
      <c r="AG26" s="383" t="str">
        <f t="shared" si="32"/>
        <v>7-63-116-2.4.36.95</v>
      </c>
      <c r="AH26" s="384" t="str">
        <f t="shared" si="33"/>
        <v>7-63-116</v>
      </c>
      <c r="AI26" s="378">
        <v>0</v>
      </c>
      <c r="AJ26" s="382">
        <f t="shared" si="34"/>
        <v>8</v>
      </c>
      <c r="AK26" s="383" t="str">
        <f t="shared" si="35"/>
        <v>8-63-116-2.4.36.95</v>
      </c>
      <c r="AL26" s="384" t="str">
        <f t="shared" si="36"/>
        <v>8-63-116</v>
      </c>
      <c r="AM26" s="378">
        <v>0</v>
      </c>
      <c r="AN26" s="382">
        <f t="shared" si="37"/>
        <v>9</v>
      </c>
      <c r="AO26" s="383" t="str">
        <f t="shared" si="38"/>
        <v>9-63-116-2.4.36.95</v>
      </c>
      <c r="AP26" s="384" t="str">
        <f t="shared" si="39"/>
        <v>9-63-116</v>
      </c>
      <c r="AQ26" s="378">
        <v>0</v>
      </c>
      <c r="AR26" s="382">
        <f t="shared" si="40"/>
        <v>10</v>
      </c>
      <c r="AS26" s="383" t="str">
        <f t="shared" si="41"/>
        <v>10-63-116-2.4.36.95</v>
      </c>
      <c r="AT26" s="384" t="str">
        <f t="shared" si="42"/>
        <v>10-63-116</v>
      </c>
      <c r="AU26" s="378">
        <v>0</v>
      </c>
      <c r="AV26" s="382">
        <f t="shared" si="43"/>
        <v>11</v>
      </c>
      <c r="AW26" s="383" t="str">
        <f t="shared" si="44"/>
        <v>11-63-116-2.4.36.95</v>
      </c>
      <c r="AX26" s="384" t="str">
        <f t="shared" si="45"/>
        <v>11-63-116</v>
      </c>
      <c r="AY26" s="378">
        <v>0</v>
      </c>
      <c r="AZ26" s="382">
        <f t="shared" si="46"/>
        <v>12</v>
      </c>
      <c r="BA26" s="383" t="str">
        <f t="shared" si="47"/>
        <v>12-63-116-2.4.36.95</v>
      </c>
      <c r="BB26" s="384" t="str">
        <f t="shared" si="48"/>
        <v>12-63-116</v>
      </c>
      <c r="BC26" s="378">
        <v>0</v>
      </c>
      <c r="BD26" s="382">
        <f t="shared" si="49"/>
        <v>13</v>
      </c>
      <c r="BE26" s="383" t="str">
        <f t="shared" si="50"/>
        <v>13-63-116-2.4.36.95</v>
      </c>
      <c r="BF26" s="384" t="str">
        <f t="shared" si="51"/>
        <v>13-63-116</v>
      </c>
      <c r="BG26" s="380">
        <f t="shared" si="52"/>
        <v>0</v>
      </c>
    </row>
    <row r="27" spans="1:59" s="12" customFormat="1" ht="26.25" customHeight="1" thickBot="1">
      <c r="A27" s="18"/>
      <c r="B27" s="861"/>
      <c r="C27" s="873"/>
      <c r="D27" s="877"/>
      <c r="E27" s="400" t="str">
        <f>'Form350 DIAN'!D41</f>
        <v>Rendimientos financieros</v>
      </c>
      <c r="F27" s="401" t="s">
        <v>565</v>
      </c>
      <c r="G27" s="402" t="s">
        <v>560</v>
      </c>
      <c r="H27" s="403">
        <f t="shared" si="13"/>
        <v>1</v>
      </c>
      <c r="I27" s="403" t="str">
        <f t="shared" si="14"/>
        <v>1-64-117-2.4.36.95</v>
      </c>
      <c r="J27" s="404" t="str">
        <f t="shared" si="15"/>
        <v>1-64-117</v>
      </c>
      <c r="K27" s="405">
        <v>0</v>
      </c>
      <c r="L27" s="406">
        <f t="shared" si="16"/>
        <v>2</v>
      </c>
      <c r="M27" s="407" t="str">
        <f t="shared" si="17"/>
        <v>2-64-117-2.4.36.95</v>
      </c>
      <c r="N27" s="408" t="str">
        <f t="shared" si="18"/>
        <v>2-64-117</v>
      </c>
      <c r="O27" s="405">
        <v>0</v>
      </c>
      <c r="P27" s="406">
        <f t="shared" si="19"/>
        <v>3</v>
      </c>
      <c r="Q27" s="407" t="str">
        <f t="shared" si="20"/>
        <v>3-64-117-2.4.36.95</v>
      </c>
      <c r="R27" s="408" t="str">
        <f t="shared" si="21"/>
        <v>3-64-117</v>
      </c>
      <c r="S27" s="405">
        <v>0</v>
      </c>
      <c r="T27" s="406">
        <f t="shared" si="22"/>
        <v>4</v>
      </c>
      <c r="U27" s="407" t="str">
        <f t="shared" si="23"/>
        <v>4-64-117-2.4.36.95</v>
      </c>
      <c r="V27" s="408" t="str">
        <f t="shared" si="24"/>
        <v>4-64-117</v>
      </c>
      <c r="W27" s="405">
        <v>0</v>
      </c>
      <c r="X27" s="406">
        <f t="shared" si="25"/>
        <v>5</v>
      </c>
      <c r="Y27" s="407" t="str">
        <f t="shared" si="26"/>
        <v>5-64-117-2.4.36.95</v>
      </c>
      <c r="Z27" s="408" t="str">
        <f t="shared" si="27"/>
        <v>5-64-117</v>
      </c>
      <c r="AA27" s="405">
        <v>0</v>
      </c>
      <c r="AB27" s="406">
        <f t="shared" si="28"/>
        <v>6</v>
      </c>
      <c r="AC27" s="407" t="str">
        <f t="shared" si="29"/>
        <v>6-64-117-2.4.36.95</v>
      </c>
      <c r="AD27" s="408" t="str">
        <f t="shared" si="30"/>
        <v>6-64-117</v>
      </c>
      <c r="AE27" s="405">
        <v>0</v>
      </c>
      <c r="AF27" s="406">
        <f t="shared" si="31"/>
        <v>7</v>
      </c>
      <c r="AG27" s="407" t="str">
        <f t="shared" si="32"/>
        <v>7-64-117-2.4.36.95</v>
      </c>
      <c r="AH27" s="408" t="str">
        <f t="shared" si="33"/>
        <v>7-64-117</v>
      </c>
      <c r="AI27" s="405">
        <v>0</v>
      </c>
      <c r="AJ27" s="406">
        <f t="shared" si="34"/>
        <v>8</v>
      </c>
      <c r="AK27" s="407" t="str">
        <f t="shared" si="35"/>
        <v>8-64-117-2.4.36.95</v>
      </c>
      <c r="AL27" s="408" t="str">
        <f t="shared" si="36"/>
        <v>8-64-117</v>
      </c>
      <c r="AM27" s="405">
        <v>0</v>
      </c>
      <c r="AN27" s="406">
        <f t="shared" si="37"/>
        <v>9</v>
      </c>
      <c r="AO27" s="407" t="str">
        <f t="shared" si="38"/>
        <v>9-64-117-2.4.36.95</v>
      </c>
      <c r="AP27" s="408" t="str">
        <f t="shared" si="39"/>
        <v>9-64-117</v>
      </c>
      <c r="AQ27" s="405">
        <v>0</v>
      </c>
      <c r="AR27" s="406">
        <f t="shared" si="40"/>
        <v>10</v>
      </c>
      <c r="AS27" s="407" t="str">
        <f t="shared" si="41"/>
        <v>10-64-117-2.4.36.95</v>
      </c>
      <c r="AT27" s="408" t="str">
        <f t="shared" si="42"/>
        <v>10-64-117</v>
      </c>
      <c r="AU27" s="405">
        <v>0</v>
      </c>
      <c r="AV27" s="406">
        <f t="shared" si="43"/>
        <v>11</v>
      </c>
      <c r="AW27" s="407" t="str">
        <f t="shared" si="44"/>
        <v>11-64-117-2.4.36.95</v>
      </c>
      <c r="AX27" s="408" t="str">
        <f t="shared" si="45"/>
        <v>11-64-117</v>
      </c>
      <c r="AY27" s="405">
        <v>0</v>
      </c>
      <c r="AZ27" s="406">
        <f t="shared" si="46"/>
        <v>12</v>
      </c>
      <c r="BA27" s="407" t="str">
        <f t="shared" si="47"/>
        <v>12-64-117-2.4.36.95</v>
      </c>
      <c r="BB27" s="408" t="str">
        <f t="shared" si="48"/>
        <v>12-64-117</v>
      </c>
      <c r="BC27" s="405">
        <v>0</v>
      </c>
      <c r="BD27" s="406">
        <f t="shared" si="49"/>
        <v>13</v>
      </c>
      <c r="BE27" s="407" t="str">
        <f t="shared" si="50"/>
        <v>13-64-117-2.4.36.95</v>
      </c>
      <c r="BF27" s="408" t="str">
        <f t="shared" si="51"/>
        <v>13-64-117</v>
      </c>
      <c r="BG27" s="409">
        <f t="shared" si="52"/>
        <v>0</v>
      </c>
    </row>
    <row r="28" spans="1:59" s="12" customFormat="1" ht="26.25" customHeight="1" thickBot="1">
      <c r="A28" s="18"/>
      <c r="B28" s="861"/>
      <c r="C28" s="873"/>
      <c r="D28" s="877"/>
      <c r="E28" s="424" t="str">
        <f>'Form350 DIAN'!D42</f>
        <v>Pagos men. provisionales de car vol (hidrocarburos y demás productos mineros)</v>
      </c>
      <c r="F28" s="374" t="s">
        <v>566</v>
      </c>
      <c r="G28" s="375">
        <v>0</v>
      </c>
      <c r="H28" s="376">
        <f t="shared" si="13"/>
        <v>1</v>
      </c>
      <c r="I28" s="376" t="str">
        <f t="shared" ref="I28" si="106">H28&amp;"-"&amp;$F28&amp;"-"&amp;$G28</f>
        <v>1-65-118-0</v>
      </c>
      <c r="J28" s="377" t="str">
        <f t="shared" ref="J28" si="107">H28&amp;"-"&amp;$F28</f>
        <v>1-65-118</v>
      </c>
      <c r="K28" s="378">
        <v>0</v>
      </c>
      <c r="L28" s="382">
        <f t="shared" si="16"/>
        <v>2</v>
      </c>
      <c r="M28" s="383" t="str">
        <f t="shared" ref="M28" si="108">L28&amp;"-"&amp;$F28&amp;"-"&amp;$G28</f>
        <v>2-65-118-0</v>
      </c>
      <c r="N28" s="384" t="str">
        <f t="shared" ref="N28" si="109">L28&amp;"-"&amp;$F28</f>
        <v>2-65-118</v>
      </c>
      <c r="O28" s="378">
        <v>0</v>
      </c>
      <c r="P28" s="382">
        <f t="shared" si="19"/>
        <v>3</v>
      </c>
      <c r="Q28" s="383" t="str">
        <f t="shared" ref="Q28" si="110">P28&amp;"-"&amp;$F28&amp;"-"&amp;$G28</f>
        <v>3-65-118-0</v>
      </c>
      <c r="R28" s="384" t="str">
        <f t="shared" ref="R28" si="111">P28&amp;"-"&amp;$F28</f>
        <v>3-65-118</v>
      </c>
      <c r="S28" s="378">
        <v>0</v>
      </c>
      <c r="T28" s="382">
        <f t="shared" si="22"/>
        <v>4</v>
      </c>
      <c r="U28" s="383" t="str">
        <f t="shared" ref="U28" si="112">T28&amp;"-"&amp;$F28&amp;"-"&amp;$G28</f>
        <v>4-65-118-0</v>
      </c>
      <c r="V28" s="384" t="str">
        <f t="shared" ref="V28" si="113">T28&amp;"-"&amp;$F28</f>
        <v>4-65-118</v>
      </c>
      <c r="W28" s="378">
        <v>0</v>
      </c>
      <c r="X28" s="382">
        <f t="shared" si="25"/>
        <v>5</v>
      </c>
      <c r="Y28" s="383" t="str">
        <f t="shared" ref="Y28" si="114">X28&amp;"-"&amp;$F28&amp;"-"&amp;$G28</f>
        <v>5-65-118-0</v>
      </c>
      <c r="Z28" s="384" t="str">
        <f t="shared" ref="Z28" si="115">X28&amp;"-"&amp;$F28</f>
        <v>5-65-118</v>
      </c>
      <c r="AA28" s="378">
        <v>0</v>
      </c>
      <c r="AB28" s="382">
        <f t="shared" si="28"/>
        <v>6</v>
      </c>
      <c r="AC28" s="383" t="str">
        <f t="shared" ref="AC28" si="116">AB28&amp;"-"&amp;$F28&amp;"-"&amp;$G28</f>
        <v>6-65-118-0</v>
      </c>
      <c r="AD28" s="384" t="str">
        <f t="shared" ref="AD28" si="117">AB28&amp;"-"&amp;$F28</f>
        <v>6-65-118</v>
      </c>
      <c r="AE28" s="378">
        <v>0</v>
      </c>
      <c r="AF28" s="382">
        <f t="shared" si="31"/>
        <v>7</v>
      </c>
      <c r="AG28" s="383" t="str">
        <f t="shared" ref="AG28" si="118">AF28&amp;"-"&amp;$F28&amp;"-"&amp;$G28</f>
        <v>7-65-118-0</v>
      </c>
      <c r="AH28" s="384" t="str">
        <f t="shared" ref="AH28" si="119">AF28&amp;"-"&amp;$F28</f>
        <v>7-65-118</v>
      </c>
      <c r="AI28" s="378">
        <v>0</v>
      </c>
      <c r="AJ28" s="382">
        <f t="shared" si="34"/>
        <v>8</v>
      </c>
      <c r="AK28" s="383" t="str">
        <f t="shared" ref="AK28" si="120">AJ28&amp;"-"&amp;$F28&amp;"-"&amp;$G28</f>
        <v>8-65-118-0</v>
      </c>
      <c r="AL28" s="384" t="str">
        <f t="shared" ref="AL28" si="121">AJ28&amp;"-"&amp;$F28</f>
        <v>8-65-118</v>
      </c>
      <c r="AM28" s="378">
        <v>0</v>
      </c>
      <c r="AN28" s="382">
        <f t="shared" si="37"/>
        <v>9</v>
      </c>
      <c r="AO28" s="383" t="str">
        <f t="shared" ref="AO28" si="122">AN28&amp;"-"&amp;$F28&amp;"-"&amp;$G28</f>
        <v>9-65-118-0</v>
      </c>
      <c r="AP28" s="384" t="str">
        <f t="shared" ref="AP28" si="123">AN28&amp;"-"&amp;$F28</f>
        <v>9-65-118</v>
      </c>
      <c r="AQ28" s="378">
        <v>0</v>
      </c>
      <c r="AR28" s="382">
        <f t="shared" si="40"/>
        <v>10</v>
      </c>
      <c r="AS28" s="383" t="str">
        <f t="shared" ref="AS28" si="124">AR28&amp;"-"&amp;$F28&amp;"-"&amp;$G28</f>
        <v>10-65-118-0</v>
      </c>
      <c r="AT28" s="384" t="str">
        <f t="shared" ref="AT28" si="125">AR28&amp;"-"&amp;$F28</f>
        <v>10-65-118</v>
      </c>
      <c r="AU28" s="378">
        <v>0</v>
      </c>
      <c r="AV28" s="382">
        <f t="shared" si="43"/>
        <v>11</v>
      </c>
      <c r="AW28" s="383" t="str">
        <f t="shared" ref="AW28" si="126">AV28&amp;"-"&amp;$F28&amp;"-"&amp;$G28</f>
        <v>11-65-118-0</v>
      </c>
      <c r="AX28" s="384" t="str">
        <f t="shared" ref="AX28" si="127">AV28&amp;"-"&amp;$F28</f>
        <v>11-65-118</v>
      </c>
      <c r="AY28" s="378">
        <v>0</v>
      </c>
      <c r="AZ28" s="382">
        <f t="shared" si="46"/>
        <v>12</v>
      </c>
      <c r="BA28" s="383" t="str">
        <f t="shared" ref="BA28" si="128">AZ28&amp;"-"&amp;$F28&amp;"-"&amp;$G28</f>
        <v>12-65-118-0</v>
      </c>
      <c r="BB28" s="384" t="str">
        <f t="shared" ref="BB28" si="129">AZ28&amp;"-"&amp;$F28</f>
        <v>12-65-118</v>
      </c>
      <c r="BC28" s="378">
        <v>0</v>
      </c>
      <c r="BD28" s="382">
        <f t="shared" si="49"/>
        <v>13</v>
      </c>
      <c r="BE28" s="383" t="str">
        <f t="shared" ref="BE28" si="130">BD28&amp;"-"&amp;$F28&amp;"-"&amp;$G28</f>
        <v>13-65-118-0</v>
      </c>
      <c r="BF28" s="384" t="str">
        <f t="shared" ref="BF28" si="131">BD28&amp;"-"&amp;$F28</f>
        <v>13-65-118</v>
      </c>
      <c r="BG28" s="380">
        <f t="shared" ref="BG28" si="132">K28+O28+S28+W28+AA28+AE28+AI28+AM28+AQ28+AU28+AY28+BC28</f>
        <v>0</v>
      </c>
    </row>
    <row r="29" spans="1:59" s="12" customFormat="1" ht="26.25" customHeight="1" thickBot="1">
      <c r="A29" s="18"/>
      <c r="B29" s="861"/>
      <c r="C29" s="873"/>
      <c r="D29" s="878"/>
      <c r="E29" s="410" t="str">
        <f>+'Form350 DIAN'!D43</f>
        <v>Exportación de hidrocarburos, carbón y demás productos mineros</v>
      </c>
      <c r="F29" s="411" t="s">
        <v>567</v>
      </c>
      <c r="G29" s="412">
        <v>0</v>
      </c>
      <c r="H29" s="413">
        <f t="shared" si="13"/>
        <v>1</v>
      </c>
      <c r="I29" s="413" t="str">
        <f t="shared" ref="I29" si="133">H29&amp;"-"&amp;$F29&amp;"-"&amp;$G29</f>
        <v>1-66-119-0</v>
      </c>
      <c r="J29" s="414" t="str">
        <f t="shared" ref="J29" si="134">H29&amp;"-"&amp;$F29</f>
        <v>1-66-119</v>
      </c>
      <c r="K29" s="415">
        <v>0</v>
      </c>
      <c r="L29" s="416">
        <f t="shared" si="16"/>
        <v>2</v>
      </c>
      <c r="M29" s="417" t="str">
        <f t="shared" ref="M29" si="135">L29&amp;"-"&amp;$F29&amp;"-"&amp;$G29</f>
        <v>2-66-119-0</v>
      </c>
      <c r="N29" s="418" t="str">
        <f t="shared" ref="N29" si="136">L29&amp;"-"&amp;$F29</f>
        <v>2-66-119</v>
      </c>
      <c r="O29" s="415">
        <v>0</v>
      </c>
      <c r="P29" s="416">
        <f t="shared" si="19"/>
        <v>3</v>
      </c>
      <c r="Q29" s="417" t="str">
        <f t="shared" ref="Q29" si="137">P29&amp;"-"&amp;$F29&amp;"-"&amp;$G29</f>
        <v>3-66-119-0</v>
      </c>
      <c r="R29" s="418" t="str">
        <f t="shared" ref="R29" si="138">P29&amp;"-"&amp;$F29</f>
        <v>3-66-119</v>
      </c>
      <c r="S29" s="415">
        <v>0</v>
      </c>
      <c r="T29" s="416">
        <f t="shared" si="22"/>
        <v>4</v>
      </c>
      <c r="U29" s="417" t="str">
        <f t="shared" ref="U29" si="139">T29&amp;"-"&amp;$F29&amp;"-"&amp;$G29</f>
        <v>4-66-119-0</v>
      </c>
      <c r="V29" s="418" t="str">
        <f t="shared" ref="V29" si="140">T29&amp;"-"&amp;$F29</f>
        <v>4-66-119</v>
      </c>
      <c r="W29" s="415">
        <v>0</v>
      </c>
      <c r="X29" s="416">
        <f t="shared" si="25"/>
        <v>5</v>
      </c>
      <c r="Y29" s="417" t="str">
        <f t="shared" ref="Y29" si="141">X29&amp;"-"&amp;$F29&amp;"-"&amp;$G29</f>
        <v>5-66-119-0</v>
      </c>
      <c r="Z29" s="418" t="str">
        <f t="shared" ref="Z29" si="142">X29&amp;"-"&amp;$F29</f>
        <v>5-66-119</v>
      </c>
      <c r="AA29" s="415">
        <v>0</v>
      </c>
      <c r="AB29" s="416">
        <f t="shared" si="28"/>
        <v>6</v>
      </c>
      <c r="AC29" s="417" t="str">
        <f t="shared" ref="AC29" si="143">AB29&amp;"-"&amp;$F29&amp;"-"&amp;$G29</f>
        <v>6-66-119-0</v>
      </c>
      <c r="AD29" s="418" t="str">
        <f t="shared" ref="AD29" si="144">AB29&amp;"-"&amp;$F29</f>
        <v>6-66-119</v>
      </c>
      <c r="AE29" s="415">
        <v>0</v>
      </c>
      <c r="AF29" s="416">
        <f t="shared" si="31"/>
        <v>7</v>
      </c>
      <c r="AG29" s="417" t="str">
        <f t="shared" ref="AG29" si="145">AF29&amp;"-"&amp;$F29&amp;"-"&amp;$G29</f>
        <v>7-66-119-0</v>
      </c>
      <c r="AH29" s="418" t="str">
        <f t="shared" ref="AH29" si="146">AF29&amp;"-"&amp;$F29</f>
        <v>7-66-119</v>
      </c>
      <c r="AI29" s="415">
        <v>0</v>
      </c>
      <c r="AJ29" s="416">
        <f t="shared" si="34"/>
        <v>8</v>
      </c>
      <c r="AK29" s="417" t="str">
        <f t="shared" ref="AK29" si="147">AJ29&amp;"-"&amp;$F29&amp;"-"&amp;$G29</f>
        <v>8-66-119-0</v>
      </c>
      <c r="AL29" s="418" t="str">
        <f t="shared" ref="AL29" si="148">AJ29&amp;"-"&amp;$F29</f>
        <v>8-66-119</v>
      </c>
      <c r="AM29" s="415">
        <v>0</v>
      </c>
      <c r="AN29" s="416">
        <f t="shared" si="37"/>
        <v>9</v>
      </c>
      <c r="AO29" s="417" t="str">
        <f t="shared" ref="AO29" si="149">AN29&amp;"-"&amp;$F29&amp;"-"&amp;$G29</f>
        <v>9-66-119-0</v>
      </c>
      <c r="AP29" s="418" t="str">
        <f t="shared" ref="AP29" si="150">AN29&amp;"-"&amp;$F29</f>
        <v>9-66-119</v>
      </c>
      <c r="AQ29" s="415">
        <v>0</v>
      </c>
      <c r="AR29" s="416">
        <f t="shared" si="40"/>
        <v>10</v>
      </c>
      <c r="AS29" s="417" t="str">
        <f t="shared" ref="AS29" si="151">AR29&amp;"-"&amp;$F29&amp;"-"&amp;$G29</f>
        <v>10-66-119-0</v>
      </c>
      <c r="AT29" s="418" t="str">
        <f t="shared" ref="AT29" si="152">AR29&amp;"-"&amp;$F29</f>
        <v>10-66-119</v>
      </c>
      <c r="AU29" s="415">
        <v>0</v>
      </c>
      <c r="AV29" s="416">
        <f t="shared" si="43"/>
        <v>11</v>
      </c>
      <c r="AW29" s="417" t="str">
        <f t="shared" ref="AW29" si="153">AV29&amp;"-"&amp;$F29&amp;"-"&amp;$G29</f>
        <v>11-66-119-0</v>
      </c>
      <c r="AX29" s="418" t="str">
        <f t="shared" ref="AX29" si="154">AV29&amp;"-"&amp;$F29</f>
        <v>11-66-119</v>
      </c>
      <c r="AY29" s="415">
        <v>0</v>
      </c>
      <c r="AZ29" s="416">
        <f t="shared" si="46"/>
        <v>12</v>
      </c>
      <c r="BA29" s="417" t="str">
        <f t="shared" ref="BA29" si="155">AZ29&amp;"-"&amp;$F29&amp;"-"&amp;$G29</f>
        <v>12-66-119-0</v>
      </c>
      <c r="BB29" s="418" t="str">
        <f t="shared" ref="BB29" si="156">AZ29&amp;"-"&amp;$F29</f>
        <v>12-66-119</v>
      </c>
      <c r="BC29" s="415">
        <v>0</v>
      </c>
      <c r="BD29" s="416">
        <f t="shared" si="49"/>
        <v>13</v>
      </c>
      <c r="BE29" s="417" t="str">
        <f t="shared" ref="BE29" si="157">BD29&amp;"-"&amp;$F29&amp;"-"&amp;$G29</f>
        <v>13-66-119-0</v>
      </c>
      <c r="BF29" s="418" t="str">
        <f t="shared" ref="BF29" si="158">BD29&amp;"-"&amp;$F29</f>
        <v>13-66-119</v>
      </c>
      <c r="BG29" s="419">
        <f t="shared" ref="BG29" si="159">K29+O29+S29+W29+AA29+AE29+AI29+AM29+AQ29+AU29+AY29+BC29</f>
        <v>0</v>
      </c>
    </row>
    <row r="30" spans="1:59" s="12" customFormat="1" ht="26.25" customHeight="1" thickBot="1">
      <c r="A30" s="18"/>
      <c r="B30" s="861"/>
      <c r="C30" s="873"/>
      <c r="D30" s="879"/>
      <c r="E30" s="477" t="str">
        <f>'Form350 DIAN'!D44</f>
        <v>Otros Conceptos</v>
      </c>
      <c r="F30" s="385" t="s">
        <v>568</v>
      </c>
      <c r="G30" s="386" t="s">
        <v>560</v>
      </c>
      <c r="H30" s="387">
        <f t="shared" si="13"/>
        <v>1</v>
      </c>
      <c r="I30" s="387" t="str">
        <f t="shared" si="14"/>
        <v>1-67-120-2.4.36.95</v>
      </c>
      <c r="J30" s="388" t="str">
        <f t="shared" si="15"/>
        <v>1-67-120</v>
      </c>
      <c r="K30" s="389">
        <v>0</v>
      </c>
      <c r="L30" s="390">
        <f t="shared" si="16"/>
        <v>2</v>
      </c>
      <c r="M30" s="391" t="str">
        <f t="shared" si="17"/>
        <v>2-67-120-2.4.36.95</v>
      </c>
      <c r="N30" s="392" t="str">
        <f t="shared" si="18"/>
        <v>2-67-120</v>
      </c>
      <c r="O30" s="389">
        <v>0</v>
      </c>
      <c r="P30" s="390">
        <f t="shared" si="19"/>
        <v>3</v>
      </c>
      <c r="Q30" s="391" t="str">
        <f t="shared" si="20"/>
        <v>3-67-120-2.4.36.95</v>
      </c>
      <c r="R30" s="392" t="str">
        <f t="shared" si="21"/>
        <v>3-67-120</v>
      </c>
      <c r="S30" s="389">
        <v>0</v>
      </c>
      <c r="T30" s="390">
        <f t="shared" si="22"/>
        <v>4</v>
      </c>
      <c r="U30" s="391" t="str">
        <f t="shared" si="23"/>
        <v>4-67-120-2.4.36.95</v>
      </c>
      <c r="V30" s="392" t="str">
        <f t="shared" si="24"/>
        <v>4-67-120</v>
      </c>
      <c r="W30" s="389">
        <v>0</v>
      </c>
      <c r="X30" s="390">
        <f t="shared" si="25"/>
        <v>5</v>
      </c>
      <c r="Y30" s="391" t="str">
        <f t="shared" si="26"/>
        <v>5-67-120-2.4.36.95</v>
      </c>
      <c r="Z30" s="392" t="str">
        <f t="shared" si="27"/>
        <v>5-67-120</v>
      </c>
      <c r="AA30" s="389">
        <v>0</v>
      </c>
      <c r="AB30" s="390">
        <f t="shared" si="28"/>
        <v>6</v>
      </c>
      <c r="AC30" s="391" t="str">
        <f t="shared" si="29"/>
        <v>6-67-120-2.4.36.95</v>
      </c>
      <c r="AD30" s="392" t="str">
        <f t="shared" si="30"/>
        <v>6-67-120</v>
      </c>
      <c r="AE30" s="389">
        <v>0</v>
      </c>
      <c r="AF30" s="390">
        <f t="shared" si="31"/>
        <v>7</v>
      </c>
      <c r="AG30" s="391" t="str">
        <f t="shared" si="32"/>
        <v>7-67-120-2.4.36.95</v>
      </c>
      <c r="AH30" s="392" t="str">
        <f t="shared" si="33"/>
        <v>7-67-120</v>
      </c>
      <c r="AI30" s="389">
        <v>0</v>
      </c>
      <c r="AJ30" s="390">
        <f t="shared" si="34"/>
        <v>8</v>
      </c>
      <c r="AK30" s="391" t="str">
        <f t="shared" si="35"/>
        <v>8-67-120-2.4.36.95</v>
      </c>
      <c r="AL30" s="392" t="str">
        <f t="shared" si="36"/>
        <v>8-67-120</v>
      </c>
      <c r="AM30" s="389">
        <v>0</v>
      </c>
      <c r="AN30" s="390">
        <f t="shared" si="37"/>
        <v>9</v>
      </c>
      <c r="AO30" s="391" t="str">
        <f t="shared" si="38"/>
        <v>9-67-120-2.4.36.95</v>
      </c>
      <c r="AP30" s="392" t="str">
        <f t="shared" si="39"/>
        <v>9-67-120</v>
      </c>
      <c r="AQ30" s="389">
        <v>0</v>
      </c>
      <c r="AR30" s="390">
        <f t="shared" si="40"/>
        <v>10</v>
      </c>
      <c r="AS30" s="391" t="str">
        <f t="shared" si="41"/>
        <v>10-67-120-2.4.36.95</v>
      </c>
      <c r="AT30" s="392" t="str">
        <f t="shared" si="42"/>
        <v>10-67-120</v>
      </c>
      <c r="AU30" s="389">
        <v>0</v>
      </c>
      <c r="AV30" s="390">
        <f t="shared" si="43"/>
        <v>11</v>
      </c>
      <c r="AW30" s="391" t="str">
        <f t="shared" si="44"/>
        <v>11-67-120-2.4.36.95</v>
      </c>
      <c r="AX30" s="392" t="str">
        <f t="shared" si="45"/>
        <v>11-67-120</v>
      </c>
      <c r="AY30" s="389">
        <v>0</v>
      </c>
      <c r="AZ30" s="390">
        <f t="shared" si="46"/>
        <v>12</v>
      </c>
      <c r="BA30" s="391" t="str">
        <f t="shared" si="47"/>
        <v>12-67-120-2.4.36.95</v>
      </c>
      <c r="BB30" s="392" t="str">
        <f t="shared" si="48"/>
        <v>12-67-120</v>
      </c>
      <c r="BC30" s="389">
        <v>0</v>
      </c>
      <c r="BD30" s="390">
        <f t="shared" si="49"/>
        <v>13</v>
      </c>
      <c r="BE30" s="391" t="str">
        <f t="shared" si="50"/>
        <v>13-67-120-2.4.36.95</v>
      </c>
      <c r="BF30" s="392" t="str">
        <f t="shared" si="51"/>
        <v>13-67-120</v>
      </c>
      <c r="BG30" s="393">
        <f t="shared" si="52"/>
        <v>0</v>
      </c>
    </row>
    <row r="31" spans="1:59" s="12" customFormat="1" ht="26.25" customHeight="1" thickTop="1" thickBot="1">
      <c r="A31" s="18"/>
      <c r="B31" s="861"/>
      <c r="C31" s="859" t="s">
        <v>569</v>
      </c>
      <c r="D31" s="874" t="str">
        <f t="shared" ref="D31:D45" si="160">D4</f>
        <v>Rentas de trabajo</v>
      </c>
      <c r="E31" s="875"/>
      <c r="F31" s="367">
        <v>93</v>
      </c>
      <c r="G31" s="368" t="str">
        <f t="shared" ref="G31:G45" si="161">G4</f>
        <v>2.4.36.15</v>
      </c>
      <c r="H31" s="369">
        <f t="shared" si="13"/>
        <v>1</v>
      </c>
      <c r="I31" s="369" t="str">
        <f t="shared" si="14"/>
        <v>1-93-2.4.36.15</v>
      </c>
      <c r="J31" s="370" t="str">
        <f t="shared" si="15"/>
        <v>1-93</v>
      </c>
      <c r="K31" s="371">
        <v>0</v>
      </c>
      <c r="L31" s="372">
        <f t="shared" si="16"/>
        <v>2</v>
      </c>
      <c r="M31" s="369" t="str">
        <f t="shared" si="17"/>
        <v>2-93-2.4.36.15</v>
      </c>
      <c r="N31" s="370" t="str">
        <f t="shared" si="18"/>
        <v>2-93</v>
      </c>
      <c r="O31" s="371">
        <v>0</v>
      </c>
      <c r="P31" s="372">
        <f t="shared" si="19"/>
        <v>3</v>
      </c>
      <c r="Q31" s="369" t="str">
        <f t="shared" si="20"/>
        <v>3-93-2.4.36.15</v>
      </c>
      <c r="R31" s="370" t="str">
        <f t="shared" si="21"/>
        <v>3-93</v>
      </c>
      <c r="S31" s="371">
        <v>0</v>
      </c>
      <c r="T31" s="372">
        <f t="shared" si="22"/>
        <v>4</v>
      </c>
      <c r="U31" s="369" t="str">
        <f t="shared" si="23"/>
        <v>4-93-2.4.36.15</v>
      </c>
      <c r="V31" s="370" t="str">
        <f t="shared" si="24"/>
        <v>4-93</v>
      </c>
      <c r="W31" s="371"/>
      <c r="X31" s="372">
        <f t="shared" si="25"/>
        <v>5</v>
      </c>
      <c r="Y31" s="369" t="str">
        <f t="shared" si="26"/>
        <v>5-93-2.4.36.15</v>
      </c>
      <c r="Z31" s="370" t="str">
        <f t="shared" si="27"/>
        <v>5-93</v>
      </c>
      <c r="AA31" s="371">
        <v>0</v>
      </c>
      <c r="AB31" s="372">
        <f t="shared" si="28"/>
        <v>6</v>
      </c>
      <c r="AC31" s="369" t="str">
        <f t="shared" si="29"/>
        <v>6-93-2.4.36.15</v>
      </c>
      <c r="AD31" s="370" t="str">
        <f t="shared" si="30"/>
        <v>6-93</v>
      </c>
      <c r="AE31" s="371">
        <v>0</v>
      </c>
      <c r="AF31" s="372">
        <f t="shared" si="31"/>
        <v>7</v>
      </c>
      <c r="AG31" s="369" t="str">
        <f t="shared" si="32"/>
        <v>7-93-2.4.36.15</v>
      </c>
      <c r="AH31" s="370" t="str">
        <f t="shared" si="33"/>
        <v>7-93</v>
      </c>
      <c r="AI31" s="371">
        <v>0</v>
      </c>
      <c r="AJ31" s="372">
        <f t="shared" si="34"/>
        <v>8</v>
      </c>
      <c r="AK31" s="369" t="str">
        <f t="shared" si="35"/>
        <v>8-93-2.4.36.15</v>
      </c>
      <c r="AL31" s="370" t="str">
        <f t="shared" si="36"/>
        <v>8-93</v>
      </c>
      <c r="AM31" s="371">
        <v>0</v>
      </c>
      <c r="AN31" s="372">
        <f t="shared" si="37"/>
        <v>9</v>
      </c>
      <c r="AO31" s="369" t="str">
        <f t="shared" si="38"/>
        <v>9-93-2.4.36.15</v>
      </c>
      <c r="AP31" s="370" t="str">
        <f t="shared" si="39"/>
        <v>9-93</v>
      </c>
      <c r="AQ31" s="371">
        <v>0</v>
      </c>
      <c r="AR31" s="372">
        <f t="shared" si="40"/>
        <v>10</v>
      </c>
      <c r="AS31" s="369" t="str">
        <f t="shared" si="41"/>
        <v>10-93-2.4.36.15</v>
      </c>
      <c r="AT31" s="370" t="str">
        <f t="shared" si="42"/>
        <v>10-93</v>
      </c>
      <c r="AU31" s="371">
        <v>0</v>
      </c>
      <c r="AV31" s="372">
        <f t="shared" si="43"/>
        <v>11</v>
      </c>
      <c r="AW31" s="369" t="str">
        <f t="shared" si="44"/>
        <v>11-93-2.4.36.15</v>
      </c>
      <c r="AX31" s="370" t="str">
        <f t="shared" si="45"/>
        <v>11-93</v>
      </c>
      <c r="AY31" s="371">
        <v>0</v>
      </c>
      <c r="AZ31" s="372">
        <f t="shared" si="46"/>
        <v>12</v>
      </c>
      <c r="BA31" s="369" t="str">
        <f t="shared" si="47"/>
        <v>12-93-2.4.36.15</v>
      </c>
      <c r="BB31" s="370" t="str">
        <f t="shared" si="48"/>
        <v>12-93</v>
      </c>
      <c r="BC31" s="371">
        <v>0</v>
      </c>
      <c r="BD31" s="372">
        <f t="shared" si="49"/>
        <v>13</v>
      </c>
      <c r="BE31" s="369" t="str">
        <f t="shared" si="50"/>
        <v>13-93-2.4.36.15</v>
      </c>
      <c r="BF31" s="370" t="str">
        <f t="shared" si="51"/>
        <v>13-93</v>
      </c>
      <c r="BG31" s="373">
        <f t="shared" si="52"/>
        <v>0</v>
      </c>
    </row>
    <row r="32" spans="1:59" s="12" customFormat="1" ht="26.25" customHeight="1" thickBot="1">
      <c r="A32" s="18"/>
      <c r="B32" s="861"/>
      <c r="C32" s="859"/>
      <c r="D32" s="867" t="str">
        <f t="shared" si="160"/>
        <v>Rentas de pensiones</v>
      </c>
      <c r="E32" s="869"/>
      <c r="F32" s="196">
        <v>94</v>
      </c>
      <c r="G32" s="195" t="str">
        <f t="shared" si="161"/>
        <v>2.4.36.13</v>
      </c>
      <c r="H32" s="176">
        <f t="shared" si="13"/>
        <v>1</v>
      </c>
      <c r="I32" s="176" t="str">
        <f t="shared" si="14"/>
        <v>1-94-2.4.36.13</v>
      </c>
      <c r="J32" s="197" t="str">
        <f t="shared" si="15"/>
        <v>1-94</v>
      </c>
      <c r="K32" s="201">
        <v>0</v>
      </c>
      <c r="L32" s="198">
        <f t="shared" si="16"/>
        <v>2</v>
      </c>
      <c r="M32" s="175" t="str">
        <f t="shared" si="17"/>
        <v>2-94-2.4.36.13</v>
      </c>
      <c r="N32" s="202" t="str">
        <f t="shared" si="18"/>
        <v>2-94</v>
      </c>
      <c r="O32" s="201">
        <v>0</v>
      </c>
      <c r="P32" s="198">
        <f t="shared" si="19"/>
        <v>3</v>
      </c>
      <c r="Q32" s="175" t="str">
        <f t="shared" si="20"/>
        <v>3-94-2.4.36.13</v>
      </c>
      <c r="R32" s="202" t="str">
        <f t="shared" si="21"/>
        <v>3-94</v>
      </c>
      <c r="S32" s="201">
        <v>0</v>
      </c>
      <c r="T32" s="198">
        <f t="shared" si="22"/>
        <v>4</v>
      </c>
      <c r="U32" s="175" t="str">
        <f t="shared" si="23"/>
        <v>4-94-2.4.36.13</v>
      </c>
      <c r="V32" s="202" t="str">
        <f t="shared" si="24"/>
        <v>4-94</v>
      </c>
      <c r="W32" s="201">
        <v>0</v>
      </c>
      <c r="X32" s="198">
        <f t="shared" si="25"/>
        <v>5</v>
      </c>
      <c r="Y32" s="175" t="str">
        <f t="shared" si="26"/>
        <v>5-94-2.4.36.13</v>
      </c>
      <c r="Z32" s="202" t="str">
        <f t="shared" si="27"/>
        <v>5-94</v>
      </c>
      <c r="AA32" s="201">
        <v>0</v>
      </c>
      <c r="AB32" s="198">
        <f t="shared" si="28"/>
        <v>6</v>
      </c>
      <c r="AC32" s="175" t="str">
        <f t="shared" si="29"/>
        <v>6-94-2.4.36.13</v>
      </c>
      <c r="AD32" s="202" t="str">
        <f t="shared" si="30"/>
        <v>6-94</v>
      </c>
      <c r="AE32" s="201">
        <v>0</v>
      </c>
      <c r="AF32" s="198">
        <f t="shared" si="31"/>
        <v>7</v>
      </c>
      <c r="AG32" s="175" t="str">
        <f t="shared" si="32"/>
        <v>7-94-2.4.36.13</v>
      </c>
      <c r="AH32" s="202" t="str">
        <f t="shared" si="33"/>
        <v>7-94</v>
      </c>
      <c r="AI32" s="201">
        <v>0</v>
      </c>
      <c r="AJ32" s="198">
        <f t="shared" si="34"/>
        <v>8</v>
      </c>
      <c r="AK32" s="175" t="str">
        <f t="shared" si="35"/>
        <v>8-94-2.4.36.13</v>
      </c>
      <c r="AL32" s="202" t="str">
        <f t="shared" si="36"/>
        <v>8-94</v>
      </c>
      <c r="AM32" s="201">
        <v>0</v>
      </c>
      <c r="AN32" s="198">
        <f t="shared" si="37"/>
        <v>9</v>
      </c>
      <c r="AO32" s="175" t="str">
        <f t="shared" si="38"/>
        <v>9-94-2.4.36.13</v>
      </c>
      <c r="AP32" s="202" t="str">
        <f t="shared" si="39"/>
        <v>9-94</v>
      </c>
      <c r="AQ32" s="201">
        <v>0</v>
      </c>
      <c r="AR32" s="198">
        <f t="shared" si="40"/>
        <v>10</v>
      </c>
      <c r="AS32" s="175" t="str">
        <f t="shared" si="41"/>
        <v>10-94-2.4.36.13</v>
      </c>
      <c r="AT32" s="202" t="str">
        <f t="shared" si="42"/>
        <v>10-94</v>
      </c>
      <c r="AU32" s="201">
        <v>0</v>
      </c>
      <c r="AV32" s="198">
        <f t="shared" si="43"/>
        <v>11</v>
      </c>
      <c r="AW32" s="175" t="str">
        <f t="shared" si="44"/>
        <v>11-94-2.4.36.13</v>
      </c>
      <c r="AX32" s="202" t="str">
        <f t="shared" si="45"/>
        <v>11-94</v>
      </c>
      <c r="AY32" s="201">
        <v>0</v>
      </c>
      <c r="AZ32" s="198">
        <f t="shared" si="46"/>
        <v>12</v>
      </c>
      <c r="BA32" s="175" t="str">
        <f t="shared" si="47"/>
        <v>12-94-2.4.36.13</v>
      </c>
      <c r="BB32" s="202" t="str">
        <f t="shared" si="48"/>
        <v>12-94</v>
      </c>
      <c r="BC32" s="201">
        <v>0</v>
      </c>
      <c r="BD32" s="198">
        <f t="shared" si="49"/>
        <v>13</v>
      </c>
      <c r="BE32" s="175" t="str">
        <f t="shared" si="50"/>
        <v>13-94-2.4.36.13</v>
      </c>
      <c r="BF32" s="202" t="str">
        <f t="shared" si="51"/>
        <v>13-94</v>
      </c>
      <c r="BG32" s="203">
        <f t="shared" si="52"/>
        <v>0</v>
      </c>
    </row>
    <row r="33" spans="1:59" s="12" customFormat="1" ht="26.25" customHeight="1" thickBot="1">
      <c r="A33" s="18"/>
      <c r="B33" s="861"/>
      <c r="C33" s="859"/>
      <c r="D33" s="864" t="str">
        <f t="shared" si="160"/>
        <v>Honorarios</v>
      </c>
      <c r="E33" s="868"/>
      <c r="F33" s="374" t="s">
        <v>570</v>
      </c>
      <c r="G33" s="375" t="str">
        <f t="shared" si="161"/>
        <v>2.4.36.03</v>
      </c>
      <c r="H33" s="376">
        <f t="shared" si="13"/>
        <v>1</v>
      </c>
      <c r="I33" s="376" t="str">
        <f t="shared" si="14"/>
        <v>1-42-95-2.4.36.03</v>
      </c>
      <c r="J33" s="377" t="str">
        <f t="shared" si="15"/>
        <v>1-42-95</v>
      </c>
      <c r="K33" s="378">
        <v>0</v>
      </c>
      <c r="L33" s="379">
        <f t="shared" si="16"/>
        <v>2</v>
      </c>
      <c r="M33" s="376" t="str">
        <f t="shared" si="17"/>
        <v>2-42-95-2.4.36.03</v>
      </c>
      <c r="N33" s="377" t="str">
        <f t="shared" si="18"/>
        <v>2-42-95</v>
      </c>
      <c r="O33" s="378">
        <v>0</v>
      </c>
      <c r="P33" s="379">
        <f t="shared" si="19"/>
        <v>3</v>
      </c>
      <c r="Q33" s="376" t="str">
        <f t="shared" si="20"/>
        <v>3-42-95-2.4.36.03</v>
      </c>
      <c r="R33" s="377" t="str">
        <f t="shared" si="21"/>
        <v>3-42-95</v>
      </c>
      <c r="S33" s="378">
        <v>0</v>
      </c>
      <c r="T33" s="379">
        <f t="shared" si="22"/>
        <v>4</v>
      </c>
      <c r="U33" s="376" t="str">
        <f t="shared" si="23"/>
        <v>4-42-95-2.4.36.03</v>
      </c>
      <c r="V33" s="377" t="str">
        <f t="shared" si="24"/>
        <v>4-42-95</v>
      </c>
      <c r="W33" s="378">
        <v>0</v>
      </c>
      <c r="X33" s="379">
        <f t="shared" si="25"/>
        <v>5</v>
      </c>
      <c r="Y33" s="376" t="str">
        <f t="shared" si="26"/>
        <v>5-42-95-2.4.36.03</v>
      </c>
      <c r="Z33" s="377" t="str">
        <f t="shared" si="27"/>
        <v>5-42-95</v>
      </c>
      <c r="AA33" s="378">
        <v>0</v>
      </c>
      <c r="AB33" s="379">
        <f t="shared" si="28"/>
        <v>6</v>
      </c>
      <c r="AC33" s="376" t="str">
        <f t="shared" si="29"/>
        <v>6-42-95-2.4.36.03</v>
      </c>
      <c r="AD33" s="377" t="str">
        <f t="shared" si="30"/>
        <v>6-42-95</v>
      </c>
      <c r="AE33" s="378">
        <v>0</v>
      </c>
      <c r="AF33" s="379">
        <f t="shared" si="31"/>
        <v>7</v>
      </c>
      <c r="AG33" s="376" t="str">
        <f t="shared" si="32"/>
        <v>7-42-95-2.4.36.03</v>
      </c>
      <c r="AH33" s="377" t="str">
        <f t="shared" si="33"/>
        <v>7-42-95</v>
      </c>
      <c r="AI33" s="378">
        <v>0</v>
      </c>
      <c r="AJ33" s="379">
        <f t="shared" si="34"/>
        <v>8</v>
      </c>
      <c r="AK33" s="376" t="str">
        <f t="shared" si="35"/>
        <v>8-42-95-2.4.36.03</v>
      </c>
      <c r="AL33" s="377" t="str">
        <f t="shared" si="36"/>
        <v>8-42-95</v>
      </c>
      <c r="AM33" s="378">
        <v>0</v>
      </c>
      <c r="AN33" s="379">
        <f t="shared" si="37"/>
        <v>9</v>
      </c>
      <c r="AO33" s="376" t="str">
        <f t="shared" si="38"/>
        <v>9-42-95-2.4.36.03</v>
      </c>
      <c r="AP33" s="377" t="str">
        <f t="shared" si="39"/>
        <v>9-42-95</v>
      </c>
      <c r="AQ33" s="378">
        <v>0</v>
      </c>
      <c r="AR33" s="379">
        <f t="shared" si="40"/>
        <v>10</v>
      </c>
      <c r="AS33" s="376" t="str">
        <f t="shared" si="41"/>
        <v>10-42-95-2.4.36.03</v>
      </c>
      <c r="AT33" s="377" t="str">
        <f t="shared" si="42"/>
        <v>10-42-95</v>
      </c>
      <c r="AU33" s="378">
        <v>0</v>
      </c>
      <c r="AV33" s="379">
        <f t="shared" si="43"/>
        <v>11</v>
      </c>
      <c r="AW33" s="376" t="str">
        <f t="shared" si="44"/>
        <v>11-42-95-2.4.36.03</v>
      </c>
      <c r="AX33" s="377" t="str">
        <f t="shared" si="45"/>
        <v>11-42-95</v>
      </c>
      <c r="AY33" s="378">
        <v>0</v>
      </c>
      <c r="AZ33" s="379">
        <f t="shared" si="46"/>
        <v>12</v>
      </c>
      <c r="BA33" s="376" t="str">
        <f t="shared" si="47"/>
        <v>12-42-95-2.4.36.03</v>
      </c>
      <c r="BB33" s="377" t="str">
        <f t="shared" si="48"/>
        <v>12-42-95</v>
      </c>
      <c r="BC33" s="378">
        <v>0</v>
      </c>
      <c r="BD33" s="379">
        <f t="shared" si="49"/>
        <v>13</v>
      </c>
      <c r="BE33" s="376" t="str">
        <f t="shared" si="50"/>
        <v>13-42-95-2.4.36.03</v>
      </c>
      <c r="BF33" s="377" t="str">
        <f t="shared" si="51"/>
        <v>13-42-95</v>
      </c>
      <c r="BG33" s="380">
        <f>K33+O33+S33+W33+AA33+AE33+AI33+AM33+AQ33+AU33+AY33+BC33</f>
        <v>0</v>
      </c>
    </row>
    <row r="34" spans="1:59" s="12" customFormat="1" ht="26.25" customHeight="1" thickBot="1">
      <c r="A34" s="18"/>
      <c r="B34" s="861"/>
      <c r="C34" s="859"/>
      <c r="D34" s="867" t="str">
        <f t="shared" si="160"/>
        <v>Comisiones</v>
      </c>
      <c r="E34" s="869"/>
      <c r="F34" s="196" t="s">
        <v>571</v>
      </c>
      <c r="G34" s="195" t="str">
        <f t="shared" si="161"/>
        <v>2.4.36.04</v>
      </c>
      <c r="H34" s="176">
        <f t="shared" si="13"/>
        <v>1</v>
      </c>
      <c r="I34" s="176" t="str">
        <f t="shared" si="14"/>
        <v>1-43-96-2.4.36.04</v>
      </c>
      <c r="J34" s="197" t="str">
        <f t="shared" si="15"/>
        <v>1-43-96</v>
      </c>
      <c r="K34" s="201">
        <v>0</v>
      </c>
      <c r="L34" s="199">
        <f t="shared" si="16"/>
        <v>2</v>
      </c>
      <c r="M34" s="176" t="str">
        <f t="shared" si="17"/>
        <v>2-43-96-2.4.36.04</v>
      </c>
      <c r="N34" s="197" t="str">
        <f t="shared" si="18"/>
        <v>2-43-96</v>
      </c>
      <c r="O34" s="201">
        <v>0</v>
      </c>
      <c r="P34" s="199">
        <f t="shared" si="19"/>
        <v>3</v>
      </c>
      <c r="Q34" s="176" t="str">
        <f t="shared" si="20"/>
        <v>3-43-96-2.4.36.04</v>
      </c>
      <c r="R34" s="197" t="str">
        <f t="shared" si="21"/>
        <v>3-43-96</v>
      </c>
      <c r="S34" s="201">
        <v>0</v>
      </c>
      <c r="T34" s="199">
        <f t="shared" si="22"/>
        <v>4</v>
      </c>
      <c r="U34" s="176" t="str">
        <f t="shared" si="23"/>
        <v>4-43-96-2.4.36.04</v>
      </c>
      <c r="V34" s="197" t="str">
        <f t="shared" si="24"/>
        <v>4-43-96</v>
      </c>
      <c r="W34" s="201">
        <v>0</v>
      </c>
      <c r="X34" s="199">
        <f t="shared" si="25"/>
        <v>5</v>
      </c>
      <c r="Y34" s="176" t="str">
        <f t="shared" si="26"/>
        <v>5-43-96-2.4.36.04</v>
      </c>
      <c r="Z34" s="197" t="str">
        <f t="shared" si="27"/>
        <v>5-43-96</v>
      </c>
      <c r="AA34" s="201">
        <v>0</v>
      </c>
      <c r="AB34" s="199">
        <f t="shared" si="28"/>
        <v>6</v>
      </c>
      <c r="AC34" s="176" t="str">
        <f t="shared" si="29"/>
        <v>6-43-96-2.4.36.04</v>
      </c>
      <c r="AD34" s="197" t="str">
        <f t="shared" si="30"/>
        <v>6-43-96</v>
      </c>
      <c r="AE34" s="201">
        <v>0</v>
      </c>
      <c r="AF34" s="199">
        <f t="shared" si="31"/>
        <v>7</v>
      </c>
      <c r="AG34" s="176" t="str">
        <f t="shared" si="32"/>
        <v>7-43-96-2.4.36.04</v>
      </c>
      <c r="AH34" s="197" t="str">
        <f t="shared" si="33"/>
        <v>7-43-96</v>
      </c>
      <c r="AI34" s="201">
        <v>0</v>
      </c>
      <c r="AJ34" s="199">
        <f t="shared" si="34"/>
        <v>8</v>
      </c>
      <c r="AK34" s="176" t="str">
        <f t="shared" si="35"/>
        <v>8-43-96-2.4.36.04</v>
      </c>
      <c r="AL34" s="197" t="str">
        <f t="shared" si="36"/>
        <v>8-43-96</v>
      </c>
      <c r="AM34" s="201">
        <v>0</v>
      </c>
      <c r="AN34" s="199">
        <f t="shared" si="37"/>
        <v>9</v>
      </c>
      <c r="AO34" s="176" t="str">
        <f t="shared" si="38"/>
        <v>9-43-96-2.4.36.04</v>
      </c>
      <c r="AP34" s="197" t="str">
        <f t="shared" si="39"/>
        <v>9-43-96</v>
      </c>
      <c r="AQ34" s="201">
        <v>0</v>
      </c>
      <c r="AR34" s="199">
        <f t="shared" si="40"/>
        <v>10</v>
      </c>
      <c r="AS34" s="176" t="str">
        <f t="shared" si="41"/>
        <v>10-43-96-2.4.36.04</v>
      </c>
      <c r="AT34" s="197" t="str">
        <f t="shared" si="42"/>
        <v>10-43-96</v>
      </c>
      <c r="AU34" s="201">
        <v>0</v>
      </c>
      <c r="AV34" s="199">
        <f t="shared" si="43"/>
        <v>11</v>
      </c>
      <c r="AW34" s="176" t="str">
        <f t="shared" si="44"/>
        <v>11-43-96-2.4.36.04</v>
      </c>
      <c r="AX34" s="197" t="str">
        <f t="shared" si="45"/>
        <v>11-43-96</v>
      </c>
      <c r="AY34" s="201">
        <v>0</v>
      </c>
      <c r="AZ34" s="199">
        <f t="shared" si="46"/>
        <v>12</v>
      </c>
      <c r="BA34" s="176" t="str">
        <f t="shared" si="47"/>
        <v>12-43-96-2.4.36.04</v>
      </c>
      <c r="BB34" s="197" t="str">
        <f t="shared" si="48"/>
        <v>12-43-96</v>
      </c>
      <c r="BC34" s="201">
        <v>0</v>
      </c>
      <c r="BD34" s="199">
        <f t="shared" si="49"/>
        <v>13</v>
      </c>
      <c r="BE34" s="176" t="str">
        <f t="shared" si="50"/>
        <v>13-43-96-2.4.36.04</v>
      </c>
      <c r="BF34" s="197" t="str">
        <f t="shared" si="51"/>
        <v>13-43-96</v>
      </c>
      <c r="BG34" s="203">
        <f t="shared" si="52"/>
        <v>0</v>
      </c>
    </row>
    <row r="35" spans="1:59" s="12" customFormat="1" ht="26.25" customHeight="1" thickBot="1">
      <c r="A35" s="18"/>
      <c r="B35" s="861"/>
      <c r="C35" s="859"/>
      <c r="D35" s="864" t="str">
        <f t="shared" si="160"/>
        <v>Servicios</v>
      </c>
      <c r="E35" s="868"/>
      <c r="F35" s="374" t="s">
        <v>572</v>
      </c>
      <c r="G35" s="375" t="str">
        <f t="shared" si="161"/>
        <v>2.4.36.05</v>
      </c>
      <c r="H35" s="376">
        <f t="shared" si="13"/>
        <v>1</v>
      </c>
      <c r="I35" s="376" t="str">
        <f t="shared" si="14"/>
        <v>1-44-97-2.4.36.05</v>
      </c>
      <c r="J35" s="377" t="str">
        <f t="shared" si="15"/>
        <v>1-44-97</v>
      </c>
      <c r="K35" s="378">
        <v>0</v>
      </c>
      <c r="L35" s="379">
        <f t="shared" si="16"/>
        <v>2</v>
      </c>
      <c r="M35" s="376" t="str">
        <f t="shared" si="17"/>
        <v>2-44-97-2.4.36.05</v>
      </c>
      <c r="N35" s="377" t="str">
        <f t="shared" si="18"/>
        <v>2-44-97</v>
      </c>
      <c r="O35" s="378">
        <v>0</v>
      </c>
      <c r="P35" s="379">
        <f t="shared" si="19"/>
        <v>3</v>
      </c>
      <c r="Q35" s="376" t="str">
        <f t="shared" si="20"/>
        <v>3-44-97-2.4.36.05</v>
      </c>
      <c r="R35" s="377" t="str">
        <f t="shared" si="21"/>
        <v>3-44-97</v>
      </c>
      <c r="S35" s="378">
        <v>0</v>
      </c>
      <c r="T35" s="379">
        <f t="shared" si="22"/>
        <v>4</v>
      </c>
      <c r="U35" s="376" t="str">
        <f t="shared" si="23"/>
        <v>4-44-97-2.4.36.05</v>
      </c>
      <c r="V35" s="377" t="str">
        <f t="shared" si="24"/>
        <v>4-44-97</v>
      </c>
      <c r="W35" s="378">
        <v>0</v>
      </c>
      <c r="X35" s="379">
        <f t="shared" si="25"/>
        <v>5</v>
      </c>
      <c r="Y35" s="376" t="str">
        <f t="shared" si="26"/>
        <v>5-44-97-2.4.36.05</v>
      </c>
      <c r="Z35" s="377" t="str">
        <f t="shared" si="27"/>
        <v>5-44-97</v>
      </c>
      <c r="AA35" s="378">
        <v>0</v>
      </c>
      <c r="AB35" s="379">
        <f t="shared" si="28"/>
        <v>6</v>
      </c>
      <c r="AC35" s="376" t="str">
        <f t="shared" si="29"/>
        <v>6-44-97-2.4.36.05</v>
      </c>
      <c r="AD35" s="377" t="str">
        <f t="shared" si="30"/>
        <v>6-44-97</v>
      </c>
      <c r="AE35" s="378">
        <v>0</v>
      </c>
      <c r="AF35" s="379">
        <f t="shared" si="31"/>
        <v>7</v>
      </c>
      <c r="AG35" s="376" t="str">
        <f t="shared" si="32"/>
        <v>7-44-97-2.4.36.05</v>
      </c>
      <c r="AH35" s="377" t="str">
        <f t="shared" si="33"/>
        <v>7-44-97</v>
      </c>
      <c r="AI35" s="378">
        <v>0</v>
      </c>
      <c r="AJ35" s="379">
        <f t="shared" si="34"/>
        <v>8</v>
      </c>
      <c r="AK35" s="376" t="str">
        <f t="shared" si="35"/>
        <v>8-44-97-2.4.36.05</v>
      </c>
      <c r="AL35" s="377" t="str">
        <f t="shared" si="36"/>
        <v>8-44-97</v>
      </c>
      <c r="AM35" s="378">
        <v>0</v>
      </c>
      <c r="AN35" s="379">
        <f t="shared" si="37"/>
        <v>9</v>
      </c>
      <c r="AO35" s="376" t="str">
        <f t="shared" si="38"/>
        <v>9-44-97-2.4.36.05</v>
      </c>
      <c r="AP35" s="377" t="str">
        <f t="shared" si="39"/>
        <v>9-44-97</v>
      </c>
      <c r="AQ35" s="378">
        <v>0</v>
      </c>
      <c r="AR35" s="379">
        <f t="shared" si="40"/>
        <v>10</v>
      </c>
      <c r="AS35" s="376" t="str">
        <f t="shared" si="41"/>
        <v>10-44-97-2.4.36.05</v>
      </c>
      <c r="AT35" s="377" t="str">
        <f t="shared" si="42"/>
        <v>10-44-97</v>
      </c>
      <c r="AU35" s="378">
        <v>0</v>
      </c>
      <c r="AV35" s="379">
        <f t="shared" si="43"/>
        <v>11</v>
      </c>
      <c r="AW35" s="376" t="str">
        <f t="shared" si="44"/>
        <v>11-44-97-2.4.36.05</v>
      </c>
      <c r="AX35" s="377" t="str">
        <f t="shared" si="45"/>
        <v>11-44-97</v>
      </c>
      <c r="AY35" s="378">
        <v>0</v>
      </c>
      <c r="AZ35" s="379">
        <f t="shared" si="46"/>
        <v>12</v>
      </c>
      <c r="BA35" s="376" t="str">
        <f t="shared" si="47"/>
        <v>12-44-97-2.4.36.05</v>
      </c>
      <c r="BB35" s="377" t="str">
        <f t="shared" si="48"/>
        <v>12-44-97</v>
      </c>
      <c r="BC35" s="378">
        <v>0</v>
      </c>
      <c r="BD35" s="379">
        <f t="shared" si="49"/>
        <v>13</v>
      </c>
      <c r="BE35" s="376" t="str">
        <f t="shared" si="50"/>
        <v>13-44-97-2.4.36.05</v>
      </c>
      <c r="BF35" s="377" t="str">
        <f t="shared" si="51"/>
        <v>13-44-97</v>
      </c>
      <c r="BG35" s="380">
        <f t="shared" si="52"/>
        <v>0</v>
      </c>
    </row>
    <row r="36" spans="1:59" s="12" customFormat="1" ht="26.25" customHeight="1" thickBot="1">
      <c r="A36" s="18"/>
      <c r="B36" s="861"/>
      <c r="C36" s="859"/>
      <c r="D36" s="867" t="str">
        <f t="shared" si="160"/>
        <v>Rendimientos financieros e intereses</v>
      </c>
      <c r="E36" s="869"/>
      <c r="F36" s="196" t="s">
        <v>573</v>
      </c>
      <c r="G36" s="195" t="str">
        <f t="shared" si="161"/>
        <v>2.4.36.07</v>
      </c>
      <c r="H36" s="176">
        <f t="shared" si="13"/>
        <v>1</v>
      </c>
      <c r="I36" s="176" t="str">
        <f t="shared" si="14"/>
        <v>1-45-98-2.4.36.07</v>
      </c>
      <c r="J36" s="197" t="str">
        <f t="shared" si="15"/>
        <v>1-45-98</v>
      </c>
      <c r="K36" s="201">
        <v>0</v>
      </c>
      <c r="L36" s="199">
        <f t="shared" si="16"/>
        <v>2</v>
      </c>
      <c r="M36" s="176" t="str">
        <f t="shared" si="17"/>
        <v>2-45-98-2.4.36.07</v>
      </c>
      <c r="N36" s="197" t="str">
        <f t="shared" si="18"/>
        <v>2-45-98</v>
      </c>
      <c r="O36" s="201">
        <v>0</v>
      </c>
      <c r="P36" s="199">
        <f t="shared" si="19"/>
        <v>3</v>
      </c>
      <c r="Q36" s="176" t="str">
        <f t="shared" si="20"/>
        <v>3-45-98-2.4.36.07</v>
      </c>
      <c r="R36" s="197" t="str">
        <f t="shared" si="21"/>
        <v>3-45-98</v>
      </c>
      <c r="S36" s="201">
        <v>0</v>
      </c>
      <c r="T36" s="199">
        <f t="shared" si="22"/>
        <v>4</v>
      </c>
      <c r="U36" s="176" t="str">
        <f t="shared" si="23"/>
        <v>4-45-98-2.4.36.07</v>
      </c>
      <c r="V36" s="197" t="str">
        <f t="shared" si="24"/>
        <v>4-45-98</v>
      </c>
      <c r="W36" s="201">
        <v>0</v>
      </c>
      <c r="X36" s="199">
        <f t="shared" si="25"/>
        <v>5</v>
      </c>
      <c r="Y36" s="176" t="str">
        <f t="shared" si="26"/>
        <v>5-45-98-2.4.36.07</v>
      </c>
      <c r="Z36" s="197" t="str">
        <f t="shared" si="27"/>
        <v>5-45-98</v>
      </c>
      <c r="AA36" s="201">
        <v>0</v>
      </c>
      <c r="AB36" s="199">
        <f t="shared" si="28"/>
        <v>6</v>
      </c>
      <c r="AC36" s="176" t="str">
        <f t="shared" si="29"/>
        <v>6-45-98-2.4.36.07</v>
      </c>
      <c r="AD36" s="197" t="str">
        <f t="shared" si="30"/>
        <v>6-45-98</v>
      </c>
      <c r="AE36" s="201">
        <v>0</v>
      </c>
      <c r="AF36" s="199">
        <f t="shared" si="31"/>
        <v>7</v>
      </c>
      <c r="AG36" s="176" t="str">
        <f t="shared" si="32"/>
        <v>7-45-98-2.4.36.07</v>
      </c>
      <c r="AH36" s="197" t="str">
        <f t="shared" si="33"/>
        <v>7-45-98</v>
      </c>
      <c r="AI36" s="201">
        <v>0</v>
      </c>
      <c r="AJ36" s="199">
        <f t="shared" si="34"/>
        <v>8</v>
      </c>
      <c r="AK36" s="176" t="str">
        <f t="shared" si="35"/>
        <v>8-45-98-2.4.36.07</v>
      </c>
      <c r="AL36" s="197" t="str">
        <f t="shared" si="36"/>
        <v>8-45-98</v>
      </c>
      <c r="AM36" s="201">
        <v>0</v>
      </c>
      <c r="AN36" s="199">
        <f t="shared" si="37"/>
        <v>9</v>
      </c>
      <c r="AO36" s="176" t="str">
        <f t="shared" si="38"/>
        <v>9-45-98-2.4.36.07</v>
      </c>
      <c r="AP36" s="197" t="str">
        <f t="shared" si="39"/>
        <v>9-45-98</v>
      </c>
      <c r="AQ36" s="201">
        <v>0</v>
      </c>
      <c r="AR36" s="199">
        <f t="shared" si="40"/>
        <v>10</v>
      </c>
      <c r="AS36" s="176" t="str">
        <f t="shared" si="41"/>
        <v>10-45-98-2.4.36.07</v>
      </c>
      <c r="AT36" s="197" t="str">
        <f t="shared" si="42"/>
        <v>10-45-98</v>
      </c>
      <c r="AU36" s="201">
        <v>0</v>
      </c>
      <c r="AV36" s="199">
        <f t="shared" si="43"/>
        <v>11</v>
      </c>
      <c r="AW36" s="176" t="str">
        <f t="shared" si="44"/>
        <v>11-45-98-2.4.36.07</v>
      </c>
      <c r="AX36" s="197" t="str">
        <f t="shared" si="45"/>
        <v>11-45-98</v>
      </c>
      <c r="AY36" s="201">
        <v>0</v>
      </c>
      <c r="AZ36" s="199">
        <f t="shared" si="46"/>
        <v>12</v>
      </c>
      <c r="BA36" s="176" t="str">
        <f t="shared" si="47"/>
        <v>12-45-98-2.4.36.07</v>
      </c>
      <c r="BB36" s="197" t="str">
        <f t="shared" si="48"/>
        <v>12-45-98</v>
      </c>
      <c r="BC36" s="201">
        <v>0</v>
      </c>
      <c r="BD36" s="199">
        <f t="shared" si="49"/>
        <v>13</v>
      </c>
      <c r="BE36" s="176" t="str">
        <f t="shared" si="50"/>
        <v>13-45-98-2.4.36.07</v>
      </c>
      <c r="BF36" s="197" t="str">
        <f t="shared" si="51"/>
        <v>13-45-98</v>
      </c>
      <c r="BG36" s="203">
        <f t="shared" si="52"/>
        <v>0</v>
      </c>
    </row>
    <row r="37" spans="1:59" s="12" customFormat="1" ht="26.25" customHeight="1" thickBot="1">
      <c r="A37" s="18"/>
      <c r="B37" s="861"/>
      <c r="C37" s="859"/>
      <c r="D37" s="864" t="str">
        <f t="shared" si="160"/>
        <v>Arrendamientos (Muebles e inmuebles)</v>
      </c>
      <c r="E37" s="868"/>
      <c r="F37" s="374" t="s">
        <v>574</v>
      </c>
      <c r="G37" s="375" t="str">
        <f t="shared" si="161"/>
        <v>2.4.36.06</v>
      </c>
      <c r="H37" s="376">
        <f t="shared" si="13"/>
        <v>1</v>
      </c>
      <c r="I37" s="376" t="str">
        <f t="shared" si="14"/>
        <v>1-46-99-2.4.36.06</v>
      </c>
      <c r="J37" s="377" t="str">
        <f t="shared" si="15"/>
        <v>1-46-99</v>
      </c>
      <c r="K37" s="378">
        <v>0</v>
      </c>
      <c r="L37" s="379">
        <f t="shared" si="16"/>
        <v>2</v>
      </c>
      <c r="M37" s="376" t="str">
        <f t="shared" si="17"/>
        <v>2-46-99-2.4.36.06</v>
      </c>
      <c r="N37" s="377" t="str">
        <f t="shared" si="18"/>
        <v>2-46-99</v>
      </c>
      <c r="O37" s="378">
        <v>0</v>
      </c>
      <c r="P37" s="379">
        <f t="shared" si="19"/>
        <v>3</v>
      </c>
      <c r="Q37" s="376" t="str">
        <f t="shared" si="20"/>
        <v>3-46-99-2.4.36.06</v>
      </c>
      <c r="R37" s="377" t="str">
        <f t="shared" si="21"/>
        <v>3-46-99</v>
      </c>
      <c r="S37" s="378">
        <v>0</v>
      </c>
      <c r="T37" s="379">
        <f t="shared" si="22"/>
        <v>4</v>
      </c>
      <c r="U37" s="376" t="str">
        <f t="shared" si="23"/>
        <v>4-46-99-2.4.36.06</v>
      </c>
      <c r="V37" s="377" t="str">
        <f t="shared" si="24"/>
        <v>4-46-99</v>
      </c>
      <c r="W37" s="378">
        <v>0</v>
      </c>
      <c r="X37" s="379">
        <f t="shared" si="25"/>
        <v>5</v>
      </c>
      <c r="Y37" s="376" t="str">
        <f t="shared" si="26"/>
        <v>5-46-99-2.4.36.06</v>
      </c>
      <c r="Z37" s="377" t="str">
        <f t="shared" si="27"/>
        <v>5-46-99</v>
      </c>
      <c r="AA37" s="378">
        <v>0</v>
      </c>
      <c r="AB37" s="379">
        <f t="shared" si="28"/>
        <v>6</v>
      </c>
      <c r="AC37" s="376" t="str">
        <f t="shared" si="29"/>
        <v>6-46-99-2.4.36.06</v>
      </c>
      <c r="AD37" s="377" t="str">
        <f t="shared" si="30"/>
        <v>6-46-99</v>
      </c>
      <c r="AE37" s="378">
        <v>0</v>
      </c>
      <c r="AF37" s="379">
        <f t="shared" si="31"/>
        <v>7</v>
      </c>
      <c r="AG37" s="376" t="str">
        <f t="shared" si="32"/>
        <v>7-46-99-2.4.36.06</v>
      </c>
      <c r="AH37" s="377" t="str">
        <f t="shared" si="33"/>
        <v>7-46-99</v>
      </c>
      <c r="AI37" s="378">
        <v>0</v>
      </c>
      <c r="AJ37" s="379">
        <f t="shared" si="34"/>
        <v>8</v>
      </c>
      <c r="AK37" s="376" t="str">
        <f t="shared" si="35"/>
        <v>8-46-99-2.4.36.06</v>
      </c>
      <c r="AL37" s="377" t="str">
        <f t="shared" si="36"/>
        <v>8-46-99</v>
      </c>
      <c r="AM37" s="378">
        <v>0</v>
      </c>
      <c r="AN37" s="379">
        <f t="shared" si="37"/>
        <v>9</v>
      </c>
      <c r="AO37" s="376" t="str">
        <f t="shared" si="38"/>
        <v>9-46-99-2.4.36.06</v>
      </c>
      <c r="AP37" s="377" t="str">
        <f t="shared" si="39"/>
        <v>9-46-99</v>
      </c>
      <c r="AQ37" s="378">
        <v>0</v>
      </c>
      <c r="AR37" s="379">
        <f t="shared" si="40"/>
        <v>10</v>
      </c>
      <c r="AS37" s="376" t="str">
        <f t="shared" si="41"/>
        <v>10-46-99-2.4.36.06</v>
      </c>
      <c r="AT37" s="377" t="str">
        <f t="shared" si="42"/>
        <v>10-46-99</v>
      </c>
      <c r="AU37" s="381">
        <v>0</v>
      </c>
      <c r="AV37" s="379">
        <f t="shared" si="43"/>
        <v>11</v>
      </c>
      <c r="AW37" s="376" t="str">
        <f t="shared" si="44"/>
        <v>11-46-99-2.4.36.06</v>
      </c>
      <c r="AX37" s="377" t="str">
        <f t="shared" si="45"/>
        <v>11-46-99</v>
      </c>
      <c r="AY37" s="378">
        <v>0</v>
      </c>
      <c r="AZ37" s="379">
        <f t="shared" si="46"/>
        <v>12</v>
      </c>
      <c r="BA37" s="376" t="str">
        <f t="shared" si="47"/>
        <v>12-46-99-2.4.36.06</v>
      </c>
      <c r="BB37" s="377" t="str">
        <f t="shared" si="48"/>
        <v>12-46-99</v>
      </c>
      <c r="BC37" s="378">
        <v>0</v>
      </c>
      <c r="BD37" s="379">
        <f t="shared" si="49"/>
        <v>13</v>
      </c>
      <c r="BE37" s="376" t="str">
        <f t="shared" si="50"/>
        <v>13-46-99-2.4.36.06</v>
      </c>
      <c r="BF37" s="377" t="str">
        <f t="shared" si="51"/>
        <v>13-46-99</v>
      </c>
      <c r="BG37" s="380">
        <f t="shared" si="52"/>
        <v>0</v>
      </c>
    </row>
    <row r="38" spans="1:59" s="12" customFormat="1" ht="26.25" customHeight="1" thickBot="1">
      <c r="A38" s="18"/>
      <c r="B38" s="861"/>
      <c r="C38" s="859"/>
      <c r="D38" s="867" t="str">
        <f t="shared" si="160"/>
        <v>Regalias y explotacion de la propiedad intelectual</v>
      </c>
      <c r="E38" s="869"/>
      <c r="F38" s="196" t="s">
        <v>575</v>
      </c>
      <c r="G38" s="195">
        <f t="shared" si="161"/>
        <v>0</v>
      </c>
      <c r="H38" s="176">
        <f t="shared" si="13"/>
        <v>1</v>
      </c>
      <c r="I38" s="176" t="str">
        <f t="shared" si="14"/>
        <v>1-47-100-0</v>
      </c>
      <c r="J38" s="197" t="str">
        <f t="shared" si="15"/>
        <v>1-47-100</v>
      </c>
      <c r="K38" s="201">
        <v>0</v>
      </c>
      <c r="L38" s="199">
        <f t="shared" si="16"/>
        <v>2</v>
      </c>
      <c r="M38" s="176" t="str">
        <f t="shared" si="17"/>
        <v>2-47-100-0</v>
      </c>
      <c r="N38" s="197" t="str">
        <f t="shared" si="18"/>
        <v>2-47-100</v>
      </c>
      <c r="O38" s="201">
        <v>0</v>
      </c>
      <c r="P38" s="199">
        <f t="shared" si="19"/>
        <v>3</v>
      </c>
      <c r="Q38" s="176" t="str">
        <f t="shared" si="20"/>
        <v>3-47-100-0</v>
      </c>
      <c r="R38" s="197" t="str">
        <f t="shared" si="21"/>
        <v>3-47-100</v>
      </c>
      <c r="S38" s="201">
        <v>0</v>
      </c>
      <c r="T38" s="199">
        <f t="shared" si="22"/>
        <v>4</v>
      </c>
      <c r="U38" s="176" t="str">
        <f t="shared" si="23"/>
        <v>4-47-100-0</v>
      </c>
      <c r="V38" s="197" t="str">
        <f t="shared" si="24"/>
        <v>4-47-100</v>
      </c>
      <c r="W38" s="201">
        <v>0</v>
      </c>
      <c r="X38" s="199">
        <f t="shared" si="25"/>
        <v>5</v>
      </c>
      <c r="Y38" s="176" t="str">
        <f t="shared" si="26"/>
        <v>5-47-100-0</v>
      </c>
      <c r="Z38" s="197" t="str">
        <f t="shared" si="27"/>
        <v>5-47-100</v>
      </c>
      <c r="AA38" s="201">
        <v>0</v>
      </c>
      <c r="AB38" s="199">
        <f t="shared" si="28"/>
        <v>6</v>
      </c>
      <c r="AC38" s="176" t="str">
        <f t="shared" si="29"/>
        <v>6-47-100-0</v>
      </c>
      <c r="AD38" s="197" t="str">
        <f t="shared" si="30"/>
        <v>6-47-100</v>
      </c>
      <c r="AE38" s="201">
        <v>0</v>
      </c>
      <c r="AF38" s="199">
        <f t="shared" si="31"/>
        <v>7</v>
      </c>
      <c r="AG38" s="176" t="str">
        <f t="shared" si="32"/>
        <v>7-47-100-0</v>
      </c>
      <c r="AH38" s="197" t="str">
        <f t="shared" si="33"/>
        <v>7-47-100</v>
      </c>
      <c r="AI38" s="201">
        <v>0</v>
      </c>
      <c r="AJ38" s="199">
        <f t="shared" si="34"/>
        <v>8</v>
      </c>
      <c r="AK38" s="176" t="str">
        <f t="shared" si="35"/>
        <v>8-47-100-0</v>
      </c>
      <c r="AL38" s="197" t="str">
        <f t="shared" si="36"/>
        <v>8-47-100</v>
      </c>
      <c r="AM38" s="201">
        <v>0</v>
      </c>
      <c r="AN38" s="199">
        <f t="shared" si="37"/>
        <v>9</v>
      </c>
      <c r="AO38" s="176" t="str">
        <f t="shared" si="38"/>
        <v>9-47-100-0</v>
      </c>
      <c r="AP38" s="197" t="str">
        <f t="shared" si="39"/>
        <v>9-47-100</v>
      </c>
      <c r="AQ38" s="201">
        <v>0</v>
      </c>
      <c r="AR38" s="199">
        <f t="shared" si="40"/>
        <v>10</v>
      </c>
      <c r="AS38" s="176" t="str">
        <f t="shared" si="41"/>
        <v>10-47-100-0</v>
      </c>
      <c r="AT38" s="197" t="str">
        <f t="shared" si="42"/>
        <v>10-47-100</v>
      </c>
      <c r="AU38" s="201">
        <v>0</v>
      </c>
      <c r="AV38" s="199">
        <f t="shared" si="43"/>
        <v>11</v>
      </c>
      <c r="AW38" s="176" t="str">
        <f t="shared" si="44"/>
        <v>11-47-100-0</v>
      </c>
      <c r="AX38" s="197" t="str">
        <f t="shared" si="45"/>
        <v>11-47-100</v>
      </c>
      <c r="AY38" s="201">
        <v>0</v>
      </c>
      <c r="AZ38" s="199">
        <f t="shared" si="46"/>
        <v>12</v>
      </c>
      <c r="BA38" s="176" t="str">
        <f t="shared" si="47"/>
        <v>12-47-100-0</v>
      </c>
      <c r="BB38" s="197" t="str">
        <f t="shared" si="48"/>
        <v>12-47-100</v>
      </c>
      <c r="BC38" s="201">
        <v>0</v>
      </c>
      <c r="BD38" s="199">
        <f t="shared" si="49"/>
        <v>13</v>
      </c>
      <c r="BE38" s="176" t="str">
        <f t="shared" si="50"/>
        <v>13-47-100-0</v>
      </c>
      <c r="BF38" s="197" t="str">
        <f t="shared" si="51"/>
        <v>13-47-100</v>
      </c>
      <c r="BG38" s="203">
        <f t="shared" si="52"/>
        <v>0</v>
      </c>
    </row>
    <row r="39" spans="1:59" s="12" customFormat="1" ht="26.25" customHeight="1" thickBot="1">
      <c r="A39" s="18"/>
      <c r="B39" s="861"/>
      <c r="C39" s="859"/>
      <c r="D39" s="864" t="str">
        <f t="shared" si="160"/>
        <v>Dividendos y participaciones</v>
      </c>
      <c r="E39" s="868"/>
      <c r="F39" s="374" t="s">
        <v>576</v>
      </c>
      <c r="G39" s="375" t="str">
        <f t="shared" si="161"/>
        <v>2.4.36.02</v>
      </c>
      <c r="H39" s="376">
        <f t="shared" si="13"/>
        <v>1</v>
      </c>
      <c r="I39" s="376" t="str">
        <f t="shared" si="14"/>
        <v>1-48-101-2.4.36.02</v>
      </c>
      <c r="J39" s="377" t="str">
        <f t="shared" si="15"/>
        <v>1-48-101</v>
      </c>
      <c r="K39" s="378">
        <v>0</v>
      </c>
      <c r="L39" s="379">
        <f t="shared" si="16"/>
        <v>2</v>
      </c>
      <c r="M39" s="376" t="str">
        <f t="shared" si="17"/>
        <v>2-48-101-2.4.36.02</v>
      </c>
      <c r="N39" s="377" t="str">
        <f t="shared" si="18"/>
        <v>2-48-101</v>
      </c>
      <c r="O39" s="378">
        <v>0</v>
      </c>
      <c r="P39" s="379">
        <f t="shared" si="19"/>
        <v>3</v>
      </c>
      <c r="Q39" s="376" t="str">
        <f t="shared" si="20"/>
        <v>3-48-101-2.4.36.02</v>
      </c>
      <c r="R39" s="377" t="str">
        <f t="shared" si="21"/>
        <v>3-48-101</v>
      </c>
      <c r="S39" s="378">
        <v>0</v>
      </c>
      <c r="T39" s="379">
        <f t="shared" si="22"/>
        <v>4</v>
      </c>
      <c r="U39" s="376" t="str">
        <f t="shared" si="23"/>
        <v>4-48-101-2.4.36.02</v>
      </c>
      <c r="V39" s="377" t="str">
        <f t="shared" si="24"/>
        <v>4-48-101</v>
      </c>
      <c r="W39" s="378">
        <v>0</v>
      </c>
      <c r="X39" s="379">
        <f t="shared" si="25"/>
        <v>5</v>
      </c>
      <c r="Y39" s="376" t="str">
        <f t="shared" si="26"/>
        <v>5-48-101-2.4.36.02</v>
      </c>
      <c r="Z39" s="377" t="str">
        <f t="shared" si="27"/>
        <v>5-48-101</v>
      </c>
      <c r="AA39" s="378">
        <v>0</v>
      </c>
      <c r="AB39" s="379">
        <f t="shared" si="28"/>
        <v>6</v>
      </c>
      <c r="AC39" s="376" t="str">
        <f t="shared" si="29"/>
        <v>6-48-101-2.4.36.02</v>
      </c>
      <c r="AD39" s="377" t="str">
        <f t="shared" si="30"/>
        <v>6-48-101</v>
      </c>
      <c r="AE39" s="378">
        <v>0</v>
      </c>
      <c r="AF39" s="379">
        <f t="shared" si="31"/>
        <v>7</v>
      </c>
      <c r="AG39" s="376" t="str">
        <f t="shared" si="32"/>
        <v>7-48-101-2.4.36.02</v>
      </c>
      <c r="AH39" s="377" t="str">
        <f t="shared" si="33"/>
        <v>7-48-101</v>
      </c>
      <c r="AI39" s="378">
        <v>0</v>
      </c>
      <c r="AJ39" s="379">
        <f t="shared" si="34"/>
        <v>8</v>
      </c>
      <c r="AK39" s="376" t="str">
        <f t="shared" si="35"/>
        <v>8-48-101-2.4.36.02</v>
      </c>
      <c r="AL39" s="377" t="str">
        <f t="shared" si="36"/>
        <v>8-48-101</v>
      </c>
      <c r="AM39" s="378">
        <v>0</v>
      </c>
      <c r="AN39" s="379">
        <f t="shared" si="37"/>
        <v>9</v>
      </c>
      <c r="AO39" s="376" t="str">
        <f t="shared" si="38"/>
        <v>9-48-101-2.4.36.02</v>
      </c>
      <c r="AP39" s="377" t="str">
        <f t="shared" si="39"/>
        <v>9-48-101</v>
      </c>
      <c r="AQ39" s="378">
        <v>0</v>
      </c>
      <c r="AR39" s="379">
        <f t="shared" si="40"/>
        <v>10</v>
      </c>
      <c r="AS39" s="376" t="str">
        <f t="shared" si="41"/>
        <v>10-48-101-2.4.36.02</v>
      </c>
      <c r="AT39" s="377" t="str">
        <f t="shared" si="42"/>
        <v>10-48-101</v>
      </c>
      <c r="AU39" s="378">
        <v>0</v>
      </c>
      <c r="AV39" s="379">
        <f t="shared" si="43"/>
        <v>11</v>
      </c>
      <c r="AW39" s="376" t="str">
        <f t="shared" si="44"/>
        <v>11-48-101-2.4.36.02</v>
      </c>
      <c r="AX39" s="377" t="str">
        <f t="shared" si="45"/>
        <v>11-48-101</v>
      </c>
      <c r="AY39" s="378">
        <v>0</v>
      </c>
      <c r="AZ39" s="379">
        <f t="shared" si="46"/>
        <v>12</v>
      </c>
      <c r="BA39" s="376" t="str">
        <f t="shared" si="47"/>
        <v>12-48-101-2.4.36.02</v>
      </c>
      <c r="BB39" s="377" t="str">
        <f t="shared" si="48"/>
        <v>12-48-101</v>
      </c>
      <c r="BC39" s="378">
        <v>0</v>
      </c>
      <c r="BD39" s="379">
        <f t="shared" si="49"/>
        <v>13</v>
      </c>
      <c r="BE39" s="376" t="str">
        <f t="shared" si="50"/>
        <v>13-48-101-2.4.36.02</v>
      </c>
      <c r="BF39" s="377" t="str">
        <f t="shared" si="51"/>
        <v>13-48-101</v>
      </c>
      <c r="BG39" s="380">
        <f t="shared" si="52"/>
        <v>0</v>
      </c>
    </row>
    <row r="40" spans="1:59" s="12" customFormat="1" ht="26.25" customHeight="1" thickBot="1">
      <c r="A40" s="18"/>
      <c r="B40" s="861"/>
      <c r="C40" s="859"/>
      <c r="D40" s="867" t="str">
        <f t="shared" si="160"/>
        <v>Compras</v>
      </c>
      <c r="E40" s="869"/>
      <c r="F40" s="196" t="s">
        <v>577</v>
      </c>
      <c r="G40" s="195" t="str">
        <f t="shared" si="161"/>
        <v>2.4.36.08</v>
      </c>
      <c r="H40" s="176">
        <f t="shared" si="13"/>
        <v>1</v>
      </c>
      <c r="I40" s="176" t="str">
        <f t="shared" si="14"/>
        <v>1-49-102-2.4.36.08</v>
      </c>
      <c r="J40" s="197" t="str">
        <f t="shared" si="15"/>
        <v>1-49-102</v>
      </c>
      <c r="K40" s="201">
        <v>0</v>
      </c>
      <c r="L40" s="199">
        <f t="shared" si="16"/>
        <v>2</v>
      </c>
      <c r="M40" s="176" t="str">
        <f t="shared" si="17"/>
        <v>2-49-102-2.4.36.08</v>
      </c>
      <c r="N40" s="197" t="str">
        <f t="shared" si="18"/>
        <v>2-49-102</v>
      </c>
      <c r="O40" s="201">
        <v>0</v>
      </c>
      <c r="P40" s="199">
        <f t="shared" si="19"/>
        <v>3</v>
      </c>
      <c r="Q40" s="176" t="str">
        <f t="shared" si="20"/>
        <v>3-49-102-2.4.36.08</v>
      </c>
      <c r="R40" s="197" t="str">
        <f t="shared" si="21"/>
        <v>3-49-102</v>
      </c>
      <c r="S40" s="201">
        <v>0</v>
      </c>
      <c r="T40" s="199">
        <f t="shared" si="22"/>
        <v>4</v>
      </c>
      <c r="U40" s="176" t="str">
        <f t="shared" si="23"/>
        <v>4-49-102-2.4.36.08</v>
      </c>
      <c r="V40" s="197" t="str">
        <f t="shared" si="24"/>
        <v>4-49-102</v>
      </c>
      <c r="W40" s="201">
        <v>0</v>
      </c>
      <c r="X40" s="199">
        <f t="shared" si="25"/>
        <v>5</v>
      </c>
      <c r="Y40" s="176" t="str">
        <f t="shared" si="26"/>
        <v>5-49-102-2.4.36.08</v>
      </c>
      <c r="Z40" s="197" t="str">
        <f t="shared" si="27"/>
        <v>5-49-102</v>
      </c>
      <c r="AA40" s="201">
        <v>0</v>
      </c>
      <c r="AB40" s="199">
        <f t="shared" si="28"/>
        <v>6</v>
      </c>
      <c r="AC40" s="176" t="str">
        <f t="shared" si="29"/>
        <v>6-49-102-2.4.36.08</v>
      </c>
      <c r="AD40" s="197" t="str">
        <f t="shared" si="30"/>
        <v>6-49-102</v>
      </c>
      <c r="AE40" s="201">
        <v>0</v>
      </c>
      <c r="AF40" s="199">
        <f t="shared" si="31"/>
        <v>7</v>
      </c>
      <c r="AG40" s="176" t="str">
        <f t="shared" si="32"/>
        <v>7-49-102-2.4.36.08</v>
      </c>
      <c r="AH40" s="197" t="str">
        <f t="shared" si="33"/>
        <v>7-49-102</v>
      </c>
      <c r="AI40" s="201">
        <v>0</v>
      </c>
      <c r="AJ40" s="199">
        <f t="shared" si="34"/>
        <v>8</v>
      </c>
      <c r="AK40" s="176" t="str">
        <f t="shared" si="35"/>
        <v>8-49-102-2.4.36.08</v>
      </c>
      <c r="AL40" s="197" t="str">
        <f t="shared" si="36"/>
        <v>8-49-102</v>
      </c>
      <c r="AM40" s="218">
        <v>0</v>
      </c>
      <c r="AN40" s="199">
        <f t="shared" si="37"/>
        <v>9</v>
      </c>
      <c r="AO40" s="176" t="str">
        <f t="shared" si="38"/>
        <v>9-49-102-2.4.36.08</v>
      </c>
      <c r="AP40" s="197" t="str">
        <f t="shared" si="39"/>
        <v>9-49-102</v>
      </c>
      <c r="AQ40" s="277">
        <v>0</v>
      </c>
      <c r="AR40" s="199">
        <f t="shared" si="40"/>
        <v>10</v>
      </c>
      <c r="AS40" s="176" t="str">
        <f t="shared" si="41"/>
        <v>10-49-102-2.4.36.08</v>
      </c>
      <c r="AT40" s="197" t="str">
        <f t="shared" si="42"/>
        <v>10-49-102</v>
      </c>
      <c r="AU40" s="201">
        <v>0</v>
      </c>
      <c r="AV40" s="199">
        <f t="shared" si="43"/>
        <v>11</v>
      </c>
      <c r="AW40" s="176" t="str">
        <f t="shared" si="44"/>
        <v>11-49-102-2.4.36.08</v>
      </c>
      <c r="AX40" s="197" t="str">
        <f t="shared" si="45"/>
        <v>11-49-102</v>
      </c>
      <c r="AY40" s="201">
        <v>0</v>
      </c>
      <c r="AZ40" s="199">
        <f t="shared" si="46"/>
        <v>12</v>
      </c>
      <c r="BA40" s="176" t="str">
        <f t="shared" si="47"/>
        <v>12-49-102-2.4.36.08</v>
      </c>
      <c r="BB40" s="197" t="str">
        <f t="shared" si="48"/>
        <v>12-49-102</v>
      </c>
      <c r="BC40" s="201">
        <v>0</v>
      </c>
      <c r="BD40" s="199">
        <f t="shared" si="49"/>
        <v>13</v>
      </c>
      <c r="BE40" s="176" t="str">
        <f t="shared" si="50"/>
        <v>13-49-102-2.4.36.08</v>
      </c>
      <c r="BF40" s="197" t="str">
        <f t="shared" si="51"/>
        <v>13-49-102</v>
      </c>
      <c r="BG40" s="203">
        <f t="shared" si="52"/>
        <v>0</v>
      </c>
    </row>
    <row r="41" spans="1:59" s="12" customFormat="1" ht="26.25" customHeight="1" thickBot="1">
      <c r="A41" s="18"/>
      <c r="B41" s="861"/>
      <c r="C41" s="859"/>
      <c r="D41" s="864" t="str">
        <f t="shared" si="160"/>
        <v>Transacciones con tarjetas débito y crédito</v>
      </c>
      <c r="E41" s="868"/>
      <c r="F41" s="374" t="s">
        <v>578</v>
      </c>
      <c r="G41" s="375">
        <f t="shared" si="161"/>
        <v>0</v>
      </c>
      <c r="H41" s="376">
        <f t="shared" si="13"/>
        <v>1</v>
      </c>
      <c r="I41" s="376" t="str">
        <f t="shared" si="14"/>
        <v>1-50-103-0</v>
      </c>
      <c r="J41" s="377" t="str">
        <f t="shared" si="15"/>
        <v>1-50-103</v>
      </c>
      <c r="K41" s="378">
        <v>0</v>
      </c>
      <c r="L41" s="382">
        <f t="shared" si="16"/>
        <v>2</v>
      </c>
      <c r="M41" s="383" t="str">
        <f t="shared" si="17"/>
        <v>2-50-103-0</v>
      </c>
      <c r="N41" s="384" t="str">
        <f t="shared" si="18"/>
        <v>2-50-103</v>
      </c>
      <c r="O41" s="378">
        <v>0</v>
      </c>
      <c r="P41" s="382">
        <f t="shared" si="19"/>
        <v>3</v>
      </c>
      <c r="Q41" s="383" t="str">
        <f t="shared" si="20"/>
        <v>3-50-103-0</v>
      </c>
      <c r="R41" s="384" t="str">
        <f t="shared" si="21"/>
        <v>3-50-103</v>
      </c>
      <c r="S41" s="378">
        <v>0</v>
      </c>
      <c r="T41" s="382">
        <f t="shared" si="22"/>
        <v>4</v>
      </c>
      <c r="U41" s="383" t="str">
        <f t="shared" si="23"/>
        <v>4-50-103-0</v>
      </c>
      <c r="V41" s="384" t="str">
        <f t="shared" si="24"/>
        <v>4-50-103</v>
      </c>
      <c r="W41" s="378">
        <v>0</v>
      </c>
      <c r="X41" s="382">
        <f t="shared" si="25"/>
        <v>5</v>
      </c>
      <c r="Y41" s="383" t="str">
        <f t="shared" si="26"/>
        <v>5-50-103-0</v>
      </c>
      <c r="Z41" s="384" t="str">
        <f t="shared" si="27"/>
        <v>5-50-103</v>
      </c>
      <c r="AA41" s="378">
        <v>0</v>
      </c>
      <c r="AB41" s="382">
        <f t="shared" si="28"/>
        <v>6</v>
      </c>
      <c r="AC41" s="383" t="str">
        <f t="shared" si="29"/>
        <v>6-50-103-0</v>
      </c>
      <c r="AD41" s="384" t="str">
        <f t="shared" si="30"/>
        <v>6-50-103</v>
      </c>
      <c r="AE41" s="378">
        <v>0</v>
      </c>
      <c r="AF41" s="382">
        <f t="shared" si="31"/>
        <v>7</v>
      </c>
      <c r="AG41" s="383" t="str">
        <f t="shared" si="32"/>
        <v>7-50-103-0</v>
      </c>
      <c r="AH41" s="384" t="str">
        <f t="shared" si="33"/>
        <v>7-50-103</v>
      </c>
      <c r="AI41" s="378">
        <v>0</v>
      </c>
      <c r="AJ41" s="382">
        <f t="shared" si="34"/>
        <v>8</v>
      </c>
      <c r="AK41" s="383" t="str">
        <f t="shared" si="35"/>
        <v>8-50-103-0</v>
      </c>
      <c r="AL41" s="384" t="str">
        <f t="shared" si="36"/>
        <v>8-50-103</v>
      </c>
      <c r="AM41" s="378">
        <v>0</v>
      </c>
      <c r="AN41" s="382">
        <f t="shared" si="37"/>
        <v>9</v>
      </c>
      <c r="AO41" s="383" t="str">
        <f t="shared" si="38"/>
        <v>9-50-103-0</v>
      </c>
      <c r="AP41" s="384" t="str">
        <f t="shared" si="39"/>
        <v>9-50-103</v>
      </c>
      <c r="AQ41" s="378">
        <v>0</v>
      </c>
      <c r="AR41" s="382">
        <f t="shared" si="40"/>
        <v>10</v>
      </c>
      <c r="AS41" s="383" t="str">
        <f t="shared" si="41"/>
        <v>10-50-103-0</v>
      </c>
      <c r="AT41" s="384" t="str">
        <f t="shared" si="42"/>
        <v>10-50-103</v>
      </c>
      <c r="AU41" s="378">
        <v>0</v>
      </c>
      <c r="AV41" s="382">
        <f t="shared" si="43"/>
        <v>11</v>
      </c>
      <c r="AW41" s="383" t="str">
        <f t="shared" si="44"/>
        <v>11-50-103-0</v>
      </c>
      <c r="AX41" s="384" t="str">
        <f t="shared" si="45"/>
        <v>11-50-103</v>
      </c>
      <c r="AY41" s="378">
        <v>0</v>
      </c>
      <c r="AZ41" s="382">
        <f t="shared" si="46"/>
        <v>12</v>
      </c>
      <c r="BA41" s="383" t="str">
        <f t="shared" si="47"/>
        <v>12-50-103-0</v>
      </c>
      <c r="BB41" s="384" t="str">
        <f t="shared" si="48"/>
        <v>12-50-103</v>
      </c>
      <c r="BC41" s="378">
        <v>0</v>
      </c>
      <c r="BD41" s="382">
        <f t="shared" si="49"/>
        <v>13</v>
      </c>
      <c r="BE41" s="383" t="str">
        <f t="shared" si="50"/>
        <v>13-50-103-0</v>
      </c>
      <c r="BF41" s="384" t="str">
        <f t="shared" si="51"/>
        <v>13-50-103</v>
      </c>
      <c r="BG41" s="380">
        <f t="shared" si="52"/>
        <v>0</v>
      </c>
    </row>
    <row r="42" spans="1:59" s="12" customFormat="1" ht="26.25" customHeight="1" thickBot="1">
      <c r="A42" s="18"/>
      <c r="B42" s="861"/>
      <c r="C42" s="859"/>
      <c r="D42" s="867" t="str">
        <f t="shared" si="160"/>
        <v>Contratos de construcción</v>
      </c>
      <c r="E42" s="869"/>
      <c r="F42" s="196" t="s">
        <v>579</v>
      </c>
      <c r="G42" s="195" t="str">
        <f t="shared" si="161"/>
        <v>2.4.36.26</v>
      </c>
      <c r="H42" s="176">
        <f t="shared" si="13"/>
        <v>1</v>
      </c>
      <c r="I42" s="176" t="str">
        <f t="shared" si="14"/>
        <v>1-51-104-2.4.36.26</v>
      </c>
      <c r="J42" s="197" t="str">
        <f t="shared" si="15"/>
        <v>1-51-104</v>
      </c>
      <c r="K42" s="201">
        <v>0</v>
      </c>
      <c r="L42" s="198">
        <f t="shared" si="16"/>
        <v>2</v>
      </c>
      <c r="M42" s="175" t="str">
        <f t="shared" si="17"/>
        <v>2-51-104-2.4.36.26</v>
      </c>
      <c r="N42" s="202" t="str">
        <f t="shared" si="18"/>
        <v>2-51-104</v>
      </c>
      <c r="O42" s="201"/>
      <c r="P42" s="198">
        <f t="shared" si="19"/>
        <v>3</v>
      </c>
      <c r="Q42" s="175" t="str">
        <f t="shared" si="20"/>
        <v>3-51-104-2.4.36.26</v>
      </c>
      <c r="R42" s="202" t="str">
        <f t="shared" si="21"/>
        <v>3-51-104</v>
      </c>
      <c r="S42" s="201"/>
      <c r="T42" s="198">
        <f t="shared" si="22"/>
        <v>4</v>
      </c>
      <c r="U42" s="175" t="str">
        <f t="shared" si="23"/>
        <v>4-51-104-2.4.36.26</v>
      </c>
      <c r="V42" s="202" t="str">
        <f t="shared" si="24"/>
        <v>4-51-104</v>
      </c>
      <c r="W42" s="201"/>
      <c r="X42" s="198">
        <f t="shared" si="25"/>
        <v>5</v>
      </c>
      <c r="Y42" s="175" t="str">
        <f t="shared" si="26"/>
        <v>5-51-104-2.4.36.26</v>
      </c>
      <c r="Z42" s="202" t="str">
        <f t="shared" si="27"/>
        <v>5-51-104</v>
      </c>
      <c r="AA42" s="201"/>
      <c r="AB42" s="198">
        <f t="shared" si="28"/>
        <v>6</v>
      </c>
      <c r="AC42" s="175" t="str">
        <f t="shared" si="29"/>
        <v>6-51-104-2.4.36.26</v>
      </c>
      <c r="AD42" s="202" t="str">
        <f t="shared" si="30"/>
        <v>6-51-104</v>
      </c>
      <c r="AE42" s="201">
        <v>0</v>
      </c>
      <c r="AF42" s="198">
        <f t="shared" si="31"/>
        <v>7</v>
      </c>
      <c r="AG42" s="175" t="str">
        <f t="shared" si="32"/>
        <v>7-51-104-2.4.36.26</v>
      </c>
      <c r="AH42" s="202" t="str">
        <f t="shared" si="33"/>
        <v>7-51-104</v>
      </c>
      <c r="AI42" s="201">
        <v>0</v>
      </c>
      <c r="AJ42" s="198">
        <f t="shared" si="34"/>
        <v>8</v>
      </c>
      <c r="AK42" s="175" t="str">
        <f t="shared" si="35"/>
        <v>8-51-104-2.4.36.26</v>
      </c>
      <c r="AL42" s="202" t="str">
        <f t="shared" si="36"/>
        <v>8-51-104</v>
      </c>
      <c r="AM42" s="218">
        <v>0</v>
      </c>
      <c r="AN42" s="198">
        <f t="shared" si="37"/>
        <v>9</v>
      </c>
      <c r="AO42" s="175" t="str">
        <f t="shared" si="38"/>
        <v>9-51-104-2.4.36.26</v>
      </c>
      <c r="AP42" s="202" t="str">
        <f t="shared" si="39"/>
        <v>9-51-104</v>
      </c>
      <c r="AQ42" s="201">
        <v>0</v>
      </c>
      <c r="AR42" s="198">
        <f t="shared" si="40"/>
        <v>10</v>
      </c>
      <c r="AS42" s="175" t="str">
        <f t="shared" si="41"/>
        <v>10-51-104-2.4.36.26</v>
      </c>
      <c r="AT42" s="202" t="str">
        <f t="shared" si="42"/>
        <v>10-51-104</v>
      </c>
      <c r="AU42" s="201">
        <v>0</v>
      </c>
      <c r="AV42" s="198">
        <f t="shared" si="43"/>
        <v>11</v>
      </c>
      <c r="AW42" s="175" t="str">
        <f t="shared" si="44"/>
        <v>11-51-104-2.4.36.26</v>
      </c>
      <c r="AX42" s="202" t="str">
        <f t="shared" si="45"/>
        <v>11-51-104</v>
      </c>
      <c r="AY42" s="201">
        <v>0</v>
      </c>
      <c r="AZ42" s="198">
        <f t="shared" si="46"/>
        <v>12</v>
      </c>
      <c r="BA42" s="175" t="str">
        <f t="shared" si="47"/>
        <v>12-51-104-2.4.36.26</v>
      </c>
      <c r="BB42" s="202" t="str">
        <f t="shared" si="48"/>
        <v>12-51-104</v>
      </c>
      <c r="BC42" s="201">
        <v>0</v>
      </c>
      <c r="BD42" s="198">
        <f t="shared" si="49"/>
        <v>13</v>
      </c>
      <c r="BE42" s="175" t="str">
        <f t="shared" si="50"/>
        <v>13-51-104-2.4.36.26</v>
      </c>
      <c r="BF42" s="202" t="str">
        <f t="shared" si="51"/>
        <v>13-51-104</v>
      </c>
      <c r="BG42" s="203">
        <f t="shared" si="52"/>
        <v>0</v>
      </c>
    </row>
    <row r="43" spans="1:59" s="12" customFormat="1" ht="26.25" customHeight="1" thickBot="1">
      <c r="A43" s="18"/>
      <c r="B43" s="861"/>
      <c r="C43" s="859"/>
      <c r="D43" s="864" t="str">
        <f t="shared" si="160"/>
        <v>Enajenación de activos fijos de personas naturales ante notarios y autoridades de tránsito</v>
      </c>
      <c r="E43" s="868"/>
      <c r="F43" s="374">
        <v>105</v>
      </c>
      <c r="G43" s="375" t="str">
        <f t="shared" si="161"/>
        <v>2.4.36.12</v>
      </c>
      <c r="H43" s="376">
        <f t="shared" si="13"/>
        <v>1</v>
      </c>
      <c r="I43" s="376" t="str">
        <f t="shared" si="14"/>
        <v>1-105-2.4.36.12</v>
      </c>
      <c r="J43" s="377" t="str">
        <f t="shared" si="15"/>
        <v>1-105</v>
      </c>
      <c r="K43" s="378">
        <v>0</v>
      </c>
      <c r="L43" s="382">
        <f t="shared" si="16"/>
        <v>2</v>
      </c>
      <c r="M43" s="383" t="str">
        <f t="shared" si="17"/>
        <v>2-105-2.4.36.12</v>
      </c>
      <c r="N43" s="384" t="str">
        <f t="shared" si="18"/>
        <v>2-105</v>
      </c>
      <c r="O43" s="378">
        <v>0</v>
      </c>
      <c r="P43" s="382">
        <f t="shared" si="19"/>
        <v>3</v>
      </c>
      <c r="Q43" s="383" t="str">
        <f t="shared" si="20"/>
        <v>3-105-2.4.36.12</v>
      </c>
      <c r="R43" s="384" t="str">
        <f t="shared" si="21"/>
        <v>3-105</v>
      </c>
      <c r="S43" s="378">
        <v>0</v>
      </c>
      <c r="T43" s="382">
        <f t="shared" si="22"/>
        <v>4</v>
      </c>
      <c r="U43" s="383" t="str">
        <f t="shared" si="23"/>
        <v>4-105-2.4.36.12</v>
      </c>
      <c r="V43" s="384" t="str">
        <f t="shared" si="24"/>
        <v>4-105</v>
      </c>
      <c r="W43" s="378">
        <v>0</v>
      </c>
      <c r="X43" s="382">
        <f t="shared" si="25"/>
        <v>5</v>
      </c>
      <c r="Y43" s="383" t="str">
        <f t="shared" si="26"/>
        <v>5-105-2.4.36.12</v>
      </c>
      <c r="Z43" s="384" t="str">
        <f t="shared" si="27"/>
        <v>5-105</v>
      </c>
      <c r="AA43" s="378">
        <v>0</v>
      </c>
      <c r="AB43" s="382">
        <f t="shared" si="28"/>
        <v>6</v>
      </c>
      <c r="AC43" s="383" t="str">
        <f t="shared" si="29"/>
        <v>6-105-2.4.36.12</v>
      </c>
      <c r="AD43" s="384" t="str">
        <f t="shared" si="30"/>
        <v>6-105</v>
      </c>
      <c r="AE43" s="378">
        <v>0</v>
      </c>
      <c r="AF43" s="382">
        <f t="shared" si="31"/>
        <v>7</v>
      </c>
      <c r="AG43" s="383" t="str">
        <f t="shared" si="32"/>
        <v>7-105-2.4.36.12</v>
      </c>
      <c r="AH43" s="384" t="str">
        <f t="shared" si="33"/>
        <v>7-105</v>
      </c>
      <c r="AI43" s="378">
        <v>0</v>
      </c>
      <c r="AJ43" s="382">
        <f t="shared" si="34"/>
        <v>8</v>
      </c>
      <c r="AK43" s="383" t="str">
        <f t="shared" si="35"/>
        <v>8-105-2.4.36.12</v>
      </c>
      <c r="AL43" s="384" t="str">
        <f t="shared" si="36"/>
        <v>8-105</v>
      </c>
      <c r="AM43" s="378">
        <v>0</v>
      </c>
      <c r="AN43" s="382">
        <f t="shared" si="37"/>
        <v>9</v>
      </c>
      <c r="AO43" s="383" t="str">
        <f t="shared" si="38"/>
        <v>9-105-2.4.36.12</v>
      </c>
      <c r="AP43" s="384" t="str">
        <f t="shared" si="39"/>
        <v>9-105</v>
      </c>
      <c r="AQ43" s="378">
        <v>0</v>
      </c>
      <c r="AR43" s="382">
        <f t="shared" si="40"/>
        <v>10</v>
      </c>
      <c r="AS43" s="383" t="str">
        <f t="shared" si="41"/>
        <v>10-105-2.4.36.12</v>
      </c>
      <c r="AT43" s="384" t="str">
        <f t="shared" si="42"/>
        <v>10-105</v>
      </c>
      <c r="AU43" s="378">
        <v>0</v>
      </c>
      <c r="AV43" s="382">
        <f t="shared" si="43"/>
        <v>11</v>
      </c>
      <c r="AW43" s="383" t="str">
        <f t="shared" si="44"/>
        <v>11-105-2.4.36.12</v>
      </c>
      <c r="AX43" s="384" t="str">
        <f t="shared" si="45"/>
        <v>11-105</v>
      </c>
      <c r="AY43" s="378">
        <v>0</v>
      </c>
      <c r="AZ43" s="382">
        <f t="shared" si="46"/>
        <v>12</v>
      </c>
      <c r="BA43" s="383" t="str">
        <f t="shared" si="47"/>
        <v>12-105-2.4.36.12</v>
      </c>
      <c r="BB43" s="384" t="str">
        <f t="shared" si="48"/>
        <v>12-105</v>
      </c>
      <c r="BC43" s="378">
        <v>0</v>
      </c>
      <c r="BD43" s="382">
        <f t="shared" si="49"/>
        <v>13</v>
      </c>
      <c r="BE43" s="383" t="str">
        <f t="shared" si="50"/>
        <v>13-105-2.4.36.12</v>
      </c>
      <c r="BF43" s="384" t="str">
        <f t="shared" si="51"/>
        <v>13-105</v>
      </c>
      <c r="BG43" s="380">
        <f t="shared" si="52"/>
        <v>0</v>
      </c>
    </row>
    <row r="44" spans="1:59" s="12" customFormat="1" ht="26.25" customHeight="1" thickBot="1">
      <c r="A44" s="18"/>
      <c r="B44" s="861"/>
      <c r="C44" s="859"/>
      <c r="D44" s="867" t="str">
        <f t="shared" si="160"/>
        <v>Loterías, rifas, apuestas y similares</v>
      </c>
      <c r="E44" s="869"/>
      <c r="F44" s="196" t="s">
        <v>580</v>
      </c>
      <c r="G44" s="195" t="str">
        <f t="shared" si="161"/>
        <v>2.4.36.09</v>
      </c>
      <c r="H44" s="176">
        <f t="shared" si="13"/>
        <v>1</v>
      </c>
      <c r="I44" s="176" t="str">
        <f t="shared" si="14"/>
        <v>1-52-106-2.4.36.09</v>
      </c>
      <c r="J44" s="197" t="str">
        <f t="shared" si="15"/>
        <v>1-52-106</v>
      </c>
      <c r="K44" s="201">
        <v>0</v>
      </c>
      <c r="L44" s="199">
        <f t="shared" si="16"/>
        <v>2</v>
      </c>
      <c r="M44" s="176" t="str">
        <f t="shared" si="17"/>
        <v>2-52-106-2.4.36.09</v>
      </c>
      <c r="N44" s="197" t="str">
        <f t="shared" si="18"/>
        <v>2-52-106</v>
      </c>
      <c r="O44" s="201">
        <v>0</v>
      </c>
      <c r="P44" s="199">
        <f t="shared" si="19"/>
        <v>3</v>
      </c>
      <c r="Q44" s="176" t="str">
        <f t="shared" si="20"/>
        <v>3-52-106-2.4.36.09</v>
      </c>
      <c r="R44" s="197" t="str">
        <f t="shared" si="21"/>
        <v>3-52-106</v>
      </c>
      <c r="S44" s="201">
        <v>0</v>
      </c>
      <c r="T44" s="199">
        <f t="shared" si="22"/>
        <v>4</v>
      </c>
      <c r="U44" s="176" t="str">
        <f t="shared" si="23"/>
        <v>4-52-106-2.4.36.09</v>
      </c>
      <c r="V44" s="197" t="str">
        <f t="shared" si="24"/>
        <v>4-52-106</v>
      </c>
      <c r="W44" s="201">
        <v>0</v>
      </c>
      <c r="X44" s="199">
        <f t="shared" si="25"/>
        <v>5</v>
      </c>
      <c r="Y44" s="176" t="str">
        <f t="shared" si="26"/>
        <v>5-52-106-2.4.36.09</v>
      </c>
      <c r="Z44" s="197" t="str">
        <f t="shared" si="27"/>
        <v>5-52-106</v>
      </c>
      <c r="AA44" s="201">
        <v>0</v>
      </c>
      <c r="AB44" s="199">
        <f t="shared" si="28"/>
        <v>6</v>
      </c>
      <c r="AC44" s="176" t="str">
        <f t="shared" si="29"/>
        <v>6-52-106-2.4.36.09</v>
      </c>
      <c r="AD44" s="197" t="str">
        <f t="shared" si="30"/>
        <v>6-52-106</v>
      </c>
      <c r="AE44" s="201">
        <v>0</v>
      </c>
      <c r="AF44" s="199">
        <f t="shared" si="31"/>
        <v>7</v>
      </c>
      <c r="AG44" s="176" t="str">
        <f t="shared" si="32"/>
        <v>7-52-106-2.4.36.09</v>
      </c>
      <c r="AH44" s="197" t="str">
        <f t="shared" si="33"/>
        <v>7-52-106</v>
      </c>
      <c r="AI44" s="201">
        <v>0</v>
      </c>
      <c r="AJ44" s="199">
        <f t="shared" si="34"/>
        <v>8</v>
      </c>
      <c r="AK44" s="176" t="str">
        <f t="shared" si="35"/>
        <v>8-52-106-2.4.36.09</v>
      </c>
      <c r="AL44" s="197" t="str">
        <f t="shared" si="36"/>
        <v>8-52-106</v>
      </c>
      <c r="AM44" s="201">
        <v>0</v>
      </c>
      <c r="AN44" s="199">
        <f t="shared" si="37"/>
        <v>9</v>
      </c>
      <c r="AO44" s="176" t="str">
        <f t="shared" si="38"/>
        <v>9-52-106-2.4.36.09</v>
      </c>
      <c r="AP44" s="197" t="str">
        <f t="shared" si="39"/>
        <v>9-52-106</v>
      </c>
      <c r="AQ44" s="201">
        <v>0</v>
      </c>
      <c r="AR44" s="199">
        <f t="shared" si="40"/>
        <v>10</v>
      </c>
      <c r="AS44" s="176" t="str">
        <f t="shared" si="41"/>
        <v>10-52-106-2.4.36.09</v>
      </c>
      <c r="AT44" s="197" t="str">
        <f t="shared" si="42"/>
        <v>10-52-106</v>
      </c>
      <c r="AU44" s="201">
        <v>0</v>
      </c>
      <c r="AV44" s="199">
        <f t="shared" si="43"/>
        <v>11</v>
      </c>
      <c r="AW44" s="176" t="str">
        <f t="shared" si="44"/>
        <v>11-52-106-2.4.36.09</v>
      </c>
      <c r="AX44" s="197" t="str">
        <f t="shared" si="45"/>
        <v>11-52-106</v>
      </c>
      <c r="AY44" s="201">
        <v>0</v>
      </c>
      <c r="AZ44" s="199">
        <f t="shared" si="46"/>
        <v>12</v>
      </c>
      <c r="BA44" s="176" t="str">
        <f t="shared" si="47"/>
        <v>12-52-106-2.4.36.09</v>
      </c>
      <c r="BB44" s="197" t="str">
        <f t="shared" si="48"/>
        <v>12-52-106</v>
      </c>
      <c r="BC44" s="201">
        <v>0</v>
      </c>
      <c r="BD44" s="199">
        <f t="shared" si="49"/>
        <v>13</v>
      </c>
      <c r="BE44" s="176" t="str">
        <f t="shared" si="50"/>
        <v>13-52-106-2.4.36.09</v>
      </c>
      <c r="BF44" s="197" t="str">
        <f t="shared" si="51"/>
        <v>13-52-106</v>
      </c>
      <c r="BG44" s="203">
        <f t="shared" si="52"/>
        <v>0</v>
      </c>
    </row>
    <row r="45" spans="1:59" s="12" customFormat="1" ht="26.25" customHeight="1" thickBot="1">
      <c r="A45" s="18"/>
      <c r="B45" s="861"/>
      <c r="C45" s="859"/>
      <c r="D45" s="870" t="str">
        <f t="shared" si="160"/>
        <v>Hidrocarburos, carbon y demás productos mineros</v>
      </c>
      <c r="E45" s="871"/>
      <c r="F45" s="385" t="s">
        <v>581</v>
      </c>
      <c r="G45" s="386" t="str">
        <f t="shared" si="161"/>
        <v>2.4.36.90</v>
      </c>
      <c r="H45" s="387">
        <f t="shared" si="13"/>
        <v>1</v>
      </c>
      <c r="I45" s="387" t="str">
        <f t="shared" si="14"/>
        <v>1-53-107-2.4.36.90</v>
      </c>
      <c r="J45" s="388" t="str">
        <f t="shared" si="15"/>
        <v>1-53-107</v>
      </c>
      <c r="K45" s="389">
        <v>0</v>
      </c>
      <c r="L45" s="390">
        <f t="shared" si="16"/>
        <v>2</v>
      </c>
      <c r="M45" s="391" t="str">
        <f t="shared" si="17"/>
        <v>2-53-107-2.4.36.90</v>
      </c>
      <c r="N45" s="392" t="str">
        <f t="shared" si="18"/>
        <v>2-53-107</v>
      </c>
      <c r="O45" s="389">
        <v>0</v>
      </c>
      <c r="P45" s="390">
        <f t="shared" si="19"/>
        <v>3</v>
      </c>
      <c r="Q45" s="391" t="str">
        <f t="shared" si="20"/>
        <v>3-53-107-2.4.36.90</v>
      </c>
      <c r="R45" s="392" t="str">
        <f t="shared" si="21"/>
        <v>3-53-107</v>
      </c>
      <c r="S45" s="389">
        <v>0</v>
      </c>
      <c r="T45" s="390">
        <f t="shared" si="22"/>
        <v>4</v>
      </c>
      <c r="U45" s="391" t="str">
        <f t="shared" si="23"/>
        <v>4-53-107-2.4.36.90</v>
      </c>
      <c r="V45" s="392" t="str">
        <f t="shared" si="24"/>
        <v>4-53-107</v>
      </c>
      <c r="W45" s="389">
        <v>0</v>
      </c>
      <c r="X45" s="390">
        <f t="shared" si="25"/>
        <v>5</v>
      </c>
      <c r="Y45" s="391" t="str">
        <f t="shared" si="26"/>
        <v>5-53-107-2.4.36.90</v>
      </c>
      <c r="Z45" s="392" t="str">
        <f t="shared" si="27"/>
        <v>5-53-107</v>
      </c>
      <c r="AA45" s="389">
        <v>0</v>
      </c>
      <c r="AB45" s="390">
        <f t="shared" si="28"/>
        <v>6</v>
      </c>
      <c r="AC45" s="391" t="str">
        <f t="shared" si="29"/>
        <v>6-53-107-2.4.36.90</v>
      </c>
      <c r="AD45" s="392" t="str">
        <f t="shared" si="30"/>
        <v>6-53-107</v>
      </c>
      <c r="AE45" s="389"/>
      <c r="AF45" s="390">
        <f t="shared" si="31"/>
        <v>7</v>
      </c>
      <c r="AG45" s="391" t="str">
        <f t="shared" si="32"/>
        <v>7-53-107-2.4.36.90</v>
      </c>
      <c r="AH45" s="392" t="str">
        <f t="shared" si="33"/>
        <v>7-53-107</v>
      </c>
      <c r="AI45" s="389">
        <v>0</v>
      </c>
      <c r="AJ45" s="390">
        <f t="shared" si="34"/>
        <v>8</v>
      </c>
      <c r="AK45" s="391" t="str">
        <f t="shared" si="35"/>
        <v>8-53-107-2.4.36.90</v>
      </c>
      <c r="AL45" s="392" t="str">
        <f t="shared" si="36"/>
        <v>8-53-107</v>
      </c>
      <c r="AM45" s="389">
        <v>0</v>
      </c>
      <c r="AN45" s="390">
        <f t="shared" si="37"/>
        <v>9</v>
      </c>
      <c r="AO45" s="391" t="str">
        <f t="shared" si="38"/>
        <v>9-53-107-2.4.36.90</v>
      </c>
      <c r="AP45" s="392" t="str">
        <f t="shared" si="39"/>
        <v>9-53-107</v>
      </c>
      <c r="AQ45" s="389">
        <v>0</v>
      </c>
      <c r="AR45" s="390">
        <f t="shared" si="40"/>
        <v>10</v>
      </c>
      <c r="AS45" s="391" t="str">
        <f t="shared" si="41"/>
        <v>10-53-107-2.4.36.90</v>
      </c>
      <c r="AT45" s="392" t="str">
        <f t="shared" si="42"/>
        <v>10-53-107</v>
      </c>
      <c r="AU45" s="389">
        <v>0</v>
      </c>
      <c r="AV45" s="390">
        <f t="shared" si="43"/>
        <v>11</v>
      </c>
      <c r="AW45" s="391" t="str">
        <f t="shared" si="44"/>
        <v>11-53-107-2.4.36.90</v>
      </c>
      <c r="AX45" s="392" t="str">
        <f t="shared" si="45"/>
        <v>11-53-107</v>
      </c>
      <c r="AY45" s="389">
        <v>0</v>
      </c>
      <c r="AZ45" s="390">
        <f t="shared" si="46"/>
        <v>12</v>
      </c>
      <c r="BA45" s="391" t="str">
        <f t="shared" si="47"/>
        <v>12-53-107-2.4.36.90</v>
      </c>
      <c r="BB45" s="392" t="str">
        <f t="shared" si="48"/>
        <v>12-53-107</v>
      </c>
      <c r="BC45" s="389">
        <v>0</v>
      </c>
      <c r="BD45" s="390">
        <f t="shared" si="49"/>
        <v>13</v>
      </c>
      <c r="BE45" s="391" t="str">
        <f t="shared" si="50"/>
        <v>13-53-107-2.4.36.90</v>
      </c>
      <c r="BF45" s="392" t="str">
        <f t="shared" si="51"/>
        <v>13-53-107</v>
      </c>
      <c r="BG45" s="393">
        <f t="shared" si="52"/>
        <v>0</v>
      </c>
    </row>
    <row r="46" spans="1:59" s="12" customFormat="1" ht="26.25" customHeight="1" thickBot="1">
      <c r="A46" s="18"/>
      <c r="B46" s="861"/>
      <c r="C46" s="859"/>
      <c r="D46" s="867" t="str">
        <f>+D19</f>
        <v>Otros pagos sujetos a retención</v>
      </c>
      <c r="E46" s="869"/>
      <c r="F46" s="196" t="s">
        <v>582</v>
      </c>
      <c r="G46" s="195">
        <v>0</v>
      </c>
      <c r="H46" s="176">
        <f t="shared" si="13"/>
        <v>1</v>
      </c>
      <c r="I46" s="176" t="str">
        <f t="shared" ref="I46" si="162">H46&amp;"-"&amp;$F46&amp;"-"&amp;$G46</f>
        <v>1-54-108-0</v>
      </c>
      <c r="J46" s="197" t="str">
        <f t="shared" ref="J46" si="163">H46&amp;"-"&amp;$F46</f>
        <v>1-54-108</v>
      </c>
      <c r="K46" s="201">
        <v>0</v>
      </c>
      <c r="L46" s="199">
        <f t="shared" si="16"/>
        <v>2</v>
      </c>
      <c r="M46" s="176" t="str">
        <f t="shared" ref="M46" si="164">L46&amp;"-"&amp;$F46&amp;"-"&amp;$G46</f>
        <v>2-54-108-0</v>
      </c>
      <c r="N46" s="197" t="str">
        <f t="shared" ref="N46" si="165">L46&amp;"-"&amp;$F46</f>
        <v>2-54-108</v>
      </c>
      <c r="O46" s="201">
        <v>0</v>
      </c>
      <c r="P46" s="199">
        <f t="shared" si="19"/>
        <v>3</v>
      </c>
      <c r="Q46" s="176" t="str">
        <f t="shared" ref="Q46" si="166">P46&amp;"-"&amp;$F46&amp;"-"&amp;$G46</f>
        <v>3-54-108-0</v>
      </c>
      <c r="R46" s="197" t="str">
        <f t="shared" ref="R46" si="167">P46&amp;"-"&amp;$F46</f>
        <v>3-54-108</v>
      </c>
      <c r="S46" s="201">
        <v>0</v>
      </c>
      <c r="T46" s="199">
        <f t="shared" si="22"/>
        <v>4</v>
      </c>
      <c r="U46" s="176" t="str">
        <f t="shared" ref="U46" si="168">T46&amp;"-"&amp;$F46&amp;"-"&amp;$G46</f>
        <v>4-54-108-0</v>
      </c>
      <c r="V46" s="197" t="str">
        <f t="shared" ref="V46" si="169">T46&amp;"-"&amp;$F46</f>
        <v>4-54-108</v>
      </c>
      <c r="W46" s="201">
        <v>0</v>
      </c>
      <c r="X46" s="199">
        <f t="shared" si="25"/>
        <v>5</v>
      </c>
      <c r="Y46" s="176" t="str">
        <f t="shared" ref="Y46" si="170">X46&amp;"-"&amp;$F46&amp;"-"&amp;$G46</f>
        <v>5-54-108-0</v>
      </c>
      <c r="Z46" s="197" t="str">
        <f t="shared" ref="Z46" si="171">X46&amp;"-"&amp;$F46</f>
        <v>5-54-108</v>
      </c>
      <c r="AA46" s="201">
        <v>0</v>
      </c>
      <c r="AB46" s="199">
        <f t="shared" si="28"/>
        <v>6</v>
      </c>
      <c r="AC46" s="176" t="str">
        <f t="shared" ref="AC46" si="172">AB46&amp;"-"&amp;$F46&amp;"-"&amp;$G46</f>
        <v>6-54-108-0</v>
      </c>
      <c r="AD46" s="197" t="str">
        <f t="shared" ref="AD46" si="173">AB46&amp;"-"&amp;$F46</f>
        <v>6-54-108</v>
      </c>
      <c r="AE46" s="201">
        <v>0</v>
      </c>
      <c r="AF46" s="199">
        <f t="shared" si="31"/>
        <v>7</v>
      </c>
      <c r="AG46" s="176" t="str">
        <f t="shared" ref="AG46" si="174">AF46&amp;"-"&amp;$F46&amp;"-"&amp;$G46</f>
        <v>7-54-108-0</v>
      </c>
      <c r="AH46" s="197" t="str">
        <f t="shared" ref="AH46" si="175">AF46&amp;"-"&amp;$F46</f>
        <v>7-54-108</v>
      </c>
      <c r="AI46" s="201">
        <v>0</v>
      </c>
      <c r="AJ46" s="199">
        <f t="shared" si="34"/>
        <v>8</v>
      </c>
      <c r="AK46" s="176" t="str">
        <f t="shared" ref="AK46" si="176">AJ46&amp;"-"&amp;$F46&amp;"-"&amp;$G46</f>
        <v>8-54-108-0</v>
      </c>
      <c r="AL46" s="197" t="str">
        <f t="shared" ref="AL46" si="177">AJ46&amp;"-"&amp;$F46</f>
        <v>8-54-108</v>
      </c>
      <c r="AM46" s="201">
        <v>0</v>
      </c>
      <c r="AN46" s="199">
        <f t="shared" si="37"/>
        <v>9</v>
      </c>
      <c r="AO46" s="176" t="str">
        <f t="shared" ref="AO46" si="178">AN46&amp;"-"&amp;$F46&amp;"-"&amp;$G46</f>
        <v>9-54-108-0</v>
      </c>
      <c r="AP46" s="197" t="str">
        <f t="shared" ref="AP46" si="179">AN46&amp;"-"&amp;$F46</f>
        <v>9-54-108</v>
      </c>
      <c r="AQ46" s="201">
        <v>0</v>
      </c>
      <c r="AR46" s="199">
        <f t="shared" si="40"/>
        <v>10</v>
      </c>
      <c r="AS46" s="176" t="str">
        <f t="shared" ref="AS46" si="180">AR46&amp;"-"&amp;$F46&amp;"-"&amp;$G46</f>
        <v>10-54-108-0</v>
      </c>
      <c r="AT46" s="197" t="str">
        <f t="shared" ref="AT46" si="181">AR46&amp;"-"&amp;$F46</f>
        <v>10-54-108</v>
      </c>
      <c r="AU46" s="201">
        <v>0</v>
      </c>
      <c r="AV46" s="199">
        <f t="shared" si="43"/>
        <v>11</v>
      </c>
      <c r="AW46" s="176" t="str">
        <f t="shared" ref="AW46" si="182">AV46&amp;"-"&amp;$F46&amp;"-"&amp;$G46</f>
        <v>11-54-108-0</v>
      </c>
      <c r="AX46" s="197" t="str">
        <f t="shared" ref="AX46" si="183">AV46&amp;"-"&amp;$F46</f>
        <v>11-54-108</v>
      </c>
      <c r="AY46" s="201">
        <v>0</v>
      </c>
      <c r="AZ46" s="199">
        <f t="shared" si="46"/>
        <v>12</v>
      </c>
      <c r="BA46" s="176" t="str">
        <f t="shared" ref="BA46" si="184">AZ46&amp;"-"&amp;$F46&amp;"-"&amp;$G46</f>
        <v>12-54-108-0</v>
      </c>
      <c r="BB46" s="197" t="str">
        <f t="shared" ref="BB46" si="185">AZ46&amp;"-"&amp;$F46</f>
        <v>12-54-108</v>
      </c>
      <c r="BC46" s="201">
        <v>0</v>
      </c>
      <c r="BD46" s="199">
        <f t="shared" si="49"/>
        <v>13</v>
      </c>
      <c r="BE46" s="176" t="str">
        <f t="shared" ref="BE46" si="186">BD46&amp;"-"&amp;$F46&amp;"-"&amp;$G46</f>
        <v>13-54-108-0</v>
      </c>
      <c r="BF46" s="197" t="str">
        <f t="shared" ref="BF46" si="187">BD46&amp;"-"&amp;$F46</f>
        <v>13-54-108</v>
      </c>
      <c r="BG46" s="203">
        <f t="shared" ref="BG46" si="188">K46+O46+S46+W46+AA46+AE46+AI46+AM46+AQ46+AU46+AY46+BC46</f>
        <v>0</v>
      </c>
    </row>
    <row r="47" spans="1:59" s="12" customFormat="1" ht="26.25" customHeight="1" thickBot="1">
      <c r="A47" s="18"/>
      <c r="B47" s="861"/>
      <c r="C47" s="859"/>
      <c r="D47" s="880" t="s">
        <v>557</v>
      </c>
      <c r="E47" s="478" t="str">
        <f>+E20</f>
        <v>Pagos o abonos en cuenta al exterior a paises sin convenio</v>
      </c>
      <c r="F47" s="385" t="s">
        <v>583</v>
      </c>
      <c r="G47" s="386">
        <v>0</v>
      </c>
      <c r="H47" s="387">
        <f t="shared" si="13"/>
        <v>1</v>
      </c>
      <c r="I47" s="387" t="str">
        <f t="shared" ref="I47:I48" si="189">H47&amp;"-"&amp;$F47&amp;"-"&amp;$G47</f>
        <v>1-57-111-0</v>
      </c>
      <c r="J47" s="388" t="str">
        <f t="shared" ref="J47:J48" si="190">H47&amp;"-"&amp;$F47</f>
        <v>1-57-111</v>
      </c>
      <c r="K47" s="389">
        <v>0</v>
      </c>
      <c r="L47" s="390">
        <f t="shared" si="16"/>
        <v>2</v>
      </c>
      <c r="M47" s="391" t="str">
        <f t="shared" ref="M47:M48" si="191">L47&amp;"-"&amp;$F47&amp;"-"&amp;$G47</f>
        <v>2-57-111-0</v>
      </c>
      <c r="N47" s="392" t="str">
        <f t="shared" ref="N47:N48" si="192">L47&amp;"-"&amp;$F47</f>
        <v>2-57-111</v>
      </c>
      <c r="O47" s="389"/>
      <c r="P47" s="390">
        <f t="shared" si="19"/>
        <v>3</v>
      </c>
      <c r="Q47" s="391" t="str">
        <f t="shared" ref="Q47:Q48" si="193">P47&amp;"-"&amp;$F47&amp;"-"&amp;$G47</f>
        <v>3-57-111-0</v>
      </c>
      <c r="R47" s="392" t="str">
        <f t="shared" ref="R47:R48" si="194">P47&amp;"-"&amp;$F47</f>
        <v>3-57-111</v>
      </c>
      <c r="S47" s="389">
        <v>0</v>
      </c>
      <c r="T47" s="390">
        <f t="shared" si="22"/>
        <v>4</v>
      </c>
      <c r="U47" s="391" t="str">
        <f t="shared" ref="U47:U48" si="195">T47&amp;"-"&amp;$F47&amp;"-"&amp;$G47</f>
        <v>4-57-111-0</v>
      </c>
      <c r="V47" s="392" t="str">
        <f t="shared" ref="V47:V48" si="196">T47&amp;"-"&amp;$F47</f>
        <v>4-57-111</v>
      </c>
      <c r="W47" s="389">
        <v>0</v>
      </c>
      <c r="X47" s="390">
        <f t="shared" si="25"/>
        <v>5</v>
      </c>
      <c r="Y47" s="391" t="str">
        <f t="shared" ref="Y47:Y48" si="197">X47&amp;"-"&amp;$F47&amp;"-"&amp;$G47</f>
        <v>5-57-111-0</v>
      </c>
      <c r="Z47" s="392" t="str">
        <f t="shared" ref="Z47:Z48" si="198">X47&amp;"-"&amp;$F47</f>
        <v>5-57-111</v>
      </c>
      <c r="AA47" s="389">
        <v>0</v>
      </c>
      <c r="AB47" s="390">
        <f t="shared" si="28"/>
        <v>6</v>
      </c>
      <c r="AC47" s="391" t="str">
        <f t="shared" ref="AC47:AC48" si="199">AB47&amp;"-"&amp;$F47&amp;"-"&amp;$G47</f>
        <v>6-57-111-0</v>
      </c>
      <c r="AD47" s="392" t="str">
        <f t="shared" ref="AD47:AD48" si="200">AB47&amp;"-"&amp;$F47</f>
        <v>6-57-111</v>
      </c>
      <c r="AE47" s="389">
        <v>0</v>
      </c>
      <c r="AF47" s="390">
        <f t="shared" si="31"/>
        <v>7</v>
      </c>
      <c r="AG47" s="391" t="str">
        <f t="shared" ref="AG47:AG48" si="201">AF47&amp;"-"&amp;$F47&amp;"-"&amp;$G47</f>
        <v>7-57-111-0</v>
      </c>
      <c r="AH47" s="392" t="str">
        <f t="shared" ref="AH47:AH48" si="202">AF47&amp;"-"&amp;$F47</f>
        <v>7-57-111</v>
      </c>
      <c r="AI47" s="389">
        <v>0</v>
      </c>
      <c r="AJ47" s="390">
        <f t="shared" si="34"/>
        <v>8</v>
      </c>
      <c r="AK47" s="391" t="str">
        <f t="shared" ref="AK47:AK48" si="203">AJ47&amp;"-"&amp;$F47&amp;"-"&amp;$G47</f>
        <v>8-57-111-0</v>
      </c>
      <c r="AL47" s="392" t="str">
        <f t="shared" ref="AL47:AL48" si="204">AJ47&amp;"-"&amp;$F47</f>
        <v>8-57-111</v>
      </c>
      <c r="AM47" s="389">
        <v>0</v>
      </c>
      <c r="AN47" s="390">
        <f t="shared" si="37"/>
        <v>9</v>
      </c>
      <c r="AO47" s="391" t="str">
        <f t="shared" ref="AO47:AO48" si="205">AN47&amp;"-"&amp;$F47&amp;"-"&amp;$G47</f>
        <v>9-57-111-0</v>
      </c>
      <c r="AP47" s="392" t="str">
        <f t="shared" ref="AP47:AP48" si="206">AN47&amp;"-"&amp;$F47</f>
        <v>9-57-111</v>
      </c>
      <c r="AQ47" s="389">
        <v>0</v>
      </c>
      <c r="AR47" s="390">
        <f t="shared" si="40"/>
        <v>10</v>
      </c>
      <c r="AS47" s="391" t="str">
        <f t="shared" ref="AS47:AS48" si="207">AR47&amp;"-"&amp;$F47&amp;"-"&amp;$G47</f>
        <v>10-57-111-0</v>
      </c>
      <c r="AT47" s="392" t="str">
        <f t="shared" ref="AT47:AT48" si="208">AR47&amp;"-"&amp;$F47</f>
        <v>10-57-111</v>
      </c>
      <c r="AU47" s="389">
        <v>0</v>
      </c>
      <c r="AV47" s="390">
        <f t="shared" si="43"/>
        <v>11</v>
      </c>
      <c r="AW47" s="391" t="str">
        <f t="shared" ref="AW47:AW48" si="209">AV47&amp;"-"&amp;$F47&amp;"-"&amp;$G47</f>
        <v>11-57-111-0</v>
      </c>
      <c r="AX47" s="392" t="str">
        <f t="shared" ref="AX47:AX48" si="210">AV47&amp;"-"&amp;$F47</f>
        <v>11-57-111</v>
      </c>
      <c r="AY47" s="389">
        <v>0</v>
      </c>
      <c r="AZ47" s="390">
        <f t="shared" si="46"/>
        <v>12</v>
      </c>
      <c r="BA47" s="391" t="str">
        <f t="shared" ref="BA47:BA48" si="211">AZ47&amp;"-"&amp;$F47&amp;"-"&amp;$G47</f>
        <v>12-57-111-0</v>
      </c>
      <c r="BB47" s="392" t="str">
        <f t="shared" ref="BB47:BB48" si="212">AZ47&amp;"-"&amp;$F47</f>
        <v>12-57-111</v>
      </c>
      <c r="BC47" s="389">
        <v>0</v>
      </c>
      <c r="BD47" s="390">
        <f t="shared" si="49"/>
        <v>13</v>
      </c>
      <c r="BE47" s="391" t="str">
        <f t="shared" ref="BE47:BE48" si="213">BD47&amp;"-"&amp;$F47&amp;"-"&amp;$G47</f>
        <v>13-57-111-0</v>
      </c>
      <c r="BF47" s="392" t="str">
        <f t="shared" ref="BF47:BF48" si="214">BD47&amp;"-"&amp;$F47</f>
        <v>13-57-111</v>
      </c>
      <c r="BG47" s="393">
        <f t="shared" ref="BG47:BG48" si="215">K47+O47+S47+W47+AA47+AE47+AI47+AM47+AQ47+AU47+AY47+BC47</f>
        <v>0</v>
      </c>
    </row>
    <row r="48" spans="1:59" s="12" customFormat="1" ht="26.25" customHeight="1" thickBot="1">
      <c r="A48" s="18"/>
      <c r="B48" s="861"/>
      <c r="C48" s="859"/>
      <c r="D48" s="881"/>
      <c r="E48" s="330" t="str">
        <f>+E21</f>
        <v>Pagos o abonos en cuenta al exterior a paises con convenio vigente</v>
      </c>
      <c r="F48" s="196" t="s">
        <v>584</v>
      </c>
      <c r="G48" s="195">
        <v>0</v>
      </c>
      <c r="H48" s="176">
        <f t="shared" si="13"/>
        <v>1</v>
      </c>
      <c r="I48" s="176" t="str">
        <f t="shared" si="189"/>
        <v>1-58-112-0</v>
      </c>
      <c r="J48" s="197" t="str">
        <f t="shared" si="190"/>
        <v>1-58-112</v>
      </c>
      <c r="K48" s="201">
        <v>0</v>
      </c>
      <c r="L48" s="199">
        <f t="shared" si="16"/>
        <v>2</v>
      </c>
      <c r="M48" s="176" t="str">
        <f t="shared" si="191"/>
        <v>2-58-112-0</v>
      </c>
      <c r="N48" s="197" t="str">
        <f t="shared" si="192"/>
        <v>2-58-112</v>
      </c>
      <c r="O48" s="201">
        <v>0</v>
      </c>
      <c r="P48" s="199">
        <f t="shared" si="19"/>
        <v>3</v>
      </c>
      <c r="Q48" s="176" t="str">
        <f t="shared" si="193"/>
        <v>3-58-112-0</v>
      </c>
      <c r="R48" s="197" t="str">
        <f t="shared" si="194"/>
        <v>3-58-112</v>
      </c>
      <c r="S48" s="201">
        <v>0</v>
      </c>
      <c r="T48" s="199">
        <f t="shared" si="22"/>
        <v>4</v>
      </c>
      <c r="U48" s="176" t="str">
        <f t="shared" si="195"/>
        <v>4-58-112-0</v>
      </c>
      <c r="V48" s="197" t="str">
        <f t="shared" si="196"/>
        <v>4-58-112</v>
      </c>
      <c r="W48" s="201">
        <v>0</v>
      </c>
      <c r="X48" s="199">
        <f t="shared" si="25"/>
        <v>5</v>
      </c>
      <c r="Y48" s="176" t="str">
        <f t="shared" si="197"/>
        <v>5-58-112-0</v>
      </c>
      <c r="Z48" s="197" t="str">
        <f t="shared" si="198"/>
        <v>5-58-112</v>
      </c>
      <c r="AA48" s="201">
        <v>0</v>
      </c>
      <c r="AB48" s="199">
        <f t="shared" si="28"/>
        <v>6</v>
      </c>
      <c r="AC48" s="176" t="str">
        <f t="shared" si="199"/>
        <v>6-58-112-0</v>
      </c>
      <c r="AD48" s="197" t="str">
        <f t="shared" si="200"/>
        <v>6-58-112</v>
      </c>
      <c r="AE48" s="201">
        <v>0</v>
      </c>
      <c r="AF48" s="199">
        <f t="shared" si="31"/>
        <v>7</v>
      </c>
      <c r="AG48" s="176" t="str">
        <f t="shared" si="201"/>
        <v>7-58-112-0</v>
      </c>
      <c r="AH48" s="197" t="str">
        <f t="shared" si="202"/>
        <v>7-58-112</v>
      </c>
      <c r="AI48" s="201">
        <v>0</v>
      </c>
      <c r="AJ48" s="199">
        <f t="shared" si="34"/>
        <v>8</v>
      </c>
      <c r="AK48" s="176" t="str">
        <f t="shared" si="203"/>
        <v>8-58-112-0</v>
      </c>
      <c r="AL48" s="197" t="str">
        <f t="shared" si="204"/>
        <v>8-58-112</v>
      </c>
      <c r="AM48" s="201">
        <v>0</v>
      </c>
      <c r="AN48" s="199">
        <f t="shared" si="37"/>
        <v>9</v>
      </c>
      <c r="AO48" s="176" t="str">
        <f t="shared" si="205"/>
        <v>9-58-112-0</v>
      </c>
      <c r="AP48" s="197" t="str">
        <f t="shared" si="206"/>
        <v>9-58-112</v>
      </c>
      <c r="AQ48" s="201">
        <v>0</v>
      </c>
      <c r="AR48" s="199">
        <f t="shared" si="40"/>
        <v>10</v>
      </c>
      <c r="AS48" s="176" t="str">
        <f t="shared" si="207"/>
        <v>10-58-112-0</v>
      </c>
      <c r="AT48" s="197" t="str">
        <f t="shared" si="208"/>
        <v>10-58-112</v>
      </c>
      <c r="AU48" s="201">
        <v>0</v>
      </c>
      <c r="AV48" s="199">
        <f t="shared" si="43"/>
        <v>11</v>
      </c>
      <c r="AW48" s="176" t="str">
        <f t="shared" si="209"/>
        <v>11-58-112-0</v>
      </c>
      <c r="AX48" s="197" t="str">
        <f t="shared" si="210"/>
        <v>11-58-112</v>
      </c>
      <c r="AY48" s="201">
        <v>0</v>
      </c>
      <c r="AZ48" s="199">
        <f t="shared" si="46"/>
        <v>12</v>
      </c>
      <c r="BA48" s="176" t="str">
        <f t="shared" si="211"/>
        <v>12-58-112-0</v>
      </c>
      <c r="BB48" s="197" t="str">
        <f t="shared" si="212"/>
        <v>12-58-112</v>
      </c>
      <c r="BC48" s="201">
        <v>0</v>
      </c>
      <c r="BD48" s="199">
        <f t="shared" si="49"/>
        <v>13</v>
      </c>
      <c r="BE48" s="176" t="str">
        <f t="shared" si="213"/>
        <v>13-58-112-0</v>
      </c>
      <c r="BF48" s="197" t="str">
        <f t="shared" si="214"/>
        <v>13-58-112</v>
      </c>
      <c r="BG48" s="203">
        <f t="shared" si="215"/>
        <v>0</v>
      </c>
    </row>
    <row r="49" spans="1:59" s="12" customFormat="1" ht="26.25" customHeight="1" thickTop="1" thickBot="1">
      <c r="A49" s="18"/>
      <c r="B49" s="861"/>
      <c r="C49" s="859"/>
      <c r="D49" s="876" t="s">
        <v>503</v>
      </c>
      <c r="E49" s="420" t="str">
        <f t="shared" ref="E49:E55" si="216">E22</f>
        <v>Contribuyentes exonerados de aportes (art. 114-1 E.T.)</v>
      </c>
      <c r="F49" s="367">
        <v>68</v>
      </c>
      <c r="G49" s="368" t="str">
        <f>G22</f>
        <v>2.4.36.95</v>
      </c>
      <c r="H49" s="369">
        <f t="shared" si="13"/>
        <v>1</v>
      </c>
      <c r="I49" s="369" t="str">
        <f t="shared" si="14"/>
        <v>1-68-2.4.36.95</v>
      </c>
      <c r="J49" s="370" t="str">
        <f t="shared" si="15"/>
        <v>1-68</v>
      </c>
      <c r="K49" s="371">
        <v>0</v>
      </c>
      <c r="L49" s="421">
        <f t="shared" si="16"/>
        <v>2</v>
      </c>
      <c r="M49" s="422" t="str">
        <f t="shared" si="17"/>
        <v>2-68-2.4.36.95</v>
      </c>
      <c r="N49" s="423" t="str">
        <f t="shared" si="18"/>
        <v>2-68</v>
      </c>
      <c r="O49" s="371">
        <v>0</v>
      </c>
      <c r="P49" s="421">
        <f t="shared" si="19"/>
        <v>3</v>
      </c>
      <c r="Q49" s="422" t="str">
        <f t="shared" si="20"/>
        <v>3-68-2.4.36.95</v>
      </c>
      <c r="R49" s="423" t="str">
        <f t="shared" si="21"/>
        <v>3-68</v>
      </c>
      <c r="S49" s="371">
        <v>0</v>
      </c>
      <c r="T49" s="421">
        <f t="shared" si="22"/>
        <v>4</v>
      </c>
      <c r="U49" s="422" t="str">
        <f t="shared" si="23"/>
        <v>4-68-2.4.36.95</v>
      </c>
      <c r="V49" s="423" t="str">
        <f t="shared" si="24"/>
        <v>4-68</v>
      </c>
      <c r="W49" s="371">
        <v>0</v>
      </c>
      <c r="X49" s="421">
        <f t="shared" si="25"/>
        <v>5</v>
      </c>
      <c r="Y49" s="422" t="str">
        <f t="shared" si="26"/>
        <v>5-68-2.4.36.95</v>
      </c>
      <c r="Z49" s="423" t="str">
        <f t="shared" si="27"/>
        <v>5-68</v>
      </c>
      <c r="AA49" s="371">
        <v>0</v>
      </c>
      <c r="AB49" s="421">
        <f t="shared" si="28"/>
        <v>6</v>
      </c>
      <c r="AC49" s="422" t="str">
        <f t="shared" si="29"/>
        <v>6-68-2.4.36.95</v>
      </c>
      <c r="AD49" s="423" t="str">
        <f t="shared" si="30"/>
        <v>6-68</v>
      </c>
      <c r="AE49" s="371">
        <v>0</v>
      </c>
      <c r="AF49" s="421">
        <f t="shared" si="31"/>
        <v>7</v>
      </c>
      <c r="AG49" s="422" t="str">
        <f t="shared" si="32"/>
        <v>7-68-2.4.36.95</v>
      </c>
      <c r="AH49" s="423" t="str">
        <f t="shared" si="33"/>
        <v>7-68</v>
      </c>
      <c r="AI49" s="371">
        <v>0</v>
      </c>
      <c r="AJ49" s="421">
        <f t="shared" si="34"/>
        <v>8</v>
      </c>
      <c r="AK49" s="422" t="str">
        <f t="shared" si="35"/>
        <v>8-68-2.4.36.95</v>
      </c>
      <c r="AL49" s="423" t="str">
        <f t="shared" si="36"/>
        <v>8-68</v>
      </c>
      <c r="AM49" s="371">
        <v>0</v>
      </c>
      <c r="AN49" s="421">
        <f t="shared" si="37"/>
        <v>9</v>
      </c>
      <c r="AO49" s="422" t="str">
        <f t="shared" si="38"/>
        <v>9-68-2.4.36.95</v>
      </c>
      <c r="AP49" s="423" t="str">
        <f t="shared" si="39"/>
        <v>9-68</v>
      </c>
      <c r="AQ49" s="371">
        <v>0</v>
      </c>
      <c r="AR49" s="421">
        <f t="shared" si="40"/>
        <v>10</v>
      </c>
      <c r="AS49" s="422" t="str">
        <f t="shared" si="41"/>
        <v>10-68-2.4.36.95</v>
      </c>
      <c r="AT49" s="423" t="str">
        <f t="shared" si="42"/>
        <v>10-68</v>
      </c>
      <c r="AU49" s="371">
        <v>0</v>
      </c>
      <c r="AV49" s="421">
        <f t="shared" si="43"/>
        <v>11</v>
      </c>
      <c r="AW49" s="422" t="str">
        <f t="shared" si="44"/>
        <v>11-68-2.4.36.95</v>
      </c>
      <c r="AX49" s="423" t="str">
        <f t="shared" si="45"/>
        <v>11-68</v>
      </c>
      <c r="AY49" s="371">
        <v>0</v>
      </c>
      <c r="AZ49" s="421">
        <f t="shared" si="46"/>
        <v>12</v>
      </c>
      <c r="BA49" s="422" t="str">
        <f t="shared" si="47"/>
        <v>12-68-2.4.36.95</v>
      </c>
      <c r="BB49" s="423" t="str">
        <f t="shared" si="48"/>
        <v>12-68</v>
      </c>
      <c r="BC49" s="371">
        <v>0</v>
      </c>
      <c r="BD49" s="421">
        <f t="shared" si="49"/>
        <v>13</v>
      </c>
      <c r="BE49" s="422" t="str">
        <f t="shared" si="50"/>
        <v>13-68-2.4.36.95</v>
      </c>
      <c r="BF49" s="423" t="str">
        <f t="shared" si="51"/>
        <v>13-68</v>
      </c>
      <c r="BG49" s="373">
        <f t="shared" si="52"/>
        <v>0</v>
      </c>
    </row>
    <row r="50" spans="1:59" s="12" customFormat="1" ht="26.25" customHeight="1" thickBot="1">
      <c r="A50" s="18"/>
      <c r="B50" s="861"/>
      <c r="C50" s="859"/>
      <c r="D50" s="877"/>
      <c r="E50" s="400" t="str">
        <f t="shared" si="216"/>
        <v>Ventas</v>
      </c>
      <c r="F50" s="401" t="s">
        <v>585</v>
      </c>
      <c r="G50" s="402" t="str">
        <f t="shared" ref="G50:G54" si="217">G23</f>
        <v>2.4.36.95</v>
      </c>
      <c r="H50" s="403">
        <f t="shared" si="13"/>
        <v>1</v>
      </c>
      <c r="I50" s="403" t="str">
        <f t="shared" si="14"/>
        <v>1-69-121-2.4.36.95</v>
      </c>
      <c r="J50" s="404" t="str">
        <f t="shared" si="15"/>
        <v>1-69-121</v>
      </c>
      <c r="K50" s="405">
        <v>0</v>
      </c>
      <c r="L50" s="406">
        <f t="shared" si="16"/>
        <v>2</v>
      </c>
      <c r="M50" s="407" t="str">
        <f t="shared" si="17"/>
        <v>2-69-121-2.4.36.95</v>
      </c>
      <c r="N50" s="408" t="str">
        <f t="shared" si="18"/>
        <v>2-69-121</v>
      </c>
      <c r="O50" s="405">
        <v>0</v>
      </c>
      <c r="P50" s="406">
        <f t="shared" si="19"/>
        <v>3</v>
      </c>
      <c r="Q50" s="407" t="str">
        <f t="shared" si="20"/>
        <v>3-69-121-2.4.36.95</v>
      </c>
      <c r="R50" s="408" t="str">
        <f t="shared" si="21"/>
        <v>3-69-121</v>
      </c>
      <c r="S50" s="405">
        <v>0</v>
      </c>
      <c r="T50" s="406">
        <f t="shared" si="22"/>
        <v>4</v>
      </c>
      <c r="U50" s="407" t="str">
        <f t="shared" si="23"/>
        <v>4-69-121-2.4.36.95</v>
      </c>
      <c r="V50" s="408" t="str">
        <f t="shared" si="24"/>
        <v>4-69-121</v>
      </c>
      <c r="W50" s="405">
        <v>0</v>
      </c>
      <c r="X50" s="406">
        <f t="shared" si="25"/>
        <v>5</v>
      </c>
      <c r="Y50" s="407" t="str">
        <f t="shared" si="26"/>
        <v>5-69-121-2.4.36.95</v>
      </c>
      <c r="Z50" s="408" t="str">
        <f t="shared" si="27"/>
        <v>5-69-121</v>
      </c>
      <c r="AA50" s="405">
        <v>0</v>
      </c>
      <c r="AB50" s="406">
        <f t="shared" si="28"/>
        <v>6</v>
      </c>
      <c r="AC50" s="407" t="str">
        <f t="shared" si="29"/>
        <v>6-69-121-2.4.36.95</v>
      </c>
      <c r="AD50" s="408" t="str">
        <f t="shared" si="30"/>
        <v>6-69-121</v>
      </c>
      <c r="AE50" s="405">
        <v>0</v>
      </c>
      <c r="AF50" s="406">
        <f t="shared" si="31"/>
        <v>7</v>
      </c>
      <c r="AG50" s="407" t="str">
        <f t="shared" si="32"/>
        <v>7-69-121-2.4.36.95</v>
      </c>
      <c r="AH50" s="408" t="str">
        <f t="shared" si="33"/>
        <v>7-69-121</v>
      </c>
      <c r="AI50" s="405">
        <v>0</v>
      </c>
      <c r="AJ50" s="406">
        <f t="shared" si="34"/>
        <v>8</v>
      </c>
      <c r="AK50" s="407" t="str">
        <f t="shared" si="35"/>
        <v>8-69-121-2.4.36.95</v>
      </c>
      <c r="AL50" s="408" t="str">
        <f t="shared" si="36"/>
        <v>8-69-121</v>
      </c>
      <c r="AM50" s="405">
        <v>0</v>
      </c>
      <c r="AN50" s="406">
        <f t="shared" si="37"/>
        <v>9</v>
      </c>
      <c r="AO50" s="407" t="str">
        <f t="shared" si="38"/>
        <v>9-69-121-2.4.36.95</v>
      </c>
      <c r="AP50" s="408" t="str">
        <f t="shared" si="39"/>
        <v>9-69-121</v>
      </c>
      <c r="AQ50" s="405">
        <v>0</v>
      </c>
      <c r="AR50" s="406">
        <f t="shared" si="40"/>
        <v>10</v>
      </c>
      <c r="AS50" s="407" t="str">
        <f t="shared" si="41"/>
        <v>10-69-121-2.4.36.95</v>
      </c>
      <c r="AT50" s="408" t="str">
        <f t="shared" si="42"/>
        <v>10-69-121</v>
      </c>
      <c r="AU50" s="405">
        <v>0</v>
      </c>
      <c r="AV50" s="406">
        <f t="shared" si="43"/>
        <v>11</v>
      </c>
      <c r="AW50" s="407" t="str">
        <f t="shared" si="44"/>
        <v>11-69-121-2.4.36.95</v>
      </c>
      <c r="AX50" s="408" t="str">
        <f t="shared" si="45"/>
        <v>11-69-121</v>
      </c>
      <c r="AY50" s="405">
        <v>0</v>
      </c>
      <c r="AZ50" s="406">
        <f t="shared" si="46"/>
        <v>12</v>
      </c>
      <c r="BA50" s="407" t="str">
        <f t="shared" si="47"/>
        <v>12-69-121-2.4.36.95</v>
      </c>
      <c r="BB50" s="408" t="str">
        <f t="shared" si="48"/>
        <v>12-69-121</v>
      </c>
      <c r="BC50" s="405">
        <v>0</v>
      </c>
      <c r="BD50" s="406">
        <f t="shared" si="49"/>
        <v>13</v>
      </c>
      <c r="BE50" s="407" t="str">
        <f t="shared" si="50"/>
        <v>13-69-121-2.4.36.95</v>
      </c>
      <c r="BF50" s="408" t="str">
        <f t="shared" si="51"/>
        <v>13-69-121</v>
      </c>
      <c r="BG50" s="409">
        <f t="shared" si="52"/>
        <v>0</v>
      </c>
    </row>
    <row r="51" spans="1:59" s="12" customFormat="1" ht="26.25" customHeight="1" thickBot="1">
      <c r="A51" s="18"/>
      <c r="B51" s="861"/>
      <c r="C51" s="859"/>
      <c r="D51" s="877"/>
      <c r="E51" s="424" t="str">
        <f t="shared" si="216"/>
        <v>Honorarios</v>
      </c>
      <c r="F51" s="374" t="s">
        <v>586</v>
      </c>
      <c r="G51" s="375" t="str">
        <f t="shared" si="217"/>
        <v>2.4.36.95</v>
      </c>
      <c r="H51" s="376">
        <f t="shared" si="13"/>
        <v>1</v>
      </c>
      <c r="I51" s="376" t="str">
        <f t="shared" si="14"/>
        <v>1-70-122-2.4.36.95</v>
      </c>
      <c r="J51" s="377" t="str">
        <f t="shared" si="15"/>
        <v>1-70-122</v>
      </c>
      <c r="K51" s="378">
        <v>0</v>
      </c>
      <c r="L51" s="382">
        <f t="shared" si="16"/>
        <v>2</v>
      </c>
      <c r="M51" s="383" t="str">
        <f t="shared" si="17"/>
        <v>2-70-122-2.4.36.95</v>
      </c>
      <c r="N51" s="384" t="str">
        <f t="shared" si="18"/>
        <v>2-70-122</v>
      </c>
      <c r="O51" s="378">
        <v>0</v>
      </c>
      <c r="P51" s="382">
        <f t="shared" si="19"/>
        <v>3</v>
      </c>
      <c r="Q51" s="383" t="str">
        <f t="shared" si="20"/>
        <v>3-70-122-2.4.36.95</v>
      </c>
      <c r="R51" s="384" t="str">
        <f t="shared" si="21"/>
        <v>3-70-122</v>
      </c>
      <c r="S51" s="378">
        <v>0</v>
      </c>
      <c r="T51" s="382">
        <f t="shared" si="22"/>
        <v>4</v>
      </c>
      <c r="U51" s="383" t="str">
        <f t="shared" si="23"/>
        <v>4-70-122-2.4.36.95</v>
      </c>
      <c r="V51" s="384" t="str">
        <f t="shared" si="24"/>
        <v>4-70-122</v>
      </c>
      <c r="W51" s="378">
        <v>0</v>
      </c>
      <c r="X51" s="382">
        <f t="shared" si="25"/>
        <v>5</v>
      </c>
      <c r="Y51" s="383" t="str">
        <f t="shared" si="26"/>
        <v>5-70-122-2.4.36.95</v>
      </c>
      <c r="Z51" s="384" t="str">
        <f t="shared" si="27"/>
        <v>5-70-122</v>
      </c>
      <c r="AA51" s="378">
        <v>0</v>
      </c>
      <c r="AB51" s="382">
        <f t="shared" si="28"/>
        <v>6</v>
      </c>
      <c r="AC51" s="383" t="str">
        <f t="shared" si="29"/>
        <v>6-70-122-2.4.36.95</v>
      </c>
      <c r="AD51" s="384" t="str">
        <f t="shared" si="30"/>
        <v>6-70-122</v>
      </c>
      <c r="AE51" s="378">
        <v>0</v>
      </c>
      <c r="AF51" s="382">
        <f t="shared" si="31"/>
        <v>7</v>
      </c>
      <c r="AG51" s="383" t="str">
        <f t="shared" si="32"/>
        <v>7-70-122-2.4.36.95</v>
      </c>
      <c r="AH51" s="384" t="str">
        <f t="shared" si="33"/>
        <v>7-70-122</v>
      </c>
      <c r="AI51" s="378">
        <v>0</v>
      </c>
      <c r="AJ51" s="382">
        <f t="shared" si="34"/>
        <v>8</v>
      </c>
      <c r="AK51" s="383" t="str">
        <f t="shared" si="35"/>
        <v>8-70-122-2.4.36.95</v>
      </c>
      <c r="AL51" s="384" t="str">
        <f t="shared" si="36"/>
        <v>8-70-122</v>
      </c>
      <c r="AM51" s="378">
        <v>0</v>
      </c>
      <c r="AN51" s="382">
        <f t="shared" si="37"/>
        <v>9</v>
      </c>
      <c r="AO51" s="383" t="str">
        <f t="shared" si="38"/>
        <v>9-70-122-2.4.36.95</v>
      </c>
      <c r="AP51" s="384" t="str">
        <f t="shared" si="39"/>
        <v>9-70-122</v>
      </c>
      <c r="AQ51" s="378">
        <v>0</v>
      </c>
      <c r="AR51" s="382">
        <f t="shared" si="40"/>
        <v>10</v>
      </c>
      <c r="AS51" s="383" t="str">
        <f t="shared" si="41"/>
        <v>10-70-122-2.4.36.95</v>
      </c>
      <c r="AT51" s="384" t="str">
        <f t="shared" si="42"/>
        <v>10-70-122</v>
      </c>
      <c r="AU51" s="378">
        <v>0</v>
      </c>
      <c r="AV51" s="382">
        <f t="shared" si="43"/>
        <v>11</v>
      </c>
      <c r="AW51" s="383" t="str">
        <f t="shared" si="44"/>
        <v>11-70-122-2.4.36.95</v>
      </c>
      <c r="AX51" s="384" t="str">
        <f t="shared" si="45"/>
        <v>11-70-122</v>
      </c>
      <c r="AY51" s="378">
        <v>0</v>
      </c>
      <c r="AZ51" s="382">
        <f t="shared" si="46"/>
        <v>12</v>
      </c>
      <c r="BA51" s="383" t="str">
        <f t="shared" si="47"/>
        <v>12-70-122-2.4.36.95</v>
      </c>
      <c r="BB51" s="384" t="str">
        <f t="shared" si="48"/>
        <v>12-70-122</v>
      </c>
      <c r="BC51" s="378">
        <v>0</v>
      </c>
      <c r="BD51" s="382">
        <f t="shared" si="49"/>
        <v>13</v>
      </c>
      <c r="BE51" s="383" t="str">
        <f t="shared" si="50"/>
        <v>13-70-122-2.4.36.95</v>
      </c>
      <c r="BF51" s="384" t="str">
        <f t="shared" si="51"/>
        <v>13-70-122</v>
      </c>
      <c r="BG51" s="380">
        <f t="shared" si="52"/>
        <v>0</v>
      </c>
    </row>
    <row r="52" spans="1:59" s="12" customFormat="1" ht="26.25" customHeight="1" thickBot="1">
      <c r="A52" s="18"/>
      <c r="B52" s="861"/>
      <c r="C52" s="859"/>
      <c r="D52" s="877"/>
      <c r="E52" s="400" t="str">
        <f t="shared" si="216"/>
        <v>Comisiones</v>
      </c>
      <c r="F52" s="401" t="s">
        <v>587</v>
      </c>
      <c r="G52" s="402" t="str">
        <f t="shared" si="217"/>
        <v>2.4.36.95</v>
      </c>
      <c r="H52" s="403">
        <f t="shared" si="13"/>
        <v>1</v>
      </c>
      <c r="I52" s="403" t="str">
        <f t="shared" si="14"/>
        <v>1-71-123-2.4.36.95</v>
      </c>
      <c r="J52" s="404" t="str">
        <f t="shared" si="15"/>
        <v>1-71-123</v>
      </c>
      <c r="K52" s="405">
        <v>0</v>
      </c>
      <c r="L52" s="406">
        <f t="shared" si="16"/>
        <v>2</v>
      </c>
      <c r="M52" s="407" t="str">
        <f t="shared" si="17"/>
        <v>2-71-123-2.4.36.95</v>
      </c>
      <c r="N52" s="408" t="str">
        <f t="shared" si="18"/>
        <v>2-71-123</v>
      </c>
      <c r="O52" s="405">
        <v>0</v>
      </c>
      <c r="P52" s="406">
        <f t="shared" si="19"/>
        <v>3</v>
      </c>
      <c r="Q52" s="407" t="str">
        <f t="shared" si="20"/>
        <v>3-71-123-2.4.36.95</v>
      </c>
      <c r="R52" s="408" t="str">
        <f t="shared" si="21"/>
        <v>3-71-123</v>
      </c>
      <c r="S52" s="405">
        <v>0</v>
      </c>
      <c r="T52" s="406">
        <f t="shared" si="22"/>
        <v>4</v>
      </c>
      <c r="U52" s="407" t="str">
        <f t="shared" si="23"/>
        <v>4-71-123-2.4.36.95</v>
      </c>
      <c r="V52" s="408" t="str">
        <f t="shared" si="24"/>
        <v>4-71-123</v>
      </c>
      <c r="W52" s="405">
        <v>0</v>
      </c>
      <c r="X52" s="406">
        <f t="shared" si="25"/>
        <v>5</v>
      </c>
      <c r="Y52" s="407" t="str">
        <f t="shared" si="26"/>
        <v>5-71-123-2.4.36.95</v>
      </c>
      <c r="Z52" s="408" t="str">
        <f t="shared" si="27"/>
        <v>5-71-123</v>
      </c>
      <c r="AA52" s="405">
        <v>0</v>
      </c>
      <c r="AB52" s="406">
        <f t="shared" si="28"/>
        <v>6</v>
      </c>
      <c r="AC52" s="407" t="str">
        <f t="shared" si="29"/>
        <v>6-71-123-2.4.36.95</v>
      </c>
      <c r="AD52" s="408" t="str">
        <f t="shared" si="30"/>
        <v>6-71-123</v>
      </c>
      <c r="AE52" s="405">
        <v>0</v>
      </c>
      <c r="AF52" s="406">
        <f t="shared" si="31"/>
        <v>7</v>
      </c>
      <c r="AG52" s="407" t="str">
        <f t="shared" si="32"/>
        <v>7-71-123-2.4.36.95</v>
      </c>
      <c r="AH52" s="408" t="str">
        <f t="shared" si="33"/>
        <v>7-71-123</v>
      </c>
      <c r="AI52" s="405">
        <v>0</v>
      </c>
      <c r="AJ52" s="406">
        <f t="shared" si="34"/>
        <v>8</v>
      </c>
      <c r="AK52" s="407" t="str">
        <f t="shared" si="35"/>
        <v>8-71-123-2.4.36.95</v>
      </c>
      <c r="AL52" s="408" t="str">
        <f t="shared" si="36"/>
        <v>8-71-123</v>
      </c>
      <c r="AM52" s="405">
        <v>0</v>
      </c>
      <c r="AN52" s="406">
        <f t="shared" si="37"/>
        <v>9</v>
      </c>
      <c r="AO52" s="407" t="str">
        <f t="shared" si="38"/>
        <v>9-71-123-2.4.36.95</v>
      </c>
      <c r="AP52" s="408" t="str">
        <f t="shared" si="39"/>
        <v>9-71-123</v>
      </c>
      <c r="AQ52" s="405">
        <v>0</v>
      </c>
      <c r="AR52" s="406">
        <f t="shared" si="40"/>
        <v>10</v>
      </c>
      <c r="AS52" s="407" t="str">
        <f t="shared" si="41"/>
        <v>10-71-123-2.4.36.95</v>
      </c>
      <c r="AT52" s="408" t="str">
        <f t="shared" si="42"/>
        <v>10-71-123</v>
      </c>
      <c r="AU52" s="405">
        <v>0</v>
      </c>
      <c r="AV52" s="406">
        <f t="shared" si="43"/>
        <v>11</v>
      </c>
      <c r="AW52" s="407" t="str">
        <f t="shared" si="44"/>
        <v>11-71-123-2.4.36.95</v>
      </c>
      <c r="AX52" s="408" t="str">
        <f t="shared" si="45"/>
        <v>11-71-123</v>
      </c>
      <c r="AY52" s="405">
        <v>0</v>
      </c>
      <c r="AZ52" s="406">
        <f t="shared" si="46"/>
        <v>12</v>
      </c>
      <c r="BA52" s="407" t="str">
        <f t="shared" si="47"/>
        <v>12-71-123-2.4.36.95</v>
      </c>
      <c r="BB52" s="408" t="str">
        <f t="shared" si="48"/>
        <v>12-71-123</v>
      </c>
      <c r="BC52" s="405">
        <v>0</v>
      </c>
      <c r="BD52" s="406">
        <f t="shared" si="49"/>
        <v>13</v>
      </c>
      <c r="BE52" s="407" t="str">
        <f t="shared" si="50"/>
        <v>13-71-123-2.4.36.95</v>
      </c>
      <c r="BF52" s="408" t="str">
        <f t="shared" si="51"/>
        <v>13-71-123</v>
      </c>
      <c r="BG52" s="409">
        <f t="shared" si="52"/>
        <v>0</v>
      </c>
    </row>
    <row r="53" spans="1:59" s="12" customFormat="1" ht="26.25" customHeight="1" thickBot="1">
      <c r="A53" s="18"/>
      <c r="B53" s="861"/>
      <c r="C53" s="859"/>
      <c r="D53" s="877"/>
      <c r="E53" s="424" t="str">
        <f t="shared" si="216"/>
        <v>Servicios</v>
      </c>
      <c r="F53" s="374" t="s">
        <v>588</v>
      </c>
      <c r="G53" s="375" t="str">
        <f t="shared" si="217"/>
        <v>2.4.36.95</v>
      </c>
      <c r="H53" s="376">
        <f t="shared" si="13"/>
        <v>1</v>
      </c>
      <c r="I53" s="376" t="str">
        <f t="shared" si="14"/>
        <v>1-72-124-2.4.36.95</v>
      </c>
      <c r="J53" s="377" t="str">
        <f t="shared" si="15"/>
        <v>1-72-124</v>
      </c>
      <c r="K53" s="378">
        <v>0</v>
      </c>
      <c r="L53" s="382">
        <f t="shared" si="16"/>
        <v>2</v>
      </c>
      <c r="M53" s="383" t="str">
        <f t="shared" si="17"/>
        <v>2-72-124-2.4.36.95</v>
      </c>
      <c r="N53" s="384" t="str">
        <f t="shared" si="18"/>
        <v>2-72-124</v>
      </c>
      <c r="O53" s="378">
        <v>0</v>
      </c>
      <c r="P53" s="382">
        <f t="shared" si="19"/>
        <v>3</v>
      </c>
      <c r="Q53" s="383" t="str">
        <f t="shared" si="20"/>
        <v>3-72-124-2.4.36.95</v>
      </c>
      <c r="R53" s="384" t="str">
        <f t="shared" si="21"/>
        <v>3-72-124</v>
      </c>
      <c r="S53" s="378">
        <v>0</v>
      </c>
      <c r="T53" s="382">
        <f t="shared" si="22"/>
        <v>4</v>
      </c>
      <c r="U53" s="383" t="str">
        <f t="shared" si="23"/>
        <v>4-72-124-2.4.36.95</v>
      </c>
      <c r="V53" s="384" t="str">
        <f t="shared" si="24"/>
        <v>4-72-124</v>
      </c>
      <c r="W53" s="378">
        <v>0</v>
      </c>
      <c r="X53" s="382">
        <f t="shared" si="25"/>
        <v>5</v>
      </c>
      <c r="Y53" s="383" t="str">
        <f t="shared" si="26"/>
        <v>5-72-124-2.4.36.95</v>
      </c>
      <c r="Z53" s="384" t="str">
        <f t="shared" si="27"/>
        <v>5-72-124</v>
      </c>
      <c r="AA53" s="378">
        <v>0</v>
      </c>
      <c r="AB53" s="382">
        <f t="shared" si="28"/>
        <v>6</v>
      </c>
      <c r="AC53" s="383" t="str">
        <f t="shared" si="29"/>
        <v>6-72-124-2.4.36.95</v>
      </c>
      <c r="AD53" s="384" t="str">
        <f t="shared" si="30"/>
        <v>6-72-124</v>
      </c>
      <c r="AE53" s="378">
        <v>0</v>
      </c>
      <c r="AF53" s="382">
        <f t="shared" si="31"/>
        <v>7</v>
      </c>
      <c r="AG53" s="383" t="str">
        <f t="shared" si="32"/>
        <v>7-72-124-2.4.36.95</v>
      </c>
      <c r="AH53" s="384" t="str">
        <f t="shared" si="33"/>
        <v>7-72-124</v>
      </c>
      <c r="AI53" s="378">
        <v>0</v>
      </c>
      <c r="AJ53" s="382">
        <f t="shared" si="34"/>
        <v>8</v>
      </c>
      <c r="AK53" s="383" t="str">
        <f t="shared" si="35"/>
        <v>8-72-124-2.4.36.95</v>
      </c>
      <c r="AL53" s="384" t="str">
        <f t="shared" si="36"/>
        <v>8-72-124</v>
      </c>
      <c r="AM53" s="378">
        <v>0</v>
      </c>
      <c r="AN53" s="382">
        <f t="shared" si="37"/>
        <v>9</v>
      </c>
      <c r="AO53" s="383" t="str">
        <f t="shared" si="38"/>
        <v>9-72-124-2.4.36.95</v>
      </c>
      <c r="AP53" s="384" t="str">
        <f t="shared" si="39"/>
        <v>9-72-124</v>
      </c>
      <c r="AQ53" s="378">
        <v>0</v>
      </c>
      <c r="AR53" s="382">
        <f t="shared" si="40"/>
        <v>10</v>
      </c>
      <c r="AS53" s="383" t="str">
        <f t="shared" si="41"/>
        <v>10-72-124-2.4.36.95</v>
      </c>
      <c r="AT53" s="384" t="str">
        <f t="shared" si="42"/>
        <v>10-72-124</v>
      </c>
      <c r="AU53" s="378">
        <v>0</v>
      </c>
      <c r="AV53" s="382">
        <f t="shared" si="43"/>
        <v>11</v>
      </c>
      <c r="AW53" s="383" t="str">
        <f t="shared" si="44"/>
        <v>11-72-124-2.4.36.95</v>
      </c>
      <c r="AX53" s="384" t="str">
        <f t="shared" si="45"/>
        <v>11-72-124</v>
      </c>
      <c r="AY53" s="378">
        <v>0</v>
      </c>
      <c r="AZ53" s="382">
        <f t="shared" si="46"/>
        <v>12</v>
      </c>
      <c r="BA53" s="383" t="str">
        <f t="shared" si="47"/>
        <v>12-72-124-2.4.36.95</v>
      </c>
      <c r="BB53" s="384" t="str">
        <f t="shared" si="48"/>
        <v>12-72-124</v>
      </c>
      <c r="BC53" s="378">
        <v>0</v>
      </c>
      <c r="BD53" s="382">
        <f t="shared" si="49"/>
        <v>13</v>
      </c>
      <c r="BE53" s="383" t="str">
        <f t="shared" si="50"/>
        <v>13-72-124-2.4.36.95</v>
      </c>
      <c r="BF53" s="384" t="str">
        <f t="shared" si="51"/>
        <v>13-72-124</v>
      </c>
      <c r="BG53" s="380">
        <f t="shared" si="52"/>
        <v>0</v>
      </c>
    </row>
    <row r="54" spans="1:59" s="12" customFormat="1" ht="26.25" customHeight="1" thickBot="1">
      <c r="A54" s="18"/>
      <c r="B54" s="861"/>
      <c r="C54" s="859"/>
      <c r="D54" s="877"/>
      <c r="E54" s="400" t="str">
        <f t="shared" si="216"/>
        <v>Rendimientos financieros</v>
      </c>
      <c r="F54" s="401" t="s">
        <v>589</v>
      </c>
      <c r="G54" s="402" t="str">
        <f t="shared" si="217"/>
        <v>2.4.36.95</v>
      </c>
      <c r="H54" s="403">
        <f t="shared" si="13"/>
        <v>1</v>
      </c>
      <c r="I54" s="403" t="str">
        <f t="shared" si="14"/>
        <v>1-73-125-2.4.36.95</v>
      </c>
      <c r="J54" s="404" t="str">
        <f t="shared" si="15"/>
        <v>1-73-125</v>
      </c>
      <c r="K54" s="405">
        <v>0</v>
      </c>
      <c r="L54" s="406">
        <f t="shared" si="16"/>
        <v>2</v>
      </c>
      <c r="M54" s="407" t="str">
        <f t="shared" si="17"/>
        <v>2-73-125-2.4.36.95</v>
      </c>
      <c r="N54" s="408" t="str">
        <f t="shared" si="18"/>
        <v>2-73-125</v>
      </c>
      <c r="O54" s="405">
        <v>0</v>
      </c>
      <c r="P54" s="406">
        <f t="shared" si="19"/>
        <v>3</v>
      </c>
      <c r="Q54" s="407" t="str">
        <f t="shared" si="20"/>
        <v>3-73-125-2.4.36.95</v>
      </c>
      <c r="R54" s="408" t="str">
        <f t="shared" si="21"/>
        <v>3-73-125</v>
      </c>
      <c r="S54" s="405">
        <v>0</v>
      </c>
      <c r="T54" s="406">
        <f t="shared" si="22"/>
        <v>4</v>
      </c>
      <c r="U54" s="407" t="str">
        <f t="shared" si="23"/>
        <v>4-73-125-2.4.36.95</v>
      </c>
      <c r="V54" s="408" t="str">
        <f t="shared" si="24"/>
        <v>4-73-125</v>
      </c>
      <c r="W54" s="405">
        <v>0</v>
      </c>
      <c r="X54" s="406">
        <f t="shared" si="25"/>
        <v>5</v>
      </c>
      <c r="Y54" s="407" t="str">
        <f t="shared" si="26"/>
        <v>5-73-125-2.4.36.95</v>
      </c>
      <c r="Z54" s="408" t="str">
        <f t="shared" si="27"/>
        <v>5-73-125</v>
      </c>
      <c r="AA54" s="405">
        <v>0</v>
      </c>
      <c r="AB54" s="406">
        <f t="shared" si="28"/>
        <v>6</v>
      </c>
      <c r="AC54" s="407" t="str">
        <f t="shared" si="29"/>
        <v>6-73-125-2.4.36.95</v>
      </c>
      <c r="AD54" s="408" t="str">
        <f t="shared" si="30"/>
        <v>6-73-125</v>
      </c>
      <c r="AE54" s="405">
        <v>0</v>
      </c>
      <c r="AF54" s="406">
        <f t="shared" si="31"/>
        <v>7</v>
      </c>
      <c r="AG54" s="407" t="str">
        <f t="shared" si="32"/>
        <v>7-73-125-2.4.36.95</v>
      </c>
      <c r="AH54" s="408" t="str">
        <f t="shared" si="33"/>
        <v>7-73-125</v>
      </c>
      <c r="AI54" s="405">
        <v>0</v>
      </c>
      <c r="AJ54" s="406">
        <f t="shared" si="34"/>
        <v>8</v>
      </c>
      <c r="AK54" s="407" t="str">
        <f t="shared" si="35"/>
        <v>8-73-125-2.4.36.95</v>
      </c>
      <c r="AL54" s="408" t="str">
        <f t="shared" si="36"/>
        <v>8-73-125</v>
      </c>
      <c r="AM54" s="405">
        <v>0</v>
      </c>
      <c r="AN54" s="406">
        <f t="shared" si="37"/>
        <v>9</v>
      </c>
      <c r="AO54" s="407" t="str">
        <f t="shared" si="38"/>
        <v>9-73-125-2.4.36.95</v>
      </c>
      <c r="AP54" s="408" t="str">
        <f t="shared" si="39"/>
        <v>9-73-125</v>
      </c>
      <c r="AQ54" s="405">
        <v>0</v>
      </c>
      <c r="AR54" s="406">
        <f t="shared" si="40"/>
        <v>10</v>
      </c>
      <c r="AS54" s="407" t="str">
        <f t="shared" si="41"/>
        <v>10-73-125-2.4.36.95</v>
      </c>
      <c r="AT54" s="408" t="str">
        <f t="shared" si="42"/>
        <v>10-73-125</v>
      </c>
      <c r="AU54" s="405">
        <v>0</v>
      </c>
      <c r="AV54" s="406">
        <f t="shared" si="43"/>
        <v>11</v>
      </c>
      <c r="AW54" s="407" t="str">
        <f t="shared" si="44"/>
        <v>11-73-125-2.4.36.95</v>
      </c>
      <c r="AX54" s="408" t="str">
        <f t="shared" si="45"/>
        <v>11-73-125</v>
      </c>
      <c r="AY54" s="405">
        <v>0</v>
      </c>
      <c r="AZ54" s="406">
        <f t="shared" si="46"/>
        <v>12</v>
      </c>
      <c r="BA54" s="407" t="str">
        <f t="shared" si="47"/>
        <v>12-73-125-2.4.36.95</v>
      </c>
      <c r="BB54" s="408" t="str">
        <f t="shared" si="48"/>
        <v>12-73-125</v>
      </c>
      <c r="BC54" s="405">
        <v>0</v>
      </c>
      <c r="BD54" s="406">
        <f t="shared" si="49"/>
        <v>13</v>
      </c>
      <c r="BE54" s="407" t="str">
        <f t="shared" si="50"/>
        <v>13-73-125-2.4.36.95</v>
      </c>
      <c r="BF54" s="408" t="str">
        <f t="shared" si="51"/>
        <v>13-73-125</v>
      </c>
      <c r="BG54" s="409">
        <f t="shared" si="52"/>
        <v>0</v>
      </c>
    </row>
    <row r="55" spans="1:59" s="12" customFormat="1" ht="26.25" customHeight="1" thickBot="1">
      <c r="A55" s="18"/>
      <c r="B55" s="861"/>
      <c r="C55" s="859"/>
      <c r="D55" s="877"/>
      <c r="E55" s="424" t="str">
        <f t="shared" si="216"/>
        <v>Pagos men. provisionales de car vol (hidrocarburos y demás productos mineros)</v>
      </c>
      <c r="F55" s="374" t="s">
        <v>590</v>
      </c>
      <c r="G55" s="375"/>
      <c r="H55" s="376">
        <f t="shared" si="13"/>
        <v>1</v>
      </c>
      <c r="I55" s="376" t="str">
        <f t="shared" ref="I55" si="218">H55&amp;"-"&amp;$F55&amp;"-"&amp;$G55</f>
        <v>1-74-126-</v>
      </c>
      <c r="J55" s="377" t="str">
        <f t="shared" ref="J55" si="219">H55&amp;"-"&amp;$F55</f>
        <v>1-74-126</v>
      </c>
      <c r="K55" s="378">
        <v>0</v>
      </c>
      <c r="L55" s="382">
        <f t="shared" si="16"/>
        <v>2</v>
      </c>
      <c r="M55" s="383" t="str">
        <f t="shared" ref="M55" si="220">L55&amp;"-"&amp;$F55&amp;"-"&amp;$G55</f>
        <v>2-74-126-</v>
      </c>
      <c r="N55" s="384" t="str">
        <f t="shared" ref="N55" si="221">L55&amp;"-"&amp;$F55</f>
        <v>2-74-126</v>
      </c>
      <c r="O55" s="378">
        <v>0</v>
      </c>
      <c r="P55" s="382">
        <f t="shared" si="19"/>
        <v>3</v>
      </c>
      <c r="Q55" s="383" t="str">
        <f t="shared" ref="Q55" si="222">P55&amp;"-"&amp;$F55&amp;"-"&amp;$G55</f>
        <v>3-74-126-</v>
      </c>
      <c r="R55" s="384" t="str">
        <f t="shared" ref="R55" si="223">P55&amp;"-"&amp;$F55</f>
        <v>3-74-126</v>
      </c>
      <c r="S55" s="378">
        <v>0</v>
      </c>
      <c r="T55" s="382">
        <f t="shared" si="22"/>
        <v>4</v>
      </c>
      <c r="U55" s="383" t="str">
        <f t="shared" ref="U55" si="224">T55&amp;"-"&amp;$F55&amp;"-"&amp;$G55</f>
        <v>4-74-126-</v>
      </c>
      <c r="V55" s="384" t="str">
        <f t="shared" ref="V55" si="225">T55&amp;"-"&amp;$F55</f>
        <v>4-74-126</v>
      </c>
      <c r="W55" s="378">
        <v>0</v>
      </c>
      <c r="X55" s="382">
        <f t="shared" si="25"/>
        <v>5</v>
      </c>
      <c r="Y55" s="383" t="str">
        <f t="shared" ref="Y55" si="226">X55&amp;"-"&amp;$F55&amp;"-"&amp;$G55</f>
        <v>5-74-126-</v>
      </c>
      <c r="Z55" s="384" t="str">
        <f t="shared" ref="Z55" si="227">X55&amp;"-"&amp;$F55</f>
        <v>5-74-126</v>
      </c>
      <c r="AA55" s="378">
        <v>0</v>
      </c>
      <c r="AB55" s="382">
        <f t="shared" si="28"/>
        <v>6</v>
      </c>
      <c r="AC55" s="383" t="str">
        <f t="shared" ref="AC55" si="228">AB55&amp;"-"&amp;$F55&amp;"-"&amp;$G55</f>
        <v>6-74-126-</v>
      </c>
      <c r="AD55" s="384" t="str">
        <f t="shared" ref="AD55" si="229">AB55&amp;"-"&amp;$F55</f>
        <v>6-74-126</v>
      </c>
      <c r="AE55" s="378">
        <v>0</v>
      </c>
      <c r="AF55" s="382">
        <f t="shared" si="31"/>
        <v>7</v>
      </c>
      <c r="AG55" s="383" t="str">
        <f t="shared" ref="AG55" si="230">AF55&amp;"-"&amp;$F55&amp;"-"&amp;$G55</f>
        <v>7-74-126-</v>
      </c>
      <c r="AH55" s="384" t="str">
        <f t="shared" ref="AH55" si="231">AF55&amp;"-"&amp;$F55</f>
        <v>7-74-126</v>
      </c>
      <c r="AI55" s="378">
        <v>0</v>
      </c>
      <c r="AJ55" s="382">
        <f t="shared" si="34"/>
        <v>8</v>
      </c>
      <c r="AK55" s="383" t="str">
        <f t="shared" ref="AK55" si="232">AJ55&amp;"-"&amp;$F55&amp;"-"&amp;$G55</f>
        <v>8-74-126-</v>
      </c>
      <c r="AL55" s="384" t="str">
        <f t="shared" ref="AL55" si="233">AJ55&amp;"-"&amp;$F55</f>
        <v>8-74-126</v>
      </c>
      <c r="AM55" s="378">
        <v>0</v>
      </c>
      <c r="AN55" s="382">
        <f t="shared" si="37"/>
        <v>9</v>
      </c>
      <c r="AO55" s="383" t="str">
        <f t="shared" ref="AO55" si="234">AN55&amp;"-"&amp;$F55&amp;"-"&amp;$G55</f>
        <v>9-74-126-</v>
      </c>
      <c r="AP55" s="384" t="str">
        <f t="shared" ref="AP55" si="235">AN55&amp;"-"&amp;$F55</f>
        <v>9-74-126</v>
      </c>
      <c r="AQ55" s="378">
        <v>0</v>
      </c>
      <c r="AR55" s="382">
        <f t="shared" si="40"/>
        <v>10</v>
      </c>
      <c r="AS55" s="383" t="str">
        <f t="shared" ref="AS55" si="236">AR55&amp;"-"&amp;$F55&amp;"-"&amp;$G55</f>
        <v>10-74-126-</v>
      </c>
      <c r="AT55" s="384" t="str">
        <f t="shared" ref="AT55" si="237">AR55&amp;"-"&amp;$F55</f>
        <v>10-74-126</v>
      </c>
      <c r="AU55" s="378">
        <v>0</v>
      </c>
      <c r="AV55" s="382">
        <f t="shared" si="43"/>
        <v>11</v>
      </c>
      <c r="AW55" s="383" t="str">
        <f t="shared" ref="AW55" si="238">AV55&amp;"-"&amp;$F55&amp;"-"&amp;$G55</f>
        <v>11-74-126-</v>
      </c>
      <c r="AX55" s="384" t="str">
        <f t="shared" ref="AX55" si="239">AV55&amp;"-"&amp;$F55</f>
        <v>11-74-126</v>
      </c>
      <c r="AY55" s="378">
        <v>0</v>
      </c>
      <c r="AZ55" s="382">
        <f t="shared" si="46"/>
        <v>12</v>
      </c>
      <c r="BA55" s="383" t="str">
        <f t="shared" ref="BA55" si="240">AZ55&amp;"-"&amp;$F55&amp;"-"&amp;$G55</f>
        <v>12-74-126-</v>
      </c>
      <c r="BB55" s="384" t="str">
        <f t="shared" ref="BB55" si="241">AZ55&amp;"-"&amp;$F55</f>
        <v>12-74-126</v>
      </c>
      <c r="BC55" s="378">
        <v>0</v>
      </c>
      <c r="BD55" s="382">
        <f t="shared" si="49"/>
        <v>13</v>
      </c>
      <c r="BE55" s="383" t="str">
        <f t="shared" ref="BE55" si="242">BD55&amp;"-"&amp;$F55&amp;"-"&amp;$G55</f>
        <v>13-74-126-</v>
      </c>
      <c r="BF55" s="384" t="str">
        <f t="shared" ref="BF55" si="243">BD55&amp;"-"&amp;$F55</f>
        <v>13-74-126</v>
      </c>
      <c r="BG55" s="380">
        <f t="shared" ref="BG55" si="244">K55+O55+S55+W55+AA55+AE55+AI55+AM55+AQ55+AU55+AY55+BC55</f>
        <v>0</v>
      </c>
    </row>
    <row r="56" spans="1:59" s="12" customFormat="1" ht="26.25" customHeight="1" thickBot="1">
      <c r="A56" s="18"/>
      <c r="B56" s="861"/>
      <c r="C56" s="859"/>
      <c r="D56" s="878"/>
      <c r="E56" s="410" t="str">
        <f>+E29</f>
        <v>Exportación de hidrocarburos, carbón y demás productos mineros</v>
      </c>
      <c r="F56" s="411" t="s">
        <v>591</v>
      </c>
      <c r="G56" s="412"/>
      <c r="H56" s="413"/>
      <c r="I56" s="413"/>
      <c r="J56" s="414"/>
      <c r="K56" s="415"/>
      <c r="L56" s="416"/>
      <c r="M56" s="417"/>
      <c r="N56" s="418"/>
      <c r="O56" s="415"/>
      <c r="P56" s="416"/>
      <c r="Q56" s="417"/>
      <c r="R56" s="418"/>
      <c r="S56" s="415"/>
      <c r="T56" s="416"/>
      <c r="U56" s="417"/>
      <c r="V56" s="418"/>
      <c r="W56" s="415"/>
      <c r="X56" s="416"/>
      <c r="Y56" s="417"/>
      <c r="Z56" s="418"/>
      <c r="AA56" s="415"/>
      <c r="AB56" s="416"/>
      <c r="AC56" s="417"/>
      <c r="AD56" s="418"/>
      <c r="AE56" s="415"/>
      <c r="AF56" s="416"/>
      <c r="AG56" s="417"/>
      <c r="AH56" s="418"/>
      <c r="AI56" s="415"/>
      <c r="AJ56" s="416"/>
      <c r="AK56" s="417"/>
      <c r="AL56" s="418"/>
      <c r="AM56" s="415"/>
      <c r="AN56" s="416"/>
      <c r="AO56" s="417"/>
      <c r="AP56" s="418"/>
      <c r="AQ56" s="415"/>
      <c r="AR56" s="416"/>
      <c r="AS56" s="417"/>
      <c r="AT56" s="418"/>
      <c r="AU56" s="415"/>
      <c r="AV56" s="416"/>
      <c r="AW56" s="417"/>
      <c r="AX56" s="418"/>
      <c r="AY56" s="415"/>
      <c r="AZ56" s="416"/>
      <c r="BA56" s="417"/>
      <c r="BB56" s="418"/>
      <c r="BC56" s="415"/>
      <c r="BD56" s="416"/>
      <c r="BE56" s="417"/>
      <c r="BF56" s="418"/>
      <c r="BG56" s="419"/>
    </row>
    <row r="57" spans="1:59" s="12" customFormat="1" ht="26.25" customHeight="1" thickBot="1">
      <c r="A57" s="18"/>
      <c r="B57" s="861"/>
      <c r="C57" s="859"/>
      <c r="D57" s="879"/>
      <c r="E57" s="477" t="str">
        <f>E30</f>
        <v>Otros Conceptos</v>
      </c>
      <c r="F57" s="385" t="s">
        <v>592</v>
      </c>
      <c r="G57" s="386" t="str">
        <f>G30</f>
        <v>2.4.36.95</v>
      </c>
      <c r="H57" s="387">
        <f t="shared" si="13"/>
        <v>1</v>
      </c>
      <c r="I57" s="387" t="str">
        <f t="shared" si="14"/>
        <v>1-76-128-2.4.36.95</v>
      </c>
      <c r="J57" s="388" t="str">
        <f t="shared" si="15"/>
        <v>1-76-128</v>
      </c>
      <c r="K57" s="389">
        <v>0</v>
      </c>
      <c r="L57" s="390">
        <f t="shared" si="16"/>
        <v>2</v>
      </c>
      <c r="M57" s="391" t="str">
        <f t="shared" si="17"/>
        <v>2-76-128-2.4.36.95</v>
      </c>
      <c r="N57" s="392" t="str">
        <f t="shared" si="18"/>
        <v>2-76-128</v>
      </c>
      <c r="O57" s="389">
        <v>0</v>
      </c>
      <c r="P57" s="390">
        <f t="shared" si="19"/>
        <v>3</v>
      </c>
      <c r="Q57" s="391" t="str">
        <f t="shared" si="20"/>
        <v>3-76-128-2.4.36.95</v>
      </c>
      <c r="R57" s="392" t="str">
        <f t="shared" si="21"/>
        <v>3-76-128</v>
      </c>
      <c r="S57" s="389">
        <v>0</v>
      </c>
      <c r="T57" s="390">
        <f t="shared" si="22"/>
        <v>4</v>
      </c>
      <c r="U57" s="391" t="str">
        <f t="shared" si="23"/>
        <v>4-76-128-2.4.36.95</v>
      </c>
      <c r="V57" s="392" t="str">
        <f t="shared" si="24"/>
        <v>4-76-128</v>
      </c>
      <c r="W57" s="389">
        <v>0</v>
      </c>
      <c r="X57" s="390">
        <f t="shared" si="25"/>
        <v>5</v>
      </c>
      <c r="Y57" s="391" t="str">
        <f t="shared" si="26"/>
        <v>5-76-128-2.4.36.95</v>
      </c>
      <c r="Z57" s="392" t="str">
        <f t="shared" si="27"/>
        <v>5-76-128</v>
      </c>
      <c r="AA57" s="389">
        <v>0</v>
      </c>
      <c r="AB57" s="390">
        <f t="shared" si="28"/>
        <v>6</v>
      </c>
      <c r="AC57" s="391" t="str">
        <f t="shared" si="29"/>
        <v>6-76-128-2.4.36.95</v>
      </c>
      <c r="AD57" s="392" t="str">
        <f t="shared" si="30"/>
        <v>6-76-128</v>
      </c>
      <c r="AE57" s="389">
        <v>0</v>
      </c>
      <c r="AF57" s="390">
        <f t="shared" si="31"/>
        <v>7</v>
      </c>
      <c r="AG57" s="391" t="str">
        <f t="shared" si="32"/>
        <v>7-76-128-2.4.36.95</v>
      </c>
      <c r="AH57" s="392" t="str">
        <f t="shared" si="33"/>
        <v>7-76-128</v>
      </c>
      <c r="AI57" s="389">
        <v>0</v>
      </c>
      <c r="AJ57" s="390">
        <f t="shared" si="34"/>
        <v>8</v>
      </c>
      <c r="AK57" s="391" t="str">
        <f t="shared" si="35"/>
        <v>8-76-128-2.4.36.95</v>
      </c>
      <c r="AL57" s="392" t="str">
        <f t="shared" si="36"/>
        <v>8-76-128</v>
      </c>
      <c r="AM57" s="389">
        <v>0</v>
      </c>
      <c r="AN57" s="390">
        <f t="shared" si="37"/>
        <v>9</v>
      </c>
      <c r="AO57" s="391" t="str">
        <f t="shared" si="38"/>
        <v>9-76-128-2.4.36.95</v>
      </c>
      <c r="AP57" s="392" t="str">
        <f t="shared" si="39"/>
        <v>9-76-128</v>
      </c>
      <c r="AQ57" s="389">
        <v>0</v>
      </c>
      <c r="AR57" s="390">
        <f t="shared" si="40"/>
        <v>10</v>
      </c>
      <c r="AS57" s="391" t="str">
        <f t="shared" si="41"/>
        <v>10-76-128-2.4.36.95</v>
      </c>
      <c r="AT57" s="392" t="str">
        <f t="shared" si="42"/>
        <v>10-76-128</v>
      </c>
      <c r="AU57" s="389">
        <v>0</v>
      </c>
      <c r="AV57" s="390">
        <f t="shared" si="43"/>
        <v>11</v>
      </c>
      <c r="AW57" s="391" t="str">
        <f t="shared" si="44"/>
        <v>11-76-128-2.4.36.95</v>
      </c>
      <c r="AX57" s="392" t="str">
        <f t="shared" si="45"/>
        <v>11-76-128</v>
      </c>
      <c r="AY57" s="389">
        <v>0</v>
      </c>
      <c r="AZ57" s="390">
        <f t="shared" si="46"/>
        <v>12</v>
      </c>
      <c r="BA57" s="391" t="str">
        <f t="shared" si="47"/>
        <v>12-76-128-2.4.36.95</v>
      </c>
      <c r="BB57" s="392" t="str">
        <f t="shared" si="48"/>
        <v>12-76-128</v>
      </c>
      <c r="BC57" s="389">
        <v>0</v>
      </c>
      <c r="BD57" s="390">
        <f t="shared" si="49"/>
        <v>13</v>
      </c>
      <c r="BE57" s="391" t="str">
        <f t="shared" si="50"/>
        <v>13-76-128-2.4.36.95</v>
      </c>
      <c r="BF57" s="392" t="str">
        <f t="shared" si="51"/>
        <v>13-76-128</v>
      </c>
      <c r="BG57" s="393">
        <f t="shared" si="52"/>
        <v>0</v>
      </c>
    </row>
    <row r="58" spans="1:59" s="12" customFormat="1" ht="26.25" customHeight="1" thickTop="1" thickBot="1">
      <c r="A58" s="18"/>
      <c r="B58" s="882" t="str">
        <f>+'Form350 DIAN'!B45</f>
        <v>Menos retenciones practicadas en exceso o indebidas o por operaciones anuladas, rescindidas o resueltas</v>
      </c>
      <c r="C58" s="883"/>
      <c r="D58" s="883"/>
      <c r="E58" s="883"/>
      <c r="F58" s="425">
        <v>129</v>
      </c>
      <c r="G58" s="426"/>
      <c r="H58" s="427">
        <f t="shared" si="13"/>
        <v>1</v>
      </c>
      <c r="I58" s="427" t="str">
        <f t="shared" si="14"/>
        <v>1-129-</v>
      </c>
      <c r="J58" s="428" t="str">
        <f t="shared" si="15"/>
        <v>1-129</v>
      </c>
      <c r="K58" s="429">
        <v>0</v>
      </c>
      <c r="L58" s="430">
        <f t="shared" si="16"/>
        <v>2</v>
      </c>
      <c r="M58" s="431" t="str">
        <f t="shared" si="17"/>
        <v>2-129-</v>
      </c>
      <c r="N58" s="432" t="str">
        <f t="shared" si="18"/>
        <v>2-129</v>
      </c>
      <c r="O58" s="429">
        <v>0</v>
      </c>
      <c r="P58" s="430">
        <f t="shared" si="19"/>
        <v>3</v>
      </c>
      <c r="Q58" s="431" t="str">
        <f t="shared" si="20"/>
        <v>3-129-</v>
      </c>
      <c r="R58" s="432" t="str">
        <f t="shared" si="21"/>
        <v>3-129</v>
      </c>
      <c r="S58" s="429">
        <v>0</v>
      </c>
      <c r="T58" s="430">
        <f t="shared" si="22"/>
        <v>4</v>
      </c>
      <c r="U58" s="431" t="str">
        <f t="shared" si="23"/>
        <v>4-129-</v>
      </c>
      <c r="V58" s="432" t="str">
        <f t="shared" si="24"/>
        <v>4-129</v>
      </c>
      <c r="W58" s="429">
        <v>0</v>
      </c>
      <c r="X58" s="430">
        <f t="shared" si="25"/>
        <v>5</v>
      </c>
      <c r="Y58" s="431" t="str">
        <f t="shared" si="26"/>
        <v>5-129-</v>
      </c>
      <c r="Z58" s="432" t="str">
        <f t="shared" si="27"/>
        <v>5-129</v>
      </c>
      <c r="AA58" s="429">
        <v>0</v>
      </c>
      <c r="AB58" s="430">
        <f t="shared" si="28"/>
        <v>6</v>
      </c>
      <c r="AC58" s="431" t="str">
        <f t="shared" si="29"/>
        <v>6-129-</v>
      </c>
      <c r="AD58" s="432" t="str">
        <f t="shared" si="30"/>
        <v>6-129</v>
      </c>
      <c r="AE58" s="429">
        <v>0</v>
      </c>
      <c r="AF58" s="430">
        <f t="shared" si="31"/>
        <v>7</v>
      </c>
      <c r="AG58" s="431" t="str">
        <f t="shared" si="32"/>
        <v>7-129-</v>
      </c>
      <c r="AH58" s="432" t="str">
        <f t="shared" si="33"/>
        <v>7-129</v>
      </c>
      <c r="AI58" s="429">
        <v>0</v>
      </c>
      <c r="AJ58" s="430">
        <f t="shared" si="34"/>
        <v>8</v>
      </c>
      <c r="AK58" s="431" t="str">
        <f t="shared" si="35"/>
        <v>8-129-</v>
      </c>
      <c r="AL58" s="432" t="str">
        <f t="shared" si="36"/>
        <v>8-129</v>
      </c>
      <c r="AM58" s="429">
        <v>0</v>
      </c>
      <c r="AN58" s="430">
        <f t="shared" si="37"/>
        <v>9</v>
      </c>
      <c r="AO58" s="431" t="str">
        <f t="shared" si="38"/>
        <v>9-129-</v>
      </c>
      <c r="AP58" s="432" t="str">
        <f t="shared" si="39"/>
        <v>9-129</v>
      </c>
      <c r="AQ58" s="429">
        <v>0</v>
      </c>
      <c r="AR58" s="430">
        <f t="shared" si="40"/>
        <v>10</v>
      </c>
      <c r="AS58" s="431" t="str">
        <f t="shared" si="41"/>
        <v>10-129-</v>
      </c>
      <c r="AT58" s="432" t="str">
        <f t="shared" si="42"/>
        <v>10-129</v>
      </c>
      <c r="AU58" s="429">
        <v>0</v>
      </c>
      <c r="AV58" s="430">
        <f t="shared" si="43"/>
        <v>11</v>
      </c>
      <c r="AW58" s="431" t="str">
        <f t="shared" si="44"/>
        <v>11-129-</v>
      </c>
      <c r="AX58" s="432" t="str">
        <f t="shared" si="45"/>
        <v>11-129</v>
      </c>
      <c r="AY58" s="429">
        <v>0</v>
      </c>
      <c r="AZ58" s="430">
        <f t="shared" si="46"/>
        <v>12</v>
      </c>
      <c r="BA58" s="431" t="str">
        <f t="shared" si="47"/>
        <v>12-129-</v>
      </c>
      <c r="BB58" s="432" t="str">
        <f t="shared" si="48"/>
        <v>12-129</v>
      </c>
      <c r="BC58" s="429">
        <v>0</v>
      </c>
      <c r="BD58" s="430">
        <f t="shared" si="49"/>
        <v>13</v>
      </c>
      <c r="BE58" s="431" t="str">
        <f t="shared" si="50"/>
        <v>13-129-</v>
      </c>
      <c r="BF58" s="432" t="str">
        <f t="shared" si="51"/>
        <v>13-129</v>
      </c>
      <c r="BG58" s="433">
        <f t="shared" si="52"/>
        <v>0</v>
      </c>
    </row>
    <row r="59" spans="1:59" s="17" customFormat="1" ht="26.25" customHeight="1" thickTop="1" thickBot="1">
      <c r="B59" s="892" t="s">
        <v>593</v>
      </c>
      <c r="C59" s="893"/>
      <c r="D59" s="893"/>
      <c r="E59" s="893"/>
      <c r="F59" s="452">
        <v>130</v>
      </c>
      <c r="G59" s="453"/>
      <c r="H59" s="454">
        <f t="shared" ref="H59:L68" si="245">H$3</f>
        <v>1</v>
      </c>
      <c r="I59" s="454" t="str">
        <f>H59&amp;"-"&amp;$F59&amp;"-"&amp;$G59</f>
        <v>1-130-</v>
      </c>
      <c r="J59" s="455" t="str">
        <f>H59&amp;"-"&amp;$F59</f>
        <v>1-130</v>
      </c>
      <c r="K59" s="456">
        <f>IF(SUM(K31:K57)-K58&lt;0,0,SUM(K31:K57)-K58)</f>
        <v>0</v>
      </c>
      <c r="L59" s="457">
        <f t="shared" si="245"/>
        <v>2</v>
      </c>
      <c r="M59" s="458" t="str">
        <f>L59&amp;"-"&amp;$F59&amp;"-"&amp;$G59</f>
        <v>2-130-</v>
      </c>
      <c r="N59" s="459" t="str">
        <f>L59&amp;"-"&amp;$F59</f>
        <v>2-130</v>
      </c>
      <c r="O59" s="456">
        <f>IF(SUM(O31:O57)-O58&lt;0,0,SUM(O31:O57)-O58)</f>
        <v>0</v>
      </c>
      <c r="P59" s="457">
        <f t="shared" ref="P59:P68" si="246">P$3</f>
        <v>3</v>
      </c>
      <c r="Q59" s="458" t="str">
        <f>P59&amp;"-"&amp;$F59&amp;"-"&amp;$G59</f>
        <v>3-130-</v>
      </c>
      <c r="R59" s="459" t="str">
        <f>P59&amp;"-"&amp;$F59</f>
        <v>3-130</v>
      </c>
      <c r="S59" s="456">
        <f>IF(SUM(S31:S57)-S58&lt;0,0,SUM(S31:S57)-S58)</f>
        <v>0</v>
      </c>
      <c r="T59" s="457">
        <f t="shared" ref="T59:T68" si="247">T$3</f>
        <v>4</v>
      </c>
      <c r="U59" s="458" t="str">
        <f>T59&amp;"-"&amp;$F59&amp;"-"&amp;$G59</f>
        <v>4-130-</v>
      </c>
      <c r="V59" s="459" t="str">
        <f>T59&amp;"-"&amp;$F59</f>
        <v>4-130</v>
      </c>
      <c r="W59" s="456">
        <f>IF(SUM(W31:W57)-W58&lt;0,0,SUM(W31:W57)-W58)</f>
        <v>0</v>
      </c>
      <c r="X59" s="457">
        <f t="shared" ref="X59:AR68" si="248">X$3</f>
        <v>5</v>
      </c>
      <c r="Y59" s="458" t="str">
        <f>X59&amp;"-"&amp;$F59&amp;"-"&amp;$G59</f>
        <v>5-130-</v>
      </c>
      <c r="Z59" s="459" t="str">
        <f>X59&amp;"-"&amp;$F59</f>
        <v>5-130</v>
      </c>
      <c r="AA59" s="456">
        <f>IF(SUM(AA31:AA57)-AA58&lt;0,0,SUM(AA31:AA57)-AA58)</f>
        <v>0</v>
      </c>
      <c r="AB59" s="457">
        <f t="shared" si="248"/>
        <v>6</v>
      </c>
      <c r="AC59" s="458" t="str">
        <f>AB59&amp;"-"&amp;$F59&amp;"-"&amp;$G59</f>
        <v>6-130-</v>
      </c>
      <c r="AD59" s="459" t="str">
        <f>AB59&amp;"-"&amp;$F59</f>
        <v>6-130</v>
      </c>
      <c r="AE59" s="456">
        <f>IF(SUM(AE31:AE57)-AE58&lt;0,0,SUM(AE31:AE57)-AE58)</f>
        <v>0</v>
      </c>
      <c r="AF59" s="457">
        <f t="shared" si="248"/>
        <v>7</v>
      </c>
      <c r="AG59" s="458" t="str">
        <f>AF59&amp;"-"&amp;$F59&amp;"-"&amp;$G59</f>
        <v>7-130-</v>
      </c>
      <c r="AH59" s="459" t="str">
        <f>AF59&amp;"-"&amp;$F59</f>
        <v>7-130</v>
      </c>
      <c r="AI59" s="456">
        <f>IF(SUM(AI31:AI57)-AI58&lt;0,0,SUM(AI31:AI57)-AI58)</f>
        <v>0</v>
      </c>
      <c r="AJ59" s="457">
        <f t="shared" si="248"/>
        <v>8</v>
      </c>
      <c r="AK59" s="458" t="str">
        <f>AJ59&amp;"-"&amp;$F59&amp;"-"&amp;$G59</f>
        <v>8-130-</v>
      </c>
      <c r="AL59" s="459" t="str">
        <f>AJ59&amp;"-"&amp;$F59</f>
        <v>8-130</v>
      </c>
      <c r="AM59" s="456">
        <f>IF(SUM(AM31:AM57)-AM58&lt;0,0,SUM(AM31:AM57)-AM58)</f>
        <v>0</v>
      </c>
      <c r="AN59" s="457">
        <f t="shared" si="248"/>
        <v>9</v>
      </c>
      <c r="AO59" s="458" t="str">
        <f>AN59&amp;"-"&amp;$F59&amp;"-"&amp;$G59</f>
        <v>9-130-</v>
      </c>
      <c r="AP59" s="459" t="str">
        <f>AN59&amp;"-"&amp;$F59</f>
        <v>9-130</v>
      </c>
      <c r="AQ59" s="456">
        <f>IF(SUM(AQ31:AQ57)-AQ58&lt;0,0,SUM(AQ31:AQ57)-AQ58)</f>
        <v>0</v>
      </c>
      <c r="AR59" s="457">
        <f t="shared" si="248"/>
        <v>10</v>
      </c>
      <c r="AS59" s="458" t="str">
        <f>AR59&amp;"-"&amp;$F59&amp;"-"&amp;$G59</f>
        <v>10-130-</v>
      </c>
      <c r="AT59" s="459" t="str">
        <f>AR59&amp;"-"&amp;$F59</f>
        <v>10-130</v>
      </c>
      <c r="AU59" s="456">
        <f>IF(SUM(AU31:AU57)-AU58&lt;0,0,SUM(AU31:AU57)-AU58)</f>
        <v>0</v>
      </c>
      <c r="AV59" s="457">
        <f t="shared" ref="AV59:BD68" si="249">AV$3</f>
        <v>11</v>
      </c>
      <c r="AW59" s="458" t="str">
        <f>AV59&amp;"-"&amp;$F59&amp;"-"&amp;$G59</f>
        <v>11-130-</v>
      </c>
      <c r="AX59" s="459" t="str">
        <f>AV59&amp;"-"&amp;$F59</f>
        <v>11-130</v>
      </c>
      <c r="AY59" s="456">
        <f>IF(SUM(AY31:AY57)-AY58&lt;0,0,SUM(AY31:AY57)-AY58)</f>
        <v>0</v>
      </c>
      <c r="AZ59" s="457">
        <f t="shared" si="249"/>
        <v>12</v>
      </c>
      <c r="BA59" s="458" t="str">
        <f>AZ59&amp;"-"&amp;$F59&amp;"-"&amp;$G59</f>
        <v>12-130-</v>
      </c>
      <c r="BB59" s="459" t="str">
        <f>AZ59&amp;"-"&amp;$F59</f>
        <v>12-130</v>
      </c>
      <c r="BC59" s="456">
        <f>IF(SUM(BC31:BC57)-BC58&lt;0,0,SUM(BC31:BC57)-BC58)</f>
        <v>0</v>
      </c>
      <c r="BD59" s="457">
        <f t="shared" si="249"/>
        <v>13</v>
      </c>
      <c r="BE59" s="458" t="str">
        <f>BD59&amp;"-"&amp;$F59&amp;"-"&amp;$G59</f>
        <v>13-130-</v>
      </c>
      <c r="BF59" s="459" t="str">
        <f>BD59&amp;"-"&amp;$F59</f>
        <v>13-130</v>
      </c>
      <c r="BG59" s="460">
        <f>K59+O59+S59+W59+AA59+AE59+AI59+AM59+AQ59+AU59+AY59+BC59</f>
        <v>0</v>
      </c>
    </row>
    <row r="60" spans="1:59" s="12" customFormat="1" ht="26.25" customHeight="1" thickTop="1" thickBot="1">
      <c r="A60" s="18"/>
      <c r="B60" s="860" t="s">
        <v>594</v>
      </c>
      <c r="C60" s="887" t="str">
        <f>+'Form350 DIAN'!D48</f>
        <v>A responsables del impuesto sobre las ventas</v>
      </c>
      <c r="D60" s="888"/>
      <c r="E60" s="888"/>
      <c r="F60" s="394">
        <v>131</v>
      </c>
      <c r="G60" s="395" t="s">
        <v>595</v>
      </c>
      <c r="H60" s="396">
        <f t="shared" si="245"/>
        <v>1</v>
      </c>
      <c r="I60" s="396" t="str">
        <f t="shared" ref="I60:I69" si="250">H60&amp;"-"&amp;$F60&amp;"-"&amp;$G60</f>
        <v>1-131-2.4.36.25</v>
      </c>
      <c r="J60" s="397" t="str">
        <f t="shared" ref="J60:J69" si="251">H60&amp;"-"&amp;$F60</f>
        <v>1-131</v>
      </c>
      <c r="K60" s="398">
        <v>0</v>
      </c>
      <c r="L60" s="434">
        <f t="shared" si="245"/>
        <v>2</v>
      </c>
      <c r="M60" s="396" t="str">
        <f t="shared" ref="M60:M69" si="252">L60&amp;"-"&amp;$F60&amp;"-"&amp;$G60</f>
        <v>2-131-2.4.36.25</v>
      </c>
      <c r="N60" s="397" t="str">
        <f t="shared" ref="N60:N69" si="253">L60&amp;"-"&amp;$F60</f>
        <v>2-131</v>
      </c>
      <c r="O60" s="398">
        <v>0</v>
      </c>
      <c r="P60" s="434">
        <f t="shared" si="246"/>
        <v>3</v>
      </c>
      <c r="Q60" s="396" t="str">
        <f t="shared" ref="Q60:Q69" si="254">P60&amp;"-"&amp;$F60&amp;"-"&amp;$G60</f>
        <v>3-131-2.4.36.25</v>
      </c>
      <c r="R60" s="397" t="str">
        <f t="shared" ref="R60:R69" si="255">P60&amp;"-"&amp;$F60</f>
        <v>3-131</v>
      </c>
      <c r="S60" s="398">
        <v>0</v>
      </c>
      <c r="T60" s="434">
        <f t="shared" si="247"/>
        <v>4</v>
      </c>
      <c r="U60" s="396" t="str">
        <f t="shared" ref="U60:U69" si="256">T60&amp;"-"&amp;$F60&amp;"-"&amp;$G60</f>
        <v>4-131-2.4.36.25</v>
      </c>
      <c r="V60" s="397" t="str">
        <f t="shared" ref="V60:V69" si="257">T60&amp;"-"&amp;$F60</f>
        <v>4-131</v>
      </c>
      <c r="W60" s="398">
        <v>0</v>
      </c>
      <c r="X60" s="434">
        <f t="shared" si="248"/>
        <v>5</v>
      </c>
      <c r="Y60" s="396" t="str">
        <f t="shared" ref="Y60:Y69" si="258">X60&amp;"-"&amp;$F60&amp;"-"&amp;$G60</f>
        <v>5-131-2.4.36.25</v>
      </c>
      <c r="Z60" s="397" t="str">
        <f t="shared" ref="Z60:Z69" si="259">X60&amp;"-"&amp;$F60</f>
        <v>5-131</v>
      </c>
      <c r="AA60" s="398">
        <v>0</v>
      </c>
      <c r="AB60" s="434">
        <f t="shared" si="248"/>
        <v>6</v>
      </c>
      <c r="AC60" s="396" t="str">
        <f t="shared" ref="AC60:AC69" si="260">AB60&amp;"-"&amp;$F60&amp;"-"&amp;$G60</f>
        <v>6-131-2.4.36.25</v>
      </c>
      <c r="AD60" s="397" t="str">
        <f t="shared" ref="AD60:AD69" si="261">AB60&amp;"-"&amp;$F60</f>
        <v>6-131</v>
      </c>
      <c r="AE60" s="398">
        <v>0</v>
      </c>
      <c r="AF60" s="434">
        <f t="shared" si="248"/>
        <v>7</v>
      </c>
      <c r="AG60" s="396" t="str">
        <f t="shared" ref="AG60:AG69" si="262">AF60&amp;"-"&amp;$F60&amp;"-"&amp;$G60</f>
        <v>7-131-2.4.36.25</v>
      </c>
      <c r="AH60" s="397" t="str">
        <f t="shared" ref="AH60:AH69" si="263">AF60&amp;"-"&amp;$F60</f>
        <v>7-131</v>
      </c>
      <c r="AI60" s="398">
        <v>0</v>
      </c>
      <c r="AJ60" s="434">
        <f t="shared" si="248"/>
        <v>8</v>
      </c>
      <c r="AK60" s="396" t="str">
        <f t="shared" ref="AK60:AK69" si="264">AJ60&amp;"-"&amp;$F60&amp;"-"&amp;$G60</f>
        <v>8-131-2.4.36.25</v>
      </c>
      <c r="AL60" s="397" t="str">
        <f t="shared" ref="AL60:AL69" si="265">AJ60&amp;"-"&amp;$F60</f>
        <v>8-131</v>
      </c>
      <c r="AM60" s="398">
        <v>0</v>
      </c>
      <c r="AN60" s="434">
        <f t="shared" si="248"/>
        <v>9</v>
      </c>
      <c r="AO60" s="396" t="str">
        <f t="shared" ref="AO60:AO69" si="266">AN60&amp;"-"&amp;$F60&amp;"-"&amp;$G60</f>
        <v>9-131-2.4.36.25</v>
      </c>
      <c r="AP60" s="397" t="str">
        <f t="shared" ref="AP60:AP69" si="267">AN60&amp;"-"&amp;$F60</f>
        <v>9-131</v>
      </c>
      <c r="AQ60" s="398">
        <v>0</v>
      </c>
      <c r="AR60" s="434">
        <f t="shared" si="248"/>
        <v>10</v>
      </c>
      <c r="AS60" s="396" t="str">
        <f t="shared" ref="AS60:AS69" si="268">AR60&amp;"-"&amp;$F60&amp;"-"&amp;$G60</f>
        <v>10-131-2.4.36.25</v>
      </c>
      <c r="AT60" s="397" t="str">
        <f t="shared" ref="AT60:AT69" si="269">AR60&amp;"-"&amp;$F60</f>
        <v>10-131</v>
      </c>
      <c r="AU60" s="398">
        <v>0</v>
      </c>
      <c r="AV60" s="434">
        <f t="shared" si="249"/>
        <v>11</v>
      </c>
      <c r="AW60" s="396" t="str">
        <f t="shared" ref="AW60:AW69" si="270">AV60&amp;"-"&amp;$F60&amp;"-"&amp;$G60</f>
        <v>11-131-2.4.36.25</v>
      </c>
      <c r="AX60" s="397" t="str">
        <f t="shared" ref="AX60:AX69" si="271">AV60&amp;"-"&amp;$F60</f>
        <v>11-131</v>
      </c>
      <c r="AY60" s="398">
        <v>0</v>
      </c>
      <c r="AZ60" s="434">
        <f t="shared" si="249"/>
        <v>12</v>
      </c>
      <c r="BA60" s="396" t="str">
        <f t="shared" ref="BA60:BA69" si="272">AZ60&amp;"-"&amp;$F60&amp;"-"&amp;$G60</f>
        <v>12-131-2.4.36.25</v>
      </c>
      <c r="BB60" s="397" t="str">
        <f t="shared" ref="BB60:BB69" si="273">AZ60&amp;"-"&amp;$F60</f>
        <v>12-131</v>
      </c>
      <c r="BC60" s="398">
        <v>0</v>
      </c>
      <c r="BD60" s="434">
        <f t="shared" si="249"/>
        <v>13</v>
      </c>
      <c r="BE60" s="396" t="str">
        <f t="shared" ref="BE60:BE69" si="274">BD60&amp;"-"&amp;$F60&amp;"-"&amp;$G60</f>
        <v>13-131-2.4.36.25</v>
      </c>
      <c r="BF60" s="397" t="str">
        <f t="shared" ref="BF60:BF69" si="275">BD60&amp;"-"&amp;$F60</f>
        <v>13-131</v>
      </c>
      <c r="BG60" s="399">
        <f>K60+O60+S60+W60+AA60+AE60+AI60+AM60+AQ60+AU60+AY60+BC60</f>
        <v>0</v>
      </c>
    </row>
    <row r="61" spans="1:59" s="12" customFormat="1" ht="26.25" customHeight="1" thickBot="1">
      <c r="A61" s="18"/>
      <c r="B61" s="861"/>
      <c r="C61" s="862" t="str">
        <f>+'Form350 DIAN'!D49</f>
        <v>Practicadas por servicios a no residentes o no domiciliados</v>
      </c>
      <c r="D61" s="863"/>
      <c r="E61" s="864"/>
      <c r="F61" s="374">
        <v>132</v>
      </c>
      <c r="G61" s="375" t="s">
        <v>595</v>
      </c>
      <c r="H61" s="376">
        <f t="shared" si="245"/>
        <v>1</v>
      </c>
      <c r="I61" s="376" t="str">
        <f t="shared" si="250"/>
        <v>1-132-2.4.36.25</v>
      </c>
      <c r="J61" s="377" t="str">
        <f t="shared" si="251"/>
        <v>1-132</v>
      </c>
      <c r="K61" s="378">
        <v>0</v>
      </c>
      <c r="L61" s="379">
        <f t="shared" si="245"/>
        <v>2</v>
      </c>
      <c r="M61" s="376" t="str">
        <f t="shared" si="252"/>
        <v>2-132-2.4.36.25</v>
      </c>
      <c r="N61" s="377" t="str">
        <f t="shared" si="253"/>
        <v>2-132</v>
      </c>
      <c r="O61" s="378">
        <v>0</v>
      </c>
      <c r="P61" s="379">
        <f t="shared" si="246"/>
        <v>3</v>
      </c>
      <c r="Q61" s="376" t="str">
        <f t="shared" si="254"/>
        <v>3-132-2.4.36.25</v>
      </c>
      <c r="R61" s="377" t="str">
        <f t="shared" si="255"/>
        <v>3-132</v>
      </c>
      <c r="S61" s="378">
        <v>0</v>
      </c>
      <c r="T61" s="379">
        <f t="shared" si="247"/>
        <v>4</v>
      </c>
      <c r="U61" s="376" t="str">
        <f t="shared" si="256"/>
        <v>4-132-2.4.36.25</v>
      </c>
      <c r="V61" s="377" t="str">
        <f t="shared" si="257"/>
        <v>4-132</v>
      </c>
      <c r="W61" s="378">
        <v>0</v>
      </c>
      <c r="X61" s="379">
        <f t="shared" si="248"/>
        <v>5</v>
      </c>
      <c r="Y61" s="376" t="str">
        <f t="shared" si="258"/>
        <v>5-132-2.4.36.25</v>
      </c>
      <c r="Z61" s="377" t="str">
        <f t="shared" si="259"/>
        <v>5-132</v>
      </c>
      <c r="AA61" s="378">
        <v>0</v>
      </c>
      <c r="AB61" s="379">
        <f t="shared" si="248"/>
        <v>6</v>
      </c>
      <c r="AC61" s="376" t="str">
        <f t="shared" si="260"/>
        <v>6-132-2.4.36.25</v>
      </c>
      <c r="AD61" s="377" t="str">
        <f t="shared" si="261"/>
        <v>6-132</v>
      </c>
      <c r="AE61" s="378">
        <v>0</v>
      </c>
      <c r="AF61" s="379">
        <f t="shared" si="248"/>
        <v>7</v>
      </c>
      <c r="AG61" s="376" t="str">
        <f t="shared" si="262"/>
        <v>7-132-2.4.36.25</v>
      </c>
      <c r="AH61" s="377" t="str">
        <f t="shared" si="263"/>
        <v>7-132</v>
      </c>
      <c r="AI61" s="378">
        <v>0</v>
      </c>
      <c r="AJ61" s="379">
        <f t="shared" si="248"/>
        <v>8</v>
      </c>
      <c r="AK61" s="376" t="str">
        <f t="shared" si="264"/>
        <v>8-132-2.4.36.25</v>
      </c>
      <c r="AL61" s="377" t="str">
        <f t="shared" si="265"/>
        <v>8-132</v>
      </c>
      <c r="AM61" s="378">
        <v>0</v>
      </c>
      <c r="AN61" s="379">
        <f t="shared" si="248"/>
        <v>9</v>
      </c>
      <c r="AO61" s="376" t="str">
        <f t="shared" si="266"/>
        <v>9-132-2.4.36.25</v>
      </c>
      <c r="AP61" s="377" t="str">
        <f t="shared" si="267"/>
        <v>9-132</v>
      </c>
      <c r="AQ61" s="378">
        <v>0</v>
      </c>
      <c r="AR61" s="379">
        <f t="shared" si="248"/>
        <v>10</v>
      </c>
      <c r="AS61" s="376" t="str">
        <f t="shared" si="268"/>
        <v>10-132-2.4.36.25</v>
      </c>
      <c r="AT61" s="377" t="str">
        <f t="shared" si="269"/>
        <v>10-132</v>
      </c>
      <c r="AU61" s="378">
        <v>0</v>
      </c>
      <c r="AV61" s="379">
        <f t="shared" si="249"/>
        <v>11</v>
      </c>
      <c r="AW61" s="376" t="str">
        <f t="shared" si="270"/>
        <v>11-132-2.4.36.25</v>
      </c>
      <c r="AX61" s="377" t="str">
        <f t="shared" si="271"/>
        <v>11-132</v>
      </c>
      <c r="AY61" s="378">
        <v>0</v>
      </c>
      <c r="AZ61" s="379">
        <f t="shared" si="249"/>
        <v>12</v>
      </c>
      <c r="BA61" s="376" t="str">
        <f t="shared" si="272"/>
        <v>12-132-2.4.36.25</v>
      </c>
      <c r="BB61" s="377" t="str">
        <f t="shared" si="273"/>
        <v>12-132</v>
      </c>
      <c r="BC61" s="378">
        <v>0</v>
      </c>
      <c r="BD61" s="379">
        <f t="shared" si="249"/>
        <v>13</v>
      </c>
      <c r="BE61" s="376" t="str">
        <f t="shared" si="274"/>
        <v>13-132-2.4.36.25</v>
      </c>
      <c r="BF61" s="377" t="str">
        <f t="shared" si="275"/>
        <v>13-132</v>
      </c>
      <c r="BG61" s="380">
        <f t="shared" ref="BG61:BG68" si="276">K61+O61+S61+W61+AA61+AE61+AI61+AM61+AQ61+AU61+AY61+BC61</f>
        <v>0</v>
      </c>
    </row>
    <row r="62" spans="1:59" s="12" customFormat="1" ht="26.25" customHeight="1" thickBot="1">
      <c r="A62" s="18"/>
      <c r="B62" s="861"/>
      <c r="C62" s="865" t="str">
        <f>+'Form350 DIAN'!D50</f>
        <v>Menos. Retenciones practicadas en exceso o indebidas o por operaciones anuladas, rescindidas o resueltas</v>
      </c>
      <c r="D62" s="866"/>
      <c r="E62" s="867"/>
      <c r="F62" s="401">
        <v>133</v>
      </c>
      <c r="G62" s="402" t="s">
        <v>595</v>
      </c>
      <c r="H62" s="403">
        <f t="shared" si="245"/>
        <v>1</v>
      </c>
      <c r="I62" s="403" t="str">
        <f t="shared" si="250"/>
        <v>1-133-2.4.36.25</v>
      </c>
      <c r="J62" s="404" t="str">
        <f t="shared" si="251"/>
        <v>1-133</v>
      </c>
      <c r="K62" s="405">
        <v>0</v>
      </c>
      <c r="L62" s="435">
        <f t="shared" si="245"/>
        <v>2</v>
      </c>
      <c r="M62" s="403" t="str">
        <f t="shared" si="252"/>
        <v>2-133-2.4.36.25</v>
      </c>
      <c r="N62" s="404" t="str">
        <f t="shared" si="253"/>
        <v>2-133</v>
      </c>
      <c r="O62" s="405">
        <v>0</v>
      </c>
      <c r="P62" s="435">
        <f t="shared" si="246"/>
        <v>3</v>
      </c>
      <c r="Q62" s="403" t="str">
        <f t="shared" si="254"/>
        <v>3-133-2.4.36.25</v>
      </c>
      <c r="R62" s="404" t="str">
        <f t="shared" si="255"/>
        <v>3-133</v>
      </c>
      <c r="S62" s="405">
        <v>0</v>
      </c>
      <c r="T62" s="435">
        <f t="shared" si="247"/>
        <v>4</v>
      </c>
      <c r="U62" s="403" t="str">
        <f t="shared" si="256"/>
        <v>4-133-2.4.36.25</v>
      </c>
      <c r="V62" s="404" t="str">
        <f t="shared" si="257"/>
        <v>4-133</v>
      </c>
      <c r="W62" s="405">
        <v>0</v>
      </c>
      <c r="X62" s="435">
        <f t="shared" si="248"/>
        <v>5</v>
      </c>
      <c r="Y62" s="403" t="str">
        <f t="shared" si="258"/>
        <v>5-133-2.4.36.25</v>
      </c>
      <c r="Z62" s="404" t="str">
        <f t="shared" si="259"/>
        <v>5-133</v>
      </c>
      <c r="AA62" s="405">
        <v>0</v>
      </c>
      <c r="AB62" s="435">
        <f t="shared" si="248"/>
        <v>6</v>
      </c>
      <c r="AC62" s="403" t="str">
        <f t="shared" si="260"/>
        <v>6-133-2.4.36.25</v>
      </c>
      <c r="AD62" s="404" t="str">
        <f t="shared" si="261"/>
        <v>6-133</v>
      </c>
      <c r="AE62" s="405">
        <v>0</v>
      </c>
      <c r="AF62" s="435">
        <f t="shared" si="248"/>
        <v>7</v>
      </c>
      <c r="AG62" s="403" t="str">
        <f t="shared" si="262"/>
        <v>7-133-2.4.36.25</v>
      </c>
      <c r="AH62" s="404" t="str">
        <f t="shared" si="263"/>
        <v>7-133</v>
      </c>
      <c r="AI62" s="405">
        <v>0</v>
      </c>
      <c r="AJ62" s="435">
        <f t="shared" si="248"/>
        <v>8</v>
      </c>
      <c r="AK62" s="403" t="str">
        <f t="shared" si="264"/>
        <v>8-133-2.4.36.25</v>
      </c>
      <c r="AL62" s="404" t="str">
        <f t="shared" si="265"/>
        <v>8-133</v>
      </c>
      <c r="AM62" s="405">
        <v>0</v>
      </c>
      <c r="AN62" s="435">
        <f t="shared" si="248"/>
        <v>9</v>
      </c>
      <c r="AO62" s="403" t="str">
        <f t="shared" si="266"/>
        <v>9-133-2.4.36.25</v>
      </c>
      <c r="AP62" s="404" t="str">
        <f t="shared" si="267"/>
        <v>9-133</v>
      </c>
      <c r="AQ62" s="405">
        <v>0</v>
      </c>
      <c r="AR62" s="435">
        <f t="shared" si="248"/>
        <v>10</v>
      </c>
      <c r="AS62" s="403" t="str">
        <f t="shared" si="268"/>
        <v>10-133-2.4.36.25</v>
      </c>
      <c r="AT62" s="404" t="str">
        <f t="shared" si="269"/>
        <v>10-133</v>
      </c>
      <c r="AU62" s="405">
        <v>0</v>
      </c>
      <c r="AV62" s="435">
        <f t="shared" si="249"/>
        <v>11</v>
      </c>
      <c r="AW62" s="403" t="str">
        <f t="shared" si="270"/>
        <v>11-133-2.4.36.25</v>
      </c>
      <c r="AX62" s="404" t="str">
        <f t="shared" si="271"/>
        <v>11-133</v>
      </c>
      <c r="AY62" s="405">
        <v>0</v>
      </c>
      <c r="AZ62" s="435">
        <f t="shared" si="249"/>
        <v>12</v>
      </c>
      <c r="BA62" s="403" t="str">
        <f t="shared" si="272"/>
        <v>12-133-2.4.36.25</v>
      </c>
      <c r="BB62" s="404" t="str">
        <f t="shared" si="273"/>
        <v>12-133</v>
      </c>
      <c r="BC62" s="405">
        <v>0</v>
      </c>
      <c r="BD62" s="435">
        <f t="shared" si="249"/>
        <v>13</v>
      </c>
      <c r="BE62" s="403" t="str">
        <f t="shared" si="274"/>
        <v>13-133-2.4.36.25</v>
      </c>
      <c r="BF62" s="404" t="str">
        <f t="shared" si="275"/>
        <v>13-133</v>
      </c>
      <c r="BG62" s="409">
        <f t="shared" si="276"/>
        <v>0</v>
      </c>
    </row>
    <row r="63" spans="1:59" s="17" customFormat="1" ht="26.25" customHeight="1" thickBot="1">
      <c r="B63" s="894"/>
      <c r="C63" s="895" t="s">
        <v>596</v>
      </c>
      <c r="D63" s="896"/>
      <c r="E63" s="896"/>
      <c r="F63" s="461">
        <v>134</v>
      </c>
      <c r="G63" s="462" t="s">
        <v>595</v>
      </c>
      <c r="H63" s="463">
        <f t="shared" si="245"/>
        <v>1</v>
      </c>
      <c r="I63" s="463" t="str">
        <f t="shared" si="250"/>
        <v>1-134-2.4.36.25</v>
      </c>
      <c r="J63" s="464" t="str">
        <f>H63&amp;"-"&amp;$F63</f>
        <v>1-134</v>
      </c>
      <c r="K63" s="465">
        <f>IF(SUM(K60:K61)-K62&lt;0,0,SUM(K60:K61)-K62)</f>
        <v>0</v>
      </c>
      <c r="L63" s="466">
        <f t="shared" si="245"/>
        <v>2</v>
      </c>
      <c r="M63" s="467" t="str">
        <f t="shared" si="252"/>
        <v>2-134-2.4.36.25</v>
      </c>
      <c r="N63" s="468" t="str">
        <f t="shared" si="253"/>
        <v>2-134</v>
      </c>
      <c r="O63" s="465">
        <f>IF(SUM(O60:O61)-O62&lt;0,0,SUM(O60:O61)-O62)</f>
        <v>0</v>
      </c>
      <c r="P63" s="466">
        <f t="shared" si="246"/>
        <v>3</v>
      </c>
      <c r="Q63" s="467" t="str">
        <f t="shared" si="254"/>
        <v>3-134-2.4.36.25</v>
      </c>
      <c r="R63" s="468" t="str">
        <f t="shared" si="255"/>
        <v>3-134</v>
      </c>
      <c r="S63" s="465">
        <f>IF(SUM(S60:S61)-S62&lt;0,0,SUM(S60:S61)-S62)</f>
        <v>0</v>
      </c>
      <c r="T63" s="466">
        <f t="shared" si="247"/>
        <v>4</v>
      </c>
      <c r="U63" s="467" t="str">
        <f t="shared" si="256"/>
        <v>4-134-2.4.36.25</v>
      </c>
      <c r="V63" s="468" t="str">
        <f t="shared" si="257"/>
        <v>4-134</v>
      </c>
      <c r="W63" s="465">
        <f>IF(SUM(W60:W61)-W62&lt;0,0,SUM(W60:W61)-W62)</f>
        <v>0</v>
      </c>
      <c r="X63" s="466">
        <f t="shared" si="248"/>
        <v>5</v>
      </c>
      <c r="Y63" s="467" t="str">
        <f t="shared" si="258"/>
        <v>5-134-2.4.36.25</v>
      </c>
      <c r="Z63" s="468" t="str">
        <f t="shared" si="259"/>
        <v>5-134</v>
      </c>
      <c r="AA63" s="465">
        <f>IF(SUM(AA60:AA61)-AA62&lt;0,0,SUM(AA60:AA61)-AA62)</f>
        <v>0</v>
      </c>
      <c r="AB63" s="466">
        <f t="shared" si="248"/>
        <v>6</v>
      </c>
      <c r="AC63" s="467" t="str">
        <f t="shared" si="260"/>
        <v>6-134-2.4.36.25</v>
      </c>
      <c r="AD63" s="468" t="str">
        <f t="shared" si="261"/>
        <v>6-134</v>
      </c>
      <c r="AE63" s="465">
        <f>IF(SUM(AE60:AE61)-AE62&lt;0,0,SUM(AE60:AE61)-AE62)</f>
        <v>0</v>
      </c>
      <c r="AF63" s="466">
        <f t="shared" si="248"/>
        <v>7</v>
      </c>
      <c r="AG63" s="467" t="str">
        <f t="shared" si="262"/>
        <v>7-134-2.4.36.25</v>
      </c>
      <c r="AH63" s="468" t="str">
        <f t="shared" si="263"/>
        <v>7-134</v>
      </c>
      <c r="AI63" s="465">
        <f>IF(SUM(AI60:AI61)-AI62&lt;0,0,SUM(AI60:AI61)-AI62)</f>
        <v>0</v>
      </c>
      <c r="AJ63" s="466">
        <f t="shared" si="248"/>
        <v>8</v>
      </c>
      <c r="AK63" s="467" t="str">
        <f t="shared" si="264"/>
        <v>8-134-2.4.36.25</v>
      </c>
      <c r="AL63" s="468" t="str">
        <f t="shared" si="265"/>
        <v>8-134</v>
      </c>
      <c r="AM63" s="465">
        <f>IF(SUM(AM60:AM61)-AM62&lt;0,0,SUM(AM60:AM61)-AM62)</f>
        <v>0</v>
      </c>
      <c r="AN63" s="466">
        <f t="shared" si="248"/>
        <v>9</v>
      </c>
      <c r="AO63" s="467" t="str">
        <f t="shared" si="266"/>
        <v>9-134-2.4.36.25</v>
      </c>
      <c r="AP63" s="468" t="str">
        <f t="shared" si="267"/>
        <v>9-134</v>
      </c>
      <c r="AQ63" s="465">
        <f>IF(SUM(AQ60:AQ61)-AQ62&lt;0,0,SUM(AQ60:AQ61)-AQ62)</f>
        <v>0</v>
      </c>
      <c r="AR63" s="466">
        <f t="shared" si="248"/>
        <v>10</v>
      </c>
      <c r="AS63" s="467" t="str">
        <f t="shared" si="268"/>
        <v>10-134-2.4.36.25</v>
      </c>
      <c r="AT63" s="468" t="str">
        <f t="shared" si="269"/>
        <v>10-134</v>
      </c>
      <c r="AU63" s="465">
        <f>IF(SUM(AU60:AU61)-AU62&lt;0,0,SUM(AU60:AU61)-AU62)</f>
        <v>0</v>
      </c>
      <c r="AV63" s="466">
        <f t="shared" si="249"/>
        <v>11</v>
      </c>
      <c r="AW63" s="467" t="str">
        <f t="shared" si="270"/>
        <v>11-134-2.4.36.25</v>
      </c>
      <c r="AX63" s="468" t="str">
        <f t="shared" si="271"/>
        <v>11-134</v>
      </c>
      <c r="AY63" s="465">
        <f>IF(SUM(AY60:AY61)-AY62&lt;0,0,SUM(AY60:AY61)-AY62)</f>
        <v>0</v>
      </c>
      <c r="AZ63" s="466">
        <f t="shared" si="249"/>
        <v>12</v>
      </c>
      <c r="BA63" s="467" t="str">
        <f t="shared" si="272"/>
        <v>12-134-2.4.36.25</v>
      </c>
      <c r="BB63" s="468" t="str">
        <f t="shared" si="273"/>
        <v>12-134</v>
      </c>
      <c r="BC63" s="465">
        <f>IF(SUM(BC60:BC61)-BC62&lt;0,0,SUM(BC60:BC61)-BC62)</f>
        <v>0</v>
      </c>
      <c r="BD63" s="466">
        <f t="shared" si="249"/>
        <v>13</v>
      </c>
      <c r="BE63" s="467" t="str">
        <f t="shared" si="274"/>
        <v>13-134-2.4.36.25</v>
      </c>
      <c r="BF63" s="468" t="str">
        <f t="shared" si="275"/>
        <v>13-134</v>
      </c>
      <c r="BG63" s="469">
        <f t="shared" si="276"/>
        <v>0</v>
      </c>
    </row>
    <row r="64" spans="1:59" s="117" customFormat="1" ht="26.25" customHeight="1" thickTop="1" thickBot="1">
      <c r="B64" s="897" t="str">
        <f>+'Form350 DIAN'!B52</f>
        <v>Retenciones impuesto timbre nacional</v>
      </c>
      <c r="C64" s="898"/>
      <c r="D64" s="898"/>
      <c r="E64" s="898"/>
      <c r="F64" s="394">
        <v>135</v>
      </c>
      <c r="G64" s="395" t="s">
        <v>597</v>
      </c>
      <c r="H64" s="396">
        <f>H$3</f>
        <v>1</v>
      </c>
      <c r="I64" s="396" t="str">
        <f>H64&amp;"-"&amp;$F64&amp;"-"&amp;$G64</f>
        <v>1-135-2.4.36.98</v>
      </c>
      <c r="J64" s="397" t="str">
        <f>H64&amp;"-"&amp;$F64</f>
        <v>1-135</v>
      </c>
      <c r="K64" s="445">
        <v>0</v>
      </c>
      <c r="L64" s="446">
        <f t="shared" si="245"/>
        <v>2</v>
      </c>
      <c r="M64" s="447" t="str">
        <f t="shared" ref="M64" si="277">L64&amp;"-"&amp;$F64&amp;"-"&amp;$G64</f>
        <v>2-135-2.4.36.98</v>
      </c>
      <c r="N64" s="448" t="str">
        <f t="shared" ref="N64" si="278">L64&amp;"-"&amp;$F64</f>
        <v>2-135</v>
      </c>
      <c r="O64" s="445">
        <v>0</v>
      </c>
      <c r="P64" s="446">
        <f t="shared" si="246"/>
        <v>3</v>
      </c>
      <c r="Q64" s="447" t="str">
        <f t="shared" ref="Q64" si="279">P64&amp;"-"&amp;$F64&amp;"-"&amp;$G64</f>
        <v>3-135-2.4.36.98</v>
      </c>
      <c r="R64" s="448" t="str">
        <f t="shared" ref="R64" si="280">P64&amp;"-"&amp;$F64</f>
        <v>3-135</v>
      </c>
      <c r="S64" s="445"/>
      <c r="T64" s="446">
        <f t="shared" si="247"/>
        <v>4</v>
      </c>
      <c r="U64" s="447" t="str">
        <f t="shared" ref="U64" si="281">T64&amp;"-"&amp;$F64&amp;"-"&amp;$G64</f>
        <v>4-135-2.4.36.98</v>
      </c>
      <c r="V64" s="448" t="str">
        <f t="shared" ref="V64" si="282">T64&amp;"-"&amp;$F64</f>
        <v>4-135</v>
      </c>
      <c r="W64" s="445"/>
      <c r="X64" s="446">
        <f t="shared" si="248"/>
        <v>5</v>
      </c>
      <c r="Y64" s="447" t="str">
        <f t="shared" ref="Y64" si="283">X64&amp;"-"&amp;$F64&amp;"-"&amp;$G64</f>
        <v>5-135-2.4.36.98</v>
      </c>
      <c r="Z64" s="448" t="str">
        <f t="shared" ref="Z64" si="284">X64&amp;"-"&amp;$F64</f>
        <v>5-135</v>
      </c>
      <c r="AA64" s="445"/>
      <c r="AB64" s="446">
        <f t="shared" si="248"/>
        <v>6</v>
      </c>
      <c r="AC64" s="447" t="str">
        <f t="shared" ref="AC64" si="285">AB64&amp;"-"&amp;$F64&amp;"-"&amp;$G64</f>
        <v>6-135-2.4.36.98</v>
      </c>
      <c r="AD64" s="448" t="str">
        <f t="shared" ref="AD64" si="286">AB64&amp;"-"&amp;$F64</f>
        <v>6-135</v>
      </c>
      <c r="AE64" s="445">
        <v>0</v>
      </c>
      <c r="AF64" s="446">
        <f t="shared" si="248"/>
        <v>7</v>
      </c>
      <c r="AG64" s="447" t="str">
        <f t="shared" ref="AG64" si="287">AF64&amp;"-"&amp;$F64&amp;"-"&amp;$G64</f>
        <v>7-135-2.4.36.98</v>
      </c>
      <c r="AH64" s="448" t="str">
        <f t="shared" ref="AH64" si="288">AF64&amp;"-"&amp;$F64</f>
        <v>7-135</v>
      </c>
      <c r="AI64" s="445">
        <v>0</v>
      </c>
      <c r="AJ64" s="446">
        <f t="shared" si="248"/>
        <v>8</v>
      </c>
      <c r="AK64" s="447" t="str">
        <f t="shared" ref="AK64" si="289">AJ64&amp;"-"&amp;$F64&amp;"-"&amp;$G64</f>
        <v>8-135-2.4.36.98</v>
      </c>
      <c r="AL64" s="448" t="str">
        <f t="shared" ref="AL64" si="290">AJ64&amp;"-"&amp;$F64</f>
        <v>8-135</v>
      </c>
      <c r="AM64" s="445">
        <v>0</v>
      </c>
      <c r="AN64" s="446">
        <f t="shared" si="248"/>
        <v>9</v>
      </c>
      <c r="AO64" s="447" t="str">
        <f t="shared" ref="AO64" si="291">AN64&amp;"-"&amp;$F64&amp;"-"&amp;$G64</f>
        <v>9-135-2.4.36.98</v>
      </c>
      <c r="AP64" s="448" t="str">
        <f t="shared" ref="AP64" si="292">AN64&amp;"-"&amp;$F64</f>
        <v>9-135</v>
      </c>
      <c r="AQ64" s="445">
        <v>0</v>
      </c>
      <c r="AR64" s="446">
        <f t="shared" si="248"/>
        <v>10</v>
      </c>
      <c r="AS64" s="447" t="str">
        <f t="shared" ref="AS64" si="293">AR64&amp;"-"&amp;$F64&amp;"-"&amp;$G64</f>
        <v>10-135-2.4.36.98</v>
      </c>
      <c r="AT64" s="448" t="str">
        <f t="shared" ref="AT64" si="294">AR64&amp;"-"&amp;$F64</f>
        <v>10-135</v>
      </c>
      <c r="AU64" s="445">
        <v>0</v>
      </c>
      <c r="AV64" s="446">
        <f t="shared" si="249"/>
        <v>11</v>
      </c>
      <c r="AW64" s="447" t="str">
        <f t="shared" ref="AW64" si="295">AV64&amp;"-"&amp;$F64&amp;"-"&amp;$G64</f>
        <v>11-135-2.4.36.98</v>
      </c>
      <c r="AX64" s="448" t="str">
        <f t="shared" ref="AX64" si="296">AV64&amp;"-"&amp;$F64</f>
        <v>11-135</v>
      </c>
      <c r="AY64" s="445">
        <v>0</v>
      </c>
      <c r="AZ64" s="446">
        <f t="shared" si="249"/>
        <v>12</v>
      </c>
      <c r="BA64" s="447" t="str">
        <f t="shared" ref="BA64" si="297">AZ64&amp;"-"&amp;$F64&amp;"-"&amp;$G64</f>
        <v>12-135-2.4.36.98</v>
      </c>
      <c r="BB64" s="448" t="str">
        <f t="shared" ref="BB64" si="298">AZ64&amp;"-"&amp;$F64</f>
        <v>12-135</v>
      </c>
      <c r="BC64" s="445">
        <v>0</v>
      </c>
      <c r="BD64" s="446">
        <f t="shared" si="249"/>
        <v>13</v>
      </c>
      <c r="BE64" s="447" t="str">
        <f t="shared" ref="BE64" si="299">BD64&amp;"-"&amp;$F64&amp;"-"&amp;$G64</f>
        <v>13-135-2.4.36.98</v>
      </c>
      <c r="BF64" s="448" t="str">
        <f t="shared" ref="BF64" si="300">BD64&amp;"-"&amp;$F64</f>
        <v>13-135</v>
      </c>
      <c r="BG64" s="449">
        <f t="shared" ref="BG64" si="301">K64+O64+S64+W64+AA64+AE64+AI64+AM64+AQ64+AU64+AY64+BC64</f>
        <v>0</v>
      </c>
    </row>
    <row r="65" spans="1:59" s="18" customFormat="1" ht="26.25" customHeight="1" thickTop="1" thickBot="1">
      <c r="B65" s="854" t="s">
        <v>519</v>
      </c>
      <c r="C65" s="887" t="s">
        <v>598</v>
      </c>
      <c r="D65" s="888"/>
      <c r="E65" s="888"/>
      <c r="F65" s="394">
        <v>136</v>
      </c>
      <c r="G65" s="395">
        <v>0</v>
      </c>
      <c r="H65" s="396">
        <f t="shared" si="245"/>
        <v>1</v>
      </c>
      <c r="I65" s="396" t="str">
        <f t="shared" si="250"/>
        <v>1-136-0</v>
      </c>
      <c r="J65" s="397" t="str">
        <f t="shared" si="251"/>
        <v>1-136</v>
      </c>
      <c r="K65" s="445">
        <f>K59+K63+SUM(K64:K64)</f>
        <v>0</v>
      </c>
      <c r="L65" s="434">
        <f t="shared" si="245"/>
        <v>2</v>
      </c>
      <c r="M65" s="396" t="str">
        <f t="shared" si="252"/>
        <v>2-136-0</v>
      </c>
      <c r="N65" s="397" t="str">
        <f t="shared" si="253"/>
        <v>2-136</v>
      </c>
      <c r="O65" s="445">
        <f>O59+O63+SUM(O64:O64)</f>
        <v>0</v>
      </c>
      <c r="P65" s="446">
        <f t="shared" si="246"/>
        <v>3</v>
      </c>
      <c r="Q65" s="447" t="str">
        <f t="shared" ref="Q65" si="302">P65&amp;"-"&amp;$F65&amp;"-"&amp;$G65</f>
        <v>3-136-0</v>
      </c>
      <c r="R65" s="448" t="str">
        <f t="shared" ref="R65" si="303">P65&amp;"-"&amp;$F65</f>
        <v>3-136</v>
      </c>
      <c r="S65" s="445">
        <f>S59+S63+SUM(S64:S64)</f>
        <v>0</v>
      </c>
      <c r="T65" s="446">
        <f t="shared" si="247"/>
        <v>4</v>
      </c>
      <c r="U65" s="447" t="str">
        <f t="shared" ref="U65:U66" si="304">T65&amp;"-"&amp;$F65&amp;"-"&amp;$G65</f>
        <v>4-136-0</v>
      </c>
      <c r="V65" s="448" t="str">
        <f t="shared" ref="V65:V66" si="305">T65&amp;"-"&amp;$F65</f>
        <v>4-136</v>
      </c>
      <c r="W65" s="445">
        <f>W59+W63+SUM(W64:W64)</f>
        <v>0</v>
      </c>
      <c r="X65" s="446">
        <f t="shared" si="248"/>
        <v>5</v>
      </c>
      <c r="Y65" s="447" t="str">
        <f t="shared" ref="Y65:Y67" si="306">X65&amp;"-"&amp;$F65&amp;"-"&amp;$G65</f>
        <v>5-136-0</v>
      </c>
      <c r="Z65" s="448" t="str">
        <f t="shared" ref="Z65:Z67" si="307">X65&amp;"-"&amp;$F65</f>
        <v>5-136</v>
      </c>
      <c r="AA65" s="445">
        <f>AA59+AA63+SUM(AA64:AA64)</f>
        <v>0</v>
      </c>
      <c r="AB65" s="446">
        <f t="shared" si="248"/>
        <v>6</v>
      </c>
      <c r="AC65" s="447" t="str">
        <f t="shared" ref="AC65:AC67" si="308">AB65&amp;"-"&amp;$F65&amp;"-"&amp;$G65</f>
        <v>6-136-0</v>
      </c>
      <c r="AD65" s="448" t="str">
        <f t="shared" ref="AD65:AD67" si="309">AB65&amp;"-"&amp;$F65</f>
        <v>6-136</v>
      </c>
      <c r="AE65" s="445">
        <f>AE59+AE63+SUM(AE64:AE64)</f>
        <v>0</v>
      </c>
      <c r="AF65" s="446">
        <f t="shared" si="248"/>
        <v>7</v>
      </c>
      <c r="AG65" s="447" t="str">
        <f t="shared" ref="AG65:AG67" si="310">AF65&amp;"-"&amp;$F65&amp;"-"&amp;$G65</f>
        <v>7-136-0</v>
      </c>
      <c r="AH65" s="448" t="str">
        <f t="shared" ref="AH65:AH67" si="311">AF65&amp;"-"&amp;$F65</f>
        <v>7-136</v>
      </c>
      <c r="AI65" s="445">
        <f>AI59+AI63+SUM(AI64:AI64)</f>
        <v>0</v>
      </c>
      <c r="AJ65" s="446">
        <f t="shared" si="248"/>
        <v>8</v>
      </c>
      <c r="AK65" s="447" t="str">
        <f t="shared" ref="AK65:AK68" si="312">AJ65&amp;"-"&amp;$F65&amp;"-"&amp;$G65</f>
        <v>8-136-0</v>
      </c>
      <c r="AL65" s="448" t="str">
        <f t="shared" ref="AL65:AL68" si="313">AJ65&amp;"-"&amp;$F65</f>
        <v>8-136</v>
      </c>
      <c r="AM65" s="445">
        <f>AM59+AM63+SUM(AM64:AM64)</f>
        <v>0</v>
      </c>
      <c r="AN65" s="446">
        <f t="shared" si="248"/>
        <v>9</v>
      </c>
      <c r="AO65" s="447" t="str">
        <f t="shared" ref="AO65:AO67" si="314">AN65&amp;"-"&amp;$F65&amp;"-"&amp;$G65</f>
        <v>9-136-0</v>
      </c>
      <c r="AP65" s="448" t="str">
        <f t="shared" ref="AP65:AP67" si="315">AN65&amp;"-"&amp;$F65</f>
        <v>9-136</v>
      </c>
      <c r="AQ65" s="445">
        <f>AQ59+AQ63+SUM(AQ64:AQ64)</f>
        <v>0</v>
      </c>
      <c r="AR65" s="446">
        <f t="shared" si="248"/>
        <v>10</v>
      </c>
      <c r="AS65" s="447" t="str">
        <f t="shared" ref="AS65:AS67" si="316">AR65&amp;"-"&amp;$F65&amp;"-"&amp;$G65</f>
        <v>10-136-0</v>
      </c>
      <c r="AT65" s="448" t="str">
        <f t="shared" ref="AT65:AT67" si="317">AR65&amp;"-"&amp;$F65</f>
        <v>10-136</v>
      </c>
      <c r="AU65" s="445">
        <f>AU59+AU63+SUM(AU64:AU64)</f>
        <v>0</v>
      </c>
      <c r="AV65" s="446">
        <f t="shared" si="249"/>
        <v>11</v>
      </c>
      <c r="AW65" s="447" t="str">
        <f t="shared" ref="AW65:AW68" si="318">AV65&amp;"-"&amp;$F65&amp;"-"&amp;$G65</f>
        <v>11-136-0</v>
      </c>
      <c r="AX65" s="448" t="str">
        <f t="shared" ref="AX65:AX68" si="319">AV65&amp;"-"&amp;$F65</f>
        <v>11-136</v>
      </c>
      <c r="AY65" s="445">
        <f>AY59+AY63+SUM(AY64:AY64)</f>
        <v>0</v>
      </c>
      <c r="AZ65" s="446">
        <f t="shared" si="249"/>
        <v>12</v>
      </c>
      <c r="BA65" s="447" t="str">
        <f t="shared" ref="BA65:BA68" si="320">AZ65&amp;"-"&amp;$F65&amp;"-"&amp;$G65</f>
        <v>12-136-0</v>
      </c>
      <c r="BB65" s="448" t="str">
        <f t="shared" ref="BB65:BB68" si="321">AZ65&amp;"-"&amp;$F65</f>
        <v>12-136</v>
      </c>
      <c r="BC65" s="445">
        <f>BC59+BC63+SUM(BC64:BC64)</f>
        <v>0</v>
      </c>
      <c r="BD65" s="446">
        <f t="shared" si="249"/>
        <v>13</v>
      </c>
      <c r="BE65" s="447" t="str">
        <f t="shared" ref="BE65:BE68" si="322">BD65&amp;"-"&amp;$F65&amp;"-"&amp;$G65</f>
        <v>13-136-0</v>
      </c>
      <c r="BF65" s="448" t="str">
        <f t="shared" ref="BF65:BF68" si="323">BD65&amp;"-"&amp;$F65</f>
        <v>13-136</v>
      </c>
      <c r="BG65" s="450">
        <f>K65+O65+S65+W65+AA65+AE65+AI65+AM65+AQ65+AU65+AY65+BC65</f>
        <v>0</v>
      </c>
    </row>
    <row r="66" spans="1:59" s="18" customFormat="1" ht="26.25" customHeight="1" thickBot="1">
      <c r="B66" s="855"/>
      <c r="C66" s="889" t="s">
        <v>521</v>
      </c>
      <c r="D66" s="868"/>
      <c r="E66" s="868"/>
      <c r="F66" s="374">
        <v>137</v>
      </c>
      <c r="G66" s="375">
        <v>0</v>
      </c>
      <c r="H66" s="376">
        <f t="shared" si="245"/>
        <v>1</v>
      </c>
      <c r="I66" s="376" t="str">
        <f t="shared" si="250"/>
        <v>1-137-0</v>
      </c>
      <c r="J66" s="377" t="str">
        <f t="shared" si="251"/>
        <v>1-137</v>
      </c>
      <c r="K66" s="470">
        <v>0</v>
      </c>
      <c r="L66" s="379">
        <f t="shared" si="245"/>
        <v>2</v>
      </c>
      <c r="M66" s="376" t="str">
        <f t="shared" si="252"/>
        <v>2-137-0</v>
      </c>
      <c r="N66" s="377" t="str">
        <f t="shared" si="253"/>
        <v>2-137</v>
      </c>
      <c r="O66" s="470">
        <v>0</v>
      </c>
      <c r="P66" s="379">
        <f t="shared" si="246"/>
        <v>3</v>
      </c>
      <c r="Q66" s="376" t="str">
        <f t="shared" si="254"/>
        <v>3-137-0</v>
      </c>
      <c r="R66" s="377" t="str">
        <f t="shared" si="255"/>
        <v>3-137</v>
      </c>
      <c r="S66" s="470">
        <v>0</v>
      </c>
      <c r="T66" s="471">
        <f t="shared" si="247"/>
        <v>4</v>
      </c>
      <c r="U66" s="472" t="str">
        <f t="shared" si="304"/>
        <v>4-137-0</v>
      </c>
      <c r="V66" s="473" t="str">
        <f t="shared" si="305"/>
        <v>4-137</v>
      </c>
      <c r="W66" s="470">
        <v>0</v>
      </c>
      <c r="X66" s="471">
        <f t="shared" si="248"/>
        <v>5</v>
      </c>
      <c r="Y66" s="472" t="str">
        <f t="shared" si="306"/>
        <v>5-137-0</v>
      </c>
      <c r="Z66" s="473" t="str">
        <f t="shared" si="307"/>
        <v>5-137</v>
      </c>
      <c r="AA66" s="470">
        <v>0</v>
      </c>
      <c r="AB66" s="471">
        <f t="shared" si="248"/>
        <v>6</v>
      </c>
      <c r="AC66" s="472" t="str">
        <f t="shared" si="308"/>
        <v>6-137-0</v>
      </c>
      <c r="AD66" s="473" t="str">
        <f t="shared" si="309"/>
        <v>6-137</v>
      </c>
      <c r="AE66" s="470">
        <v>0</v>
      </c>
      <c r="AF66" s="471">
        <f t="shared" si="248"/>
        <v>7</v>
      </c>
      <c r="AG66" s="472" t="str">
        <f t="shared" si="310"/>
        <v>7-137-0</v>
      </c>
      <c r="AH66" s="473" t="str">
        <f t="shared" si="311"/>
        <v>7-137</v>
      </c>
      <c r="AI66" s="470">
        <v>0</v>
      </c>
      <c r="AJ66" s="471">
        <f t="shared" si="248"/>
        <v>8</v>
      </c>
      <c r="AK66" s="472" t="str">
        <f t="shared" si="312"/>
        <v>8-137-0</v>
      </c>
      <c r="AL66" s="473" t="str">
        <f t="shared" si="313"/>
        <v>8-137</v>
      </c>
      <c r="AM66" s="470">
        <v>0</v>
      </c>
      <c r="AN66" s="471">
        <f t="shared" si="248"/>
        <v>9</v>
      </c>
      <c r="AO66" s="472" t="str">
        <f t="shared" si="314"/>
        <v>9-137-0</v>
      </c>
      <c r="AP66" s="473" t="str">
        <f t="shared" si="315"/>
        <v>9-137</v>
      </c>
      <c r="AQ66" s="470">
        <v>0</v>
      </c>
      <c r="AR66" s="471">
        <f t="shared" si="248"/>
        <v>10</v>
      </c>
      <c r="AS66" s="472" t="str">
        <f t="shared" si="316"/>
        <v>10-137-0</v>
      </c>
      <c r="AT66" s="473" t="str">
        <f t="shared" si="317"/>
        <v>10-137</v>
      </c>
      <c r="AU66" s="470">
        <v>0</v>
      </c>
      <c r="AV66" s="471">
        <f t="shared" si="249"/>
        <v>11</v>
      </c>
      <c r="AW66" s="472" t="str">
        <f t="shared" si="318"/>
        <v>11-137-0</v>
      </c>
      <c r="AX66" s="473" t="str">
        <f t="shared" si="319"/>
        <v>11-137</v>
      </c>
      <c r="AY66" s="470">
        <v>0</v>
      </c>
      <c r="AZ66" s="471">
        <f t="shared" si="249"/>
        <v>12</v>
      </c>
      <c r="BA66" s="472" t="str">
        <f t="shared" si="320"/>
        <v>12-137-0</v>
      </c>
      <c r="BB66" s="473" t="str">
        <f t="shared" si="321"/>
        <v>12-137</v>
      </c>
      <c r="BC66" s="470">
        <v>0</v>
      </c>
      <c r="BD66" s="471">
        <f t="shared" si="249"/>
        <v>13</v>
      </c>
      <c r="BE66" s="472" t="str">
        <f t="shared" si="322"/>
        <v>13-137-0</v>
      </c>
      <c r="BF66" s="473" t="str">
        <f t="shared" si="323"/>
        <v>13-137</v>
      </c>
      <c r="BG66" s="474">
        <f t="shared" si="276"/>
        <v>0</v>
      </c>
    </row>
    <row r="67" spans="1:59" s="17" customFormat="1" ht="26.25" customHeight="1" thickBot="1">
      <c r="B67" s="856"/>
      <c r="C67" s="890" t="s">
        <v>599</v>
      </c>
      <c r="D67" s="891"/>
      <c r="E67" s="891"/>
      <c r="F67" s="436">
        <v>138</v>
      </c>
      <c r="G67" s="437">
        <v>0</v>
      </c>
      <c r="H67" s="438">
        <f t="shared" si="245"/>
        <v>1</v>
      </c>
      <c r="I67" s="438" t="str">
        <f t="shared" si="250"/>
        <v>1-138-0</v>
      </c>
      <c r="J67" s="439" t="str">
        <f t="shared" si="251"/>
        <v>1-138</v>
      </c>
      <c r="K67" s="440">
        <f>SUM(K65-K66)</f>
        <v>0</v>
      </c>
      <c r="L67" s="441">
        <f t="shared" si="245"/>
        <v>2</v>
      </c>
      <c r="M67" s="442" t="str">
        <f t="shared" si="252"/>
        <v>2-138-0</v>
      </c>
      <c r="N67" s="443" t="str">
        <f t="shared" si="253"/>
        <v>2-138</v>
      </c>
      <c r="O67" s="440">
        <f t="shared" ref="O67:BC67" si="324">SUM(O65-O66)</f>
        <v>0</v>
      </c>
      <c r="P67" s="451">
        <f t="shared" si="246"/>
        <v>3</v>
      </c>
      <c r="Q67" s="438" t="str">
        <f t="shared" ref="Q67" si="325">P67&amp;"-"&amp;$F67&amp;"-"&amp;$G67</f>
        <v>3-138-0</v>
      </c>
      <c r="R67" s="439" t="str">
        <f t="shared" ref="R67" si="326">P67&amp;"-"&amp;$F67</f>
        <v>3-138</v>
      </c>
      <c r="S67" s="440">
        <f t="shared" si="324"/>
        <v>0</v>
      </c>
      <c r="T67" s="441">
        <f t="shared" si="247"/>
        <v>4</v>
      </c>
      <c r="U67" s="442" t="str">
        <f t="shared" ref="U67:U68" si="327">T67&amp;"-"&amp;$F67&amp;"-"&amp;$G67</f>
        <v>4-138-0</v>
      </c>
      <c r="V67" s="443" t="str">
        <f t="shared" ref="V67:V68" si="328">T67&amp;"-"&amp;$F67</f>
        <v>4-138</v>
      </c>
      <c r="W67" s="440">
        <f t="shared" si="324"/>
        <v>0</v>
      </c>
      <c r="X67" s="441">
        <f t="shared" si="248"/>
        <v>5</v>
      </c>
      <c r="Y67" s="442" t="str">
        <f t="shared" si="306"/>
        <v>5-138-0</v>
      </c>
      <c r="Z67" s="443" t="str">
        <f t="shared" si="307"/>
        <v>5-138</v>
      </c>
      <c r="AA67" s="440">
        <f t="shared" si="324"/>
        <v>0</v>
      </c>
      <c r="AB67" s="441">
        <f t="shared" si="248"/>
        <v>6</v>
      </c>
      <c r="AC67" s="442" t="str">
        <f t="shared" si="308"/>
        <v>6-138-0</v>
      </c>
      <c r="AD67" s="443" t="str">
        <f t="shared" si="309"/>
        <v>6-138</v>
      </c>
      <c r="AE67" s="440">
        <f t="shared" si="324"/>
        <v>0</v>
      </c>
      <c r="AF67" s="441">
        <f t="shared" si="248"/>
        <v>7</v>
      </c>
      <c r="AG67" s="442" t="str">
        <f t="shared" si="310"/>
        <v>7-138-0</v>
      </c>
      <c r="AH67" s="443" t="str">
        <f t="shared" si="311"/>
        <v>7-138</v>
      </c>
      <c r="AI67" s="440">
        <f t="shared" si="324"/>
        <v>0</v>
      </c>
      <c r="AJ67" s="441">
        <f t="shared" si="248"/>
        <v>8</v>
      </c>
      <c r="AK67" s="442" t="str">
        <f t="shared" si="312"/>
        <v>8-138-0</v>
      </c>
      <c r="AL67" s="443" t="str">
        <f t="shared" si="313"/>
        <v>8-138</v>
      </c>
      <c r="AM67" s="440">
        <f t="shared" si="324"/>
        <v>0</v>
      </c>
      <c r="AN67" s="441">
        <f t="shared" si="248"/>
        <v>9</v>
      </c>
      <c r="AO67" s="442" t="str">
        <f t="shared" si="314"/>
        <v>9-138-0</v>
      </c>
      <c r="AP67" s="443" t="str">
        <f t="shared" si="315"/>
        <v>9-138</v>
      </c>
      <c r="AQ67" s="440">
        <f t="shared" si="324"/>
        <v>0</v>
      </c>
      <c r="AR67" s="441">
        <f t="shared" si="248"/>
        <v>10</v>
      </c>
      <c r="AS67" s="442" t="str">
        <f t="shared" si="316"/>
        <v>10-138-0</v>
      </c>
      <c r="AT67" s="443" t="str">
        <f t="shared" si="317"/>
        <v>10-138</v>
      </c>
      <c r="AU67" s="440">
        <f t="shared" si="324"/>
        <v>0</v>
      </c>
      <c r="AV67" s="441">
        <f t="shared" si="249"/>
        <v>11</v>
      </c>
      <c r="AW67" s="442" t="str">
        <f t="shared" si="318"/>
        <v>11-138-0</v>
      </c>
      <c r="AX67" s="443" t="str">
        <f t="shared" si="319"/>
        <v>11-138</v>
      </c>
      <c r="AY67" s="440">
        <f t="shared" si="324"/>
        <v>0</v>
      </c>
      <c r="AZ67" s="441">
        <f t="shared" si="249"/>
        <v>12</v>
      </c>
      <c r="BA67" s="442" t="str">
        <f t="shared" si="320"/>
        <v>12-138-0</v>
      </c>
      <c r="BB67" s="443" t="str">
        <f t="shared" si="321"/>
        <v>12-138</v>
      </c>
      <c r="BC67" s="440">
        <f t="shared" si="324"/>
        <v>0</v>
      </c>
      <c r="BD67" s="441">
        <f t="shared" si="249"/>
        <v>13</v>
      </c>
      <c r="BE67" s="442" t="str">
        <f t="shared" si="322"/>
        <v>13-138-0</v>
      </c>
      <c r="BF67" s="443" t="str">
        <f t="shared" si="323"/>
        <v>13-138</v>
      </c>
      <c r="BG67" s="444">
        <f>K67+O67+S67+W67+AA67+AE67+AI67+AM67+AQ67+AU67+AY67+BC67</f>
        <v>0</v>
      </c>
    </row>
    <row r="68" spans="1:59" s="17" customFormat="1" ht="26.25" customHeight="1" thickTop="1" thickBot="1">
      <c r="B68" s="884" t="s">
        <v>600</v>
      </c>
      <c r="C68" s="885"/>
      <c r="D68" s="885"/>
      <c r="E68" s="886"/>
      <c r="F68" s="452">
        <v>980</v>
      </c>
      <c r="G68" s="453">
        <v>0</v>
      </c>
      <c r="H68" s="454">
        <f t="shared" si="245"/>
        <v>1</v>
      </c>
      <c r="I68" s="454" t="str">
        <f t="shared" si="250"/>
        <v>1-980-0</v>
      </c>
      <c r="J68" s="455" t="str">
        <f t="shared" si="251"/>
        <v>1-980</v>
      </c>
      <c r="K68" s="475">
        <f>K67</f>
        <v>0</v>
      </c>
      <c r="L68" s="457">
        <f t="shared" si="245"/>
        <v>2</v>
      </c>
      <c r="M68" s="458" t="str">
        <f t="shared" si="252"/>
        <v>2-980-0</v>
      </c>
      <c r="N68" s="459" t="str">
        <f t="shared" si="253"/>
        <v>2-980</v>
      </c>
      <c r="O68" s="475">
        <f t="shared" ref="O68" si="329">O67</f>
        <v>0</v>
      </c>
      <c r="P68" s="457">
        <f t="shared" si="246"/>
        <v>3</v>
      </c>
      <c r="Q68" s="458" t="str">
        <f t="shared" si="254"/>
        <v>3-980-0</v>
      </c>
      <c r="R68" s="459" t="str">
        <f t="shared" si="255"/>
        <v>3-980</v>
      </c>
      <c r="S68" s="475">
        <f t="shared" ref="S68" si="330">S67</f>
        <v>0</v>
      </c>
      <c r="T68" s="457">
        <f t="shared" si="247"/>
        <v>4</v>
      </c>
      <c r="U68" s="458" t="str">
        <f t="shared" si="327"/>
        <v>4-980-0</v>
      </c>
      <c r="V68" s="459" t="str">
        <f t="shared" si="328"/>
        <v>4-980</v>
      </c>
      <c r="W68" s="475">
        <f t="shared" ref="W68" si="331">W67</f>
        <v>0</v>
      </c>
      <c r="X68" s="457">
        <f t="shared" si="248"/>
        <v>5</v>
      </c>
      <c r="Y68" s="458" t="str">
        <f t="shared" si="258"/>
        <v>5-980-0</v>
      </c>
      <c r="Z68" s="459" t="str">
        <f t="shared" si="259"/>
        <v>5-980</v>
      </c>
      <c r="AA68" s="475">
        <f t="shared" ref="AA68" si="332">AA67</f>
        <v>0</v>
      </c>
      <c r="AB68" s="457">
        <f t="shared" si="248"/>
        <v>6</v>
      </c>
      <c r="AC68" s="458" t="str">
        <f t="shared" si="260"/>
        <v>6-980-0</v>
      </c>
      <c r="AD68" s="459" t="str">
        <f t="shared" si="261"/>
        <v>6-980</v>
      </c>
      <c r="AE68" s="475">
        <f t="shared" ref="AE68" si="333">AE67</f>
        <v>0</v>
      </c>
      <c r="AF68" s="457">
        <f t="shared" si="248"/>
        <v>7</v>
      </c>
      <c r="AG68" s="458" t="str">
        <f t="shared" si="262"/>
        <v>7-980-0</v>
      </c>
      <c r="AH68" s="459" t="str">
        <f t="shared" si="263"/>
        <v>7-980</v>
      </c>
      <c r="AI68" s="475">
        <f t="shared" ref="AI68" si="334">AI67</f>
        <v>0</v>
      </c>
      <c r="AJ68" s="457">
        <f t="shared" si="248"/>
        <v>8</v>
      </c>
      <c r="AK68" s="458" t="str">
        <f t="shared" si="312"/>
        <v>8-980-0</v>
      </c>
      <c r="AL68" s="459" t="str">
        <f t="shared" si="313"/>
        <v>8-980</v>
      </c>
      <c r="AM68" s="475">
        <f t="shared" ref="AM68" si="335">AM67</f>
        <v>0</v>
      </c>
      <c r="AN68" s="457">
        <f t="shared" si="248"/>
        <v>9</v>
      </c>
      <c r="AO68" s="458" t="str">
        <f t="shared" si="266"/>
        <v>9-980-0</v>
      </c>
      <c r="AP68" s="459" t="str">
        <f t="shared" si="267"/>
        <v>9-980</v>
      </c>
      <c r="AQ68" s="475">
        <f t="shared" ref="AQ68" si="336">AQ67</f>
        <v>0</v>
      </c>
      <c r="AR68" s="457">
        <f t="shared" si="248"/>
        <v>10</v>
      </c>
      <c r="AS68" s="458" t="str">
        <f t="shared" si="268"/>
        <v>10-980-0</v>
      </c>
      <c r="AT68" s="459" t="str">
        <f t="shared" si="269"/>
        <v>10-980</v>
      </c>
      <c r="AU68" s="475">
        <f t="shared" ref="AU68" si="337">AU67</f>
        <v>0</v>
      </c>
      <c r="AV68" s="457">
        <f t="shared" si="249"/>
        <v>11</v>
      </c>
      <c r="AW68" s="458" t="str">
        <f t="shared" si="318"/>
        <v>11-980-0</v>
      </c>
      <c r="AX68" s="459" t="str">
        <f t="shared" si="319"/>
        <v>11-980</v>
      </c>
      <c r="AY68" s="475">
        <f t="shared" ref="AY68" si="338">AY67</f>
        <v>0</v>
      </c>
      <c r="AZ68" s="457">
        <f t="shared" si="249"/>
        <v>12</v>
      </c>
      <c r="BA68" s="458" t="str">
        <f t="shared" si="320"/>
        <v>12-980-0</v>
      </c>
      <c r="BB68" s="459" t="str">
        <f t="shared" si="321"/>
        <v>12-980</v>
      </c>
      <c r="BC68" s="475">
        <f t="shared" ref="BC68" si="339">BC67</f>
        <v>0</v>
      </c>
      <c r="BD68" s="457">
        <f t="shared" si="249"/>
        <v>13</v>
      </c>
      <c r="BE68" s="458" t="str">
        <f t="shared" si="322"/>
        <v>13-980-0</v>
      </c>
      <c r="BF68" s="459" t="str">
        <f t="shared" si="323"/>
        <v>13-980</v>
      </c>
      <c r="BG68" s="476">
        <f t="shared" si="276"/>
        <v>0</v>
      </c>
    </row>
    <row r="69" spans="1:59" s="64" customFormat="1" ht="14.25" hidden="1" thickTop="1" thickBot="1">
      <c r="A69" s="18"/>
      <c r="B69" s="65"/>
      <c r="C69" s="852" t="s">
        <v>601</v>
      </c>
      <c r="D69" s="853"/>
      <c r="E69" s="211"/>
      <c r="F69" s="172" t="s">
        <v>602</v>
      </c>
      <c r="G69" s="172" t="s">
        <v>595</v>
      </c>
      <c r="H69" s="173">
        <f>H$3</f>
        <v>1</v>
      </c>
      <c r="I69" s="173" t="str">
        <f t="shared" si="250"/>
        <v>1-80 - 79-2.4.36.25</v>
      </c>
      <c r="J69" s="173" t="str">
        <f t="shared" si="251"/>
        <v>1-80 - 79</v>
      </c>
      <c r="K69" s="193">
        <f>SUM(K60:K61)</f>
        <v>0</v>
      </c>
      <c r="L69" s="173">
        <f>L$3</f>
        <v>2</v>
      </c>
      <c r="M69" s="173" t="str">
        <f t="shared" si="252"/>
        <v>2-80 - 79-2.4.36.25</v>
      </c>
      <c r="N69" s="173" t="str">
        <f t="shared" si="253"/>
        <v>2-80 - 79</v>
      </c>
      <c r="O69" s="193">
        <f>SUM(O60:O61)</f>
        <v>0</v>
      </c>
      <c r="P69" s="173">
        <f>P$3</f>
        <v>3</v>
      </c>
      <c r="Q69" s="173" t="str">
        <f t="shared" si="254"/>
        <v>3-80 - 79-2.4.36.25</v>
      </c>
      <c r="R69" s="173" t="str">
        <f t="shared" si="255"/>
        <v>3-80 - 79</v>
      </c>
      <c r="S69" s="193">
        <f>SUM(S60:S61)</f>
        <v>0</v>
      </c>
      <c r="T69" s="173">
        <f>T$3</f>
        <v>4</v>
      </c>
      <c r="U69" s="173" t="str">
        <f t="shared" si="256"/>
        <v>4-80 - 79-2.4.36.25</v>
      </c>
      <c r="V69" s="173" t="str">
        <f t="shared" si="257"/>
        <v>4-80 - 79</v>
      </c>
      <c r="W69" s="193">
        <f>SUM(W60:W61)</f>
        <v>0</v>
      </c>
      <c r="X69" s="173">
        <f>X$3</f>
        <v>5</v>
      </c>
      <c r="Y69" s="173" t="str">
        <f t="shared" si="258"/>
        <v>5-80 - 79-2.4.36.25</v>
      </c>
      <c r="Z69" s="173" t="str">
        <f t="shared" si="259"/>
        <v>5-80 - 79</v>
      </c>
      <c r="AA69" s="193">
        <f>SUM(AA60:AA61)</f>
        <v>0</v>
      </c>
      <c r="AB69" s="173">
        <f>AB$3</f>
        <v>6</v>
      </c>
      <c r="AC69" s="173" t="str">
        <f t="shared" si="260"/>
        <v>6-80 - 79-2.4.36.25</v>
      </c>
      <c r="AD69" s="173" t="str">
        <f t="shared" si="261"/>
        <v>6-80 - 79</v>
      </c>
      <c r="AE69" s="193">
        <f>SUM(AE60:AE61)</f>
        <v>0</v>
      </c>
      <c r="AF69" s="173">
        <f>AF$3</f>
        <v>7</v>
      </c>
      <c r="AG69" s="173" t="str">
        <f t="shared" si="262"/>
        <v>7-80 - 79-2.4.36.25</v>
      </c>
      <c r="AH69" s="173" t="str">
        <f t="shared" si="263"/>
        <v>7-80 - 79</v>
      </c>
      <c r="AI69" s="193">
        <f>SUM(AI60:AI61)</f>
        <v>0</v>
      </c>
      <c r="AJ69" s="173">
        <f>AJ$3</f>
        <v>8</v>
      </c>
      <c r="AK69" s="173" t="str">
        <f t="shared" si="264"/>
        <v>8-80 - 79-2.4.36.25</v>
      </c>
      <c r="AL69" s="173" t="str">
        <f t="shared" si="265"/>
        <v>8-80 - 79</v>
      </c>
      <c r="AM69" s="193">
        <f>SUM(AM60:AM61)</f>
        <v>0</v>
      </c>
      <c r="AN69" s="173">
        <f>AN$3</f>
        <v>9</v>
      </c>
      <c r="AO69" s="173" t="str">
        <f t="shared" si="266"/>
        <v>9-80 - 79-2.4.36.25</v>
      </c>
      <c r="AP69" s="173" t="str">
        <f t="shared" si="267"/>
        <v>9-80 - 79</v>
      </c>
      <c r="AQ69" s="193">
        <f>SUM(AQ60:AQ61)</f>
        <v>0</v>
      </c>
      <c r="AR69" s="173">
        <f>AR$3</f>
        <v>10</v>
      </c>
      <c r="AS69" s="173" t="str">
        <f t="shared" si="268"/>
        <v>10-80 - 79-2.4.36.25</v>
      </c>
      <c r="AT69" s="173" t="str">
        <f t="shared" si="269"/>
        <v>10-80 - 79</v>
      </c>
      <c r="AU69" s="193">
        <f>SUM(AU60:AU61)</f>
        <v>0</v>
      </c>
      <c r="AV69" s="173">
        <f>AV$3</f>
        <v>11</v>
      </c>
      <c r="AW69" s="173" t="str">
        <f t="shared" si="270"/>
        <v>11-80 - 79-2.4.36.25</v>
      </c>
      <c r="AX69" s="173" t="str">
        <f t="shared" si="271"/>
        <v>11-80 - 79</v>
      </c>
      <c r="AY69" s="193">
        <f>SUM(AY60:AY61)</f>
        <v>0</v>
      </c>
      <c r="AZ69" s="173">
        <f>AZ$3</f>
        <v>12</v>
      </c>
      <c r="BA69" s="173" t="str">
        <f t="shared" si="272"/>
        <v>12-80 - 79-2.4.36.25</v>
      </c>
      <c r="BB69" s="173" t="str">
        <f t="shared" si="273"/>
        <v>12-80 - 79</v>
      </c>
      <c r="BC69" s="193">
        <f>SUM(BC60:BC61)</f>
        <v>0</v>
      </c>
      <c r="BD69" s="173">
        <f>BD$3</f>
        <v>13</v>
      </c>
      <c r="BE69" s="173" t="str">
        <f t="shared" si="274"/>
        <v>13-80 - 79-2.4.36.25</v>
      </c>
      <c r="BF69" s="173" t="str">
        <f t="shared" si="275"/>
        <v>13-80 - 79</v>
      </c>
      <c r="BG69" s="174">
        <f>K69+O69+S69+W69+AA69+AE69+AI69+AM69+AQ69+AU69+AY69+BC69</f>
        <v>0</v>
      </c>
    </row>
    <row r="70" spans="1:59" ht="13.5" thickTop="1"/>
  </sheetData>
  <sheetProtection algorithmName="SHA-512" hashValue="IPfqhMXFjplOcajBzIlz8yv2Lfmr/pgQ9E9HCndQ9Xc5hHmw5duBMXaKoADmJ2GDiNFeww/e1bYG/hvCwhf4MQ==" saltValue="Z7UlF4FoMoYnzeekXyTjKw==" spinCount="100000" sheet="1" objects="1" scenarios="1" autoFilter="0"/>
  <autoFilter ref="B3:BC3" xr:uid="{00000000-0001-0000-0A00-000000000000}">
    <filterColumn colId="0" showButton="0"/>
    <filterColumn colId="2" showButton="0"/>
  </autoFilter>
  <mergeCells count="55">
    <mergeCell ref="B68:E68"/>
    <mergeCell ref="C65:E65"/>
    <mergeCell ref="C66:E66"/>
    <mergeCell ref="C67:E67"/>
    <mergeCell ref="B59:E59"/>
    <mergeCell ref="C60:E60"/>
    <mergeCell ref="B60:B63"/>
    <mergeCell ref="C63:E63"/>
    <mergeCell ref="B64:E64"/>
    <mergeCell ref="D45:E45"/>
    <mergeCell ref="D49:D57"/>
    <mergeCell ref="D46:E46"/>
    <mergeCell ref="D47:D48"/>
    <mergeCell ref="B58:E58"/>
    <mergeCell ref="D40:E40"/>
    <mergeCell ref="D41:E41"/>
    <mergeCell ref="D42:E42"/>
    <mergeCell ref="D43:E43"/>
    <mergeCell ref="D44:E44"/>
    <mergeCell ref="D35:E35"/>
    <mergeCell ref="D36:E36"/>
    <mergeCell ref="D37:E37"/>
    <mergeCell ref="D38:E38"/>
    <mergeCell ref="D39:E39"/>
    <mergeCell ref="D19:E19"/>
    <mergeCell ref="D20:D21"/>
    <mergeCell ref="D32:E32"/>
    <mergeCell ref="D33:E33"/>
    <mergeCell ref="D34:E34"/>
    <mergeCell ref="D9:E9"/>
    <mergeCell ref="D10:E10"/>
    <mergeCell ref="D11:E11"/>
    <mergeCell ref="D12:E12"/>
    <mergeCell ref="D13:E13"/>
    <mergeCell ref="D4:E4"/>
    <mergeCell ref="D5:E5"/>
    <mergeCell ref="D6:E6"/>
    <mergeCell ref="D7:E7"/>
    <mergeCell ref="D8:E8"/>
    <mergeCell ref="C69:D69"/>
    <mergeCell ref="B65:B67"/>
    <mergeCell ref="B3:C3"/>
    <mergeCell ref="C31:C57"/>
    <mergeCell ref="B4:B57"/>
    <mergeCell ref="C61:E61"/>
    <mergeCell ref="C62:E62"/>
    <mergeCell ref="D14:E14"/>
    <mergeCell ref="D15:E15"/>
    <mergeCell ref="D16:E16"/>
    <mergeCell ref="D17:E17"/>
    <mergeCell ref="D18:E18"/>
    <mergeCell ref="D3:E3"/>
    <mergeCell ref="C4:C30"/>
    <mergeCell ref="D31:E31"/>
    <mergeCell ref="D22:D30"/>
  </mergeCells>
  <dataValidations count="1">
    <dataValidation type="decimal" operator="greaterThanOrEqual" allowBlank="1" showInputMessage="1" showErrorMessage="1" errorTitle="Valor $" error="El dato diligenciado es incorrecto._x000a__x000a_El campo solo acepta números positivos sin letras ni caracteres especiales." sqref="O66 S66 W66 AA66 AE66 AI66 AM66 AQ66 AU66 BC66 AY66 W60:W62 S60:S62 K60:K62 O60:O62 AY60:AY62 BC60:BC62 AU60:AU62 AQ60:AQ62 AI60:AI62 AE60:AE62 AA60:AA62 K66 AM60:AM62 AY64 BC64 AU64 AQ64 AM64 AI64 AE64 AA64 W64 S64 O64 AM4:AM58 O4:O58 AY4:AY58 AQ4:AQ58 AU4:AU58 BC4:BC58 AI4:AI58 AE4:AE58 AA4:AA58 W4:W58 S4:S58 K4:K58" xr:uid="{00000000-0002-0000-0A00-000000000000}">
      <formula1>0</formula1>
    </dataValidation>
  </dataValidations>
  <printOptions horizontalCentered="1" verticalCentered="1"/>
  <pageMargins left="0.39370078740157483" right="0.39370078740157483" top="0.78740157480314965" bottom="0.59055118110236227" header="0" footer="0"/>
  <pageSetup scale="31" orientation="portrait" blackAndWhite="1" horizontalDpi="300" verticalDpi="300" r:id="rId1"/>
  <headerFooter alignWithMargins="0">
    <oddHeader xml:space="preserve">&amp;L&amp;G&amp;CPROCESO GESTIÓN FINANCIERA
FORMATO REVISIÓN DE RETENCIÓN EN LA FUENTE
&amp;RF1.P34.GF
Versión 7
&amp;P de &amp;N
20/02/2026
Clasificación de la Información
Pública
</oddHeader>
    <oddFooter>&amp;C&amp;G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-0.249977111117893"/>
    <pageSetUpPr fitToPage="1"/>
  </sheetPr>
  <dimension ref="B1:AD5806"/>
  <sheetViews>
    <sheetView showGridLines="0" zoomScale="120" zoomScaleNormal="120" workbookViewId="0">
      <pane xSplit="7" ySplit="3" topLeftCell="V4" activePane="bottomRight" state="frozen"/>
      <selection activeCell="J81" sqref="J81"/>
      <selection pane="topRight" activeCell="J81" sqref="J81"/>
      <selection pane="bottomLeft" activeCell="J81" sqref="J81"/>
      <selection pane="bottomRight" activeCell="J81" sqref="J81"/>
    </sheetView>
  </sheetViews>
  <sheetFormatPr baseColWidth="10" defaultColWidth="11.42578125" defaultRowHeight="15"/>
  <cols>
    <col min="1" max="1" width="2.7109375" style="6" customWidth="1"/>
    <col min="2" max="3" width="12.42578125" style="9" customWidth="1"/>
    <col min="4" max="4" width="10" style="9" customWidth="1"/>
    <col min="5" max="6" width="8.7109375" style="9" customWidth="1"/>
    <col min="7" max="7" width="12.42578125" style="10" hidden="1" customWidth="1"/>
    <col min="8" max="8" width="8.7109375" style="39" customWidth="1"/>
    <col min="9" max="9" width="30.5703125" style="39" customWidth="1"/>
    <col min="10" max="10" width="10.85546875" style="219" customWidth="1"/>
    <col min="11" max="11" width="16.42578125" style="39" customWidth="1"/>
    <col min="12" max="12" width="22.7109375" style="39" customWidth="1"/>
    <col min="13" max="13" width="16.140625" style="39" customWidth="1"/>
    <col min="14" max="14" width="16" style="158" bestFit="1" customWidth="1"/>
    <col min="15" max="15" width="14.7109375" style="39" bestFit="1" customWidth="1"/>
    <col min="16" max="16" width="19.5703125" style="158" customWidth="1"/>
    <col min="17" max="17" width="9.28515625" style="39" bestFit="1" customWidth="1"/>
    <col min="18" max="20" width="14.28515625" style="39" customWidth="1"/>
    <col min="21" max="21" width="12.5703125" style="39" customWidth="1"/>
    <col min="22" max="22" width="14.28515625" style="39" customWidth="1"/>
    <col min="23" max="23" width="13.5703125" style="39" customWidth="1"/>
    <col min="24" max="24" width="34.85546875" style="39" customWidth="1"/>
    <col min="25" max="25" width="17.85546875" style="39" customWidth="1"/>
    <col min="26" max="26" width="20.85546875" style="39" bestFit="1" customWidth="1"/>
    <col min="27" max="27" width="57.42578125" style="39" customWidth="1"/>
    <col min="28" max="30" width="11.42578125" style="39"/>
    <col min="31" max="16384" width="11.42578125" style="6"/>
  </cols>
  <sheetData>
    <row r="1" spans="2:30" ht="21">
      <c r="B1" s="50" t="s">
        <v>603</v>
      </c>
      <c r="N1" s="580"/>
      <c r="P1" s="580"/>
    </row>
    <row r="2" spans="2:30" s="50" customFormat="1" ht="21">
      <c r="G2" s="51"/>
      <c r="H2" s="52" t="s">
        <v>604</v>
      </c>
      <c r="I2" s="52"/>
      <c r="J2" s="220"/>
      <c r="K2" s="52"/>
      <c r="L2" s="52"/>
      <c r="M2" s="52"/>
      <c r="N2" s="159"/>
      <c r="O2" s="52"/>
      <c r="P2" s="224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</row>
    <row r="3" spans="2:30" s="564" customFormat="1" ht="44.25" customHeight="1">
      <c r="B3" s="557" t="s">
        <v>528</v>
      </c>
      <c r="C3" s="557" t="s">
        <v>605</v>
      </c>
      <c r="D3" s="557" t="s">
        <v>606</v>
      </c>
      <c r="E3" s="557" t="s">
        <v>607</v>
      </c>
      <c r="F3" s="557" t="s">
        <v>444</v>
      </c>
      <c r="G3" s="558" t="s">
        <v>608</v>
      </c>
      <c r="H3" s="559" t="s">
        <v>609</v>
      </c>
      <c r="I3" s="559" t="s">
        <v>610</v>
      </c>
      <c r="J3" s="560" t="s">
        <v>611</v>
      </c>
      <c r="K3" s="559" t="s">
        <v>612</v>
      </c>
      <c r="L3" s="559" t="s">
        <v>613</v>
      </c>
      <c r="M3" s="559" t="s">
        <v>614</v>
      </c>
      <c r="N3" s="561" t="s">
        <v>615</v>
      </c>
      <c r="O3" s="562" t="s">
        <v>616</v>
      </c>
      <c r="P3" s="561" t="s">
        <v>617</v>
      </c>
      <c r="Q3" s="559" t="s">
        <v>618</v>
      </c>
      <c r="R3" s="559" t="s">
        <v>619</v>
      </c>
      <c r="S3" s="559" t="s">
        <v>620</v>
      </c>
      <c r="T3" s="559" t="s">
        <v>621</v>
      </c>
      <c r="U3" s="559" t="s">
        <v>622</v>
      </c>
      <c r="V3" s="559" t="s">
        <v>623</v>
      </c>
      <c r="W3" s="559" t="s">
        <v>624</v>
      </c>
      <c r="X3" s="559" t="s">
        <v>625</v>
      </c>
      <c r="Y3" s="559" t="s">
        <v>626</v>
      </c>
      <c r="Z3" s="559" t="s">
        <v>627</v>
      </c>
      <c r="AA3" s="559" t="s">
        <v>628</v>
      </c>
      <c r="AB3" s="563"/>
      <c r="AC3" s="563"/>
      <c r="AD3" s="563"/>
    </row>
    <row r="4" spans="2:30">
      <c r="B4" s="66" t="e">
        <f>LEFT(VLOOKUP(K4,'TCon08 al 2019-02-26'!$A$1:$H$68,6,0),6)</f>
        <v>#N/A</v>
      </c>
      <c r="C4" s="66" t="e">
        <f t="shared" ref="C4:C67" si="0">CONCATENATE(MID(B4,1,1),".",MID(B4,2,1),".",MID(B4,3,2),".",MID(B4,5,2))</f>
        <v>#N/A</v>
      </c>
      <c r="D4" s="66" t="e">
        <f>VLOOKUP(K4,'TCon08 al 2019-02-26'!$A$1:$H$68,8,0)</f>
        <v>#N/A</v>
      </c>
      <c r="E4" s="66">
        <f>YEAR(J4)</f>
        <v>1900</v>
      </c>
      <c r="F4" s="66">
        <f>+IF(J4=0,0,MONTH(J4))</f>
        <v>0</v>
      </c>
      <c r="G4" s="10" t="str">
        <f>+E4&amp;F4</f>
        <v>19000</v>
      </c>
      <c r="H4" s="232"/>
      <c r="I4" s="232"/>
      <c r="J4" s="232"/>
      <c r="K4" s="232"/>
      <c r="L4" s="232"/>
      <c r="M4" s="233"/>
      <c r="N4" s="266"/>
      <c r="O4" s="266"/>
      <c r="P4" s="266"/>
      <c r="Q4" s="234"/>
      <c r="R4" s="235"/>
      <c r="S4" s="232"/>
      <c r="T4" s="234"/>
      <c r="U4" s="234"/>
      <c r="V4" s="235"/>
      <c r="W4" s="232"/>
      <c r="X4" s="232"/>
      <c r="Y4" s="235"/>
      <c r="Z4" s="232"/>
      <c r="AA4" s="232"/>
    </row>
    <row r="5" spans="2:30" s="56" customFormat="1">
      <c r="B5" s="566" t="e">
        <f>LEFT(VLOOKUP(K5,'TCon08 al 2019-02-26'!$A$1:$H$68,6,0),6)</f>
        <v>#N/A</v>
      </c>
      <c r="C5" s="566" t="e">
        <f t="shared" si="0"/>
        <v>#N/A</v>
      </c>
      <c r="D5" s="566" t="e">
        <f>VLOOKUP(K5,'TCon08 al 2019-02-26'!$A$1:$H$68,8,0)</f>
        <v>#N/A</v>
      </c>
      <c r="E5" s="566">
        <f t="shared" ref="E5:E67" si="1">YEAR(J5)</f>
        <v>1900</v>
      </c>
      <c r="F5" s="566">
        <f t="shared" ref="F5:F68" si="2">+IF(J5=0,0,MONTH(J5))</f>
        <v>0</v>
      </c>
      <c r="G5" s="567" t="str">
        <f t="shared" ref="G5:G68" si="3">+E5&amp;F5</f>
        <v>19000</v>
      </c>
      <c r="H5" s="568"/>
      <c r="I5" s="568"/>
      <c r="J5" s="568"/>
      <c r="K5" s="568"/>
      <c r="L5" s="568"/>
      <c r="M5" s="569"/>
      <c r="N5" s="570"/>
      <c r="O5" s="570"/>
      <c r="P5" s="570"/>
      <c r="Q5" s="571"/>
      <c r="R5" s="572"/>
      <c r="S5" s="568"/>
      <c r="T5" s="571"/>
      <c r="U5" s="571"/>
      <c r="V5" s="572"/>
      <c r="W5" s="568"/>
      <c r="X5" s="568"/>
      <c r="Y5" s="572"/>
      <c r="Z5" s="568"/>
      <c r="AA5" s="568"/>
      <c r="AB5" s="573"/>
      <c r="AC5" s="573"/>
      <c r="AD5" s="573"/>
    </row>
    <row r="6" spans="2:30">
      <c r="B6" s="66" t="e">
        <f>LEFT(VLOOKUP(K6,'TCon08 al 2019-02-26'!$A$1:$H$68,6,0),6)</f>
        <v>#N/A</v>
      </c>
      <c r="C6" s="66" t="e">
        <f t="shared" si="0"/>
        <v>#N/A</v>
      </c>
      <c r="D6" s="66" t="e">
        <f>VLOOKUP(K6,'TCon08 al 2019-02-26'!$A$1:$H$68,8,0)</f>
        <v>#N/A</v>
      </c>
      <c r="E6" s="66">
        <f t="shared" si="1"/>
        <v>1900</v>
      </c>
      <c r="F6" s="66">
        <f t="shared" si="2"/>
        <v>0</v>
      </c>
      <c r="G6" s="10" t="str">
        <f t="shared" si="3"/>
        <v>19000</v>
      </c>
      <c r="H6" s="232"/>
      <c r="I6" s="232"/>
      <c r="J6" s="232"/>
      <c r="K6" s="232"/>
      <c r="L6" s="232"/>
      <c r="M6" s="233"/>
      <c r="N6" s="266"/>
      <c r="O6" s="266"/>
      <c r="P6" s="266"/>
      <c r="Q6" s="234"/>
      <c r="R6" s="235"/>
      <c r="S6" s="232"/>
      <c r="T6" s="234"/>
      <c r="U6" s="234"/>
      <c r="V6" s="235"/>
      <c r="W6" s="232"/>
      <c r="X6" s="232"/>
      <c r="Y6" s="235"/>
      <c r="Z6" s="232"/>
      <c r="AA6" s="232"/>
    </row>
    <row r="7" spans="2:30">
      <c r="B7" s="66" t="e">
        <f>LEFT(VLOOKUP(K7,'TCon08 al 2019-02-26'!$A$1:$H$68,6,0),6)</f>
        <v>#N/A</v>
      </c>
      <c r="C7" s="66" t="e">
        <f t="shared" si="0"/>
        <v>#N/A</v>
      </c>
      <c r="D7" s="66" t="e">
        <f>VLOOKUP(K7,'TCon08 al 2019-02-26'!$A$1:$H$68,8,0)</f>
        <v>#N/A</v>
      </c>
      <c r="E7" s="66">
        <f t="shared" si="1"/>
        <v>1900</v>
      </c>
      <c r="F7" s="66">
        <f t="shared" si="2"/>
        <v>0</v>
      </c>
      <c r="G7" s="10" t="str">
        <f t="shared" si="3"/>
        <v>19000</v>
      </c>
      <c r="H7" s="232"/>
      <c r="I7" s="232"/>
      <c r="J7" s="232"/>
      <c r="K7" s="232"/>
      <c r="L7" s="232"/>
      <c r="M7" s="233"/>
      <c r="N7" s="266"/>
      <c r="O7" s="266"/>
      <c r="P7" s="266"/>
      <c r="Q7" s="234"/>
      <c r="R7" s="235"/>
      <c r="S7" s="232"/>
      <c r="T7" s="234"/>
      <c r="U7" s="234"/>
      <c r="V7" s="235"/>
      <c r="W7" s="232"/>
      <c r="X7" s="232"/>
      <c r="Y7" s="235"/>
      <c r="Z7" s="232"/>
      <c r="AA7" s="232"/>
    </row>
    <row r="8" spans="2:30">
      <c r="B8" s="66" t="e">
        <f>LEFT(VLOOKUP(K8,'TCon08 al 2019-02-26'!$A$1:$H$68,6,0),6)</f>
        <v>#N/A</v>
      </c>
      <c r="C8" s="66" t="e">
        <f t="shared" si="0"/>
        <v>#N/A</v>
      </c>
      <c r="D8" s="66" t="e">
        <f>VLOOKUP(K8,'TCon08 al 2019-02-26'!$A$1:$H$68,8,0)</f>
        <v>#N/A</v>
      </c>
      <c r="E8" s="66">
        <f t="shared" si="1"/>
        <v>1900</v>
      </c>
      <c r="F8" s="66">
        <f t="shared" si="2"/>
        <v>0</v>
      </c>
      <c r="G8" s="10" t="str">
        <f t="shared" si="3"/>
        <v>19000</v>
      </c>
      <c r="H8" s="232"/>
      <c r="I8" s="232"/>
      <c r="J8" s="232"/>
      <c r="K8" s="232"/>
      <c r="L8" s="232"/>
      <c r="M8" s="233"/>
      <c r="N8" s="266"/>
      <c r="O8" s="266"/>
      <c r="P8" s="266"/>
      <c r="Q8" s="234"/>
      <c r="R8" s="235"/>
      <c r="S8" s="232"/>
      <c r="T8" s="234"/>
      <c r="U8" s="234"/>
      <c r="V8" s="235"/>
      <c r="W8" s="232"/>
      <c r="X8" s="232"/>
      <c r="Y8" s="235"/>
      <c r="Z8" s="232"/>
      <c r="AA8" s="232"/>
    </row>
    <row r="9" spans="2:30">
      <c r="B9" s="66" t="e">
        <f>LEFT(VLOOKUP(K9,'TCon08 al 2019-02-26'!$A$1:$H$68,6,0),6)</f>
        <v>#N/A</v>
      </c>
      <c r="C9" s="66" t="e">
        <f t="shared" si="0"/>
        <v>#N/A</v>
      </c>
      <c r="D9" s="66" t="e">
        <f>VLOOKUP(K9,'TCon08 al 2019-02-26'!$A$1:$H$68,8,0)</f>
        <v>#N/A</v>
      </c>
      <c r="E9" s="66">
        <f t="shared" si="1"/>
        <v>1900</v>
      </c>
      <c r="F9" s="66">
        <f t="shared" si="2"/>
        <v>0</v>
      </c>
      <c r="G9" s="10" t="str">
        <f t="shared" si="3"/>
        <v>19000</v>
      </c>
      <c r="H9" s="232"/>
      <c r="I9" s="232"/>
      <c r="J9" s="232"/>
      <c r="K9" s="232"/>
      <c r="L9" s="232"/>
      <c r="M9" s="233"/>
      <c r="N9" s="266"/>
      <c r="O9" s="266"/>
      <c r="P9" s="266"/>
      <c r="Q9" s="234"/>
      <c r="R9" s="235"/>
      <c r="S9" s="232"/>
      <c r="T9" s="234"/>
      <c r="U9" s="234"/>
      <c r="V9" s="235"/>
      <c r="W9" s="232"/>
      <c r="X9" s="232"/>
      <c r="Y9" s="235"/>
      <c r="Z9" s="232"/>
      <c r="AA9" s="232"/>
    </row>
    <row r="10" spans="2:30">
      <c r="B10" s="66" t="e">
        <f>LEFT(VLOOKUP(K10,'TCon08 al 2019-02-26'!$A$1:$H$68,6,0),6)</f>
        <v>#N/A</v>
      </c>
      <c r="C10" s="66" t="e">
        <f t="shared" si="0"/>
        <v>#N/A</v>
      </c>
      <c r="D10" s="66" t="e">
        <f>VLOOKUP(K10,'TCon08 al 2019-02-26'!$A$1:$H$68,8,0)</f>
        <v>#N/A</v>
      </c>
      <c r="E10" s="66">
        <f t="shared" si="1"/>
        <v>1900</v>
      </c>
      <c r="F10" s="66">
        <f t="shared" si="2"/>
        <v>0</v>
      </c>
      <c r="G10" s="10" t="str">
        <f t="shared" si="3"/>
        <v>19000</v>
      </c>
      <c r="H10" s="232"/>
      <c r="I10" s="232"/>
      <c r="J10" s="232"/>
      <c r="K10" s="232"/>
      <c r="L10" s="232"/>
      <c r="M10" s="233"/>
      <c r="N10" s="266"/>
      <c r="O10" s="266"/>
      <c r="P10" s="266"/>
      <c r="Q10" s="234"/>
      <c r="R10" s="235"/>
      <c r="S10" s="232"/>
      <c r="T10" s="234"/>
      <c r="U10" s="234"/>
      <c r="V10" s="235"/>
      <c r="W10" s="232"/>
      <c r="X10" s="232"/>
      <c r="Y10" s="235"/>
      <c r="Z10" s="232"/>
      <c r="AA10" s="232"/>
    </row>
    <row r="11" spans="2:30">
      <c r="B11" s="66" t="e">
        <f>LEFT(VLOOKUP(K11,'TCon08 al 2019-02-26'!$A$1:$H$68,6,0),6)</f>
        <v>#N/A</v>
      </c>
      <c r="C11" s="66" t="e">
        <f t="shared" si="0"/>
        <v>#N/A</v>
      </c>
      <c r="D11" s="66" t="e">
        <f>VLOOKUP(K11,'TCon08 al 2019-02-26'!$A$1:$H$68,8,0)</f>
        <v>#N/A</v>
      </c>
      <c r="E11" s="66">
        <f t="shared" si="1"/>
        <v>1900</v>
      </c>
      <c r="F11" s="66">
        <f t="shared" si="2"/>
        <v>0</v>
      </c>
      <c r="G11" s="10" t="str">
        <f t="shared" si="3"/>
        <v>19000</v>
      </c>
      <c r="H11" s="232"/>
      <c r="I11" s="232"/>
      <c r="J11" s="232"/>
      <c r="K11" s="232"/>
      <c r="L11" s="232"/>
      <c r="M11" s="233"/>
      <c r="N11" s="266"/>
      <c r="O11" s="266"/>
      <c r="P11" s="266"/>
      <c r="Q11" s="234"/>
      <c r="R11" s="235"/>
      <c r="S11" s="232"/>
      <c r="T11" s="234"/>
      <c r="U11" s="234"/>
      <c r="V11" s="235"/>
      <c r="W11" s="232"/>
      <c r="X11" s="232"/>
      <c r="Y11" s="235"/>
      <c r="Z11" s="232"/>
      <c r="AA11" s="232"/>
    </row>
    <row r="12" spans="2:30">
      <c r="B12" s="66" t="e">
        <f>LEFT(VLOOKUP(K12,'TCon08 al 2019-02-26'!$A$1:$H$68,6,0),6)</f>
        <v>#N/A</v>
      </c>
      <c r="C12" s="66" t="e">
        <f t="shared" si="0"/>
        <v>#N/A</v>
      </c>
      <c r="D12" s="66" t="e">
        <f>VLOOKUP(K12,'TCon08 al 2019-02-26'!$A$1:$H$68,8,0)</f>
        <v>#N/A</v>
      </c>
      <c r="E12" s="66">
        <f t="shared" si="1"/>
        <v>1900</v>
      </c>
      <c r="F12" s="66">
        <f t="shared" si="2"/>
        <v>0</v>
      </c>
      <c r="G12" s="10" t="str">
        <f t="shared" si="3"/>
        <v>19000</v>
      </c>
      <c r="H12" s="232"/>
      <c r="I12" s="232"/>
      <c r="J12" s="232"/>
      <c r="K12" s="232"/>
      <c r="L12" s="232"/>
      <c r="M12" s="233"/>
      <c r="N12" s="266"/>
      <c r="O12" s="266"/>
      <c r="P12" s="266"/>
      <c r="Q12" s="234"/>
      <c r="R12" s="235"/>
      <c r="S12" s="232"/>
      <c r="T12" s="234"/>
      <c r="U12" s="234"/>
      <c r="V12" s="235"/>
      <c r="W12" s="232"/>
      <c r="X12" s="232"/>
      <c r="Y12" s="235"/>
      <c r="Z12" s="232"/>
      <c r="AA12" s="232"/>
    </row>
    <row r="13" spans="2:30">
      <c r="B13" s="66" t="e">
        <f>LEFT(VLOOKUP(K13,'TCon08 al 2019-02-26'!$A$1:$H$68,6,0),6)</f>
        <v>#N/A</v>
      </c>
      <c r="C13" s="66" t="e">
        <f t="shared" si="0"/>
        <v>#N/A</v>
      </c>
      <c r="D13" s="66" t="e">
        <f>VLOOKUP(K13,'TCon08 al 2019-02-26'!$A$1:$H$68,8,0)</f>
        <v>#N/A</v>
      </c>
      <c r="E13" s="66">
        <f t="shared" si="1"/>
        <v>1900</v>
      </c>
      <c r="F13" s="66">
        <f t="shared" si="2"/>
        <v>0</v>
      </c>
      <c r="G13" s="10" t="str">
        <f t="shared" si="3"/>
        <v>19000</v>
      </c>
      <c r="H13" s="232"/>
      <c r="I13" s="232"/>
      <c r="J13" s="232"/>
      <c r="K13" s="232"/>
      <c r="L13" s="232"/>
      <c r="M13" s="233"/>
      <c r="N13" s="266"/>
      <c r="O13" s="266"/>
      <c r="P13" s="266"/>
      <c r="Q13" s="234"/>
      <c r="R13" s="235"/>
      <c r="S13" s="232"/>
      <c r="T13" s="234"/>
      <c r="U13" s="234"/>
      <c r="V13" s="235"/>
      <c r="W13" s="232"/>
      <c r="X13" s="232"/>
      <c r="Y13" s="235"/>
      <c r="Z13" s="232"/>
      <c r="AA13" s="232"/>
    </row>
    <row r="14" spans="2:30">
      <c r="B14" s="66" t="e">
        <f>LEFT(VLOOKUP(K14,'TCon08 al 2019-02-26'!$A$1:$H$68,6,0),6)</f>
        <v>#N/A</v>
      </c>
      <c r="C14" s="66" t="e">
        <f t="shared" si="0"/>
        <v>#N/A</v>
      </c>
      <c r="D14" s="66" t="e">
        <f>VLOOKUP(K14,'TCon08 al 2019-02-26'!$A$1:$H$68,8,0)</f>
        <v>#N/A</v>
      </c>
      <c r="E14" s="66">
        <f t="shared" si="1"/>
        <v>1900</v>
      </c>
      <c r="F14" s="66">
        <f t="shared" si="2"/>
        <v>0</v>
      </c>
      <c r="G14" s="10" t="str">
        <f t="shared" si="3"/>
        <v>19000</v>
      </c>
      <c r="H14" s="232"/>
      <c r="I14" s="232"/>
      <c r="J14" s="232"/>
      <c r="K14" s="232"/>
      <c r="L14" s="232"/>
      <c r="M14" s="233"/>
      <c r="N14" s="266"/>
      <c r="O14" s="266"/>
      <c r="P14" s="266"/>
      <c r="Q14" s="234"/>
      <c r="R14" s="235"/>
      <c r="S14" s="232"/>
      <c r="T14" s="234"/>
      <c r="U14" s="234"/>
      <c r="V14" s="235"/>
      <c r="W14" s="232"/>
      <c r="X14" s="232"/>
      <c r="Y14" s="235"/>
      <c r="Z14" s="232"/>
      <c r="AA14" s="232"/>
    </row>
    <row r="15" spans="2:30">
      <c r="B15" s="66" t="e">
        <f>LEFT(VLOOKUP(K15,'TCon08 al 2019-02-26'!$A$1:$H$68,6,0),6)</f>
        <v>#N/A</v>
      </c>
      <c r="C15" s="66" t="e">
        <f t="shared" si="0"/>
        <v>#N/A</v>
      </c>
      <c r="D15" s="66" t="e">
        <f>VLOOKUP(K15,'TCon08 al 2019-02-26'!$A$1:$H$68,8,0)</f>
        <v>#N/A</v>
      </c>
      <c r="E15" s="66">
        <f t="shared" si="1"/>
        <v>1900</v>
      </c>
      <c r="F15" s="66">
        <f t="shared" si="2"/>
        <v>0</v>
      </c>
      <c r="G15" s="10" t="str">
        <f t="shared" si="3"/>
        <v>19000</v>
      </c>
      <c r="H15" s="232"/>
      <c r="I15" s="232"/>
      <c r="J15" s="232"/>
      <c r="K15" s="232"/>
      <c r="L15" s="232"/>
      <c r="M15" s="233"/>
      <c r="N15" s="266"/>
      <c r="O15" s="266"/>
      <c r="P15" s="266"/>
      <c r="Q15" s="234"/>
      <c r="R15" s="235"/>
      <c r="S15" s="232"/>
      <c r="T15" s="234"/>
      <c r="U15" s="234"/>
      <c r="V15" s="235"/>
      <c r="W15" s="232"/>
      <c r="X15" s="232"/>
      <c r="Y15" s="235"/>
      <c r="Z15" s="232"/>
      <c r="AA15" s="232"/>
    </row>
    <row r="16" spans="2:30" s="56" customFormat="1">
      <c r="B16" s="566" t="e">
        <f>LEFT(VLOOKUP(K16,'TCon08 al 2019-02-26'!$A$1:$H$68,6,0),6)</f>
        <v>#N/A</v>
      </c>
      <c r="C16" s="566" t="e">
        <f t="shared" si="0"/>
        <v>#N/A</v>
      </c>
      <c r="D16" s="566" t="e">
        <f>VLOOKUP(K16,'TCon08 al 2019-02-26'!$A$1:$H$68,8,0)</f>
        <v>#N/A</v>
      </c>
      <c r="E16" s="566">
        <f t="shared" si="1"/>
        <v>1900</v>
      </c>
      <c r="F16" s="566">
        <f t="shared" si="2"/>
        <v>0</v>
      </c>
      <c r="G16" s="10" t="str">
        <f t="shared" si="3"/>
        <v>19000</v>
      </c>
      <c r="H16" s="568"/>
      <c r="I16" s="568"/>
      <c r="J16" s="568"/>
      <c r="K16" s="568"/>
      <c r="L16" s="568"/>
      <c r="M16" s="569"/>
      <c r="N16" s="570"/>
      <c r="O16" s="575"/>
      <c r="P16" s="570"/>
      <c r="Q16" s="571"/>
      <c r="R16" s="572"/>
      <c r="S16" s="568"/>
      <c r="T16" s="571"/>
      <c r="U16" s="571"/>
      <c r="V16" s="572"/>
      <c r="W16" s="568"/>
      <c r="X16" s="568"/>
      <c r="Y16" s="572"/>
      <c r="Z16" s="568"/>
      <c r="AA16" s="568"/>
      <c r="AB16" s="573"/>
      <c r="AC16" s="573"/>
      <c r="AD16" s="573"/>
    </row>
    <row r="17" spans="2:30">
      <c r="B17" s="66" t="e">
        <f>LEFT(VLOOKUP(K17,'TCon08 al 2019-02-26'!$A$1:$H$68,6,0),6)</f>
        <v>#N/A</v>
      </c>
      <c r="C17" s="66" t="e">
        <f t="shared" si="0"/>
        <v>#N/A</v>
      </c>
      <c r="D17" s="66" t="e">
        <f>VLOOKUP(K17,'TCon08 al 2019-02-26'!$A$1:$H$68,8,0)</f>
        <v>#N/A</v>
      </c>
      <c r="E17" s="66">
        <f t="shared" si="1"/>
        <v>1900</v>
      </c>
      <c r="F17" s="66">
        <f t="shared" si="2"/>
        <v>0</v>
      </c>
      <c r="G17" s="10" t="str">
        <f t="shared" si="3"/>
        <v>19000</v>
      </c>
      <c r="H17" s="232"/>
      <c r="I17" s="232"/>
      <c r="J17" s="232"/>
      <c r="K17" s="232"/>
      <c r="L17" s="232"/>
      <c r="M17" s="233"/>
      <c r="N17" s="266"/>
      <c r="O17" s="266"/>
      <c r="P17" s="266"/>
      <c r="Q17" s="234"/>
      <c r="R17" s="235"/>
      <c r="S17" s="232"/>
      <c r="T17" s="234"/>
      <c r="U17" s="234"/>
      <c r="V17" s="235"/>
      <c r="W17" s="232"/>
      <c r="X17" s="232"/>
      <c r="Y17" s="235"/>
      <c r="Z17" s="232"/>
      <c r="AA17" s="232"/>
    </row>
    <row r="18" spans="2:30" s="56" customFormat="1">
      <c r="B18" s="566" t="e">
        <f>LEFT(VLOOKUP(K18,'TCon08 al 2019-02-26'!$A$1:$H$68,6,0),6)</f>
        <v>#N/A</v>
      </c>
      <c r="C18" s="566" t="e">
        <f t="shared" si="0"/>
        <v>#N/A</v>
      </c>
      <c r="D18" s="566" t="e">
        <f>VLOOKUP(K18,'TCon08 al 2019-02-26'!$A$1:$H$68,8,0)</f>
        <v>#N/A</v>
      </c>
      <c r="E18" s="566">
        <f t="shared" si="1"/>
        <v>1900</v>
      </c>
      <c r="F18" s="566">
        <f t="shared" si="2"/>
        <v>0</v>
      </c>
      <c r="G18" s="10" t="str">
        <f t="shared" si="3"/>
        <v>19000</v>
      </c>
      <c r="H18" s="568"/>
      <c r="I18" s="568"/>
      <c r="J18" s="568"/>
      <c r="K18" s="568"/>
      <c r="L18" s="568"/>
      <c r="M18" s="569"/>
      <c r="N18" s="570"/>
      <c r="O18" s="570"/>
      <c r="P18" s="570"/>
      <c r="Q18" s="571"/>
      <c r="R18" s="572"/>
      <c r="S18" s="568"/>
      <c r="T18" s="571"/>
      <c r="U18" s="571"/>
      <c r="V18" s="572"/>
      <c r="W18" s="568"/>
      <c r="X18" s="574"/>
      <c r="Y18" s="572"/>
      <c r="Z18" s="568"/>
      <c r="AA18" s="568"/>
      <c r="AB18" s="573"/>
      <c r="AC18" s="573"/>
      <c r="AD18" s="573"/>
    </row>
    <row r="19" spans="2:30">
      <c r="B19" s="66" t="e">
        <f>LEFT(VLOOKUP(K19,'TCon08 al 2019-02-26'!$A$1:$H$68,6,0),6)</f>
        <v>#N/A</v>
      </c>
      <c r="C19" s="66" t="e">
        <f t="shared" si="0"/>
        <v>#N/A</v>
      </c>
      <c r="D19" s="66" t="e">
        <f>VLOOKUP(K19,'TCon08 al 2019-02-26'!$A$1:$H$68,8,0)</f>
        <v>#N/A</v>
      </c>
      <c r="E19" s="66">
        <f t="shared" si="1"/>
        <v>1900</v>
      </c>
      <c r="F19" s="66">
        <f t="shared" si="2"/>
        <v>0</v>
      </c>
      <c r="G19" s="10" t="str">
        <f t="shared" si="3"/>
        <v>19000</v>
      </c>
      <c r="H19" s="232"/>
      <c r="I19" s="232"/>
      <c r="J19" s="232"/>
      <c r="K19" s="232"/>
      <c r="L19" s="232"/>
      <c r="M19" s="233"/>
      <c r="N19" s="266"/>
      <c r="O19" s="266"/>
      <c r="P19" s="266"/>
      <c r="Q19" s="234"/>
      <c r="R19" s="235"/>
      <c r="S19" s="232"/>
      <c r="T19" s="234"/>
      <c r="U19" s="234"/>
      <c r="V19" s="235"/>
      <c r="W19" s="232"/>
      <c r="X19" s="236"/>
      <c r="Y19" s="235"/>
      <c r="Z19" s="232"/>
      <c r="AA19" s="232"/>
    </row>
    <row r="20" spans="2:30">
      <c r="B20" s="66" t="e">
        <f>LEFT(VLOOKUP(K20,'TCon08 al 2019-02-26'!$A$1:$H$68,6,0),6)</f>
        <v>#N/A</v>
      </c>
      <c r="C20" s="66" t="e">
        <f t="shared" si="0"/>
        <v>#N/A</v>
      </c>
      <c r="D20" s="66" t="e">
        <f>VLOOKUP(K20,'TCon08 al 2019-02-26'!$A$1:$H$68,8,0)</f>
        <v>#N/A</v>
      </c>
      <c r="E20" s="66">
        <f t="shared" si="1"/>
        <v>1900</v>
      </c>
      <c r="F20" s="66">
        <f t="shared" si="2"/>
        <v>0</v>
      </c>
      <c r="G20" s="10" t="str">
        <f t="shared" si="3"/>
        <v>19000</v>
      </c>
      <c r="H20" s="232"/>
      <c r="I20" s="232"/>
      <c r="J20" s="232"/>
      <c r="K20" s="232"/>
      <c r="L20" s="232"/>
      <c r="M20" s="233"/>
      <c r="N20" s="266"/>
      <c r="O20" s="266"/>
      <c r="P20" s="266"/>
      <c r="Q20" s="234"/>
      <c r="R20" s="235"/>
      <c r="S20" s="232"/>
      <c r="T20" s="234"/>
      <c r="U20" s="234"/>
      <c r="V20" s="235"/>
      <c r="W20" s="232"/>
      <c r="X20" s="236"/>
      <c r="Y20" s="235"/>
      <c r="Z20" s="232"/>
      <c r="AA20" s="232"/>
    </row>
    <row r="21" spans="2:30">
      <c r="B21" s="66" t="e">
        <f>LEFT(VLOOKUP(K21,'TCon08 al 2019-02-26'!$A$1:$H$68,6,0),6)</f>
        <v>#N/A</v>
      </c>
      <c r="C21" s="66" t="e">
        <f t="shared" si="0"/>
        <v>#N/A</v>
      </c>
      <c r="D21" s="66" t="e">
        <f>VLOOKUP(K21,'TCon08 al 2019-02-26'!$A$1:$H$68,8,0)</f>
        <v>#N/A</v>
      </c>
      <c r="E21" s="66">
        <f t="shared" si="1"/>
        <v>1900</v>
      </c>
      <c r="F21" s="66">
        <f t="shared" si="2"/>
        <v>0</v>
      </c>
      <c r="G21" s="10" t="str">
        <f t="shared" si="3"/>
        <v>19000</v>
      </c>
      <c r="H21" s="232"/>
      <c r="I21" s="232"/>
      <c r="J21" s="232"/>
      <c r="K21" s="232"/>
      <c r="L21" s="232"/>
      <c r="M21" s="233"/>
      <c r="N21" s="266"/>
      <c r="O21" s="266"/>
      <c r="P21" s="266"/>
      <c r="Q21" s="234"/>
      <c r="R21" s="235"/>
      <c r="S21" s="232"/>
      <c r="T21" s="234"/>
      <c r="U21" s="234"/>
      <c r="V21" s="235"/>
      <c r="W21" s="232"/>
      <c r="X21" s="236"/>
      <c r="Y21" s="235"/>
      <c r="Z21" s="232"/>
      <c r="AA21" s="232"/>
    </row>
    <row r="22" spans="2:30">
      <c r="B22" s="66" t="e">
        <f>LEFT(VLOOKUP(K22,'TCon08 al 2019-02-26'!$A$1:$H$68,6,0),6)</f>
        <v>#N/A</v>
      </c>
      <c r="C22" s="66" t="e">
        <f t="shared" si="0"/>
        <v>#N/A</v>
      </c>
      <c r="D22" s="66" t="e">
        <f>VLOOKUP(K22,'TCon08 al 2019-02-26'!$A$1:$H$68,8,0)</f>
        <v>#N/A</v>
      </c>
      <c r="E22" s="66">
        <f t="shared" si="1"/>
        <v>1900</v>
      </c>
      <c r="F22" s="66">
        <f t="shared" si="2"/>
        <v>0</v>
      </c>
      <c r="G22" s="10" t="str">
        <f t="shared" si="3"/>
        <v>19000</v>
      </c>
      <c r="H22" s="232"/>
      <c r="I22" s="232"/>
      <c r="J22" s="232"/>
      <c r="K22" s="232"/>
      <c r="L22" s="232"/>
      <c r="M22" s="233"/>
      <c r="N22" s="266"/>
      <c r="O22" s="266"/>
      <c r="P22" s="266"/>
      <c r="Q22" s="234"/>
      <c r="R22" s="235"/>
      <c r="S22" s="232"/>
      <c r="T22" s="234"/>
      <c r="U22" s="234"/>
      <c r="V22" s="235"/>
      <c r="W22" s="232"/>
      <c r="X22" s="236"/>
      <c r="Y22" s="235"/>
      <c r="Z22" s="232"/>
      <c r="AA22" s="232"/>
    </row>
    <row r="23" spans="2:30">
      <c r="B23" s="66" t="e">
        <f>LEFT(VLOOKUP(K23,'TCon08 al 2019-02-26'!$A$1:$H$68,6,0),6)</f>
        <v>#N/A</v>
      </c>
      <c r="C23" s="66" t="e">
        <f t="shared" si="0"/>
        <v>#N/A</v>
      </c>
      <c r="D23" s="66" t="e">
        <f>VLOOKUP(K23,'TCon08 al 2019-02-26'!$A$1:$H$68,8,0)</f>
        <v>#N/A</v>
      </c>
      <c r="E23" s="66">
        <f t="shared" si="1"/>
        <v>1900</v>
      </c>
      <c r="F23" s="66">
        <f t="shared" si="2"/>
        <v>0</v>
      </c>
      <c r="G23" s="10" t="str">
        <f t="shared" si="3"/>
        <v>19000</v>
      </c>
      <c r="H23" s="232"/>
      <c r="I23" s="232"/>
      <c r="J23" s="232"/>
      <c r="K23" s="232"/>
      <c r="L23" s="232"/>
      <c r="M23" s="233"/>
      <c r="N23" s="266"/>
      <c r="O23" s="266"/>
      <c r="P23" s="266"/>
      <c r="Q23" s="234"/>
      <c r="R23" s="235"/>
      <c r="S23" s="232"/>
      <c r="T23" s="234"/>
      <c r="U23" s="234"/>
      <c r="V23" s="235"/>
      <c r="W23" s="232"/>
      <c r="X23" s="236"/>
      <c r="Y23" s="235"/>
      <c r="Z23" s="232"/>
      <c r="AA23" s="232"/>
    </row>
    <row r="24" spans="2:30">
      <c r="B24" s="66" t="e">
        <f>LEFT(VLOOKUP(K24,'TCon08 al 2019-02-26'!$A$1:$H$68,6,0),6)</f>
        <v>#N/A</v>
      </c>
      <c r="C24" s="66" t="e">
        <f t="shared" si="0"/>
        <v>#N/A</v>
      </c>
      <c r="D24" s="66" t="e">
        <f>VLOOKUP(K24,'TCon08 al 2019-02-26'!$A$1:$H$68,8,0)</f>
        <v>#N/A</v>
      </c>
      <c r="E24" s="66">
        <f t="shared" si="1"/>
        <v>1900</v>
      </c>
      <c r="F24" s="66">
        <f t="shared" si="2"/>
        <v>0</v>
      </c>
      <c r="G24" s="10" t="str">
        <f t="shared" si="3"/>
        <v>19000</v>
      </c>
      <c r="H24" s="232"/>
      <c r="I24" s="232"/>
      <c r="J24" s="232"/>
      <c r="K24" s="232"/>
      <c r="L24" s="232"/>
      <c r="M24" s="233"/>
      <c r="N24" s="266"/>
      <c r="O24" s="266"/>
      <c r="P24" s="266"/>
      <c r="Q24" s="234"/>
      <c r="R24" s="235"/>
      <c r="S24" s="232"/>
      <c r="T24" s="234"/>
      <c r="U24" s="234"/>
      <c r="V24" s="235"/>
      <c r="W24" s="232"/>
      <c r="X24" s="236"/>
      <c r="Y24" s="235"/>
      <c r="Z24" s="232"/>
      <c r="AA24" s="232"/>
    </row>
    <row r="25" spans="2:30">
      <c r="B25" s="66" t="e">
        <f>LEFT(VLOOKUP(K25,'TCon08 al 2019-02-26'!$A$1:$H$68,6,0),6)</f>
        <v>#N/A</v>
      </c>
      <c r="C25" s="66" t="e">
        <f t="shared" si="0"/>
        <v>#N/A</v>
      </c>
      <c r="D25" s="66" t="e">
        <f>VLOOKUP(K25,'TCon08 al 2019-02-26'!$A$1:$H$68,8,0)</f>
        <v>#N/A</v>
      </c>
      <c r="E25" s="66">
        <f t="shared" si="1"/>
        <v>1900</v>
      </c>
      <c r="F25" s="66">
        <f t="shared" si="2"/>
        <v>0</v>
      </c>
      <c r="G25" s="10" t="str">
        <f t="shared" si="3"/>
        <v>19000</v>
      </c>
      <c r="H25" s="232"/>
      <c r="I25" s="232"/>
      <c r="J25" s="232"/>
      <c r="K25" s="232"/>
      <c r="L25" s="232"/>
      <c r="M25" s="233"/>
      <c r="N25" s="266"/>
      <c r="O25" s="266"/>
      <c r="P25" s="266"/>
      <c r="Q25" s="234"/>
      <c r="R25" s="235"/>
      <c r="S25" s="232"/>
      <c r="T25" s="234"/>
      <c r="U25" s="234"/>
      <c r="V25" s="235"/>
      <c r="W25" s="232"/>
      <c r="X25" s="236"/>
      <c r="Y25" s="235"/>
      <c r="Z25" s="232"/>
      <c r="AA25" s="232"/>
    </row>
    <row r="26" spans="2:30">
      <c r="B26" s="66" t="e">
        <f>LEFT(VLOOKUP(K26,'TCon08 al 2019-02-26'!$A$1:$H$68,6,0),6)</f>
        <v>#N/A</v>
      </c>
      <c r="C26" s="66" t="e">
        <f t="shared" si="0"/>
        <v>#N/A</v>
      </c>
      <c r="D26" s="66" t="e">
        <f>VLOOKUP(K26,'TCon08 al 2019-02-26'!$A$1:$H$68,8,0)</f>
        <v>#N/A</v>
      </c>
      <c r="E26" s="66">
        <f t="shared" si="1"/>
        <v>1900</v>
      </c>
      <c r="F26" s="66">
        <f t="shared" si="2"/>
        <v>0</v>
      </c>
      <c r="G26" s="10" t="str">
        <f t="shared" si="3"/>
        <v>19000</v>
      </c>
      <c r="H26" s="232"/>
      <c r="I26" s="232"/>
      <c r="J26" s="232"/>
      <c r="K26" s="232"/>
      <c r="L26" s="232"/>
      <c r="M26" s="233"/>
      <c r="N26" s="266"/>
      <c r="O26" s="266"/>
      <c r="P26" s="266"/>
      <c r="Q26" s="234"/>
      <c r="R26" s="235"/>
      <c r="S26" s="232"/>
      <c r="T26" s="234"/>
      <c r="U26" s="234"/>
      <c r="V26" s="235"/>
      <c r="W26" s="232"/>
      <c r="X26" s="236"/>
      <c r="Y26" s="235"/>
      <c r="Z26" s="232"/>
      <c r="AA26" s="232"/>
    </row>
    <row r="27" spans="2:30">
      <c r="B27" s="66" t="e">
        <f>LEFT(VLOOKUP(K27,'TCon08 al 2019-02-26'!$A$1:$H$68,6,0),6)</f>
        <v>#N/A</v>
      </c>
      <c r="C27" s="66" t="e">
        <f t="shared" si="0"/>
        <v>#N/A</v>
      </c>
      <c r="D27" s="66" t="e">
        <f>VLOOKUP(K27,'TCon08 al 2019-02-26'!$A$1:$H$68,8,0)</f>
        <v>#N/A</v>
      </c>
      <c r="E27" s="66">
        <f t="shared" si="1"/>
        <v>1900</v>
      </c>
      <c r="F27" s="66">
        <f t="shared" si="2"/>
        <v>0</v>
      </c>
      <c r="G27" s="10" t="str">
        <f t="shared" si="3"/>
        <v>19000</v>
      </c>
      <c r="H27" s="232"/>
      <c r="I27" s="232"/>
      <c r="J27" s="232"/>
      <c r="K27" s="232"/>
      <c r="L27" s="232"/>
      <c r="M27" s="233"/>
      <c r="N27" s="266"/>
      <c r="O27" s="266"/>
      <c r="P27" s="266"/>
      <c r="Q27" s="234"/>
      <c r="R27" s="235"/>
      <c r="S27" s="232"/>
      <c r="T27" s="234"/>
      <c r="U27" s="234"/>
      <c r="V27" s="235"/>
      <c r="W27" s="232"/>
      <c r="X27" s="236"/>
      <c r="Y27" s="235"/>
      <c r="Z27" s="232"/>
      <c r="AA27" s="232"/>
    </row>
    <row r="28" spans="2:30">
      <c r="B28" s="66" t="e">
        <f>LEFT(VLOOKUP(K28,'TCon08 al 2019-02-26'!$A$1:$H$68,6,0),6)</f>
        <v>#N/A</v>
      </c>
      <c r="C28" s="66" t="e">
        <f t="shared" si="0"/>
        <v>#N/A</v>
      </c>
      <c r="D28" s="66" t="e">
        <f>VLOOKUP(K28,'TCon08 al 2019-02-26'!$A$1:$H$68,8,0)</f>
        <v>#N/A</v>
      </c>
      <c r="E28" s="66">
        <f t="shared" si="1"/>
        <v>1900</v>
      </c>
      <c r="F28" s="66">
        <f t="shared" si="2"/>
        <v>0</v>
      </c>
      <c r="G28" s="10" t="str">
        <f t="shared" si="3"/>
        <v>19000</v>
      </c>
      <c r="H28" s="232"/>
      <c r="I28" s="232"/>
      <c r="J28" s="232"/>
      <c r="K28" s="232"/>
      <c r="L28" s="232"/>
      <c r="M28" s="233"/>
      <c r="N28" s="266"/>
      <c r="O28" s="266"/>
      <c r="P28" s="266"/>
      <c r="Q28" s="234"/>
      <c r="R28" s="235"/>
      <c r="S28" s="232"/>
      <c r="T28" s="234"/>
      <c r="U28" s="234"/>
      <c r="V28" s="235"/>
      <c r="W28" s="232"/>
      <c r="X28" s="232"/>
      <c r="Y28" s="235"/>
      <c r="Z28" s="232"/>
      <c r="AA28" s="232"/>
    </row>
    <row r="29" spans="2:30">
      <c r="B29" s="66" t="e">
        <f>LEFT(VLOOKUP(K29,'TCon08 al 2019-02-26'!$A$1:$H$68,6,0),6)</f>
        <v>#N/A</v>
      </c>
      <c r="C29" s="66" t="e">
        <f t="shared" si="0"/>
        <v>#N/A</v>
      </c>
      <c r="D29" s="66" t="e">
        <f>VLOOKUP(K29,'TCon08 al 2019-02-26'!$A$1:$H$68,8,0)</f>
        <v>#N/A</v>
      </c>
      <c r="E29" s="66">
        <f t="shared" si="1"/>
        <v>1900</v>
      </c>
      <c r="F29" s="66">
        <f t="shared" si="2"/>
        <v>0</v>
      </c>
      <c r="G29" s="10" t="str">
        <f t="shared" si="3"/>
        <v>19000</v>
      </c>
      <c r="H29" s="232"/>
      <c r="I29" s="232"/>
      <c r="J29" s="232"/>
      <c r="K29" s="232"/>
      <c r="L29" s="232"/>
      <c r="M29" s="233"/>
      <c r="N29" s="266"/>
      <c r="O29" s="266"/>
      <c r="P29" s="266"/>
      <c r="Q29" s="234"/>
      <c r="R29" s="235"/>
      <c r="S29" s="232"/>
      <c r="T29" s="234"/>
      <c r="U29" s="234"/>
      <c r="V29" s="235"/>
      <c r="W29" s="232"/>
      <c r="X29" s="232"/>
      <c r="Y29" s="235"/>
      <c r="Z29" s="232"/>
      <c r="AA29" s="232"/>
    </row>
    <row r="30" spans="2:30">
      <c r="B30" s="66" t="e">
        <f>LEFT(VLOOKUP(K30,'TCon08 al 2019-02-26'!$A$1:$H$68,6,0),6)</f>
        <v>#N/A</v>
      </c>
      <c r="C30" s="66" t="e">
        <f t="shared" si="0"/>
        <v>#N/A</v>
      </c>
      <c r="D30" s="66" t="e">
        <f>VLOOKUP(K30,'TCon08 al 2019-02-26'!$A$1:$H$68,8,0)</f>
        <v>#N/A</v>
      </c>
      <c r="E30" s="66">
        <f t="shared" si="1"/>
        <v>1900</v>
      </c>
      <c r="F30" s="66">
        <f t="shared" si="2"/>
        <v>0</v>
      </c>
      <c r="G30" s="10" t="str">
        <f t="shared" si="3"/>
        <v>19000</v>
      </c>
      <c r="H30" s="232"/>
      <c r="I30" s="232"/>
      <c r="J30" s="232"/>
      <c r="K30" s="232"/>
      <c r="L30" s="232"/>
      <c r="M30" s="233"/>
      <c r="N30" s="266"/>
      <c r="O30" s="266"/>
      <c r="P30" s="266"/>
      <c r="Q30" s="234"/>
      <c r="R30" s="235"/>
      <c r="S30" s="232"/>
      <c r="T30" s="234"/>
      <c r="U30" s="234"/>
      <c r="V30" s="235"/>
      <c r="W30" s="232"/>
      <c r="X30" s="232"/>
      <c r="Y30" s="235"/>
      <c r="Z30" s="232"/>
      <c r="AA30" s="232"/>
    </row>
    <row r="31" spans="2:30">
      <c r="B31" s="66" t="e">
        <f>LEFT(VLOOKUP(K31,'TCon08 al 2019-02-26'!$A$1:$H$68,6,0),6)</f>
        <v>#N/A</v>
      </c>
      <c r="C31" s="66" t="e">
        <f t="shared" si="0"/>
        <v>#N/A</v>
      </c>
      <c r="D31" s="66" t="e">
        <f>VLOOKUP(K31,'TCon08 al 2019-02-26'!$A$1:$H$68,8,0)</f>
        <v>#N/A</v>
      </c>
      <c r="E31" s="66">
        <f t="shared" si="1"/>
        <v>1900</v>
      </c>
      <c r="F31" s="66">
        <f t="shared" si="2"/>
        <v>0</v>
      </c>
      <c r="G31" s="10" t="str">
        <f t="shared" si="3"/>
        <v>19000</v>
      </c>
      <c r="H31" s="232"/>
      <c r="I31" s="232"/>
      <c r="J31" s="232"/>
      <c r="K31" s="232"/>
      <c r="L31" s="232"/>
      <c r="M31" s="233"/>
      <c r="N31" s="266"/>
      <c r="O31" s="266"/>
      <c r="P31" s="266"/>
      <c r="Q31" s="234"/>
      <c r="R31" s="235"/>
      <c r="S31" s="232"/>
      <c r="T31" s="234"/>
      <c r="U31" s="234"/>
      <c r="V31" s="235"/>
      <c r="W31" s="232"/>
      <c r="X31" s="232"/>
      <c r="Y31" s="235"/>
      <c r="Z31" s="232"/>
      <c r="AA31" s="232"/>
    </row>
    <row r="32" spans="2:30">
      <c r="B32" s="66" t="e">
        <f>LEFT(VLOOKUP(K32,'TCon08 al 2019-02-26'!$A$1:$H$68,6,0),6)</f>
        <v>#N/A</v>
      </c>
      <c r="C32" s="66" t="e">
        <f t="shared" si="0"/>
        <v>#N/A</v>
      </c>
      <c r="D32" s="66" t="e">
        <f>VLOOKUP(K32,'TCon08 al 2019-02-26'!$A$1:$H$68,8,0)</f>
        <v>#N/A</v>
      </c>
      <c r="E32" s="66">
        <f t="shared" si="1"/>
        <v>1900</v>
      </c>
      <c r="F32" s="66">
        <f t="shared" si="2"/>
        <v>0</v>
      </c>
      <c r="G32" s="10" t="str">
        <f t="shared" si="3"/>
        <v>19000</v>
      </c>
      <c r="H32" s="232"/>
      <c r="I32" s="232"/>
      <c r="J32" s="232"/>
      <c r="K32" s="232"/>
      <c r="L32" s="232"/>
      <c r="M32" s="233"/>
      <c r="N32" s="266"/>
      <c r="O32" s="266"/>
      <c r="P32" s="266"/>
      <c r="Q32" s="234"/>
      <c r="R32" s="235"/>
      <c r="S32" s="232"/>
      <c r="T32" s="234"/>
      <c r="U32" s="234"/>
      <c r="V32" s="235"/>
      <c r="W32" s="232"/>
      <c r="X32" s="232"/>
      <c r="Y32" s="235"/>
      <c r="Z32" s="232"/>
      <c r="AA32" s="232"/>
    </row>
    <row r="33" spans="2:27">
      <c r="B33" s="66" t="e">
        <f>LEFT(VLOOKUP(K33,'TCon08 al 2019-02-26'!$A$1:$H$68,6,0),6)</f>
        <v>#N/A</v>
      </c>
      <c r="C33" s="66" t="e">
        <f t="shared" si="0"/>
        <v>#N/A</v>
      </c>
      <c r="D33" s="66" t="e">
        <f>VLOOKUP(K33,'TCon08 al 2019-02-26'!$A$1:$H$68,8,0)</f>
        <v>#N/A</v>
      </c>
      <c r="E33" s="66">
        <f t="shared" si="1"/>
        <v>1900</v>
      </c>
      <c r="F33" s="66">
        <f t="shared" si="2"/>
        <v>0</v>
      </c>
      <c r="G33" s="10" t="str">
        <f t="shared" si="3"/>
        <v>19000</v>
      </c>
      <c r="H33" s="232"/>
      <c r="I33" s="232"/>
      <c r="J33" s="232"/>
      <c r="K33" s="232"/>
      <c r="L33" s="232"/>
      <c r="M33" s="233"/>
      <c r="N33" s="266"/>
      <c r="O33" s="266"/>
      <c r="P33" s="266"/>
      <c r="Q33" s="234"/>
      <c r="R33" s="235"/>
      <c r="S33" s="232"/>
      <c r="T33" s="234"/>
      <c r="U33" s="234"/>
      <c r="V33" s="235"/>
      <c r="W33" s="232"/>
      <c r="X33" s="232"/>
      <c r="Y33" s="235"/>
      <c r="Z33" s="232"/>
      <c r="AA33" s="232"/>
    </row>
    <row r="34" spans="2:27">
      <c r="B34" s="66" t="e">
        <f>LEFT(VLOOKUP(K34,'TCon08 al 2019-02-26'!$A$1:$H$68,6,0),6)</f>
        <v>#N/A</v>
      </c>
      <c r="C34" s="66" t="e">
        <f t="shared" si="0"/>
        <v>#N/A</v>
      </c>
      <c r="D34" s="66" t="e">
        <f>VLOOKUP(K34,'TCon08 al 2019-02-26'!$A$1:$H$68,8,0)</f>
        <v>#N/A</v>
      </c>
      <c r="E34" s="66">
        <f t="shared" si="1"/>
        <v>1900</v>
      </c>
      <c r="F34" s="66">
        <f t="shared" si="2"/>
        <v>0</v>
      </c>
      <c r="G34" s="10" t="str">
        <f t="shared" si="3"/>
        <v>19000</v>
      </c>
      <c r="H34" s="232"/>
      <c r="I34" s="232"/>
      <c r="J34" s="232"/>
      <c r="K34" s="232"/>
      <c r="L34" s="232"/>
      <c r="M34" s="233"/>
      <c r="N34" s="266"/>
      <c r="O34" s="266"/>
      <c r="P34" s="266"/>
      <c r="Q34" s="234"/>
      <c r="R34" s="235"/>
      <c r="S34" s="232"/>
      <c r="T34" s="234"/>
      <c r="U34" s="234"/>
      <c r="V34" s="235"/>
      <c r="W34" s="232"/>
      <c r="X34" s="232"/>
      <c r="Y34" s="235"/>
      <c r="Z34" s="232"/>
      <c r="AA34" s="232"/>
    </row>
    <row r="35" spans="2:27">
      <c r="B35" s="66" t="e">
        <f>LEFT(VLOOKUP(K35,'TCon08 al 2019-02-26'!$A$1:$H$68,6,0),6)</f>
        <v>#N/A</v>
      </c>
      <c r="C35" s="66" t="e">
        <f t="shared" si="0"/>
        <v>#N/A</v>
      </c>
      <c r="D35" s="66" t="e">
        <f>VLOOKUP(K35,'TCon08 al 2019-02-26'!$A$1:$H$68,8,0)</f>
        <v>#N/A</v>
      </c>
      <c r="E35" s="66">
        <f t="shared" si="1"/>
        <v>1900</v>
      </c>
      <c r="F35" s="66">
        <f t="shared" si="2"/>
        <v>0</v>
      </c>
      <c r="G35" s="10" t="str">
        <f t="shared" si="3"/>
        <v>19000</v>
      </c>
      <c r="H35" s="232"/>
      <c r="I35" s="232"/>
      <c r="J35" s="232"/>
      <c r="K35" s="232"/>
      <c r="L35" s="232"/>
      <c r="M35" s="233"/>
      <c r="N35" s="266"/>
      <c r="O35" s="266"/>
      <c r="P35" s="266"/>
      <c r="Q35" s="234"/>
      <c r="R35" s="235"/>
      <c r="S35" s="232"/>
      <c r="T35" s="234"/>
      <c r="U35" s="234"/>
      <c r="V35" s="235"/>
      <c r="W35" s="232"/>
      <c r="X35" s="232"/>
      <c r="Y35" s="235"/>
      <c r="Z35" s="232"/>
      <c r="AA35" s="232"/>
    </row>
    <row r="36" spans="2:27">
      <c r="B36" s="66" t="e">
        <f>LEFT(VLOOKUP(K36,'TCon08 al 2019-02-26'!$A$1:$H$68,6,0),6)</f>
        <v>#N/A</v>
      </c>
      <c r="C36" s="66" t="e">
        <f t="shared" si="0"/>
        <v>#N/A</v>
      </c>
      <c r="D36" s="66" t="e">
        <f>VLOOKUP(K36,'TCon08 al 2019-02-26'!$A$1:$H$68,8,0)</f>
        <v>#N/A</v>
      </c>
      <c r="E36" s="66">
        <f t="shared" si="1"/>
        <v>1900</v>
      </c>
      <c r="F36" s="66">
        <f t="shared" si="2"/>
        <v>0</v>
      </c>
      <c r="G36" s="10" t="str">
        <f t="shared" si="3"/>
        <v>19000</v>
      </c>
      <c r="H36" s="232"/>
      <c r="I36" s="232"/>
      <c r="J36" s="232"/>
      <c r="K36" s="232"/>
      <c r="L36" s="232"/>
      <c r="M36" s="233"/>
      <c r="N36" s="266"/>
      <c r="O36" s="266"/>
      <c r="P36" s="266"/>
      <c r="Q36" s="234"/>
      <c r="R36" s="235"/>
      <c r="S36" s="232"/>
      <c r="T36" s="234"/>
      <c r="U36" s="234"/>
      <c r="V36" s="235"/>
      <c r="W36" s="232"/>
      <c r="X36" s="232"/>
      <c r="Y36" s="235"/>
      <c r="Z36" s="232"/>
      <c r="AA36" s="232"/>
    </row>
    <row r="37" spans="2:27">
      <c r="B37" s="66" t="e">
        <f>LEFT(VLOOKUP(K37,'TCon08 al 2019-02-26'!$A$1:$H$68,6,0),6)</f>
        <v>#N/A</v>
      </c>
      <c r="C37" s="66" t="e">
        <f t="shared" si="0"/>
        <v>#N/A</v>
      </c>
      <c r="D37" s="66" t="e">
        <f>VLOOKUP(K37,'TCon08 al 2019-02-26'!$A$1:$H$68,8,0)</f>
        <v>#N/A</v>
      </c>
      <c r="E37" s="66">
        <f t="shared" si="1"/>
        <v>1900</v>
      </c>
      <c r="F37" s="66">
        <f t="shared" si="2"/>
        <v>0</v>
      </c>
      <c r="G37" s="10" t="str">
        <f t="shared" si="3"/>
        <v>19000</v>
      </c>
      <c r="H37" s="232"/>
      <c r="I37" s="232"/>
      <c r="J37" s="232"/>
      <c r="K37" s="232"/>
      <c r="L37" s="232"/>
      <c r="M37" s="233"/>
      <c r="N37" s="266"/>
      <c r="O37" s="266"/>
      <c r="P37" s="266"/>
      <c r="Q37" s="234"/>
      <c r="R37" s="235"/>
      <c r="S37" s="232"/>
      <c r="T37" s="234"/>
      <c r="U37" s="234"/>
      <c r="V37" s="235"/>
      <c r="W37" s="232"/>
      <c r="X37" s="232"/>
      <c r="Y37" s="235"/>
      <c r="Z37" s="232"/>
      <c r="AA37" s="232"/>
    </row>
    <row r="38" spans="2:27">
      <c r="B38" s="66" t="e">
        <f>LEFT(VLOOKUP(K38,'TCon08 al 2019-02-26'!$A$1:$H$68,6,0),6)</f>
        <v>#N/A</v>
      </c>
      <c r="C38" s="66" t="e">
        <f t="shared" si="0"/>
        <v>#N/A</v>
      </c>
      <c r="D38" s="66" t="e">
        <f>VLOOKUP(K38,'TCon08 al 2019-02-26'!$A$1:$H$68,8,0)</f>
        <v>#N/A</v>
      </c>
      <c r="E38" s="66">
        <f t="shared" si="1"/>
        <v>1900</v>
      </c>
      <c r="F38" s="66">
        <f t="shared" si="2"/>
        <v>0</v>
      </c>
      <c r="G38" s="10" t="str">
        <f t="shared" si="3"/>
        <v>19000</v>
      </c>
      <c r="H38" s="232"/>
      <c r="I38" s="232"/>
      <c r="J38" s="232"/>
      <c r="K38" s="232"/>
      <c r="L38" s="232"/>
      <c r="M38" s="233"/>
      <c r="N38" s="266"/>
      <c r="O38" s="266"/>
      <c r="P38" s="266"/>
      <c r="Q38" s="234"/>
      <c r="R38" s="235"/>
      <c r="S38" s="232"/>
      <c r="T38" s="234"/>
      <c r="U38" s="234"/>
      <c r="V38" s="235"/>
      <c r="W38" s="232"/>
      <c r="X38" s="232"/>
      <c r="Y38" s="235"/>
      <c r="Z38" s="232"/>
      <c r="AA38" s="232"/>
    </row>
    <row r="39" spans="2:27">
      <c r="B39" s="66" t="e">
        <f>LEFT(VLOOKUP(K39,'TCon08 al 2019-02-26'!$A$1:$H$68,6,0),6)</f>
        <v>#N/A</v>
      </c>
      <c r="C39" s="66" t="e">
        <f t="shared" si="0"/>
        <v>#N/A</v>
      </c>
      <c r="D39" s="66" t="e">
        <f>VLOOKUP(K39,'TCon08 al 2019-02-26'!$A$1:$H$68,8,0)</f>
        <v>#N/A</v>
      </c>
      <c r="E39" s="66">
        <f t="shared" si="1"/>
        <v>1900</v>
      </c>
      <c r="F39" s="66">
        <f t="shared" si="2"/>
        <v>0</v>
      </c>
      <c r="G39" s="10" t="str">
        <f t="shared" si="3"/>
        <v>19000</v>
      </c>
      <c r="H39" s="232"/>
      <c r="I39" s="232"/>
      <c r="J39" s="232"/>
      <c r="K39" s="232"/>
      <c r="L39" s="232"/>
      <c r="M39" s="233"/>
      <c r="N39" s="266"/>
      <c r="O39" s="266"/>
      <c r="P39" s="266"/>
      <c r="Q39" s="234"/>
      <c r="R39" s="235"/>
      <c r="S39" s="232"/>
      <c r="T39" s="234"/>
      <c r="U39" s="234"/>
      <c r="V39" s="235"/>
      <c r="W39" s="232"/>
      <c r="X39" s="232"/>
      <c r="Y39" s="235"/>
      <c r="Z39" s="232"/>
      <c r="AA39" s="232"/>
    </row>
    <row r="40" spans="2:27">
      <c r="B40" s="66" t="e">
        <f>LEFT(VLOOKUP(K40,'TCon08 al 2019-02-26'!$A$1:$H$68,6,0),6)</f>
        <v>#N/A</v>
      </c>
      <c r="C40" s="66" t="e">
        <f t="shared" si="0"/>
        <v>#N/A</v>
      </c>
      <c r="D40" s="66" t="e">
        <f>VLOOKUP(K40,'TCon08 al 2019-02-26'!$A$1:$H$68,8,0)</f>
        <v>#N/A</v>
      </c>
      <c r="E40" s="66">
        <f t="shared" si="1"/>
        <v>1900</v>
      </c>
      <c r="F40" s="66">
        <f t="shared" si="2"/>
        <v>0</v>
      </c>
      <c r="G40" s="10" t="str">
        <f t="shared" si="3"/>
        <v>19000</v>
      </c>
      <c r="H40" s="232"/>
      <c r="I40" s="232"/>
      <c r="J40" s="232"/>
      <c r="K40" s="232"/>
      <c r="L40" s="232"/>
      <c r="M40" s="233"/>
      <c r="N40" s="266"/>
      <c r="O40" s="266"/>
      <c r="P40" s="266"/>
      <c r="Q40" s="234"/>
      <c r="R40" s="235"/>
      <c r="S40" s="232"/>
      <c r="T40" s="234"/>
      <c r="U40" s="234"/>
      <c r="V40" s="235"/>
      <c r="W40" s="232"/>
      <c r="X40" s="232"/>
      <c r="Y40" s="235"/>
      <c r="Z40" s="232"/>
      <c r="AA40" s="232"/>
    </row>
    <row r="41" spans="2:27">
      <c r="B41" s="66" t="e">
        <f>LEFT(VLOOKUP(K41,'TCon08 al 2019-02-26'!$A$1:$H$68,6,0),6)</f>
        <v>#N/A</v>
      </c>
      <c r="C41" s="66" t="e">
        <f t="shared" si="0"/>
        <v>#N/A</v>
      </c>
      <c r="D41" s="66" t="e">
        <f>VLOOKUP(K41,'TCon08 al 2019-02-26'!$A$1:$H$68,8,0)</f>
        <v>#N/A</v>
      </c>
      <c r="E41" s="66">
        <f t="shared" si="1"/>
        <v>1900</v>
      </c>
      <c r="F41" s="66">
        <f t="shared" si="2"/>
        <v>0</v>
      </c>
      <c r="G41" s="10" t="str">
        <f t="shared" si="3"/>
        <v>19000</v>
      </c>
      <c r="H41" s="232"/>
      <c r="I41" s="232"/>
      <c r="J41" s="232"/>
      <c r="K41" s="232"/>
      <c r="L41" s="232"/>
      <c r="M41" s="233"/>
      <c r="N41" s="266"/>
      <c r="O41" s="266"/>
      <c r="P41" s="266"/>
      <c r="Q41" s="234"/>
      <c r="R41" s="235"/>
      <c r="S41" s="232"/>
      <c r="T41" s="234"/>
      <c r="U41" s="234"/>
      <c r="V41" s="235"/>
      <c r="W41" s="232"/>
      <c r="X41" s="232"/>
      <c r="Y41" s="235"/>
      <c r="Z41" s="232"/>
      <c r="AA41" s="232"/>
    </row>
    <row r="42" spans="2:27">
      <c r="B42" s="66" t="e">
        <f>LEFT(VLOOKUP(K42,'TCon08 al 2019-02-26'!$A$1:$H$68,6,0),6)</f>
        <v>#N/A</v>
      </c>
      <c r="C42" s="66" t="e">
        <f t="shared" si="0"/>
        <v>#N/A</v>
      </c>
      <c r="D42" s="66" t="e">
        <f>VLOOKUP(K42,'TCon08 al 2019-02-26'!$A$1:$H$68,8,0)</f>
        <v>#N/A</v>
      </c>
      <c r="E42" s="66">
        <f t="shared" si="1"/>
        <v>1900</v>
      </c>
      <c r="F42" s="66">
        <f t="shared" si="2"/>
        <v>0</v>
      </c>
      <c r="G42" s="10" t="str">
        <f t="shared" si="3"/>
        <v>19000</v>
      </c>
      <c r="H42" s="232"/>
      <c r="I42" s="232"/>
      <c r="J42" s="232"/>
      <c r="K42" s="232"/>
      <c r="L42" s="232"/>
      <c r="M42" s="233"/>
      <c r="N42" s="266"/>
      <c r="O42" s="266"/>
      <c r="P42" s="266"/>
      <c r="Q42" s="234"/>
      <c r="R42" s="235"/>
      <c r="S42" s="232"/>
      <c r="T42" s="234"/>
      <c r="U42" s="234"/>
      <c r="V42" s="235"/>
      <c r="W42" s="232"/>
      <c r="X42" s="232"/>
      <c r="Y42" s="235"/>
      <c r="Z42" s="232"/>
      <c r="AA42" s="232"/>
    </row>
    <row r="43" spans="2:27">
      <c r="B43" s="66" t="e">
        <f>LEFT(VLOOKUP(K43,'TCon08 al 2019-02-26'!$A$1:$H$68,6,0),6)</f>
        <v>#N/A</v>
      </c>
      <c r="C43" s="66" t="e">
        <f t="shared" si="0"/>
        <v>#N/A</v>
      </c>
      <c r="D43" s="66" t="e">
        <f>VLOOKUP(K43,'TCon08 al 2019-02-26'!$A$1:$H$68,8,0)</f>
        <v>#N/A</v>
      </c>
      <c r="E43" s="66">
        <f t="shared" si="1"/>
        <v>1900</v>
      </c>
      <c r="F43" s="66">
        <f t="shared" si="2"/>
        <v>0</v>
      </c>
      <c r="G43" s="10" t="str">
        <f t="shared" si="3"/>
        <v>19000</v>
      </c>
      <c r="H43" s="232"/>
      <c r="I43" s="232"/>
      <c r="J43" s="232"/>
      <c r="K43" s="232"/>
      <c r="L43" s="232"/>
      <c r="M43" s="233"/>
      <c r="N43" s="266"/>
      <c r="O43" s="266"/>
      <c r="P43" s="266"/>
      <c r="Q43" s="234"/>
      <c r="R43" s="235"/>
      <c r="S43" s="232"/>
      <c r="T43" s="234"/>
      <c r="U43" s="234"/>
      <c r="V43" s="235"/>
      <c r="W43" s="232"/>
      <c r="X43" s="232"/>
      <c r="Y43" s="235"/>
      <c r="Z43" s="232"/>
      <c r="AA43" s="232"/>
    </row>
    <row r="44" spans="2:27">
      <c r="B44" s="66" t="e">
        <f>LEFT(VLOOKUP(K44,'TCon08 al 2019-02-26'!$A$1:$H$68,6,0),6)</f>
        <v>#N/A</v>
      </c>
      <c r="C44" s="66" t="e">
        <f t="shared" si="0"/>
        <v>#N/A</v>
      </c>
      <c r="D44" s="66" t="e">
        <f>VLOOKUP(K44,'TCon08 al 2019-02-26'!$A$1:$H$68,8,0)</f>
        <v>#N/A</v>
      </c>
      <c r="E44" s="66">
        <f t="shared" si="1"/>
        <v>1900</v>
      </c>
      <c r="F44" s="66">
        <f t="shared" si="2"/>
        <v>0</v>
      </c>
      <c r="G44" s="10" t="str">
        <f t="shared" si="3"/>
        <v>19000</v>
      </c>
      <c r="H44" s="232"/>
      <c r="I44" s="232"/>
      <c r="J44" s="232"/>
      <c r="K44" s="232"/>
      <c r="L44" s="232"/>
      <c r="M44" s="233"/>
      <c r="N44" s="266"/>
      <c r="O44" s="266"/>
      <c r="P44" s="266"/>
      <c r="Q44" s="234"/>
      <c r="R44" s="235"/>
      <c r="S44" s="232"/>
      <c r="T44" s="234"/>
      <c r="U44" s="234"/>
      <c r="V44" s="235"/>
      <c r="W44" s="232"/>
      <c r="X44" s="232"/>
      <c r="Y44" s="235"/>
      <c r="Z44" s="232"/>
      <c r="AA44" s="232"/>
    </row>
    <row r="45" spans="2:27">
      <c r="B45" s="66" t="e">
        <f>LEFT(VLOOKUP(K45,'TCon08 al 2019-02-26'!$A$1:$H$68,6,0),6)</f>
        <v>#N/A</v>
      </c>
      <c r="C45" s="66" t="e">
        <f t="shared" si="0"/>
        <v>#N/A</v>
      </c>
      <c r="D45" s="66" t="e">
        <f>VLOOKUP(K45,'TCon08 al 2019-02-26'!$A$1:$H$68,8,0)</f>
        <v>#N/A</v>
      </c>
      <c r="E45" s="66">
        <f t="shared" si="1"/>
        <v>1900</v>
      </c>
      <c r="F45" s="66">
        <f t="shared" si="2"/>
        <v>0</v>
      </c>
      <c r="G45" s="10" t="str">
        <f t="shared" si="3"/>
        <v>19000</v>
      </c>
      <c r="H45" s="232"/>
      <c r="I45" s="232"/>
      <c r="J45" s="232"/>
      <c r="K45" s="232"/>
      <c r="L45" s="232"/>
      <c r="M45" s="233"/>
      <c r="N45" s="266"/>
      <c r="O45" s="266"/>
      <c r="P45" s="266"/>
      <c r="Q45" s="234"/>
      <c r="R45" s="235"/>
      <c r="S45" s="232"/>
      <c r="T45" s="234"/>
      <c r="U45" s="234"/>
      <c r="V45" s="235"/>
      <c r="W45" s="232"/>
      <c r="X45" s="232"/>
      <c r="Y45" s="235"/>
      <c r="Z45" s="232"/>
      <c r="AA45" s="232"/>
    </row>
    <row r="46" spans="2:27">
      <c r="B46" s="66" t="e">
        <f>LEFT(VLOOKUP(K46,'TCon08 al 2019-02-26'!$A$1:$H$68,6,0),6)</f>
        <v>#N/A</v>
      </c>
      <c r="C46" s="66" t="e">
        <f t="shared" si="0"/>
        <v>#N/A</v>
      </c>
      <c r="D46" s="66" t="e">
        <f>VLOOKUP(K46,'TCon08 al 2019-02-26'!$A$1:$H$68,8,0)</f>
        <v>#N/A</v>
      </c>
      <c r="E46" s="66">
        <f t="shared" si="1"/>
        <v>1900</v>
      </c>
      <c r="F46" s="66">
        <f t="shared" si="2"/>
        <v>0</v>
      </c>
      <c r="G46" s="10" t="str">
        <f t="shared" si="3"/>
        <v>19000</v>
      </c>
      <c r="H46" s="232"/>
      <c r="I46" s="232"/>
      <c r="J46" s="232"/>
      <c r="K46" s="232"/>
      <c r="L46" s="232"/>
      <c r="M46" s="233"/>
      <c r="N46" s="266"/>
      <c r="O46" s="266"/>
      <c r="P46" s="266"/>
      <c r="Q46" s="234"/>
      <c r="R46" s="235"/>
      <c r="S46" s="232"/>
      <c r="T46" s="234"/>
      <c r="U46" s="234"/>
      <c r="V46" s="235"/>
      <c r="W46" s="232"/>
      <c r="X46" s="232"/>
      <c r="Y46" s="235"/>
      <c r="Z46" s="232"/>
      <c r="AA46" s="232"/>
    </row>
    <row r="47" spans="2:27">
      <c r="B47" s="66" t="e">
        <f>LEFT(VLOOKUP(K47,'TCon08 al 2019-02-26'!$A$1:$H$68,6,0),6)</f>
        <v>#N/A</v>
      </c>
      <c r="C47" s="66" t="e">
        <f t="shared" si="0"/>
        <v>#N/A</v>
      </c>
      <c r="D47" s="66" t="e">
        <f>VLOOKUP(K47,'TCon08 al 2019-02-26'!$A$1:$H$68,8,0)</f>
        <v>#N/A</v>
      </c>
      <c r="E47" s="66">
        <f t="shared" si="1"/>
        <v>1900</v>
      </c>
      <c r="F47" s="66">
        <f t="shared" si="2"/>
        <v>0</v>
      </c>
      <c r="G47" s="10" t="str">
        <f t="shared" si="3"/>
        <v>19000</v>
      </c>
      <c r="H47" s="232"/>
      <c r="I47" s="232"/>
      <c r="J47" s="232"/>
      <c r="K47" s="232"/>
      <c r="L47" s="232"/>
      <c r="M47" s="233"/>
      <c r="N47" s="266"/>
      <c r="O47" s="266"/>
      <c r="P47" s="266"/>
      <c r="Q47" s="234"/>
      <c r="R47" s="235"/>
      <c r="S47" s="232"/>
      <c r="T47" s="234"/>
      <c r="U47" s="234"/>
      <c r="V47" s="235"/>
      <c r="W47" s="232"/>
      <c r="X47" s="232"/>
      <c r="Y47" s="235"/>
      <c r="Z47" s="232"/>
      <c r="AA47" s="232"/>
    </row>
    <row r="48" spans="2:27">
      <c r="B48" s="66" t="e">
        <f>LEFT(VLOOKUP(K48,'TCon08 al 2019-02-26'!$A$1:$H$68,6,0),6)</f>
        <v>#N/A</v>
      </c>
      <c r="C48" s="66" t="e">
        <f t="shared" si="0"/>
        <v>#N/A</v>
      </c>
      <c r="D48" s="66" t="e">
        <f>VLOOKUP(K48,'TCon08 al 2019-02-26'!$A$1:$H$68,8,0)</f>
        <v>#N/A</v>
      </c>
      <c r="E48" s="66">
        <f t="shared" si="1"/>
        <v>1900</v>
      </c>
      <c r="F48" s="66">
        <f t="shared" si="2"/>
        <v>0</v>
      </c>
      <c r="G48" s="10" t="str">
        <f t="shared" si="3"/>
        <v>19000</v>
      </c>
      <c r="H48" s="232"/>
      <c r="I48" s="232"/>
      <c r="J48" s="232"/>
      <c r="K48" s="232"/>
      <c r="L48" s="232"/>
      <c r="M48" s="233"/>
      <c r="N48" s="266"/>
      <c r="O48" s="266"/>
      <c r="P48" s="266"/>
      <c r="Q48" s="234"/>
      <c r="R48" s="235"/>
      <c r="S48" s="232"/>
      <c r="T48" s="234"/>
      <c r="U48" s="234"/>
      <c r="V48" s="235"/>
      <c r="W48" s="232"/>
      <c r="X48" s="232"/>
      <c r="Y48" s="235"/>
      <c r="Z48" s="232"/>
      <c r="AA48" s="232"/>
    </row>
    <row r="49" spans="2:27">
      <c r="B49" s="66" t="e">
        <f>LEFT(VLOOKUP(K49,'TCon08 al 2019-02-26'!$A$1:$H$68,6,0),6)</f>
        <v>#N/A</v>
      </c>
      <c r="C49" s="66" t="e">
        <f t="shared" si="0"/>
        <v>#N/A</v>
      </c>
      <c r="D49" s="66" t="e">
        <f>VLOOKUP(K49,'TCon08 al 2019-02-26'!$A$1:$H$68,8,0)</f>
        <v>#N/A</v>
      </c>
      <c r="E49" s="66">
        <f t="shared" si="1"/>
        <v>1900</v>
      </c>
      <c r="F49" s="66">
        <f t="shared" si="2"/>
        <v>0</v>
      </c>
      <c r="G49" s="10" t="str">
        <f t="shared" si="3"/>
        <v>19000</v>
      </c>
      <c r="H49" s="232"/>
      <c r="I49" s="232"/>
      <c r="J49" s="232"/>
      <c r="K49" s="232"/>
      <c r="L49" s="232"/>
      <c r="M49" s="233"/>
      <c r="N49" s="266"/>
      <c r="O49" s="266"/>
      <c r="P49" s="266"/>
      <c r="Q49" s="234"/>
      <c r="R49" s="235"/>
      <c r="S49" s="232"/>
      <c r="T49" s="234"/>
      <c r="U49" s="234"/>
      <c r="V49" s="235"/>
      <c r="W49" s="232"/>
      <c r="X49" s="232"/>
      <c r="Y49" s="235"/>
      <c r="Z49" s="232"/>
      <c r="AA49" s="232"/>
    </row>
    <row r="50" spans="2:27">
      <c r="B50" s="66" t="e">
        <f>LEFT(VLOOKUP(K50,'TCon08 al 2019-02-26'!$A$1:$H$68,6,0),6)</f>
        <v>#N/A</v>
      </c>
      <c r="C50" s="66" t="e">
        <f t="shared" si="0"/>
        <v>#N/A</v>
      </c>
      <c r="D50" s="66" t="e">
        <f>VLOOKUP(K50,'TCon08 al 2019-02-26'!$A$1:$H$68,8,0)</f>
        <v>#N/A</v>
      </c>
      <c r="E50" s="66">
        <f t="shared" si="1"/>
        <v>1900</v>
      </c>
      <c r="F50" s="66">
        <f t="shared" si="2"/>
        <v>0</v>
      </c>
      <c r="G50" s="10" t="str">
        <f t="shared" si="3"/>
        <v>19000</v>
      </c>
      <c r="H50" s="232"/>
      <c r="I50" s="232"/>
      <c r="J50" s="232"/>
      <c r="K50" s="232"/>
      <c r="L50" s="232"/>
      <c r="M50" s="233"/>
      <c r="N50" s="266"/>
      <c r="O50" s="266"/>
      <c r="P50" s="266"/>
      <c r="Q50" s="234"/>
      <c r="R50" s="235"/>
      <c r="S50" s="232"/>
      <c r="T50" s="234"/>
      <c r="U50" s="234"/>
      <c r="V50" s="235"/>
      <c r="W50" s="232"/>
      <c r="X50" s="232"/>
      <c r="Y50" s="235"/>
      <c r="Z50" s="232"/>
      <c r="AA50" s="232"/>
    </row>
    <row r="51" spans="2:27">
      <c r="B51" s="66" t="e">
        <f>LEFT(VLOOKUP(K51,'TCon08 al 2019-02-26'!$A$1:$H$68,6,0),6)</f>
        <v>#N/A</v>
      </c>
      <c r="C51" s="66" t="e">
        <f t="shared" si="0"/>
        <v>#N/A</v>
      </c>
      <c r="D51" s="66" t="e">
        <f>VLOOKUP(K51,'TCon08 al 2019-02-26'!$A$1:$H$68,8,0)</f>
        <v>#N/A</v>
      </c>
      <c r="E51" s="66">
        <f t="shared" si="1"/>
        <v>1900</v>
      </c>
      <c r="F51" s="66">
        <f t="shared" si="2"/>
        <v>0</v>
      </c>
      <c r="G51" s="10" t="str">
        <f t="shared" si="3"/>
        <v>19000</v>
      </c>
      <c r="H51" s="232"/>
      <c r="I51" s="232"/>
      <c r="J51" s="232"/>
      <c r="K51" s="232"/>
      <c r="L51" s="232"/>
      <c r="M51" s="233"/>
      <c r="N51" s="266"/>
      <c r="O51" s="266"/>
      <c r="P51" s="266"/>
      <c r="Q51" s="234"/>
      <c r="R51" s="235"/>
      <c r="S51" s="232"/>
      <c r="T51" s="234"/>
      <c r="U51" s="234"/>
      <c r="V51" s="235"/>
      <c r="W51" s="232"/>
      <c r="X51" s="232"/>
      <c r="Y51" s="235"/>
      <c r="Z51" s="232"/>
      <c r="AA51" s="232"/>
    </row>
    <row r="52" spans="2:27">
      <c r="B52" s="66" t="e">
        <f>LEFT(VLOOKUP(K52,'TCon08 al 2019-02-26'!$A$1:$H$68,6,0),6)</f>
        <v>#N/A</v>
      </c>
      <c r="C52" s="66" t="e">
        <f t="shared" si="0"/>
        <v>#N/A</v>
      </c>
      <c r="D52" s="66" t="e">
        <f>VLOOKUP(K52,'TCon08 al 2019-02-26'!$A$1:$H$68,8,0)</f>
        <v>#N/A</v>
      </c>
      <c r="E52" s="66">
        <f t="shared" si="1"/>
        <v>1900</v>
      </c>
      <c r="F52" s="66">
        <f t="shared" si="2"/>
        <v>0</v>
      </c>
      <c r="G52" s="10" t="str">
        <f t="shared" si="3"/>
        <v>19000</v>
      </c>
      <c r="H52" s="232"/>
      <c r="I52" s="232"/>
      <c r="J52" s="232"/>
      <c r="K52" s="232"/>
      <c r="L52" s="232"/>
      <c r="M52" s="233"/>
      <c r="N52" s="266"/>
      <c r="O52" s="266"/>
      <c r="P52" s="266"/>
      <c r="Q52" s="234"/>
      <c r="R52" s="235"/>
      <c r="S52" s="232"/>
      <c r="T52" s="234"/>
      <c r="U52" s="234"/>
      <c r="V52" s="235"/>
      <c r="W52" s="232"/>
      <c r="X52" s="232"/>
      <c r="Y52" s="235"/>
      <c r="Z52" s="232"/>
      <c r="AA52" s="232"/>
    </row>
    <row r="53" spans="2:27">
      <c r="B53" s="66" t="e">
        <f>LEFT(VLOOKUP(K53,'TCon08 al 2019-02-26'!$A$1:$H$68,6,0),6)</f>
        <v>#N/A</v>
      </c>
      <c r="C53" s="66" t="e">
        <f t="shared" si="0"/>
        <v>#N/A</v>
      </c>
      <c r="D53" s="66" t="e">
        <f>VLOOKUP(K53,'TCon08 al 2019-02-26'!$A$1:$H$68,8,0)</f>
        <v>#N/A</v>
      </c>
      <c r="E53" s="66">
        <f t="shared" si="1"/>
        <v>1900</v>
      </c>
      <c r="F53" s="66">
        <f t="shared" si="2"/>
        <v>0</v>
      </c>
      <c r="G53" s="10" t="str">
        <f t="shared" si="3"/>
        <v>19000</v>
      </c>
      <c r="H53" s="232"/>
      <c r="I53" s="232"/>
      <c r="J53" s="232"/>
      <c r="K53" s="232"/>
      <c r="L53" s="232"/>
      <c r="M53" s="233"/>
      <c r="N53" s="266"/>
      <c r="O53" s="266"/>
      <c r="P53" s="266"/>
      <c r="Q53" s="234"/>
      <c r="R53" s="235"/>
      <c r="S53" s="232"/>
      <c r="T53" s="234"/>
      <c r="U53" s="234"/>
      <c r="V53" s="235"/>
      <c r="W53" s="232"/>
      <c r="X53" s="232"/>
      <c r="Y53" s="235"/>
      <c r="Z53" s="232"/>
      <c r="AA53" s="232"/>
    </row>
    <row r="54" spans="2:27">
      <c r="B54" s="66" t="e">
        <f>LEFT(VLOOKUP(K54,'TCon08 al 2019-02-26'!$A$1:$H$68,6,0),6)</f>
        <v>#N/A</v>
      </c>
      <c r="C54" s="66" t="e">
        <f t="shared" si="0"/>
        <v>#N/A</v>
      </c>
      <c r="D54" s="66" t="e">
        <f>VLOOKUP(K54,'TCon08 al 2019-02-26'!$A$1:$H$68,8,0)</f>
        <v>#N/A</v>
      </c>
      <c r="E54" s="66">
        <f t="shared" si="1"/>
        <v>1900</v>
      </c>
      <c r="F54" s="66">
        <f t="shared" si="2"/>
        <v>0</v>
      </c>
      <c r="G54" s="10" t="str">
        <f t="shared" si="3"/>
        <v>19000</v>
      </c>
      <c r="H54" s="232"/>
      <c r="I54" s="232"/>
      <c r="J54" s="232"/>
      <c r="K54" s="232"/>
      <c r="L54" s="232"/>
      <c r="M54" s="233"/>
      <c r="N54" s="266"/>
      <c r="O54" s="266"/>
      <c r="P54" s="266"/>
      <c r="Q54" s="234"/>
      <c r="R54" s="235"/>
      <c r="S54" s="232"/>
      <c r="T54" s="234"/>
      <c r="U54" s="234"/>
      <c r="V54" s="235"/>
      <c r="W54" s="232"/>
      <c r="X54" s="232"/>
      <c r="Y54" s="235"/>
      <c r="Z54" s="232"/>
      <c r="AA54" s="232"/>
    </row>
    <row r="55" spans="2:27">
      <c r="B55" s="66" t="e">
        <f>LEFT(VLOOKUP(K55,'TCon08 al 2019-02-26'!$A$1:$H$68,6,0),6)</f>
        <v>#N/A</v>
      </c>
      <c r="C55" s="66" t="e">
        <f t="shared" si="0"/>
        <v>#N/A</v>
      </c>
      <c r="D55" s="66" t="e">
        <f>VLOOKUP(K55,'TCon08 al 2019-02-26'!$A$1:$H$68,8,0)</f>
        <v>#N/A</v>
      </c>
      <c r="E55" s="66">
        <f t="shared" si="1"/>
        <v>1900</v>
      </c>
      <c r="F55" s="66">
        <f t="shared" si="2"/>
        <v>0</v>
      </c>
      <c r="G55" s="10" t="str">
        <f t="shared" si="3"/>
        <v>19000</v>
      </c>
      <c r="H55" s="232"/>
      <c r="I55" s="232"/>
      <c r="J55" s="232"/>
      <c r="K55" s="232"/>
      <c r="L55" s="232"/>
      <c r="M55" s="233"/>
      <c r="N55" s="266"/>
      <c r="O55" s="266"/>
      <c r="P55" s="266"/>
      <c r="Q55" s="234"/>
      <c r="R55" s="235"/>
      <c r="S55" s="232"/>
      <c r="T55" s="234"/>
      <c r="U55" s="234"/>
      <c r="V55" s="235"/>
      <c r="W55" s="232"/>
      <c r="X55" s="232"/>
      <c r="Y55" s="235"/>
      <c r="Z55" s="232"/>
      <c r="AA55" s="232"/>
    </row>
    <row r="56" spans="2:27">
      <c r="B56" s="66" t="e">
        <f>LEFT(VLOOKUP(K56,'TCon08 al 2019-02-26'!$A$1:$H$68,6,0),6)</f>
        <v>#N/A</v>
      </c>
      <c r="C56" s="66" t="e">
        <f t="shared" si="0"/>
        <v>#N/A</v>
      </c>
      <c r="D56" s="66" t="e">
        <f>VLOOKUP(K56,'TCon08 al 2019-02-26'!$A$1:$H$68,8,0)</f>
        <v>#N/A</v>
      </c>
      <c r="E56" s="66">
        <f t="shared" si="1"/>
        <v>1900</v>
      </c>
      <c r="F56" s="66">
        <f t="shared" si="2"/>
        <v>0</v>
      </c>
      <c r="G56" s="10" t="str">
        <f t="shared" si="3"/>
        <v>19000</v>
      </c>
      <c r="H56" s="232"/>
      <c r="I56" s="232"/>
      <c r="J56" s="232"/>
      <c r="K56" s="232"/>
      <c r="L56" s="232"/>
      <c r="M56" s="233"/>
      <c r="N56" s="266"/>
      <c r="O56" s="266"/>
      <c r="P56" s="266"/>
      <c r="Q56" s="234"/>
      <c r="R56" s="235"/>
      <c r="S56" s="232"/>
      <c r="T56" s="234"/>
      <c r="U56" s="234"/>
      <c r="V56" s="235"/>
      <c r="W56" s="232"/>
      <c r="X56" s="232"/>
      <c r="Y56" s="232"/>
      <c r="Z56" s="232"/>
      <c r="AA56" s="232"/>
    </row>
    <row r="57" spans="2:27">
      <c r="B57" s="66" t="e">
        <f>LEFT(VLOOKUP(K57,'TCon08 al 2019-02-26'!$A$1:$H$68,6,0),6)</f>
        <v>#N/A</v>
      </c>
      <c r="C57" s="66" t="e">
        <f t="shared" si="0"/>
        <v>#N/A</v>
      </c>
      <c r="D57" s="66" t="e">
        <f>VLOOKUP(K57,'TCon08 al 2019-02-26'!$A$1:$H$68,8,0)</f>
        <v>#N/A</v>
      </c>
      <c r="E57" s="66">
        <f t="shared" si="1"/>
        <v>1900</v>
      </c>
      <c r="F57" s="66">
        <f t="shared" si="2"/>
        <v>0</v>
      </c>
      <c r="G57" s="10" t="str">
        <f t="shared" si="3"/>
        <v>19000</v>
      </c>
      <c r="H57" s="232"/>
      <c r="I57" s="232"/>
      <c r="J57" s="232"/>
      <c r="K57" s="232"/>
      <c r="L57" s="232"/>
      <c r="M57" s="233"/>
      <c r="N57" s="266"/>
      <c r="O57" s="266"/>
      <c r="P57" s="266"/>
      <c r="Q57" s="234"/>
      <c r="R57" s="235"/>
      <c r="S57" s="232"/>
      <c r="T57" s="234"/>
      <c r="U57" s="234"/>
      <c r="V57" s="235"/>
      <c r="W57" s="232"/>
      <c r="X57" s="232"/>
      <c r="Y57" s="232"/>
      <c r="Z57" s="232"/>
      <c r="AA57" s="232"/>
    </row>
    <row r="58" spans="2:27">
      <c r="B58" s="66" t="e">
        <f>LEFT(VLOOKUP(K58,'TCon08 al 2019-02-26'!$A$1:$H$68,6,0),6)</f>
        <v>#N/A</v>
      </c>
      <c r="C58" s="66" t="e">
        <f t="shared" si="0"/>
        <v>#N/A</v>
      </c>
      <c r="D58" s="66" t="e">
        <f>VLOOKUP(K58,'TCon08 al 2019-02-26'!$A$1:$H$68,8,0)</f>
        <v>#N/A</v>
      </c>
      <c r="E58" s="66">
        <f t="shared" si="1"/>
        <v>1900</v>
      </c>
      <c r="F58" s="66">
        <f t="shared" si="2"/>
        <v>0</v>
      </c>
      <c r="G58" s="10" t="str">
        <f t="shared" si="3"/>
        <v>19000</v>
      </c>
      <c r="H58" s="232"/>
      <c r="I58" s="232"/>
      <c r="J58" s="232"/>
      <c r="K58" s="232"/>
      <c r="L58" s="232"/>
      <c r="M58" s="233"/>
      <c r="N58" s="266"/>
      <c r="O58" s="266"/>
      <c r="P58" s="266"/>
      <c r="Q58" s="234"/>
      <c r="R58" s="235"/>
      <c r="S58" s="232"/>
      <c r="T58" s="234"/>
      <c r="U58" s="234"/>
      <c r="V58" s="235"/>
      <c r="W58" s="232"/>
      <c r="X58" s="232"/>
      <c r="Y58" s="232"/>
      <c r="Z58" s="232"/>
      <c r="AA58" s="232"/>
    </row>
    <row r="59" spans="2:27">
      <c r="B59" s="66" t="e">
        <f>LEFT(VLOOKUP(K59,'TCon08 al 2019-02-26'!$A$1:$H$68,6,0),6)</f>
        <v>#N/A</v>
      </c>
      <c r="C59" s="66" t="e">
        <f t="shared" si="0"/>
        <v>#N/A</v>
      </c>
      <c r="D59" s="66" t="e">
        <f>VLOOKUP(K59,'TCon08 al 2019-02-26'!$A$1:$H$68,8,0)</f>
        <v>#N/A</v>
      </c>
      <c r="E59" s="66">
        <f t="shared" si="1"/>
        <v>1900</v>
      </c>
      <c r="F59" s="66">
        <f t="shared" si="2"/>
        <v>0</v>
      </c>
      <c r="G59" s="10" t="str">
        <f t="shared" si="3"/>
        <v>19000</v>
      </c>
      <c r="H59" s="232"/>
      <c r="I59" s="232"/>
      <c r="J59" s="232"/>
      <c r="K59" s="232"/>
      <c r="L59" s="232"/>
      <c r="M59" s="233"/>
      <c r="N59" s="266"/>
      <c r="O59" s="266"/>
      <c r="P59" s="266"/>
      <c r="Q59" s="234"/>
      <c r="R59" s="235"/>
      <c r="S59" s="232"/>
      <c r="T59" s="234"/>
      <c r="U59" s="234"/>
      <c r="V59" s="235"/>
      <c r="W59" s="232"/>
      <c r="X59" s="232"/>
      <c r="Y59" s="232"/>
      <c r="Z59" s="232"/>
      <c r="AA59" s="232"/>
    </row>
    <row r="60" spans="2:27">
      <c r="B60" s="66" t="e">
        <f>LEFT(VLOOKUP(K60,'TCon08 al 2019-02-26'!$A$1:$H$68,6,0),6)</f>
        <v>#N/A</v>
      </c>
      <c r="C60" s="66" t="e">
        <f t="shared" si="0"/>
        <v>#N/A</v>
      </c>
      <c r="D60" s="66" t="e">
        <f>VLOOKUP(K60,'TCon08 al 2019-02-26'!$A$1:$H$68,8,0)</f>
        <v>#N/A</v>
      </c>
      <c r="E60" s="66">
        <f t="shared" si="1"/>
        <v>1900</v>
      </c>
      <c r="F60" s="66">
        <f t="shared" si="2"/>
        <v>0</v>
      </c>
      <c r="G60" s="10" t="str">
        <f t="shared" si="3"/>
        <v>19000</v>
      </c>
      <c r="H60" s="232"/>
      <c r="I60" s="232"/>
      <c r="J60" s="232"/>
      <c r="K60" s="232"/>
      <c r="L60" s="232"/>
      <c r="M60" s="233"/>
      <c r="N60" s="266"/>
      <c r="O60" s="266"/>
      <c r="P60" s="266"/>
      <c r="Q60" s="234"/>
      <c r="R60" s="235"/>
      <c r="S60" s="232"/>
      <c r="T60" s="234"/>
      <c r="U60" s="234"/>
      <c r="V60" s="235"/>
      <c r="W60" s="232"/>
      <c r="X60" s="232"/>
      <c r="Y60" s="232"/>
      <c r="Z60" s="232"/>
      <c r="AA60" s="232"/>
    </row>
    <row r="61" spans="2:27">
      <c r="B61" s="66" t="e">
        <f>LEFT(VLOOKUP(K61,'TCon08 al 2019-02-26'!$A$1:$H$68,6,0),6)</f>
        <v>#N/A</v>
      </c>
      <c r="C61" s="66" t="e">
        <f t="shared" si="0"/>
        <v>#N/A</v>
      </c>
      <c r="D61" s="66" t="e">
        <f>VLOOKUP(K61,'TCon08 al 2019-02-26'!$A$1:$H$68,8,0)</f>
        <v>#N/A</v>
      </c>
      <c r="E61" s="66">
        <f t="shared" si="1"/>
        <v>1900</v>
      </c>
      <c r="F61" s="66">
        <f t="shared" si="2"/>
        <v>0</v>
      </c>
      <c r="G61" s="10" t="str">
        <f t="shared" si="3"/>
        <v>19000</v>
      </c>
      <c r="H61" s="232"/>
      <c r="I61" s="232"/>
      <c r="J61" s="232"/>
      <c r="K61" s="232"/>
      <c r="L61" s="232"/>
      <c r="M61" s="233"/>
      <c r="N61" s="266"/>
      <c r="O61" s="266"/>
      <c r="P61" s="266"/>
      <c r="Q61" s="234"/>
      <c r="R61" s="235"/>
      <c r="S61" s="232"/>
      <c r="T61" s="234"/>
      <c r="U61" s="234"/>
      <c r="V61" s="235"/>
      <c r="W61" s="232"/>
      <c r="X61" s="232"/>
      <c r="Y61" s="232"/>
      <c r="Z61" s="232"/>
      <c r="AA61" s="232"/>
    </row>
    <row r="62" spans="2:27">
      <c r="B62" s="66" t="e">
        <f>LEFT(VLOOKUP(K62,'TCon08 al 2019-02-26'!$A$1:$H$68,6,0),6)</f>
        <v>#N/A</v>
      </c>
      <c r="C62" s="66" t="e">
        <f t="shared" si="0"/>
        <v>#N/A</v>
      </c>
      <c r="D62" s="66" t="e">
        <f>VLOOKUP(K62,'TCon08 al 2019-02-26'!$A$1:$H$68,8,0)</f>
        <v>#N/A</v>
      </c>
      <c r="E62" s="66">
        <f t="shared" si="1"/>
        <v>1900</v>
      </c>
      <c r="F62" s="66">
        <f t="shared" si="2"/>
        <v>0</v>
      </c>
      <c r="G62" s="10" t="str">
        <f t="shared" si="3"/>
        <v>19000</v>
      </c>
      <c r="H62" s="232"/>
      <c r="I62" s="232"/>
      <c r="J62" s="232"/>
      <c r="K62" s="232"/>
      <c r="L62" s="232"/>
      <c r="M62" s="233"/>
      <c r="N62" s="266"/>
      <c r="O62" s="266"/>
      <c r="P62" s="266"/>
      <c r="Q62" s="234"/>
      <c r="R62" s="235"/>
      <c r="S62" s="232"/>
      <c r="T62" s="234"/>
      <c r="U62" s="234"/>
      <c r="V62" s="235"/>
      <c r="W62" s="232"/>
      <c r="X62" s="232"/>
      <c r="Y62" s="232"/>
      <c r="Z62" s="232"/>
      <c r="AA62" s="232"/>
    </row>
    <row r="63" spans="2:27">
      <c r="B63" s="66" t="e">
        <f>LEFT(VLOOKUP(K63,'TCon08 al 2019-02-26'!$A$1:$H$68,6,0),6)</f>
        <v>#N/A</v>
      </c>
      <c r="C63" s="66" t="e">
        <f t="shared" si="0"/>
        <v>#N/A</v>
      </c>
      <c r="D63" s="66" t="e">
        <f>VLOOKUP(K63,'TCon08 al 2019-02-26'!$A$1:$H$68,8,0)</f>
        <v>#N/A</v>
      </c>
      <c r="E63" s="66">
        <f t="shared" si="1"/>
        <v>1900</v>
      </c>
      <c r="F63" s="66">
        <f t="shared" si="2"/>
        <v>0</v>
      </c>
      <c r="G63" s="10" t="str">
        <f t="shared" si="3"/>
        <v>19000</v>
      </c>
      <c r="H63" s="232"/>
      <c r="I63" s="232"/>
      <c r="J63" s="232"/>
      <c r="K63" s="232"/>
      <c r="L63" s="232"/>
      <c r="M63" s="233"/>
      <c r="N63" s="266"/>
      <c r="O63" s="266"/>
      <c r="P63" s="266"/>
      <c r="Q63" s="234"/>
      <c r="R63" s="235"/>
      <c r="S63" s="232"/>
      <c r="T63" s="234"/>
      <c r="U63" s="234"/>
      <c r="V63" s="235"/>
      <c r="W63" s="232"/>
      <c r="X63" s="232"/>
      <c r="Y63" s="232"/>
      <c r="Z63" s="232"/>
      <c r="AA63" s="232"/>
    </row>
    <row r="64" spans="2:27">
      <c r="B64" s="66" t="e">
        <f>LEFT(VLOOKUP(K64,'TCon08 al 2019-02-26'!$A$1:$H$68,6,0),6)</f>
        <v>#N/A</v>
      </c>
      <c r="C64" s="66" t="e">
        <f t="shared" si="0"/>
        <v>#N/A</v>
      </c>
      <c r="D64" s="66" t="e">
        <f>VLOOKUP(K64,'TCon08 al 2019-02-26'!$A$1:$H$68,8,0)</f>
        <v>#N/A</v>
      </c>
      <c r="E64" s="66">
        <f t="shared" si="1"/>
        <v>1900</v>
      </c>
      <c r="F64" s="66">
        <f t="shared" si="2"/>
        <v>0</v>
      </c>
      <c r="G64" s="10" t="str">
        <f t="shared" si="3"/>
        <v>19000</v>
      </c>
      <c r="H64" s="232"/>
      <c r="I64" s="232"/>
      <c r="J64" s="232"/>
      <c r="K64" s="232"/>
      <c r="L64" s="232"/>
      <c r="M64" s="233"/>
      <c r="N64" s="266"/>
      <c r="O64" s="266"/>
      <c r="P64" s="266"/>
      <c r="Q64" s="234"/>
      <c r="R64" s="235"/>
      <c r="S64" s="232"/>
      <c r="T64" s="234"/>
      <c r="U64" s="234"/>
      <c r="V64" s="235"/>
      <c r="W64" s="232"/>
      <c r="X64" s="232"/>
      <c r="Y64" s="232"/>
      <c r="Z64" s="232"/>
      <c r="AA64" s="232"/>
    </row>
    <row r="65" spans="2:27">
      <c r="B65" s="66" t="e">
        <f>LEFT(VLOOKUP(K65,'TCon08 al 2019-02-26'!$A$1:$H$68,6,0),6)</f>
        <v>#N/A</v>
      </c>
      <c r="C65" s="66" t="e">
        <f t="shared" si="0"/>
        <v>#N/A</v>
      </c>
      <c r="D65" s="66" t="e">
        <f>VLOOKUP(K65,'TCon08 al 2019-02-26'!$A$1:$H$68,8,0)</f>
        <v>#N/A</v>
      </c>
      <c r="E65" s="66">
        <f t="shared" si="1"/>
        <v>1900</v>
      </c>
      <c r="F65" s="66">
        <f t="shared" si="2"/>
        <v>0</v>
      </c>
      <c r="G65" s="10" t="str">
        <f t="shared" si="3"/>
        <v>19000</v>
      </c>
      <c r="H65" s="232"/>
      <c r="I65" s="232"/>
      <c r="J65" s="232"/>
      <c r="K65" s="232"/>
      <c r="L65" s="232"/>
      <c r="M65" s="233"/>
      <c r="N65" s="266"/>
      <c r="O65" s="266"/>
      <c r="P65" s="266"/>
      <c r="Q65" s="234"/>
      <c r="R65" s="235"/>
      <c r="S65" s="232"/>
      <c r="T65" s="234"/>
      <c r="U65" s="234"/>
      <c r="V65" s="235"/>
      <c r="W65" s="232"/>
      <c r="X65" s="232"/>
      <c r="Y65" s="232"/>
      <c r="Z65" s="232"/>
      <c r="AA65" s="232"/>
    </row>
    <row r="66" spans="2:27">
      <c r="B66" s="66" t="e">
        <f>LEFT(VLOOKUP(K66,'TCon08 al 2019-02-26'!$A$1:$H$68,6,0),6)</f>
        <v>#N/A</v>
      </c>
      <c r="C66" s="66" t="e">
        <f t="shared" si="0"/>
        <v>#N/A</v>
      </c>
      <c r="D66" s="66" t="e">
        <f>VLOOKUP(K66,'TCon08 al 2019-02-26'!$A$1:$H$68,8,0)</f>
        <v>#N/A</v>
      </c>
      <c r="E66" s="66">
        <f t="shared" si="1"/>
        <v>1900</v>
      </c>
      <c r="F66" s="66">
        <f t="shared" si="2"/>
        <v>0</v>
      </c>
      <c r="G66" s="10" t="str">
        <f t="shared" si="3"/>
        <v>19000</v>
      </c>
      <c r="H66" s="232"/>
      <c r="I66" s="232"/>
      <c r="J66" s="232"/>
      <c r="K66" s="232"/>
      <c r="L66" s="232"/>
      <c r="M66" s="233"/>
      <c r="N66" s="266"/>
      <c r="O66" s="266"/>
      <c r="P66" s="266"/>
      <c r="Q66" s="234"/>
      <c r="R66" s="235"/>
      <c r="S66" s="232"/>
      <c r="T66" s="234"/>
      <c r="U66" s="234"/>
      <c r="V66" s="235"/>
      <c r="W66" s="232"/>
      <c r="X66" s="232"/>
      <c r="Y66" s="232"/>
      <c r="Z66" s="232"/>
      <c r="AA66" s="232"/>
    </row>
    <row r="67" spans="2:27">
      <c r="B67" s="66" t="e">
        <f>LEFT(VLOOKUP(K67,'TCon08 al 2019-02-26'!$A$1:$H$68,6,0),6)</f>
        <v>#N/A</v>
      </c>
      <c r="C67" s="66" t="e">
        <f t="shared" si="0"/>
        <v>#N/A</v>
      </c>
      <c r="D67" s="66" t="e">
        <f>VLOOKUP(K67,'TCon08 al 2019-02-26'!$A$1:$H$68,8,0)</f>
        <v>#N/A</v>
      </c>
      <c r="E67" s="66">
        <f t="shared" si="1"/>
        <v>1900</v>
      </c>
      <c r="F67" s="66">
        <f t="shared" si="2"/>
        <v>0</v>
      </c>
      <c r="G67" s="10" t="str">
        <f t="shared" si="3"/>
        <v>19000</v>
      </c>
      <c r="H67" s="232"/>
      <c r="I67" s="232"/>
      <c r="J67" s="232"/>
      <c r="K67" s="232"/>
      <c r="L67" s="232"/>
      <c r="M67" s="233"/>
      <c r="N67" s="266"/>
      <c r="O67" s="266"/>
      <c r="P67" s="266"/>
      <c r="Q67" s="234"/>
      <c r="R67" s="235"/>
      <c r="S67" s="232"/>
      <c r="T67" s="234"/>
      <c r="U67" s="234"/>
      <c r="V67" s="235"/>
      <c r="W67" s="232"/>
      <c r="X67" s="232"/>
      <c r="Y67" s="232"/>
      <c r="Z67" s="232"/>
      <c r="AA67" s="232"/>
    </row>
    <row r="68" spans="2:27">
      <c r="B68" s="66" t="e">
        <f>LEFT(VLOOKUP(K68,'TCon08 al 2019-02-26'!$A$1:$H$68,6,0),6)</f>
        <v>#N/A</v>
      </c>
      <c r="C68" s="66" t="e">
        <f t="shared" ref="C68:C131" si="4">CONCATENATE(MID(B68,1,1),".",MID(B68,2,1),".",MID(B68,3,2),".",MID(B68,5,2))</f>
        <v>#N/A</v>
      </c>
      <c r="D68" s="66" t="e">
        <f>VLOOKUP(K68,'TCon08 al 2019-02-26'!$A$1:$H$68,8,0)</f>
        <v>#N/A</v>
      </c>
      <c r="E68" s="66">
        <f t="shared" ref="E68:E131" si="5">YEAR(J68)</f>
        <v>1900</v>
      </c>
      <c r="F68" s="66">
        <f t="shared" si="2"/>
        <v>0</v>
      </c>
      <c r="G68" s="10" t="str">
        <f t="shared" si="3"/>
        <v>19000</v>
      </c>
      <c r="H68" s="232"/>
      <c r="I68" s="232"/>
      <c r="J68" s="232"/>
      <c r="K68" s="232"/>
      <c r="L68" s="232"/>
      <c r="M68" s="233"/>
      <c r="N68" s="266"/>
      <c r="O68" s="266"/>
      <c r="P68" s="266"/>
      <c r="Q68" s="234"/>
      <c r="R68" s="235"/>
      <c r="S68" s="232"/>
      <c r="T68" s="234"/>
      <c r="U68" s="234"/>
      <c r="V68" s="235"/>
      <c r="W68" s="232"/>
      <c r="X68" s="232"/>
      <c r="Y68" s="232"/>
      <c r="Z68" s="232"/>
      <c r="AA68" s="232"/>
    </row>
    <row r="69" spans="2:27">
      <c r="B69" s="66" t="e">
        <f>LEFT(VLOOKUP(K69,'TCon08 al 2019-02-26'!$A$1:$H$68,6,0),6)</f>
        <v>#N/A</v>
      </c>
      <c r="C69" s="66" t="e">
        <f t="shared" si="4"/>
        <v>#N/A</v>
      </c>
      <c r="D69" s="66" t="e">
        <f>VLOOKUP(K69,'TCon08 al 2019-02-26'!$A$1:$H$68,8,0)</f>
        <v>#N/A</v>
      </c>
      <c r="E69" s="66">
        <f t="shared" si="5"/>
        <v>1900</v>
      </c>
      <c r="F69" s="66">
        <f t="shared" ref="F69:F132" si="6">+IF(J69=0,0,MONTH(J69))</f>
        <v>0</v>
      </c>
      <c r="G69" s="10" t="str">
        <f t="shared" ref="G69:G132" si="7">+E69&amp;F69</f>
        <v>19000</v>
      </c>
      <c r="H69" s="232"/>
      <c r="I69" s="232"/>
      <c r="J69" s="232"/>
      <c r="K69" s="232"/>
      <c r="L69" s="232"/>
      <c r="M69" s="233"/>
      <c r="N69" s="266"/>
      <c r="O69" s="266"/>
      <c r="P69" s="266"/>
      <c r="Q69" s="234"/>
      <c r="R69" s="235"/>
      <c r="S69" s="232"/>
      <c r="T69" s="234"/>
      <c r="U69" s="234"/>
      <c r="V69" s="235"/>
      <c r="W69" s="232"/>
      <c r="X69" s="232"/>
      <c r="Y69" s="232"/>
      <c r="Z69" s="232"/>
      <c r="AA69" s="232"/>
    </row>
    <row r="70" spans="2:27">
      <c r="B70" s="66" t="e">
        <f>LEFT(VLOOKUP(K70,'TCon08 al 2019-02-26'!$A$1:$H$68,6,0),6)</f>
        <v>#N/A</v>
      </c>
      <c r="C70" s="66" t="e">
        <f t="shared" si="4"/>
        <v>#N/A</v>
      </c>
      <c r="D70" s="66" t="e">
        <f>VLOOKUP(K70,'TCon08 al 2019-02-26'!$A$1:$H$68,8,0)</f>
        <v>#N/A</v>
      </c>
      <c r="E70" s="66">
        <f t="shared" si="5"/>
        <v>1900</v>
      </c>
      <c r="F70" s="66">
        <f t="shared" si="6"/>
        <v>0</v>
      </c>
      <c r="G70" s="10" t="str">
        <f t="shared" si="7"/>
        <v>19000</v>
      </c>
      <c r="H70" s="232"/>
      <c r="I70" s="232"/>
      <c r="J70" s="232"/>
      <c r="K70" s="232"/>
      <c r="L70" s="232"/>
      <c r="M70" s="233"/>
      <c r="N70" s="266"/>
      <c r="O70" s="266"/>
      <c r="P70" s="266"/>
      <c r="Q70" s="234"/>
      <c r="R70" s="235"/>
      <c r="S70" s="232"/>
      <c r="T70" s="234"/>
      <c r="U70" s="234"/>
      <c r="V70" s="235"/>
      <c r="W70" s="232"/>
      <c r="X70" s="232"/>
      <c r="Y70" s="235"/>
      <c r="Z70" s="232"/>
      <c r="AA70" s="232"/>
    </row>
    <row r="71" spans="2:27">
      <c r="B71" s="66" t="e">
        <f>LEFT(VLOOKUP(K71,'TCon08 al 2019-02-26'!$A$1:$H$68,6,0),6)</f>
        <v>#N/A</v>
      </c>
      <c r="C71" s="66" t="e">
        <f t="shared" si="4"/>
        <v>#N/A</v>
      </c>
      <c r="D71" s="66" t="e">
        <f>VLOOKUP(K71,'TCon08 al 2019-02-26'!$A$1:$H$68,8,0)</f>
        <v>#N/A</v>
      </c>
      <c r="E71" s="66">
        <f t="shared" si="5"/>
        <v>1900</v>
      </c>
      <c r="F71" s="66">
        <f t="shared" si="6"/>
        <v>0</v>
      </c>
      <c r="G71" s="10" t="str">
        <f t="shared" si="7"/>
        <v>19000</v>
      </c>
      <c r="H71" s="232"/>
      <c r="I71" s="232"/>
      <c r="J71" s="232"/>
      <c r="K71" s="232"/>
      <c r="L71" s="232"/>
      <c r="M71" s="233"/>
      <c r="N71" s="266"/>
      <c r="O71" s="266"/>
      <c r="P71" s="266"/>
      <c r="Q71" s="234"/>
      <c r="R71" s="235"/>
      <c r="S71" s="232"/>
      <c r="T71" s="234"/>
      <c r="U71" s="234"/>
      <c r="V71" s="235"/>
      <c r="W71" s="232"/>
      <c r="X71" s="232"/>
      <c r="Y71" s="235"/>
      <c r="Z71" s="232"/>
      <c r="AA71" s="232"/>
    </row>
    <row r="72" spans="2:27">
      <c r="B72" s="66" t="e">
        <f>LEFT(VLOOKUP(K72,'TCon08 al 2019-02-26'!$A$1:$H$68,6,0),6)</f>
        <v>#N/A</v>
      </c>
      <c r="C72" s="66" t="e">
        <f t="shared" si="4"/>
        <v>#N/A</v>
      </c>
      <c r="D72" s="66" t="e">
        <f>VLOOKUP(K72,'TCon08 al 2019-02-26'!$A$1:$H$68,8,0)</f>
        <v>#N/A</v>
      </c>
      <c r="E72" s="66">
        <f t="shared" si="5"/>
        <v>1900</v>
      </c>
      <c r="F72" s="66">
        <f t="shared" si="6"/>
        <v>0</v>
      </c>
      <c r="G72" s="10" t="str">
        <f t="shared" si="7"/>
        <v>19000</v>
      </c>
      <c r="H72" s="232"/>
      <c r="I72" s="232"/>
      <c r="J72" s="232"/>
      <c r="K72" s="232"/>
      <c r="L72" s="232"/>
      <c r="M72" s="233"/>
      <c r="N72" s="266"/>
      <c r="O72" s="266"/>
      <c r="P72" s="266"/>
      <c r="Q72" s="234"/>
      <c r="R72" s="235"/>
      <c r="S72" s="232"/>
      <c r="T72" s="234"/>
      <c r="U72" s="234"/>
      <c r="V72" s="235"/>
      <c r="W72" s="232"/>
      <c r="X72" s="232"/>
      <c r="Y72" s="235"/>
      <c r="Z72" s="232"/>
      <c r="AA72" s="232"/>
    </row>
    <row r="73" spans="2:27">
      <c r="B73" s="66" t="e">
        <f>LEFT(VLOOKUP(K73,'TCon08 al 2019-02-26'!$A$1:$H$68,6,0),6)</f>
        <v>#N/A</v>
      </c>
      <c r="C73" s="66" t="e">
        <f t="shared" si="4"/>
        <v>#N/A</v>
      </c>
      <c r="D73" s="66" t="e">
        <f>VLOOKUP(K73,'TCon08 al 2019-02-26'!$A$1:$H$68,8,0)</f>
        <v>#N/A</v>
      </c>
      <c r="E73" s="66">
        <f t="shared" si="5"/>
        <v>1900</v>
      </c>
      <c r="F73" s="66">
        <f t="shared" si="6"/>
        <v>0</v>
      </c>
      <c r="G73" s="10" t="str">
        <f t="shared" si="7"/>
        <v>19000</v>
      </c>
      <c r="H73" s="232"/>
      <c r="I73" s="232"/>
      <c r="J73" s="232"/>
      <c r="K73" s="232"/>
      <c r="L73" s="232"/>
      <c r="M73" s="233"/>
      <c r="N73" s="266"/>
      <c r="O73" s="266"/>
      <c r="P73" s="266"/>
      <c r="Q73" s="234"/>
      <c r="R73" s="235"/>
      <c r="S73" s="232"/>
      <c r="T73" s="234"/>
      <c r="U73" s="234"/>
      <c r="V73" s="235"/>
      <c r="W73" s="232"/>
      <c r="X73" s="232"/>
      <c r="Y73" s="235"/>
      <c r="Z73" s="232"/>
      <c r="AA73" s="232"/>
    </row>
    <row r="74" spans="2:27">
      <c r="B74" s="66" t="e">
        <f>LEFT(VLOOKUP(K74,'TCon08 al 2019-02-26'!$A$1:$H$68,6,0),6)</f>
        <v>#N/A</v>
      </c>
      <c r="C74" s="66" t="e">
        <f t="shared" si="4"/>
        <v>#N/A</v>
      </c>
      <c r="D74" s="66" t="e">
        <f>VLOOKUP(K74,'TCon08 al 2019-02-26'!$A$1:$H$68,8,0)</f>
        <v>#N/A</v>
      </c>
      <c r="E74" s="66">
        <f t="shared" si="5"/>
        <v>1900</v>
      </c>
      <c r="F74" s="66">
        <f t="shared" si="6"/>
        <v>0</v>
      </c>
      <c r="G74" s="10" t="str">
        <f t="shared" si="7"/>
        <v>19000</v>
      </c>
      <c r="H74" s="232"/>
      <c r="I74" s="232"/>
      <c r="J74" s="232"/>
      <c r="K74" s="232"/>
      <c r="L74" s="232"/>
      <c r="M74" s="233"/>
      <c r="N74" s="266"/>
      <c r="O74" s="266"/>
      <c r="P74" s="266"/>
      <c r="Q74" s="234"/>
      <c r="R74" s="235"/>
      <c r="S74" s="232"/>
      <c r="T74" s="234"/>
      <c r="U74" s="234"/>
      <c r="V74" s="235"/>
      <c r="W74" s="232"/>
      <c r="X74" s="236"/>
      <c r="Y74" s="235"/>
      <c r="Z74" s="232"/>
      <c r="AA74" s="232"/>
    </row>
    <row r="75" spans="2:27">
      <c r="B75" s="66" t="e">
        <f>LEFT(VLOOKUP(K75,'TCon08 al 2019-02-26'!$A$1:$H$68,6,0),6)</f>
        <v>#N/A</v>
      </c>
      <c r="C75" s="66" t="e">
        <f t="shared" si="4"/>
        <v>#N/A</v>
      </c>
      <c r="D75" s="66" t="e">
        <f>VLOOKUP(K75,'TCon08 al 2019-02-26'!$A$1:$H$68,8,0)</f>
        <v>#N/A</v>
      </c>
      <c r="E75" s="66">
        <f t="shared" si="5"/>
        <v>1900</v>
      </c>
      <c r="F75" s="66">
        <f t="shared" si="6"/>
        <v>0</v>
      </c>
      <c r="G75" s="10" t="str">
        <f t="shared" si="7"/>
        <v>19000</v>
      </c>
      <c r="H75" s="232"/>
      <c r="I75" s="232"/>
      <c r="J75" s="232"/>
      <c r="K75" s="232"/>
      <c r="L75" s="232"/>
      <c r="M75" s="233"/>
      <c r="N75" s="266"/>
      <c r="O75" s="266"/>
      <c r="P75" s="266"/>
      <c r="Q75" s="234"/>
      <c r="R75" s="235"/>
      <c r="S75" s="232"/>
      <c r="T75" s="234"/>
      <c r="U75" s="234"/>
      <c r="V75" s="235"/>
      <c r="W75" s="232"/>
      <c r="X75" s="236"/>
      <c r="Y75" s="235"/>
      <c r="Z75" s="232"/>
      <c r="AA75" s="232"/>
    </row>
    <row r="76" spans="2:27">
      <c r="B76" s="66" t="e">
        <f>LEFT(VLOOKUP(K76,'TCon08 al 2019-02-26'!$A$1:$H$68,6,0),6)</f>
        <v>#N/A</v>
      </c>
      <c r="C76" s="66" t="e">
        <f t="shared" si="4"/>
        <v>#N/A</v>
      </c>
      <c r="D76" s="66" t="e">
        <f>VLOOKUP(K76,'TCon08 al 2019-02-26'!$A$1:$H$68,8,0)</f>
        <v>#N/A</v>
      </c>
      <c r="E76" s="66">
        <f t="shared" si="5"/>
        <v>1900</v>
      </c>
      <c r="F76" s="66">
        <f t="shared" si="6"/>
        <v>0</v>
      </c>
      <c r="G76" s="10" t="str">
        <f t="shared" si="7"/>
        <v>19000</v>
      </c>
      <c r="H76" s="232"/>
      <c r="I76" s="232"/>
      <c r="J76" s="232"/>
      <c r="K76" s="232"/>
      <c r="L76" s="232"/>
      <c r="M76" s="233"/>
      <c r="N76" s="266"/>
      <c r="O76" s="266"/>
      <c r="P76" s="266"/>
      <c r="Q76" s="234"/>
      <c r="R76" s="235"/>
      <c r="S76" s="232"/>
      <c r="T76" s="234"/>
      <c r="U76" s="234"/>
      <c r="V76" s="235"/>
      <c r="W76" s="232"/>
      <c r="X76" s="236"/>
      <c r="Y76" s="235"/>
      <c r="Z76" s="232"/>
      <c r="AA76" s="232"/>
    </row>
    <row r="77" spans="2:27">
      <c r="B77" s="66" t="e">
        <f>LEFT(VLOOKUP(K77,'TCon08 al 2019-02-26'!$A$1:$H$68,6,0),6)</f>
        <v>#N/A</v>
      </c>
      <c r="C77" s="66" t="e">
        <f t="shared" si="4"/>
        <v>#N/A</v>
      </c>
      <c r="D77" s="66" t="e">
        <f>VLOOKUP(K77,'TCon08 al 2019-02-26'!$A$1:$H$68,8,0)</f>
        <v>#N/A</v>
      </c>
      <c r="E77" s="66">
        <f t="shared" si="5"/>
        <v>1900</v>
      </c>
      <c r="F77" s="66">
        <f t="shared" si="6"/>
        <v>0</v>
      </c>
      <c r="G77" s="10" t="str">
        <f t="shared" si="7"/>
        <v>19000</v>
      </c>
      <c r="H77" s="232"/>
      <c r="I77" s="232"/>
      <c r="J77" s="232"/>
      <c r="K77" s="232"/>
      <c r="L77" s="232"/>
      <c r="M77" s="233"/>
      <c r="N77" s="266"/>
      <c r="O77" s="266"/>
      <c r="P77" s="266"/>
      <c r="Q77" s="234"/>
      <c r="R77" s="235"/>
      <c r="S77" s="232"/>
      <c r="T77" s="234"/>
      <c r="U77" s="234"/>
      <c r="V77" s="235"/>
      <c r="W77" s="232"/>
      <c r="X77" s="232"/>
      <c r="Y77" s="235"/>
      <c r="Z77" s="232"/>
      <c r="AA77" s="232"/>
    </row>
    <row r="78" spans="2:27">
      <c r="B78" s="66" t="e">
        <f>LEFT(VLOOKUP(K78,'TCon08 al 2019-02-26'!$A$1:$H$68,6,0),6)</f>
        <v>#N/A</v>
      </c>
      <c r="C78" s="66" t="e">
        <f t="shared" si="4"/>
        <v>#N/A</v>
      </c>
      <c r="D78" s="66" t="e">
        <f>VLOOKUP(K78,'TCon08 al 2019-02-26'!$A$1:$H$68,8,0)</f>
        <v>#N/A</v>
      </c>
      <c r="E78" s="66">
        <f t="shared" si="5"/>
        <v>1900</v>
      </c>
      <c r="F78" s="66">
        <f t="shared" si="6"/>
        <v>0</v>
      </c>
      <c r="G78" s="10" t="str">
        <f t="shared" si="7"/>
        <v>19000</v>
      </c>
      <c r="H78" s="232"/>
      <c r="I78" s="232"/>
      <c r="J78" s="232"/>
      <c r="K78" s="232"/>
      <c r="L78" s="232"/>
      <c r="M78" s="233"/>
      <c r="N78" s="266"/>
      <c r="O78" s="266"/>
      <c r="P78" s="266"/>
      <c r="Q78" s="234"/>
      <c r="R78" s="235"/>
      <c r="S78" s="232"/>
      <c r="T78" s="234"/>
      <c r="U78" s="234"/>
      <c r="V78" s="235"/>
      <c r="W78" s="232"/>
      <c r="X78" s="232"/>
      <c r="Y78" s="235"/>
      <c r="Z78" s="232"/>
      <c r="AA78" s="232"/>
    </row>
    <row r="79" spans="2:27">
      <c r="B79" s="66" t="e">
        <f>LEFT(VLOOKUP(K79,'TCon08 al 2019-02-26'!$A$1:$H$68,6,0),6)</f>
        <v>#N/A</v>
      </c>
      <c r="C79" s="66" t="e">
        <f t="shared" si="4"/>
        <v>#N/A</v>
      </c>
      <c r="D79" s="66" t="e">
        <f>VLOOKUP(K79,'TCon08 al 2019-02-26'!$A$1:$H$68,8,0)</f>
        <v>#N/A</v>
      </c>
      <c r="E79" s="66">
        <f t="shared" si="5"/>
        <v>1900</v>
      </c>
      <c r="F79" s="66">
        <f t="shared" si="6"/>
        <v>0</v>
      </c>
      <c r="G79" s="10" t="str">
        <f t="shared" si="7"/>
        <v>19000</v>
      </c>
      <c r="H79" s="232"/>
      <c r="I79" s="232"/>
      <c r="J79" s="232"/>
      <c r="K79" s="232"/>
      <c r="L79" s="232"/>
      <c r="M79" s="233"/>
      <c r="N79" s="266"/>
      <c r="O79" s="266"/>
      <c r="P79" s="266"/>
      <c r="Q79" s="234"/>
      <c r="R79" s="235"/>
      <c r="S79" s="232"/>
      <c r="T79" s="234"/>
      <c r="U79" s="234"/>
      <c r="V79" s="235"/>
      <c r="W79" s="232"/>
      <c r="X79" s="232"/>
      <c r="Y79" s="235"/>
      <c r="Z79" s="232"/>
      <c r="AA79" s="232"/>
    </row>
    <row r="80" spans="2:27">
      <c r="B80" s="66" t="e">
        <f>LEFT(VLOOKUP(K80,'TCon08 al 2019-02-26'!$A$1:$H$68,6,0),6)</f>
        <v>#N/A</v>
      </c>
      <c r="C80" s="66" t="e">
        <f t="shared" si="4"/>
        <v>#N/A</v>
      </c>
      <c r="D80" s="66" t="e">
        <f>VLOOKUP(K80,'TCon08 al 2019-02-26'!$A$1:$H$68,8,0)</f>
        <v>#N/A</v>
      </c>
      <c r="E80" s="66">
        <f t="shared" si="5"/>
        <v>1900</v>
      </c>
      <c r="F80" s="66">
        <f t="shared" si="6"/>
        <v>0</v>
      </c>
      <c r="G80" s="10" t="str">
        <f t="shared" si="7"/>
        <v>19000</v>
      </c>
      <c r="H80" s="232"/>
      <c r="I80" s="232"/>
      <c r="J80" s="232"/>
      <c r="K80" s="232"/>
      <c r="L80" s="232"/>
      <c r="M80" s="233"/>
      <c r="N80" s="266"/>
      <c r="O80" s="266"/>
      <c r="P80" s="266"/>
      <c r="Q80" s="234"/>
      <c r="R80" s="235"/>
      <c r="S80" s="232"/>
      <c r="T80" s="234"/>
      <c r="U80" s="234"/>
      <c r="V80" s="235"/>
      <c r="W80" s="232"/>
      <c r="X80" s="232"/>
      <c r="Y80" s="235"/>
      <c r="Z80" s="232"/>
      <c r="AA80" s="232"/>
    </row>
    <row r="81" spans="2:27">
      <c r="B81" s="66" t="e">
        <f>LEFT(VLOOKUP(K81,'TCon08 al 2019-02-26'!$A$1:$H$68,6,0),6)</f>
        <v>#N/A</v>
      </c>
      <c r="C81" s="66" t="e">
        <f t="shared" si="4"/>
        <v>#N/A</v>
      </c>
      <c r="D81" s="66" t="e">
        <f>VLOOKUP(K81,'TCon08 al 2019-02-26'!$A$1:$H$68,8,0)</f>
        <v>#N/A</v>
      </c>
      <c r="E81" s="66">
        <f t="shared" si="5"/>
        <v>1900</v>
      </c>
      <c r="F81" s="66">
        <f t="shared" si="6"/>
        <v>0</v>
      </c>
      <c r="G81" s="10" t="str">
        <f t="shared" si="7"/>
        <v>19000</v>
      </c>
      <c r="H81" s="232"/>
      <c r="I81" s="232"/>
      <c r="J81" s="232"/>
      <c r="K81" s="232"/>
      <c r="L81" s="232"/>
      <c r="M81" s="233"/>
      <c r="N81" s="266"/>
      <c r="O81" s="266"/>
      <c r="P81" s="266"/>
      <c r="Q81" s="234"/>
      <c r="R81" s="235"/>
      <c r="S81" s="232"/>
      <c r="T81" s="234"/>
      <c r="U81" s="234"/>
      <c r="V81" s="235"/>
      <c r="W81" s="232"/>
      <c r="X81" s="232"/>
      <c r="Y81" s="235"/>
      <c r="Z81" s="232"/>
      <c r="AA81" s="232"/>
    </row>
    <row r="82" spans="2:27">
      <c r="B82" s="66" t="e">
        <f>LEFT(VLOOKUP(K82,'TCon08 al 2019-02-26'!$A$1:$H$68,6,0),6)</f>
        <v>#N/A</v>
      </c>
      <c r="C82" s="66" t="e">
        <f t="shared" si="4"/>
        <v>#N/A</v>
      </c>
      <c r="D82" s="66" t="e">
        <f>VLOOKUP(K82,'TCon08 al 2019-02-26'!$A$1:$H$68,8,0)</f>
        <v>#N/A</v>
      </c>
      <c r="E82" s="66">
        <f t="shared" si="5"/>
        <v>1900</v>
      </c>
      <c r="F82" s="66">
        <f t="shared" si="6"/>
        <v>0</v>
      </c>
      <c r="G82" s="10" t="str">
        <f t="shared" si="7"/>
        <v>19000</v>
      </c>
      <c r="H82" s="232"/>
      <c r="I82" s="232"/>
      <c r="J82" s="232"/>
      <c r="K82" s="232"/>
      <c r="L82" s="232"/>
      <c r="M82" s="233"/>
      <c r="N82" s="266"/>
      <c r="O82" s="266"/>
      <c r="P82" s="266"/>
      <c r="Q82" s="234"/>
      <c r="R82" s="235"/>
      <c r="S82" s="232"/>
      <c r="T82" s="234"/>
      <c r="U82" s="234"/>
      <c r="V82" s="235"/>
      <c r="W82" s="232"/>
      <c r="X82" s="232"/>
      <c r="Y82" s="235"/>
      <c r="Z82" s="232"/>
      <c r="AA82" s="232"/>
    </row>
    <row r="83" spans="2:27">
      <c r="B83" s="66" t="e">
        <f>LEFT(VLOOKUP(K83,'TCon08 al 2019-02-26'!$A$1:$H$68,6,0),6)</f>
        <v>#N/A</v>
      </c>
      <c r="C83" s="66" t="e">
        <f t="shared" si="4"/>
        <v>#N/A</v>
      </c>
      <c r="D83" s="66" t="e">
        <f>VLOOKUP(K83,'TCon08 al 2019-02-26'!$A$1:$H$68,8,0)</f>
        <v>#N/A</v>
      </c>
      <c r="E83" s="66">
        <f t="shared" si="5"/>
        <v>1900</v>
      </c>
      <c r="F83" s="66">
        <f t="shared" si="6"/>
        <v>0</v>
      </c>
      <c r="G83" s="10" t="str">
        <f t="shared" si="7"/>
        <v>19000</v>
      </c>
      <c r="H83" s="232"/>
      <c r="I83" s="232"/>
      <c r="J83" s="232"/>
      <c r="K83" s="232"/>
      <c r="L83" s="232"/>
      <c r="M83" s="233"/>
      <c r="N83" s="266"/>
      <c r="O83" s="266"/>
      <c r="P83" s="266"/>
      <c r="Q83" s="234"/>
      <c r="R83" s="235"/>
      <c r="S83" s="232"/>
      <c r="T83" s="234"/>
      <c r="U83" s="234"/>
      <c r="V83" s="235"/>
      <c r="W83" s="232"/>
      <c r="X83" s="232"/>
      <c r="Y83" s="235"/>
      <c r="Z83" s="232"/>
      <c r="AA83" s="232"/>
    </row>
    <row r="84" spans="2:27">
      <c r="B84" s="66" t="e">
        <f>LEFT(VLOOKUP(K84,'TCon08 al 2019-02-26'!$A$1:$H$68,6,0),6)</f>
        <v>#N/A</v>
      </c>
      <c r="C84" s="66" t="e">
        <f t="shared" si="4"/>
        <v>#N/A</v>
      </c>
      <c r="D84" s="66" t="e">
        <f>VLOOKUP(K84,'TCon08 al 2019-02-26'!$A$1:$H$68,8,0)</f>
        <v>#N/A</v>
      </c>
      <c r="E84" s="66">
        <f t="shared" si="5"/>
        <v>1900</v>
      </c>
      <c r="F84" s="66">
        <f t="shared" si="6"/>
        <v>0</v>
      </c>
      <c r="G84" s="10" t="str">
        <f t="shared" si="7"/>
        <v>19000</v>
      </c>
      <c r="H84" s="489"/>
      <c r="I84" s="489"/>
      <c r="J84" s="489"/>
      <c r="K84" s="489"/>
      <c r="L84" s="489"/>
      <c r="M84" s="490"/>
      <c r="N84" s="491"/>
      <c r="O84" s="491"/>
      <c r="P84" s="491"/>
      <c r="Q84" s="492"/>
      <c r="R84" s="493"/>
      <c r="S84" s="489"/>
      <c r="T84" s="492"/>
      <c r="U84" s="492"/>
      <c r="V84" s="493"/>
      <c r="W84" s="489"/>
      <c r="X84" s="489"/>
      <c r="Y84" s="493"/>
      <c r="Z84" s="489"/>
      <c r="AA84" s="489"/>
    </row>
    <row r="85" spans="2:27">
      <c r="B85" s="66" t="e">
        <f>LEFT(VLOOKUP(K85,'TCon08 al 2019-02-26'!$A$1:$H$68,6,0),6)</f>
        <v>#N/A</v>
      </c>
      <c r="C85" s="66" t="e">
        <f t="shared" si="4"/>
        <v>#N/A</v>
      </c>
      <c r="D85" s="66" t="e">
        <f>VLOOKUP(K85,'TCon08 al 2019-02-26'!$A$1:$H$68,8,0)</f>
        <v>#N/A</v>
      </c>
      <c r="E85" s="66">
        <f t="shared" si="5"/>
        <v>1900</v>
      </c>
      <c r="F85" s="66">
        <f t="shared" si="6"/>
        <v>0</v>
      </c>
      <c r="G85" s="10" t="str">
        <f t="shared" si="7"/>
        <v>19000</v>
      </c>
      <c r="H85" s="489"/>
      <c r="I85" s="489"/>
      <c r="J85" s="489"/>
      <c r="K85" s="489"/>
      <c r="L85" s="489"/>
      <c r="M85" s="490"/>
      <c r="N85" s="491"/>
      <c r="O85" s="491"/>
      <c r="P85" s="491"/>
      <c r="Q85" s="492"/>
      <c r="R85" s="493"/>
      <c r="S85" s="489"/>
      <c r="T85" s="492"/>
      <c r="U85" s="492"/>
      <c r="V85" s="493"/>
      <c r="W85" s="489"/>
      <c r="X85" s="489"/>
      <c r="Y85" s="493"/>
      <c r="Z85" s="489"/>
      <c r="AA85" s="489"/>
    </row>
    <row r="86" spans="2:27">
      <c r="B86" s="66" t="e">
        <f>LEFT(VLOOKUP(K86,'TCon08 al 2019-02-26'!$A$1:$H$68,6,0),6)</f>
        <v>#N/A</v>
      </c>
      <c r="C86" s="66" t="e">
        <f t="shared" si="4"/>
        <v>#N/A</v>
      </c>
      <c r="D86" s="66" t="e">
        <f>VLOOKUP(K86,'TCon08 al 2019-02-26'!$A$1:$H$68,8,0)</f>
        <v>#N/A</v>
      </c>
      <c r="E86" s="66">
        <f t="shared" si="5"/>
        <v>1900</v>
      </c>
      <c r="F86" s="66">
        <f t="shared" si="6"/>
        <v>0</v>
      </c>
      <c r="G86" s="10" t="str">
        <f t="shared" si="7"/>
        <v>19000</v>
      </c>
      <c r="H86" s="489"/>
      <c r="I86" s="489"/>
      <c r="J86" s="489"/>
      <c r="K86" s="489"/>
      <c r="L86" s="489"/>
      <c r="M86" s="490"/>
      <c r="N86" s="491"/>
      <c r="O86" s="491"/>
      <c r="P86" s="491"/>
      <c r="Q86" s="492"/>
      <c r="R86" s="493"/>
      <c r="S86" s="489"/>
      <c r="T86" s="492"/>
      <c r="U86" s="492"/>
      <c r="V86" s="493"/>
      <c r="W86" s="489"/>
      <c r="X86" s="489"/>
      <c r="Y86" s="493"/>
      <c r="Z86" s="489"/>
      <c r="AA86" s="489"/>
    </row>
    <row r="87" spans="2:27">
      <c r="B87" s="66" t="e">
        <f>LEFT(VLOOKUP(K87,'TCon08 al 2019-02-26'!$A$1:$H$68,6,0),6)</f>
        <v>#N/A</v>
      </c>
      <c r="C87" s="66" t="e">
        <f t="shared" si="4"/>
        <v>#N/A</v>
      </c>
      <c r="D87" s="66" t="e">
        <f>VLOOKUP(K87,'TCon08 al 2019-02-26'!$A$1:$H$68,8,0)</f>
        <v>#N/A</v>
      </c>
      <c r="E87" s="66">
        <f t="shared" si="5"/>
        <v>1900</v>
      </c>
      <c r="F87" s="66">
        <f t="shared" si="6"/>
        <v>0</v>
      </c>
      <c r="G87" s="10" t="str">
        <f t="shared" si="7"/>
        <v>19000</v>
      </c>
      <c r="H87" s="489"/>
      <c r="I87" s="489"/>
      <c r="J87" s="489"/>
      <c r="K87" s="489"/>
      <c r="L87" s="489"/>
      <c r="M87" s="490"/>
      <c r="N87" s="491"/>
      <c r="O87" s="491"/>
      <c r="P87" s="491"/>
      <c r="Q87" s="492"/>
      <c r="R87" s="493"/>
      <c r="S87" s="489"/>
      <c r="T87" s="492"/>
      <c r="U87" s="492"/>
      <c r="V87" s="493"/>
      <c r="W87" s="489"/>
      <c r="X87" s="489"/>
      <c r="Y87" s="493"/>
      <c r="Z87" s="489"/>
      <c r="AA87" s="489"/>
    </row>
    <row r="88" spans="2:27">
      <c r="B88" s="66" t="e">
        <f>LEFT(VLOOKUP(K88,'TCon08 al 2019-02-26'!$A$1:$H$68,6,0),6)</f>
        <v>#N/A</v>
      </c>
      <c r="C88" s="66" t="e">
        <f t="shared" si="4"/>
        <v>#N/A</v>
      </c>
      <c r="D88" s="66" t="e">
        <f>VLOOKUP(K88,'TCon08 al 2019-02-26'!$A$1:$H$68,8,0)</f>
        <v>#N/A</v>
      </c>
      <c r="E88" s="66">
        <f t="shared" si="5"/>
        <v>1900</v>
      </c>
      <c r="F88" s="66">
        <f t="shared" si="6"/>
        <v>0</v>
      </c>
      <c r="G88" s="10" t="str">
        <f t="shared" si="7"/>
        <v>19000</v>
      </c>
      <c r="H88" s="489"/>
      <c r="I88" s="489"/>
      <c r="J88" s="489"/>
      <c r="K88" s="489"/>
      <c r="L88" s="489"/>
      <c r="M88" s="490"/>
      <c r="N88" s="491"/>
      <c r="O88" s="491"/>
      <c r="P88" s="491"/>
      <c r="Q88" s="492"/>
      <c r="R88" s="493"/>
      <c r="S88" s="489"/>
      <c r="T88" s="492"/>
      <c r="U88" s="492"/>
      <c r="V88" s="493"/>
      <c r="W88" s="489"/>
      <c r="X88" s="489"/>
      <c r="Y88" s="493"/>
      <c r="Z88" s="489"/>
      <c r="AA88" s="489"/>
    </row>
    <row r="89" spans="2:27">
      <c r="B89" s="66" t="e">
        <f>LEFT(VLOOKUP(K89,'TCon08 al 2019-02-26'!$A$1:$H$68,6,0),6)</f>
        <v>#N/A</v>
      </c>
      <c r="C89" s="66" t="e">
        <f t="shared" si="4"/>
        <v>#N/A</v>
      </c>
      <c r="D89" s="66" t="e">
        <f>VLOOKUP(K89,'TCon08 al 2019-02-26'!$A$1:$H$68,8,0)</f>
        <v>#N/A</v>
      </c>
      <c r="E89" s="66">
        <f t="shared" si="5"/>
        <v>1900</v>
      </c>
      <c r="F89" s="66">
        <f t="shared" si="6"/>
        <v>0</v>
      </c>
      <c r="G89" s="10" t="str">
        <f t="shared" si="7"/>
        <v>19000</v>
      </c>
      <c r="H89" s="489"/>
      <c r="I89" s="489"/>
      <c r="J89" s="489"/>
      <c r="K89" s="489"/>
      <c r="L89" s="489"/>
      <c r="M89" s="490"/>
      <c r="N89" s="491"/>
      <c r="O89" s="491"/>
      <c r="P89" s="491"/>
      <c r="Q89" s="492"/>
      <c r="R89" s="493"/>
      <c r="S89" s="489"/>
      <c r="T89" s="492"/>
      <c r="U89" s="492"/>
      <c r="V89" s="493"/>
      <c r="W89" s="489"/>
      <c r="X89" s="489"/>
      <c r="Y89" s="493"/>
      <c r="Z89" s="489"/>
      <c r="AA89" s="489"/>
    </row>
    <row r="90" spans="2:27">
      <c r="B90" s="66" t="e">
        <f>LEFT(VLOOKUP(K90,'TCon08 al 2019-02-26'!$A$1:$H$68,6,0),6)</f>
        <v>#N/A</v>
      </c>
      <c r="C90" s="66" t="e">
        <f t="shared" si="4"/>
        <v>#N/A</v>
      </c>
      <c r="D90" s="66" t="e">
        <f>VLOOKUP(K90,'TCon08 al 2019-02-26'!$A$1:$H$68,8,0)</f>
        <v>#N/A</v>
      </c>
      <c r="E90" s="66">
        <f t="shared" si="5"/>
        <v>1900</v>
      </c>
      <c r="F90" s="66">
        <f t="shared" si="6"/>
        <v>0</v>
      </c>
      <c r="G90" s="10" t="str">
        <f t="shared" si="7"/>
        <v>19000</v>
      </c>
      <c r="H90" s="489"/>
      <c r="I90" s="489"/>
      <c r="J90" s="489"/>
      <c r="K90" s="489"/>
      <c r="L90" s="489"/>
      <c r="M90" s="490"/>
      <c r="N90" s="491"/>
      <c r="O90" s="491"/>
      <c r="P90" s="491"/>
      <c r="Q90" s="492"/>
      <c r="R90" s="493"/>
      <c r="S90" s="489"/>
      <c r="T90" s="492"/>
      <c r="U90" s="492"/>
      <c r="V90" s="493"/>
      <c r="W90" s="489"/>
      <c r="X90" s="489"/>
      <c r="Y90" s="493"/>
      <c r="Z90" s="489"/>
      <c r="AA90" s="489"/>
    </row>
    <row r="91" spans="2:27">
      <c r="B91" s="66" t="e">
        <f>LEFT(VLOOKUP(K91,'TCon08 al 2019-02-26'!$A$1:$H$68,6,0),6)</f>
        <v>#N/A</v>
      </c>
      <c r="C91" s="66" t="e">
        <f t="shared" si="4"/>
        <v>#N/A</v>
      </c>
      <c r="D91" s="66" t="e">
        <f>VLOOKUP(K91,'TCon08 al 2019-02-26'!$A$1:$H$68,8,0)</f>
        <v>#N/A</v>
      </c>
      <c r="E91" s="66">
        <f t="shared" si="5"/>
        <v>1900</v>
      </c>
      <c r="F91" s="66">
        <f t="shared" si="6"/>
        <v>0</v>
      </c>
      <c r="G91" s="10" t="str">
        <f t="shared" si="7"/>
        <v>19000</v>
      </c>
      <c r="H91" s="489"/>
      <c r="I91" s="489"/>
      <c r="J91" s="489"/>
      <c r="K91" s="489"/>
      <c r="L91" s="489"/>
      <c r="M91" s="490"/>
      <c r="N91" s="491"/>
      <c r="O91" s="491"/>
      <c r="P91" s="491"/>
      <c r="Q91" s="492"/>
      <c r="R91" s="493"/>
      <c r="S91" s="489"/>
      <c r="T91" s="492"/>
      <c r="U91" s="492"/>
      <c r="V91" s="493"/>
      <c r="W91" s="489"/>
      <c r="X91" s="489"/>
      <c r="Y91" s="493"/>
      <c r="Z91" s="489"/>
      <c r="AA91" s="489"/>
    </row>
    <row r="92" spans="2:27">
      <c r="B92" s="66" t="e">
        <f>LEFT(VLOOKUP(K92,'TCon08 al 2019-02-26'!$A$1:$H$68,6,0),6)</f>
        <v>#N/A</v>
      </c>
      <c r="C92" s="66" t="e">
        <f t="shared" si="4"/>
        <v>#N/A</v>
      </c>
      <c r="D92" s="66" t="e">
        <f>VLOOKUP(K92,'TCon08 al 2019-02-26'!$A$1:$H$68,8,0)</f>
        <v>#N/A</v>
      </c>
      <c r="E92" s="66">
        <f t="shared" si="5"/>
        <v>1900</v>
      </c>
      <c r="F92" s="66">
        <f t="shared" si="6"/>
        <v>0</v>
      </c>
      <c r="G92" s="10" t="str">
        <f t="shared" si="7"/>
        <v>19000</v>
      </c>
      <c r="H92" s="489"/>
      <c r="I92" s="489"/>
      <c r="J92" s="489"/>
      <c r="K92" s="489"/>
      <c r="L92" s="489"/>
      <c r="M92" s="490"/>
      <c r="N92" s="491"/>
      <c r="O92" s="491"/>
      <c r="P92" s="491"/>
      <c r="Q92" s="492"/>
      <c r="R92" s="493"/>
      <c r="S92" s="489"/>
      <c r="T92" s="492"/>
      <c r="U92" s="492"/>
      <c r="V92" s="493"/>
      <c r="W92" s="489"/>
      <c r="X92" s="489"/>
      <c r="Y92" s="493"/>
      <c r="Z92" s="489"/>
      <c r="AA92" s="489"/>
    </row>
    <row r="93" spans="2:27">
      <c r="B93" s="66" t="e">
        <f>LEFT(VLOOKUP(K93,'TCon08 al 2019-02-26'!$A$1:$H$68,6,0),6)</f>
        <v>#N/A</v>
      </c>
      <c r="C93" s="66" t="e">
        <f t="shared" si="4"/>
        <v>#N/A</v>
      </c>
      <c r="D93" s="66" t="e">
        <f>VLOOKUP(K93,'TCon08 al 2019-02-26'!$A$1:$H$68,8,0)</f>
        <v>#N/A</v>
      </c>
      <c r="E93" s="66">
        <f t="shared" si="5"/>
        <v>1900</v>
      </c>
      <c r="F93" s="66">
        <f t="shared" si="6"/>
        <v>0</v>
      </c>
      <c r="G93" s="10" t="str">
        <f t="shared" si="7"/>
        <v>19000</v>
      </c>
      <c r="H93" s="489"/>
      <c r="I93" s="489"/>
      <c r="J93" s="489"/>
      <c r="K93" s="489"/>
      <c r="L93" s="489"/>
      <c r="M93" s="490"/>
      <c r="N93" s="491"/>
      <c r="O93" s="491"/>
      <c r="P93" s="491"/>
      <c r="Q93" s="492"/>
      <c r="R93" s="493"/>
      <c r="S93" s="489"/>
      <c r="T93" s="492"/>
      <c r="U93" s="492"/>
      <c r="V93" s="493"/>
      <c r="W93" s="489"/>
      <c r="X93" s="489"/>
      <c r="Y93" s="493"/>
      <c r="Z93" s="489"/>
      <c r="AA93" s="489"/>
    </row>
    <row r="94" spans="2:27">
      <c r="B94" s="66" t="e">
        <f>LEFT(VLOOKUP(K94,'TCon08 al 2019-02-26'!$A$1:$H$68,6,0),6)</f>
        <v>#N/A</v>
      </c>
      <c r="C94" s="66" t="e">
        <f t="shared" si="4"/>
        <v>#N/A</v>
      </c>
      <c r="D94" s="66" t="e">
        <f>VLOOKUP(K94,'TCon08 al 2019-02-26'!$A$1:$H$68,8,0)</f>
        <v>#N/A</v>
      </c>
      <c r="E94" s="66">
        <f t="shared" si="5"/>
        <v>1900</v>
      </c>
      <c r="F94" s="66">
        <f t="shared" si="6"/>
        <v>0</v>
      </c>
      <c r="G94" s="10" t="str">
        <f t="shared" si="7"/>
        <v>19000</v>
      </c>
      <c r="H94" s="489"/>
      <c r="I94" s="489"/>
      <c r="J94" s="489"/>
      <c r="K94" s="489"/>
      <c r="L94" s="489"/>
      <c r="M94" s="490"/>
      <c r="N94" s="491"/>
      <c r="O94" s="491"/>
      <c r="P94" s="491"/>
      <c r="Q94" s="492"/>
      <c r="R94" s="493"/>
      <c r="S94" s="489"/>
      <c r="T94" s="492"/>
      <c r="U94" s="492"/>
      <c r="V94" s="493"/>
      <c r="W94" s="489"/>
      <c r="X94" s="489"/>
      <c r="Y94" s="493"/>
      <c r="Z94" s="489"/>
      <c r="AA94" s="489"/>
    </row>
    <row r="95" spans="2:27">
      <c r="B95" s="66" t="e">
        <f>LEFT(VLOOKUP(K95,'TCon08 al 2019-02-26'!$A$1:$H$68,6,0),6)</f>
        <v>#N/A</v>
      </c>
      <c r="C95" s="66" t="e">
        <f t="shared" si="4"/>
        <v>#N/A</v>
      </c>
      <c r="D95" s="66" t="e">
        <f>VLOOKUP(K95,'TCon08 al 2019-02-26'!$A$1:$H$68,8,0)</f>
        <v>#N/A</v>
      </c>
      <c r="E95" s="66">
        <f t="shared" si="5"/>
        <v>1900</v>
      </c>
      <c r="F95" s="66">
        <f t="shared" si="6"/>
        <v>0</v>
      </c>
      <c r="G95" s="10" t="str">
        <f t="shared" si="7"/>
        <v>19000</v>
      </c>
      <c r="H95" s="489"/>
      <c r="I95" s="489"/>
      <c r="J95" s="489"/>
      <c r="K95" s="489"/>
      <c r="L95" s="489"/>
      <c r="M95" s="490"/>
      <c r="N95" s="491"/>
      <c r="O95" s="491"/>
      <c r="P95" s="491"/>
      <c r="Q95" s="492"/>
      <c r="R95" s="493"/>
      <c r="S95" s="489"/>
      <c r="T95" s="492"/>
      <c r="U95" s="492"/>
      <c r="V95" s="493"/>
      <c r="W95" s="489"/>
      <c r="X95" s="489"/>
      <c r="Y95" s="493"/>
      <c r="Z95" s="489"/>
      <c r="AA95" s="489"/>
    </row>
    <row r="96" spans="2:27">
      <c r="B96" s="66" t="e">
        <f>LEFT(VLOOKUP(K96,'TCon08 al 2019-02-26'!$A$1:$H$68,6,0),6)</f>
        <v>#N/A</v>
      </c>
      <c r="C96" s="66" t="e">
        <f t="shared" si="4"/>
        <v>#N/A</v>
      </c>
      <c r="D96" s="66" t="e">
        <f>VLOOKUP(K96,'TCon08 al 2019-02-26'!$A$1:$H$68,8,0)</f>
        <v>#N/A</v>
      </c>
      <c r="E96" s="66">
        <f t="shared" si="5"/>
        <v>1900</v>
      </c>
      <c r="F96" s="66">
        <f t="shared" si="6"/>
        <v>0</v>
      </c>
      <c r="G96" s="10" t="str">
        <f t="shared" si="7"/>
        <v>19000</v>
      </c>
      <c r="H96" s="489"/>
      <c r="I96" s="489"/>
      <c r="J96" s="489"/>
      <c r="K96" s="489"/>
      <c r="L96" s="489"/>
      <c r="M96" s="490"/>
      <c r="N96" s="491"/>
      <c r="O96" s="491"/>
      <c r="P96" s="491"/>
      <c r="Q96" s="492"/>
      <c r="R96" s="493"/>
      <c r="S96" s="489"/>
      <c r="T96" s="492"/>
      <c r="U96" s="492"/>
      <c r="V96" s="493"/>
      <c r="W96" s="489"/>
      <c r="X96" s="489"/>
      <c r="Y96" s="493"/>
      <c r="Z96" s="489"/>
      <c r="AA96" s="489"/>
    </row>
    <row r="97" spans="2:27">
      <c r="B97" s="66" t="e">
        <f>LEFT(VLOOKUP(K97,'TCon08 al 2019-02-26'!$A$1:$H$68,6,0),6)</f>
        <v>#N/A</v>
      </c>
      <c r="C97" s="66" t="e">
        <f t="shared" si="4"/>
        <v>#N/A</v>
      </c>
      <c r="D97" s="66" t="e">
        <f>VLOOKUP(K97,'TCon08 al 2019-02-26'!$A$1:$H$68,8,0)</f>
        <v>#N/A</v>
      </c>
      <c r="E97" s="66">
        <f t="shared" si="5"/>
        <v>1900</v>
      </c>
      <c r="F97" s="66">
        <f t="shared" si="6"/>
        <v>0</v>
      </c>
      <c r="G97" s="10" t="str">
        <f t="shared" si="7"/>
        <v>19000</v>
      </c>
      <c r="H97" s="489"/>
      <c r="I97" s="489"/>
      <c r="J97" s="489"/>
      <c r="K97" s="489"/>
      <c r="L97" s="489"/>
      <c r="M97" s="490"/>
      <c r="N97" s="491"/>
      <c r="O97" s="491"/>
      <c r="P97" s="491"/>
      <c r="Q97" s="492"/>
      <c r="R97" s="493"/>
      <c r="S97" s="489"/>
      <c r="T97" s="492"/>
      <c r="U97" s="492"/>
      <c r="V97" s="493"/>
      <c r="W97" s="489"/>
      <c r="X97" s="489"/>
      <c r="Y97" s="493"/>
      <c r="Z97" s="489"/>
      <c r="AA97" s="489"/>
    </row>
    <row r="98" spans="2:27">
      <c r="B98" s="66" t="e">
        <f>LEFT(VLOOKUP(K98,'TCon08 al 2019-02-26'!$A$1:$H$68,6,0),6)</f>
        <v>#N/A</v>
      </c>
      <c r="C98" s="66" t="e">
        <f t="shared" si="4"/>
        <v>#N/A</v>
      </c>
      <c r="D98" s="66" t="e">
        <f>VLOOKUP(K98,'TCon08 al 2019-02-26'!$A$1:$H$68,8,0)</f>
        <v>#N/A</v>
      </c>
      <c r="E98" s="66">
        <f t="shared" si="5"/>
        <v>1900</v>
      </c>
      <c r="F98" s="66">
        <f t="shared" si="6"/>
        <v>0</v>
      </c>
      <c r="G98" s="10" t="str">
        <f t="shared" si="7"/>
        <v>19000</v>
      </c>
      <c r="H98" s="489"/>
      <c r="I98" s="489"/>
      <c r="J98" s="489"/>
      <c r="K98" s="489"/>
      <c r="L98" s="489"/>
      <c r="M98" s="490"/>
      <c r="N98" s="491"/>
      <c r="O98" s="491"/>
      <c r="P98" s="491"/>
      <c r="Q98" s="492"/>
      <c r="R98" s="493"/>
      <c r="S98" s="489"/>
      <c r="T98" s="492"/>
      <c r="U98" s="492"/>
      <c r="V98" s="493"/>
      <c r="W98" s="489"/>
      <c r="X98" s="489"/>
      <c r="Y98" s="493"/>
      <c r="Z98" s="489"/>
      <c r="AA98" s="489"/>
    </row>
    <row r="99" spans="2:27">
      <c r="B99" s="66" t="e">
        <f>LEFT(VLOOKUP(K99,'TCon08 al 2019-02-26'!$A$1:$H$68,6,0),6)</f>
        <v>#N/A</v>
      </c>
      <c r="C99" s="66" t="e">
        <f t="shared" si="4"/>
        <v>#N/A</v>
      </c>
      <c r="D99" s="66" t="e">
        <f>VLOOKUP(K99,'TCon08 al 2019-02-26'!$A$1:$H$68,8,0)</f>
        <v>#N/A</v>
      </c>
      <c r="E99" s="66">
        <f t="shared" si="5"/>
        <v>1900</v>
      </c>
      <c r="F99" s="66">
        <f t="shared" si="6"/>
        <v>0</v>
      </c>
      <c r="G99" s="10" t="str">
        <f t="shared" si="7"/>
        <v>19000</v>
      </c>
      <c r="H99" s="489"/>
      <c r="I99" s="489"/>
      <c r="J99" s="489"/>
      <c r="K99" s="489"/>
      <c r="L99" s="489"/>
      <c r="M99" s="490"/>
      <c r="N99" s="491"/>
      <c r="O99" s="491"/>
      <c r="P99" s="491"/>
      <c r="Q99" s="492"/>
      <c r="R99" s="493"/>
      <c r="S99" s="489"/>
      <c r="T99" s="492"/>
      <c r="U99" s="492"/>
      <c r="V99" s="493"/>
      <c r="W99" s="489"/>
      <c r="X99" s="489"/>
      <c r="Y99" s="493"/>
      <c r="Z99" s="489"/>
      <c r="AA99" s="489"/>
    </row>
    <row r="100" spans="2:27">
      <c r="B100" s="66" t="e">
        <f>LEFT(VLOOKUP(K100,'TCon08 al 2019-02-26'!$A$1:$H$68,6,0),6)</f>
        <v>#N/A</v>
      </c>
      <c r="C100" s="66" t="e">
        <f t="shared" si="4"/>
        <v>#N/A</v>
      </c>
      <c r="D100" s="66" t="e">
        <f>VLOOKUP(K100,'TCon08 al 2019-02-26'!$A$1:$H$68,8,0)</f>
        <v>#N/A</v>
      </c>
      <c r="E100" s="66">
        <f t="shared" si="5"/>
        <v>1900</v>
      </c>
      <c r="F100" s="66">
        <f t="shared" si="6"/>
        <v>0</v>
      </c>
      <c r="G100" s="10" t="str">
        <f t="shared" si="7"/>
        <v>19000</v>
      </c>
      <c r="H100" s="489"/>
      <c r="I100" s="489"/>
      <c r="J100" s="489"/>
      <c r="K100" s="489"/>
      <c r="L100" s="489"/>
      <c r="M100" s="490"/>
      <c r="N100" s="491"/>
      <c r="O100" s="491"/>
      <c r="P100" s="491"/>
      <c r="Q100" s="492"/>
      <c r="R100" s="493"/>
      <c r="S100" s="489"/>
      <c r="T100" s="492"/>
      <c r="U100" s="492"/>
      <c r="V100" s="493"/>
      <c r="W100" s="489"/>
      <c r="X100" s="489"/>
      <c r="Y100" s="493"/>
      <c r="Z100" s="489"/>
      <c r="AA100" s="489"/>
    </row>
    <row r="101" spans="2:27">
      <c r="B101" s="66" t="e">
        <f>LEFT(VLOOKUP(K101,'TCon08 al 2019-02-26'!$A$1:$H$68,6,0),6)</f>
        <v>#N/A</v>
      </c>
      <c r="C101" s="66" t="e">
        <f t="shared" si="4"/>
        <v>#N/A</v>
      </c>
      <c r="D101" s="66" t="e">
        <f>VLOOKUP(K101,'TCon08 al 2019-02-26'!$A$1:$H$68,8,0)</f>
        <v>#N/A</v>
      </c>
      <c r="E101" s="66">
        <f t="shared" si="5"/>
        <v>1900</v>
      </c>
      <c r="F101" s="66">
        <f t="shared" si="6"/>
        <v>0</v>
      </c>
      <c r="G101" s="10" t="str">
        <f t="shared" si="7"/>
        <v>19000</v>
      </c>
      <c r="H101" s="489"/>
      <c r="I101" s="489"/>
      <c r="J101" s="489"/>
      <c r="K101" s="489"/>
      <c r="L101" s="489"/>
      <c r="M101" s="490"/>
      <c r="N101" s="491"/>
      <c r="O101" s="491"/>
      <c r="P101" s="491"/>
      <c r="Q101" s="492"/>
      <c r="R101" s="493"/>
      <c r="S101" s="489"/>
      <c r="T101" s="492"/>
      <c r="U101" s="492"/>
      <c r="V101" s="493"/>
      <c r="W101" s="489"/>
      <c r="X101" s="489"/>
      <c r="Y101" s="493"/>
      <c r="Z101" s="489"/>
      <c r="AA101" s="489"/>
    </row>
    <row r="102" spans="2:27">
      <c r="B102" s="66" t="e">
        <f>LEFT(VLOOKUP(K102,'TCon08 al 2019-02-26'!$A$1:$H$68,6,0),6)</f>
        <v>#N/A</v>
      </c>
      <c r="C102" s="66" t="e">
        <f t="shared" si="4"/>
        <v>#N/A</v>
      </c>
      <c r="D102" s="66" t="e">
        <f>VLOOKUP(K102,'TCon08 al 2019-02-26'!$A$1:$H$68,8,0)</f>
        <v>#N/A</v>
      </c>
      <c r="E102" s="66">
        <f t="shared" si="5"/>
        <v>1900</v>
      </c>
      <c r="F102" s="66">
        <f t="shared" si="6"/>
        <v>0</v>
      </c>
      <c r="G102" s="10" t="str">
        <f t="shared" si="7"/>
        <v>19000</v>
      </c>
      <c r="H102" s="489"/>
      <c r="I102" s="489"/>
      <c r="J102" s="489"/>
      <c r="K102" s="489"/>
      <c r="L102" s="489"/>
      <c r="M102" s="490"/>
      <c r="N102" s="491"/>
      <c r="O102" s="491"/>
      <c r="P102" s="491"/>
      <c r="Q102" s="492"/>
      <c r="R102" s="493"/>
      <c r="S102" s="489"/>
      <c r="T102" s="492"/>
      <c r="U102" s="492"/>
      <c r="V102" s="493"/>
      <c r="W102" s="489"/>
      <c r="X102" s="489"/>
      <c r="Y102" s="493"/>
      <c r="Z102" s="489"/>
      <c r="AA102" s="489"/>
    </row>
    <row r="103" spans="2:27">
      <c r="B103" s="66" t="e">
        <f>LEFT(VLOOKUP(K103,'TCon08 al 2019-02-26'!$A$1:$H$68,6,0),6)</f>
        <v>#N/A</v>
      </c>
      <c r="C103" s="66" t="e">
        <f t="shared" si="4"/>
        <v>#N/A</v>
      </c>
      <c r="D103" s="66" t="e">
        <f>VLOOKUP(K103,'TCon08 al 2019-02-26'!$A$1:$H$68,8,0)</f>
        <v>#N/A</v>
      </c>
      <c r="E103" s="66">
        <f t="shared" si="5"/>
        <v>1900</v>
      </c>
      <c r="F103" s="66">
        <f t="shared" si="6"/>
        <v>0</v>
      </c>
      <c r="G103" s="10" t="str">
        <f t="shared" si="7"/>
        <v>19000</v>
      </c>
      <c r="H103" s="489"/>
      <c r="I103" s="489"/>
      <c r="J103" s="489"/>
      <c r="K103" s="489"/>
      <c r="L103" s="489"/>
      <c r="M103" s="490"/>
      <c r="N103" s="491"/>
      <c r="O103" s="491"/>
      <c r="P103" s="491"/>
      <c r="Q103" s="492"/>
      <c r="R103" s="493"/>
      <c r="S103" s="489"/>
      <c r="T103" s="492"/>
      <c r="U103" s="492"/>
      <c r="V103" s="493"/>
      <c r="W103" s="489"/>
      <c r="X103" s="489"/>
      <c r="Y103" s="493"/>
      <c r="Z103" s="489"/>
      <c r="AA103" s="489"/>
    </row>
    <row r="104" spans="2:27">
      <c r="B104" s="66" t="e">
        <f>LEFT(VLOOKUP(K104,'TCon08 al 2019-02-26'!$A$1:$H$68,6,0),6)</f>
        <v>#N/A</v>
      </c>
      <c r="C104" s="66" t="e">
        <f t="shared" si="4"/>
        <v>#N/A</v>
      </c>
      <c r="D104" s="66" t="e">
        <f>VLOOKUP(K104,'TCon08 al 2019-02-26'!$A$1:$H$68,8,0)</f>
        <v>#N/A</v>
      </c>
      <c r="E104" s="66">
        <f t="shared" si="5"/>
        <v>1900</v>
      </c>
      <c r="F104" s="66">
        <f t="shared" si="6"/>
        <v>0</v>
      </c>
      <c r="G104" s="10" t="str">
        <f t="shared" si="7"/>
        <v>19000</v>
      </c>
      <c r="H104" s="489"/>
      <c r="I104" s="489"/>
      <c r="J104" s="489"/>
      <c r="K104" s="489"/>
      <c r="L104" s="489"/>
      <c r="M104" s="490"/>
      <c r="N104" s="491"/>
      <c r="O104" s="491"/>
      <c r="P104" s="491"/>
      <c r="Q104" s="492"/>
      <c r="R104" s="493"/>
      <c r="S104" s="489"/>
      <c r="T104" s="492"/>
      <c r="U104" s="492"/>
      <c r="V104" s="493"/>
      <c r="W104" s="489"/>
      <c r="X104" s="489"/>
      <c r="Y104" s="493"/>
      <c r="Z104" s="489"/>
      <c r="AA104" s="489"/>
    </row>
    <row r="105" spans="2:27">
      <c r="B105" s="66" t="e">
        <f>LEFT(VLOOKUP(K105,'TCon08 al 2019-02-26'!$A$1:$H$68,6,0),6)</f>
        <v>#N/A</v>
      </c>
      <c r="C105" s="66" t="e">
        <f t="shared" si="4"/>
        <v>#N/A</v>
      </c>
      <c r="D105" s="66" t="e">
        <f>VLOOKUP(K105,'TCon08 al 2019-02-26'!$A$1:$H$68,8,0)</f>
        <v>#N/A</v>
      </c>
      <c r="E105" s="66">
        <f t="shared" si="5"/>
        <v>1900</v>
      </c>
      <c r="F105" s="66">
        <f t="shared" si="6"/>
        <v>0</v>
      </c>
      <c r="G105" s="10" t="str">
        <f t="shared" si="7"/>
        <v>19000</v>
      </c>
      <c r="H105" s="489"/>
      <c r="I105" s="489"/>
      <c r="J105" s="489"/>
      <c r="K105" s="489"/>
      <c r="L105" s="489"/>
      <c r="M105" s="490"/>
      <c r="N105" s="491"/>
      <c r="O105" s="491"/>
      <c r="P105" s="491"/>
      <c r="Q105" s="492"/>
      <c r="R105" s="493"/>
      <c r="S105" s="489"/>
      <c r="T105" s="492"/>
      <c r="U105" s="492"/>
      <c r="V105" s="493"/>
      <c r="W105" s="489"/>
      <c r="X105" s="489"/>
      <c r="Y105" s="493"/>
      <c r="Z105" s="489"/>
      <c r="AA105" s="489"/>
    </row>
    <row r="106" spans="2:27">
      <c r="B106" s="66" t="e">
        <f>LEFT(VLOOKUP(K106,'TCon08 al 2019-02-26'!$A$1:$H$68,6,0),6)</f>
        <v>#N/A</v>
      </c>
      <c r="C106" s="66" t="e">
        <f t="shared" si="4"/>
        <v>#N/A</v>
      </c>
      <c r="D106" s="66" t="e">
        <f>VLOOKUP(K106,'TCon08 al 2019-02-26'!$A$1:$H$68,8,0)</f>
        <v>#N/A</v>
      </c>
      <c r="E106" s="66">
        <f t="shared" si="5"/>
        <v>1900</v>
      </c>
      <c r="F106" s="66">
        <f t="shared" si="6"/>
        <v>0</v>
      </c>
      <c r="G106" s="10" t="str">
        <f t="shared" si="7"/>
        <v>19000</v>
      </c>
      <c r="H106" s="489"/>
      <c r="I106" s="489"/>
      <c r="J106" s="489"/>
      <c r="K106" s="489"/>
      <c r="L106" s="489"/>
      <c r="M106" s="490"/>
      <c r="N106" s="491"/>
      <c r="O106" s="491"/>
      <c r="P106" s="491"/>
      <c r="Q106" s="492"/>
      <c r="R106" s="493"/>
      <c r="S106" s="489"/>
      <c r="T106" s="492"/>
      <c r="U106" s="492"/>
      <c r="V106" s="493"/>
      <c r="W106" s="489"/>
      <c r="X106" s="489"/>
      <c r="Y106" s="493"/>
      <c r="Z106" s="489"/>
      <c r="AA106" s="489"/>
    </row>
    <row r="107" spans="2:27">
      <c r="B107" s="66" t="e">
        <f>LEFT(VLOOKUP(K107,'TCon08 al 2019-02-26'!$A$1:$H$68,6,0),6)</f>
        <v>#N/A</v>
      </c>
      <c r="C107" s="66" t="e">
        <f t="shared" si="4"/>
        <v>#N/A</v>
      </c>
      <c r="D107" s="66" t="e">
        <f>VLOOKUP(K107,'TCon08 al 2019-02-26'!$A$1:$H$68,8,0)</f>
        <v>#N/A</v>
      </c>
      <c r="E107" s="66">
        <f t="shared" si="5"/>
        <v>1900</v>
      </c>
      <c r="F107" s="66">
        <f t="shared" si="6"/>
        <v>0</v>
      </c>
      <c r="G107" s="10" t="str">
        <f t="shared" si="7"/>
        <v>19000</v>
      </c>
      <c r="H107" s="489"/>
      <c r="I107" s="489"/>
      <c r="J107" s="489"/>
      <c r="K107" s="489"/>
      <c r="L107" s="489"/>
      <c r="M107" s="490"/>
      <c r="N107" s="491"/>
      <c r="O107" s="491"/>
      <c r="P107" s="491"/>
      <c r="Q107" s="492"/>
      <c r="R107" s="493"/>
      <c r="S107" s="489"/>
      <c r="T107" s="492"/>
      <c r="U107" s="492"/>
      <c r="V107" s="493"/>
      <c r="W107" s="489"/>
      <c r="X107" s="489"/>
      <c r="Y107" s="493"/>
      <c r="Z107" s="489"/>
      <c r="AA107" s="489"/>
    </row>
    <row r="108" spans="2:27">
      <c r="B108" s="66" t="e">
        <f>LEFT(VLOOKUP(K108,'TCon08 al 2019-02-26'!$A$1:$H$68,6,0),6)</f>
        <v>#N/A</v>
      </c>
      <c r="C108" s="66" t="e">
        <f t="shared" si="4"/>
        <v>#N/A</v>
      </c>
      <c r="D108" s="66" t="e">
        <f>VLOOKUP(K108,'TCon08 al 2019-02-26'!$A$1:$H$68,8,0)</f>
        <v>#N/A</v>
      </c>
      <c r="E108" s="66">
        <f t="shared" si="5"/>
        <v>1900</v>
      </c>
      <c r="F108" s="66">
        <f t="shared" si="6"/>
        <v>0</v>
      </c>
      <c r="G108" s="10" t="str">
        <f t="shared" si="7"/>
        <v>19000</v>
      </c>
      <c r="H108" s="489"/>
      <c r="I108" s="489"/>
      <c r="J108" s="489"/>
      <c r="K108" s="489"/>
      <c r="L108" s="489"/>
      <c r="M108" s="490"/>
      <c r="N108" s="491"/>
      <c r="O108" s="491"/>
      <c r="P108" s="491"/>
      <c r="Q108" s="492"/>
      <c r="R108" s="493"/>
      <c r="S108" s="489"/>
      <c r="T108" s="492"/>
      <c r="U108" s="492"/>
      <c r="V108" s="493"/>
      <c r="W108" s="489"/>
      <c r="X108" s="489"/>
      <c r="Y108" s="493"/>
      <c r="Z108" s="489"/>
      <c r="AA108" s="489"/>
    </row>
    <row r="109" spans="2:27">
      <c r="B109" s="66" t="e">
        <f>LEFT(VLOOKUP(K109,'TCon08 al 2019-02-26'!$A$1:$H$68,6,0),6)</f>
        <v>#N/A</v>
      </c>
      <c r="C109" s="66" t="e">
        <f t="shared" si="4"/>
        <v>#N/A</v>
      </c>
      <c r="D109" s="66" t="e">
        <f>VLOOKUP(K109,'TCon08 al 2019-02-26'!$A$1:$H$68,8,0)</f>
        <v>#N/A</v>
      </c>
      <c r="E109" s="66">
        <f t="shared" si="5"/>
        <v>1900</v>
      </c>
      <c r="F109" s="66">
        <f t="shared" si="6"/>
        <v>0</v>
      </c>
      <c r="G109" s="10" t="str">
        <f t="shared" si="7"/>
        <v>19000</v>
      </c>
      <c r="H109" s="489"/>
      <c r="I109" s="489"/>
      <c r="J109" s="489"/>
      <c r="K109" s="489"/>
      <c r="L109" s="489"/>
      <c r="M109" s="490"/>
      <c r="N109" s="491"/>
      <c r="O109" s="491"/>
      <c r="P109" s="491"/>
      <c r="Q109" s="492"/>
      <c r="R109" s="493"/>
      <c r="S109" s="489"/>
      <c r="T109" s="492"/>
      <c r="U109" s="492"/>
      <c r="V109" s="493"/>
      <c r="W109" s="489"/>
      <c r="X109" s="489"/>
      <c r="Y109" s="493"/>
      <c r="Z109" s="489"/>
      <c r="AA109" s="489"/>
    </row>
    <row r="110" spans="2:27">
      <c r="B110" s="66" t="e">
        <f>LEFT(VLOOKUP(K110,'TCon08 al 2019-02-26'!$A$1:$H$68,6,0),6)</f>
        <v>#N/A</v>
      </c>
      <c r="C110" s="66" t="e">
        <f t="shared" si="4"/>
        <v>#N/A</v>
      </c>
      <c r="D110" s="66" t="e">
        <f>VLOOKUP(K110,'TCon08 al 2019-02-26'!$A$1:$H$68,8,0)</f>
        <v>#N/A</v>
      </c>
      <c r="E110" s="66">
        <f t="shared" si="5"/>
        <v>1900</v>
      </c>
      <c r="F110" s="66">
        <f t="shared" si="6"/>
        <v>0</v>
      </c>
      <c r="G110" s="10" t="str">
        <f t="shared" si="7"/>
        <v>19000</v>
      </c>
      <c r="H110" s="489"/>
      <c r="I110" s="489"/>
      <c r="J110" s="489"/>
      <c r="K110" s="489"/>
      <c r="L110" s="489"/>
      <c r="M110" s="490"/>
      <c r="N110" s="491"/>
      <c r="O110" s="491"/>
      <c r="P110" s="491"/>
      <c r="Q110" s="492"/>
      <c r="R110" s="493"/>
      <c r="S110" s="489"/>
      <c r="T110" s="492"/>
      <c r="U110" s="492"/>
      <c r="V110" s="493"/>
      <c r="W110" s="489"/>
      <c r="X110" s="489"/>
      <c r="Y110" s="493"/>
      <c r="Z110" s="489"/>
      <c r="AA110" s="489"/>
    </row>
    <row r="111" spans="2:27">
      <c r="B111" s="66" t="e">
        <f>LEFT(VLOOKUP(K111,'TCon08 al 2019-02-26'!$A$1:$H$68,6,0),6)</f>
        <v>#N/A</v>
      </c>
      <c r="C111" s="66" t="e">
        <f t="shared" si="4"/>
        <v>#N/A</v>
      </c>
      <c r="D111" s="66" t="e">
        <f>VLOOKUP(K111,'TCon08 al 2019-02-26'!$A$1:$H$68,8,0)</f>
        <v>#N/A</v>
      </c>
      <c r="E111" s="66">
        <f t="shared" si="5"/>
        <v>1900</v>
      </c>
      <c r="F111" s="66">
        <f t="shared" si="6"/>
        <v>0</v>
      </c>
      <c r="G111" s="10" t="str">
        <f t="shared" si="7"/>
        <v>19000</v>
      </c>
      <c r="H111" s="489"/>
      <c r="I111" s="489"/>
      <c r="J111" s="489"/>
      <c r="K111" s="489"/>
      <c r="L111" s="489"/>
      <c r="M111" s="490"/>
      <c r="N111" s="491"/>
      <c r="O111" s="491"/>
      <c r="P111" s="491"/>
      <c r="Q111" s="492"/>
      <c r="R111" s="493"/>
      <c r="S111" s="489"/>
      <c r="T111" s="492"/>
      <c r="U111" s="492"/>
      <c r="V111" s="493"/>
      <c r="W111" s="489"/>
      <c r="X111" s="489"/>
      <c r="Y111" s="493"/>
      <c r="Z111" s="489"/>
      <c r="AA111" s="489"/>
    </row>
    <row r="112" spans="2:27">
      <c r="B112" s="66" t="e">
        <f>LEFT(VLOOKUP(K112,'TCon08 al 2019-02-26'!$A$1:$H$68,6,0),6)</f>
        <v>#N/A</v>
      </c>
      <c r="C112" s="66" t="e">
        <f t="shared" si="4"/>
        <v>#N/A</v>
      </c>
      <c r="D112" s="66" t="e">
        <f>VLOOKUP(K112,'TCon08 al 2019-02-26'!$A$1:$H$68,8,0)</f>
        <v>#N/A</v>
      </c>
      <c r="E112" s="66">
        <f t="shared" si="5"/>
        <v>1900</v>
      </c>
      <c r="F112" s="66">
        <f t="shared" si="6"/>
        <v>0</v>
      </c>
      <c r="G112" s="10" t="str">
        <f t="shared" si="7"/>
        <v>19000</v>
      </c>
      <c r="H112" s="489"/>
      <c r="I112" s="489"/>
      <c r="J112" s="489"/>
      <c r="K112" s="489"/>
      <c r="L112" s="489"/>
      <c r="M112" s="490"/>
      <c r="N112" s="491"/>
      <c r="O112" s="491"/>
      <c r="P112" s="491"/>
      <c r="Q112" s="492"/>
      <c r="R112" s="493"/>
      <c r="S112" s="489"/>
      <c r="T112" s="492"/>
      <c r="U112" s="492"/>
      <c r="V112" s="493"/>
      <c r="W112" s="489"/>
      <c r="X112" s="489"/>
      <c r="Y112" s="493"/>
      <c r="Z112" s="489"/>
      <c r="AA112" s="489"/>
    </row>
    <row r="113" spans="2:27">
      <c r="B113" s="66" t="e">
        <f>LEFT(VLOOKUP(K113,'TCon08 al 2019-02-26'!$A$1:$H$68,6,0),6)</f>
        <v>#N/A</v>
      </c>
      <c r="C113" s="66" t="e">
        <f t="shared" si="4"/>
        <v>#N/A</v>
      </c>
      <c r="D113" s="66" t="e">
        <f>VLOOKUP(K113,'TCon08 al 2019-02-26'!$A$1:$H$68,8,0)</f>
        <v>#N/A</v>
      </c>
      <c r="E113" s="66">
        <f t="shared" si="5"/>
        <v>1900</v>
      </c>
      <c r="F113" s="66">
        <f t="shared" si="6"/>
        <v>0</v>
      </c>
      <c r="G113" s="10" t="str">
        <f t="shared" si="7"/>
        <v>19000</v>
      </c>
      <c r="H113" s="489"/>
      <c r="I113" s="489"/>
      <c r="J113" s="489"/>
      <c r="K113" s="489"/>
      <c r="L113" s="489"/>
      <c r="M113" s="490"/>
      <c r="N113" s="491"/>
      <c r="O113" s="491"/>
      <c r="P113" s="491"/>
      <c r="Q113" s="492"/>
      <c r="R113" s="493"/>
      <c r="S113" s="489"/>
      <c r="T113" s="492"/>
      <c r="U113" s="492"/>
      <c r="V113" s="493"/>
      <c r="W113" s="489"/>
      <c r="X113" s="489"/>
      <c r="Y113" s="493"/>
      <c r="Z113" s="489"/>
      <c r="AA113" s="489"/>
    </row>
    <row r="114" spans="2:27">
      <c r="B114" s="66" t="e">
        <f>LEFT(VLOOKUP(K114,'TCon08 al 2019-02-26'!$A$1:$H$68,6,0),6)</f>
        <v>#N/A</v>
      </c>
      <c r="C114" s="66" t="e">
        <f t="shared" si="4"/>
        <v>#N/A</v>
      </c>
      <c r="D114" s="66" t="e">
        <f>VLOOKUP(K114,'TCon08 al 2019-02-26'!$A$1:$H$68,8,0)</f>
        <v>#N/A</v>
      </c>
      <c r="E114" s="66">
        <f t="shared" si="5"/>
        <v>1900</v>
      </c>
      <c r="F114" s="66">
        <f t="shared" si="6"/>
        <v>0</v>
      </c>
      <c r="G114" s="10" t="str">
        <f t="shared" si="7"/>
        <v>19000</v>
      </c>
      <c r="H114" s="489"/>
      <c r="I114" s="489"/>
      <c r="J114" s="489"/>
      <c r="K114" s="489"/>
      <c r="L114" s="489"/>
      <c r="M114" s="490"/>
      <c r="N114" s="491"/>
      <c r="O114" s="491"/>
      <c r="P114" s="491"/>
      <c r="Q114" s="492"/>
      <c r="R114" s="493"/>
      <c r="S114" s="489"/>
      <c r="T114" s="492"/>
      <c r="U114" s="492"/>
      <c r="V114" s="493"/>
      <c r="W114" s="489"/>
      <c r="X114" s="489"/>
      <c r="Y114" s="493"/>
      <c r="Z114" s="489"/>
      <c r="AA114" s="489"/>
    </row>
    <row r="115" spans="2:27">
      <c r="B115" s="66" t="e">
        <f>LEFT(VLOOKUP(K115,'TCon08 al 2019-02-26'!$A$1:$H$68,6,0),6)</f>
        <v>#N/A</v>
      </c>
      <c r="C115" s="66" t="e">
        <f t="shared" si="4"/>
        <v>#N/A</v>
      </c>
      <c r="D115" s="66" t="e">
        <f>VLOOKUP(K115,'TCon08 al 2019-02-26'!$A$1:$H$68,8,0)</f>
        <v>#N/A</v>
      </c>
      <c r="E115" s="66">
        <f t="shared" si="5"/>
        <v>1900</v>
      </c>
      <c r="F115" s="66">
        <f t="shared" si="6"/>
        <v>0</v>
      </c>
      <c r="G115" s="10" t="str">
        <f t="shared" si="7"/>
        <v>19000</v>
      </c>
      <c r="H115" s="489"/>
      <c r="I115" s="489"/>
      <c r="J115" s="489"/>
      <c r="K115" s="489"/>
      <c r="L115" s="489"/>
      <c r="M115" s="490"/>
      <c r="N115" s="491"/>
      <c r="O115" s="491"/>
      <c r="P115" s="491"/>
      <c r="Q115" s="492"/>
      <c r="R115" s="493"/>
      <c r="S115" s="489"/>
      <c r="T115" s="492"/>
      <c r="U115" s="492"/>
      <c r="V115" s="493"/>
      <c r="W115" s="489"/>
      <c r="X115" s="489"/>
      <c r="Y115" s="493"/>
      <c r="Z115" s="489"/>
      <c r="AA115" s="489"/>
    </row>
    <row r="116" spans="2:27">
      <c r="B116" s="66" t="e">
        <f>LEFT(VLOOKUP(K116,'TCon08 al 2019-02-26'!$A$1:$H$68,6,0),6)</f>
        <v>#N/A</v>
      </c>
      <c r="C116" s="66" t="e">
        <f t="shared" si="4"/>
        <v>#N/A</v>
      </c>
      <c r="D116" s="66" t="e">
        <f>VLOOKUP(K116,'TCon08 al 2019-02-26'!$A$1:$H$68,8,0)</f>
        <v>#N/A</v>
      </c>
      <c r="E116" s="66">
        <f t="shared" si="5"/>
        <v>1900</v>
      </c>
      <c r="F116" s="66">
        <f t="shared" si="6"/>
        <v>0</v>
      </c>
      <c r="G116" s="10" t="str">
        <f t="shared" si="7"/>
        <v>19000</v>
      </c>
      <c r="H116" s="489"/>
      <c r="I116" s="489"/>
      <c r="J116" s="489"/>
      <c r="K116" s="489"/>
      <c r="L116" s="489"/>
      <c r="M116" s="490"/>
      <c r="N116" s="491"/>
      <c r="O116" s="491"/>
      <c r="P116" s="491"/>
      <c r="Q116" s="492"/>
      <c r="R116" s="493"/>
      <c r="S116" s="489"/>
      <c r="T116" s="492"/>
      <c r="U116" s="492"/>
      <c r="V116" s="493"/>
      <c r="W116" s="489"/>
      <c r="X116" s="489"/>
      <c r="Y116" s="493"/>
      <c r="Z116" s="489"/>
      <c r="AA116" s="489"/>
    </row>
    <row r="117" spans="2:27">
      <c r="B117" s="66" t="e">
        <f>LEFT(VLOOKUP(K117,'TCon08 al 2019-02-26'!$A$1:$H$68,6,0),6)</f>
        <v>#N/A</v>
      </c>
      <c r="C117" s="66" t="e">
        <f t="shared" si="4"/>
        <v>#N/A</v>
      </c>
      <c r="D117" s="66" t="e">
        <f>VLOOKUP(K117,'TCon08 al 2019-02-26'!$A$1:$H$68,8,0)</f>
        <v>#N/A</v>
      </c>
      <c r="E117" s="66">
        <f t="shared" si="5"/>
        <v>1900</v>
      </c>
      <c r="F117" s="66">
        <f t="shared" si="6"/>
        <v>0</v>
      </c>
      <c r="G117" s="10" t="str">
        <f t="shared" si="7"/>
        <v>19000</v>
      </c>
      <c r="H117" s="489"/>
      <c r="I117" s="489"/>
      <c r="J117" s="489"/>
      <c r="K117" s="489"/>
      <c r="L117" s="489"/>
      <c r="M117" s="490"/>
      <c r="N117" s="491"/>
      <c r="O117" s="491"/>
      <c r="P117" s="491"/>
      <c r="Q117" s="492"/>
      <c r="R117" s="493"/>
      <c r="S117" s="489"/>
      <c r="T117" s="492"/>
      <c r="U117" s="492"/>
      <c r="V117" s="493"/>
      <c r="W117" s="489"/>
      <c r="X117" s="489"/>
      <c r="Y117" s="493"/>
      <c r="Z117" s="489"/>
      <c r="AA117" s="489"/>
    </row>
    <row r="118" spans="2:27">
      <c r="B118" s="66" t="e">
        <f>LEFT(VLOOKUP(K118,'TCon08 al 2019-02-26'!$A$1:$H$68,6,0),6)</f>
        <v>#N/A</v>
      </c>
      <c r="C118" s="66" t="e">
        <f t="shared" si="4"/>
        <v>#N/A</v>
      </c>
      <c r="D118" s="66" t="e">
        <f>VLOOKUP(K118,'TCon08 al 2019-02-26'!$A$1:$H$68,8,0)</f>
        <v>#N/A</v>
      </c>
      <c r="E118" s="66">
        <f t="shared" si="5"/>
        <v>1900</v>
      </c>
      <c r="F118" s="66">
        <f t="shared" si="6"/>
        <v>0</v>
      </c>
      <c r="G118" s="10" t="str">
        <f t="shared" si="7"/>
        <v>19000</v>
      </c>
      <c r="H118" s="489"/>
      <c r="I118" s="489"/>
      <c r="J118" s="489"/>
      <c r="K118" s="489"/>
      <c r="L118" s="489"/>
      <c r="M118" s="490"/>
      <c r="N118" s="491"/>
      <c r="O118" s="491"/>
      <c r="P118" s="491"/>
      <c r="Q118" s="492"/>
      <c r="R118" s="493"/>
      <c r="S118" s="489"/>
      <c r="T118" s="492"/>
      <c r="U118" s="492"/>
      <c r="V118" s="493"/>
      <c r="W118" s="489"/>
      <c r="X118" s="489"/>
      <c r="Y118" s="493"/>
      <c r="Z118" s="489"/>
      <c r="AA118" s="489"/>
    </row>
    <row r="119" spans="2:27">
      <c r="B119" s="66" t="e">
        <f>LEFT(VLOOKUP(K119,'TCon08 al 2019-02-26'!$A$1:$H$68,6,0),6)</f>
        <v>#N/A</v>
      </c>
      <c r="C119" s="66" t="e">
        <f t="shared" si="4"/>
        <v>#N/A</v>
      </c>
      <c r="D119" s="66" t="e">
        <f>VLOOKUP(K119,'TCon08 al 2019-02-26'!$A$1:$H$68,8,0)</f>
        <v>#N/A</v>
      </c>
      <c r="E119" s="66">
        <f t="shared" si="5"/>
        <v>1900</v>
      </c>
      <c r="F119" s="66">
        <f t="shared" si="6"/>
        <v>0</v>
      </c>
      <c r="G119" s="10" t="str">
        <f t="shared" si="7"/>
        <v>19000</v>
      </c>
      <c r="H119" s="489"/>
      <c r="I119" s="489"/>
      <c r="J119" s="489"/>
      <c r="K119" s="489"/>
      <c r="L119" s="489"/>
      <c r="M119" s="490"/>
      <c r="N119" s="491"/>
      <c r="O119" s="491"/>
      <c r="P119" s="491"/>
      <c r="Q119" s="492"/>
      <c r="R119" s="493"/>
      <c r="S119" s="489"/>
      <c r="T119" s="492"/>
      <c r="U119" s="492"/>
      <c r="V119" s="493"/>
      <c r="W119" s="489"/>
      <c r="X119" s="489"/>
      <c r="Y119" s="493"/>
      <c r="Z119" s="489"/>
      <c r="AA119" s="489"/>
    </row>
    <row r="120" spans="2:27">
      <c r="B120" s="66" t="e">
        <f>LEFT(VLOOKUP(K120,'TCon08 al 2019-02-26'!$A$1:$H$68,6,0),6)</f>
        <v>#N/A</v>
      </c>
      <c r="C120" s="66" t="e">
        <f t="shared" si="4"/>
        <v>#N/A</v>
      </c>
      <c r="D120" s="66" t="e">
        <f>VLOOKUP(K120,'TCon08 al 2019-02-26'!$A$1:$H$68,8,0)</f>
        <v>#N/A</v>
      </c>
      <c r="E120" s="66">
        <f t="shared" si="5"/>
        <v>1900</v>
      </c>
      <c r="F120" s="66">
        <f t="shared" si="6"/>
        <v>0</v>
      </c>
      <c r="G120" s="10" t="str">
        <f t="shared" si="7"/>
        <v>19000</v>
      </c>
      <c r="H120" s="489"/>
      <c r="I120" s="489"/>
      <c r="J120" s="489"/>
      <c r="K120" s="489"/>
      <c r="L120" s="489"/>
      <c r="M120" s="490"/>
      <c r="N120" s="491"/>
      <c r="O120" s="491"/>
      <c r="P120" s="491"/>
      <c r="Q120" s="492"/>
      <c r="R120" s="493"/>
      <c r="S120" s="489"/>
      <c r="T120" s="492"/>
      <c r="U120" s="492"/>
      <c r="V120" s="493"/>
      <c r="W120" s="489"/>
      <c r="X120" s="489"/>
      <c r="Y120" s="493"/>
      <c r="Z120" s="489"/>
      <c r="AA120" s="489"/>
    </row>
    <row r="121" spans="2:27">
      <c r="B121" s="66" t="e">
        <f>LEFT(VLOOKUP(K121,'TCon08 al 2019-02-26'!$A$1:$H$68,6,0),6)</f>
        <v>#N/A</v>
      </c>
      <c r="C121" s="66" t="e">
        <f t="shared" si="4"/>
        <v>#N/A</v>
      </c>
      <c r="D121" s="66" t="e">
        <f>VLOOKUP(K121,'TCon08 al 2019-02-26'!$A$1:$H$68,8,0)</f>
        <v>#N/A</v>
      </c>
      <c r="E121" s="66">
        <f t="shared" si="5"/>
        <v>1900</v>
      </c>
      <c r="F121" s="66">
        <f t="shared" si="6"/>
        <v>0</v>
      </c>
      <c r="G121" s="10" t="str">
        <f t="shared" si="7"/>
        <v>19000</v>
      </c>
      <c r="H121" s="489"/>
      <c r="I121" s="489"/>
      <c r="J121" s="489"/>
      <c r="K121" s="489"/>
      <c r="L121" s="489"/>
      <c r="M121" s="490"/>
      <c r="N121" s="491"/>
      <c r="O121" s="491"/>
      <c r="P121" s="491"/>
      <c r="Q121" s="492"/>
      <c r="R121" s="493"/>
      <c r="S121" s="489"/>
      <c r="T121" s="492"/>
      <c r="U121" s="492"/>
      <c r="V121" s="493"/>
      <c r="W121" s="489"/>
      <c r="X121" s="489"/>
      <c r="Y121" s="493"/>
      <c r="Z121" s="489"/>
      <c r="AA121" s="489"/>
    </row>
    <row r="122" spans="2:27">
      <c r="B122" s="66" t="e">
        <f>LEFT(VLOOKUP(K122,'TCon08 al 2019-02-26'!$A$1:$H$68,6,0),6)</f>
        <v>#N/A</v>
      </c>
      <c r="C122" s="66" t="e">
        <f t="shared" si="4"/>
        <v>#N/A</v>
      </c>
      <c r="D122" s="66" t="e">
        <f>VLOOKUP(K122,'TCon08 al 2019-02-26'!$A$1:$H$68,8,0)</f>
        <v>#N/A</v>
      </c>
      <c r="E122" s="66">
        <f t="shared" si="5"/>
        <v>1900</v>
      </c>
      <c r="F122" s="66">
        <f t="shared" si="6"/>
        <v>0</v>
      </c>
      <c r="G122" s="10" t="str">
        <f t="shared" si="7"/>
        <v>19000</v>
      </c>
      <c r="H122" s="489"/>
      <c r="I122" s="489"/>
      <c r="J122" s="489"/>
      <c r="K122" s="489"/>
      <c r="L122" s="489"/>
      <c r="M122" s="490"/>
      <c r="N122" s="491"/>
      <c r="O122" s="491"/>
      <c r="P122" s="491"/>
      <c r="Q122" s="492"/>
      <c r="R122" s="493"/>
      <c r="S122" s="489"/>
      <c r="T122" s="492"/>
      <c r="U122" s="492"/>
      <c r="V122" s="493"/>
      <c r="W122" s="489"/>
      <c r="X122" s="489"/>
      <c r="Y122" s="493"/>
      <c r="Z122" s="489"/>
      <c r="AA122" s="489"/>
    </row>
    <row r="123" spans="2:27">
      <c r="B123" s="66" t="e">
        <f>LEFT(VLOOKUP(K123,'TCon08 al 2019-02-26'!$A$1:$H$68,6,0),6)</f>
        <v>#N/A</v>
      </c>
      <c r="C123" s="66" t="e">
        <f t="shared" si="4"/>
        <v>#N/A</v>
      </c>
      <c r="D123" s="66" t="e">
        <f>VLOOKUP(K123,'TCon08 al 2019-02-26'!$A$1:$H$68,8,0)</f>
        <v>#N/A</v>
      </c>
      <c r="E123" s="66">
        <f t="shared" si="5"/>
        <v>1900</v>
      </c>
      <c r="F123" s="66">
        <f t="shared" si="6"/>
        <v>0</v>
      </c>
      <c r="G123" s="10" t="str">
        <f t="shared" si="7"/>
        <v>19000</v>
      </c>
      <c r="H123" s="489"/>
      <c r="I123" s="489"/>
      <c r="J123" s="489"/>
      <c r="K123" s="489"/>
      <c r="L123" s="489"/>
      <c r="M123" s="490"/>
      <c r="N123" s="491"/>
      <c r="O123" s="491"/>
      <c r="P123" s="491"/>
      <c r="Q123" s="492"/>
      <c r="R123" s="493"/>
      <c r="S123" s="489"/>
      <c r="T123" s="492"/>
      <c r="U123" s="492"/>
      <c r="V123" s="493"/>
      <c r="W123" s="489"/>
      <c r="X123" s="489"/>
      <c r="Y123" s="493"/>
      <c r="Z123" s="489"/>
      <c r="AA123" s="489"/>
    </row>
    <row r="124" spans="2:27">
      <c r="B124" s="66" t="e">
        <f>LEFT(VLOOKUP(K124,'TCon08 al 2019-02-26'!$A$1:$H$68,6,0),6)</f>
        <v>#N/A</v>
      </c>
      <c r="C124" s="66" t="e">
        <f t="shared" si="4"/>
        <v>#N/A</v>
      </c>
      <c r="D124" s="66" t="e">
        <f>VLOOKUP(K124,'TCon08 al 2019-02-26'!$A$1:$H$68,8,0)</f>
        <v>#N/A</v>
      </c>
      <c r="E124" s="66">
        <f t="shared" si="5"/>
        <v>1900</v>
      </c>
      <c r="F124" s="66">
        <f t="shared" si="6"/>
        <v>0</v>
      </c>
      <c r="G124" s="10" t="str">
        <f t="shared" si="7"/>
        <v>19000</v>
      </c>
      <c r="H124" s="489"/>
      <c r="I124" s="489"/>
      <c r="J124" s="489"/>
      <c r="K124" s="489"/>
      <c r="L124" s="489"/>
      <c r="M124" s="490"/>
      <c r="N124" s="491"/>
      <c r="O124" s="491"/>
      <c r="P124" s="491"/>
      <c r="Q124" s="492"/>
      <c r="R124" s="493"/>
      <c r="S124" s="489"/>
      <c r="T124" s="492"/>
      <c r="U124" s="492"/>
      <c r="V124" s="493"/>
      <c r="W124" s="489"/>
      <c r="X124" s="489"/>
      <c r="Y124" s="493"/>
      <c r="Z124" s="489"/>
      <c r="AA124" s="489"/>
    </row>
    <row r="125" spans="2:27">
      <c r="B125" s="66" t="e">
        <f>LEFT(VLOOKUP(K125,'TCon08 al 2019-02-26'!$A$1:$H$68,6,0),6)</f>
        <v>#N/A</v>
      </c>
      <c r="C125" s="66" t="e">
        <f t="shared" si="4"/>
        <v>#N/A</v>
      </c>
      <c r="D125" s="66" t="e">
        <f>VLOOKUP(K125,'TCon08 al 2019-02-26'!$A$1:$H$68,8,0)</f>
        <v>#N/A</v>
      </c>
      <c r="E125" s="66">
        <f t="shared" si="5"/>
        <v>1900</v>
      </c>
      <c r="F125" s="66">
        <f t="shared" si="6"/>
        <v>0</v>
      </c>
      <c r="G125" s="10" t="str">
        <f t="shared" si="7"/>
        <v>19000</v>
      </c>
      <c r="H125" s="489"/>
      <c r="I125" s="489"/>
      <c r="J125" s="489"/>
      <c r="K125" s="489"/>
      <c r="L125" s="489"/>
      <c r="M125" s="490"/>
      <c r="N125" s="491"/>
      <c r="O125" s="491"/>
      <c r="P125" s="491"/>
      <c r="Q125" s="492"/>
      <c r="R125" s="493"/>
      <c r="S125" s="489"/>
      <c r="T125" s="492"/>
      <c r="U125" s="492"/>
      <c r="V125" s="493"/>
      <c r="W125" s="489"/>
      <c r="X125" s="489"/>
      <c r="Y125" s="493"/>
      <c r="Z125" s="489"/>
      <c r="AA125" s="489"/>
    </row>
    <row r="126" spans="2:27">
      <c r="B126" s="66" t="e">
        <f>LEFT(VLOOKUP(K126,'TCon08 al 2019-02-26'!$A$1:$H$68,6,0),6)</f>
        <v>#N/A</v>
      </c>
      <c r="C126" s="66" t="e">
        <f t="shared" si="4"/>
        <v>#N/A</v>
      </c>
      <c r="D126" s="66" t="e">
        <f>VLOOKUP(K126,'TCon08 al 2019-02-26'!$A$1:$H$68,8,0)</f>
        <v>#N/A</v>
      </c>
      <c r="E126" s="66">
        <f t="shared" si="5"/>
        <v>1900</v>
      </c>
      <c r="F126" s="66">
        <f t="shared" si="6"/>
        <v>0</v>
      </c>
      <c r="G126" s="10" t="str">
        <f t="shared" si="7"/>
        <v>19000</v>
      </c>
      <c r="H126" s="489"/>
      <c r="I126" s="489"/>
      <c r="J126" s="489"/>
      <c r="K126" s="489"/>
      <c r="L126" s="489"/>
      <c r="M126" s="490"/>
      <c r="N126" s="491"/>
      <c r="O126" s="491"/>
      <c r="P126" s="491"/>
      <c r="Q126" s="492"/>
      <c r="R126" s="493"/>
      <c r="S126" s="489"/>
      <c r="T126" s="492"/>
      <c r="U126" s="492"/>
      <c r="V126" s="493"/>
      <c r="W126" s="489"/>
      <c r="X126" s="489"/>
      <c r="Y126" s="493"/>
      <c r="Z126" s="489"/>
      <c r="AA126" s="489"/>
    </row>
    <row r="127" spans="2:27">
      <c r="B127" s="66" t="e">
        <f>LEFT(VLOOKUP(K127,'TCon08 al 2019-02-26'!$A$1:$H$68,6,0),6)</f>
        <v>#N/A</v>
      </c>
      <c r="C127" s="66" t="e">
        <f t="shared" si="4"/>
        <v>#N/A</v>
      </c>
      <c r="D127" s="66" t="e">
        <f>VLOOKUP(K127,'TCon08 al 2019-02-26'!$A$1:$H$68,8,0)</f>
        <v>#N/A</v>
      </c>
      <c r="E127" s="66">
        <f t="shared" si="5"/>
        <v>1900</v>
      </c>
      <c r="F127" s="66">
        <f t="shared" si="6"/>
        <v>0</v>
      </c>
      <c r="G127" s="10" t="str">
        <f t="shared" si="7"/>
        <v>19000</v>
      </c>
      <c r="H127" s="489"/>
      <c r="I127" s="489"/>
      <c r="J127" s="489"/>
      <c r="K127" s="489"/>
      <c r="L127" s="489"/>
      <c r="M127" s="490"/>
      <c r="N127" s="491"/>
      <c r="O127" s="491"/>
      <c r="P127" s="491"/>
      <c r="Q127" s="492"/>
      <c r="R127" s="493"/>
      <c r="S127" s="489"/>
      <c r="T127" s="492"/>
      <c r="U127" s="492"/>
      <c r="V127" s="493"/>
      <c r="W127" s="489"/>
      <c r="X127" s="489"/>
      <c r="Y127" s="493"/>
      <c r="Z127" s="489"/>
      <c r="AA127" s="489"/>
    </row>
    <row r="128" spans="2:27">
      <c r="B128" s="66" t="e">
        <f>LEFT(VLOOKUP(K128,'TCon08 al 2019-02-26'!$A$1:$H$68,6,0),6)</f>
        <v>#N/A</v>
      </c>
      <c r="C128" s="66" t="e">
        <f t="shared" si="4"/>
        <v>#N/A</v>
      </c>
      <c r="D128" s="66" t="e">
        <f>VLOOKUP(K128,'TCon08 al 2019-02-26'!$A$1:$H$68,8,0)</f>
        <v>#N/A</v>
      </c>
      <c r="E128" s="66">
        <f t="shared" si="5"/>
        <v>1900</v>
      </c>
      <c r="F128" s="66">
        <f t="shared" si="6"/>
        <v>0</v>
      </c>
      <c r="G128" s="10" t="str">
        <f t="shared" si="7"/>
        <v>19000</v>
      </c>
      <c r="H128" s="489"/>
      <c r="I128" s="489"/>
      <c r="J128" s="489"/>
      <c r="K128" s="489"/>
      <c r="L128" s="489"/>
      <c r="M128" s="490"/>
      <c r="N128" s="491"/>
      <c r="O128" s="491"/>
      <c r="P128" s="491"/>
      <c r="Q128" s="492"/>
      <c r="R128" s="493"/>
      <c r="S128" s="489"/>
      <c r="T128" s="492"/>
      <c r="U128" s="492"/>
      <c r="V128" s="493"/>
      <c r="W128" s="489"/>
      <c r="X128" s="489"/>
      <c r="Y128" s="493"/>
      <c r="Z128" s="489"/>
      <c r="AA128" s="489"/>
    </row>
    <row r="129" spans="2:27">
      <c r="B129" s="66" t="e">
        <f>LEFT(VLOOKUP(K129,'TCon08 al 2019-02-26'!$A$1:$H$68,6,0),6)</f>
        <v>#N/A</v>
      </c>
      <c r="C129" s="66" t="e">
        <f t="shared" si="4"/>
        <v>#N/A</v>
      </c>
      <c r="D129" s="66" t="e">
        <f>VLOOKUP(K129,'TCon08 al 2019-02-26'!$A$1:$H$68,8,0)</f>
        <v>#N/A</v>
      </c>
      <c r="E129" s="66">
        <f t="shared" si="5"/>
        <v>1900</v>
      </c>
      <c r="F129" s="66">
        <f t="shared" si="6"/>
        <v>0</v>
      </c>
      <c r="G129" s="10" t="str">
        <f t="shared" si="7"/>
        <v>19000</v>
      </c>
      <c r="H129" s="489"/>
      <c r="I129" s="489"/>
      <c r="J129" s="489"/>
      <c r="K129" s="489"/>
      <c r="L129" s="489"/>
      <c r="M129" s="490"/>
      <c r="N129" s="491"/>
      <c r="O129" s="491"/>
      <c r="P129" s="491"/>
      <c r="Q129" s="492"/>
      <c r="R129" s="493"/>
      <c r="S129" s="489"/>
      <c r="T129" s="492"/>
      <c r="U129" s="492"/>
      <c r="V129" s="493"/>
      <c r="W129" s="489"/>
      <c r="X129" s="489"/>
      <c r="Y129" s="493"/>
      <c r="Z129" s="489"/>
      <c r="AA129" s="489"/>
    </row>
    <row r="130" spans="2:27">
      <c r="B130" s="66" t="e">
        <f>LEFT(VLOOKUP(K130,'TCon08 al 2019-02-26'!$A$1:$H$68,6,0),6)</f>
        <v>#N/A</v>
      </c>
      <c r="C130" s="66" t="e">
        <f t="shared" si="4"/>
        <v>#N/A</v>
      </c>
      <c r="D130" s="66" t="e">
        <f>VLOOKUP(K130,'TCon08 al 2019-02-26'!$A$1:$H$68,8,0)</f>
        <v>#N/A</v>
      </c>
      <c r="E130" s="66">
        <f t="shared" si="5"/>
        <v>1900</v>
      </c>
      <c r="F130" s="66">
        <f t="shared" si="6"/>
        <v>0</v>
      </c>
      <c r="G130" s="10" t="str">
        <f t="shared" si="7"/>
        <v>19000</v>
      </c>
      <c r="H130" s="489"/>
      <c r="I130" s="489"/>
      <c r="J130" s="489"/>
      <c r="K130" s="489"/>
      <c r="L130" s="489"/>
      <c r="M130" s="490"/>
      <c r="N130" s="491"/>
      <c r="O130" s="491"/>
      <c r="P130" s="491"/>
      <c r="Q130" s="492"/>
      <c r="R130" s="493"/>
      <c r="S130" s="489"/>
      <c r="T130" s="492"/>
      <c r="U130" s="492"/>
      <c r="V130" s="493"/>
      <c r="W130" s="489"/>
      <c r="X130" s="489"/>
      <c r="Y130" s="493"/>
      <c r="Z130" s="489"/>
      <c r="AA130" s="489"/>
    </row>
    <row r="131" spans="2:27">
      <c r="B131" s="66" t="e">
        <f>LEFT(VLOOKUP(K131,'TCon08 al 2019-02-26'!$A$1:$H$68,6,0),6)</f>
        <v>#N/A</v>
      </c>
      <c r="C131" s="66" t="e">
        <f t="shared" si="4"/>
        <v>#N/A</v>
      </c>
      <c r="D131" s="66" t="e">
        <f>VLOOKUP(K131,'TCon08 al 2019-02-26'!$A$1:$H$68,8,0)</f>
        <v>#N/A</v>
      </c>
      <c r="E131" s="66">
        <f t="shared" si="5"/>
        <v>1900</v>
      </c>
      <c r="F131" s="66">
        <f t="shared" si="6"/>
        <v>0</v>
      </c>
      <c r="G131" s="10" t="str">
        <f t="shared" si="7"/>
        <v>19000</v>
      </c>
      <c r="H131" s="489"/>
      <c r="I131" s="489"/>
      <c r="J131" s="489"/>
      <c r="K131" s="489"/>
      <c r="L131" s="489"/>
      <c r="M131" s="490"/>
      <c r="N131" s="491"/>
      <c r="O131" s="491"/>
      <c r="P131" s="491"/>
      <c r="Q131" s="492"/>
      <c r="R131" s="493"/>
      <c r="S131" s="489"/>
      <c r="T131" s="492"/>
      <c r="U131" s="492"/>
      <c r="V131" s="493"/>
      <c r="W131" s="489"/>
      <c r="X131" s="489"/>
      <c r="Y131" s="493"/>
      <c r="Z131" s="489"/>
      <c r="AA131" s="489"/>
    </row>
    <row r="132" spans="2:27">
      <c r="B132" s="66" t="e">
        <f>LEFT(VLOOKUP(K132,'TCon08 al 2019-02-26'!$A$1:$H$68,6,0),6)</f>
        <v>#N/A</v>
      </c>
      <c r="C132" s="66" t="e">
        <f t="shared" ref="C132:C195" si="8">CONCATENATE(MID(B132,1,1),".",MID(B132,2,1),".",MID(B132,3,2),".",MID(B132,5,2))</f>
        <v>#N/A</v>
      </c>
      <c r="D132" s="66" t="e">
        <f>VLOOKUP(K132,'TCon08 al 2019-02-26'!$A$1:$H$68,8,0)</f>
        <v>#N/A</v>
      </c>
      <c r="E132" s="66">
        <f t="shared" ref="E132:E195" si="9">YEAR(J132)</f>
        <v>1900</v>
      </c>
      <c r="F132" s="66">
        <f t="shared" si="6"/>
        <v>0</v>
      </c>
      <c r="G132" s="10" t="str">
        <f t="shared" si="7"/>
        <v>19000</v>
      </c>
      <c r="H132" s="489"/>
      <c r="I132" s="489"/>
      <c r="J132" s="489"/>
      <c r="K132" s="489"/>
      <c r="L132" s="489"/>
      <c r="M132" s="490"/>
      <c r="N132" s="491"/>
      <c r="O132" s="491"/>
      <c r="P132" s="491"/>
      <c r="Q132" s="492"/>
      <c r="R132" s="493"/>
      <c r="S132" s="489"/>
      <c r="T132" s="492"/>
      <c r="U132" s="492"/>
      <c r="V132" s="493"/>
      <c r="W132" s="489"/>
      <c r="X132" s="489"/>
      <c r="Y132" s="493"/>
      <c r="Z132" s="489"/>
      <c r="AA132" s="489"/>
    </row>
    <row r="133" spans="2:27">
      <c r="B133" s="66" t="e">
        <f>LEFT(VLOOKUP(K133,'TCon08 al 2019-02-26'!$A$1:$H$68,6,0),6)</f>
        <v>#N/A</v>
      </c>
      <c r="C133" s="66" t="e">
        <f t="shared" si="8"/>
        <v>#N/A</v>
      </c>
      <c r="D133" s="66" t="e">
        <f>VLOOKUP(K133,'TCon08 al 2019-02-26'!$A$1:$H$68,8,0)</f>
        <v>#N/A</v>
      </c>
      <c r="E133" s="66">
        <f t="shared" si="9"/>
        <v>1900</v>
      </c>
      <c r="F133" s="66">
        <f t="shared" ref="F133:F196" si="10">+IF(J133=0,0,MONTH(J133))</f>
        <v>0</v>
      </c>
      <c r="G133" s="10" t="str">
        <f t="shared" ref="G133:G196" si="11">+E133&amp;F133</f>
        <v>19000</v>
      </c>
      <c r="H133" s="489"/>
      <c r="I133" s="489"/>
      <c r="J133" s="489"/>
      <c r="K133" s="489"/>
      <c r="L133" s="489"/>
      <c r="M133" s="490"/>
      <c r="N133" s="491"/>
      <c r="O133" s="491"/>
      <c r="P133" s="491"/>
      <c r="Q133" s="492"/>
      <c r="R133" s="493"/>
      <c r="S133" s="489"/>
      <c r="T133" s="492"/>
      <c r="U133" s="492"/>
      <c r="V133" s="493"/>
      <c r="W133" s="489"/>
      <c r="X133" s="489"/>
      <c r="Y133" s="493"/>
      <c r="Z133" s="489"/>
      <c r="AA133" s="489"/>
    </row>
    <row r="134" spans="2:27">
      <c r="B134" s="66" t="e">
        <f>LEFT(VLOOKUP(K134,'TCon08 al 2019-02-26'!$A$1:$H$68,6,0),6)</f>
        <v>#N/A</v>
      </c>
      <c r="C134" s="66" t="e">
        <f t="shared" si="8"/>
        <v>#N/A</v>
      </c>
      <c r="D134" s="66" t="e">
        <f>VLOOKUP(K134,'TCon08 al 2019-02-26'!$A$1:$H$68,8,0)</f>
        <v>#N/A</v>
      </c>
      <c r="E134" s="66">
        <f t="shared" si="9"/>
        <v>1900</v>
      </c>
      <c r="F134" s="66">
        <f t="shared" si="10"/>
        <v>0</v>
      </c>
      <c r="G134" s="10" t="str">
        <f t="shared" si="11"/>
        <v>19000</v>
      </c>
      <c r="H134" s="489"/>
      <c r="I134" s="489"/>
      <c r="J134" s="489"/>
      <c r="K134" s="489"/>
      <c r="L134" s="489"/>
      <c r="M134" s="490"/>
      <c r="N134" s="491"/>
      <c r="O134" s="491"/>
      <c r="P134" s="491"/>
      <c r="Q134" s="492"/>
      <c r="R134" s="493"/>
      <c r="S134" s="489"/>
      <c r="T134" s="492"/>
      <c r="U134" s="492"/>
      <c r="V134" s="493"/>
      <c r="W134" s="489"/>
      <c r="X134" s="489"/>
      <c r="Y134" s="493"/>
      <c r="Z134" s="489"/>
      <c r="AA134" s="489"/>
    </row>
    <row r="135" spans="2:27">
      <c r="B135" s="66" t="e">
        <f>LEFT(VLOOKUP(K135,'TCon08 al 2019-02-26'!$A$1:$H$68,6,0),6)</f>
        <v>#N/A</v>
      </c>
      <c r="C135" s="66" t="e">
        <f t="shared" si="8"/>
        <v>#N/A</v>
      </c>
      <c r="D135" s="66" t="e">
        <f>VLOOKUP(K135,'TCon08 al 2019-02-26'!$A$1:$H$68,8,0)</f>
        <v>#N/A</v>
      </c>
      <c r="E135" s="66">
        <f t="shared" si="9"/>
        <v>1900</v>
      </c>
      <c r="F135" s="66">
        <f t="shared" si="10"/>
        <v>0</v>
      </c>
      <c r="G135" s="10" t="str">
        <f t="shared" si="11"/>
        <v>19000</v>
      </c>
      <c r="H135" s="489"/>
      <c r="I135" s="489"/>
      <c r="J135" s="489"/>
      <c r="K135" s="489"/>
      <c r="L135" s="489"/>
      <c r="M135" s="490"/>
      <c r="N135" s="491"/>
      <c r="O135" s="491"/>
      <c r="P135" s="491"/>
      <c r="Q135" s="492"/>
      <c r="R135" s="493"/>
      <c r="S135" s="489"/>
      <c r="T135" s="492"/>
      <c r="U135" s="492"/>
      <c r="V135" s="493"/>
      <c r="W135" s="489"/>
      <c r="X135" s="489"/>
      <c r="Y135" s="493"/>
      <c r="Z135" s="489"/>
      <c r="AA135" s="489"/>
    </row>
    <row r="136" spans="2:27">
      <c r="B136" s="66" t="e">
        <f>LEFT(VLOOKUP(K136,'TCon08 al 2019-02-26'!$A$1:$H$68,6,0),6)</f>
        <v>#N/A</v>
      </c>
      <c r="C136" s="66" t="e">
        <f t="shared" si="8"/>
        <v>#N/A</v>
      </c>
      <c r="D136" s="66" t="e">
        <f>VLOOKUP(K136,'TCon08 al 2019-02-26'!$A$1:$H$68,8,0)</f>
        <v>#N/A</v>
      </c>
      <c r="E136" s="66">
        <f t="shared" si="9"/>
        <v>1900</v>
      </c>
      <c r="F136" s="66">
        <f t="shared" si="10"/>
        <v>0</v>
      </c>
      <c r="G136" s="10" t="str">
        <f t="shared" si="11"/>
        <v>19000</v>
      </c>
      <c r="H136" s="489"/>
      <c r="I136" s="489"/>
      <c r="J136" s="489"/>
      <c r="K136" s="489"/>
      <c r="L136" s="489"/>
      <c r="M136" s="490"/>
      <c r="N136" s="491"/>
      <c r="O136" s="491"/>
      <c r="P136" s="491"/>
      <c r="Q136" s="492"/>
      <c r="R136" s="493"/>
      <c r="S136" s="489"/>
      <c r="T136" s="492"/>
      <c r="U136" s="492"/>
      <c r="V136" s="493"/>
      <c r="W136" s="489"/>
      <c r="X136" s="489"/>
      <c r="Y136" s="493"/>
      <c r="Z136" s="489"/>
      <c r="AA136" s="489"/>
    </row>
    <row r="137" spans="2:27">
      <c r="B137" s="66" t="e">
        <f>LEFT(VLOOKUP(K137,'TCon08 al 2019-02-26'!$A$1:$H$68,6,0),6)</f>
        <v>#N/A</v>
      </c>
      <c r="C137" s="66" t="e">
        <f t="shared" si="8"/>
        <v>#N/A</v>
      </c>
      <c r="D137" s="66" t="e">
        <f>VLOOKUP(K137,'TCon08 al 2019-02-26'!$A$1:$H$68,8,0)</f>
        <v>#N/A</v>
      </c>
      <c r="E137" s="66">
        <f t="shared" si="9"/>
        <v>1900</v>
      </c>
      <c r="F137" s="66">
        <f t="shared" si="10"/>
        <v>0</v>
      </c>
      <c r="G137" s="10" t="str">
        <f t="shared" si="11"/>
        <v>19000</v>
      </c>
      <c r="H137" s="489"/>
      <c r="I137" s="489"/>
      <c r="J137" s="489"/>
      <c r="K137" s="489"/>
      <c r="L137" s="489"/>
      <c r="M137" s="490"/>
      <c r="N137" s="491"/>
      <c r="O137" s="491"/>
      <c r="P137" s="491"/>
      <c r="Q137" s="492"/>
      <c r="R137" s="493"/>
      <c r="S137" s="489"/>
      <c r="T137" s="492"/>
      <c r="U137" s="492"/>
      <c r="V137" s="493"/>
      <c r="W137" s="489"/>
      <c r="X137" s="489"/>
      <c r="Y137" s="493"/>
      <c r="Z137" s="489"/>
      <c r="AA137" s="489"/>
    </row>
    <row r="138" spans="2:27">
      <c r="B138" s="66" t="e">
        <f>LEFT(VLOOKUP(K138,'TCon08 al 2019-02-26'!$A$1:$H$68,6,0),6)</f>
        <v>#N/A</v>
      </c>
      <c r="C138" s="66" t="e">
        <f t="shared" si="8"/>
        <v>#N/A</v>
      </c>
      <c r="D138" s="66" t="e">
        <f>VLOOKUP(K138,'TCon08 al 2019-02-26'!$A$1:$H$68,8,0)</f>
        <v>#N/A</v>
      </c>
      <c r="E138" s="66">
        <f t="shared" si="9"/>
        <v>1900</v>
      </c>
      <c r="F138" s="66">
        <f t="shared" si="10"/>
        <v>0</v>
      </c>
      <c r="G138" s="10" t="str">
        <f t="shared" si="11"/>
        <v>19000</v>
      </c>
      <c r="H138" s="489"/>
      <c r="I138" s="489"/>
      <c r="J138" s="489"/>
      <c r="K138" s="489"/>
      <c r="L138" s="489"/>
      <c r="M138" s="490"/>
      <c r="N138" s="491"/>
      <c r="O138" s="491"/>
      <c r="P138" s="491"/>
      <c r="Q138" s="492"/>
      <c r="R138" s="493"/>
      <c r="S138" s="489"/>
      <c r="T138" s="492"/>
      <c r="U138" s="492"/>
      <c r="V138" s="493"/>
      <c r="W138" s="489"/>
      <c r="X138" s="489"/>
      <c r="Y138" s="493"/>
      <c r="Z138" s="489"/>
      <c r="AA138" s="489"/>
    </row>
    <row r="139" spans="2:27">
      <c r="B139" s="66" t="e">
        <f>LEFT(VLOOKUP(K139,'TCon08 al 2019-02-26'!$A$1:$H$68,6,0),6)</f>
        <v>#N/A</v>
      </c>
      <c r="C139" s="66" t="e">
        <f t="shared" si="8"/>
        <v>#N/A</v>
      </c>
      <c r="D139" s="66" t="e">
        <f>VLOOKUP(K139,'TCon08 al 2019-02-26'!$A$1:$H$68,8,0)</f>
        <v>#N/A</v>
      </c>
      <c r="E139" s="66">
        <f t="shared" si="9"/>
        <v>1900</v>
      </c>
      <c r="F139" s="66">
        <f t="shared" si="10"/>
        <v>0</v>
      </c>
      <c r="G139" s="10" t="str">
        <f t="shared" si="11"/>
        <v>19000</v>
      </c>
      <c r="H139" s="489"/>
      <c r="I139" s="489"/>
      <c r="J139" s="489"/>
      <c r="K139" s="489"/>
      <c r="L139" s="489"/>
      <c r="M139" s="490"/>
      <c r="N139" s="491"/>
      <c r="O139" s="491"/>
      <c r="P139" s="491"/>
      <c r="Q139" s="492"/>
      <c r="R139" s="493"/>
      <c r="S139" s="489"/>
      <c r="T139" s="492"/>
      <c r="U139" s="492"/>
      <c r="V139" s="493"/>
      <c r="W139" s="489"/>
      <c r="X139" s="489"/>
      <c r="Y139" s="493"/>
      <c r="Z139" s="489"/>
      <c r="AA139" s="489"/>
    </row>
    <row r="140" spans="2:27">
      <c r="B140" s="66" t="e">
        <f>LEFT(VLOOKUP(K140,'TCon08 al 2019-02-26'!$A$1:$H$68,6,0),6)</f>
        <v>#N/A</v>
      </c>
      <c r="C140" s="66" t="e">
        <f t="shared" si="8"/>
        <v>#N/A</v>
      </c>
      <c r="D140" s="66" t="e">
        <f>VLOOKUP(K140,'TCon08 al 2019-02-26'!$A$1:$H$68,8,0)</f>
        <v>#N/A</v>
      </c>
      <c r="E140" s="66">
        <f t="shared" si="9"/>
        <v>1900</v>
      </c>
      <c r="F140" s="66">
        <f t="shared" si="10"/>
        <v>0</v>
      </c>
      <c r="G140" s="10" t="str">
        <f t="shared" si="11"/>
        <v>19000</v>
      </c>
      <c r="H140" s="489"/>
      <c r="I140" s="489"/>
      <c r="J140" s="489"/>
      <c r="K140" s="489"/>
      <c r="L140" s="489"/>
      <c r="M140" s="490"/>
      <c r="N140" s="491"/>
      <c r="O140" s="491"/>
      <c r="P140" s="491"/>
      <c r="Q140" s="492"/>
      <c r="R140" s="493"/>
      <c r="S140" s="489"/>
      <c r="T140" s="492"/>
      <c r="U140" s="492"/>
      <c r="V140" s="493"/>
      <c r="W140" s="489"/>
      <c r="X140" s="489"/>
      <c r="Y140" s="493"/>
      <c r="Z140" s="489"/>
      <c r="AA140" s="489"/>
    </row>
    <row r="141" spans="2:27">
      <c r="B141" s="66" t="e">
        <f>LEFT(VLOOKUP(K141,'TCon08 al 2019-02-26'!$A$1:$H$68,6,0),6)</f>
        <v>#N/A</v>
      </c>
      <c r="C141" s="66" t="e">
        <f t="shared" si="8"/>
        <v>#N/A</v>
      </c>
      <c r="D141" s="66" t="e">
        <f>VLOOKUP(K141,'TCon08 al 2019-02-26'!$A$1:$H$68,8,0)</f>
        <v>#N/A</v>
      </c>
      <c r="E141" s="66">
        <f t="shared" si="9"/>
        <v>1900</v>
      </c>
      <c r="F141" s="66">
        <f t="shared" si="10"/>
        <v>0</v>
      </c>
      <c r="G141" s="10" t="str">
        <f t="shared" si="11"/>
        <v>19000</v>
      </c>
      <c r="H141" s="489"/>
      <c r="I141" s="489"/>
      <c r="J141" s="489"/>
      <c r="K141" s="489"/>
      <c r="L141" s="489"/>
      <c r="M141" s="490"/>
      <c r="N141" s="491"/>
      <c r="O141" s="491"/>
      <c r="P141" s="491"/>
      <c r="Q141" s="492"/>
      <c r="R141" s="493"/>
      <c r="S141" s="489"/>
      <c r="T141" s="492"/>
      <c r="U141" s="492"/>
      <c r="V141" s="493"/>
      <c r="W141" s="489"/>
      <c r="X141" s="489"/>
      <c r="Y141" s="493"/>
      <c r="Z141" s="489"/>
      <c r="AA141" s="489"/>
    </row>
    <row r="142" spans="2:27">
      <c r="B142" s="66" t="e">
        <f>LEFT(VLOOKUP(K142,'TCon08 al 2019-02-26'!$A$1:$H$68,6,0),6)</f>
        <v>#N/A</v>
      </c>
      <c r="C142" s="66" t="e">
        <f t="shared" si="8"/>
        <v>#N/A</v>
      </c>
      <c r="D142" s="66" t="e">
        <f>VLOOKUP(K142,'TCon08 al 2019-02-26'!$A$1:$H$68,8,0)</f>
        <v>#N/A</v>
      </c>
      <c r="E142" s="66">
        <f t="shared" si="9"/>
        <v>1900</v>
      </c>
      <c r="F142" s="66">
        <f t="shared" si="10"/>
        <v>0</v>
      </c>
      <c r="G142" s="10" t="str">
        <f t="shared" si="11"/>
        <v>19000</v>
      </c>
      <c r="H142" s="489"/>
      <c r="I142" s="489"/>
      <c r="J142" s="489"/>
      <c r="K142" s="489"/>
      <c r="L142" s="489"/>
      <c r="M142" s="490"/>
      <c r="N142" s="491"/>
      <c r="O142" s="491"/>
      <c r="P142" s="491"/>
      <c r="Q142" s="492"/>
      <c r="R142" s="493"/>
      <c r="S142" s="489"/>
      <c r="T142" s="492"/>
      <c r="U142" s="492"/>
      <c r="V142" s="493"/>
      <c r="W142" s="489"/>
      <c r="X142" s="489"/>
      <c r="Y142" s="493"/>
      <c r="Z142" s="489"/>
      <c r="AA142" s="489"/>
    </row>
    <row r="143" spans="2:27">
      <c r="B143" s="66" t="e">
        <f>LEFT(VLOOKUP(K143,'TCon08 al 2019-02-26'!$A$1:$H$68,6,0),6)</f>
        <v>#N/A</v>
      </c>
      <c r="C143" s="66" t="e">
        <f t="shared" si="8"/>
        <v>#N/A</v>
      </c>
      <c r="D143" s="66" t="e">
        <f>VLOOKUP(K143,'TCon08 al 2019-02-26'!$A$1:$H$68,8,0)</f>
        <v>#N/A</v>
      </c>
      <c r="E143" s="66">
        <f t="shared" si="9"/>
        <v>1900</v>
      </c>
      <c r="F143" s="66">
        <f t="shared" si="10"/>
        <v>0</v>
      </c>
      <c r="G143" s="10" t="str">
        <f t="shared" si="11"/>
        <v>19000</v>
      </c>
      <c r="H143" s="489"/>
      <c r="I143" s="489"/>
      <c r="J143" s="489"/>
      <c r="K143" s="489"/>
      <c r="L143" s="489"/>
      <c r="M143" s="490"/>
      <c r="N143" s="491"/>
      <c r="O143" s="491"/>
      <c r="P143" s="491"/>
      <c r="Q143" s="492"/>
      <c r="R143" s="493"/>
      <c r="S143" s="489"/>
      <c r="T143" s="492"/>
      <c r="U143" s="492"/>
      <c r="V143" s="493"/>
      <c r="W143" s="489"/>
      <c r="X143" s="489"/>
      <c r="Y143" s="493"/>
      <c r="Z143" s="489"/>
      <c r="AA143" s="489"/>
    </row>
    <row r="144" spans="2:27">
      <c r="B144" s="66" t="e">
        <f>LEFT(VLOOKUP(K144,'TCon08 al 2019-02-26'!$A$1:$H$68,6,0),6)</f>
        <v>#N/A</v>
      </c>
      <c r="C144" s="66" t="e">
        <f t="shared" si="8"/>
        <v>#N/A</v>
      </c>
      <c r="D144" s="66" t="e">
        <f>VLOOKUP(K144,'TCon08 al 2019-02-26'!$A$1:$H$68,8,0)</f>
        <v>#N/A</v>
      </c>
      <c r="E144" s="66">
        <f t="shared" si="9"/>
        <v>1900</v>
      </c>
      <c r="F144" s="66">
        <f t="shared" si="10"/>
        <v>0</v>
      </c>
      <c r="G144" s="10" t="str">
        <f t="shared" si="11"/>
        <v>19000</v>
      </c>
      <c r="H144" s="489"/>
      <c r="I144" s="489"/>
      <c r="J144" s="489"/>
      <c r="K144" s="489"/>
      <c r="L144" s="489"/>
      <c r="M144" s="490"/>
      <c r="N144" s="491"/>
      <c r="O144" s="491"/>
      <c r="P144" s="491"/>
      <c r="Q144" s="492"/>
      <c r="R144" s="493"/>
      <c r="S144" s="489"/>
      <c r="T144" s="492"/>
      <c r="U144" s="492"/>
      <c r="V144" s="493"/>
      <c r="W144" s="489"/>
      <c r="X144" s="489"/>
      <c r="Y144" s="493"/>
      <c r="Z144" s="489"/>
      <c r="AA144" s="489"/>
    </row>
    <row r="145" spans="2:27">
      <c r="B145" s="66" t="e">
        <f>LEFT(VLOOKUP(K145,'TCon08 al 2019-02-26'!$A$1:$H$68,6,0),6)</f>
        <v>#N/A</v>
      </c>
      <c r="C145" s="66" t="e">
        <f t="shared" si="8"/>
        <v>#N/A</v>
      </c>
      <c r="D145" s="66" t="e">
        <f>VLOOKUP(K145,'TCon08 al 2019-02-26'!$A$1:$H$68,8,0)</f>
        <v>#N/A</v>
      </c>
      <c r="E145" s="66">
        <f t="shared" si="9"/>
        <v>1900</v>
      </c>
      <c r="F145" s="66">
        <f t="shared" si="10"/>
        <v>0</v>
      </c>
      <c r="G145" s="10" t="str">
        <f t="shared" si="11"/>
        <v>19000</v>
      </c>
      <c r="H145" s="489"/>
      <c r="I145" s="489"/>
      <c r="J145" s="489"/>
      <c r="K145" s="489"/>
      <c r="L145" s="489"/>
      <c r="M145" s="490"/>
      <c r="N145" s="491"/>
      <c r="O145" s="491"/>
      <c r="P145" s="491"/>
      <c r="Q145" s="492"/>
      <c r="R145" s="493"/>
      <c r="S145" s="489"/>
      <c r="T145" s="492"/>
      <c r="U145" s="492"/>
      <c r="V145" s="493"/>
      <c r="W145" s="489"/>
      <c r="X145" s="489"/>
      <c r="Y145" s="493"/>
      <c r="Z145" s="489"/>
      <c r="AA145" s="489"/>
    </row>
    <row r="146" spans="2:27">
      <c r="B146" s="66" t="e">
        <f>LEFT(VLOOKUP(K146,'TCon08 al 2019-02-26'!$A$1:$H$68,6,0),6)</f>
        <v>#N/A</v>
      </c>
      <c r="C146" s="66" t="e">
        <f t="shared" si="8"/>
        <v>#N/A</v>
      </c>
      <c r="D146" s="66" t="e">
        <f>VLOOKUP(K146,'TCon08 al 2019-02-26'!$A$1:$H$68,8,0)</f>
        <v>#N/A</v>
      </c>
      <c r="E146" s="66">
        <f t="shared" si="9"/>
        <v>1900</v>
      </c>
      <c r="F146" s="66">
        <f t="shared" si="10"/>
        <v>0</v>
      </c>
      <c r="G146" s="10" t="str">
        <f t="shared" si="11"/>
        <v>19000</v>
      </c>
      <c r="H146" s="489"/>
      <c r="I146" s="489"/>
      <c r="J146" s="489"/>
      <c r="K146" s="489"/>
      <c r="L146" s="489"/>
      <c r="M146" s="490"/>
      <c r="N146" s="491"/>
      <c r="O146" s="491"/>
      <c r="P146" s="491"/>
      <c r="Q146" s="492"/>
      <c r="R146" s="493"/>
      <c r="S146" s="489"/>
      <c r="T146" s="492"/>
      <c r="U146" s="492"/>
      <c r="V146" s="493"/>
      <c r="W146" s="489"/>
      <c r="X146" s="489"/>
      <c r="Y146" s="493"/>
      <c r="Z146" s="489"/>
      <c r="AA146" s="489"/>
    </row>
    <row r="147" spans="2:27">
      <c r="B147" s="66" t="e">
        <f>LEFT(VLOOKUP(K147,'TCon08 al 2019-02-26'!$A$1:$H$68,6,0),6)</f>
        <v>#N/A</v>
      </c>
      <c r="C147" s="66" t="e">
        <f t="shared" si="8"/>
        <v>#N/A</v>
      </c>
      <c r="D147" s="66" t="e">
        <f>VLOOKUP(K147,'TCon08 al 2019-02-26'!$A$1:$H$68,8,0)</f>
        <v>#N/A</v>
      </c>
      <c r="E147" s="66">
        <f t="shared" si="9"/>
        <v>1900</v>
      </c>
      <c r="F147" s="66">
        <f t="shared" si="10"/>
        <v>0</v>
      </c>
      <c r="G147" s="10" t="str">
        <f t="shared" si="11"/>
        <v>19000</v>
      </c>
      <c r="H147" s="489"/>
      <c r="I147" s="489"/>
      <c r="J147" s="489"/>
      <c r="K147" s="489"/>
      <c r="L147" s="489"/>
      <c r="M147" s="490"/>
      <c r="N147" s="491"/>
      <c r="O147" s="491"/>
      <c r="P147" s="491"/>
      <c r="Q147" s="492"/>
      <c r="R147" s="493"/>
      <c r="S147" s="489"/>
      <c r="T147" s="492"/>
      <c r="U147" s="492"/>
      <c r="V147" s="493"/>
      <c r="W147" s="489"/>
      <c r="X147" s="489"/>
      <c r="Y147" s="493"/>
      <c r="Z147" s="489"/>
      <c r="AA147" s="489"/>
    </row>
    <row r="148" spans="2:27">
      <c r="B148" s="66" t="e">
        <f>LEFT(VLOOKUP(K148,'TCon08 al 2019-02-26'!$A$1:$H$68,6,0),6)</f>
        <v>#N/A</v>
      </c>
      <c r="C148" s="66" t="e">
        <f t="shared" si="8"/>
        <v>#N/A</v>
      </c>
      <c r="D148" s="66" t="e">
        <f>VLOOKUP(K148,'TCon08 al 2019-02-26'!$A$1:$H$68,8,0)</f>
        <v>#N/A</v>
      </c>
      <c r="E148" s="66">
        <f t="shared" si="9"/>
        <v>1900</v>
      </c>
      <c r="F148" s="66">
        <f t="shared" si="10"/>
        <v>0</v>
      </c>
      <c r="G148" s="10" t="str">
        <f t="shared" si="11"/>
        <v>19000</v>
      </c>
      <c r="H148" s="489"/>
      <c r="I148" s="489"/>
      <c r="J148" s="489"/>
      <c r="K148" s="489"/>
      <c r="L148" s="489"/>
      <c r="M148" s="490"/>
      <c r="N148" s="491"/>
      <c r="O148" s="491"/>
      <c r="P148" s="491"/>
      <c r="Q148" s="492"/>
      <c r="R148" s="493"/>
      <c r="S148" s="489"/>
      <c r="T148" s="492"/>
      <c r="U148" s="492"/>
      <c r="V148" s="493"/>
      <c r="W148" s="489"/>
      <c r="X148" s="489"/>
      <c r="Y148" s="493"/>
      <c r="Z148" s="489"/>
      <c r="AA148" s="489"/>
    </row>
    <row r="149" spans="2:27">
      <c r="B149" s="66" t="e">
        <f>LEFT(VLOOKUP(K149,'TCon08 al 2019-02-26'!$A$1:$H$68,6,0),6)</f>
        <v>#N/A</v>
      </c>
      <c r="C149" s="66" t="e">
        <f t="shared" si="8"/>
        <v>#N/A</v>
      </c>
      <c r="D149" s="66" t="e">
        <f>VLOOKUP(K149,'TCon08 al 2019-02-26'!$A$1:$H$68,8,0)</f>
        <v>#N/A</v>
      </c>
      <c r="E149" s="66">
        <f t="shared" si="9"/>
        <v>1900</v>
      </c>
      <c r="F149" s="66">
        <f t="shared" si="10"/>
        <v>0</v>
      </c>
      <c r="G149" s="10" t="str">
        <f t="shared" si="11"/>
        <v>19000</v>
      </c>
      <c r="H149" s="489"/>
      <c r="I149" s="489"/>
      <c r="J149" s="489"/>
      <c r="K149" s="489"/>
      <c r="L149" s="489"/>
      <c r="M149" s="490"/>
      <c r="N149" s="491"/>
      <c r="O149" s="491"/>
      <c r="P149" s="491"/>
      <c r="Q149" s="492"/>
      <c r="R149" s="493"/>
      <c r="S149" s="489"/>
      <c r="T149" s="492"/>
      <c r="U149" s="492"/>
      <c r="V149" s="493"/>
      <c r="W149" s="489"/>
      <c r="X149" s="489"/>
      <c r="Y149" s="493"/>
      <c r="Z149" s="489"/>
      <c r="AA149" s="489"/>
    </row>
    <row r="150" spans="2:27">
      <c r="B150" s="66" t="e">
        <f>LEFT(VLOOKUP(K150,'TCon08 al 2019-02-26'!$A$1:$H$68,6,0),6)</f>
        <v>#N/A</v>
      </c>
      <c r="C150" s="66" t="e">
        <f t="shared" si="8"/>
        <v>#N/A</v>
      </c>
      <c r="D150" s="66" t="e">
        <f>VLOOKUP(K150,'TCon08 al 2019-02-26'!$A$1:$H$68,8,0)</f>
        <v>#N/A</v>
      </c>
      <c r="E150" s="66">
        <f t="shared" si="9"/>
        <v>1900</v>
      </c>
      <c r="F150" s="66">
        <f t="shared" si="10"/>
        <v>0</v>
      </c>
      <c r="G150" s="10" t="str">
        <f t="shared" si="11"/>
        <v>19000</v>
      </c>
      <c r="H150" s="489"/>
      <c r="I150" s="489"/>
      <c r="J150" s="489"/>
      <c r="K150" s="489"/>
      <c r="L150" s="489"/>
      <c r="M150" s="490"/>
      <c r="N150" s="491"/>
      <c r="O150" s="491"/>
      <c r="P150" s="491"/>
      <c r="Q150" s="492"/>
      <c r="R150" s="493"/>
      <c r="S150" s="489"/>
      <c r="T150" s="492"/>
      <c r="U150" s="492"/>
      <c r="V150" s="493"/>
      <c r="W150" s="489"/>
      <c r="X150" s="489"/>
      <c r="Y150" s="493"/>
      <c r="Z150" s="489"/>
      <c r="AA150" s="489"/>
    </row>
    <row r="151" spans="2:27">
      <c r="B151" s="66" t="e">
        <f>LEFT(VLOOKUP(K151,'TCon08 al 2019-02-26'!$A$1:$H$68,6,0),6)</f>
        <v>#N/A</v>
      </c>
      <c r="C151" s="66" t="e">
        <f t="shared" si="8"/>
        <v>#N/A</v>
      </c>
      <c r="D151" s="66" t="e">
        <f>VLOOKUP(K151,'TCon08 al 2019-02-26'!$A$1:$H$68,8,0)</f>
        <v>#N/A</v>
      </c>
      <c r="E151" s="66">
        <f t="shared" si="9"/>
        <v>1900</v>
      </c>
      <c r="F151" s="66">
        <f t="shared" si="10"/>
        <v>0</v>
      </c>
      <c r="G151" s="10" t="str">
        <f t="shared" si="11"/>
        <v>19000</v>
      </c>
      <c r="H151" s="489"/>
      <c r="I151" s="489"/>
      <c r="J151" s="489"/>
      <c r="K151" s="489"/>
      <c r="L151" s="489"/>
      <c r="M151" s="490"/>
      <c r="N151" s="491"/>
      <c r="O151" s="491"/>
      <c r="P151" s="491"/>
      <c r="Q151" s="492"/>
      <c r="R151" s="493"/>
      <c r="S151" s="489"/>
      <c r="T151" s="492"/>
      <c r="U151" s="492"/>
      <c r="V151" s="493"/>
      <c r="W151" s="489"/>
      <c r="X151" s="489"/>
      <c r="Y151" s="493"/>
      <c r="Z151" s="489"/>
      <c r="AA151" s="489"/>
    </row>
    <row r="152" spans="2:27">
      <c r="B152" s="66" t="e">
        <f>LEFT(VLOOKUP(K152,'TCon08 al 2019-02-26'!$A$1:$H$68,6,0),6)</f>
        <v>#N/A</v>
      </c>
      <c r="C152" s="66" t="e">
        <f t="shared" si="8"/>
        <v>#N/A</v>
      </c>
      <c r="D152" s="66" t="e">
        <f>VLOOKUP(K152,'TCon08 al 2019-02-26'!$A$1:$H$68,8,0)</f>
        <v>#N/A</v>
      </c>
      <c r="E152" s="66">
        <f t="shared" si="9"/>
        <v>1900</v>
      </c>
      <c r="F152" s="66">
        <f t="shared" si="10"/>
        <v>0</v>
      </c>
      <c r="G152" s="10" t="str">
        <f t="shared" si="11"/>
        <v>19000</v>
      </c>
      <c r="H152" s="489"/>
      <c r="I152" s="489"/>
      <c r="J152" s="489"/>
      <c r="K152" s="489"/>
      <c r="L152" s="489"/>
      <c r="M152" s="490"/>
      <c r="N152" s="491"/>
      <c r="O152" s="491"/>
      <c r="P152" s="491"/>
      <c r="Q152" s="492"/>
      <c r="R152" s="493"/>
      <c r="S152" s="489"/>
      <c r="T152" s="492"/>
      <c r="U152" s="492"/>
      <c r="V152" s="493"/>
      <c r="W152" s="489"/>
      <c r="X152" s="489"/>
      <c r="Y152" s="493"/>
      <c r="Z152" s="489"/>
      <c r="AA152" s="489"/>
    </row>
    <row r="153" spans="2:27">
      <c r="B153" s="66" t="e">
        <f>LEFT(VLOOKUP(K153,'TCon08 al 2019-02-26'!$A$1:$H$68,6,0),6)</f>
        <v>#N/A</v>
      </c>
      <c r="C153" s="66" t="e">
        <f t="shared" si="8"/>
        <v>#N/A</v>
      </c>
      <c r="D153" s="66" t="e">
        <f>VLOOKUP(K153,'TCon08 al 2019-02-26'!$A$1:$H$68,8,0)</f>
        <v>#N/A</v>
      </c>
      <c r="E153" s="66">
        <f t="shared" si="9"/>
        <v>1900</v>
      </c>
      <c r="F153" s="66">
        <f t="shared" si="10"/>
        <v>0</v>
      </c>
      <c r="G153" s="10" t="str">
        <f t="shared" si="11"/>
        <v>19000</v>
      </c>
      <c r="H153" s="489"/>
      <c r="I153" s="489"/>
      <c r="J153" s="489"/>
      <c r="K153" s="489"/>
      <c r="L153" s="489"/>
      <c r="M153" s="490"/>
      <c r="N153" s="491"/>
      <c r="O153" s="491"/>
      <c r="P153" s="491"/>
      <c r="Q153" s="492"/>
      <c r="R153" s="493"/>
      <c r="S153" s="489"/>
      <c r="T153" s="492"/>
      <c r="U153" s="492"/>
      <c r="V153" s="493"/>
      <c r="W153" s="489"/>
      <c r="X153" s="489"/>
      <c r="Y153" s="493"/>
      <c r="Z153" s="489"/>
      <c r="AA153" s="489"/>
    </row>
    <row r="154" spans="2:27">
      <c r="B154" s="66" t="e">
        <f>LEFT(VLOOKUP(K154,'TCon08 al 2019-02-26'!$A$1:$H$68,6,0),6)</f>
        <v>#N/A</v>
      </c>
      <c r="C154" s="66" t="e">
        <f t="shared" si="8"/>
        <v>#N/A</v>
      </c>
      <c r="D154" s="66" t="e">
        <f>VLOOKUP(K154,'TCon08 al 2019-02-26'!$A$1:$H$68,8,0)</f>
        <v>#N/A</v>
      </c>
      <c r="E154" s="66">
        <f t="shared" si="9"/>
        <v>1900</v>
      </c>
      <c r="F154" s="66">
        <f t="shared" si="10"/>
        <v>0</v>
      </c>
      <c r="G154" s="10" t="str">
        <f t="shared" si="11"/>
        <v>19000</v>
      </c>
      <c r="H154" s="489"/>
      <c r="I154" s="489"/>
      <c r="J154" s="489"/>
      <c r="K154" s="489"/>
      <c r="L154" s="489"/>
      <c r="M154" s="490"/>
      <c r="N154" s="491"/>
      <c r="O154" s="491"/>
      <c r="P154" s="491"/>
      <c r="Q154" s="492"/>
      <c r="R154" s="493"/>
      <c r="S154" s="489"/>
      <c r="T154" s="492"/>
      <c r="U154" s="492"/>
      <c r="V154" s="493"/>
      <c r="W154" s="489"/>
      <c r="X154" s="489"/>
      <c r="Y154" s="493"/>
      <c r="Z154" s="489"/>
      <c r="AA154" s="489"/>
    </row>
    <row r="155" spans="2:27">
      <c r="B155" s="66" t="e">
        <f>LEFT(VLOOKUP(K155,'TCon08 al 2019-02-26'!$A$1:$H$68,6,0),6)</f>
        <v>#N/A</v>
      </c>
      <c r="C155" s="66" t="e">
        <f t="shared" si="8"/>
        <v>#N/A</v>
      </c>
      <c r="D155" s="66" t="e">
        <f>VLOOKUP(K155,'TCon08 al 2019-02-26'!$A$1:$H$68,8,0)</f>
        <v>#N/A</v>
      </c>
      <c r="E155" s="66">
        <f t="shared" si="9"/>
        <v>1900</v>
      </c>
      <c r="F155" s="66">
        <f t="shared" si="10"/>
        <v>0</v>
      </c>
      <c r="G155" s="10" t="str">
        <f t="shared" si="11"/>
        <v>19000</v>
      </c>
      <c r="H155" s="489"/>
      <c r="I155" s="489"/>
      <c r="J155" s="489"/>
      <c r="K155" s="489"/>
      <c r="L155" s="489"/>
      <c r="M155" s="490"/>
      <c r="N155" s="491"/>
      <c r="O155" s="491"/>
      <c r="P155" s="491"/>
      <c r="Q155" s="492"/>
      <c r="R155" s="493"/>
      <c r="S155" s="489"/>
      <c r="T155" s="492"/>
      <c r="U155" s="492"/>
      <c r="V155" s="493"/>
      <c r="W155" s="489"/>
      <c r="X155" s="489"/>
      <c r="Y155" s="493"/>
      <c r="Z155" s="489"/>
      <c r="AA155" s="489"/>
    </row>
    <row r="156" spans="2:27">
      <c r="B156" s="66" t="e">
        <f>LEFT(VLOOKUP(K156,'TCon08 al 2019-02-26'!$A$1:$H$68,6,0),6)</f>
        <v>#N/A</v>
      </c>
      <c r="C156" s="66" t="e">
        <f t="shared" si="8"/>
        <v>#N/A</v>
      </c>
      <c r="D156" s="66" t="e">
        <f>VLOOKUP(K156,'TCon08 al 2019-02-26'!$A$1:$H$68,8,0)</f>
        <v>#N/A</v>
      </c>
      <c r="E156" s="66">
        <f t="shared" si="9"/>
        <v>1900</v>
      </c>
      <c r="F156" s="66">
        <f t="shared" si="10"/>
        <v>0</v>
      </c>
      <c r="G156" s="10" t="str">
        <f t="shared" si="11"/>
        <v>19000</v>
      </c>
      <c r="H156" s="489"/>
      <c r="I156" s="489"/>
      <c r="J156" s="489"/>
      <c r="K156" s="489"/>
      <c r="L156" s="489"/>
      <c r="M156" s="490"/>
      <c r="N156" s="491"/>
      <c r="O156" s="491"/>
      <c r="P156" s="491"/>
      <c r="Q156" s="492"/>
      <c r="R156" s="493"/>
      <c r="S156" s="489"/>
      <c r="T156" s="492"/>
      <c r="U156" s="492"/>
      <c r="V156" s="493"/>
      <c r="W156" s="489"/>
      <c r="X156" s="489"/>
      <c r="Y156" s="493"/>
      <c r="Z156" s="489"/>
      <c r="AA156" s="489"/>
    </row>
    <row r="157" spans="2:27">
      <c r="B157" s="66" t="e">
        <f>LEFT(VLOOKUP(K157,'TCon08 al 2019-02-26'!$A$1:$H$68,6,0),6)</f>
        <v>#N/A</v>
      </c>
      <c r="C157" s="66" t="e">
        <f t="shared" si="8"/>
        <v>#N/A</v>
      </c>
      <c r="D157" s="66" t="e">
        <f>VLOOKUP(K157,'TCon08 al 2019-02-26'!$A$1:$H$68,8,0)</f>
        <v>#N/A</v>
      </c>
      <c r="E157" s="66">
        <f t="shared" si="9"/>
        <v>1900</v>
      </c>
      <c r="F157" s="66">
        <f t="shared" si="10"/>
        <v>0</v>
      </c>
      <c r="G157" s="10" t="str">
        <f t="shared" si="11"/>
        <v>19000</v>
      </c>
      <c r="H157" s="489"/>
      <c r="I157" s="489"/>
      <c r="J157" s="489"/>
      <c r="K157" s="489"/>
      <c r="L157" s="489"/>
      <c r="M157" s="490"/>
      <c r="N157" s="491"/>
      <c r="O157" s="491"/>
      <c r="P157" s="491"/>
      <c r="Q157" s="492"/>
      <c r="R157" s="493"/>
      <c r="S157" s="489"/>
      <c r="T157" s="492"/>
      <c r="U157" s="492"/>
      <c r="V157" s="493"/>
      <c r="W157" s="489"/>
      <c r="X157" s="489"/>
      <c r="Y157" s="493"/>
      <c r="Z157" s="489"/>
      <c r="AA157" s="489"/>
    </row>
    <row r="158" spans="2:27">
      <c r="B158" s="66" t="e">
        <f>LEFT(VLOOKUP(K158,'TCon08 al 2019-02-26'!$A$1:$H$68,6,0),6)</f>
        <v>#N/A</v>
      </c>
      <c r="C158" s="66" t="e">
        <f t="shared" si="8"/>
        <v>#N/A</v>
      </c>
      <c r="D158" s="66" t="e">
        <f>VLOOKUP(K158,'TCon08 al 2019-02-26'!$A$1:$H$68,8,0)</f>
        <v>#N/A</v>
      </c>
      <c r="E158" s="66">
        <f t="shared" si="9"/>
        <v>1900</v>
      </c>
      <c r="F158" s="66">
        <f t="shared" si="10"/>
        <v>0</v>
      </c>
      <c r="G158" s="10" t="str">
        <f t="shared" si="11"/>
        <v>19000</v>
      </c>
      <c r="H158" s="489"/>
      <c r="I158" s="489"/>
      <c r="J158" s="489"/>
      <c r="K158" s="489"/>
      <c r="L158" s="489"/>
      <c r="M158" s="490"/>
      <c r="N158" s="491"/>
      <c r="O158" s="491"/>
      <c r="P158" s="491"/>
      <c r="Q158" s="492"/>
      <c r="R158" s="493"/>
      <c r="S158" s="489"/>
      <c r="T158" s="492"/>
      <c r="U158" s="492"/>
      <c r="V158" s="493"/>
      <c r="W158" s="489"/>
      <c r="X158" s="489"/>
      <c r="Y158" s="493"/>
      <c r="Z158" s="489"/>
      <c r="AA158" s="489"/>
    </row>
    <row r="159" spans="2:27">
      <c r="B159" s="66" t="e">
        <f>LEFT(VLOOKUP(K159,'TCon08 al 2019-02-26'!$A$1:$H$68,6,0),6)</f>
        <v>#N/A</v>
      </c>
      <c r="C159" s="66" t="e">
        <f t="shared" si="8"/>
        <v>#N/A</v>
      </c>
      <c r="D159" s="66" t="e">
        <f>VLOOKUP(K159,'TCon08 al 2019-02-26'!$A$1:$H$68,8,0)</f>
        <v>#N/A</v>
      </c>
      <c r="E159" s="66">
        <f t="shared" si="9"/>
        <v>1900</v>
      </c>
      <c r="F159" s="66">
        <f t="shared" si="10"/>
        <v>0</v>
      </c>
      <c r="G159" s="10" t="str">
        <f t="shared" si="11"/>
        <v>19000</v>
      </c>
      <c r="H159" s="489"/>
      <c r="I159" s="489"/>
      <c r="J159" s="489"/>
      <c r="K159" s="489"/>
      <c r="L159" s="489"/>
      <c r="M159" s="490"/>
      <c r="N159" s="491"/>
      <c r="O159" s="491"/>
      <c r="P159" s="491"/>
      <c r="Q159" s="492"/>
      <c r="R159" s="493"/>
      <c r="S159" s="489"/>
      <c r="T159" s="492"/>
      <c r="U159" s="492"/>
      <c r="V159" s="493"/>
      <c r="W159" s="489"/>
      <c r="X159" s="489"/>
      <c r="Y159" s="493"/>
      <c r="Z159" s="489"/>
      <c r="AA159" s="489"/>
    </row>
    <row r="160" spans="2:27">
      <c r="B160" s="66" t="e">
        <f>LEFT(VLOOKUP(K160,'TCon08 al 2019-02-26'!$A$1:$H$68,6,0),6)</f>
        <v>#N/A</v>
      </c>
      <c r="C160" s="66" t="e">
        <f t="shared" si="8"/>
        <v>#N/A</v>
      </c>
      <c r="D160" s="66" t="e">
        <f>VLOOKUP(K160,'TCon08 al 2019-02-26'!$A$1:$H$68,8,0)</f>
        <v>#N/A</v>
      </c>
      <c r="E160" s="66">
        <f t="shared" si="9"/>
        <v>1900</v>
      </c>
      <c r="F160" s="66">
        <f t="shared" si="10"/>
        <v>0</v>
      </c>
      <c r="G160" s="10" t="str">
        <f t="shared" si="11"/>
        <v>19000</v>
      </c>
      <c r="H160" s="489"/>
      <c r="I160" s="489"/>
      <c r="J160" s="489"/>
      <c r="K160" s="489"/>
      <c r="L160" s="489"/>
      <c r="M160" s="490"/>
      <c r="N160" s="491"/>
      <c r="O160" s="491"/>
      <c r="P160" s="491"/>
      <c r="Q160" s="492"/>
      <c r="R160" s="493"/>
      <c r="S160" s="489"/>
      <c r="T160" s="492"/>
      <c r="U160" s="492"/>
      <c r="V160" s="493"/>
      <c r="W160" s="489"/>
      <c r="X160" s="489"/>
      <c r="Y160" s="493"/>
      <c r="Z160" s="489"/>
      <c r="AA160" s="489"/>
    </row>
    <row r="161" spans="2:27">
      <c r="B161" s="66" t="e">
        <f>LEFT(VLOOKUP(K161,'TCon08 al 2019-02-26'!$A$1:$H$68,6,0),6)</f>
        <v>#N/A</v>
      </c>
      <c r="C161" s="66" t="e">
        <f t="shared" si="8"/>
        <v>#N/A</v>
      </c>
      <c r="D161" s="66" t="e">
        <f>VLOOKUP(K161,'TCon08 al 2019-02-26'!$A$1:$H$68,8,0)</f>
        <v>#N/A</v>
      </c>
      <c r="E161" s="66">
        <f t="shared" si="9"/>
        <v>1900</v>
      </c>
      <c r="F161" s="66">
        <f t="shared" si="10"/>
        <v>0</v>
      </c>
      <c r="G161" s="10" t="str">
        <f t="shared" si="11"/>
        <v>19000</v>
      </c>
      <c r="H161" s="489"/>
      <c r="I161" s="489"/>
      <c r="J161" s="489"/>
      <c r="K161" s="489"/>
      <c r="L161" s="489"/>
      <c r="M161" s="490"/>
      <c r="N161" s="491"/>
      <c r="O161" s="491"/>
      <c r="P161" s="491"/>
      <c r="Q161" s="492"/>
      <c r="R161" s="493"/>
      <c r="S161" s="489"/>
      <c r="T161" s="492"/>
      <c r="U161" s="492"/>
      <c r="V161" s="493"/>
      <c r="W161" s="489"/>
      <c r="X161" s="489"/>
      <c r="Y161" s="493"/>
      <c r="Z161" s="489"/>
      <c r="AA161" s="489"/>
    </row>
    <row r="162" spans="2:27">
      <c r="B162" s="66" t="e">
        <f>LEFT(VLOOKUP(K162,'TCon08 al 2019-02-26'!$A$1:$H$68,6,0),6)</f>
        <v>#N/A</v>
      </c>
      <c r="C162" s="66" t="e">
        <f t="shared" si="8"/>
        <v>#N/A</v>
      </c>
      <c r="D162" s="66" t="e">
        <f>VLOOKUP(K162,'TCon08 al 2019-02-26'!$A$1:$H$68,8,0)</f>
        <v>#N/A</v>
      </c>
      <c r="E162" s="66">
        <f t="shared" si="9"/>
        <v>1900</v>
      </c>
      <c r="F162" s="66">
        <f t="shared" si="10"/>
        <v>0</v>
      </c>
      <c r="G162" s="10" t="str">
        <f t="shared" si="11"/>
        <v>19000</v>
      </c>
      <c r="H162" s="489"/>
      <c r="I162" s="489"/>
      <c r="J162" s="489"/>
      <c r="K162" s="489"/>
      <c r="L162" s="489"/>
      <c r="M162" s="490"/>
      <c r="N162" s="491"/>
      <c r="O162" s="491"/>
      <c r="P162" s="491"/>
      <c r="Q162" s="492"/>
      <c r="R162" s="493"/>
      <c r="S162" s="489"/>
      <c r="T162" s="492"/>
      <c r="U162" s="492"/>
      <c r="V162" s="493"/>
      <c r="W162" s="489"/>
      <c r="X162" s="489"/>
      <c r="Y162" s="493"/>
      <c r="Z162" s="489"/>
      <c r="AA162" s="489"/>
    </row>
    <row r="163" spans="2:27">
      <c r="B163" s="66" t="e">
        <f>LEFT(VLOOKUP(K163,'TCon08 al 2019-02-26'!$A$1:$H$68,6,0),6)</f>
        <v>#N/A</v>
      </c>
      <c r="C163" s="66" t="e">
        <f t="shared" si="8"/>
        <v>#N/A</v>
      </c>
      <c r="D163" s="66" t="e">
        <f>VLOOKUP(K163,'TCon08 al 2019-02-26'!$A$1:$H$68,8,0)</f>
        <v>#N/A</v>
      </c>
      <c r="E163" s="66">
        <f t="shared" si="9"/>
        <v>1900</v>
      </c>
      <c r="F163" s="66">
        <f t="shared" si="10"/>
        <v>0</v>
      </c>
      <c r="G163" s="10" t="str">
        <f t="shared" si="11"/>
        <v>19000</v>
      </c>
      <c r="H163" s="489"/>
      <c r="I163" s="489"/>
      <c r="J163" s="489"/>
      <c r="K163" s="489"/>
      <c r="L163" s="489"/>
      <c r="M163" s="490"/>
      <c r="N163" s="491"/>
      <c r="O163" s="491"/>
      <c r="P163" s="491"/>
      <c r="Q163" s="492"/>
      <c r="R163" s="493"/>
      <c r="S163" s="489"/>
      <c r="T163" s="492"/>
      <c r="U163" s="492"/>
      <c r="V163" s="493"/>
      <c r="W163" s="489"/>
      <c r="X163" s="489"/>
      <c r="Y163" s="493"/>
      <c r="Z163" s="489"/>
      <c r="AA163" s="489"/>
    </row>
    <row r="164" spans="2:27">
      <c r="B164" s="66" t="e">
        <f>LEFT(VLOOKUP(K164,'TCon08 al 2019-02-26'!$A$1:$H$68,6,0),6)</f>
        <v>#N/A</v>
      </c>
      <c r="C164" s="66" t="e">
        <f t="shared" si="8"/>
        <v>#N/A</v>
      </c>
      <c r="D164" s="66" t="e">
        <f>VLOOKUP(K164,'TCon08 al 2019-02-26'!$A$1:$H$68,8,0)</f>
        <v>#N/A</v>
      </c>
      <c r="E164" s="66">
        <f t="shared" si="9"/>
        <v>1900</v>
      </c>
      <c r="F164" s="66">
        <f t="shared" si="10"/>
        <v>0</v>
      </c>
      <c r="G164" s="10" t="str">
        <f t="shared" si="11"/>
        <v>19000</v>
      </c>
      <c r="H164" s="489"/>
      <c r="I164" s="489"/>
      <c r="J164" s="489"/>
      <c r="K164" s="489"/>
      <c r="L164" s="489"/>
      <c r="M164" s="490"/>
      <c r="N164" s="491"/>
      <c r="O164" s="491"/>
      <c r="P164" s="491"/>
      <c r="Q164" s="492"/>
      <c r="R164" s="493"/>
      <c r="S164" s="489"/>
      <c r="T164" s="492"/>
      <c r="U164" s="492"/>
      <c r="V164" s="493"/>
      <c r="W164" s="489"/>
      <c r="X164" s="489"/>
      <c r="Y164" s="493"/>
      <c r="Z164" s="489"/>
      <c r="AA164" s="489"/>
    </row>
    <row r="165" spans="2:27">
      <c r="B165" s="66" t="e">
        <f>LEFT(VLOOKUP(K165,'TCon08 al 2019-02-26'!$A$1:$H$68,6,0),6)</f>
        <v>#N/A</v>
      </c>
      <c r="C165" s="66" t="e">
        <f t="shared" si="8"/>
        <v>#N/A</v>
      </c>
      <c r="D165" s="66" t="e">
        <f>VLOOKUP(K165,'TCon08 al 2019-02-26'!$A$1:$H$68,8,0)</f>
        <v>#N/A</v>
      </c>
      <c r="E165" s="66">
        <f t="shared" si="9"/>
        <v>1900</v>
      </c>
      <c r="F165" s="66">
        <f t="shared" si="10"/>
        <v>0</v>
      </c>
      <c r="G165" s="10" t="str">
        <f t="shared" si="11"/>
        <v>19000</v>
      </c>
      <c r="H165" s="489"/>
      <c r="I165" s="489"/>
      <c r="J165" s="489"/>
      <c r="K165" s="489"/>
      <c r="L165" s="489"/>
      <c r="M165" s="490"/>
      <c r="N165" s="491"/>
      <c r="O165" s="491"/>
      <c r="P165" s="491"/>
      <c r="Q165" s="492"/>
      <c r="R165" s="493"/>
      <c r="S165" s="489"/>
      <c r="T165" s="492"/>
      <c r="U165" s="492"/>
      <c r="V165" s="493"/>
      <c r="W165" s="489"/>
      <c r="X165" s="489"/>
      <c r="Y165" s="493"/>
      <c r="Z165" s="489"/>
      <c r="AA165" s="489"/>
    </row>
    <row r="166" spans="2:27">
      <c r="B166" s="66" t="e">
        <f>LEFT(VLOOKUP(K166,'TCon08 al 2019-02-26'!$A$1:$H$68,6,0),6)</f>
        <v>#N/A</v>
      </c>
      <c r="C166" s="66" t="e">
        <f t="shared" si="8"/>
        <v>#N/A</v>
      </c>
      <c r="D166" s="66" t="e">
        <f>VLOOKUP(K166,'TCon08 al 2019-02-26'!$A$1:$H$68,8,0)</f>
        <v>#N/A</v>
      </c>
      <c r="E166" s="66">
        <f t="shared" si="9"/>
        <v>1900</v>
      </c>
      <c r="F166" s="66">
        <f t="shared" si="10"/>
        <v>0</v>
      </c>
      <c r="G166" s="10" t="str">
        <f t="shared" si="11"/>
        <v>19000</v>
      </c>
      <c r="H166" s="489"/>
      <c r="I166" s="489"/>
      <c r="J166" s="489"/>
      <c r="K166" s="489"/>
      <c r="L166" s="489"/>
      <c r="M166" s="490"/>
      <c r="N166" s="491"/>
      <c r="O166" s="491"/>
      <c r="P166" s="491"/>
      <c r="Q166" s="492"/>
      <c r="R166" s="493"/>
      <c r="S166" s="489"/>
      <c r="T166" s="492"/>
      <c r="U166" s="492"/>
      <c r="V166" s="493"/>
      <c r="W166" s="489"/>
      <c r="X166" s="489"/>
      <c r="Y166" s="493"/>
      <c r="Z166" s="489"/>
      <c r="AA166" s="489"/>
    </row>
    <row r="167" spans="2:27">
      <c r="B167" s="66" t="e">
        <f>LEFT(VLOOKUP(K167,'TCon08 al 2019-02-26'!$A$1:$H$68,6,0),6)</f>
        <v>#N/A</v>
      </c>
      <c r="C167" s="66" t="e">
        <f t="shared" si="8"/>
        <v>#N/A</v>
      </c>
      <c r="D167" s="66" t="e">
        <f>VLOOKUP(K167,'TCon08 al 2019-02-26'!$A$1:$H$68,8,0)</f>
        <v>#N/A</v>
      </c>
      <c r="E167" s="66">
        <f t="shared" si="9"/>
        <v>1900</v>
      </c>
      <c r="F167" s="66">
        <f t="shared" si="10"/>
        <v>0</v>
      </c>
      <c r="G167" s="10" t="str">
        <f t="shared" si="11"/>
        <v>19000</v>
      </c>
      <c r="H167" s="489"/>
      <c r="I167" s="489"/>
      <c r="J167" s="489"/>
      <c r="K167" s="489"/>
      <c r="L167" s="489"/>
      <c r="M167" s="490"/>
      <c r="N167" s="491"/>
      <c r="O167" s="491"/>
      <c r="P167" s="491"/>
      <c r="Q167" s="492"/>
      <c r="R167" s="493"/>
      <c r="S167" s="489"/>
      <c r="T167" s="492"/>
      <c r="U167" s="492"/>
      <c r="V167" s="493"/>
      <c r="W167" s="489"/>
      <c r="X167" s="489"/>
      <c r="Y167" s="493"/>
      <c r="Z167" s="489"/>
      <c r="AA167" s="489"/>
    </row>
    <row r="168" spans="2:27">
      <c r="B168" s="66" t="e">
        <f>LEFT(VLOOKUP(K168,'TCon08 al 2019-02-26'!$A$1:$H$68,6,0),6)</f>
        <v>#N/A</v>
      </c>
      <c r="C168" s="66" t="e">
        <f t="shared" si="8"/>
        <v>#N/A</v>
      </c>
      <c r="D168" s="66" t="e">
        <f>VLOOKUP(K168,'TCon08 al 2019-02-26'!$A$1:$H$68,8,0)</f>
        <v>#N/A</v>
      </c>
      <c r="E168" s="66">
        <f t="shared" si="9"/>
        <v>1900</v>
      </c>
      <c r="F168" s="66">
        <f t="shared" si="10"/>
        <v>0</v>
      </c>
      <c r="G168" s="10" t="str">
        <f t="shared" si="11"/>
        <v>19000</v>
      </c>
      <c r="H168" s="489"/>
      <c r="I168" s="489"/>
      <c r="J168" s="489"/>
      <c r="K168" s="489"/>
      <c r="L168" s="489"/>
      <c r="M168" s="490"/>
      <c r="N168" s="491"/>
      <c r="O168" s="491"/>
      <c r="P168" s="491"/>
      <c r="Q168" s="492"/>
      <c r="R168" s="493"/>
      <c r="S168" s="489"/>
      <c r="T168" s="492"/>
      <c r="U168" s="492"/>
      <c r="V168" s="493"/>
      <c r="W168" s="489"/>
      <c r="X168" s="489"/>
      <c r="Y168" s="493"/>
      <c r="Z168" s="489"/>
      <c r="AA168" s="489"/>
    </row>
    <row r="169" spans="2:27">
      <c r="B169" s="66" t="e">
        <f>LEFT(VLOOKUP(K169,'TCon08 al 2019-02-26'!$A$1:$H$68,6,0),6)</f>
        <v>#N/A</v>
      </c>
      <c r="C169" s="66" t="e">
        <f t="shared" si="8"/>
        <v>#N/A</v>
      </c>
      <c r="D169" s="66" t="e">
        <f>VLOOKUP(K169,'TCon08 al 2019-02-26'!$A$1:$H$68,8,0)</f>
        <v>#N/A</v>
      </c>
      <c r="E169" s="66">
        <f t="shared" si="9"/>
        <v>1900</v>
      </c>
      <c r="F169" s="66">
        <f t="shared" si="10"/>
        <v>0</v>
      </c>
      <c r="G169" s="10" t="str">
        <f t="shared" si="11"/>
        <v>19000</v>
      </c>
      <c r="H169" s="489"/>
      <c r="I169" s="489"/>
      <c r="J169" s="489"/>
      <c r="K169" s="489"/>
      <c r="L169" s="489"/>
      <c r="M169" s="490"/>
      <c r="N169" s="491"/>
      <c r="O169" s="491"/>
      <c r="P169" s="491"/>
      <c r="Q169" s="492"/>
      <c r="R169" s="493"/>
      <c r="S169" s="489"/>
      <c r="T169" s="492"/>
      <c r="U169" s="492"/>
      <c r="V169" s="493"/>
      <c r="W169" s="489"/>
      <c r="X169" s="489"/>
      <c r="Y169" s="493"/>
      <c r="Z169" s="489"/>
      <c r="AA169" s="489"/>
    </row>
    <row r="170" spans="2:27">
      <c r="B170" s="66" t="e">
        <f>LEFT(VLOOKUP(K170,'TCon08 al 2019-02-26'!$A$1:$H$68,6,0),6)</f>
        <v>#N/A</v>
      </c>
      <c r="C170" s="66" t="e">
        <f t="shared" si="8"/>
        <v>#N/A</v>
      </c>
      <c r="D170" s="66" t="e">
        <f>VLOOKUP(K170,'TCon08 al 2019-02-26'!$A$1:$H$68,8,0)</f>
        <v>#N/A</v>
      </c>
      <c r="E170" s="66">
        <f t="shared" si="9"/>
        <v>1900</v>
      </c>
      <c r="F170" s="66">
        <f t="shared" si="10"/>
        <v>0</v>
      </c>
      <c r="G170" s="10" t="str">
        <f t="shared" si="11"/>
        <v>19000</v>
      </c>
      <c r="H170" s="489"/>
      <c r="I170" s="489"/>
      <c r="J170" s="489"/>
      <c r="K170" s="489"/>
      <c r="L170" s="489"/>
      <c r="M170" s="490"/>
      <c r="N170" s="491"/>
      <c r="O170" s="491"/>
      <c r="P170" s="491"/>
      <c r="Q170" s="492"/>
      <c r="R170" s="493"/>
      <c r="S170" s="489"/>
      <c r="T170" s="492"/>
      <c r="U170" s="492"/>
      <c r="V170" s="493"/>
      <c r="W170" s="489"/>
      <c r="X170" s="489"/>
      <c r="Y170" s="493"/>
      <c r="Z170" s="489"/>
      <c r="AA170" s="489"/>
    </row>
    <row r="171" spans="2:27">
      <c r="B171" s="66" t="e">
        <f>LEFT(VLOOKUP(K171,'TCon08 al 2019-02-26'!$A$1:$H$68,6,0),6)</f>
        <v>#N/A</v>
      </c>
      <c r="C171" s="66" t="e">
        <f t="shared" si="8"/>
        <v>#N/A</v>
      </c>
      <c r="D171" s="66" t="e">
        <f>VLOOKUP(K171,'TCon08 al 2019-02-26'!$A$1:$H$68,8,0)</f>
        <v>#N/A</v>
      </c>
      <c r="E171" s="66">
        <f t="shared" si="9"/>
        <v>1900</v>
      </c>
      <c r="F171" s="66">
        <f t="shared" si="10"/>
        <v>0</v>
      </c>
      <c r="G171" s="10" t="str">
        <f t="shared" si="11"/>
        <v>19000</v>
      </c>
      <c r="H171" s="489"/>
      <c r="I171" s="489"/>
      <c r="J171" s="489"/>
      <c r="K171" s="489"/>
      <c r="L171" s="489"/>
      <c r="M171" s="490"/>
      <c r="N171" s="491"/>
      <c r="O171" s="491"/>
      <c r="P171" s="491"/>
      <c r="Q171" s="492"/>
      <c r="R171" s="493"/>
      <c r="S171" s="489"/>
      <c r="T171" s="492"/>
      <c r="U171" s="492"/>
      <c r="V171" s="493"/>
      <c r="W171" s="489"/>
      <c r="X171" s="489"/>
      <c r="Y171" s="493"/>
      <c r="Z171" s="489"/>
      <c r="AA171" s="489"/>
    </row>
    <row r="172" spans="2:27">
      <c r="B172" s="66" t="e">
        <f>LEFT(VLOOKUP(K172,'TCon08 al 2019-02-26'!$A$1:$H$68,6,0),6)</f>
        <v>#N/A</v>
      </c>
      <c r="C172" s="66" t="e">
        <f t="shared" si="8"/>
        <v>#N/A</v>
      </c>
      <c r="D172" s="66" t="e">
        <f>VLOOKUP(K172,'TCon08 al 2019-02-26'!$A$1:$H$68,8,0)</f>
        <v>#N/A</v>
      </c>
      <c r="E172" s="66">
        <f t="shared" si="9"/>
        <v>1900</v>
      </c>
      <c r="F172" s="66">
        <f t="shared" si="10"/>
        <v>0</v>
      </c>
      <c r="G172" s="10" t="str">
        <f t="shared" si="11"/>
        <v>19000</v>
      </c>
      <c r="H172" s="489"/>
      <c r="I172" s="489"/>
      <c r="J172" s="489"/>
      <c r="K172" s="489"/>
      <c r="L172" s="489"/>
      <c r="M172" s="490"/>
      <c r="N172" s="491"/>
      <c r="O172" s="491"/>
      <c r="P172" s="491"/>
      <c r="Q172" s="492"/>
      <c r="R172" s="493"/>
      <c r="S172" s="489"/>
      <c r="T172" s="492"/>
      <c r="U172" s="492"/>
      <c r="V172" s="493"/>
      <c r="W172" s="489"/>
      <c r="X172" s="489"/>
      <c r="Y172" s="493"/>
      <c r="Z172" s="489"/>
      <c r="AA172" s="489"/>
    </row>
    <row r="173" spans="2:27">
      <c r="B173" s="66" t="e">
        <f>LEFT(VLOOKUP(K173,'TCon08 al 2019-02-26'!$A$1:$H$68,6,0),6)</f>
        <v>#N/A</v>
      </c>
      <c r="C173" s="66" t="e">
        <f t="shared" si="8"/>
        <v>#N/A</v>
      </c>
      <c r="D173" s="66" t="e">
        <f>VLOOKUP(K173,'TCon08 al 2019-02-26'!$A$1:$H$68,8,0)</f>
        <v>#N/A</v>
      </c>
      <c r="E173" s="66">
        <f t="shared" si="9"/>
        <v>1900</v>
      </c>
      <c r="F173" s="66">
        <f t="shared" si="10"/>
        <v>0</v>
      </c>
      <c r="G173" s="10" t="str">
        <f t="shared" si="11"/>
        <v>19000</v>
      </c>
      <c r="H173" s="489"/>
      <c r="I173" s="489"/>
      <c r="J173" s="489"/>
      <c r="K173" s="489"/>
      <c r="L173" s="489"/>
      <c r="M173" s="490"/>
      <c r="N173" s="491"/>
      <c r="O173" s="491"/>
      <c r="P173" s="491"/>
      <c r="Q173" s="492"/>
      <c r="R173" s="493"/>
      <c r="S173" s="489"/>
      <c r="T173" s="492"/>
      <c r="U173" s="492"/>
      <c r="V173" s="493"/>
      <c r="W173" s="489"/>
      <c r="X173" s="489"/>
      <c r="Y173" s="493"/>
      <c r="Z173" s="489"/>
      <c r="AA173" s="489"/>
    </row>
    <row r="174" spans="2:27">
      <c r="B174" s="66" t="e">
        <f>LEFT(VLOOKUP(K174,'TCon08 al 2019-02-26'!$A$1:$H$68,6,0),6)</f>
        <v>#N/A</v>
      </c>
      <c r="C174" s="66" t="e">
        <f t="shared" si="8"/>
        <v>#N/A</v>
      </c>
      <c r="D174" s="66" t="e">
        <f>VLOOKUP(K174,'TCon08 al 2019-02-26'!$A$1:$H$68,8,0)</f>
        <v>#N/A</v>
      </c>
      <c r="E174" s="66">
        <f t="shared" si="9"/>
        <v>1900</v>
      </c>
      <c r="F174" s="66">
        <f t="shared" si="10"/>
        <v>0</v>
      </c>
      <c r="G174" s="10" t="str">
        <f t="shared" si="11"/>
        <v>19000</v>
      </c>
      <c r="H174" s="489"/>
      <c r="I174" s="489"/>
      <c r="J174" s="489"/>
      <c r="K174" s="489"/>
      <c r="L174" s="489"/>
      <c r="M174" s="490"/>
      <c r="N174" s="491"/>
      <c r="O174" s="491"/>
      <c r="P174" s="491"/>
      <c r="Q174" s="492"/>
      <c r="R174" s="493"/>
      <c r="S174" s="489"/>
      <c r="T174" s="492"/>
      <c r="U174" s="492"/>
      <c r="V174" s="493"/>
      <c r="W174" s="489"/>
      <c r="X174" s="489"/>
      <c r="Y174" s="493"/>
      <c r="Z174" s="489"/>
      <c r="AA174" s="489"/>
    </row>
    <row r="175" spans="2:27">
      <c r="B175" s="66" t="e">
        <f>LEFT(VLOOKUP(K175,'TCon08 al 2019-02-26'!$A$1:$H$68,6,0),6)</f>
        <v>#N/A</v>
      </c>
      <c r="C175" s="66" t="e">
        <f t="shared" si="8"/>
        <v>#N/A</v>
      </c>
      <c r="D175" s="66" t="e">
        <f>VLOOKUP(K175,'TCon08 al 2019-02-26'!$A$1:$H$68,8,0)</f>
        <v>#N/A</v>
      </c>
      <c r="E175" s="66">
        <f t="shared" si="9"/>
        <v>1900</v>
      </c>
      <c r="F175" s="66">
        <f t="shared" si="10"/>
        <v>0</v>
      </c>
      <c r="G175" s="10" t="str">
        <f t="shared" si="11"/>
        <v>19000</v>
      </c>
      <c r="H175" s="489"/>
      <c r="I175" s="489"/>
      <c r="J175" s="489"/>
      <c r="K175" s="489"/>
      <c r="L175" s="489"/>
      <c r="M175" s="490"/>
      <c r="N175" s="491"/>
      <c r="O175" s="491"/>
      <c r="P175" s="491"/>
      <c r="Q175" s="492"/>
      <c r="R175" s="493"/>
      <c r="S175" s="489"/>
      <c r="T175" s="492"/>
      <c r="U175" s="492"/>
      <c r="V175" s="493"/>
      <c r="W175" s="489"/>
      <c r="X175" s="489"/>
      <c r="Y175" s="493"/>
      <c r="Z175" s="489"/>
      <c r="AA175" s="489"/>
    </row>
    <row r="176" spans="2:27">
      <c r="B176" s="66" t="e">
        <f>LEFT(VLOOKUP(K176,'TCon08 al 2019-02-26'!$A$1:$H$68,6,0),6)</f>
        <v>#N/A</v>
      </c>
      <c r="C176" s="66" t="e">
        <f t="shared" si="8"/>
        <v>#N/A</v>
      </c>
      <c r="D176" s="66" t="e">
        <f>VLOOKUP(K176,'TCon08 al 2019-02-26'!$A$1:$H$68,8,0)</f>
        <v>#N/A</v>
      </c>
      <c r="E176" s="66">
        <f t="shared" si="9"/>
        <v>1900</v>
      </c>
      <c r="F176" s="66">
        <f t="shared" si="10"/>
        <v>0</v>
      </c>
      <c r="G176" s="10" t="str">
        <f t="shared" si="11"/>
        <v>19000</v>
      </c>
      <c r="H176" s="489"/>
      <c r="I176" s="489"/>
      <c r="J176" s="489"/>
      <c r="K176" s="489"/>
      <c r="L176" s="489"/>
      <c r="M176" s="490"/>
      <c r="N176" s="491"/>
      <c r="O176" s="491"/>
      <c r="P176" s="491"/>
      <c r="Q176" s="492"/>
      <c r="R176" s="493"/>
      <c r="S176" s="489"/>
      <c r="T176" s="492"/>
      <c r="U176" s="492"/>
      <c r="V176" s="493"/>
      <c r="W176" s="489"/>
      <c r="X176" s="489"/>
      <c r="Y176" s="493"/>
      <c r="Z176" s="489"/>
      <c r="AA176" s="489"/>
    </row>
    <row r="177" spans="2:27">
      <c r="B177" s="66" t="e">
        <f>LEFT(VLOOKUP(K177,'TCon08 al 2019-02-26'!$A$1:$H$68,6,0),6)</f>
        <v>#N/A</v>
      </c>
      <c r="C177" s="66" t="e">
        <f t="shared" si="8"/>
        <v>#N/A</v>
      </c>
      <c r="D177" s="66" t="e">
        <f>VLOOKUP(K177,'TCon08 al 2019-02-26'!$A$1:$H$68,8,0)</f>
        <v>#N/A</v>
      </c>
      <c r="E177" s="66">
        <f t="shared" si="9"/>
        <v>1900</v>
      </c>
      <c r="F177" s="66">
        <f t="shared" si="10"/>
        <v>0</v>
      </c>
      <c r="G177" s="10" t="str">
        <f t="shared" si="11"/>
        <v>19000</v>
      </c>
      <c r="H177" s="489"/>
      <c r="I177" s="489"/>
      <c r="J177" s="489"/>
      <c r="K177" s="489"/>
      <c r="L177" s="489"/>
      <c r="M177" s="490"/>
      <c r="N177" s="491"/>
      <c r="O177" s="491"/>
      <c r="P177" s="491"/>
      <c r="Q177" s="492"/>
      <c r="R177" s="493"/>
      <c r="S177" s="489"/>
      <c r="T177" s="492"/>
      <c r="U177" s="492"/>
      <c r="V177" s="493"/>
      <c r="W177" s="489"/>
      <c r="X177" s="489"/>
      <c r="Y177" s="493"/>
      <c r="Z177" s="489"/>
      <c r="AA177" s="489"/>
    </row>
    <row r="178" spans="2:27">
      <c r="B178" s="66" t="e">
        <f>LEFT(VLOOKUP(K178,'TCon08 al 2019-02-26'!$A$1:$H$68,6,0),6)</f>
        <v>#N/A</v>
      </c>
      <c r="C178" s="66" t="e">
        <f t="shared" si="8"/>
        <v>#N/A</v>
      </c>
      <c r="D178" s="66" t="e">
        <f>VLOOKUP(K178,'TCon08 al 2019-02-26'!$A$1:$H$68,8,0)</f>
        <v>#N/A</v>
      </c>
      <c r="E178" s="66">
        <f t="shared" si="9"/>
        <v>1900</v>
      </c>
      <c r="F178" s="66">
        <f t="shared" si="10"/>
        <v>0</v>
      </c>
      <c r="G178" s="10" t="str">
        <f t="shared" si="11"/>
        <v>19000</v>
      </c>
      <c r="H178" s="489"/>
      <c r="I178" s="489"/>
      <c r="J178" s="489"/>
      <c r="K178" s="489"/>
      <c r="L178" s="489"/>
      <c r="M178" s="490"/>
      <c r="N178" s="491"/>
      <c r="O178" s="491"/>
      <c r="P178" s="491"/>
      <c r="Q178" s="492"/>
      <c r="R178" s="493"/>
      <c r="S178" s="489"/>
      <c r="T178" s="492"/>
      <c r="U178" s="492"/>
      <c r="V178" s="493"/>
      <c r="W178" s="489"/>
      <c r="X178" s="489"/>
      <c r="Y178" s="493"/>
      <c r="Z178" s="489"/>
      <c r="AA178" s="489"/>
    </row>
    <row r="179" spans="2:27">
      <c r="B179" s="66" t="e">
        <f>LEFT(VLOOKUP(K179,'TCon08 al 2019-02-26'!$A$1:$H$68,6,0),6)</f>
        <v>#N/A</v>
      </c>
      <c r="C179" s="66" t="e">
        <f t="shared" si="8"/>
        <v>#N/A</v>
      </c>
      <c r="D179" s="66" t="e">
        <f>VLOOKUP(K179,'TCon08 al 2019-02-26'!$A$1:$H$68,8,0)</f>
        <v>#N/A</v>
      </c>
      <c r="E179" s="66">
        <f t="shared" si="9"/>
        <v>1900</v>
      </c>
      <c r="F179" s="66">
        <f t="shared" si="10"/>
        <v>0</v>
      </c>
      <c r="G179" s="10" t="str">
        <f t="shared" si="11"/>
        <v>19000</v>
      </c>
      <c r="H179" s="489"/>
      <c r="I179" s="489"/>
      <c r="J179" s="489"/>
      <c r="K179" s="489"/>
      <c r="L179" s="489"/>
      <c r="M179" s="490"/>
      <c r="N179" s="491"/>
      <c r="O179" s="491"/>
      <c r="P179" s="491"/>
      <c r="Q179" s="492"/>
      <c r="R179" s="493"/>
      <c r="S179" s="489"/>
      <c r="T179" s="492"/>
      <c r="U179" s="492"/>
      <c r="V179" s="493"/>
      <c r="W179" s="489"/>
      <c r="X179" s="489"/>
      <c r="Y179" s="493"/>
      <c r="Z179" s="489"/>
      <c r="AA179" s="489"/>
    </row>
    <row r="180" spans="2:27">
      <c r="B180" s="66" t="e">
        <f>LEFT(VLOOKUP(K180,'TCon08 al 2019-02-26'!$A$1:$H$68,6,0),6)</f>
        <v>#N/A</v>
      </c>
      <c r="C180" s="66" t="e">
        <f t="shared" si="8"/>
        <v>#N/A</v>
      </c>
      <c r="D180" s="66" t="e">
        <f>VLOOKUP(K180,'TCon08 al 2019-02-26'!$A$1:$H$68,8,0)</f>
        <v>#N/A</v>
      </c>
      <c r="E180" s="66">
        <f t="shared" si="9"/>
        <v>1900</v>
      </c>
      <c r="F180" s="66">
        <f t="shared" si="10"/>
        <v>0</v>
      </c>
      <c r="G180" s="10" t="str">
        <f t="shared" si="11"/>
        <v>19000</v>
      </c>
      <c r="H180" s="489"/>
      <c r="I180" s="489"/>
      <c r="J180" s="489"/>
      <c r="K180" s="489"/>
      <c r="L180" s="489"/>
      <c r="M180" s="490"/>
      <c r="N180" s="491"/>
      <c r="O180" s="491"/>
      <c r="P180" s="491"/>
      <c r="Q180" s="492"/>
      <c r="R180" s="493"/>
      <c r="S180" s="489"/>
      <c r="T180" s="492"/>
      <c r="U180" s="492"/>
      <c r="V180" s="493"/>
      <c r="W180" s="489"/>
      <c r="X180" s="489"/>
      <c r="Y180" s="493"/>
      <c r="Z180" s="489"/>
      <c r="AA180" s="489"/>
    </row>
    <row r="181" spans="2:27">
      <c r="B181" s="66" t="e">
        <f>LEFT(VLOOKUP(K181,'TCon08 al 2019-02-26'!$A$1:$H$68,6,0),6)</f>
        <v>#N/A</v>
      </c>
      <c r="C181" s="66" t="e">
        <f t="shared" si="8"/>
        <v>#N/A</v>
      </c>
      <c r="D181" s="66" t="e">
        <f>VLOOKUP(K181,'TCon08 al 2019-02-26'!$A$1:$H$68,8,0)</f>
        <v>#N/A</v>
      </c>
      <c r="E181" s="66">
        <f t="shared" si="9"/>
        <v>1900</v>
      </c>
      <c r="F181" s="66">
        <f t="shared" si="10"/>
        <v>0</v>
      </c>
      <c r="G181" s="10" t="str">
        <f t="shared" si="11"/>
        <v>19000</v>
      </c>
      <c r="H181" s="489"/>
      <c r="I181" s="489"/>
      <c r="J181" s="489"/>
      <c r="K181" s="489"/>
      <c r="L181" s="489"/>
      <c r="M181" s="490"/>
      <c r="N181" s="491"/>
      <c r="O181" s="491"/>
      <c r="P181" s="491"/>
      <c r="Q181" s="492"/>
      <c r="R181" s="493"/>
      <c r="S181" s="489"/>
      <c r="T181" s="492"/>
      <c r="U181" s="492"/>
      <c r="V181" s="493"/>
      <c r="W181" s="489"/>
      <c r="X181" s="489"/>
      <c r="Y181" s="493"/>
      <c r="Z181" s="489"/>
      <c r="AA181" s="489"/>
    </row>
    <row r="182" spans="2:27">
      <c r="B182" s="66" t="e">
        <f>LEFT(VLOOKUP(K182,'TCon08 al 2019-02-26'!$A$1:$H$68,6,0),6)</f>
        <v>#N/A</v>
      </c>
      <c r="C182" s="66" t="e">
        <f t="shared" si="8"/>
        <v>#N/A</v>
      </c>
      <c r="D182" s="66" t="e">
        <f>VLOOKUP(K182,'TCon08 al 2019-02-26'!$A$1:$H$68,8,0)</f>
        <v>#N/A</v>
      </c>
      <c r="E182" s="66">
        <f t="shared" si="9"/>
        <v>1900</v>
      </c>
      <c r="F182" s="66">
        <f t="shared" si="10"/>
        <v>0</v>
      </c>
      <c r="G182" s="10" t="str">
        <f t="shared" si="11"/>
        <v>19000</v>
      </c>
      <c r="H182" s="489"/>
      <c r="I182" s="489"/>
      <c r="J182" s="489"/>
      <c r="K182" s="489"/>
      <c r="L182" s="489"/>
      <c r="M182" s="490"/>
      <c r="N182" s="491"/>
      <c r="O182" s="491"/>
      <c r="P182" s="491"/>
      <c r="Q182" s="492"/>
      <c r="R182" s="493"/>
      <c r="S182" s="489"/>
      <c r="T182" s="492"/>
      <c r="U182" s="492"/>
      <c r="V182" s="493"/>
      <c r="W182" s="489"/>
      <c r="X182" s="489"/>
      <c r="Y182" s="493"/>
      <c r="Z182" s="489"/>
      <c r="AA182" s="489"/>
    </row>
    <row r="183" spans="2:27">
      <c r="B183" s="66" t="e">
        <f>LEFT(VLOOKUP(K183,'TCon08 al 2019-02-26'!$A$1:$H$68,6,0),6)</f>
        <v>#N/A</v>
      </c>
      <c r="C183" s="66" t="e">
        <f t="shared" si="8"/>
        <v>#N/A</v>
      </c>
      <c r="D183" s="66" t="e">
        <f>VLOOKUP(K183,'TCon08 al 2019-02-26'!$A$1:$H$68,8,0)</f>
        <v>#N/A</v>
      </c>
      <c r="E183" s="66">
        <f t="shared" si="9"/>
        <v>1900</v>
      </c>
      <c r="F183" s="66">
        <f t="shared" si="10"/>
        <v>0</v>
      </c>
      <c r="G183" s="10" t="str">
        <f t="shared" si="11"/>
        <v>19000</v>
      </c>
      <c r="H183" s="489"/>
      <c r="I183" s="489"/>
      <c r="J183" s="489"/>
      <c r="K183" s="489"/>
      <c r="L183" s="489"/>
      <c r="M183" s="490"/>
      <c r="N183" s="491"/>
      <c r="O183" s="491"/>
      <c r="P183" s="491"/>
      <c r="Q183" s="492"/>
      <c r="R183" s="493"/>
      <c r="S183" s="489"/>
      <c r="T183" s="492"/>
      <c r="U183" s="492"/>
      <c r="V183" s="493"/>
      <c r="W183" s="489"/>
      <c r="X183" s="489"/>
      <c r="Y183" s="493"/>
      <c r="Z183" s="489"/>
      <c r="AA183" s="489"/>
    </row>
    <row r="184" spans="2:27">
      <c r="B184" s="66" t="e">
        <f>LEFT(VLOOKUP(K184,'TCon08 al 2019-02-26'!$A$1:$H$68,6,0),6)</f>
        <v>#N/A</v>
      </c>
      <c r="C184" s="66" t="e">
        <f t="shared" si="8"/>
        <v>#N/A</v>
      </c>
      <c r="D184" s="66" t="e">
        <f>VLOOKUP(K184,'TCon08 al 2019-02-26'!$A$1:$H$68,8,0)</f>
        <v>#N/A</v>
      </c>
      <c r="E184" s="66">
        <f t="shared" si="9"/>
        <v>1900</v>
      </c>
      <c r="F184" s="66">
        <f t="shared" si="10"/>
        <v>0</v>
      </c>
      <c r="G184" s="10" t="str">
        <f t="shared" si="11"/>
        <v>19000</v>
      </c>
      <c r="H184" s="489"/>
      <c r="I184" s="489"/>
      <c r="J184" s="489"/>
      <c r="K184" s="489"/>
      <c r="L184" s="489"/>
      <c r="M184" s="490"/>
      <c r="N184" s="491"/>
      <c r="O184" s="491"/>
      <c r="P184" s="491"/>
      <c r="Q184" s="492"/>
      <c r="R184" s="493"/>
      <c r="S184" s="489"/>
      <c r="T184" s="492"/>
      <c r="U184" s="492"/>
      <c r="V184" s="493"/>
      <c r="W184" s="489"/>
      <c r="X184" s="489"/>
      <c r="Y184" s="493"/>
      <c r="Z184" s="489"/>
      <c r="AA184" s="489"/>
    </row>
    <row r="185" spans="2:27">
      <c r="B185" s="66" t="e">
        <f>LEFT(VLOOKUP(K185,'TCon08 al 2019-02-26'!$A$1:$H$68,6,0),6)</f>
        <v>#N/A</v>
      </c>
      <c r="C185" s="66" t="e">
        <f t="shared" si="8"/>
        <v>#N/A</v>
      </c>
      <c r="D185" s="66" t="e">
        <f>VLOOKUP(K185,'TCon08 al 2019-02-26'!$A$1:$H$68,8,0)</f>
        <v>#N/A</v>
      </c>
      <c r="E185" s="66">
        <f t="shared" si="9"/>
        <v>1900</v>
      </c>
      <c r="F185" s="66">
        <f t="shared" si="10"/>
        <v>0</v>
      </c>
      <c r="G185" s="10" t="str">
        <f t="shared" si="11"/>
        <v>19000</v>
      </c>
      <c r="H185" s="489"/>
      <c r="I185" s="489"/>
      <c r="J185" s="489"/>
      <c r="K185" s="489"/>
      <c r="L185" s="489"/>
      <c r="M185" s="490"/>
      <c r="N185" s="491"/>
      <c r="O185" s="491"/>
      <c r="P185" s="491"/>
      <c r="Q185" s="492"/>
      <c r="R185" s="493"/>
      <c r="S185" s="489"/>
      <c r="T185" s="492"/>
      <c r="U185" s="492"/>
      <c r="V185" s="493"/>
      <c r="W185" s="489"/>
      <c r="X185" s="489"/>
      <c r="Y185" s="493"/>
      <c r="Z185" s="489"/>
      <c r="AA185" s="489"/>
    </row>
    <row r="186" spans="2:27">
      <c r="B186" s="66" t="e">
        <f>LEFT(VLOOKUP(K186,'TCon08 al 2019-02-26'!$A$1:$H$68,6,0),6)</f>
        <v>#N/A</v>
      </c>
      <c r="C186" s="66" t="e">
        <f t="shared" si="8"/>
        <v>#N/A</v>
      </c>
      <c r="D186" s="66" t="e">
        <f>VLOOKUP(K186,'TCon08 al 2019-02-26'!$A$1:$H$68,8,0)</f>
        <v>#N/A</v>
      </c>
      <c r="E186" s="66">
        <f t="shared" si="9"/>
        <v>1900</v>
      </c>
      <c r="F186" s="66">
        <f t="shared" si="10"/>
        <v>0</v>
      </c>
      <c r="G186" s="10" t="str">
        <f t="shared" si="11"/>
        <v>19000</v>
      </c>
      <c r="H186" s="489"/>
      <c r="I186" s="489"/>
      <c r="J186" s="489"/>
      <c r="K186" s="489"/>
      <c r="L186" s="489"/>
      <c r="M186" s="490"/>
      <c r="N186" s="491"/>
      <c r="O186" s="491"/>
      <c r="P186" s="491"/>
      <c r="Q186" s="492"/>
      <c r="R186" s="493"/>
      <c r="S186" s="489"/>
      <c r="T186" s="492"/>
      <c r="U186" s="492"/>
      <c r="V186" s="493"/>
      <c r="W186" s="489"/>
      <c r="X186" s="489"/>
      <c r="Y186" s="493"/>
      <c r="Z186" s="489"/>
      <c r="AA186" s="489"/>
    </row>
    <row r="187" spans="2:27">
      <c r="B187" s="66" t="e">
        <f>LEFT(VLOOKUP(K187,'TCon08 al 2019-02-26'!$A$1:$H$68,6,0),6)</f>
        <v>#N/A</v>
      </c>
      <c r="C187" s="66" t="e">
        <f t="shared" si="8"/>
        <v>#N/A</v>
      </c>
      <c r="D187" s="66" t="e">
        <f>VLOOKUP(K187,'TCon08 al 2019-02-26'!$A$1:$H$68,8,0)</f>
        <v>#N/A</v>
      </c>
      <c r="E187" s="66">
        <f t="shared" si="9"/>
        <v>1900</v>
      </c>
      <c r="F187" s="66">
        <f t="shared" si="10"/>
        <v>0</v>
      </c>
      <c r="G187" s="10" t="str">
        <f t="shared" si="11"/>
        <v>19000</v>
      </c>
      <c r="H187" s="489"/>
      <c r="I187" s="489"/>
      <c r="J187" s="489"/>
      <c r="K187" s="489"/>
      <c r="L187" s="489"/>
      <c r="M187" s="490"/>
      <c r="N187" s="491"/>
      <c r="O187" s="491"/>
      <c r="P187" s="491"/>
      <c r="Q187" s="492"/>
      <c r="R187" s="493"/>
      <c r="S187" s="489"/>
      <c r="T187" s="492"/>
      <c r="U187" s="492"/>
      <c r="V187" s="493"/>
      <c r="W187" s="489"/>
      <c r="X187" s="489"/>
      <c r="Y187" s="493"/>
      <c r="Z187" s="489"/>
      <c r="AA187" s="489"/>
    </row>
    <row r="188" spans="2:27">
      <c r="B188" s="66" t="e">
        <f>LEFT(VLOOKUP(K188,'TCon08 al 2019-02-26'!$A$1:$H$68,6,0),6)</f>
        <v>#N/A</v>
      </c>
      <c r="C188" s="66" t="e">
        <f t="shared" si="8"/>
        <v>#N/A</v>
      </c>
      <c r="D188" s="66" t="e">
        <f>VLOOKUP(K188,'TCon08 al 2019-02-26'!$A$1:$H$68,8,0)</f>
        <v>#N/A</v>
      </c>
      <c r="E188" s="66">
        <f t="shared" si="9"/>
        <v>1900</v>
      </c>
      <c r="F188" s="66">
        <f t="shared" si="10"/>
        <v>0</v>
      </c>
      <c r="G188" s="10" t="str">
        <f t="shared" si="11"/>
        <v>19000</v>
      </c>
      <c r="H188" s="489"/>
      <c r="I188" s="489"/>
      <c r="J188" s="489"/>
      <c r="K188" s="489"/>
      <c r="L188" s="489"/>
      <c r="M188" s="490"/>
      <c r="N188" s="491"/>
      <c r="O188" s="491"/>
      <c r="P188" s="491"/>
      <c r="Q188" s="492"/>
      <c r="R188" s="493"/>
      <c r="S188" s="489"/>
      <c r="T188" s="492"/>
      <c r="U188" s="492"/>
      <c r="V188" s="493"/>
      <c r="W188" s="489"/>
      <c r="X188" s="489"/>
      <c r="Y188" s="493"/>
      <c r="Z188" s="489"/>
      <c r="AA188" s="489"/>
    </row>
    <row r="189" spans="2:27">
      <c r="B189" s="66" t="e">
        <f>LEFT(VLOOKUP(K189,'TCon08 al 2019-02-26'!$A$1:$H$68,6,0),6)</f>
        <v>#N/A</v>
      </c>
      <c r="C189" s="66" t="e">
        <f t="shared" si="8"/>
        <v>#N/A</v>
      </c>
      <c r="D189" s="66" t="e">
        <f>VLOOKUP(K189,'TCon08 al 2019-02-26'!$A$1:$H$68,8,0)</f>
        <v>#N/A</v>
      </c>
      <c r="E189" s="66">
        <f t="shared" si="9"/>
        <v>1900</v>
      </c>
      <c r="F189" s="66">
        <f t="shared" si="10"/>
        <v>0</v>
      </c>
      <c r="G189" s="10" t="str">
        <f t="shared" si="11"/>
        <v>19000</v>
      </c>
      <c r="H189" s="489"/>
      <c r="I189" s="489"/>
      <c r="J189" s="489"/>
      <c r="K189" s="489"/>
      <c r="L189" s="489"/>
      <c r="M189" s="490"/>
      <c r="N189" s="491"/>
      <c r="O189" s="491"/>
      <c r="P189" s="491"/>
      <c r="Q189" s="492"/>
      <c r="R189" s="493"/>
      <c r="S189" s="489"/>
      <c r="T189" s="492"/>
      <c r="U189" s="492"/>
      <c r="V189" s="493"/>
      <c r="W189" s="489"/>
      <c r="X189" s="489"/>
      <c r="Y189" s="493"/>
      <c r="Z189" s="489"/>
      <c r="AA189" s="489"/>
    </row>
    <row r="190" spans="2:27">
      <c r="B190" s="66" t="e">
        <f>LEFT(VLOOKUP(K190,'TCon08 al 2019-02-26'!$A$1:$H$68,6,0),6)</f>
        <v>#N/A</v>
      </c>
      <c r="C190" s="66" t="e">
        <f t="shared" si="8"/>
        <v>#N/A</v>
      </c>
      <c r="D190" s="66" t="e">
        <f>VLOOKUP(K190,'TCon08 al 2019-02-26'!$A$1:$H$68,8,0)</f>
        <v>#N/A</v>
      </c>
      <c r="E190" s="66">
        <f t="shared" si="9"/>
        <v>1900</v>
      </c>
      <c r="F190" s="66">
        <f t="shared" si="10"/>
        <v>0</v>
      </c>
      <c r="G190" s="10" t="str">
        <f t="shared" si="11"/>
        <v>19000</v>
      </c>
      <c r="H190" s="489"/>
      <c r="I190" s="489"/>
      <c r="J190" s="489"/>
      <c r="K190" s="489"/>
      <c r="L190" s="489"/>
      <c r="M190" s="490"/>
      <c r="N190" s="491"/>
      <c r="O190" s="491"/>
      <c r="P190" s="491"/>
      <c r="Q190" s="492"/>
      <c r="R190" s="493"/>
      <c r="S190" s="489"/>
      <c r="T190" s="492"/>
      <c r="U190" s="492"/>
      <c r="V190" s="493"/>
      <c r="W190" s="489"/>
      <c r="X190" s="489"/>
      <c r="Y190" s="493"/>
      <c r="Z190" s="489"/>
      <c r="AA190" s="489"/>
    </row>
    <row r="191" spans="2:27">
      <c r="B191" s="66" t="e">
        <f>LEFT(VLOOKUP(K191,'TCon08 al 2019-02-26'!$A$1:$H$68,6,0),6)</f>
        <v>#N/A</v>
      </c>
      <c r="C191" s="66" t="e">
        <f t="shared" si="8"/>
        <v>#N/A</v>
      </c>
      <c r="D191" s="66" t="e">
        <f>VLOOKUP(K191,'TCon08 al 2019-02-26'!$A$1:$H$68,8,0)</f>
        <v>#N/A</v>
      </c>
      <c r="E191" s="66">
        <f t="shared" si="9"/>
        <v>1900</v>
      </c>
      <c r="F191" s="66">
        <f t="shared" si="10"/>
        <v>0</v>
      </c>
      <c r="G191" s="10" t="str">
        <f t="shared" si="11"/>
        <v>19000</v>
      </c>
      <c r="H191" s="489"/>
      <c r="I191" s="489"/>
      <c r="J191" s="489"/>
      <c r="K191" s="489"/>
      <c r="L191" s="489"/>
      <c r="M191" s="490"/>
      <c r="N191" s="491"/>
      <c r="O191" s="491"/>
      <c r="P191" s="491"/>
      <c r="Q191" s="492"/>
      <c r="R191" s="493"/>
      <c r="S191" s="489"/>
      <c r="T191" s="492"/>
      <c r="U191" s="492"/>
      <c r="V191" s="493"/>
      <c r="W191" s="489"/>
      <c r="X191" s="489"/>
      <c r="Y191" s="493"/>
      <c r="Z191" s="489"/>
      <c r="AA191" s="489"/>
    </row>
    <row r="192" spans="2:27">
      <c r="B192" s="66" t="e">
        <f>LEFT(VLOOKUP(K192,'TCon08 al 2019-02-26'!$A$1:$H$68,6,0),6)</f>
        <v>#N/A</v>
      </c>
      <c r="C192" s="66" t="e">
        <f t="shared" si="8"/>
        <v>#N/A</v>
      </c>
      <c r="D192" s="66" t="e">
        <f>VLOOKUP(K192,'TCon08 al 2019-02-26'!$A$1:$H$68,8,0)</f>
        <v>#N/A</v>
      </c>
      <c r="E192" s="66">
        <f t="shared" si="9"/>
        <v>1900</v>
      </c>
      <c r="F192" s="66">
        <f t="shared" si="10"/>
        <v>0</v>
      </c>
      <c r="G192" s="10" t="str">
        <f t="shared" si="11"/>
        <v>19000</v>
      </c>
      <c r="H192" s="489"/>
      <c r="I192" s="489"/>
      <c r="J192" s="489"/>
      <c r="K192" s="489"/>
      <c r="L192" s="489"/>
      <c r="M192" s="490"/>
      <c r="N192" s="491"/>
      <c r="O192" s="491"/>
      <c r="P192" s="491"/>
      <c r="Q192" s="492"/>
      <c r="R192" s="493"/>
      <c r="S192" s="489"/>
      <c r="T192" s="492"/>
      <c r="U192" s="492"/>
      <c r="V192" s="493"/>
      <c r="W192" s="489"/>
      <c r="X192" s="489"/>
      <c r="Y192" s="493"/>
      <c r="Z192" s="489"/>
      <c r="AA192" s="489"/>
    </row>
    <row r="193" spans="2:27">
      <c r="B193" s="66" t="e">
        <f>LEFT(VLOOKUP(K193,'TCon08 al 2019-02-26'!$A$1:$H$68,6,0),6)</f>
        <v>#N/A</v>
      </c>
      <c r="C193" s="66" t="e">
        <f t="shared" si="8"/>
        <v>#N/A</v>
      </c>
      <c r="D193" s="66" t="e">
        <f>VLOOKUP(K193,'TCon08 al 2019-02-26'!$A$1:$H$68,8,0)</f>
        <v>#N/A</v>
      </c>
      <c r="E193" s="66">
        <f t="shared" si="9"/>
        <v>1900</v>
      </c>
      <c r="F193" s="66">
        <f t="shared" si="10"/>
        <v>0</v>
      </c>
      <c r="G193" s="10" t="str">
        <f t="shared" si="11"/>
        <v>19000</v>
      </c>
      <c r="H193" s="489"/>
      <c r="I193" s="489"/>
      <c r="J193" s="489"/>
      <c r="K193" s="489"/>
      <c r="L193" s="489"/>
      <c r="M193" s="490"/>
      <c r="N193" s="491"/>
      <c r="O193" s="491"/>
      <c r="P193" s="491"/>
      <c r="Q193" s="492"/>
      <c r="R193" s="493"/>
      <c r="S193" s="489"/>
      <c r="T193" s="492"/>
      <c r="U193" s="492"/>
      <c r="V193" s="493"/>
      <c r="W193" s="489"/>
      <c r="X193" s="489"/>
      <c r="Y193" s="493"/>
      <c r="Z193" s="489"/>
      <c r="AA193" s="489"/>
    </row>
    <row r="194" spans="2:27">
      <c r="B194" s="66" t="e">
        <f>LEFT(VLOOKUP(K194,'TCon08 al 2019-02-26'!$A$1:$H$68,6,0),6)</f>
        <v>#N/A</v>
      </c>
      <c r="C194" s="66" t="e">
        <f t="shared" si="8"/>
        <v>#N/A</v>
      </c>
      <c r="D194" s="66" t="e">
        <f>VLOOKUP(K194,'TCon08 al 2019-02-26'!$A$1:$H$68,8,0)</f>
        <v>#N/A</v>
      </c>
      <c r="E194" s="66">
        <f t="shared" si="9"/>
        <v>1900</v>
      </c>
      <c r="F194" s="66">
        <f t="shared" si="10"/>
        <v>0</v>
      </c>
      <c r="G194" s="10" t="str">
        <f t="shared" si="11"/>
        <v>19000</v>
      </c>
      <c r="H194" s="489"/>
      <c r="I194" s="489"/>
      <c r="J194" s="489"/>
      <c r="K194" s="489"/>
      <c r="L194" s="489"/>
      <c r="M194" s="490"/>
      <c r="N194" s="491"/>
      <c r="O194" s="491"/>
      <c r="P194" s="491"/>
      <c r="Q194" s="492"/>
      <c r="R194" s="493"/>
      <c r="S194" s="489"/>
      <c r="T194" s="492"/>
      <c r="U194" s="492"/>
      <c r="V194" s="493"/>
      <c r="W194" s="489"/>
      <c r="X194" s="489"/>
      <c r="Y194" s="493"/>
      <c r="Z194" s="489"/>
      <c r="AA194" s="489"/>
    </row>
    <row r="195" spans="2:27">
      <c r="B195" s="66" t="e">
        <f>LEFT(VLOOKUP(K195,'TCon08 al 2019-02-26'!$A$1:$H$68,6,0),6)</f>
        <v>#N/A</v>
      </c>
      <c r="C195" s="66" t="e">
        <f t="shared" si="8"/>
        <v>#N/A</v>
      </c>
      <c r="D195" s="66" t="e">
        <f>VLOOKUP(K195,'TCon08 al 2019-02-26'!$A$1:$H$68,8,0)</f>
        <v>#N/A</v>
      </c>
      <c r="E195" s="66">
        <f t="shared" si="9"/>
        <v>1900</v>
      </c>
      <c r="F195" s="66">
        <f t="shared" si="10"/>
        <v>0</v>
      </c>
      <c r="G195" s="10" t="str">
        <f t="shared" si="11"/>
        <v>19000</v>
      </c>
      <c r="H195" s="489"/>
      <c r="I195" s="489"/>
      <c r="J195" s="489"/>
      <c r="K195" s="489"/>
      <c r="L195" s="489"/>
      <c r="M195" s="490"/>
      <c r="N195" s="491"/>
      <c r="O195" s="491"/>
      <c r="P195" s="491"/>
      <c r="Q195" s="492"/>
      <c r="R195" s="493"/>
      <c r="S195" s="489"/>
      <c r="T195" s="492"/>
      <c r="U195" s="492"/>
      <c r="V195" s="493"/>
      <c r="W195" s="489"/>
      <c r="X195" s="489"/>
      <c r="Y195" s="493"/>
      <c r="Z195" s="489"/>
      <c r="AA195" s="489"/>
    </row>
    <row r="196" spans="2:27">
      <c r="B196" s="66" t="e">
        <f>LEFT(VLOOKUP(K196,'TCon08 al 2019-02-26'!$A$1:$H$68,6,0),6)</f>
        <v>#N/A</v>
      </c>
      <c r="C196" s="66" t="e">
        <f t="shared" ref="C196:C259" si="12">CONCATENATE(MID(B196,1,1),".",MID(B196,2,1),".",MID(B196,3,2),".",MID(B196,5,2))</f>
        <v>#N/A</v>
      </c>
      <c r="D196" s="66" t="e">
        <f>VLOOKUP(K196,'TCon08 al 2019-02-26'!$A$1:$H$68,8,0)</f>
        <v>#N/A</v>
      </c>
      <c r="E196" s="66">
        <f t="shared" ref="E196:E259" si="13">YEAR(J196)</f>
        <v>1900</v>
      </c>
      <c r="F196" s="66">
        <f t="shared" si="10"/>
        <v>0</v>
      </c>
      <c r="G196" s="10" t="str">
        <f t="shared" si="11"/>
        <v>19000</v>
      </c>
      <c r="H196" s="489"/>
      <c r="I196" s="489"/>
      <c r="J196" s="489"/>
      <c r="K196" s="489"/>
      <c r="L196" s="489"/>
      <c r="M196" s="490"/>
      <c r="N196" s="491"/>
      <c r="O196" s="491"/>
      <c r="P196" s="491"/>
      <c r="Q196" s="492"/>
      <c r="R196" s="493"/>
      <c r="S196" s="489"/>
      <c r="T196" s="492"/>
      <c r="U196" s="492"/>
      <c r="V196" s="493"/>
      <c r="W196" s="489"/>
      <c r="X196" s="489"/>
      <c r="Y196" s="493"/>
      <c r="Z196" s="489"/>
      <c r="AA196" s="489"/>
    </row>
    <row r="197" spans="2:27">
      <c r="B197" s="66" t="e">
        <f>LEFT(VLOOKUP(K197,'TCon08 al 2019-02-26'!$A$1:$H$68,6,0),6)</f>
        <v>#N/A</v>
      </c>
      <c r="C197" s="66" t="e">
        <f t="shared" si="12"/>
        <v>#N/A</v>
      </c>
      <c r="D197" s="66" t="e">
        <f>VLOOKUP(K197,'TCon08 al 2019-02-26'!$A$1:$H$68,8,0)</f>
        <v>#N/A</v>
      </c>
      <c r="E197" s="66">
        <f t="shared" si="13"/>
        <v>1900</v>
      </c>
      <c r="F197" s="66">
        <f t="shared" ref="F197:F260" si="14">+IF(J197=0,0,MONTH(J197))</f>
        <v>0</v>
      </c>
      <c r="G197" s="10" t="str">
        <f t="shared" ref="G197:G260" si="15">+E197&amp;F197</f>
        <v>19000</v>
      </c>
      <c r="H197" s="489"/>
      <c r="I197" s="489"/>
      <c r="J197" s="489"/>
      <c r="K197" s="489"/>
      <c r="L197" s="489"/>
      <c r="M197" s="490"/>
      <c r="N197" s="491"/>
      <c r="O197" s="491"/>
      <c r="P197" s="491"/>
      <c r="Q197" s="492"/>
      <c r="R197" s="493"/>
      <c r="S197" s="489"/>
      <c r="T197" s="492"/>
      <c r="U197" s="492"/>
      <c r="V197" s="493"/>
      <c r="W197" s="489"/>
      <c r="X197" s="489"/>
      <c r="Y197" s="493"/>
      <c r="Z197" s="489"/>
      <c r="AA197" s="489"/>
    </row>
    <row r="198" spans="2:27">
      <c r="B198" s="66" t="e">
        <f>LEFT(VLOOKUP(K198,'TCon08 al 2019-02-26'!$A$1:$H$68,6,0),6)</f>
        <v>#N/A</v>
      </c>
      <c r="C198" s="66" t="e">
        <f t="shared" si="12"/>
        <v>#N/A</v>
      </c>
      <c r="D198" s="66" t="e">
        <f>VLOOKUP(K198,'TCon08 al 2019-02-26'!$A$1:$H$68,8,0)</f>
        <v>#N/A</v>
      </c>
      <c r="E198" s="66">
        <f t="shared" si="13"/>
        <v>1900</v>
      </c>
      <c r="F198" s="66">
        <f t="shared" si="14"/>
        <v>0</v>
      </c>
      <c r="G198" s="10" t="str">
        <f t="shared" si="15"/>
        <v>19000</v>
      </c>
      <c r="H198" s="489"/>
      <c r="I198" s="489"/>
      <c r="J198" s="489"/>
      <c r="K198" s="489"/>
      <c r="L198" s="489"/>
      <c r="M198" s="490"/>
      <c r="N198" s="491"/>
      <c r="O198" s="491"/>
      <c r="P198" s="491"/>
      <c r="Q198" s="492"/>
      <c r="R198" s="493"/>
      <c r="S198" s="489"/>
      <c r="T198" s="492"/>
      <c r="U198" s="492"/>
      <c r="V198" s="493"/>
      <c r="W198" s="489"/>
      <c r="X198" s="489"/>
      <c r="Y198" s="493"/>
      <c r="Z198" s="489"/>
      <c r="AA198" s="489"/>
    </row>
    <row r="199" spans="2:27">
      <c r="B199" s="66" t="e">
        <f>LEFT(VLOOKUP(K199,'TCon08 al 2019-02-26'!$A$1:$H$68,6,0),6)</f>
        <v>#N/A</v>
      </c>
      <c r="C199" s="66" t="e">
        <f t="shared" si="12"/>
        <v>#N/A</v>
      </c>
      <c r="D199" s="66" t="e">
        <f>VLOOKUP(K199,'TCon08 al 2019-02-26'!$A$1:$H$68,8,0)</f>
        <v>#N/A</v>
      </c>
      <c r="E199" s="66">
        <f t="shared" si="13"/>
        <v>1900</v>
      </c>
      <c r="F199" s="66">
        <f t="shared" si="14"/>
        <v>0</v>
      </c>
      <c r="G199" s="10" t="str">
        <f t="shared" si="15"/>
        <v>19000</v>
      </c>
      <c r="H199" s="489"/>
      <c r="I199" s="489"/>
      <c r="J199" s="489"/>
      <c r="K199" s="489"/>
      <c r="L199" s="489"/>
      <c r="M199" s="490"/>
      <c r="N199" s="491"/>
      <c r="O199" s="491"/>
      <c r="P199" s="491"/>
      <c r="Q199" s="492"/>
      <c r="R199" s="493"/>
      <c r="S199" s="489"/>
      <c r="T199" s="492"/>
      <c r="U199" s="492"/>
      <c r="V199" s="493"/>
      <c r="W199" s="489"/>
      <c r="X199" s="489"/>
      <c r="Y199" s="493"/>
      <c r="Z199" s="489"/>
      <c r="AA199" s="489"/>
    </row>
    <row r="200" spans="2:27">
      <c r="B200" s="66" t="e">
        <f>LEFT(VLOOKUP(K200,'TCon08 al 2019-02-26'!$A$1:$H$68,6,0),6)</f>
        <v>#N/A</v>
      </c>
      <c r="C200" s="66" t="e">
        <f t="shared" si="12"/>
        <v>#N/A</v>
      </c>
      <c r="D200" s="66" t="e">
        <f>VLOOKUP(K200,'TCon08 al 2019-02-26'!$A$1:$H$68,8,0)</f>
        <v>#N/A</v>
      </c>
      <c r="E200" s="66">
        <f t="shared" si="13"/>
        <v>1900</v>
      </c>
      <c r="F200" s="66">
        <f t="shared" si="14"/>
        <v>0</v>
      </c>
      <c r="G200" s="10" t="str">
        <f t="shared" si="15"/>
        <v>19000</v>
      </c>
      <c r="H200" s="489"/>
      <c r="I200" s="489"/>
      <c r="J200" s="489"/>
      <c r="K200" s="489"/>
      <c r="L200" s="489"/>
      <c r="M200" s="490"/>
      <c r="N200" s="491"/>
      <c r="O200" s="491"/>
      <c r="P200" s="491"/>
      <c r="Q200" s="492"/>
      <c r="R200" s="493"/>
      <c r="S200" s="489"/>
      <c r="T200" s="492"/>
      <c r="U200" s="492"/>
      <c r="V200" s="493"/>
      <c r="W200" s="489"/>
      <c r="X200" s="489"/>
      <c r="Y200" s="493"/>
      <c r="Z200" s="489"/>
      <c r="AA200" s="489"/>
    </row>
    <row r="201" spans="2:27">
      <c r="B201" s="66" t="e">
        <f>LEFT(VLOOKUP(K201,'TCon08 al 2019-02-26'!$A$1:$H$68,6,0),6)</f>
        <v>#N/A</v>
      </c>
      <c r="C201" s="66" t="e">
        <f t="shared" si="12"/>
        <v>#N/A</v>
      </c>
      <c r="D201" s="66" t="e">
        <f>VLOOKUP(K201,'TCon08 al 2019-02-26'!$A$1:$H$68,8,0)</f>
        <v>#N/A</v>
      </c>
      <c r="E201" s="66">
        <f t="shared" si="13"/>
        <v>1900</v>
      </c>
      <c r="F201" s="66">
        <f t="shared" si="14"/>
        <v>0</v>
      </c>
      <c r="G201" s="10" t="str">
        <f t="shared" si="15"/>
        <v>19000</v>
      </c>
      <c r="H201" s="489"/>
      <c r="I201" s="489"/>
      <c r="J201" s="489"/>
      <c r="K201" s="489"/>
      <c r="L201" s="489"/>
      <c r="M201" s="490"/>
      <c r="N201" s="491"/>
      <c r="O201" s="491"/>
      <c r="P201" s="491"/>
      <c r="Q201" s="492"/>
      <c r="R201" s="493"/>
      <c r="S201" s="489"/>
      <c r="T201" s="492"/>
      <c r="U201" s="492"/>
      <c r="V201" s="493"/>
      <c r="W201" s="489"/>
      <c r="X201" s="489"/>
      <c r="Y201" s="493"/>
      <c r="Z201" s="489"/>
      <c r="AA201" s="489"/>
    </row>
    <row r="202" spans="2:27">
      <c r="B202" s="66" t="e">
        <f>LEFT(VLOOKUP(K202,'TCon08 al 2019-02-26'!$A$1:$H$68,6,0),6)</f>
        <v>#N/A</v>
      </c>
      <c r="C202" s="66" t="e">
        <f t="shared" si="12"/>
        <v>#N/A</v>
      </c>
      <c r="D202" s="66" t="e">
        <f>VLOOKUP(K202,'TCon08 al 2019-02-26'!$A$1:$H$68,8,0)</f>
        <v>#N/A</v>
      </c>
      <c r="E202" s="66">
        <f t="shared" si="13"/>
        <v>1900</v>
      </c>
      <c r="F202" s="66">
        <f t="shared" si="14"/>
        <v>0</v>
      </c>
      <c r="G202" s="10" t="str">
        <f t="shared" si="15"/>
        <v>19000</v>
      </c>
      <c r="H202" s="489"/>
      <c r="I202" s="489"/>
      <c r="J202" s="489"/>
      <c r="K202" s="489"/>
      <c r="L202" s="489"/>
      <c r="M202" s="490"/>
      <c r="N202" s="491"/>
      <c r="O202" s="491"/>
      <c r="P202" s="491"/>
      <c r="Q202" s="492"/>
      <c r="R202" s="493"/>
      <c r="S202" s="489"/>
      <c r="T202" s="492"/>
      <c r="U202" s="492"/>
      <c r="V202" s="493"/>
      <c r="W202" s="489"/>
      <c r="X202" s="489"/>
      <c r="Y202" s="493"/>
      <c r="Z202" s="489"/>
      <c r="AA202" s="489"/>
    </row>
    <row r="203" spans="2:27">
      <c r="B203" s="66" t="e">
        <f>LEFT(VLOOKUP(K203,'TCon08 al 2019-02-26'!$A$1:$H$68,6,0),6)</f>
        <v>#N/A</v>
      </c>
      <c r="C203" s="66" t="e">
        <f t="shared" si="12"/>
        <v>#N/A</v>
      </c>
      <c r="D203" s="66" t="e">
        <f>VLOOKUP(K203,'TCon08 al 2019-02-26'!$A$1:$H$68,8,0)</f>
        <v>#N/A</v>
      </c>
      <c r="E203" s="66">
        <f t="shared" si="13"/>
        <v>1900</v>
      </c>
      <c r="F203" s="66">
        <f t="shared" si="14"/>
        <v>0</v>
      </c>
      <c r="G203" s="10" t="str">
        <f t="shared" si="15"/>
        <v>19000</v>
      </c>
      <c r="H203" s="489"/>
      <c r="I203" s="489"/>
      <c r="J203" s="489"/>
      <c r="K203" s="489"/>
      <c r="L203" s="489"/>
      <c r="M203" s="490"/>
      <c r="N203" s="491"/>
      <c r="O203" s="491"/>
      <c r="P203" s="491"/>
      <c r="Q203" s="492"/>
      <c r="R203" s="493"/>
      <c r="S203" s="489"/>
      <c r="T203" s="492"/>
      <c r="U203" s="492"/>
      <c r="V203" s="493"/>
      <c r="W203" s="489"/>
      <c r="X203" s="489"/>
      <c r="Y203" s="493"/>
      <c r="Z203" s="489"/>
      <c r="AA203" s="489"/>
    </row>
    <row r="204" spans="2:27">
      <c r="B204" s="66" t="e">
        <f>LEFT(VLOOKUP(K204,'TCon08 al 2019-02-26'!$A$1:$H$68,6,0),6)</f>
        <v>#N/A</v>
      </c>
      <c r="C204" s="66" t="e">
        <f t="shared" si="12"/>
        <v>#N/A</v>
      </c>
      <c r="D204" s="66" t="e">
        <f>VLOOKUP(K204,'TCon08 al 2019-02-26'!$A$1:$H$68,8,0)</f>
        <v>#N/A</v>
      </c>
      <c r="E204" s="66">
        <f t="shared" si="13"/>
        <v>1900</v>
      </c>
      <c r="F204" s="66">
        <f t="shared" si="14"/>
        <v>0</v>
      </c>
      <c r="G204" s="10" t="str">
        <f t="shared" si="15"/>
        <v>19000</v>
      </c>
      <c r="H204" s="489"/>
      <c r="I204" s="489"/>
      <c r="J204" s="489"/>
      <c r="K204" s="489"/>
      <c r="L204" s="489"/>
      <c r="M204" s="490"/>
      <c r="N204" s="491"/>
      <c r="O204" s="491"/>
      <c r="P204" s="491"/>
      <c r="Q204" s="492"/>
      <c r="R204" s="493"/>
      <c r="S204" s="489"/>
      <c r="T204" s="492"/>
      <c r="U204" s="492"/>
      <c r="V204" s="493"/>
      <c r="W204" s="489"/>
      <c r="X204" s="489"/>
      <c r="Y204" s="493"/>
      <c r="Z204" s="489"/>
      <c r="AA204" s="489"/>
    </row>
    <row r="205" spans="2:27">
      <c r="B205" s="66" t="e">
        <f>LEFT(VLOOKUP(K205,'TCon08 al 2019-02-26'!$A$1:$H$68,6,0),6)</f>
        <v>#N/A</v>
      </c>
      <c r="C205" s="66" t="e">
        <f t="shared" si="12"/>
        <v>#N/A</v>
      </c>
      <c r="D205" s="66" t="e">
        <f>VLOOKUP(K205,'TCon08 al 2019-02-26'!$A$1:$H$68,8,0)</f>
        <v>#N/A</v>
      </c>
      <c r="E205" s="66">
        <f t="shared" si="13"/>
        <v>1900</v>
      </c>
      <c r="F205" s="66">
        <f t="shared" si="14"/>
        <v>0</v>
      </c>
      <c r="G205" s="10" t="str">
        <f t="shared" si="15"/>
        <v>19000</v>
      </c>
      <c r="H205" s="489"/>
      <c r="I205" s="489"/>
      <c r="J205" s="489"/>
      <c r="K205" s="489"/>
      <c r="L205" s="489"/>
      <c r="M205" s="490"/>
      <c r="N205" s="491"/>
      <c r="O205" s="491"/>
      <c r="P205" s="491"/>
      <c r="Q205" s="492"/>
      <c r="R205" s="493"/>
      <c r="S205" s="489"/>
      <c r="T205" s="492"/>
      <c r="U205" s="492"/>
      <c r="V205" s="493"/>
      <c r="W205" s="489"/>
      <c r="X205" s="489"/>
      <c r="Y205" s="493"/>
      <c r="Z205" s="489"/>
      <c r="AA205" s="489"/>
    </row>
    <row r="206" spans="2:27">
      <c r="B206" s="66" t="e">
        <f>LEFT(VLOOKUP(K206,'TCon08 al 2019-02-26'!$A$1:$H$68,6,0),6)</f>
        <v>#N/A</v>
      </c>
      <c r="C206" s="66" t="e">
        <f t="shared" si="12"/>
        <v>#N/A</v>
      </c>
      <c r="D206" s="66" t="e">
        <f>VLOOKUP(K206,'TCon08 al 2019-02-26'!$A$1:$H$68,8,0)</f>
        <v>#N/A</v>
      </c>
      <c r="E206" s="66">
        <f t="shared" si="13"/>
        <v>1900</v>
      </c>
      <c r="F206" s="66">
        <f t="shared" si="14"/>
        <v>0</v>
      </c>
      <c r="G206" s="10" t="str">
        <f t="shared" si="15"/>
        <v>19000</v>
      </c>
      <c r="H206" s="489"/>
      <c r="I206" s="489"/>
      <c r="J206" s="489"/>
      <c r="K206" s="489"/>
      <c r="L206" s="489"/>
      <c r="M206" s="490"/>
      <c r="N206" s="491"/>
      <c r="O206" s="491"/>
      <c r="P206" s="491"/>
      <c r="Q206" s="492"/>
      <c r="R206" s="493"/>
      <c r="S206" s="489"/>
      <c r="T206" s="492"/>
      <c r="U206" s="492"/>
      <c r="V206" s="493"/>
      <c r="W206" s="489"/>
      <c r="X206" s="489"/>
      <c r="Y206" s="493"/>
      <c r="Z206" s="489"/>
      <c r="AA206" s="489"/>
    </row>
    <row r="207" spans="2:27">
      <c r="B207" s="66" t="e">
        <f>LEFT(VLOOKUP(K207,'TCon08 al 2019-02-26'!$A$1:$H$68,6,0),6)</f>
        <v>#N/A</v>
      </c>
      <c r="C207" s="66" t="e">
        <f t="shared" si="12"/>
        <v>#N/A</v>
      </c>
      <c r="D207" s="66" t="e">
        <f>VLOOKUP(K207,'TCon08 al 2019-02-26'!$A$1:$H$68,8,0)</f>
        <v>#N/A</v>
      </c>
      <c r="E207" s="66">
        <f t="shared" si="13"/>
        <v>1900</v>
      </c>
      <c r="F207" s="66">
        <f t="shared" si="14"/>
        <v>0</v>
      </c>
      <c r="G207" s="10" t="str">
        <f t="shared" si="15"/>
        <v>19000</v>
      </c>
      <c r="H207" s="489"/>
      <c r="I207" s="489"/>
      <c r="J207" s="489"/>
      <c r="K207" s="489"/>
      <c r="L207" s="489"/>
      <c r="M207" s="490"/>
      <c r="N207" s="491"/>
      <c r="O207" s="491"/>
      <c r="P207" s="491"/>
      <c r="Q207" s="492"/>
      <c r="R207" s="493"/>
      <c r="S207" s="489"/>
      <c r="T207" s="492"/>
      <c r="U207" s="492"/>
      <c r="V207" s="493"/>
      <c r="W207" s="489"/>
      <c r="X207" s="489"/>
      <c r="Y207" s="493"/>
      <c r="Z207" s="489"/>
      <c r="AA207" s="489"/>
    </row>
    <row r="208" spans="2:27">
      <c r="B208" s="66" t="e">
        <f>LEFT(VLOOKUP(K208,'TCon08 al 2019-02-26'!$A$1:$H$68,6,0),6)</f>
        <v>#N/A</v>
      </c>
      <c r="C208" s="66" t="e">
        <f t="shared" si="12"/>
        <v>#N/A</v>
      </c>
      <c r="D208" s="66" t="e">
        <f>VLOOKUP(K208,'TCon08 al 2019-02-26'!$A$1:$H$68,8,0)</f>
        <v>#N/A</v>
      </c>
      <c r="E208" s="66">
        <f t="shared" si="13"/>
        <v>1900</v>
      </c>
      <c r="F208" s="66">
        <f t="shared" si="14"/>
        <v>0</v>
      </c>
      <c r="G208" s="10" t="str">
        <f t="shared" si="15"/>
        <v>19000</v>
      </c>
      <c r="H208" s="489"/>
      <c r="I208" s="489"/>
      <c r="J208" s="489"/>
      <c r="K208" s="489"/>
      <c r="L208" s="489"/>
      <c r="M208" s="490"/>
      <c r="N208" s="491"/>
      <c r="O208" s="491"/>
      <c r="P208" s="491"/>
      <c r="Q208" s="492"/>
      <c r="R208" s="493"/>
      <c r="S208" s="489"/>
      <c r="T208" s="492"/>
      <c r="U208" s="492"/>
      <c r="V208" s="493"/>
      <c r="W208" s="489"/>
      <c r="X208" s="489"/>
      <c r="Y208" s="493"/>
      <c r="Z208" s="489"/>
      <c r="AA208" s="489"/>
    </row>
    <row r="209" spans="2:27">
      <c r="B209" s="66" t="e">
        <f>LEFT(VLOOKUP(K209,'TCon08 al 2019-02-26'!$A$1:$H$68,6,0),6)</f>
        <v>#N/A</v>
      </c>
      <c r="C209" s="66" t="e">
        <f t="shared" si="12"/>
        <v>#N/A</v>
      </c>
      <c r="D209" s="66" t="e">
        <f>VLOOKUP(K209,'TCon08 al 2019-02-26'!$A$1:$H$68,8,0)</f>
        <v>#N/A</v>
      </c>
      <c r="E209" s="66">
        <f t="shared" si="13"/>
        <v>1900</v>
      </c>
      <c r="F209" s="66">
        <f t="shared" si="14"/>
        <v>0</v>
      </c>
      <c r="G209" s="10" t="str">
        <f t="shared" si="15"/>
        <v>19000</v>
      </c>
      <c r="H209" s="489"/>
      <c r="I209" s="489"/>
      <c r="J209" s="489"/>
      <c r="K209" s="489"/>
      <c r="L209" s="489"/>
      <c r="M209" s="490"/>
      <c r="N209" s="491"/>
      <c r="O209" s="491"/>
      <c r="P209" s="491"/>
      <c r="Q209" s="492"/>
      <c r="R209" s="493"/>
      <c r="S209" s="489"/>
      <c r="T209" s="492"/>
      <c r="U209" s="492"/>
      <c r="V209" s="493"/>
      <c r="W209" s="489"/>
      <c r="X209" s="489"/>
      <c r="Y209" s="493"/>
      <c r="Z209" s="489"/>
      <c r="AA209" s="489"/>
    </row>
    <row r="210" spans="2:27">
      <c r="B210" s="66" t="e">
        <f>LEFT(VLOOKUP(K210,'TCon08 al 2019-02-26'!$A$1:$H$68,6,0),6)</f>
        <v>#N/A</v>
      </c>
      <c r="C210" s="66" t="e">
        <f t="shared" si="12"/>
        <v>#N/A</v>
      </c>
      <c r="D210" s="66" t="e">
        <f>VLOOKUP(K210,'TCon08 al 2019-02-26'!$A$1:$H$68,8,0)</f>
        <v>#N/A</v>
      </c>
      <c r="E210" s="66">
        <f t="shared" si="13"/>
        <v>1900</v>
      </c>
      <c r="F210" s="66">
        <f t="shared" si="14"/>
        <v>0</v>
      </c>
      <c r="G210" s="10" t="str">
        <f t="shared" si="15"/>
        <v>19000</v>
      </c>
      <c r="H210" s="489"/>
      <c r="I210" s="489"/>
      <c r="J210" s="489"/>
      <c r="K210" s="489"/>
      <c r="L210" s="489"/>
      <c r="M210" s="490"/>
      <c r="N210" s="491"/>
      <c r="O210" s="491"/>
      <c r="P210" s="491"/>
      <c r="Q210" s="492"/>
      <c r="R210" s="493"/>
      <c r="S210" s="489"/>
      <c r="T210" s="492"/>
      <c r="U210" s="492"/>
      <c r="V210" s="493"/>
      <c r="W210" s="489"/>
      <c r="X210" s="489"/>
      <c r="Y210" s="493"/>
      <c r="Z210" s="489"/>
      <c r="AA210" s="489"/>
    </row>
    <row r="211" spans="2:27">
      <c r="B211" s="66" t="e">
        <f>LEFT(VLOOKUP(K211,'TCon08 al 2019-02-26'!$A$1:$H$68,6,0),6)</f>
        <v>#N/A</v>
      </c>
      <c r="C211" s="66" t="e">
        <f t="shared" si="12"/>
        <v>#N/A</v>
      </c>
      <c r="D211" s="66" t="e">
        <f>VLOOKUP(K211,'TCon08 al 2019-02-26'!$A$1:$H$68,8,0)</f>
        <v>#N/A</v>
      </c>
      <c r="E211" s="66">
        <f t="shared" si="13"/>
        <v>1900</v>
      </c>
      <c r="F211" s="66">
        <f t="shared" si="14"/>
        <v>0</v>
      </c>
      <c r="G211" s="10" t="str">
        <f t="shared" si="15"/>
        <v>19000</v>
      </c>
      <c r="H211" s="489"/>
      <c r="I211" s="489"/>
      <c r="J211" s="489"/>
      <c r="K211" s="489"/>
      <c r="L211" s="489"/>
      <c r="M211" s="490"/>
      <c r="N211" s="491"/>
      <c r="O211" s="491"/>
      <c r="P211" s="491"/>
      <c r="Q211" s="492"/>
      <c r="R211" s="493"/>
      <c r="S211" s="489"/>
      <c r="T211" s="492"/>
      <c r="U211" s="492"/>
      <c r="V211" s="493"/>
      <c r="W211" s="489"/>
      <c r="X211" s="489"/>
      <c r="Y211" s="493"/>
      <c r="Z211" s="489"/>
      <c r="AA211" s="489"/>
    </row>
    <row r="212" spans="2:27">
      <c r="B212" s="66" t="e">
        <f>LEFT(VLOOKUP(K212,'TCon08 al 2019-02-26'!$A$1:$H$68,6,0),6)</f>
        <v>#N/A</v>
      </c>
      <c r="C212" s="66" t="e">
        <f t="shared" si="12"/>
        <v>#N/A</v>
      </c>
      <c r="D212" s="66" t="e">
        <f>VLOOKUP(K212,'TCon08 al 2019-02-26'!$A$1:$H$68,8,0)</f>
        <v>#N/A</v>
      </c>
      <c r="E212" s="66">
        <f t="shared" si="13"/>
        <v>1900</v>
      </c>
      <c r="F212" s="66">
        <f t="shared" si="14"/>
        <v>0</v>
      </c>
      <c r="G212" s="10" t="str">
        <f t="shared" si="15"/>
        <v>19000</v>
      </c>
      <c r="H212" s="489"/>
      <c r="I212" s="489"/>
      <c r="J212" s="489"/>
      <c r="K212" s="489"/>
      <c r="L212" s="489"/>
      <c r="M212" s="490"/>
      <c r="N212" s="491"/>
      <c r="O212" s="491"/>
      <c r="P212" s="491"/>
      <c r="Q212" s="492"/>
      <c r="R212" s="493"/>
      <c r="S212" s="489"/>
      <c r="T212" s="492"/>
      <c r="U212" s="492"/>
      <c r="V212" s="493"/>
      <c r="W212" s="489"/>
      <c r="X212" s="489"/>
      <c r="Y212" s="493"/>
      <c r="Z212" s="489"/>
      <c r="AA212" s="489"/>
    </row>
    <row r="213" spans="2:27">
      <c r="B213" s="66" t="e">
        <f>LEFT(VLOOKUP(K213,'TCon08 al 2019-02-26'!$A$1:$H$68,6,0),6)</f>
        <v>#N/A</v>
      </c>
      <c r="C213" s="66" t="e">
        <f t="shared" si="12"/>
        <v>#N/A</v>
      </c>
      <c r="D213" s="66" t="e">
        <f>VLOOKUP(K213,'TCon08 al 2019-02-26'!$A$1:$H$68,8,0)</f>
        <v>#N/A</v>
      </c>
      <c r="E213" s="66">
        <f t="shared" si="13"/>
        <v>1900</v>
      </c>
      <c r="F213" s="66">
        <f t="shared" si="14"/>
        <v>0</v>
      </c>
      <c r="G213" s="10" t="str">
        <f t="shared" si="15"/>
        <v>19000</v>
      </c>
      <c r="H213" s="489"/>
      <c r="I213" s="489"/>
      <c r="J213" s="489"/>
      <c r="K213" s="489"/>
      <c r="L213" s="489"/>
      <c r="M213" s="490"/>
      <c r="N213" s="491"/>
      <c r="O213" s="491"/>
      <c r="P213" s="491"/>
      <c r="Q213" s="492"/>
      <c r="R213" s="493"/>
      <c r="S213" s="489"/>
      <c r="T213" s="492"/>
      <c r="U213" s="492"/>
      <c r="V213" s="493"/>
      <c r="W213" s="489"/>
      <c r="X213" s="489"/>
      <c r="Y213" s="493"/>
      <c r="Z213" s="489"/>
      <c r="AA213" s="489"/>
    </row>
    <row r="214" spans="2:27">
      <c r="B214" s="66" t="e">
        <f>LEFT(VLOOKUP(K214,'TCon08 al 2019-02-26'!$A$1:$H$68,6,0),6)</f>
        <v>#N/A</v>
      </c>
      <c r="C214" s="66" t="e">
        <f t="shared" si="12"/>
        <v>#N/A</v>
      </c>
      <c r="D214" s="66" t="e">
        <f>VLOOKUP(K214,'TCon08 al 2019-02-26'!$A$1:$H$68,8,0)</f>
        <v>#N/A</v>
      </c>
      <c r="E214" s="66">
        <f t="shared" si="13"/>
        <v>1900</v>
      </c>
      <c r="F214" s="66">
        <f t="shared" si="14"/>
        <v>0</v>
      </c>
      <c r="G214" s="10" t="str">
        <f t="shared" si="15"/>
        <v>19000</v>
      </c>
      <c r="H214" s="489"/>
      <c r="I214" s="489"/>
      <c r="J214" s="489"/>
      <c r="K214" s="489"/>
      <c r="L214" s="489"/>
      <c r="M214" s="490"/>
      <c r="N214" s="491"/>
      <c r="O214" s="491"/>
      <c r="P214" s="491"/>
      <c r="Q214" s="492"/>
      <c r="R214" s="493"/>
      <c r="S214" s="489"/>
      <c r="T214" s="492"/>
      <c r="U214" s="492"/>
      <c r="V214" s="493"/>
      <c r="W214" s="489"/>
      <c r="X214" s="489"/>
      <c r="Y214" s="493"/>
      <c r="Z214" s="489"/>
      <c r="AA214" s="489"/>
    </row>
    <row r="215" spans="2:27">
      <c r="B215" s="66" t="e">
        <f>LEFT(VLOOKUP(K215,'TCon08 al 2019-02-26'!$A$1:$H$68,6,0),6)</f>
        <v>#N/A</v>
      </c>
      <c r="C215" s="66" t="e">
        <f t="shared" si="12"/>
        <v>#N/A</v>
      </c>
      <c r="D215" s="66" t="e">
        <f>VLOOKUP(K215,'TCon08 al 2019-02-26'!$A$1:$H$68,8,0)</f>
        <v>#N/A</v>
      </c>
      <c r="E215" s="66">
        <f t="shared" si="13"/>
        <v>1900</v>
      </c>
      <c r="F215" s="66">
        <f t="shared" si="14"/>
        <v>0</v>
      </c>
      <c r="G215" s="10" t="str">
        <f t="shared" si="15"/>
        <v>19000</v>
      </c>
      <c r="H215" s="489"/>
      <c r="I215" s="489"/>
      <c r="J215" s="489"/>
      <c r="K215" s="489"/>
      <c r="L215" s="489"/>
      <c r="M215" s="490"/>
      <c r="N215" s="491"/>
      <c r="O215" s="491"/>
      <c r="P215" s="491"/>
      <c r="Q215" s="492"/>
      <c r="R215" s="493"/>
      <c r="S215" s="489"/>
      <c r="T215" s="492"/>
      <c r="U215" s="492"/>
      <c r="V215" s="493"/>
      <c r="W215" s="489"/>
      <c r="X215" s="489"/>
      <c r="Y215" s="493"/>
      <c r="Z215" s="489"/>
      <c r="AA215" s="489"/>
    </row>
    <row r="216" spans="2:27">
      <c r="B216" s="66" t="e">
        <f>LEFT(VLOOKUP(K216,'TCon08 al 2019-02-26'!$A$1:$H$68,6,0),6)</f>
        <v>#N/A</v>
      </c>
      <c r="C216" s="66" t="e">
        <f t="shared" si="12"/>
        <v>#N/A</v>
      </c>
      <c r="D216" s="66" t="e">
        <f>VLOOKUP(K216,'TCon08 al 2019-02-26'!$A$1:$H$68,8,0)</f>
        <v>#N/A</v>
      </c>
      <c r="E216" s="66">
        <f t="shared" si="13"/>
        <v>1900</v>
      </c>
      <c r="F216" s="66">
        <f t="shared" si="14"/>
        <v>0</v>
      </c>
      <c r="G216" s="10" t="str">
        <f t="shared" si="15"/>
        <v>19000</v>
      </c>
      <c r="H216" s="489"/>
      <c r="I216" s="489"/>
      <c r="J216" s="489"/>
      <c r="K216" s="489"/>
      <c r="L216" s="489"/>
      <c r="M216" s="490"/>
      <c r="N216" s="491"/>
      <c r="O216" s="491"/>
      <c r="P216" s="491"/>
      <c r="Q216" s="492"/>
      <c r="R216" s="493"/>
      <c r="S216" s="489"/>
      <c r="T216" s="492"/>
      <c r="U216" s="492"/>
      <c r="V216" s="493"/>
      <c r="W216" s="489"/>
      <c r="X216" s="489"/>
      <c r="Y216" s="493"/>
      <c r="Z216" s="489"/>
      <c r="AA216" s="489"/>
    </row>
    <row r="217" spans="2:27">
      <c r="B217" s="66" t="e">
        <f>LEFT(VLOOKUP(K217,'TCon08 al 2019-02-26'!$A$1:$H$68,6,0),6)</f>
        <v>#N/A</v>
      </c>
      <c r="C217" s="66" t="e">
        <f t="shared" si="12"/>
        <v>#N/A</v>
      </c>
      <c r="D217" s="66" t="e">
        <f>VLOOKUP(K217,'TCon08 al 2019-02-26'!$A$1:$H$68,8,0)</f>
        <v>#N/A</v>
      </c>
      <c r="E217" s="66">
        <f t="shared" si="13"/>
        <v>1900</v>
      </c>
      <c r="F217" s="66">
        <f t="shared" si="14"/>
        <v>0</v>
      </c>
      <c r="G217" s="10" t="str">
        <f t="shared" si="15"/>
        <v>19000</v>
      </c>
      <c r="H217" s="489"/>
      <c r="I217" s="489"/>
      <c r="J217" s="489"/>
      <c r="K217" s="489"/>
      <c r="L217" s="489"/>
      <c r="M217" s="490"/>
      <c r="N217" s="491"/>
      <c r="O217" s="491"/>
      <c r="P217" s="491"/>
      <c r="Q217" s="492"/>
      <c r="R217" s="493"/>
      <c r="S217" s="489"/>
      <c r="T217" s="492"/>
      <c r="U217" s="492"/>
      <c r="V217" s="493"/>
      <c r="W217" s="489"/>
      <c r="X217" s="489"/>
      <c r="Y217" s="493"/>
      <c r="Z217" s="489"/>
      <c r="AA217" s="489"/>
    </row>
    <row r="218" spans="2:27">
      <c r="B218" s="66" t="e">
        <f>LEFT(VLOOKUP(K218,'TCon08 al 2019-02-26'!$A$1:$H$68,6,0),6)</f>
        <v>#N/A</v>
      </c>
      <c r="C218" s="66" t="e">
        <f t="shared" si="12"/>
        <v>#N/A</v>
      </c>
      <c r="D218" s="66" t="e">
        <f>VLOOKUP(K218,'TCon08 al 2019-02-26'!$A$1:$H$68,8,0)</f>
        <v>#N/A</v>
      </c>
      <c r="E218" s="66">
        <f t="shared" si="13"/>
        <v>1900</v>
      </c>
      <c r="F218" s="66">
        <f t="shared" si="14"/>
        <v>0</v>
      </c>
      <c r="G218" s="10" t="str">
        <f t="shared" si="15"/>
        <v>19000</v>
      </c>
      <c r="H218" s="489"/>
      <c r="I218" s="489"/>
      <c r="J218" s="489"/>
      <c r="K218" s="489"/>
      <c r="L218" s="489"/>
      <c r="M218" s="490"/>
      <c r="N218" s="491"/>
      <c r="O218" s="491"/>
      <c r="P218" s="491"/>
      <c r="Q218" s="492"/>
      <c r="R218" s="493"/>
      <c r="S218" s="489"/>
      <c r="T218" s="492"/>
      <c r="U218" s="492"/>
      <c r="V218" s="493"/>
      <c r="W218" s="489"/>
      <c r="X218" s="489"/>
      <c r="Y218" s="493"/>
      <c r="Z218" s="489"/>
      <c r="AA218" s="489"/>
    </row>
    <row r="219" spans="2:27">
      <c r="B219" s="66" t="e">
        <f>LEFT(VLOOKUP(K219,'TCon08 al 2019-02-26'!$A$1:$H$68,6,0),6)</f>
        <v>#N/A</v>
      </c>
      <c r="C219" s="66" t="e">
        <f t="shared" si="12"/>
        <v>#N/A</v>
      </c>
      <c r="D219" s="66" t="e">
        <f>VLOOKUP(K219,'TCon08 al 2019-02-26'!$A$1:$H$68,8,0)</f>
        <v>#N/A</v>
      </c>
      <c r="E219" s="66">
        <f t="shared" si="13"/>
        <v>1900</v>
      </c>
      <c r="F219" s="66">
        <f t="shared" si="14"/>
        <v>0</v>
      </c>
      <c r="G219" s="10" t="str">
        <f t="shared" si="15"/>
        <v>19000</v>
      </c>
      <c r="H219" s="489"/>
      <c r="I219" s="489"/>
      <c r="J219" s="489"/>
      <c r="K219" s="489"/>
      <c r="L219" s="489"/>
      <c r="M219" s="490"/>
      <c r="N219" s="491"/>
      <c r="O219" s="491"/>
      <c r="P219" s="491"/>
      <c r="Q219" s="492"/>
      <c r="R219" s="493"/>
      <c r="S219" s="489"/>
      <c r="T219" s="492"/>
      <c r="U219" s="492"/>
      <c r="V219" s="493"/>
      <c r="W219" s="489"/>
      <c r="X219" s="489"/>
      <c r="Y219" s="493"/>
      <c r="Z219" s="489"/>
      <c r="AA219" s="489"/>
    </row>
    <row r="220" spans="2:27">
      <c r="B220" s="66" t="e">
        <f>LEFT(VLOOKUP(K220,'TCon08 al 2019-02-26'!$A$1:$H$68,6,0),6)</f>
        <v>#N/A</v>
      </c>
      <c r="C220" s="66" t="e">
        <f t="shared" si="12"/>
        <v>#N/A</v>
      </c>
      <c r="D220" s="66" t="e">
        <f>VLOOKUP(K220,'TCon08 al 2019-02-26'!$A$1:$H$68,8,0)</f>
        <v>#N/A</v>
      </c>
      <c r="E220" s="66">
        <f t="shared" si="13"/>
        <v>1900</v>
      </c>
      <c r="F220" s="66">
        <f t="shared" si="14"/>
        <v>0</v>
      </c>
      <c r="G220" s="10" t="str">
        <f t="shared" si="15"/>
        <v>19000</v>
      </c>
      <c r="H220" s="489"/>
      <c r="I220" s="489"/>
      <c r="J220" s="489"/>
      <c r="K220" s="489"/>
      <c r="L220" s="489"/>
      <c r="M220" s="490"/>
      <c r="N220" s="491"/>
      <c r="O220" s="491"/>
      <c r="P220" s="491"/>
      <c r="Q220" s="492"/>
      <c r="R220" s="493"/>
      <c r="S220" s="489"/>
      <c r="T220" s="492"/>
      <c r="U220" s="492"/>
      <c r="V220" s="493"/>
      <c r="W220" s="489"/>
      <c r="X220" s="489"/>
      <c r="Y220" s="493"/>
      <c r="Z220" s="489"/>
      <c r="AA220" s="489"/>
    </row>
    <row r="221" spans="2:27">
      <c r="B221" s="66" t="e">
        <f>LEFT(VLOOKUP(K221,'TCon08 al 2019-02-26'!$A$1:$H$68,6,0),6)</f>
        <v>#N/A</v>
      </c>
      <c r="C221" s="66" t="e">
        <f t="shared" si="12"/>
        <v>#N/A</v>
      </c>
      <c r="D221" s="66" t="e">
        <f>VLOOKUP(K221,'TCon08 al 2019-02-26'!$A$1:$H$68,8,0)</f>
        <v>#N/A</v>
      </c>
      <c r="E221" s="66">
        <f t="shared" si="13"/>
        <v>1900</v>
      </c>
      <c r="F221" s="66">
        <f t="shared" si="14"/>
        <v>0</v>
      </c>
      <c r="G221" s="10" t="str">
        <f t="shared" si="15"/>
        <v>19000</v>
      </c>
      <c r="H221" s="489"/>
      <c r="I221" s="489"/>
      <c r="J221" s="489"/>
      <c r="K221" s="489"/>
      <c r="L221" s="489"/>
      <c r="M221" s="490"/>
      <c r="N221" s="491"/>
      <c r="O221" s="491"/>
      <c r="P221" s="491"/>
      <c r="Q221" s="492"/>
      <c r="R221" s="493"/>
      <c r="S221" s="489"/>
      <c r="T221" s="492"/>
      <c r="U221" s="492"/>
      <c r="V221" s="493"/>
      <c r="W221" s="489"/>
      <c r="X221" s="489"/>
      <c r="Y221" s="493"/>
      <c r="Z221" s="489"/>
      <c r="AA221" s="489"/>
    </row>
    <row r="222" spans="2:27">
      <c r="B222" s="66" t="e">
        <f>LEFT(VLOOKUP(K222,'TCon08 al 2019-02-26'!$A$1:$H$68,6,0),6)</f>
        <v>#N/A</v>
      </c>
      <c r="C222" s="66" t="e">
        <f t="shared" si="12"/>
        <v>#N/A</v>
      </c>
      <c r="D222" s="66" t="e">
        <f>VLOOKUP(K222,'TCon08 al 2019-02-26'!$A$1:$H$68,8,0)</f>
        <v>#N/A</v>
      </c>
      <c r="E222" s="66">
        <f t="shared" si="13"/>
        <v>1900</v>
      </c>
      <c r="F222" s="66">
        <f t="shared" si="14"/>
        <v>0</v>
      </c>
      <c r="G222" s="10" t="str">
        <f t="shared" si="15"/>
        <v>19000</v>
      </c>
      <c r="H222" s="489"/>
      <c r="I222" s="489"/>
      <c r="J222" s="489"/>
      <c r="K222" s="489"/>
      <c r="L222" s="489"/>
      <c r="M222" s="490"/>
      <c r="N222" s="491"/>
      <c r="O222" s="491"/>
      <c r="P222" s="491"/>
      <c r="Q222" s="492"/>
      <c r="R222" s="493"/>
      <c r="S222" s="489"/>
      <c r="T222" s="492"/>
      <c r="U222" s="492"/>
      <c r="V222" s="493"/>
      <c r="W222" s="489"/>
      <c r="X222" s="489"/>
      <c r="Y222" s="493"/>
      <c r="Z222" s="489"/>
      <c r="AA222" s="489"/>
    </row>
    <row r="223" spans="2:27">
      <c r="B223" s="66" t="e">
        <f>LEFT(VLOOKUP(K223,'TCon08 al 2019-02-26'!$A$1:$H$68,6,0),6)</f>
        <v>#N/A</v>
      </c>
      <c r="C223" s="66" t="e">
        <f t="shared" si="12"/>
        <v>#N/A</v>
      </c>
      <c r="D223" s="66" t="e">
        <f>VLOOKUP(K223,'TCon08 al 2019-02-26'!$A$1:$H$68,8,0)</f>
        <v>#N/A</v>
      </c>
      <c r="E223" s="66">
        <f t="shared" si="13"/>
        <v>1900</v>
      </c>
      <c r="F223" s="66">
        <f t="shared" si="14"/>
        <v>0</v>
      </c>
      <c r="G223" s="10" t="str">
        <f t="shared" si="15"/>
        <v>19000</v>
      </c>
      <c r="H223" s="489"/>
      <c r="I223" s="489"/>
      <c r="J223" s="489"/>
      <c r="K223" s="489"/>
      <c r="L223" s="489"/>
      <c r="M223" s="490"/>
      <c r="N223" s="491"/>
      <c r="O223" s="491"/>
      <c r="P223" s="491"/>
      <c r="Q223" s="492"/>
      <c r="R223" s="493"/>
      <c r="S223" s="489"/>
      <c r="T223" s="492"/>
      <c r="U223" s="492"/>
      <c r="V223" s="493"/>
      <c r="W223" s="489"/>
      <c r="X223" s="489"/>
      <c r="Y223" s="493"/>
      <c r="Z223" s="489"/>
      <c r="AA223" s="489"/>
    </row>
    <row r="224" spans="2:27">
      <c r="B224" s="66" t="e">
        <f>LEFT(VLOOKUP(K224,'TCon08 al 2019-02-26'!$A$1:$H$68,6,0),6)</f>
        <v>#N/A</v>
      </c>
      <c r="C224" s="66" t="e">
        <f t="shared" si="12"/>
        <v>#N/A</v>
      </c>
      <c r="D224" s="66" t="e">
        <f>VLOOKUP(K224,'TCon08 al 2019-02-26'!$A$1:$H$68,8,0)</f>
        <v>#N/A</v>
      </c>
      <c r="E224" s="66">
        <f t="shared" si="13"/>
        <v>1900</v>
      </c>
      <c r="F224" s="66">
        <f t="shared" si="14"/>
        <v>0</v>
      </c>
      <c r="G224" s="10" t="str">
        <f t="shared" si="15"/>
        <v>19000</v>
      </c>
      <c r="H224" s="489"/>
      <c r="I224" s="489"/>
      <c r="J224" s="489"/>
      <c r="K224" s="489"/>
      <c r="L224" s="489"/>
      <c r="M224" s="490"/>
      <c r="N224" s="491"/>
      <c r="O224" s="491"/>
      <c r="P224" s="491"/>
      <c r="Q224" s="492"/>
      <c r="R224" s="493"/>
      <c r="S224" s="489"/>
      <c r="T224" s="492"/>
      <c r="U224" s="492"/>
      <c r="V224" s="493"/>
      <c r="W224" s="489"/>
      <c r="X224" s="489"/>
      <c r="Y224" s="493"/>
      <c r="Z224" s="489"/>
      <c r="AA224" s="489"/>
    </row>
    <row r="225" spans="2:27">
      <c r="B225" s="66" t="e">
        <f>LEFT(VLOOKUP(K225,'TCon08 al 2019-02-26'!$A$1:$H$68,6,0),6)</f>
        <v>#N/A</v>
      </c>
      <c r="C225" s="66" t="e">
        <f t="shared" si="12"/>
        <v>#N/A</v>
      </c>
      <c r="D225" s="66" t="e">
        <f>VLOOKUP(K225,'TCon08 al 2019-02-26'!$A$1:$H$68,8,0)</f>
        <v>#N/A</v>
      </c>
      <c r="E225" s="66">
        <f t="shared" si="13"/>
        <v>1900</v>
      </c>
      <c r="F225" s="66">
        <f t="shared" si="14"/>
        <v>0</v>
      </c>
      <c r="G225" s="10" t="str">
        <f t="shared" si="15"/>
        <v>19000</v>
      </c>
      <c r="H225" s="489"/>
      <c r="I225" s="489"/>
      <c r="J225" s="489"/>
      <c r="K225" s="489"/>
      <c r="L225" s="489"/>
      <c r="M225" s="490"/>
      <c r="N225" s="491"/>
      <c r="O225" s="491"/>
      <c r="P225" s="491"/>
      <c r="Q225" s="492"/>
      <c r="R225" s="493"/>
      <c r="S225" s="489"/>
      <c r="T225" s="492"/>
      <c r="U225" s="492"/>
      <c r="V225" s="493"/>
      <c r="W225" s="489"/>
      <c r="X225" s="489"/>
      <c r="Y225" s="493"/>
      <c r="Z225" s="489"/>
      <c r="AA225" s="489"/>
    </row>
    <row r="226" spans="2:27">
      <c r="B226" s="66" t="e">
        <f>LEFT(VLOOKUP(K226,'TCon08 al 2019-02-26'!$A$1:$H$68,6,0),6)</f>
        <v>#N/A</v>
      </c>
      <c r="C226" s="66" t="e">
        <f t="shared" si="12"/>
        <v>#N/A</v>
      </c>
      <c r="D226" s="66" t="e">
        <f>VLOOKUP(K226,'TCon08 al 2019-02-26'!$A$1:$H$68,8,0)</f>
        <v>#N/A</v>
      </c>
      <c r="E226" s="66">
        <f t="shared" si="13"/>
        <v>1900</v>
      </c>
      <c r="F226" s="66">
        <f t="shared" si="14"/>
        <v>0</v>
      </c>
      <c r="G226" s="10" t="str">
        <f t="shared" si="15"/>
        <v>19000</v>
      </c>
      <c r="H226" s="489"/>
      <c r="I226" s="489"/>
      <c r="J226" s="489"/>
      <c r="K226" s="489"/>
      <c r="L226" s="489"/>
      <c r="M226" s="490"/>
      <c r="N226" s="491"/>
      <c r="O226" s="491"/>
      <c r="P226" s="491"/>
      <c r="Q226" s="492"/>
      <c r="R226" s="493"/>
      <c r="S226" s="489"/>
      <c r="T226" s="492"/>
      <c r="U226" s="492"/>
      <c r="V226" s="493"/>
      <c r="W226" s="489"/>
      <c r="X226" s="489"/>
      <c r="Y226" s="493"/>
      <c r="Z226" s="489"/>
      <c r="AA226" s="489"/>
    </row>
    <row r="227" spans="2:27">
      <c r="B227" s="66" t="e">
        <f>LEFT(VLOOKUP(K227,'TCon08 al 2019-02-26'!$A$1:$H$68,6,0),6)</f>
        <v>#N/A</v>
      </c>
      <c r="C227" s="66" t="e">
        <f t="shared" si="12"/>
        <v>#N/A</v>
      </c>
      <c r="D227" s="66" t="e">
        <f>VLOOKUP(K227,'TCon08 al 2019-02-26'!$A$1:$H$68,8,0)</f>
        <v>#N/A</v>
      </c>
      <c r="E227" s="66">
        <f t="shared" si="13"/>
        <v>1900</v>
      </c>
      <c r="F227" s="66">
        <f t="shared" si="14"/>
        <v>0</v>
      </c>
      <c r="G227" s="10" t="str">
        <f t="shared" si="15"/>
        <v>19000</v>
      </c>
      <c r="H227" s="489"/>
      <c r="I227" s="489"/>
      <c r="J227" s="489"/>
      <c r="K227" s="489"/>
      <c r="L227" s="489"/>
      <c r="M227" s="490"/>
      <c r="N227" s="491"/>
      <c r="O227" s="491"/>
      <c r="P227" s="491"/>
      <c r="Q227" s="492"/>
      <c r="R227" s="493"/>
      <c r="S227" s="489"/>
      <c r="T227" s="492"/>
      <c r="U227" s="492"/>
      <c r="V227" s="493"/>
      <c r="W227" s="489"/>
      <c r="X227" s="489"/>
      <c r="Y227" s="493"/>
      <c r="Z227" s="489"/>
      <c r="AA227" s="489"/>
    </row>
    <row r="228" spans="2:27">
      <c r="B228" s="66" t="e">
        <f>LEFT(VLOOKUP(K228,'TCon08 al 2019-02-26'!$A$1:$H$68,6,0),6)</f>
        <v>#N/A</v>
      </c>
      <c r="C228" s="66" t="e">
        <f t="shared" si="12"/>
        <v>#N/A</v>
      </c>
      <c r="D228" s="66" t="e">
        <f>VLOOKUP(K228,'TCon08 al 2019-02-26'!$A$1:$H$68,8,0)</f>
        <v>#N/A</v>
      </c>
      <c r="E228" s="66">
        <f t="shared" si="13"/>
        <v>1900</v>
      </c>
      <c r="F228" s="66">
        <f t="shared" si="14"/>
        <v>0</v>
      </c>
      <c r="G228" s="10" t="str">
        <f t="shared" si="15"/>
        <v>19000</v>
      </c>
      <c r="H228" s="489"/>
      <c r="I228" s="489"/>
      <c r="J228" s="489"/>
      <c r="K228" s="489"/>
      <c r="L228" s="489"/>
      <c r="M228" s="490"/>
      <c r="N228" s="491"/>
      <c r="O228" s="491"/>
      <c r="P228" s="491"/>
      <c r="Q228" s="492"/>
      <c r="R228" s="493"/>
      <c r="S228" s="489"/>
      <c r="T228" s="492"/>
      <c r="U228" s="492"/>
      <c r="V228" s="493"/>
      <c r="W228" s="489"/>
      <c r="X228" s="489"/>
      <c r="Y228" s="493"/>
      <c r="Z228" s="489"/>
      <c r="AA228" s="489"/>
    </row>
    <row r="229" spans="2:27">
      <c r="B229" s="66" t="e">
        <f>LEFT(VLOOKUP(K229,'TCon08 al 2019-02-26'!$A$1:$H$68,6,0),6)</f>
        <v>#N/A</v>
      </c>
      <c r="C229" s="66" t="e">
        <f t="shared" si="12"/>
        <v>#N/A</v>
      </c>
      <c r="D229" s="66" t="e">
        <f>VLOOKUP(K229,'TCon08 al 2019-02-26'!$A$1:$H$68,8,0)</f>
        <v>#N/A</v>
      </c>
      <c r="E229" s="66">
        <f t="shared" si="13"/>
        <v>1900</v>
      </c>
      <c r="F229" s="66">
        <f t="shared" si="14"/>
        <v>0</v>
      </c>
      <c r="G229" s="10" t="str">
        <f t="shared" si="15"/>
        <v>19000</v>
      </c>
      <c r="H229" s="489"/>
      <c r="I229" s="489"/>
      <c r="J229" s="489"/>
      <c r="K229" s="489"/>
      <c r="L229" s="489"/>
      <c r="M229" s="490"/>
      <c r="N229" s="491"/>
      <c r="O229" s="491"/>
      <c r="P229" s="491"/>
      <c r="Q229" s="492"/>
      <c r="R229" s="493"/>
      <c r="S229" s="489"/>
      <c r="T229" s="492"/>
      <c r="U229" s="492"/>
      <c r="V229" s="493"/>
      <c r="W229" s="489"/>
      <c r="X229" s="489"/>
      <c r="Y229" s="493"/>
      <c r="Z229" s="489"/>
      <c r="AA229" s="489"/>
    </row>
    <row r="230" spans="2:27">
      <c r="B230" s="66" t="e">
        <f>LEFT(VLOOKUP(K230,'TCon08 al 2019-02-26'!$A$1:$H$68,6,0),6)</f>
        <v>#N/A</v>
      </c>
      <c r="C230" s="66" t="e">
        <f t="shared" si="12"/>
        <v>#N/A</v>
      </c>
      <c r="D230" s="66" t="e">
        <f>VLOOKUP(K230,'TCon08 al 2019-02-26'!$A$1:$H$68,8,0)</f>
        <v>#N/A</v>
      </c>
      <c r="E230" s="66">
        <f t="shared" si="13"/>
        <v>1900</v>
      </c>
      <c r="F230" s="66">
        <f t="shared" si="14"/>
        <v>0</v>
      </c>
      <c r="G230" s="10" t="str">
        <f t="shared" si="15"/>
        <v>19000</v>
      </c>
      <c r="H230" s="489"/>
      <c r="I230" s="489"/>
      <c r="J230" s="489"/>
      <c r="K230" s="489"/>
      <c r="L230" s="489"/>
      <c r="M230" s="490"/>
      <c r="N230" s="491"/>
      <c r="O230" s="491"/>
      <c r="P230" s="491"/>
      <c r="Q230" s="492"/>
      <c r="R230" s="493"/>
      <c r="S230" s="489"/>
      <c r="T230" s="492"/>
      <c r="U230" s="492"/>
      <c r="V230" s="493"/>
      <c r="W230" s="489"/>
      <c r="X230" s="489"/>
      <c r="Y230" s="493"/>
      <c r="Z230" s="489"/>
      <c r="AA230" s="489"/>
    </row>
    <row r="231" spans="2:27">
      <c r="B231" s="66" t="e">
        <f>LEFT(VLOOKUP(K231,'TCon08 al 2019-02-26'!$A$1:$H$68,6,0),6)</f>
        <v>#N/A</v>
      </c>
      <c r="C231" s="66" t="e">
        <f t="shared" si="12"/>
        <v>#N/A</v>
      </c>
      <c r="D231" s="66" t="e">
        <f>VLOOKUP(K231,'TCon08 al 2019-02-26'!$A$1:$H$68,8,0)</f>
        <v>#N/A</v>
      </c>
      <c r="E231" s="66">
        <f t="shared" si="13"/>
        <v>1900</v>
      </c>
      <c r="F231" s="66">
        <f t="shared" si="14"/>
        <v>0</v>
      </c>
      <c r="G231" s="10" t="str">
        <f t="shared" si="15"/>
        <v>19000</v>
      </c>
      <c r="H231" s="489"/>
      <c r="I231" s="489"/>
      <c r="J231" s="489"/>
      <c r="K231" s="489"/>
      <c r="L231" s="489"/>
      <c r="M231" s="490"/>
      <c r="N231" s="491"/>
      <c r="O231" s="491"/>
      <c r="P231" s="491"/>
      <c r="Q231" s="492"/>
      <c r="R231" s="493"/>
      <c r="S231" s="489"/>
      <c r="T231" s="492"/>
      <c r="U231" s="492"/>
      <c r="V231" s="493"/>
      <c r="W231" s="489"/>
      <c r="X231" s="489"/>
      <c r="Y231" s="493"/>
      <c r="Z231" s="489"/>
      <c r="AA231" s="489"/>
    </row>
    <row r="232" spans="2:27">
      <c r="B232" s="66" t="e">
        <f>LEFT(VLOOKUP(K232,'TCon08 al 2019-02-26'!$A$1:$H$68,6,0),6)</f>
        <v>#N/A</v>
      </c>
      <c r="C232" s="66" t="e">
        <f t="shared" si="12"/>
        <v>#N/A</v>
      </c>
      <c r="D232" s="66" t="e">
        <f>VLOOKUP(K232,'TCon08 al 2019-02-26'!$A$1:$H$68,8,0)</f>
        <v>#N/A</v>
      </c>
      <c r="E232" s="66">
        <f t="shared" si="13"/>
        <v>1900</v>
      </c>
      <c r="F232" s="66">
        <f t="shared" si="14"/>
        <v>0</v>
      </c>
      <c r="G232" s="10" t="str">
        <f t="shared" si="15"/>
        <v>19000</v>
      </c>
      <c r="H232" s="489"/>
      <c r="I232" s="489"/>
      <c r="J232" s="489"/>
      <c r="K232" s="489"/>
      <c r="L232" s="489"/>
      <c r="M232" s="490"/>
      <c r="N232" s="491"/>
      <c r="O232" s="491"/>
      <c r="P232" s="491"/>
      <c r="Q232" s="492"/>
      <c r="R232" s="493"/>
      <c r="S232" s="489"/>
      <c r="T232" s="492"/>
      <c r="U232" s="492"/>
      <c r="V232" s="493"/>
      <c r="W232" s="489"/>
      <c r="X232" s="489"/>
      <c r="Y232" s="493"/>
      <c r="Z232" s="489"/>
      <c r="AA232" s="489"/>
    </row>
    <row r="233" spans="2:27">
      <c r="B233" s="66" t="e">
        <f>LEFT(VLOOKUP(K233,'TCon08 al 2019-02-26'!$A$1:$H$68,6,0),6)</f>
        <v>#N/A</v>
      </c>
      <c r="C233" s="66" t="e">
        <f t="shared" si="12"/>
        <v>#N/A</v>
      </c>
      <c r="D233" s="66" t="e">
        <f>VLOOKUP(K233,'TCon08 al 2019-02-26'!$A$1:$H$68,8,0)</f>
        <v>#N/A</v>
      </c>
      <c r="E233" s="66">
        <f t="shared" si="13"/>
        <v>1900</v>
      </c>
      <c r="F233" s="66">
        <f t="shared" si="14"/>
        <v>0</v>
      </c>
      <c r="G233" s="10" t="str">
        <f t="shared" si="15"/>
        <v>19000</v>
      </c>
      <c r="H233" s="489"/>
      <c r="I233" s="489"/>
      <c r="J233" s="489"/>
      <c r="K233" s="489"/>
      <c r="L233" s="489"/>
      <c r="M233" s="490"/>
      <c r="N233" s="491"/>
      <c r="O233" s="491"/>
      <c r="P233" s="491"/>
      <c r="Q233" s="492"/>
      <c r="R233" s="493"/>
      <c r="S233" s="489"/>
      <c r="T233" s="492"/>
      <c r="U233" s="492"/>
      <c r="V233" s="493"/>
      <c r="W233" s="489"/>
      <c r="X233" s="489"/>
      <c r="Y233" s="493"/>
      <c r="Z233" s="489"/>
      <c r="AA233" s="489"/>
    </row>
    <row r="234" spans="2:27">
      <c r="B234" s="66" t="e">
        <f>LEFT(VLOOKUP(K234,'TCon08 al 2019-02-26'!$A$1:$H$68,6,0),6)</f>
        <v>#N/A</v>
      </c>
      <c r="C234" s="66" t="e">
        <f t="shared" si="12"/>
        <v>#N/A</v>
      </c>
      <c r="D234" s="66" t="e">
        <f>VLOOKUP(K234,'TCon08 al 2019-02-26'!$A$1:$H$68,8,0)</f>
        <v>#N/A</v>
      </c>
      <c r="E234" s="66">
        <f t="shared" si="13"/>
        <v>1900</v>
      </c>
      <c r="F234" s="66">
        <f t="shared" si="14"/>
        <v>0</v>
      </c>
      <c r="G234" s="10" t="str">
        <f t="shared" si="15"/>
        <v>19000</v>
      </c>
      <c r="H234" s="489"/>
      <c r="I234" s="489"/>
      <c r="J234" s="489"/>
      <c r="K234" s="489"/>
      <c r="L234" s="489"/>
      <c r="M234" s="490"/>
      <c r="N234" s="491"/>
      <c r="O234" s="491"/>
      <c r="P234" s="491"/>
      <c r="Q234" s="492"/>
      <c r="R234" s="493"/>
      <c r="S234" s="489"/>
      <c r="T234" s="492"/>
      <c r="U234" s="492"/>
      <c r="V234" s="493"/>
      <c r="W234" s="489"/>
      <c r="X234" s="489"/>
      <c r="Y234" s="493"/>
      <c r="Z234" s="489"/>
      <c r="AA234" s="489"/>
    </row>
    <row r="235" spans="2:27">
      <c r="B235" s="66" t="e">
        <f>LEFT(VLOOKUP(K235,'TCon08 al 2019-02-26'!$A$1:$H$68,6,0),6)</f>
        <v>#N/A</v>
      </c>
      <c r="C235" s="66" t="e">
        <f t="shared" si="12"/>
        <v>#N/A</v>
      </c>
      <c r="D235" s="66" t="e">
        <f>VLOOKUP(K235,'TCon08 al 2019-02-26'!$A$1:$H$68,8,0)</f>
        <v>#N/A</v>
      </c>
      <c r="E235" s="66">
        <f t="shared" si="13"/>
        <v>1900</v>
      </c>
      <c r="F235" s="66">
        <f t="shared" si="14"/>
        <v>0</v>
      </c>
      <c r="G235" s="10" t="str">
        <f t="shared" si="15"/>
        <v>19000</v>
      </c>
      <c r="H235" s="489"/>
      <c r="I235" s="489"/>
      <c r="J235" s="489"/>
      <c r="K235" s="489"/>
      <c r="L235" s="489"/>
      <c r="M235" s="490"/>
      <c r="N235" s="491"/>
      <c r="O235" s="491"/>
      <c r="P235" s="491"/>
      <c r="Q235" s="492"/>
      <c r="R235" s="493"/>
      <c r="S235" s="489"/>
      <c r="T235" s="492"/>
      <c r="U235" s="492"/>
      <c r="V235" s="493"/>
      <c r="W235" s="489"/>
      <c r="X235" s="489"/>
      <c r="Y235" s="493"/>
      <c r="Z235" s="489"/>
      <c r="AA235" s="489"/>
    </row>
    <row r="236" spans="2:27">
      <c r="B236" s="66" t="e">
        <f>LEFT(VLOOKUP(K236,'TCon08 al 2019-02-26'!$A$1:$H$68,6,0),6)</f>
        <v>#N/A</v>
      </c>
      <c r="C236" s="66" t="e">
        <f t="shared" si="12"/>
        <v>#N/A</v>
      </c>
      <c r="D236" s="66" t="e">
        <f>VLOOKUP(K236,'TCon08 al 2019-02-26'!$A$1:$H$68,8,0)</f>
        <v>#N/A</v>
      </c>
      <c r="E236" s="66">
        <f t="shared" si="13"/>
        <v>1900</v>
      </c>
      <c r="F236" s="66">
        <f t="shared" si="14"/>
        <v>0</v>
      </c>
      <c r="G236" s="10" t="str">
        <f t="shared" si="15"/>
        <v>19000</v>
      </c>
      <c r="H236" s="489"/>
      <c r="I236" s="489"/>
      <c r="J236" s="489"/>
      <c r="K236" s="489"/>
      <c r="L236" s="489"/>
      <c r="M236" s="490"/>
      <c r="N236" s="491"/>
      <c r="O236" s="491"/>
      <c r="P236" s="491"/>
      <c r="Q236" s="492"/>
      <c r="R236" s="493"/>
      <c r="S236" s="489"/>
      <c r="T236" s="492"/>
      <c r="U236" s="492"/>
      <c r="V236" s="493"/>
      <c r="W236" s="489"/>
      <c r="X236" s="489"/>
      <c r="Y236" s="493"/>
      <c r="Z236" s="489"/>
      <c r="AA236" s="489"/>
    </row>
    <row r="237" spans="2:27">
      <c r="B237" s="66" t="e">
        <f>LEFT(VLOOKUP(K237,'TCon08 al 2019-02-26'!$A$1:$H$68,6,0),6)</f>
        <v>#N/A</v>
      </c>
      <c r="C237" s="66" t="e">
        <f t="shared" si="12"/>
        <v>#N/A</v>
      </c>
      <c r="D237" s="66" t="e">
        <f>VLOOKUP(K237,'TCon08 al 2019-02-26'!$A$1:$H$68,8,0)</f>
        <v>#N/A</v>
      </c>
      <c r="E237" s="66">
        <f t="shared" si="13"/>
        <v>1900</v>
      </c>
      <c r="F237" s="66">
        <f t="shared" si="14"/>
        <v>0</v>
      </c>
      <c r="G237" s="10" t="str">
        <f t="shared" si="15"/>
        <v>19000</v>
      </c>
      <c r="H237" s="489"/>
      <c r="I237" s="489"/>
      <c r="J237" s="489"/>
      <c r="K237" s="489"/>
      <c r="L237" s="489"/>
      <c r="M237" s="490"/>
      <c r="N237" s="491"/>
      <c r="O237" s="491"/>
      <c r="P237" s="491"/>
      <c r="Q237" s="492"/>
      <c r="R237" s="493"/>
      <c r="S237" s="489"/>
      <c r="T237" s="492"/>
      <c r="U237" s="492"/>
      <c r="V237" s="493"/>
      <c r="W237" s="489"/>
      <c r="X237" s="489"/>
      <c r="Y237" s="493"/>
      <c r="Z237" s="489"/>
      <c r="AA237" s="489"/>
    </row>
    <row r="238" spans="2:27">
      <c r="B238" s="66" t="e">
        <f>LEFT(VLOOKUP(K238,'TCon08 al 2019-02-26'!$A$1:$H$68,6,0),6)</f>
        <v>#N/A</v>
      </c>
      <c r="C238" s="66" t="e">
        <f t="shared" si="12"/>
        <v>#N/A</v>
      </c>
      <c r="D238" s="66" t="e">
        <f>VLOOKUP(K238,'TCon08 al 2019-02-26'!$A$1:$H$68,8,0)</f>
        <v>#N/A</v>
      </c>
      <c r="E238" s="66">
        <f t="shared" si="13"/>
        <v>1900</v>
      </c>
      <c r="F238" s="66">
        <f t="shared" si="14"/>
        <v>0</v>
      </c>
      <c r="G238" s="10" t="str">
        <f t="shared" si="15"/>
        <v>19000</v>
      </c>
      <c r="H238" s="489"/>
      <c r="I238" s="489"/>
      <c r="J238" s="489"/>
      <c r="K238" s="489"/>
      <c r="L238" s="489"/>
      <c r="M238" s="490"/>
      <c r="N238" s="491"/>
      <c r="O238" s="491"/>
      <c r="P238" s="491"/>
      <c r="Q238" s="492"/>
      <c r="R238" s="493"/>
      <c r="S238" s="489"/>
      <c r="T238" s="492"/>
      <c r="U238" s="492"/>
      <c r="V238" s="493"/>
      <c r="W238" s="489"/>
      <c r="X238" s="489"/>
      <c r="Y238" s="493"/>
      <c r="Z238" s="489"/>
      <c r="AA238" s="489"/>
    </row>
    <row r="239" spans="2:27">
      <c r="B239" s="66" t="e">
        <f>LEFT(VLOOKUP(K239,'TCon08 al 2019-02-26'!$A$1:$H$68,6,0),6)</f>
        <v>#N/A</v>
      </c>
      <c r="C239" s="66" t="e">
        <f t="shared" si="12"/>
        <v>#N/A</v>
      </c>
      <c r="D239" s="66" t="e">
        <f>VLOOKUP(K239,'TCon08 al 2019-02-26'!$A$1:$H$68,8,0)</f>
        <v>#N/A</v>
      </c>
      <c r="E239" s="66">
        <f t="shared" si="13"/>
        <v>1900</v>
      </c>
      <c r="F239" s="66">
        <f t="shared" si="14"/>
        <v>0</v>
      </c>
      <c r="G239" s="10" t="str">
        <f t="shared" si="15"/>
        <v>19000</v>
      </c>
      <c r="H239" s="489"/>
      <c r="I239" s="489"/>
      <c r="J239" s="489"/>
      <c r="K239" s="489"/>
      <c r="L239" s="489"/>
      <c r="M239" s="490"/>
      <c r="N239" s="491"/>
      <c r="O239" s="491"/>
      <c r="P239" s="491"/>
      <c r="Q239" s="492"/>
      <c r="R239" s="493"/>
      <c r="S239" s="489"/>
      <c r="T239" s="492"/>
      <c r="U239" s="492"/>
      <c r="V239" s="493"/>
      <c r="W239" s="489"/>
      <c r="X239" s="489"/>
      <c r="Y239" s="493"/>
      <c r="Z239" s="489"/>
      <c r="AA239" s="489"/>
    </row>
    <row r="240" spans="2:27">
      <c r="B240" s="66" t="e">
        <f>LEFT(VLOOKUP(K240,'TCon08 al 2019-02-26'!$A$1:$H$68,6,0),6)</f>
        <v>#N/A</v>
      </c>
      <c r="C240" s="66" t="e">
        <f t="shared" si="12"/>
        <v>#N/A</v>
      </c>
      <c r="D240" s="66" t="e">
        <f>VLOOKUP(K240,'TCon08 al 2019-02-26'!$A$1:$H$68,8,0)</f>
        <v>#N/A</v>
      </c>
      <c r="E240" s="66">
        <f t="shared" si="13"/>
        <v>1900</v>
      </c>
      <c r="F240" s="66">
        <f t="shared" si="14"/>
        <v>0</v>
      </c>
      <c r="G240" s="10" t="str">
        <f t="shared" si="15"/>
        <v>19000</v>
      </c>
      <c r="H240" s="489"/>
      <c r="I240" s="489"/>
      <c r="J240" s="489"/>
      <c r="K240" s="489"/>
      <c r="L240" s="489"/>
      <c r="M240" s="490"/>
      <c r="N240" s="491"/>
      <c r="O240" s="491"/>
      <c r="P240" s="491"/>
      <c r="Q240" s="492"/>
      <c r="R240" s="493"/>
      <c r="S240" s="489"/>
      <c r="T240" s="492"/>
      <c r="U240" s="492"/>
      <c r="V240" s="493"/>
      <c r="W240" s="489"/>
      <c r="X240" s="489"/>
      <c r="Y240" s="493"/>
      <c r="Z240" s="489"/>
      <c r="AA240" s="489"/>
    </row>
    <row r="241" spans="2:27">
      <c r="B241" s="66" t="e">
        <f>LEFT(VLOOKUP(K241,'TCon08 al 2019-02-26'!$A$1:$H$68,6,0),6)</f>
        <v>#N/A</v>
      </c>
      <c r="C241" s="66" t="e">
        <f t="shared" si="12"/>
        <v>#N/A</v>
      </c>
      <c r="D241" s="66" t="e">
        <f>VLOOKUP(K241,'TCon08 al 2019-02-26'!$A$1:$H$68,8,0)</f>
        <v>#N/A</v>
      </c>
      <c r="E241" s="66">
        <f t="shared" si="13"/>
        <v>1900</v>
      </c>
      <c r="F241" s="66">
        <f t="shared" si="14"/>
        <v>0</v>
      </c>
      <c r="G241" s="10" t="str">
        <f t="shared" si="15"/>
        <v>19000</v>
      </c>
      <c r="H241" s="489"/>
      <c r="I241" s="489"/>
      <c r="J241" s="489"/>
      <c r="K241" s="489"/>
      <c r="L241" s="489"/>
      <c r="M241" s="490"/>
      <c r="N241" s="491"/>
      <c r="O241" s="491"/>
      <c r="P241" s="491"/>
      <c r="Q241" s="492"/>
      <c r="R241" s="493"/>
      <c r="S241" s="489"/>
      <c r="T241" s="492"/>
      <c r="U241" s="492"/>
      <c r="V241" s="493"/>
      <c r="W241" s="489"/>
      <c r="X241" s="489"/>
      <c r="Y241" s="493"/>
      <c r="Z241" s="489"/>
      <c r="AA241" s="489"/>
    </row>
    <row r="242" spans="2:27">
      <c r="B242" s="66" t="e">
        <f>LEFT(VLOOKUP(K242,'TCon08 al 2019-02-26'!$A$1:$H$68,6,0),6)</f>
        <v>#N/A</v>
      </c>
      <c r="C242" s="66" t="e">
        <f t="shared" si="12"/>
        <v>#N/A</v>
      </c>
      <c r="D242" s="66" t="e">
        <f>VLOOKUP(K242,'TCon08 al 2019-02-26'!$A$1:$H$68,8,0)</f>
        <v>#N/A</v>
      </c>
      <c r="E242" s="66">
        <f t="shared" si="13"/>
        <v>1900</v>
      </c>
      <c r="F242" s="66">
        <f t="shared" si="14"/>
        <v>0</v>
      </c>
      <c r="G242" s="10" t="str">
        <f t="shared" si="15"/>
        <v>19000</v>
      </c>
      <c r="H242" s="489"/>
      <c r="I242" s="489"/>
      <c r="J242" s="489"/>
      <c r="K242" s="489"/>
      <c r="L242" s="489"/>
      <c r="M242" s="490"/>
      <c r="N242" s="491"/>
      <c r="O242" s="491"/>
      <c r="P242" s="491"/>
      <c r="Q242" s="492"/>
      <c r="R242" s="493"/>
      <c r="S242" s="489"/>
      <c r="T242" s="492"/>
      <c r="U242" s="492"/>
      <c r="V242" s="493"/>
      <c r="W242" s="489"/>
      <c r="X242" s="489"/>
      <c r="Y242" s="493"/>
      <c r="Z242" s="489"/>
      <c r="AA242" s="489"/>
    </row>
    <row r="243" spans="2:27">
      <c r="B243" s="66" t="e">
        <f>LEFT(VLOOKUP(K243,'TCon08 al 2019-02-26'!$A$1:$H$68,6,0),6)</f>
        <v>#N/A</v>
      </c>
      <c r="C243" s="66" t="e">
        <f t="shared" si="12"/>
        <v>#N/A</v>
      </c>
      <c r="D243" s="66" t="e">
        <f>VLOOKUP(K243,'TCon08 al 2019-02-26'!$A$1:$H$68,8,0)</f>
        <v>#N/A</v>
      </c>
      <c r="E243" s="66">
        <f t="shared" si="13"/>
        <v>1900</v>
      </c>
      <c r="F243" s="66">
        <f t="shared" si="14"/>
        <v>0</v>
      </c>
      <c r="G243" s="10" t="str">
        <f t="shared" si="15"/>
        <v>19000</v>
      </c>
      <c r="H243" s="489"/>
      <c r="I243" s="489"/>
      <c r="J243" s="489"/>
      <c r="K243" s="489"/>
      <c r="L243" s="489"/>
      <c r="M243" s="490"/>
      <c r="N243" s="491"/>
      <c r="O243" s="491"/>
      <c r="P243" s="491"/>
      <c r="Q243" s="492"/>
      <c r="R243" s="493"/>
      <c r="S243" s="489"/>
      <c r="T243" s="492"/>
      <c r="U243" s="492"/>
      <c r="V243" s="493"/>
      <c r="W243" s="489"/>
      <c r="X243" s="489"/>
      <c r="Y243" s="493"/>
      <c r="Z243" s="489"/>
      <c r="AA243" s="489"/>
    </row>
    <row r="244" spans="2:27">
      <c r="B244" s="66" t="e">
        <f>LEFT(VLOOKUP(K244,'TCon08 al 2019-02-26'!$A$1:$H$68,6,0),6)</f>
        <v>#N/A</v>
      </c>
      <c r="C244" s="66" t="e">
        <f t="shared" si="12"/>
        <v>#N/A</v>
      </c>
      <c r="D244" s="66" t="e">
        <f>VLOOKUP(K244,'TCon08 al 2019-02-26'!$A$1:$H$68,8,0)</f>
        <v>#N/A</v>
      </c>
      <c r="E244" s="66">
        <f t="shared" si="13"/>
        <v>1900</v>
      </c>
      <c r="F244" s="66">
        <f t="shared" si="14"/>
        <v>0</v>
      </c>
      <c r="G244" s="10" t="str">
        <f t="shared" si="15"/>
        <v>19000</v>
      </c>
      <c r="H244" s="489"/>
      <c r="I244" s="489"/>
      <c r="J244" s="489"/>
      <c r="K244" s="489"/>
      <c r="L244" s="489"/>
      <c r="M244" s="490"/>
      <c r="N244" s="491"/>
      <c r="O244" s="491"/>
      <c r="P244" s="491"/>
      <c r="Q244" s="492"/>
      <c r="R244" s="493"/>
      <c r="S244" s="489"/>
      <c r="T244" s="492"/>
      <c r="U244" s="492"/>
      <c r="V244" s="493"/>
      <c r="W244" s="489"/>
      <c r="X244" s="489"/>
      <c r="Y244" s="493"/>
      <c r="Z244" s="489"/>
      <c r="AA244" s="489"/>
    </row>
    <row r="245" spans="2:27">
      <c r="B245" s="66" t="e">
        <f>LEFT(VLOOKUP(K245,'TCon08 al 2019-02-26'!$A$1:$H$68,6,0),6)</f>
        <v>#N/A</v>
      </c>
      <c r="C245" s="66" t="e">
        <f t="shared" si="12"/>
        <v>#N/A</v>
      </c>
      <c r="D245" s="66" t="e">
        <f>VLOOKUP(K245,'TCon08 al 2019-02-26'!$A$1:$H$68,8,0)</f>
        <v>#N/A</v>
      </c>
      <c r="E245" s="66">
        <f t="shared" si="13"/>
        <v>1900</v>
      </c>
      <c r="F245" s="66">
        <f t="shared" si="14"/>
        <v>0</v>
      </c>
      <c r="G245" s="10" t="str">
        <f t="shared" si="15"/>
        <v>19000</v>
      </c>
      <c r="H245" s="489"/>
      <c r="I245" s="489"/>
      <c r="J245" s="489"/>
      <c r="K245" s="489"/>
      <c r="L245" s="489"/>
      <c r="M245" s="490"/>
      <c r="N245" s="491"/>
      <c r="O245" s="491"/>
      <c r="P245" s="491"/>
      <c r="Q245" s="492"/>
      <c r="R245" s="493"/>
      <c r="S245" s="489"/>
      <c r="T245" s="492"/>
      <c r="U245" s="492"/>
      <c r="V245" s="493"/>
      <c r="W245" s="489"/>
      <c r="X245" s="489"/>
      <c r="Y245" s="493"/>
      <c r="Z245" s="489"/>
      <c r="AA245" s="489"/>
    </row>
    <row r="246" spans="2:27">
      <c r="B246" s="66" t="e">
        <f>LEFT(VLOOKUP(K246,'TCon08 al 2019-02-26'!$A$1:$H$68,6,0),6)</f>
        <v>#N/A</v>
      </c>
      <c r="C246" s="66" t="e">
        <f t="shared" si="12"/>
        <v>#N/A</v>
      </c>
      <c r="D246" s="66" t="e">
        <f>VLOOKUP(K246,'TCon08 al 2019-02-26'!$A$1:$H$68,8,0)</f>
        <v>#N/A</v>
      </c>
      <c r="E246" s="66">
        <f t="shared" si="13"/>
        <v>1900</v>
      </c>
      <c r="F246" s="66">
        <f t="shared" si="14"/>
        <v>0</v>
      </c>
      <c r="G246" s="10" t="str">
        <f t="shared" si="15"/>
        <v>19000</v>
      </c>
      <c r="H246" s="489"/>
      <c r="I246" s="489"/>
      <c r="J246" s="489"/>
      <c r="K246" s="489"/>
      <c r="L246" s="489"/>
      <c r="M246" s="490"/>
      <c r="N246" s="491"/>
      <c r="O246" s="491"/>
      <c r="P246" s="491"/>
      <c r="Q246" s="492"/>
      <c r="R246" s="493"/>
      <c r="S246" s="489"/>
      <c r="T246" s="492"/>
      <c r="U246" s="492"/>
      <c r="V246" s="493"/>
      <c r="W246" s="489"/>
      <c r="X246" s="489"/>
      <c r="Y246" s="493"/>
      <c r="Z246" s="489"/>
      <c r="AA246" s="489"/>
    </row>
    <row r="247" spans="2:27">
      <c r="B247" s="66" t="e">
        <f>LEFT(VLOOKUP(K247,'TCon08 al 2019-02-26'!$A$1:$H$68,6,0),6)</f>
        <v>#N/A</v>
      </c>
      <c r="C247" s="66" t="e">
        <f t="shared" si="12"/>
        <v>#N/A</v>
      </c>
      <c r="D247" s="66" t="e">
        <f>VLOOKUP(K247,'TCon08 al 2019-02-26'!$A$1:$H$68,8,0)</f>
        <v>#N/A</v>
      </c>
      <c r="E247" s="66">
        <f t="shared" si="13"/>
        <v>1900</v>
      </c>
      <c r="F247" s="66">
        <f t="shared" si="14"/>
        <v>0</v>
      </c>
      <c r="G247" s="10" t="str">
        <f t="shared" si="15"/>
        <v>19000</v>
      </c>
      <c r="H247" s="489"/>
      <c r="I247" s="489"/>
      <c r="J247" s="489"/>
      <c r="K247" s="489"/>
      <c r="L247" s="489"/>
      <c r="M247" s="490"/>
      <c r="N247" s="491"/>
      <c r="O247" s="491"/>
      <c r="P247" s="491"/>
      <c r="Q247" s="492"/>
      <c r="R247" s="493"/>
      <c r="S247" s="489"/>
      <c r="T247" s="492"/>
      <c r="U247" s="492"/>
      <c r="V247" s="493"/>
      <c r="W247" s="489"/>
      <c r="X247" s="489"/>
      <c r="Y247" s="493"/>
      <c r="Z247" s="489"/>
      <c r="AA247" s="489"/>
    </row>
    <row r="248" spans="2:27">
      <c r="B248" s="66" t="e">
        <f>LEFT(VLOOKUP(K248,'TCon08 al 2019-02-26'!$A$1:$H$68,6,0),6)</f>
        <v>#N/A</v>
      </c>
      <c r="C248" s="66" t="e">
        <f t="shared" si="12"/>
        <v>#N/A</v>
      </c>
      <c r="D248" s="66" t="e">
        <f>VLOOKUP(K248,'TCon08 al 2019-02-26'!$A$1:$H$68,8,0)</f>
        <v>#N/A</v>
      </c>
      <c r="E248" s="66">
        <f t="shared" si="13"/>
        <v>1900</v>
      </c>
      <c r="F248" s="66">
        <f t="shared" si="14"/>
        <v>0</v>
      </c>
      <c r="G248" s="10" t="str">
        <f t="shared" si="15"/>
        <v>19000</v>
      </c>
      <c r="H248" s="489"/>
      <c r="I248" s="489"/>
      <c r="J248" s="489"/>
      <c r="K248" s="489"/>
      <c r="L248" s="489"/>
      <c r="M248" s="490"/>
      <c r="N248" s="491"/>
      <c r="O248" s="491"/>
      <c r="P248" s="491"/>
      <c r="Q248" s="492"/>
      <c r="R248" s="493"/>
      <c r="S248" s="489"/>
      <c r="T248" s="492"/>
      <c r="U248" s="492"/>
      <c r="V248" s="493"/>
      <c r="W248" s="489"/>
      <c r="X248" s="489"/>
      <c r="Y248" s="493"/>
      <c r="Z248" s="489"/>
      <c r="AA248" s="489"/>
    </row>
    <row r="249" spans="2:27">
      <c r="B249" s="66" t="e">
        <f>LEFT(VLOOKUP(K249,'TCon08 al 2019-02-26'!$A$1:$H$68,6,0),6)</f>
        <v>#N/A</v>
      </c>
      <c r="C249" s="66" t="e">
        <f t="shared" si="12"/>
        <v>#N/A</v>
      </c>
      <c r="D249" s="66" t="e">
        <f>VLOOKUP(K249,'TCon08 al 2019-02-26'!$A$1:$H$68,8,0)</f>
        <v>#N/A</v>
      </c>
      <c r="E249" s="66">
        <f t="shared" si="13"/>
        <v>1900</v>
      </c>
      <c r="F249" s="66">
        <f t="shared" si="14"/>
        <v>0</v>
      </c>
      <c r="G249" s="10" t="str">
        <f t="shared" si="15"/>
        <v>19000</v>
      </c>
      <c r="H249" s="489"/>
      <c r="I249" s="489"/>
      <c r="J249" s="489"/>
      <c r="K249" s="489"/>
      <c r="L249" s="489"/>
      <c r="M249" s="490"/>
      <c r="N249" s="491"/>
      <c r="O249" s="491"/>
      <c r="P249" s="491"/>
      <c r="Q249" s="492"/>
      <c r="R249" s="493"/>
      <c r="S249" s="489"/>
      <c r="T249" s="492"/>
      <c r="U249" s="492"/>
      <c r="V249" s="493"/>
      <c r="W249" s="489"/>
      <c r="X249" s="489"/>
      <c r="Y249" s="493"/>
      <c r="Z249" s="489"/>
      <c r="AA249" s="489"/>
    </row>
    <row r="250" spans="2:27">
      <c r="B250" s="66" t="e">
        <f>LEFT(VLOOKUP(K250,'TCon08 al 2019-02-26'!$A$1:$H$68,6,0),6)</f>
        <v>#N/A</v>
      </c>
      <c r="C250" s="66" t="e">
        <f t="shared" si="12"/>
        <v>#N/A</v>
      </c>
      <c r="D250" s="66" t="e">
        <f>VLOOKUP(K250,'TCon08 al 2019-02-26'!$A$1:$H$68,8,0)</f>
        <v>#N/A</v>
      </c>
      <c r="E250" s="66">
        <f t="shared" si="13"/>
        <v>1900</v>
      </c>
      <c r="F250" s="66">
        <f t="shared" si="14"/>
        <v>0</v>
      </c>
      <c r="G250" s="10" t="str">
        <f t="shared" si="15"/>
        <v>19000</v>
      </c>
      <c r="H250" s="489"/>
      <c r="I250" s="489"/>
      <c r="J250" s="489"/>
      <c r="K250" s="489"/>
      <c r="L250" s="489"/>
      <c r="M250" s="490"/>
      <c r="N250" s="491"/>
      <c r="O250" s="491"/>
      <c r="P250" s="491"/>
      <c r="Q250" s="492"/>
      <c r="R250" s="493"/>
      <c r="S250" s="489"/>
      <c r="T250" s="492"/>
      <c r="U250" s="492"/>
      <c r="V250" s="493"/>
      <c r="W250" s="489"/>
      <c r="X250" s="489"/>
      <c r="Y250" s="493"/>
      <c r="Z250" s="489"/>
      <c r="AA250" s="489"/>
    </row>
    <row r="251" spans="2:27">
      <c r="B251" s="66" t="e">
        <f>LEFT(VLOOKUP(K251,'TCon08 al 2019-02-26'!$A$1:$H$68,6,0),6)</f>
        <v>#N/A</v>
      </c>
      <c r="C251" s="66" t="e">
        <f t="shared" si="12"/>
        <v>#N/A</v>
      </c>
      <c r="D251" s="66" t="e">
        <f>VLOOKUP(K251,'TCon08 al 2019-02-26'!$A$1:$H$68,8,0)</f>
        <v>#N/A</v>
      </c>
      <c r="E251" s="66">
        <f t="shared" si="13"/>
        <v>1900</v>
      </c>
      <c r="F251" s="66">
        <f t="shared" si="14"/>
        <v>0</v>
      </c>
      <c r="G251" s="10" t="str">
        <f t="shared" si="15"/>
        <v>19000</v>
      </c>
      <c r="H251" s="489"/>
      <c r="I251" s="489"/>
      <c r="J251" s="489"/>
      <c r="K251" s="489"/>
      <c r="L251" s="489"/>
      <c r="M251" s="490"/>
      <c r="N251" s="491"/>
      <c r="O251" s="491"/>
      <c r="P251" s="491"/>
      <c r="Q251" s="492"/>
      <c r="R251" s="493"/>
      <c r="S251" s="489"/>
      <c r="T251" s="492"/>
      <c r="U251" s="492"/>
      <c r="V251" s="493"/>
      <c r="W251" s="489"/>
      <c r="X251" s="489"/>
      <c r="Y251" s="493"/>
      <c r="Z251" s="489"/>
      <c r="AA251" s="489"/>
    </row>
    <row r="252" spans="2:27">
      <c r="B252" s="66" t="e">
        <f>LEFT(VLOOKUP(K252,'TCon08 al 2019-02-26'!$A$1:$H$68,6,0),6)</f>
        <v>#N/A</v>
      </c>
      <c r="C252" s="66" t="e">
        <f t="shared" si="12"/>
        <v>#N/A</v>
      </c>
      <c r="D252" s="66" t="e">
        <f>VLOOKUP(K252,'TCon08 al 2019-02-26'!$A$1:$H$68,8,0)</f>
        <v>#N/A</v>
      </c>
      <c r="E252" s="66">
        <f t="shared" si="13"/>
        <v>1900</v>
      </c>
      <c r="F252" s="66">
        <f t="shared" si="14"/>
        <v>0</v>
      </c>
      <c r="G252" s="10" t="str">
        <f t="shared" si="15"/>
        <v>19000</v>
      </c>
      <c r="H252" s="489"/>
      <c r="I252" s="489"/>
      <c r="J252" s="489"/>
      <c r="K252" s="489"/>
      <c r="L252" s="489"/>
      <c r="M252" s="490"/>
      <c r="N252" s="491"/>
      <c r="O252" s="491"/>
      <c r="P252" s="491"/>
      <c r="Q252" s="492"/>
      <c r="R252" s="493"/>
      <c r="S252" s="489"/>
      <c r="T252" s="492"/>
      <c r="U252" s="492"/>
      <c r="V252" s="493"/>
      <c r="W252" s="489"/>
      <c r="X252" s="489"/>
      <c r="Y252" s="493"/>
      <c r="Z252" s="489"/>
      <c r="AA252" s="489"/>
    </row>
    <row r="253" spans="2:27">
      <c r="B253" s="66" t="e">
        <f>LEFT(VLOOKUP(K253,'TCon08 al 2019-02-26'!$A$1:$H$68,6,0),6)</f>
        <v>#N/A</v>
      </c>
      <c r="C253" s="66" t="e">
        <f t="shared" si="12"/>
        <v>#N/A</v>
      </c>
      <c r="D253" s="66" t="e">
        <f>VLOOKUP(K253,'TCon08 al 2019-02-26'!$A$1:$H$68,8,0)</f>
        <v>#N/A</v>
      </c>
      <c r="E253" s="66">
        <f t="shared" si="13"/>
        <v>1900</v>
      </c>
      <c r="F253" s="66">
        <f t="shared" si="14"/>
        <v>0</v>
      </c>
      <c r="G253" s="10" t="str">
        <f t="shared" si="15"/>
        <v>19000</v>
      </c>
      <c r="H253" s="489"/>
      <c r="I253" s="489"/>
      <c r="J253" s="489"/>
      <c r="K253" s="489"/>
      <c r="L253" s="489"/>
      <c r="M253" s="490"/>
      <c r="N253" s="491"/>
      <c r="O253" s="491"/>
      <c r="P253" s="491"/>
      <c r="Q253" s="492"/>
      <c r="R253" s="493"/>
      <c r="S253" s="489"/>
      <c r="T253" s="492"/>
      <c r="U253" s="492"/>
      <c r="V253" s="493"/>
      <c r="W253" s="489"/>
      <c r="X253" s="489"/>
      <c r="Y253" s="493"/>
      <c r="Z253" s="489"/>
      <c r="AA253" s="489"/>
    </row>
    <row r="254" spans="2:27">
      <c r="B254" s="66" t="e">
        <f>LEFT(VLOOKUP(K254,'TCon08 al 2019-02-26'!$A$1:$H$68,6,0),6)</f>
        <v>#N/A</v>
      </c>
      <c r="C254" s="66" t="e">
        <f t="shared" si="12"/>
        <v>#N/A</v>
      </c>
      <c r="D254" s="66" t="e">
        <f>VLOOKUP(K254,'TCon08 al 2019-02-26'!$A$1:$H$68,8,0)</f>
        <v>#N/A</v>
      </c>
      <c r="E254" s="66">
        <f t="shared" si="13"/>
        <v>1900</v>
      </c>
      <c r="F254" s="66">
        <f t="shared" si="14"/>
        <v>0</v>
      </c>
      <c r="G254" s="10" t="str">
        <f t="shared" si="15"/>
        <v>19000</v>
      </c>
      <c r="H254" s="489"/>
      <c r="I254" s="489"/>
      <c r="J254" s="489"/>
      <c r="K254" s="489"/>
      <c r="L254" s="489"/>
      <c r="M254" s="490"/>
      <c r="N254" s="491"/>
      <c r="O254" s="491"/>
      <c r="P254" s="491"/>
      <c r="Q254" s="492"/>
      <c r="R254" s="493"/>
      <c r="S254" s="489"/>
      <c r="T254" s="492"/>
      <c r="U254" s="492"/>
      <c r="V254" s="493"/>
      <c r="W254" s="489"/>
      <c r="X254" s="489"/>
      <c r="Y254" s="493"/>
      <c r="Z254" s="489"/>
      <c r="AA254" s="489"/>
    </row>
    <row r="255" spans="2:27">
      <c r="B255" s="66" t="e">
        <f>LEFT(VLOOKUP(K255,'TCon08 al 2019-02-26'!$A$1:$H$68,6,0),6)</f>
        <v>#N/A</v>
      </c>
      <c r="C255" s="66" t="e">
        <f t="shared" si="12"/>
        <v>#N/A</v>
      </c>
      <c r="D255" s="66" t="e">
        <f>VLOOKUP(K255,'TCon08 al 2019-02-26'!$A$1:$H$68,8,0)</f>
        <v>#N/A</v>
      </c>
      <c r="E255" s="66">
        <f t="shared" si="13"/>
        <v>1900</v>
      </c>
      <c r="F255" s="66">
        <f t="shared" si="14"/>
        <v>0</v>
      </c>
      <c r="G255" s="10" t="str">
        <f t="shared" si="15"/>
        <v>19000</v>
      </c>
      <c r="H255" s="489"/>
      <c r="I255" s="489"/>
      <c r="J255" s="489"/>
      <c r="K255" s="489"/>
      <c r="L255" s="489"/>
      <c r="M255" s="490"/>
      <c r="N255" s="491"/>
      <c r="O255" s="491"/>
      <c r="P255" s="491"/>
      <c r="Q255" s="492"/>
      <c r="R255" s="493"/>
      <c r="S255" s="489"/>
      <c r="T255" s="492"/>
      <c r="U255" s="492"/>
      <c r="V255" s="493"/>
      <c r="W255" s="489"/>
      <c r="X255" s="489"/>
      <c r="Y255" s="493"/>
      <c r="Z255" s="489"/>
      <c r="AA255" s="489"/>
    </row>
    <row r="256" spans="2:27">
      <c r="B256" s="66" t="e">
        <f>LEFT(VLOOKUP(K256,'TCon08 al 2019-02-26'!$A$1:$H$68,6,0),6)</f>
        <v>#N/A</v>
      </c>
      <c r="C256" s="66" t="e">
        <f t="shared" si="12"/>
        <v>#N/A</v>
      </c>
      <c r="D256" s="66" t="e">
        <f>VLOOKUP(K256,'TCon08 al 2019-02-26'!$A$1:$H$68,8,0)</f>
        <v>#N/A</v>
      </c>
      <c r="E256" s="66">
        <f t="shared" si="13"/>
        <v>1900</v>
      </c>
      <c r="F256" s="66">
        <f t="shared" si="14"/>
        <v>0</v>
      </c>
      <c r="G256" s="10" t="str">
        <f t="shared" si="15"/>
        <v>19000</v>
      </c>
      <c r="H256" s="489"/>
      <c r="I256" s="489"/>
      <c r="J256" s="489"/>
      <c r="K256" s="489"/>
      <c r="L256" s="489"/>
      <c r="M256" s="490"/>
      <c r="N256" s="491"/>
      <c r="O256" s="491"/>
      <c r="P256" s="491"/>
      <c r="Q256" s="492"/>
      <c r="R256" s="493"/>
      <c r="S256" s="489"/>
      <c r="T256" s="492"/>
      <c r="U256" s="492"/>
      <c r="V256" s="493"/>
      <c r="W256" s="489"/>
      <c r="X256" s="489"/>
      <c r="Y256" s="493"/>
      <c r="Z256" s="489"/>
      <c r="AA256" s="489"/>
    </row>
    <row r="257" spans="2:27">
      <c r="B257" s="66" t="e">
        <f>LEFT(VLOOKUP(K257,'TCon08 al 2019-02-26'!$A$1:$H$68,6,0),6)</f>
        <v>#N/A</v>
      </c>
      <c r="C257" s="66" t="e">
        <f t="shared" si="12"/>
        <v>#N/A</v>
      </c>
      <c r="D257" s="66" t="e">
        <f>VLOOKUP(K257,'TCon08 al 2019-02-26'!$A$1:$H$68,8,0)</f>
        <v>#N/A</v>
      </c>
      <c r="E257" s="66">
        <f t="shared" si="13"/>
        <v>1900</v>
      </c>
      <c r="F257" s="66">
        <f t="shared" si="14"/>
        <v>0</v>
      </c>
      <c r="G257" s="10" t="str">
        <f t="shared" si="15"/>
        <v>19000</v>
      </c>
      <c r="H257" s="489"/>
      <c r="I257" s="489"/>
      <c r="J257" s="489"/>
      <c r="K257" s="489"/>
      <c r="L257" s="489"/>
      <c r="M257" s="490"/>
      <c r="N257" s="491"/>
      <c r="O257" s="491"/>
      <c r="P257" s="491"/>
      <c r="Q257" s="492"/>
      <c r="R257" s="493"/>
      <c r="S257" s="489"/>
      <c r="T257" s="492"/>
      <c r="U257" s="492"/>
      <c r="V257" s="493"/>
      <c r="W257" s="489"/>
      <c r="X257" s="489"/>
      <c r="Y257" s="493"/>
      <c r="Z257" s="489"/>
      <c r="AA257" s="489"/>
    </row>
    <row r="258" spans="2:27">
      <c r="B258" s="66" t="e">
        <f>LEFT(VLOOKUP(K258,'TCon08 al 2019-02-26'!$A$1:$H$68,6,0),6)</f>
        <v>#N/A</v>
      </c>
      <c r="C258" s="66" t="e">
        <f t="shared" si="12"/>
        <v>#N/A</v>
      </c>
      <c r="D258" s="66" t="e">
        <f>VLOOKUP(K258,'TCon08 al 2019-02-26'!$A$1:$H$68,8,0)</f>
        <v>#N/A</v>
      </c>
      <c r="E258" s="66">
        <f t="shared" si="13"/>
        <v>1900</v>
      </c>
      <c r="F258" s="66">
        <f t="shared" si="14"/>
        <v>0</v>
      </c>
      <c r="G258" s="10" t="str">
        <f t="shared" si="15"/>
        <v>19000</v>
      </c>
      <c r="H258" s="489"/>
      <c r="I258" s="489"/>
      <c r="J258" s="489"/>
      <c r="K258" s="489"/>
      <c r="L258" s="489"/>
      <c r="M258" s="490"/>
      <c r="N258" s="491"/>
      <c r="O258" s="491"/>
      <c r="P258" s="491"/>
      <c r="Q258" s="492"/>
      <c r="R258" s="493"/>
      <c r="S258" s="489"/>
      <c r="T258" s="492"/>
      <c r="U258" s="492"/>
      <c r="V258" s="493"/>
      <c r="W258" s="489"/>
      <c r="X258" s="489"/>
      <c r="Y258" s="493"/>
      <c r="Z258" s="489"/>
      <c r="AA258" s="489"/>
    </row>
    <row r="259" spans="2:27">
      <c r="B259" s="66" t="e">
        <f>LEFT(VLOOKUP(K259,'TCon08 al 2019-02-26'!$A$1:$H$68,6,0),6)</f>
        <v>#N/A</v>
      </c>
      <c r="C259" s="66" t="e">
        <f t="shared" si="12"/>
        <v>#N/A</v>
      </c>
      <c r="D259" s="66" t="e">
        <f>VLOOKUP(K259,'TCon08 al 2019-02-26'!$A$1:$H$68,8,0)</f>
        <v>#N/A</v>
      </c>
      <c r="E259" s="66">
        <f t="shared" si="13"/>
        <v>1900</v>
      </c>
      <c r="F259" s="66">
        <f t="shared" si="14"/>
        <v>0</v>
      </c>
      <c r="G259" s="10" t="str">
        <f t="shared" si="15"/>
        <v>19000</v>
      </c>
      <c r="H259" s="489"/>
      <c r="I259" s="489"/>
      <c r="J259" s="489"/>
      <c r="K259" s="489"/>
      <c r="L259" s="489"/>
      <c r="M259" s="490"/>
      <c r="N259" s="491"/>
      <c r="O259" s="491"/>
      <c r="P259" s="491"/>
      <c r="Q259" s="492"/>
      <c r="R259" s="493"/>
      <c r="S259" s="489"/>
      <c r="T259" s="492"/>
      <c r="U259" s="492"/>
      <c r="V259" s="493"/>
      <c r="W259" s="489"/>
      <c r="X259" s="489"/>
      <c r="Y259" s="493"/>
      <c r="Z259" s="489"/>
      <c r="AA259" s="489"/>
    </row>
    <row r="260" spans="2:27">
      <c r="B260" s="66" t="e">
        <f>LEFT(VLOOKUP(K260,'TCon08 al 2019-02-26'!$A$1:$H$68,6,0),6)</f>
        <v>#N/A</v>
      </c>
      <c r="C260" s="66" t="e">
        <f t="shared" ref="C260:C323" si="16">CONCATENATE(MID(B260,1,1),".",MID(B260,2,1),".",MID(B260,3,2),".",MID(B260,5,2))</f>
        <v>#N/A</v>
      </c>
      <c r="D260" s="66" t="e">
        <f>VLOOKUP(K260,'TCon08 al 2019-02-26'!$A$1:$H$68,8,0)</f>
        <v>#N/A</v>
      </c>
      <c r="E260" s="66">
        <f t="shared" ref="E260:E323" si="17">YEAR(J260)</f>
        <v>1900</v>
      </c>
      <c r="F260" s="66">
        <f t="shared" si="14"/>
        <v>0</v>
      </c>
      <c r="G260" s="10" t="str">
        <f t="shared" si="15"/>
        <v>19000</v>
      </c>
      <c r="H260" s="489"/>
      <c r="I260" s="489"/>
      <c r="J260" s="489"/>
      <c r="K260" s="489"/>
      <c r="L260" s="489"/>
      <c r="M260" s="490"/>
      <c r="N260" s="491"/>
      <c r="O260" s="491"/>
      <c r="P260" s="491"/>
      <c r="Q260" s="492"/>
      <c r="R260" s="493"/>
      <c r="S260" s="489"/>
      <c r="T260" s="492"/>
      <c r="U260" s="492"/>
      <c r="V260" s="493"/>
      <c r="W260" s="489"/>
      <c r="X260" s="489"/>
      <c r="Y260" s="493"/>
      <c r="Z260" s="489"/>
      <c r="AA260" s="489"/>
    </row>
    <row r="261" spans="2:27">
      <c r="B261" s="66" t="e">
        <f>LEFT(VLOOKUP(K261,'TCon08 al 2019-02-26'!$A$1:$H$68,6,0),6)</f>
        <v>#N/A</v>
      </c>
      <c r="C261" s="66" t="e">
        <f t="shared" si="16"/>
        <v>#N/A</v>
      </c>
      <c r="D261" s="66" t="e">
        <f>VLOOKUP(K261,'TCon08 al 2019-02-26'!$A$1:$H$68,8,0)</f>
        <v>#N/A</v>
      </c>
      <c r="E261" s="66">
        <f t="shared" si="17"/>
        <v>1900</v>
      </c>
      <c r="F261" s="66">
        <f t="shared" ref="F261:F324" si="18">+IF(J261=0,0,MONTH(J261))</f>
        <v>0</v>
      </c>
      <c r="G261" s="10" t="str">
        <f t="shared" ref="G261:G324" si="19">+E261&amp;F261</f>
        <v>19000</v>
      </c>
      <c r="H261" s="489"/>
      <c r="I261" s="489"/>
      <c r="J261" s="489"/>
      <c r="K261" s="489"/>
      <c r="L261" s="489"/>
      <c r="M261" s="490"/>
      <c r="N261" s="491"/>
      <c r="O261" s="491"/>
      <c r="P261" s="491"/>
      <c r="Q261" s="492"/>
      <c r="R261" s="493"/>
      <c r="S261" s="489"/>
      <c r="T261" s="492"/>
      <c r="U261" s="492"/>
      <c r="V261" s="493"/>
      <c r="W261" s="489"/>
      <c r="X261" s="489"/>
      <c r="Y261" s="493"/>
      <c r="Z261" s="489"/>
      <c r="AA261" s="489"/>
    </row>
    <row r="262" spans="2:27">
      <c r="B262" s="66" t="e">
        <f>LEFT(VLOOKUP(K262,'TCon08 al 2019-02-26'!$A$1:$H$68,6,0),6)</f>
        <v>#N/A</v>
      </c>
      <c r="C262" s="66" t="e">
        <f t="shared" si="16"/>
        <v>#N/A</v>
      </c>
      <c r="D262" s="66" t="e">
        <f>VLOOKUP(K262,'TCon08 al 2019-02-26'!$A$1:$H$68,8,0)</f>
        <v>#N/A</v>
      </c>
      <c r="E262" s="66">
        <f t="shared" si="17"/>
        <v>1900</v>
      </c>
      <c r="F262" s="66">
        <f t="shared" si="18"/>
        <v>0</v>
      </c>
      <c r="G262" s="10" t="str">
        <f t="shared" si="19"/>
        <v>19000</v>
      </c>
      <c r="H262" s="489"/>
      <c r="I262" s="489"/>
      <c r="J262" s="489"/>
      <c r="K262" s="489"/>
      <c r="L262" s="489"/>
      <c r="M262" s="490"/>
      <c r="N262" s="491"/>
      <c r="O262" s="491"/>
      <c r="P262" s="491"/>
      <c r="Q262" s="492"/>
      <c r="R262" s="493"/>
      <c r="S262" s="489"/>
      <c r="T262" s="492"/>
      <c r="U262" s="492"/>
      <c r="V262" s="493"/>
      <c r="W262" s="489"/>
      <c r="X262" s="489"/>
      <c r="Y262" s="493"/>
      <c r="Z262" s="489"/>
      <c r="AA262" s="489"/>
    </row>
    <row r="263" spans="2:27">
      <c r="B263" s="66" t="e">
        <f>LEFT(VLOOKUP(K263,'TCon08 al 2019-02-26'!$A$1:$H$68,6,0),6)</f>
        <v>#N/A</v>
      </c>
      <c r="C263" s="66" t="e">
        <f t="shared" si="16"/>
        <v>#N/A</v>
      </c>
      <c r="D263" s="66" t="e">
        <f>VLOOKUP(K263,'TCon08 al 2019-02-26'!$A$1:$H$68,8,0)</f>
        <v>#N/A</v>
      </c>
      <c r="E263" s="66">
        <f t="shared" si="17"/>
        <v>1900</v>
      </c>
      <c r="F263" s="66">
        <f t="shared" si="18"/>
        <v>0</v>
      </c>
      <c r="G263" s="10" t="str">
        <f t="shared" si="19"/>
        <v>19000</v>
      </c>
      <c r="H263" s="489"/>
      <c r="I263" s="489"/>
      <c r="J263" s="489"/>
      <c r="K263" s="489"/>
      <c r="L263" s="489"/>
      <c r="M263" s="490"/>
      <c r="N263" s="491"/>
      <c r="O263" s="491"/>
      <c r="P263" s="491"/>
      <c r="Q263" s="492"/>
      <c r="R263" s="493"/>
      <c r="S263" s="489"/>
      <c r="T263" s="492"/>
      <c r="U263" s="492"/>
      <c r="V263" s="493"/>
      <c r="W263" s="489"/>
      <c r="X263" s="489"/>
      <c r="Y263" s="493"/>
      <c r="Z263" s="489"/>
      <c r="AA263" s="489"/>
    </row>
    <row r="264" spans="2:27">
      <c r="B264" s="66" t="e">
        <f>LEFT(VLOOKUP(K264,'TCon08 al 2019-02-26'!$A$1:$H$68,6,0),6)</f>
        <v>#N/A</v>
      </c>
      <c r="C264" s="66" t="e">
        <f t="shared" si="16"/>
        <v>#N/A</v>
      </c>
      <c r="D264" s="66" t="e">
        <f>VLOOKUP(K264,'TCon08 al 2019-02-26'!$A$1:$H$68,8,0)</f>
        <v>#N/A</v>
      </c>
      <c r="E264" s="66">
        <f t="shared" si="17"/>
        <v>1900</v>
      </c>
      <c r="F264" s="66">
        <f t="shared" si="18"/>
        <v>0</v>
      </c>
      <c r="G264" s="10" t="str">
        <f t="shared" si="19"/>
        <v>19000</v>
      </c>
      <c r="H264" s="489"/>
      <c r="I264" s="489"/>
      <c r="J264" s="489"/>
      <c r="K264" s="489"/>
      <c r="L264" s="489"/>
      <c r="M264" s="490"/>
      <c r="N264" s="491"/>
      <c r="O264" s="491"/>
      <c r="P264" s="491"/>
      <c r="Q264" s="492"/>
      <c r="R264" s="493"/>
      <c r="S264" s="489"/>
      <c r="T264" s="492"/>
      <c r="U264" s="492"/>
      <c r="V264" s="493"/>
      <c r="W264" s="489"/>
      <c r="X264" s="489"/>
      <c r="Y264" s="493"/>
      <c r="Z264" s="489"/>
      <c r="AA264" s="489"/>
    </row>
    <row r="265" spans="2:27">
      <c r="B265" s="66" t="e">
        <f>LEFT(VLOOKUP(K265,'TCon08 al 2019-02-26'!$A$1:$H$68,6,0),6)</f>
        <v>#N/A</v>
      </c>
      <c r="C265" s="66" t="e">
        <f t="shared" si="16"/>
        <v>#N/A</v>
      </c>
      <c r="D265" s="66" t="e">
        <f>VLOOKUP(K265,'TCon08 al 2019-02-26'!$A$1:$H$68,8,0)</f>
        <v>#N/A</v>
      </c>
      <c r="E265" s="66">
        <f t="shared" si="17"/>
        <v>1900</v>
      </c>
      <c r="F265" s="66">
        <f t="shared" si="18"/>
        <v>0</v>
      </c>
      <c r="G265" s="10" t="str">
        <f t="shared" si="19"/>
        <v>19000</v>
      </c>
      <c r="H265" s="489"/>
      <c r="I265" s="489"/>
      <c r="J265" s="489"/>
      <c r="K265" s="489"/>
      <c r="L265" s="489"/>
      <c r="M265" s="490"/>
      <c r="N265" s="491"/>
      <c r="O265" s="491"/>
      <c r="P265" s="491"/>
      <c r="Q265" s="492"/>
      <c r="R265" s="493"/>
      <c r="S265" s="489"/>
      <c r="T265" s="492"/>
      <c r="U265" s="492"/>
      <c r="V265" s="493"/>
      <c r="W265" s="489"/>
      <c r="X265" s="489"/>
      <c r="Y265" s="493"/>
      <c r="Z265" s="489"/>
      <c r="AA265" s="489"/>
    </row>
    <row r="266" spans="2:27">
      <c r="B266" s="66" t="e">
        <f>LEFT(VLOOKUP(K266,'TCon08 al 2019-02-26'!$A$1:$H$68,6,0),6)</f>
        <v>#N/A</v>
      </c>
      <c r="C266" s="66" t="e">
        <f t="shared" si="16"/>
        <v>#N/A</v>
      </c>
      <c r="D266" s="66" t="e">
        <f>VLOOKUP(K266,'TCon08 al 2019-02-26'!$A$1:$H$68,8,0)</f>
        <v>#N/A</v>
      </c>
      <c r="E266" s="66">
        <f t="shared" si="17"/>
        <v>1900</v>
      </c>
      <c r="F266" s="66">
        <f t="shared" si="18"/>
        <v>0</v>
      </c>
      <c r="G266" s="10" t="str">
        <f t="shared" si="19"/>
        <v>19000</v>
      </c>
      <c r="H266" s="489"/>
      <c r="I266" s="489"/>
      <c r="J266" s="489"/>
      <c r="K266" s="489"/>
      <c r="L266" s="489"/>
      <c r="M266" s="490"/>
      <c r="N266" s="491"/>
      <c r="O266" s="491"/>
      <c r="P266" s="491"/>
      <c r="Q266" s="492"/>
      <c r="R266" s="493"/>
      <c r="S266" s="489"/>
      <c r="T266" s="492"/>
      <c r="U266" s="492"/>
      <c r="V266" s="493"/>
      <c r="W266" s="489"/>
      <c r="X266" s="489"/>
      <c r="Y266" s="493"/>
      <c r="Z266" s="489"/>
      <c r="AA266" s="489"/>
    </row>
    <row r="267" spans="2:27">
      <c r="B267" s="66" t="e">
        <f>LEFT(VLOOKUP(K267,'TCon08 al 2019-02-26'!$A$1:$H$68,6,0),6)</f>
        <v>#N/A</v>
      </c>
      <c r="C267" s="66" t="e">
        <f t="shared" si="16"/>
        <v>#N/A</v>
      </c>
      <c r="D267" s="66" t="e">
        <f>VLOOKUP(K267,'TCon08 al 2019-02-26'!$A$1:$H$68,8,0)</f>
        <v>#N/A</v>
      </c>
      <c r="E267" s="66">
        <f t="shared" si="17"/>
        <v>1900</v>
      </c>
      <c r="F267" s="66">
        <f t="shared" si="18"/>
        <v>0</v>
      </c>
      <c r="G267" s="10" t="str">
        <f t="shared" si="19"/>
        <v>19000</v>
      </c>
      <c r="H267" s="489"/>
      <c r="I267" s="489"/>
      <c r="J267" s="489"/>
      <c r="K267" s="489"/>
      <c r="L267" s="489"/>
      <c r="M267" s="490"/>
      <c r="N267" s="491"/>
      <c r="O267" s="491"/>
      <c r="P267" s="491"/>
      <c r="Q267" s="492"/>
      <c r="R267" s="493"/>
      <c r="S267" s="489"/>
      <c r="T267" s="492"/>
      <c r="U267" s="492"/>
      <c r="V267" s="493"/>
      <c r="W267" s="489"/>
      <c r="X267" s="489"/>
      <c r="Y267" s="493"/>
      <c r="Z267" s="489"/>
      <c r="AA267" s="489"/>
    </row>
    <row r="268" spans="2:27">
      <c r="B268" s="66" t="e">
        <f>LEFT(VLOOKUP(K268,'TCon08 al 2019-02-26'!$A$1:$H$68,6,0),6)</f>
        <v>#N/A</v>
      </c>
      <c r="C268" s="66" t="e">
        <f t="shared" si="16"/>
        <v>#N/A</v>
      </c>
      <c r="D268" s="66" t="e">
        <f>VLOOKUP(K268,'TCon08 al 2019-02-26'!$A$1:$H$68,8,0)</f>
        <v>#N/A</v>
      </c>
      <c r="E268" s="66">
        <f t="shared" si="17"/>
        <v>1900</v>
      </c>
      <c r="F268" s="66">
        <f t="shared" si="18"/>
        <v>0</v>
      </c>
      <c r="G268" s="10" t="str">
        <f t="shared" si="19"/>
        <v>19000</v>
      </c>
      <c r="H268" s="489"/>
      <c r="I268" s="489"/>
      <c r="J268" s="489"/>
      <c r="K268" s="489"/>
      <c r="L268" s="489"/>
      <c r="M268" s="490"/>
      <c r="N268" s="491"/>
      <c r="O268" s="491"/>
      <c r="P268" s="491"/>
      <c r="Q268" s="492"/>
      <c r="R268" s="493"/>
      <c r="S268" s="489"/>
      <c r="T268" s="492"/>
      <c r="U268" s="492"/>
      <c r="V268" s="493"/>
      <c r="W268" s="489"/>
      <c r="X268" s="489"/>
      <c r="Y268" s="493"/>
      <c r="Z268" s="489"/>
      <c r="AA268" s="489"/>
    </row>
    <row r="269" spans="2:27">
      <c r="B269" s="66" t="e">
        <f>LEFT(VLOOKUP(K269,'TCon08 al 2019-02-26'!$A$1:$H$68,6,0),6)</f>
        <v>#N/A</v>
      </c>
      <c r="C269" s="66" t="e">
        <f t="shared" si="16"/>
        <v>#N/A</v>
      </c>
      <c r="D269" s="66" t="e">
        <f>VLOOKUP(K269,'TCon08 al 2019-02-26'!$A$1:$H$68,8,0)</f>
        <v>#N/A</v>
      </c>
      <c r="E269" s="66">
        <f t="shared" si="17"/>
        <v>1900</v>
      </c>
      <c r="F269" s="66">
        <f t="shared" si="18"/>
        <v>0</v>
      </c>
      <c r="G269" s="10" t="str">
        <f t="shared" si="19"/>
        <v>19000</v>
      </c>
      <c r="H269" s="489"/>
      <c r="I269" s="489"/>
      <c r="J269" s="489"/>
      <c r="K269" s="489"/>
      <c r="L269" s="489"/>
      <c r="M269" s="490"/>
      <c r="N269" s="491"/>
      <c r="O269" s="491"/>
      <c r="P269" s="491"/>
      <c r="Q269" s="492"/>
      <c r="R269" s="493"/>
      <c r="S269" s="489"/>
      <c r="T269" s="492"/>
      <c r="U269" s="492"/>
      <c r="V269" s="493"/>
      <c r="W269" s="489"/>
      <c r="X269" s="489"/>
      <c r="Y269" s="493"/>
      <c r="Z269" s="489"/>
      <c r="AA269" s="489"/>
    </row>
    <row r="270" spans="2:27">
      <c r="B270" s="66" t="e">
        <f>LEFT(VLOOKUP(K270,'TCon08 al 2019-02-26'!$A$1:$H$68,6,0),6)</f>
        <v>#N/A</v>
      </c>
      <c r="C270" s="66" t="e">
        <f t="shared" si="16"/>
        <v>#N/A</v>
      </c>
      <c r="D270" s="66" t="e">
        <f>VLOOKUP(K270,'TCon08 al 2019-02-26'!$A$1:$H$68,8,0)</f>
        <v>#N/A</v>
      </c>
      <c r="E270" s="66">
        <f t="shared" si="17"/>
        <v>1900</v>
      </c>
      <c r="F270" s="66">
        <f t="shared" si="18"/>
        <v>0</v>
      </c>
      <c r="G270" s="10" t="str">
        <f t="shared" si="19"/>
        <v>19000</v>
      </c>
      <c r="H270" s="489"/>
      <c r="I270" s="489"/>
      <c r="J270" s="489"/>
      <c r="K270" s="489"/>
      <c r="L270" s="489"/>
      <c r="M270" s="490"/>
      <c r="N270" s="491"/>
      <c r="O270" s="491"/>
      <c r="P270" s="491"/>
      <c r="Q270" s="492"/>
      <c r="R270" s="493"/>
      <c r="S270" s="489"/>
      <c r="T270" s="492"/>
      <c r="U270" s="492"/>
      <c r="V270" s="493"/>
      <c r="W270" s="489"/>
      <c r="X270" s="489"/>
      <c r="Y270" s="493"/>
      <c r="Z270" s="489"/>
      <c r="AA270" s="489"/>
    </row>
    <row r="271" spans="2:27">
      <c r="B271" s="66" t="e">
        <f>LEFT(VLOOKUP(K271,'TCon08 al 2019-02-26'!$A$1:$H$68,6,0),6)</f>
        <v>#N/A</v>
      </c>
      <c r="C271" s="66" t="e">
        <f t="shared" si="16"/>
        <v>#N/A</v>
      </c>
      <c r="D271" s="66" t="e">
        <f>VLOOKUP(K271,'TCon08 al 2019-02-26'!$A$1:$H$68,8,0)</f>
        <v>#N/A</v>
      </c>
      <c r="E271" s="66">
        <f t="shared" si="17"/>
        <v>1900</v>
      </c>
      <c r="F271" s="66">
        <f t="shared" si="18"/>
        <v>0</v>
      </c>
      <c r="G271" s="10" t="str">
        <f t="shared" si="19"/>
        <v>19000</v>
      </c>
      <c r="H271" s="489"/>
      <c r="I271" s="489"/>
      <c r="J271" s="489"/>
      <c r="K271" s="489"/>
      <c r="L271" s="489"/>
      <c r="M271" s="490"/>
      <c r="N271" s="491"/>
      <c r="O271" s="491"/>
      <c r="P271" s="491"/>
      <c r="Q271" s="492"/>
      <c r="R271" s="493"/>
      <c r="S271" s="489"/>
      <c r="T271" s="492"/>
      <c r="U271" s="492"/>
      <c r="V271" s="493"/>
      <c r="W271" s="489"/>
      <c r="X271" s="489"/>
      <c r="Y271" s="493"/>
      <c r="Z271" s="489"/>
      <c r="AA271" s="489"/>
    </row>
    <row r="272" spans="2:27">
      <c r="B272" s="66" t="e">
        <f>LEFT(VLOOKUP(K272,'TCon08 al 2019-02-26'!$A$1:$H$68,6,0),6)</f>
        <v>#N/A</v>
      </c>
      <c r="C272" s="66" t="e">
        <f t="shared" si="16"/>
        <v>#N/A</v>
      </c>
      <c r="D272" s="66" t="e">
        <f>VLOOKUP(K272,'TCon08 al 2019-02-26'!$A$1:$H$68,8,0)</f>
        <v>#N/A</v>
      </c>
      <c r="E272" s="66">
        <f t="shared" si="17"/>
        <v>1900</v>
      </c>
      <c r="F272" s="66">
        <f t="shared" si="18"/>
        <v>0</v>
      </c>
      <c r="G272" s="10" t="str">
        <f t="shared" si="19"/>
        <v>19000</v>
      </c>
      <c r="H272" s="489"/>
      <c r="I272" s="489"/>
      <c r="J272" s="489"/>
      <c r="K272" s="489"/>
      <c r="L272" s="489"/>
      <c r="M272" s="490"/>
      <c r="N272" s="491"/>
      <c r="O272" s="491"/>
      <c r="P272" s="491"/>
      <c r="Q272" s="492"/>
      <c r="R272" s="493"/>
      <c r="S272" s="489"/>
      <c r="T272" s="492"/>
      <c r="U272" s="492"/>
      <c r="V272" s="493"/>
      <c r="W272" s="489"/>
      <c r="X272" s="489"/>
      <c r="Y272" s="493"/>
      <c r="Z272" s="489"/>
      <c r="AA272" s="489"/>
    </row>
    <row r="273" spans="2:27">
      <c r="B273" s="66" t="e">
        <f>LEFT(VLOOKUP(K273,'TCon08 al 2019-02-26'!$A$1:$H$68,6,0),6)</f>
        <v>#N/A</v>
      </c>
      <c r="C273" s="66" t="e">
        <f t="shared" si="16"/>
        <v>#N/A</v>
      </c>
      <c r="D273" s="66" t="e">
        <f>VLOOKUP(K273,'TCon08 al 2019-02-26'!$A$1:$H$68,8,0)</f>
        <v>#N/A</v>
      </c>
      <c r="E273" s="66">
        <f t="shared" si="17"/>
        <v>1900</v>
      </c>
      <c r="F273" s="66">
        <f t="shared" si="18"/>
        <v>0</v>
      </c>
      <c r="G273" s="10" t="str">
        <f t="shared" si="19"/>
        <v>19000</v>
      </c>
      <c r="H273" s="489"/>
      <c r="I273" s="489"/>
      <c r="J273" s="489"/>
      <c r="K273" s="489"/>
      <c r="L273" s="489"/>
      <c r="M273" s="490"/>
      <c r="N273" s="491"/>
      <c r="O273" s="491"/>
      <c r="P273" s="491"/>
      <c r="Q273" s="492"/>
      <c r="R273" s="493"/>
      <c r="S273" s="489"/>
      <c r="T273" s="492"/>
      <c r="U273" s="492"/>
      <c r="V273" s="493"/>
      <c r="W273" s="489"/>
      <c r="X273" s="489"/>
      <c r="Y273" s="493"/>
      <c r="Z273" s="489"/>
      <c r="AA273" s="489"/>
    </row>
    <row r="274" spans="2:27">
      <c r="B274" s="66" t="e">
        <f>LEFT(VLOOKUP(K274,'TCon08 al 2019-02-26'!$A$1:$H$68,6,0),6)</f>
        <v>#N/A</v>
      </c>
      <c r="C274" s="66" t="e">
        <f t="shared" si="16"/>
        <v>#N/A</v>
      </c>
      <c r="D274" s="66" t="e">
        <f>VLOOKUP(K274,'TCon08 al 2019-02-26'!$A$1:$H$68,8,0)</f>
        <v>#N/A</v>
      </c>
      <c r="E274" s="66">
        <f t="shared" si="17"/>
        <v>1900</v>
      </c>
      <c r="F274" s="66">
        <f t="shared" si="18"/>
        <v>0</v>
      </c>
      <c r="G274" s="10" t="str">
        <f t="shared" si="19"/>
        <v>19000</v>
      </c>
      <c r="H274" s="489"/>
      <c r="I274" s="489"/>
      <c r="J274" s="489"/>
      <c r="K274" s="489"/>
      <c r="L274" s="489"/>
      <c r="M274" s="490"/>
      <c r="N274" s="491"/>
      <c r="O274" s="491"/>
      <c r="P274" s="491"/>
      <c r="Q274" s="492"/>
      <c r="R274" s="493"/>
      <c r="S274" s="489"/>
      <c r="T274" s="492"/>
      <c r="U274" s="492"/>
      <c r="V274" s="493"/>
      <c r="W274" s="489"/>
      <c r="X274" s="489"/>
      <c r="Y274" s="493"/>
      <c r="Z274" s="489"/>
      <c r="AA274" s="489"/>
    </row>
    <row r="275" spans="2:27">
      <c r="B275" s="66" t="e">
        <f>LEFT(VLOOKUP(K275,'TCon08 al 2019-02-26'!$A$1:$H$68,6,0),6)</f>
        <v>#N/A</v>
      </c>
      <c r="C275" s="66" t="e">
        <f t="shared" si="16"/>
        <v>#N/A</v>
      </c>
      <c r="D275" s="66" t="e">
        <f>VLOOKUP(K275,'TCon08 al 2019-02-26'!$A$1:$H$68,8,0)</f>
        <v>#N/A</v>
      </c>
      <c r="E275" s="66">
        <f t="shared" si="17"/>
        <v>1900</v>
      </c>
      <c r="F275" s="66">
        <f t="shared" si="18"/>
        <v>0</v>
      </c>
      <c r="G275" s="10" t="str">
        <f t="shared" si="19"/>
        <v>19000</v>
      </c>
      <c r="H275" s="489"/>
      <c r="I275" s="489"/>
      <c r="J275" s="489"/>
      <c r="K275" s="489"/>
      <c r="L275" s="489"/>
      <c r="M275" s="490"/>
      <c r="N275" s="491"/>
      <c r="O275" s="491"/>
      <c r="P275" s="491"/>
      <c r="Q275" s="492"/>
      <c r="R275" s="493"/>
      <c r="S275" s="489"/>
      <c r="T275" s="492"/>
      <c r="U275" s="492"/>
      <c r="V275" s="493"/>
      <c r="W275" s="489"/>
      <c r="X275" s="489"/>
      <c r="Y275" s="493"/>
      <c r="Z275" s="489"/>
      <c r="AA275" s="489"/>
    </row>
    <row r="276" spans="2:27">
      <c r="B276" s="66" t="e">
        <f>LEFT(VLOOKUP(K276,'TCon08 al 2019-02-26'!$A$1:$H$68,6,0),6)</f>
        <v>#N/A</v>
      </c>
      <c r="C276" s="66" t="e">
        <f t="shared" si="16"/>
        <v>#N/A</v>
      </c>
      <c r="D276" s="66" t="e">
        <f>VLOOKUP(K276,'TCon08 al 2019-02-26'!$A$1:$H$68,8,0)</f>
        <v>#N/A</v>
      </c>
      <c r="E276" s="66">
        <f t="shared" si="17"/>
        <v>1900</v>
      </c>
      <c r="F276" s="66">
        <f t="shared" si="18"/>
        <v>0</v>
      </c>
      <c r="G276" s="10" t="str">
        <f t="shared" si="19"/>
        <v>19000</v>
      </c>
      <c r="H276" s="489"/>
      <c r="I276" s="489"/>
      <c r="J276" s="489"/>
      <c r="K276" s="489"/>
      <c r="L276" s="489"/>
      <c r="M276" s="490"/>
      <c r="N276" s="491"/>
      <c r="O276" s="491"/>
      <c r="P276" s="491"/>
      <c r="Q276" s="492"/>
      <c r="R276" s="493"/>
      <c r="S276" s="489"/>
      <c r="T276" s="492"/>
      <c r="U276" s="492"/>
      <c r="V276" s="493"/>
      <c r="W276" s="489"/>
      <c r="X276" s="489"/>
      <c r="Y276" s="493"/>
      <c r="Z276" s="489"/>
      <c r="AA276" s="489"/>
    </row>
    <row r="277" spans="2:27">
      <c r="B277" s="66" t="e">
        <f>LEFT(VLOOKUP(K277,'TCon08 al 2019-02-26'!$A$1:$H$68,6,0),6)</f>
        <v>#N/A</v>
      </c>
      <c r="C277" s="66" t="e">
        <f t="shared" si="16"/>
        <v>#N/A</v>
      </c>
      <c r="D277" s="66" t="e">
        <f>VLOOKUP(K277,'TCon08 al 2019-02-26'!$A$1:$H$68,8,0)</f>
        <v>#N/A</v>
      </c>
      <c r="E277" s="66">
        <f t="shared" si="17"/>
        <v>1900</v>
      </c>
      <c r="F277" s="66">
        <f t="shared" si="18"/>
        <v>0</v>
      </c>
      <c r="G277" s="10" t="str">
        <f t="shared" si="19"/>
        <v>19000</v>
      </c>
      <c r="H277" s="489"/>
      <c r="I277" s="489"/>
      <c r="J277" s="489"/>
      <c r="K277" s="489"/>
      <c r="L277" s="489"/>
      <c r="M277" s="490"/>
      <c r="N277" s="491"/>
      <c r="O277" s="491"/>
      <c r="P277" s="491"/>
      <c r="Q277" s="492"/>
      <c r="R277" s="493"/>
      <c r="S277" s="489"/>
      <c r="T277" s="492"/>
      <c r="U277" s="492"/>
      <c r="V277" s="493"/>
      <c r="W277" s="489"/>
      <c r="X277" s="489"/>
      <c r="Y277" s="493"/>
      <c r="Z277" s="489"/>
      <c r="AA277" s="489"/>
    </row>
    <row r="278" spans="2:27">
      <c r="B278" s="66" t="e">
        <f>LEFT(VLOOKUP(K278,'TCon08 al 2019-02-26'!$A$1:$H$68,6,0),6)</f>
        <v>#N/A</v>
      </c>
      <c r="C278" s="66" t="e">
        <f t="shared" si="16"/>
        <v>#N/A</v>
      </c>
      <c r="D278" s="66" t="e">
        <f>VLOOKUP(K278,'TCon08 al 2019-02-26'!$A$1:$H$68,8,0)</f>
        <v>#N/A</v>
      </c>
      <c r="E278" s="66">
        <f t="shared" si="17"/>
        <v>1900</v>
      </c>
      <c r="F278" s="66">
        <f t="shared" si="18"/>
        <v>0</v>
      </c>
      <c r="G278" s="10" t="str">
        <f t="shared" si="19"/>
        <v>19000</v>
      </c>
      <c r="H278" s="489"/>
      <c r="I278" s="489"/>
      <c r="J278" s="489"/>
      <c r="K278" s="489"/>
      <c r="L278" s="489"/>
      <c r="M278" s="490"/>
      <c r="N278" s="491"/>
      <c r="O278" s="491"/>
      <c r="P278" s="491"/>
      <c r="Q278" s="492"/>
      <c r="R278" s="493"/>
      <c r="S278" s="489"/>
      <c r="T278" s="492"/>
      <c r="U278" s="492"/>
      <c r="V278" s="493"/>
      <c r="W278" s="489"/>
      <c r="X278" s="489"/>
      <c r="Y278" s="493"/>
      <c r="Z278" s="489"/>
      <c r="AA278" s="489"/>
    </row>
    <row r="279" spans="2:27">
      <c r="B279" s="66" t="e">
        <f>LEFT(VLOOKUP(K279,'TCon08 al 2019-02-26'!$A$1:$H$68,6,0),6)</f>
        <v>#N/A</v>
      </c>
      <c r="C279" s="66" t="e">
        <f t="shared" si="16"/>
        <v>#N/A</v>
      </c>
      <c r="D279" s="66" t="e">
        <f>VLOOKUP(K279,'TCon08 al 2019-02-26'!$A$1:$H$68,8,0)</f>
        <v>#N/A</v>
      </c>
      <c r="E279" s="66">
        <f t="shared" si="17"/>
        <v>1900</v>
      </c>
      <c r="F279" s="66">
        <f t="shared" si="18"/>
        <v>0</v>
      </c>
      <c r="G279" s="10" t="str">
        <f t="shared" si="19"/>
        <v>19000</v>
      </c>
      <c r="H279" s="489"/>
      <c r="I279" s="489"/>
      <c r="J279" s="489"/>
      <c r="K279" s="489"/>
      <c r="L279" s="489"/>
      <c r="M279" s="490"/>
      <c r="N279" s="491"/>
      <c r="O279" s="491"/>
      <c r="P279" s="491"/>
      <c r="Q279" s="492"/>
      <c r="R279" s="493"/>
      <c r="S279" s="489"/>
      <c r="T279" s="492"/>
      <c r="U279" s="492"/>
      <c r="V279" s="493"/>
      <c r="W279" s="489"/>
      <c r="X279" s="489"/>
      <c r="Y279" s="493"/>
      <c r="Z279" s="489"/>
      <c r="AA279" s="489"/>
    </row>
    <row r="280" spans="2:27">
      <c r="B280" s="66" t="e">
        <f>LEFT(VLOOKUP(K280,'TCon08 al 2019-02-26'!$A$1:$H$68,6,0),6)</f>
        <v>#N/A</v>
      </c>
      <c r="C280" s="66" t="e">
        <f t="shared" si="16"/>
        <v>#N/A</v>
      </c>
      <c r="D280" s="66" t="e">
        <f>VLOOKUP(K280,'TCon08 al 2019-02-26'!$A$1:$H$68,8,0)</f>
        <v>#N/A</v>
      </c>
      <c r="E280" s="66">
        <f t="shared" si="17"/>
        <v>1900</v>
      </c>
      <c r="F280" s="66">
        <f t="shared" si="18"/>
        <v>0</v>
      </c>
      <c r="G280" s="10" t="str">
        <f t="shared" si="19"/>
        <v>19000</v>
      </c>
      <c r="H280" s="489"/>
      <c r="I280" s="489"/>
      <c r="J280" s="489"/>
      <c r="K280" s="489"/>
      <c r="L280" s="489"/>
      <c r="M280" s="490"/>
      <c r="N280" s="491"/>
      <c r="O280" s="491"/>
      <c r="P280" s="491"/>
      <c r="Q280" s="492"/>
      <c r="R280" s="493"/>
      <c r="S280" s="489"/>
      <c r="T280" s="492"/>
      <c r="U280" s="492"/>
      <c r="V280" s="493"/>
      <c r="W280" s="489"/>
      <c r="X280" s="489"/>
      <c r="Y280" s="493"/>
      <c r="Z280" s="489"/>
      <c r="AA280" s="489"/>
    </row>
    <row r="281" spans="2:27">
      <c r="B281" s="66" t="e">
        <f>LEFT(VLOOKUP(K281,'TCon08 al 2019-02-26'!$A$1:$H$68,6,0),6)</f>
        <v>#N/A</v>
      </c>
      <c r="C281" s="66" t="e">
        <f t="shared" si="16"/>
        <v>#N/A</v>
      </c>
      <c r="D281" s="66" t="e">
        <f>VLOOKUP(K281,'TCon08 al 2019-02-26'!$A$1:$H$68,8,0)</f>
        <v>#N/A</v>
      </c>
      <c r="E281" s="66">
        <f t="shared" si="17"/>
        <v>1900</v>
      </c>
      <c r="F281" s="66">
        <f t="shared" si="18"/>
        <v>0</v>
      </c>
      <c r="G281" s="10" t="str">
        <f t="shared" si="19"/>
        <v>19000</v>
      </c>
      <c r="H281" s="489"/>
      <c r="I281" s="489"/>
      <c r="J281" s="489"/>
      <c r="K281" s="489"/>
      <c r="L281" s="489"/>
      <c r="M281" s="490"/>
      <c r="N281" s="491"/>
      <c r="O281" s="491"/>
      <c r="P281" s="491"/>
      <c r="Q281" s="492"/>
      <c r="R281" s="493"/>
      <c r="S281" s="489"/>
      <c r="T281" s="492"/>
      <c r="U281" s="492"/>
      <c r="V281" s="493"/>
      <c r="W281" s="489"/>
      <c r="X281" s="489"/>
      <c r="Y281" s="493"/>
      <c r="Z281" s="489"/>
      <c r="AA281" s="489"/>
    </row>
    <row r="282" spans="2:27">
      <c r="B282" s="66" t="e">
        <f>LEFT(VLOOKUP(K282,'TCon08 al 2019-02-26'!$A$1:$H$68,6,0),6)</f>
        <v>#N/A</v>
      </c>
      <c r="C282" s="66" t="e">
        <f t="shared" si="16"/>
        <v>#N/A</v>
      </c>
      <c r="D282" s="66" t="e">
        <f>VLOOKUP(K282,'TCon08 al 2019-02-26'!$A$1:$H$68,8,0)</f>
        <v>#N/A</v>
      </c>
      <c r="E282" s="66">
        <f t="shared" si="17"/>
        <v>1900</v>
      </c>
      <c r="F282" s="66">
        <f t="shared" si="18"/>
        <v>0</v>
      </c>
      <c r="G282" s="10" t="str">
        <f t="shared" si="19"/>
        <v>19000</v>
      </c>
      <c r="H282" s="489"/>
      <c r="I282" s="489"/>
      <c r="J282" s="489"/>
      <c r="K282" s="489"/>
      <c r="L282" s="489"/>
      <c r="M282" s="490"/>
      <c r="N282" s="491"/>
      <c r="O282" s="491"/>
      <c r="P282" s="491"/>
      <c r="Q282" s="492"/>
      <c r="R282" s="493"/>
      <c r="S282" s="489"/>
      <c r="T282" s="492"/>
      <c r="U282" s="492"/>
      <c r="V282" s="493"/>
      <c r="W282" s="489"/>
      <c r="X282" s="489"/>
      <c r="Y282" s="493"/>
      <c r="Z282" s="489"/>
      <c r="AA282" s="489"/>
    </row>
    <row r="283" spans="2:27">
      <c r="B283" s="66" t="e">
        <f>LEFT(VLOOKUP(K283,'TCon08 al 2019-02-26'!$A$1:$H$68,6,0),6)</f>
        <v>#N/A</v>
      </c>
      <c r="C283" s="66" t="e">
        <f t="shared" si="16"/>
        <v>#N/A</v>
      </c>
      <c r="D283" s="66" t="e">
        <f>VLOOKUP(K283,'TCon08 al 2019-02-26'!$A$1:$H$68,8,0)</f>
        <v>#N/A</v>
      </c>
      <c r="E283" s="66">
        <f t="shared" si="17"/>
        <v>1900</v>
      </c>
      <c r="F283" s="66">
        <f t="shared" si="18"/>
        <v>0</v>
      </c>
      <c r="G283" s="10" t="str">
        <f t="shared" si="19"/>
        <v>19000</v>
      </c>
      <c r="H283" s="489"/>
      <c r="I283" s="489"/>
      <c r="J283" s="489"/>
      <c r="K283" s="489"/>
      <c r="L283" s="489"/>
      <c r="M283" s="490"/>
      <c r="N283" s="491"/>
      <c r="O283" s="491"/>
      <c r="P283" s="491"/>
      <c r="Q283" s="492"/>
      <c r="R283" s="493"/>
      <c r="S283" s="489"/>
      <c r="T283" s="492"/>
      <c r="U283" s="492"/>
      <c r="V283" s="493"/>
      <c r="W283" s="489"/>
      <c r="X283" s="489"/>
      <c r="Y283" s="493"/>
      <c r="Z283" s="489"/>
      <c r="AA283" s="489"/>
    </row>
    <row r="284" spans="2:27">
      <c r="B284" s="66" t="e">
        <f>LEFT(VLOOKUP(K284,'TCon08 al 2019-02-26'!$A$1:$H$68,6,0),6)</f>
        <v>#N/A</v>
      </c>
      <c r="C284" s="66" t="e">
        <f t="shared" si="16"/>
        <v>#N/A</v>
      </c>
      <c r="D284" s="66" t="e">
        <f>VLOOKUP(K284,'TCon08 al 2019-02-26'!$A$1:$H$68,8,0)</f>
        <v>#N/A</v>
      </c>
      <c r="E284" s="66">
        <f t="shared" si="17"/>
        <v>1900</v>
      </c>
      <c r="F284" s="66">
        <f t="shared" si="18"/>
        <v>0</v>
      </c>
      <c r="G284" s="10" t="str">
        <f t="shared" si="19"/>
        <v>19000</v>
      </c>
      <c r="H284" s="489"/>
      <c r="I284" s="489"/>
      <c r="J284" s="489"/>
      <c r="K284" s="489"/>
      <c r="L284" s="489"/>
      <c r="M284" s="490"/>
      <c r="N284" s="491"/>
      <c r="O284" s="491"/>
      <c r="P284" s="491"/>
      <c r="Q284" s="492"/>
      <c r="R284" s="493"/>
      <c r="S284" s="489"/>
      <c r="T284" s="492"/>
      <c r="U284" s="492"/>
      <c r="V284" s="493"/>
      <c r="W284" s="489"/>
      <c r="X284" s="489"/>
      <c r="Y284" s="493"/>
      <c r="Z284" s="489"/>
      <c r="AA284" s="489"/>
    </row>
    <row r="285" spans="2:27">
      <c r="B285" s="66" t="e">
        <f>LEFT(VLOOKUP(K285,'TCon08 al 2019-02-26'!$A$1:$H$68,6,0),6)</f>
        <v>#N/A</v>
      </c>
      <c r="C285" s="66" t="e">
        <f t="shared" si="16"/>
        <v>#N/A</v>
      </c>
      <c r="D285" s="66" t="e">
        <f>VLOOKUP(K285,'TCon08 al 2019-02-26'!$A$1:$H$68,8,0)</f>
        <v>#N/A</v>
      </c>
      <c r="E285" s="66">
        <f t="shared" si="17"/>
        <v>1900</v>
      </c>
      <c r="F285" s="66">
        <f t="shared" si="18"/>
        <v>0</v>
      </c>
      <c r="G285" s="10" t="str">
        <f t="shared" si="19"/>
        <v>19000</v>
      </c>
      <c r="H285" s="489"/>
      <c r="I285" s="489"/>
      <c r="J285" s="489"/>
      <c r="K285" s="489"/>
      <c r="L285" s="489"/>
      <c r="M285" s="490"/>
      <c r="N285" s="491"/>
      <c r="O285" s="491"/>
      <c r="P285" s="491"/>
      <c r="Q285" s="492"/>
      <c r="R285" s="493"/>
      <c r="S285" s="489"/>
      <c r="T285" s="492"/>
      <c r="U285" s="492"/>
      <c r="V285" s="493"/>
      <c r="W285" s="489"/>
      <c r="X285" s="489"/>
      <c r="Y285" s="493"/>
      <c r="Z285" s="489"/>
      <c r="AA285" s="489"/>
    </row>
    <row r="286" spans="2:27">
      <c r="B286" s="66" t="e">
        <f>LEFT(VLOOKUP(K286,'TCon08 al 2019-02-26'!$A$1:$H$68,6,0),6)</f>
        <v>#N/A</v>
      </c>
      <c r="C286" s="66" t="e">
        <f t="shared" si="16"/>
        <v>#N/A</v>
      </c>
      <c r="D286" s="66" t="e">
        <f>VLOOKUP(K286,'TCon08 al 2019-02-26'!$A$1:$H$68,8,0)</f>
        <v>#N/A</v>
      </c>
      <c r="E286" s="66">
        <f t="shared" si="17"/>
        <v>1900</v>
      </c>
      <c r="F286" s="66">
        <f t="shared" si="18"/>
        <v>0</v>
      </c>
      <c r="G286" s="10" t="str">
        <f t="shared" si="19"/>
        <v>19000</v>
      </c>
      <c r="H286" s="489"/>
      <c r="I286" s="489"/>
      <c r="J286" s="489"/>
      <c r="K286" s="489"/>
      <c r="L286" s="489"/>
      <c r="M286" s="490"/>
      <c r="N286" s="491"/>
      <c r="O286" s="491"/>
      <c r="P286" s="491"/>
      <c r="Q286" s="492"/>
      <c r="R286" s="493"/>
      <c r="S286" s="489"/>
      <c r="T286" s="492"/>
      <c r="U286" s="492"/>
      <c r="V286" s="493"/>
      <c r="W286" s="489"/>
      <c r="X286" s="489"/>
      <c r="Y286" s="493"/>
      <c r="Z286" s="489"/>
      <c r="AA286" s="489"/>
    </row>
    <row r="287" spans="2:27">
      <c r="B287" s="66" t="e">
        <f>LEFT(VLOOKUP(K287,'TCon08 al 2019-02-26'!$A$1:$H$68,6,0),6)</f>
        <v>#N/A</v>
      </c>
      <c r="C287" s="66" t="e">
        <f t="shared" si="16"/>
        <v>#N/A</v>
      </c>
      <c r="D287" s="66" t="e">
        <f>VLOOKUP(K287,'TCon08 al 2019-02-26'!$A$1:$H$68,8,0)</f>
        <v>#N/A</v>
      </c>
      <c r="E287" s="66">
        <f t="shared" si="17"/>
        <v>1900</v>
      </c>
      <c r="F287" s="66">
        <f t="shared" si="18"/>
        <v>0</v>
      </c>
      <c r="G287" s="10" t="str">
        <f t="shared" si="19"/>
        <v>19000</v>
      </c>
      <c r="H287" s="489"/>
      <c r="I287" s="489"/>
      <c r="J287" s="489"/>
      <c r="K287" s="489"/>
      <c r="L287" s="489"/>
      <c r="M287" s="490"/>
      <c r="N287" s="491"/>
      <c r="O287" s="491"/>
      <c r="P287" s="491"/>
      <c r="Q287" s="492"/>
      <c r="R287" s="493"/>
      <c r="S287" s="489"/>
      <c r="T287" s="492"/>
      <c r="U287" s="492"/>
      <c r="V287" s="493"/>
      <c r="W287" s="489"/>
      <c r="X287" s="489"/>
      <c r="Y287" s="493"/>
      <c r="Z287" s="489"/>
      <c r="AA287" s="489"/>
    </row>
    <row r="288" spans="2:27">
      <c r="B288" s="66" t="e">
        <f>LEFT(VLOOKUP(K288,'TCon08 al 2019-02-26'!$A$1:$H$68,6,0),6)</f>
        <v>#N/A</v>
      </c>
      <c r="C288" s="66" t="e">
        <f t="shared" si="16"/>
        <v>#N/A</v>
      </c>
      <c r="D288" s="66" t="e">
        <f>VLOOKUP(K288,'TCon08 al 2019-02-26'!$A$1:$H$68,8,0)</f>
        <v>#N/A</v>
      </c>
      <c r="E288" s="66">
        <f t="shared" si="17"/>
        <v>1900</v>
      </c>
      <c r="F288" s="66">
        <f t="shared" si="18"/>
        <v>0</v>
      </c>
      <c r="G288" s="10" t="str">
        <f t="shared" si="19"/>
        <v>19000</v>
      </c>
      <c r="H288" s="489"/>
      <c r="I288" s="489"/>
      <c r="J288" s="489"/>
      <c r="K288" s="489"/>
      <c r="L288" s="489"/>
      <c r="M288" s="490"/>
      <c r="N288" s="491"/>
      <c r="O288" s="491"/>
      <c r="P288" s="491"/>
      <c r="Q288" s="492"/>
      <c r="R288" s="493"/>
      <c r="S288" s="489"/>
      <c r="T288" s="492"/>
      <c r="U288" s="492"/>
      <c r="V288" s="493"/>
      <c r="W288" s="489"/>
      <c r="X288" s="489"/>
      <c r="Y288" s="493"/>
      <c r="Z288" s="489"/>
      <c r="AA288" s="489"/>
    </row>
    <row r="289" spans="2:27">
      <c r="B289" s="66" t="e">
        <f>LEFT(VLOOKUP(K289,'TCon08 al 2019-02-26'!$A$1:$H$68,6,0),6)</f>
        <v>#N/A</v>
      </c>
      <c r="C289" s="66" t="e">
        <f t="shared" si="16"/>
        <v>#N/A</v>
      </c>
      <c r="D289" s="66" t="e">
        <f>VLOOKUP(K289,'TCon08 al 2019-02-26'!$A$1:$H$68,8,0)</f>
        <v>#N/A</v>
      </c>
      <c r="E289" s="66">
        <f t="shared" si="17"/>
        <v>1900</v>
      </c>
      <c r="F289" s="66">
        <f t="shared" si="18"/>
        <v>0</v>
      </c>
      <c r="G289" s="10" t="str">
        <f t="shared" si="19"/>
        <v>19000</v>
      </c>
      <c r="H289" s="489"/>
      <c r="I289" s="489"/>
      <c r="J289" s="489"/>
      <c r="K289" s="489"/>
      <c r="L289" s="489"/>
      <c r="M289" s="490"/>
      <c r="N289" s="491"/>
      <c r="O289" s="491"/>
      <c r="P289" s="491"/>
      <c r="Q289" s="492"/>
      <c r="R289" s="493"/>
      <c r="S289" s="489"/>
      <c r="T289" s="492"/>
      <c r="U289" s="492"/>
      <c r="V289" s="493"/>
      <c r="W289" s="489"/>
      <c r="X289" s="489"/>
      <c r="Y289" s="493"/>
      <c r="Z289" s="489"/>
      <c r="AA289" s="489"/>
    </row>
    <row r="290" spans="2:27">
      <c r="B290" s="66" t="e">
        <f>LEFT(VLOOKUP(K290,'TCon08 al 2019-02-26'!$A$1:$H$68,6,0),6)</f>
        <v>#N/A</v>
      </c>
      <c r="C290" s="66" t="e">
        <f t="shared" si="16"/>
        <v>#N/A</v>
      </c>
      <c r="D290" s="66" t="e">
        <f>VLOOKUP(K290,'TCon08 al 2019-02-26'!$A$1:$H$68,8,0)</f>
        <v>#N/A</v>
      </c>
      <c r="E290" s="66">
        <f t="shared" si="17"/>
        <v>1900</v>
      </c>
      <c r="F290" s="66">
        <f t="shared" si="18"/>
        <v>0</v>
      </c>
      <c r="G290" s="10" t="str">
        <f t="shared" si="19"/>
        <v>19000</v>
      </c>
      <c r="H290" s="489"/>
      <c r="I290" s="489"/>
      <c r="J290" s="489"/>
      <c r="K290" s="489"/>
      <c r="L290" s="489"/>
      <c r="M290" s="490"/>
      <c r="N290" s="491"/>
      <c r="O290" s="491"/>
      <c r="P290" s="491"/>
      <c r="Q290" s="492"/>
      <c r="R290" s="493"/>
      <c r="S290" s="489"/>
      <c r="T290" s="492"/>
      <c r="U290" s="492"/>
      <c r="V290" s="493"/>
      <c r="W290" s="489"/>
      <c r="X290" s="489"/>
      <c r="Y290" s="493"/>
      <c r="Z290" s="489"/>
      <c r="AA290" s="489"/>
    </row>
    <row r="291" spans="2:27">
      <c r="B291" s="66" t="e">
        <f>LEFT(VLOOKUP(K291,'TCon08 al 2019-02-26'!$A$1:$H$68,6,0),6)</f>
        <v>#N/A</v>
      </c>
      <c r="C291" s="66" t="e">
        <f t="shared" si="16"/>
        <v>#N/A</v>
      </c>
      <c r="D291" s="66" t="e">
        <f>VLOOKUP(K291,'TCon08 al 2019-02-26'!$A$1:$H$68,8,0)</f>
        <v>#N/A</v>
      </c>
      <c r="E291" s="66">
        <f t="shared" si="17"/>
        <v>1900</v>
      </c>
      <c r="F291" s="66">
        <f t="shared" si="18"/>
        <v>0</v>
      </c>
      <c r="G291" s="10" t="str">
        <f t="shared" si="19"/>
        <v>19000</v>
      </c>
      <c r="H291" s="489"/>
      <c r="I291" s="489"/>
      <c r="J291" s="489"/>
      <c r="K291" s="489"/>
      <c r="L291" s="489"/>
      <c r="M291" s="490"/>
      <c r="N291" s="491"/>
      <c r="O291" s="491"/>
      <c r="P291" s="491"/>
      <c r="Q291" s="492"/>
      <c r="R291" s="493"/>
      <c r="S291" s="489"/>
      <c r="T291" s="492"/>
      <c r="U291" s="492"/>
      <c r="V291" s="493"/>
      <c r="W291" s="489"/>
      <c r="X291" s="489"/>
      <c r="Y291" s="493"/>
      <c r="Z291" s="489"/>
      <c r="AA291" s="489"/>
    </row>
    <row r="292" spans="2:27">
      <c r="B292" s="66" t="e">
        <f>LEFT(VLOOKUP(K292,'TCon08 al 2019-02-26'!$A$1:$H$68,6,0),6)</f>
        <v>#N/A</v>
      </c>
      <c r="C292" s="66" t="e">
        <f t="shared" si="16"/>
        <v>#N/A</v>
      </c>
      <c r="D292" s="66" t="e">
        <f>VLOOKUP(K292,'TCon08 al 2019-02-26'!$A$1:$H$68,8,0)</f>
        <v>#N/A</v>
      </c>
      <c r="E292" s="66">
        <f t="shared" si="17"/>
        <v>1900</v>
      </c>
      <c r="F292" s="66">
        <f t="shared" si="18"/>
        <v>0</v>
      </c>
      <c r="G292" s="10" t="str">
        <f t="shared" si="19"/>
        <v>19000</v>
      </c>
      <c r="H292" s="489"/>
      <c r="I292" s="489"/>
      <c r="J292" s="489"/>
      <c r="K292" s="489"/>
      <c r="L292" s="489"/>
      <c r="M292" s="490"/>
      <c r="N292" s="491"/>
      <c r="O292" s="491"/>
      <c r="P292" s="491"/>
      <c r="Q292" s="492"/>
      <c r="R292" s="493"/>
      <c r="S292" s="489"/>
      <c r="T292" s="492"/>
      <c r="U292" s="492"/>
      <c r="V292" s="493"/>
      <c r="W292" s="489"/>
      <c r="X292" s="489"/>
      <c r="Y292" s="493"/>
      <c r="Z292" s="489"/>
      <c r="AA292" s="489"/>
    </row>
    <row r="293" spans="2:27">
      <c r="B293" s="66" t="e">
        <f>LEFT(VLOOKUP(K293,'TCon08 al 2019-02-26'!$A$1:$H$68,6,0),6)</f>
        <v>#N/A</v>
      </c>
      <c r="C293" s="66" t="e">
        <f t="shared" si="16"/>
        <v>#N/A</v>
      </c>
      <c r="D293" s="66" t="e">
        <f>VLOOKUP(K293,'TCon08 al 2019-02-26'!$A$1:$H$68,8,0)</f>
        <v>#N/A</v>
      </c>
      <c r="E293" s="66">
        <f t="shared" si="17"/>
        <v>1900</v>
      </c>
      <c r="F293" s="66">
        <f t="shared" si="18"/>
        <v>0</v>
      </c>
      <c r="G293" s="10" t="str">
        <f t="shared" si="19"/>
        <v>19000</v>
      </c>
      <c r="H293" s="489"/>
      <c r="I293" s="489"/>
      <c r="J293" s="489"/>
      <c r="K293" s="489"/>
      <c r="L293" s="489"/>
      <c r="M293" s="490"/>
      <c r="N293" s="491"/>
      <c r="O293" s="491"/>
      <c r="P293" s="491"/>
      <c r="Q293" s="492"/>
      <c r="R293" s="493"/>
      <c r="S293" s="489"/>
      <c r="T293" s="492"/>
      <c r="U293" s="492"/>
      <c r="V293" s="493"/>
      <c r="W293" s="489"/>
      <c r="X293" s="489"/>
      <c r="Y293" s="493"/>
      <c r="Z293" s="489"/>
      <c r="AA293" s="489"/>
    </row>
    <row r="294" spans="2:27">
      <c r="B294" s="66" t="e">
        <f>LEFT(VLOOKUP(K294,'TCon08 al 2019-02-26'!$A$1:$H$68,6,0),6)</f>
        <v>#N/A</v>
      </c>
      <c r="C294" s="66" t="e">
        <f t="shared" si="16"/>
        <v>#N/A</v>
      </c>
      <c r="D294" s="66" t="e">
        <f>VLOOKUP(K294,'TCon08 al 2019-02-26'!$A$1:$H$68,8,0)</f>
        <v>#N/A</v>
      </c>
      <c r="E294" s="66">
        <f t="shared" si="17"/>
        <v>1900</v>
      </c>
      <c r="F294" s="66">
        <f t="shared" si="18"/>
        <v>0</v>
      </c>
      <c r="G294" s="10" t="str">
        <f t="shared" si="19"/>
        <v>19000</v>
      </c>
      <c r="H294" s="489"/>
      <c r="I294" s="489"/>
      <c r="J294" s="489"/>
      <c r="K294" s="489"/>
      <c r="L294" s="489"/>
      <c r="M294" s="490"/>
      <c r="N294" s="491"/>
      <c r="O294" s="491"/>
      <c r="P294" s="491"/>
      <c r="Q294" s="492"/>
      <c r="R294" s="493"/>
      <c r="S294" s="489"/>
      <c r="T294" s="492"/>
      <c r="U294" s="492"/>
      <c r="V294" s="493"/>
      <c r="W294" s="489"/>
      <c r="X294" s="489"/>
      <c r="Y294" s="493"/>
      <c r="Z294" s="489"/>
      <c r="AA294" s="489"/>
    </row>
    <row r="295" spans="2:27">
      <c r="B295" s="66" t="e">
        <f>LEFT(VLOOKUP(K295,'TCon08 al 2019-02-26'!$A$1:$H$68,6,0),6)</f>
        <v>#N/A</v>
      </c>
      <c r="C295" s="66" t="e">
        <f t="shared" si="16"/>
        <v>#N/A</v>
      </c>
      <c r="D295" s="66" t="e">
        <f>VLOOKUP(K295,'TCon08 al 2019-02-26'!$A$1:$H$68,8,0)</f>
        <v>#N/A</v>
      </c>
      <c r="E295" s="66">
        <f t="shared" si="17"/>
        <v>1900</v>
      </c>
      <c r="F295" s="66">
        <f t="shared" si="18"/>
        <v>0</v>
      </c>
      <c r="G295" s="10" t="str">
        <f t="shared" si="19"/>
        <v>19000</v>
      </c>
      <c r="H295" s="489"/>
      <c r="I295" s="489"/>
      <c r="J295" s="489"/>
      <c r="K295" s="489"/>
      <c r="L295" s="489"/>
      <c r="M295" s="490"/>
      <c r="N295" s="491"/>
      <c r="O295" s="491"/>
      <c r="P295" s="491"/>
      <c r="Q295" s="492"/>
      <c r="R295" s="493"/>
      <c r="S295" s="489"/>
      <c r="T295" s="492"/>
      <c r="U295" s="492"/>
      <c r="V295" s="493"/>
      <c r="W295" s="489"/>
      <c r="X295" s="489"/>
      <c r="Y295" s="493"/>
      <c r="Z295" s="489"/>
      <c r="AA295" s="489"/>
    </row>
    <row r="296" spans="2:27">
      <c r="B296" s="66" t="e">
        <f>LEFT(VLOOKUP(K296,'TCon08 al 2019-02-26'!$A$1:$H$68,6,0),6)</f>
        <v>#N/A</v>
      </c>
      <c r="C296" s="66" t="e">
        <f t="shared" si="16"/>
        <v>#N/A</v>
      </c>
      <c r="D296" s="66" t="e">
        <f>VLOOKUP(K296,'TCon08 al 2019-02-26'!$A$1:$H$68,8,0)</f>
        <v>#N/A</v>
      </c>
      <c r="E296" s="66">
        <f t="shared" si="17"/>
        <v>1900</v>
      </c>
      <c r="F296" s="66">
        <f t="shared" si="18"/>
        <v>0</v>
      </c>
      <c r="G296" s="10" t="str">
        <f t="shared" si="19"/>
        <v>19000</v>
      </c>
      <c r="H296" s="489"/>
      <c r="I296" s="489"/>
      <c r="J296" s="489"/>
      <c r="K296" s="489"/>
      <c r="L296" s="489"/>
      <c r="M296" s="490"/>
      <c r="N296" s="491"/>
      <c r="O296" s="491"/>
      <c r="P296" s="491"/>
      <c r="Q296" s="492"/>
      <c r="R296" s="493"/>
      <c r="S296" s="489"/>
      <c r="T296" s="492"/>
      <c r="U296" s="492"/>
      <c r="V296" s="493"/>
      <c r="W296" s="489"/>
      <c r="X296" s="489"/>
      <c r="Y296" s="493"/>
      <c r="Z296" s="489"/>
      <c r="AA296" s="489"/>
    </row>
    <row r="297" spans="2:27">
      <c r="B297" s="66" t="e">
        <f>LEFT(VLOOKUP(K297,'TCon08 al 2019-02-26'!$A$1:$H$68,6,0),6)</f>
        <v>#N/A</v>
      </c>
      <c r="C297" s="66" t="e">
        <f t="shared" si="16"/>
        <v>#N/A</v>
      </c>
      <c r="D297" s="66" t="e">
        <f>VLOOKUP(K297,'TCon08 al 2019-02-26'!$A$1:$H$68,8,0)</f>
        <v>#N/A</v>
      </c>
      <c r="E297" s="66">
        <f t="shared" si="17"/>
        <v>1900</v>
      </c>
      <c r="F297" s="66">
        <f t="shared" si="18"/>
        <v>0</v>
      </c>
      <c r="G297" s="10" t="str">
        <f t="shared" si="19"/>
        <v>19000</v>
      </c>
      <c r="H297" s="489"/>
      <c r="I297" s="489"/>
      <c r="J297" s="489"/>
      <c r="K297" s="489"/>
      <c r="L297" s="489"/>
      <c r="M297" s="490"/>
      <c r="N297" s="491"/>
      <c r="O297" s="491"/>
      <c r="P297" s="491"/>
      <c r="Q297" s="492"/>
      <c r="R297" s="493"/>
      <c r="S297" s="489"/>
      <c r="T297" s="492"/>
      <c r="U297" s="492"/>
      <c r="V297" s="493"/>
      <c r="W297" s="489"/>
      <c r="X297" s="489"/>
      <c r="Y297" s="493"/>
      <c r="Z297" s="489"/>
      <c r="AA297" s="489"/>
    </row>
    <row r="298" spans="2:27">
      <c r="B298" s="66" t="e">
        <f>LEFT(VLOOKUP(K298,'TCon08 al 2019-02-26'!$A$1:$H$68,6,0),6)</f>
        <v>#N/A</v>
      </c>
      <c r="C298" s="66" t="e">
        <f t="shared" si="16"/>
        <v>#N/A</v>
      </c>
      <c r="D298" s="66" t="e">
        <f>VLOOKUP(K298,'TCon08 al 2019-02-26'!$A$1:$H$68,8,0)</f>
        <v>#N/A</v>
      </c>
      <c r="E298" s="66">
        <f t="shared" si="17"/>
        <v>1900</v>
      </c>
      <c r="F298" s="66">
        <f t="shared" si="18"/>
        <v>0</v>
      </c>
      <c r="G298" s="10" t="str">
        <f t="shared" si="19"/>
        <v>19000</v>
      </c>
      <c r="H298" s="489"/>
      <c r="I298" s="489"/>
      <c r="J298" s="489"/>
      <c r="K298" s="489"/>
      <c r="L298" s="489"/>
      <c r="M298" s="490"/>
      <c r="N298" s="491"/>
      <c r="O298" s="491"/>
      <c r="P298" s="491"/>
      <c r="Q298" s="492"/>
      <c r="R298" s="493"/>
      <c r="S298" s="489"/>
      <c r="T298" s="492"/>
      <c r="U298" s="492"/>
      <c r="V298" s="493"/>
      <c r="W298" s="489"/>
      <c r="X298" s="489"/>
      <c r="Y298" s="493"/>
      <c r="Z298" s="489"/>
      <c r="AA298" s="489"/>
    </row>
    <row r="299" spans="2:27">
      <c r="B299" s="66" t="e">
        <f>LEFT(VLOOKUP(K299,'TCon08 al 2019-02-26'!$A$1:$H$68,6,0),6)</f>
        <v>#N/A</v>
      </c>
      <c r="C299" s="66" t="e">
        <f t="shared" si="16"/>
        <v>#N/A</v>
      </c>
      <c r="D299" s="66" t="e">
        <f>VLOOKUP(K299,'TCon08 al 2019-02-26'!$A$1:$H$68,8,0)</f>
        <v>#N/A</v>
      </c>
      <c r="E299" s="66">
        <f t="shared" si="17"/>
        <v>1900</v>
      </c>
      <c r="F299" s="66">
        <f t="shared" si="18"/>
        <v>0</v>
      </c>
      <c r="G299" s="10" t="str">
        <f t="shared" si="19"/>
        <v>19000</v>
      </c>
      <c r="H299" s="489"/>
      <c r="I299" s="489"/>
      <c r="J299" s="489"/>
      <c r="K299" s="489"/>
      <c r="L299" s="489"/>
      <c r="M299" s="490"/>
      <c r="N299" s="491"/>
      <c r="O299" s="491"/>
      <c r="P299" s="491"/>
      <c r="Q299" s="492"/>
      <c r="R299" s="493"/>
      <c r="S299" s="489"/>
      <c r="T299" s="492"/>
      <c r="U299" s="492"/>
      <c r="V299" s="493"/>
      <c r="W299" s="489"/>
      <c r="X299" s="489"/>
      <c r="Y299" s="493"/>
      <c r="Z299" s="489"/>
      <c r="AA299" s="489"/>
    </row>
    <row r="300" spans="2:27">
      <c r="B300" s="66" t="e">
        <f>LEFT(VLOOKUP(K300,'TCon08 al 2019-02-26'!$A$1:$H$68,6,0),6)</f>
        <v>#N/A</v>
      </c>
      <c r="C300" s="66" t="e">
        <f t="shared" si="16"/>
        <v>#N/A</v>
      </c>
      <c r="D300" s="66" t="e">
        <f>VLOOKUP(K300,'TCon08 al 2019-02-26'!$A$1:$H$68,8,0)</f>
        <v>#N/A</v>
      </c>
      <c r="E300" s="66">
        <f t="shared" si="17"/>
        <v>1900</v>
      </c>
      <c r="F300" s="66">
        <f t="shared" si="18"/>
        <v>0</v>
      </c>
      <c r="G300" s="10" t="str">
        <f t="shared" si="19"/>
        <v>19000</v>
      </c>
      <c r="H300" s="489"/>
      <c r="I300" s="489"/>
      <c r="J300" s="489"/>
      <c r="K300" s="489"/>
      <c r="L300" s="489"/>
      <c r="M300" s="490"/>
      <c r="N300" s="491"/>
      <c r="O300" s="491"/>
      <c r="P300" s="491"/>
      <c r="Q300" s="492"/>
      <c r="R300" s="493"/>
      <c r="S300" s="489"/>
      <c r="T300" s="492"/>
      <c r="U300" s="492"/>
      <c r="V300" s="493"/>
      <c r="W300" s="489"/>
      <c r="X300" s="489"/>
      <c r="Y300" s="493"/>
      <c r="Z300" s="489"/>
      <c r="AA300" s="489"/>
    </row>
    <row r="301" spans="2:27">
      <c r="B301" s="66" t="e">
        <f>LEFT(VLOOKUP(K301,'TCon08 al 2019-02-26'!$A$1:$H$68,6,0),6)</f>
        <v>#N/A</v>
      </c>
      <c r="C301" s="66" t="e">
        <f t="shared" si="16"/>
        <v>#N/A</v>
      </c>
      <c r="D301" s="66" t="e">
        <f>VLOOKUP(K301,'TCon08 al 2019-02-26'!$A$1:$H$68,8,0)</f>
        <v>#N/A</v>
      </c>
      <c r="E301" s="66">
        <f t="shared" si="17"/>
        <v>1900</v>
      </c>
      <c r="F301" s="66">
        <f t="shared" si="18"/>
        <v>0</v>
      </c>
      <c r="G301" s="10" t="str">
        <f t="shared" si="19"/>
        <v>19000</v>
      </c>
      <c r="H301" s="489"/>
      <c r="I301" s="489"/>
      <c r="J301" s="489"/>
      <c r="K301" s="489"/>
      <c r="L301" s="489"/>
      <c r="M301" s="490"/>
      <c r="N301" s="491"/>
      <c r="O301" s="491"/>
      <c r="P301" s="491"/>
      <c r="Q301" s="492"/>
      <c r="R301" s="493"/>
      <c r="S301" s="489"/>
      <c r="T301" s="492"/>
      <c r="U301" s="492"/>
      <c r="V301" s="493"/>
      <c r="W301" s="489"/>
      <c r="X301" s="489"/>
      <c r="Y301" s="493"/>
      <c r="Z301" s="489"/>
      <c r="AA301" s="489"/>
    </row>
    <row r="302" spans="2:27">
      <c r="B302" s="66" t="e">
        <f>LEFT(VLOOKUP(K302,'TCon08 al 2019-02-26'!$A$1:$H$68,6,0),6)</f>
        <v>#N/A</v>
      </c>
      <c r="C302" s="66" t="e">
        <f t="shared" si="16"/>
        <v>#N/A</v>
      </c>
      <c r="D302" s="66" t="e">
        <f>VLOOKUP(K302,'TCon08 al 2019-02-26'!$A$1:$H$68,8,0)</f>
        <v>#N/A</v>
      </c>
      <c r="E302" s="66">
        <f t="shared" si="17"/>
        <v>1900</v>
      </c>
      <c r="F302" s="66">
        <f t="shared" si="18"/>
        <v>0</v>
      </c>
      <c r="G302" s="10" t="str">
        <f t="shared" si="19"/>
        <v>19000</v>
      </c>
      <c r="H302" s="489"/>
      <c r="I302" s="489"/>
      <c r="J302" s="489"/>
      <c r="K302" s="489"/>
      <c r="L302" s="489"/>
      <c r="M302" s="490"/>
      <c r="N302" s="491"/>
      <c r="O302" s="491"/>
      <c r="P302" s="491"/>
      <c r="Q302" s="492"/>
      <c r="R302" s="493"/>
      <c r="S302" s="489"/>
      <c r="T302" s="492"/>
      <c r="U302" s="492"/>
      <c r="V302" s="493"/>
      <c r="W302" s="489"/>
      <c r="X302" s="489"/>
      <c r="Y302" s="493"/>
      <c r="Z302" s="489"/>
      <c r="AA302" s="489"/>
    </row>
    <row r="303" spans="2:27">
      <c r="B303" s="66" t="e">
        <f>LEFT(VLOOKUP(K303,'TCon08 al 2019-02-26'!$A$1:$H$68,6,0),6)</f>
        <v>#N/A</v>
      </c>
      <c r="C303" s="66" t="e">
        <f t="shared" si="16"/>
        <v>#N/A</v>
      </c>
      <c r="D303" s="66" t="e">
        <f>VLOOKUP(K303,'TCon08 al 2019-02-26'!$A$1:$H$68,8,0)</f>
        <v>#N/A</v>
      </c>
      <c r="E303" s="66">
        <f t="shared" si="17"/>
        <v>1900</v>
      </c>
      <c r="F303" s="66">
        <f t="shared" si="18"/>
        <v>0</v>
      </c>
      <c r="G303" s="10" t="str">
        <f t="shared" si="19"/>
        <v>19000</v>
      </c>
      <c r="H303" s="489"/>
      <c r="I303" s="489"/>
      <c r="J303" s="489"/>
      <c r="K303" s="489"/>
      <c r="L303" s="489"/>
      <c r="M303" s="490"/>
      <c r="N303" s="491"/>
      <c r="O303" s="491"/>
      <c r="P303" s="491"/>
      <c r="Q303" s="492"/>
      <c r="R303" s="493"/>
      <c r="S303" s="489"/>
      <c r="T303" s="492"/>
      <c r="U303" s="492"/>
      <c r="V303" s="493"/>
      <c r="W303" s="489"/>
      <c r="X303" s="489"/>
      <c r="Y303" s="493"/>
      <c r="Z303" s="489"/>
      <c r="AA303" s="489"/>
    </row>
    <row r="304" spans="2:27">
      <c r="B304" s="66" t="e">
        <f>LEFT(VLOOKUP(K304,'TCon08 al 2019-02-26'!$A$1:$H$68,6,0),6)</f>
        <v>#N/A</v>
      </c>
      <c r="C304" s="66" t="e">
        <f t="shared" si="16"/>
        <v>#N/A</v>
      </c>
      <c r="D304" s="66" t="e">
        <f>VLOOKUP(K304,'TCon08 al 2019-02-26'!$A$1:$H$68,8,0)</f>
        <v>#N/A</v>
      </c>
      <c r="E304" s="66">
        <f t="shared" si="17"/>
        <v>1900</v>
      </c>
      <c r="F304" s="66">
        <f t="shared" si="18"/>
        <v>0</v>
      </c>
      <c r="G304" s="10" t="str">
        <f t="shared" si="19"/>
        <v>19000</v>
      </c>
      <c r="H304" s="489"/>
      <c r="I304" s="489"/>
      <c r="J304" s="489"/>
      <c r="K304" s="489"/>
      <c r="L304" s="489"/>
      <c r="M304" s="490"/>
      <c r="N304" s="491"/>
      <c r="O304" s="491"/>
      <c r="P304" s="491"/>
      <c r="Q304" s="492"/>
      <c r="R304" s="493"/>
      <c r="S304" s="489"/>
      <c r="T304" s="492"/>
      <c r="U304" s="492"/>
      <c r="V304" s="493"/>
      <c r="W304" s="489"/>
      <c r="X304" s="489"/>
      <c r="Y304" s="493"/>
      <c r="Z304" s="489"/>
      <c r="AA304" s="489"/>
    </row>
    <row r="305" spans="2:27">
      <c r="B305" s="66" t="e">
        <f>LEFT(VLOOKUP(K305,'TCon08 al 2019-02-26'!$A$1:$H$68,6,0),6)</f>
        <v>#N/A</v>
      </c>
      <c r="C305" s="66" t="e">
        <f t="shared" si="16"/>
        <v>#N/A</v>
      </c>
      <c r="D305" s="66" t="e">
        <f>VLOOKUP(K305,'TCon08 al 2019-02-26'!$A$1:$H$68,8,0)</f>
        <v>#N/A</v>
      </c>
      <c r="E305" s="66">
        <f t="shared" si="17"/>
        <v>1900</v>
      </c>
      <c r="F305" s="66">
        <f t="shared" si="18"/>
        <v>0</v>
      </c>
      <c r="G305" s="10" t="str">
        <f t="shared" si="19"/>
        <v>19000</v>
      </c>
      <c r="H305" s="489"/>
      <c r="I305" s="489"/>
      <c r="J305" s="489"/>
      <c r="K305" s="489"/>
      <c r="L305" s="489"/>
      <c r="M305" s="490"/>
      <c r="N305" s="491"/>
      <c r="O305" s="491"/>
      <c r="P305" s="491"/>
      <c r="Q305" s="492"/>
      <c r="R305" s="493"/>
      <c r="S305" s="489"/>
      <c r="T305" s="492"/>
      <c r="U305" s="492"/>
      <c r="V305" s="493"/>
      <c r="W305" s="489"/>
      <c r="X305" s="489"/>
      <c r="Y305" s="493"/>
      <c r="Z305" s="489"/>
      <c r="AA305" s="489"/>
    </row>
    <row r="306" spans="2:27">
      <c r="B306" s="66" t="e">
        <f>LEFT(VLOOKUP(K306,'TCon08 al 2019-02-26'!$A$1:$H$68,6,0),6)</f>
        <v>#N/A</v>
      </c>
      <c r="C306" s="66" t="e">
        <f t="shared" si="16"/>
        <v>#N/A</v>
      </c>
      <c r="D306" s="66" t="e">
        <f>VLOOKUP(K306,'TCon08 al 2019-02-26'!$A$1:$H$68,8,0)</f>
        <v>#N/A</v>
      </c>
      <c r="E306" s="66">
        <f t="shared" si="17"/>
        <v>1900</v>
      </c>
      <c r="F306" s="66">
        <f t="shared" si="18"/>
        <v>0</v>
      </c>
      <c r="G306" s="10" t="str">
        <f t="shared" si="19"/>
        <v>19000</v>
      </c>
      <c r="H306" s="489"/>
      <c r="I306" s="489"/>
      <c r="J306" s="489"/>
      <c r="K306" s="489"/>
      <c r="L306" s="489"/>
      <c r="M306" s="490"/>
      <c r="N306" s="491"/>
      <c r="O306" s="491"/>
      <c r="P306" s="491"/>
      <c r="Q306" s="492"/>
      <c r="R306" s="493"/>
      <c r="S306" s="489"/>
      <c r="T306" s="492"/>
      <c r="U306" s="492"/>
      <c r="V306" s="493"/>
      <c r="W306" s="489"/>
      <c r="X306" s="489"/>
      <c r="Y306" s="493"/>
      <c r="Z306" s="489"/>
      <c r="AA306" s="489"/>
    </row>
    <row r="307" spans="2:27">
      <c r="B307" s="66" t="e">
        <f>LEFT(VLOOKUP(K307,'TCon08 al 2019-02-26'!$A$1:$H$68,6,0),6)</f>
        <v>#N/A</v>
      </c>
      <c r="C307" s="66" t="e">
        <f t="shared" si="16"/>
        <v>#N/A</v>
      </c>
      <c r="D307" s="66" t="e">
        <f>VLOOKUP(K307,'TCon08 al 2019-02-26'!$A$1:$H$68,8,0)</f>
        <v>#N/A</v>
      </c>
      <c r="E307" s="66">
        <f t="shared" si="17"/>
        <v>1900</v>
      </c>
      <c r="F307" s="66">
        <f t="shared" si="18"/>
        <v>0</v>
      </c>
      <c r="G307" s="10" t="str">
        <f t="shared" si="19"/>
        <v>19000</v>
      </c>
      <c r="H307" s="489"/>
      <c r="I307" s="489"/>
      <c r="J307" s="489"/>
      <c r="K307" s="489"/>
      <c r="L307" s="489"/>
      <c r="M307" s="490"/>
      <c r="N307" s="491"/>
      <c r="O307" s="491"/>
      <c r="P307" s="491"/>
      <c r="Q307" s="492"/>
      <c r="R307" s="493"/>
      <c r="S307" s="489"/>
      <c r="T307" s="492"/>
      <c r="U307" s="492"/>
      <c r="V307" s="493"/>
      <c r="W307" s="489"/>
      <c r="X307" s="489"/>
      <c r="Y307" s="493"/>
      <c r="Z307" s="489"/>
      <c r="AA307" s="489"/>
    </row>
    <row r="308" spans="2:27">
      <c r="B308" s="66" t="e">
        <f>LEFT(VLOOKUP(K308,'TCon08 al 2019-02-26'!$A$1:$H$68,6,0),6)</f>
        <v>#N/A</v>
      </c>
      <c r="C308" s="66" t="e">
        <f t="shared" si="16"/>
        <v>#N/A</v>
      </c>
      <c r="D308" s="66" t="e">
        <f>VLOOKUP(K308,'TCon08 al 2019-02-26'!$A$1:$H$68,8,0)</f>
        <v>#N/A</v>
      </c>
      <c r="E308" s="66">
        <f t="shared" si="17"/>
        <v>1900</v>
      </c>
      <c r="F308" s="66">
        <f t="shared" si="18"/>
        <v>0</v>
      </c>
      <c r="G308" s="10" t="str">
        <f t="shared" si="19"/>
        <v>19000</v>
      </c>
      <c r="H308" s="489"/>
      <c r="I308" s="489"/>
      <c r="J308" s="489"/>
      <c r="K308" s="489"/>
      <c r="L308" s="489"/>
      <c r="M308" s="490"/>
      <c r="N308" s="491"/>
      <c r="O308" s="491"/>
      <c r="P308" s="491"/>
      <c r="Q308" s="492"/>
      <c r="R308" s="493"/>
      <c r="S308" s="489"/>
      <c r="T308" s="492"/>
      <c r="U308" s="492"/>
      <c r="V308" s="493"/>
      <c r="W308" s="489"/>
      <c r="X308" s="489"/>
      <c r="Y308" s="493"/>
      <c r="Z308" s="489"/>
      <c r="AA308" s="489"/>
    </row>
    <row r="309" spans="2:27">
      <c r="B309" s="66" t="e">
        <f>LEFT(VLOOKUP(K309,'TCon08 al 2019-02-26'!$A$1:$H$68,6,0),6)</f>
        <v>#N/A</v>
      </c>
      <c r="C309" s="66" t="e">
        <f t="shared" si="16"/>
        <v>#N/A</v>
      </c>
      <c r="D309" s="66" t="e">
        <f>VLOOKUP(K309,'TCon08 al 2019-02-26'!$A$1:$H$68,8,0)</f>
        <v>#N/A</v>
      </c>
      <c r="E309" s="66">
        <f t="shared" si="17"/>
        <v>1900</v>
      </c>
      <c r="F309" s="66">
        <f t="shared" si="18"/>
        <v>0</v>
      </c>
      <c r="G309" s="10" t="str">
        <f t="shared" si="19"/>
        <v>19000</v>
      </c>
      <c r="H309" s="489"/>
      <c r="I309" s="489"/>
      <c r="J309" s="489"/>
      <c r="K309" s="489"/>
      <c r="L309" s="489"/>
      <c r="M309" s="490"/>
      <c r="N309" s="491"/>
      <c r="O309" s="491"/>
      <c r="P309" s="491"/>
      <c r="Q309" s="492"/>
      <c r="R309" s="493"/>
      <c r="S309" s="489"/>
      <c r="T309" s="492"/>
      <c r="U309" s="492"/>
      <c r="V309" s="493"/>
      <c r="W309" s="489"/>
      <c r="X309" s="489"/>
      <c r="Y309" s="493"/>
      <c r="Z309" s="489"/>
      <c r="AA309" s="489"/>
    </row>
    <row r="310" spans="2:27">
      <c r="B310" s="66" t="e">
        <f>LEFT(VLOOKUP(K310,'TCon08 al 2019-02-26'!$A$1:$H$68,6,0),6)</f>
        <v>#N/A</v>
      </c>
      <c r="C310" s="66" t="e">
        <f t="shared" si="16"/>
        <v>#N/A</v>
      </c>
      <c r="D310" s="66" t="e">
        <f>VLOOKUP(K310,'TCon08 al 2019-02-26'!$A$1:$H$68,8,0)</f>
        <v>#N/A</v>
      </c>
      <c r="E310" s="66">
        <f t="shared" si="17"/>
        <v>1900</v>
      </c>
      <c r="F310" s="66">
        <f t="shared" si="18"/>
        <v>0</v>
      </c>
      <c r="G310" s="10" t="str">
        <f t="shared" si="19"/>
        <v>19000</v>
      </c>
      <c r="H310" s="489"/>
      <c r="I310" s="489"/>
      <c r="J310" s="489"/>
      <c r="K310" s="489"/>
      <c r="L310" s="489"/>
      <c r="M310" s="490"/>
      <c r="N310" s="491"/>
      <c r="O310" s="491"/>
      <c r="P310" s="491"/>
      <c r="Q310" s="492"/>
      <c r="R310" s="493"/>
      <c r="S310" s="489"/>
      <c r="T310" s="492"/>
      <c r="U310" s="492"/>
      <c r="V310" s="493"/>
      <c r="W310" s="489"/>
      <c r="X310" s="489"/>
      <c r="Y310" s="493"/>
      <c r="Z310" s="489"/>
      <c r="AA310" s="489"/>
    </row>
    <row r="311" spans="2:27">
      <c r="B311" s="66" t="e">
        <f>LEFT(VLOOKUP(K311,'TCon08 al 2019-02-26'!$A$1:$H$68,6,0),6)</f>
        <v>#N/A</v>
      </c>
      <c r="C311" s="66" t="e">
        <f t="shared" si="16"/>
        <v>#N/A</v>
      </c>
      <c r="D311" s="66" t="e">
        <f>VLOOKUP(K311,'TCon08 al 2019-02-26'!$A$1:$H$68,8,0)</f>
        <v>#N/A</v>
      </c>
      <c r="E311" s="66">
        <f t="shared" si="17"/>
        <v>1900</v>
      </c>
      <c r="F311" s="66">
        <f t="shared" si="18"/>
        <v>0</v>
      </c>
      <c r="G311" s="10" t="str">
        <f t="shared" si="19"/>
        <v>19000</v>
      </c>
      <c r="H311" s="489"/>
      <c r="I311" s="489"/>
      <c r="J311" s="489"/>
      <c r="K311" s="489"/>
      <c r="L311" s="489"/>
      <c r="M311" s="490"/>
      <c r="N311" s="491"/>
      <c r="O311" s="491"/>
      <c r="P311" s="491"/>
      <c r="Q311" s="492"/>
      <c r="R311" s="493"/>
      <c r="S311" s="489"/>
      <c r="T311" s="492"/>
      <c r="U311" s="492"/>
      <c r="V311" s="493"/>
      <c r="W311" s="489"/>
      <c r="X311" s="489"/>
      <c r="Y311" s="493"/>
      <c r="Z311" s="489"/>
      <c r="AA311" s="489"/>
    </row>
    <row r="312" spans="2:27">
      <c r="B312" s="66" t="e">
        <f>LEFT(VLOOKUP(K312,'TCon08 al 2019-02-26'!$A$1:$H$68,6,0),6)</f>
        <v>#N/A</v>
      </c>
      <c r="C312" s="66" t="e">
        <f t="shared" si="16"/>
        <v>#N/A</v>
      </c>
      <c r="D312" s="66" t="e">
        <f>VLOOKUP(K312,'TCon08 al 2019-02-26'!$A$1:$H$68,8,0)</f>
        <v>#N/A</v>
      </c>
      <c r="E312" s="66">
        <f t="shared" si="17"/>
        <v>1900</v>
      </c>
      <c r="F312" s="66">
        <f t="shared" si="18"/>
        <v>0</v>
      </c>
      <c r="G312" s="10" t="str">
        <f t="shared" si="19"/>
        <v>19000</v>
      </c>
      <c r="H312" s="489"/>
      <c r="I312" s="489"/>
      <c r="J312" s="489"/>
      <c r="K312" s="489"/>
      <c r="L312" s="489"/>
      <c r="M312" s="490"/>
      <c r="N312" s="491"/>
      <c r="O312" s="491"/>
      <c r="P312" s="491"/>
      <c r="Q312" s="492"/>
      <c r="R312" s="493"/>
      <c r="S312" s="489"/>
      <c r="T312" s="492"/>
      <c r="U312" s="492"/>
      <c r="V312" s="493"/>
      <c r="W312" s="489"/>
      <c r="X312" s="489"/>
      <c r="Y312" s="493"/>
      <c r="Z312" s="489"/>
      <c r="AA312" s="489"/>
    </row>
    <row r="313" spans="2:27">
      <c r="B313" s="66" t="e">
        <f>LEFT(VLOOKUP(K313,'TCon08 al 2019-02-26'!$A$1:$H$68,6,0),6)</f>
        <v>#N/A</v>
      </c>
      <c r="C313" s="66" t="e">
        <f t="shared" si="16"/>
        <v>#N/A</v>
      </c>
      <c r="D313" s="66" t="e">
        <f>VLOOKUP(K313,'TCon08 al 2019-02-26'!$A$1:$H$68,8,0)</f>
        <v>#N/A</v>
      </c>
      <c r="E313" s="66">
        <f t="shared" si="17"/>
        <v>1900</v>
      </c>
      <c r="F313" s="66">
        <f t="shared" si="18"/>
        <v>0</v>
      </c>
      <c r="G313" s="10" t="str">
        <f t="shared" si="19"/>
        <v>19000</v>
      </c>
      <c r="H313" s="489"/>
      <c r="I313" s="489"/>
      <c r="J313" s="489"/>
      <c r="K313" s="489"/>
      <c r="L313" s="489"/>
      <c r="M313" s="490"/>
      <c r="N313" s="491"/>
      <c r="O313" s="491"/>
      <c r="P313" s="491"/>
      <c r="Q313" s="492"/>
      <c r="R313" s="493"/>
      <c r="S313" s="489"/>
      <c r="T313" s="492"/>
      <c r="U313" s="492"/>
      <c r="V313" s="493"/>
      <c r="W313" s="489"/>
      <c r="X313" s="489"/>
      <c r="Y313" s="493"/>
      <c r="Z313" s="489"/>
      <c r="AA313" s="489"/>
    </row>
    <row r="314" spans="2:27">
      <c r="B314" s="66" t="e">
        <f>LEFT(VLOOKUP(K314,'TCon08 al 2019-02-26'!$A$1:$H$68,6,0),6)</f>
        <v>#N/A</v>
      </c>
      <c r="C314" s="66" t="e">
        <f t="shared" si="16"/>
        <v>#N/A</v>
      </c>
      <c r="D314" s="66" t="e">
        <f>VLOOKUP(K314,'TCon08 al 2019-02-26'!$A$1:$H$68,8,0)</f>
        <v>#N/A</v>
      </c>
      <c r="E314" s="66">
        <f t="shared" si="17"/>
        <v>1900</v>
      </c>
      <c r="F314" s="66">
        <f t="shared" si="18"/>
        <v>0</v>
      </c>
      <c r="G314" s="10" t="str">
        <f t="shared" si="19"/>
        <v>19000</v>
      </c>
      <c r="H314" s="489"/>
      <c r="I314" s="489"/>
      <c r="J314" s="489"/>
      <c r="K314" s="489"/>
      <c r="L314" s="489"/>
      <c r="M314" s="490"/>
      <c r="N314" s="491"/>
      <c r="O314" s="491"/>
      <c r="P314" s="491"/>
      <c r="Q314" s="492"/>
      <c r="R314" s="493"/>
      <c r="S314" s="489"/>
      <c r="T314" s="492"/>
      <c r="U314" s="492"/>
      <c r="V314" s="493"/>
      <c r="W314" s="489"/>
      <c r="X314" s="489"/>
      <c r="Y314" s="493"/>
      <c r="Z314" s="489"/>
      <c r="AA314" s="489"/>
    </row>
    <row r="315" spans="2:27">
      <c r="B315" s="66" t="e">
        <f>LEFT(VLOOKUP(K315,'TCon08 al 2019-02-26'!$A$1:$H$68,6,0),6)</f>
        <v>#N/A</v>
      </c>
      <c r="C315" s="66" t="e">
        <f t="shared" si="16"/>
        <v>#N/A</v>
      </c>
      <c r="D315" s="66" t="e">
        <f>VLOOKUP(K315,'TCon08 al 2019-02-26'!$A$1:$H$68,8,0)</f>
        <v>#N/A</v>
      </c>
      <c r="E315" s="66">
        <f t="shared" si="17"/>
        <v>1900</v>
      </c>
      <c r="F315" s="66">
        <f t="shared" si="18"/>
        <v>0</v>
      </c>
      <c r="G315" s="10" t="str">
        <f t="shared" si="19"/>
        <v>19000</v>
      </c>
      <c r="H315" s="489"/>
      <c r="I315" s="489"/>
      <c r="J315" s="489"/>
      <c r="K315" s="489"/>
      <c r="L315" s="489"/>
      <c r="M315" s="490"/>
      <c r="N315" s="491"/>
      <c r="O315" s="491"/>
      <c r="P315" s="491"/>
      <c r="Q315" s="492"/>
      <c r="R315" s="493"/>
      <c r="S315" s="489"/>
      <c r="T315" s="492"/>
      <c r="U315" s="492"/>
      <c r="V315" s="493"/>
      <c r="W315" s="489"/>
      <c r="X315" s="489"/>
      <c r="Y315" s="493"/>
      <c r="Z315" s="489"/>
      <c r="AA315" s="489"/>
    </row>
    <row r="316" spans="2:27">
      <c r="B316" s="66" t="e">
        <f>LEFT(VLOOKUP(K316,'TCon08 al 2019-02-26'!$A$1:$H$68,6,0),6)</f>
        <v>#N/A</v>
      </c>
      <c r="C316" s="66" t="e">
        <f t="shared" si="16"/>
        <v>#N/A</v>
      </c>
      <c r="D316" s="66" t="e">
        <f>VLOOKUP(K316,'TCon08 al 2019-02-26'!$A$1:$H$68,8,0)</f>
        <v>#N/A</v>
      </c>
      <c r="E316" s="66">
        <f t="shared" si="17"/>
        <v>1900</v>
      </c>
      <c r="F316" s="66">
        <f t="shared" si="18"/>
        <v>0</v>
      </c>
      <c r="G316" s="10" t="str">
        <f t="shared" si="19"/>
        <v>19000</v>
      </c>
      <c r="H316" s="489"/>
      <c r="I316" s="489"/>
      <c r="J316" s="489"/>
      <c r="K316" s="489"/>
      <c r="L316" s="489"/>
      <c r="M316" s="490"/>
      <c r="N316" s="491"/>
      <c r="O316" s="491"/>
      <c r="P316" s="491"/>
      <c r="Q316" s="492"/>
      <c r="R316" s="493"/>
      <c r="S316" s="489"/>
      <c r="T316" s="492"/>
      <c r="U316" s="492"/>
      <c r="V316" s="493"/>
      <c r="W316" s="489"/>
      <c r="X316" s="489"/>
      <c r="Y316" s="493"/>
      <c r="Z316" s="489"/>
      <c r="AA316" s="489"/>
    </row>
    <row r="317" spans="2:27">
      <c r="B317" s="66" t="e">
        <f>LEFT(VLOOKUP(K317,'TCon08 al 2019-02-26'!$A$1:$H$68,6,0),6)</f>
        <v>#N/A</v>
      </c>
      <c r="C317" s="66" t="e">
        <f t="shared" si="16"/>
        <v>#N/A</v>
      </c>
      <c r="D317" s="66" t="e">
        <f>VLOOKUP(K317,'TCon08 al 2019-02-26'!$A$1:$H$68,8,0)</f>
        <v>#N/A</v>
      </c>
      <c r="E317" s="66">
        <f t="shared" si="17"/>
        <v>1900</v>
      </c>
      <c r="F317" s="66">
        <f t="shared" si="18"/>
        <v>0</v>
      </c>
      <c r="G317" s="10" t="str">
        <f t="shared" si="19"/>
        <v>19000</v>
      </c>
      <c r="H317" s="489"/>
      <c r="I317" s="489"/>
      <c r="J317" s="489"/>
      <c r="K317" s="489"/>
      <c r="L317" s="489"/>
      <c r="M317" s="490"/>
      <c r="N317" s="491"/>
      <c r="O317" s="491"/>
      <c r="P317" s="491"/>
      <c r="Q317" s="492"/>
      <c r="R317" s="493"/>
      <c r="S317" s="489"/>
      <c r="T317" s="492"/>
      <c r="U317" s="492"/>
      <c r="V317" s="493"/>
      <c r="W317" s="489"/>
      <c r="X317" s="489"/>
      <c r="Y317" s="493"/>
      <c r="Z317" s="489"/>
      <c r="AA317" s="489"/>
    </row>
    <row r="318" spans="2:27">
      <c r="B318" s="66" t="e">
        <f>LEFT(VLOOKUP(K318,'TCon08 al 2019-02-26'!$A$1:$H$68,6,0),6)</f>
        <v>#N/A</v>
      </c>
      <c r="C318" s="66" t="e">
        <f t="shared" si="16"/>
        <v>#N/A</v>
      </c>
      <c r="D318" s="66" t="e">
        <f>VLOOKUP(K318,'TCon08 al 2019-02-26'!$A$1:$H$68,8,0)</f>
        <v>#N/A</v>
      </c>
      <c r="E318" s="66">
        <f t="shared" si="17"/>
        <v>1900</v>
      </c>
      <c r="F318" s="66">
        <f t="shared" si="18"/>
        <v>0</v>
      </c>
      <c r="G318" s="10" t="str">
        <f t="shared" si="19"/>
        <v>19000</v>
      </c>
      <c r="H318" s="489"/>
      <c r="I318" s="489"/>
      <c r="J318" s="489"/>
      <c r="K318" s="489"/>
      <c r="L318" s="489"/>
      <c r="M318" s="490"/>
      <c r="N318" s="491"/>
      <c r="O318" s="491"/>
      <c r="P318" s="491"/>
      <c r="Q318" s="492"/>
      <c r="R318" s="493"/>
      <c r="S318" s="489"/>
      <c r="T318" s="492"/>
      <c r="U318" s="492"/>
      <c r="V318" s="493"/>
      <c r="W318" s="489"/>
      <c r="X318" s="489"/>
      <c r="Y318" s="493"/>
      <c r="Z318" s="489"/>
      <c r="AA318" s="489"/>
    </row>
    <row r="319" spans="2:27">
      <c r="B319" s="66" t="e">
        <f>LEFT(VLOOKUP(K319,'TCon08 al 2019-02-26'!$A$1:$H$68,6,0),6)</f>
        <v>#N/A</v>
      </c>
      <c r="C319" s="66" t="e">
        <f t="shared" si="16"/>
        <v>#N/A</v>
      </c>
      <c r="D319" s="66" t="e">
        <f>VLOOKUP(K319,'TCon08 al 2019-02-26'!$A$1:$H$68,8,0)</f>
        <v>#N/A</v>
      </c>
      <c r="E319" s="66">
        <f t="shared" si="17"/>
        <v>1900</v>
      </c>
      <c r="F319" s="66">
        <f t="shared" si="18"/>
        <v>0</v>
      </c>
      <c r="G319" s="10" t="str">
        <f t="shared" si="19"/>
        <v>19000</v>
      </c>
      <c r="H319" s="489"/>
      <c r="I319" s="489"/>
      <c r="J319" s="489"/>
      <c r="K319" s="489"/>
      <c r="L319" s="489"/>
      <c r="M319" s="490"/>
      <c r="N319" s="491"/>
      <c r="O319" s="491"/>
      <c r="P319" s="491"/>
      <c r="Q319" s="492"/>
      <c r="R319" s="493"/>
      <c r="S319" s="489"/>
      <c r="T319" s="492"/>
      <c r="U319" s="492"/>
      <c r="V319" s="493"/>
      <c r="W319" s="489"/>
      <c r="X319" s="489"/>
      <c r="Y319" s="493"/>
      <c r="Z319" s="489"/>
      <c r="AA319" s="489"/>
    </row>
    <row r="320" spans="2:27">
      <c r="B320" s="66" t="e">
        <f>LEFT(VLOOKUP(K320,'TCon08 al 2019-02-26'!$A$1:$H$68,6,0),6)</f>
        <v>#N/A</v>
      </c>
      <c r="C320" s="66" t="e">
        <f t="shared" si="16"/>
        <v>#N/A</v>
      </c>
      <c r="D320" s="66" t="e">
        <f>VLOOKUP(K320,'TCon08 al 2019-02-26'!$A$1:$H$68,8,0)</f>
        <v>#N/A</v>
      </c>
      <c r="E320" s="66">
        <f t="shared" si="17"/>
        <v>1900</v>
      </c>
      <c r="F320" s="66">
        <f t="shared" si="18"/>
        <v>0</v>
      </c>
      <c r="G320" s="10" t="str">
        <f t="shared" si="19"/>
        <v>19000</v>
      </c>
      <c r="H320" s="489"/>
      <c r="I320" s="489"/>
      <c r="J320" s="489"/>
      <c r="K320" s="489"/>
      <c r="L320" s="489"/>
      <c r="M320" s="490"/>
      <c r="N320" s="491"/>
      <c r="O320" s="491"/>
      <c r="P320" s="491"/>
      <c r="Q320" s="492"/>
      <c r="R320" s="493"/>
      <c r="S320" s="489"/>
      <c r="T320" s="492"/>
      <c r="U320" s="492"/>
      <c r="V320" s="493"/>
      <c r="W320" s="489"/>
      <c r="X320" s="489"/>
      <c r="Y320" s="493"/>
      <c r="Z320" s="489"/>
      <c r="AA320" s="489"/>
    </row>
    <row r="321" spans="2:27">
      <c r="B321" s="66" t="e">
        <f>LEFT(VLOOKUP(K321,'TCon08 al 2019-02-26'!$A$1:$H$68,6,0),6)</f>
        <v>#N/A</v>
      </c>
      <c r="C321" s="66" t="e">
        <f t="shared" si="16"/>
        <v>#N/A</v>
      </c>
      <c r="D321" s="66" t="e">
        <f>VLOOKUP(K321,'TCon08 al 2019-02-26'!$A$1:$H$68,8,0)</f>
        <v>#N/A</v>
      </c>
      <c r="E321" s="66">
        <f t="shared" si="17"/>
        <v>1900</v>
      </c>
      <c r="F321" s="66">
        <f t="shared" si="18"/>
        <v>0</v>
      </c>
      <c r="G321" s="10" t="str">
        <f t="shared" si="19"/>
        <v>19000</v>
      </c>
      <c r="H321" s="489"/>
      <c r="I321" s="489"/>
      <c r="J321" s="489"/>
      <c r="K321" s="489"/>
      <c r="L321" s="489"/>
      <c r="M321" s="490"/>
      <c r="N321" s="491"/>
      <c r="O321" s="491"/>
      <c r="P321" s="491"/>
      <c r="Q321" s="492"/>
      <c r="R321" s="493"/>
      <c r="S321" s="489"/>
      <c r="T321" s="492"/>
      <c r="U321" s="492"/>
      <c r="V321" s="493"/>
      <c r="W321" s="489"/>
      <c r="X321" s="489"/>
      <c r="Y321" s="493"/>
      <c r="Z321" s="489"/>
      <c r="AA321" s="489"/>
    </row>
    <row r="322" spans="2:27">
      <c r="B322" s="66" t="e">
        <f>LEFT(VLOOKUP(K322,'TCon08 al 2019-02-26'!$A$1:$H$68,6,0),6)</f>
        <v>#N/A</v>
      </c>
      <c r="C322" s="66" t="e">
        <f t="shared" si="16"/>
        <v>#N/A</v>
      </c>
      <c r="D322" s="66" t="e">
        <f>VLOOKUP(K322,'TCon08 al 2019-02-26'!$A$1:$H$68,8,0)</f>
        <v>#N/A</v>
      </c>
      <c r="E322" s="66">
        <f t="shared" si="17"/>
        <v>1900</v>
      </c>
      <c r="F322" s="66">
        <f t="shared" si="18"/>
        <v>0</v>
      </c>
      <c r="G322" s="10" t="str">
        <f t="shared" si="19"/>
        <v>19000</v>
      </c>
      <c r="H322" s="489"/>
      <c r="I322" s="489"/>
      <c r="J322" s="489"/>
      <c r="K322" s="489"/>
      <c r="L322" s="489"/>
      <c r="M322" s="490"/>
      <c r="N322" s="491"/>
      <c r="O322" s="491"/>
      <c r="P322" s="491"/>
      <c r="Q322" s="492"/>
      <c r="R322" s="493"/>
      <c r="S322" s="489"/>
      <c r="T322" s="492"/>
      <c r="U322" s="492"/>
      <c r="V322" s="493"/>
      <c r="W322" s="489"/>
      <c r="X322" s="489"/>
      <c r="Y322" s="493"/>
      <c r="Z322" s="489"/>
      <c r="AA322" s="489"/>
    </row>
    <row r="323" spans="2:27">
      <c r="B323" s="66" t="e">
        <f>LEFT(VLOOKUP(K323,'TCon08 al 2019-02-26'!$A$1:$H$68,6,0),6)</f>
        <v>#N/A</v>
      </c>
      <c r="C323" s="66" t="e">
        <f t="shared" si="16"/>
        <v>#N/A</v>
      </c>
      <c r="D323" s="66" t="e">
        <f>VLOOKUP(K323,'TCon08 al 2019-02-26'!$A$1:$H$68,8,0)</f>
        <v>#N/A</v>
      </c>
      <c r="E323" s="66">
        <f t="shared" si="17"/>
        <v>1900</v>
      </c>
      <c r="F323" s="66">
        <f t="shared" si="18"/>
        <v>0</v>
      </c>
      <c r="G323" s="10" t="str">
        <f t="shared" si="19"/>
        <v>19000</v>
      </c>
      <c r="H323" s="489"/>
      <c r="I323" s="489"/>
      <c r="J323" s="489"/>
      <c r="K323" s="489"/>
      <c r="L323" s="489"/>
      <c r="M323" s="490"/>
      <c r="N323" s="491"/>
      <c r="O323" s="491"/>
      <c r="P323" s="491"/>
      <c r="Q323" s="492"/>
      <c r="R323" s="493"/>
      <c r="S323" s="489"/>
      <c r="T323" s="492"/>
      <c r="U323" s="492"/>
      <c r="V323" s="493"/>
      <c r="W323" s="489"/>
      <c r="X323" s="489"/>
      <c r="Y323" s="493"/>
      <c r="Z323" s="489"/>
      <c r="AA323" s="489"/>
    </row>
    <row r="324" spans="2:27">
      <c r="B324" s="66" t="e">
        <f>LEFT(VLOOKUP(K324,'TCon08 al 2019-02-26'!$A$1:$H$68,6,0),6)</f>
        <v>#N/A</v>
      </c>
      <c r="C324" s="66" t="e">
        <f t="shared" ref="C324:C387" si="20">CONCATENATE(MID(B324,1,1),".",MID(B324,2,1),".",MID(B324,3,2),".",MID(B324,5,2))</f>
        <v>#N/A</v>
      </c>
      <c r="D324" s="66" t="e">
        <f>VLOOKUP(K324,'TCon08 al 2019-02-26'!$A$1:$H$68,8,0)</f>
        <v>#N/A</v>
      </c>
      <c r="E324" s="66">
        <f t="shared" ref="E324:E387" si="21">YEAR(J324)</f>
        <v>1900</v>
      </c>
      <c r="F324" s="66">
        <f t="shared" si="18"/>
        <v>0</v>
      </c>
      <c r="G324" s="10" t="str">
        <f t="shared" si="19"/>
        <v>19000</v>
      </c>
      <c r="H324" s="489"/>
      <c r="I324" s="489"/>
      <c r="J324" s="489"/>
      <c r="K324" s="489"/>
      <c r="L324" s="489"/>
      <c r="M324" s="490"/>
      <c r="N324" s="491"/>
      <c r="O324" s="491"/>
      <c r="P324" s="491"/>
      <c r="Q324" s="492"/>
      <c r="R324" s="493"/>
      <c r="S324" s="489"/>
      <c r="T324" s="492"/>
      <c r="U324" s="492"/>
      <c r="V324" s="493"/>
      <c r="W324" s="489"/>
      <c r="X324" s="489"/>
      <c r="Y324" s="493"/>
      <c r="Z324" s="489"/>
      <c r="AA324" s="489"/>
    </row>
    <row r="325" spans="2:27">
      <c r="B325" s="66" t="e">
        <f>LEFT(VLOOKUP(K325,'TCon08 al 2019-02-26'!$A$1:$H$68,6,0),6)</f>
        <v>#N/A</v>
      </c>
      <c r="C325" s="66" t="e">
        <f t="shared" si="20"/>
        <v>#N/A</v>
      </c>
      <c r="D325" s="66" t="e">
        <f>VLOOKUP(K325,'TCon08 al 2019-02-26'!$A$1:$H$68,8,0)</f>
        <v>#N/A</v>
      </c>
      <c r="E325" s="66">
        <f t="shared" si="21"/>
        <v>1900</v>
      </c>
      <c r="F325" s="66">
        <f t="shared" ref="F325:F388" si="22">+IF(J325=0,0,MONTH(J325))</f>
        <v>0</v>
      </c>
      <c r="G325" s="10" t="str">
        <f t="shared" ref="G325:G388" si="23">+E325&amp;F325</f>
        <v>19000</v>
      </c>
      <c r="H325" s="489"/>
      <c r="I325" s="489"/>
      <c r="J325" s="489"/>
      <c r="K325" s="489"/>
      <c r="L325" s="489"/>
      <c r="M325" s="490"/>
      <c r="N325" s="491"/>
      <c r="O325" s="491"/>
      <c r="P325" s="491"/>
      <c r="Q325" s="492"/>
      <c r="R325" s="493"/>
      <c r="S325" s="489"/>
      <c r="T325" s="492"/>
      <c r="U325" s="492"/>
      <c r="V325" s="493"/>
      <c r="W325" s="489"/>
      <c r="X325" s="489"/>
      <c r="Y325" s="493"/>
      <c r="Z325" s="489"/>
      <c r="AA325" s="489"/>
    </row>
    <row r="326" spans="2:27">
      <c r="B326" s="66" t="e">
        <f>LEFT(VLOOKUP(K326,'TCon08 al 2019-02-26'!$A$1:$H$68,6,0),6)</f>
        <v>#N/A</v>
      </c>
      <c r="C326" s="66" t="e">
        <f t="shared" si="20"/>
        <v>#N/A</v>
      </c>
      <c r="D326" s="66" t="e">
        <f>VLOOKUP(K326,'TCon08 al 2019-02-26'!$A$1:$H$68,8,0)</f>
        <v>#N/A</v>
      </c>
      <c r="E326" s="66">
        <f t="shared" si="21"/>
        <v>1900</v>
      </c>
      <c r="F326" s="66">
        <f t="shared" si="22"/>
        <v>0</v>
      </c>
      <c r="G326" s="10" t="str">
        <f t="shared" si="23"/>
        <v>19000</v>
      </c>
      <c r="H326" s="489"/>
      <c r="I326" s="489"/>
      <c r="J326" s="489"/>
      <c r="K326" s="489"/>
      <c r="L326" s="489"/>
      <c r="M326" s="490"/>
      <c r="N326" s="491"/>
      <c r="O326" s="491"/>
      <c r="P326" s="491"/>
      <c r="Q326" s="492"/>
      <c r="R326" s="493"/>
      <c r="S326" s="489"/>
      <c r="T326" s="492"/>
      <c r="U326" s="492"/>
      <c r="V326" s="493"/>
      <c r="W326" s="489"/>
      <c r="X326" s="489"/>
      <c r="Y326" s="493"/>
      <c r="Z326" s="489"/>
      <c r="AA326" s="489"/>
    </row>
    <row r="327" spans="2:27">
      <c r="B327" s="66" t="e">
        <f>LEFT(VLOOKUP(K327,'TCon08 al 2019-02-26'!$A$1:$H$68,6,0),6)</f>
        <v>#N/A</v>
      </c>
      <c r="C327" s="66" t="e">
        <f t="shared" si="20"/>
        <v>#N/A</v>
      </c>
      <c r="D327" s="66" t="e">
        <f>VLOOKUP(K327,'TCon08 al 2019-02-26'!$A$1:$H$68,8,0)</f>
        <v>#N/A</v>
      </c>
      <c r="E327" s="66">
        <f t="shared" si="21"/>
        <v>1900</v>
      </c>
      <c r="F327" s="66">
        <f t="shared" si="22"/>
        <v>0</v>
      </c>
      <c r="G327" s="10" t="str">
        <f t="shared" si="23"/>
        <v>19000</v>
      </c>
      <c r="H327" s="489"/>
      <c r="I327" s="489"/>
      <c r="J327" s="489"/>
      <c r="K327" s="489"/>
      <c r="L327" s="489"/>
      <c r="M327" s="490"/>
      <c r="N327" s="491"/>
      <c r="O327" s="491"/>
      <c r="P327" s="491"/>
      <c r="Q327" s="492"/>
      <c r="R327" s="493"/>
      <c r="S327" s="489"/>
      <c r="T327" s="492"/>
      <c r="U327" s="492"/>
      <c r="V327" s="493"/>
      <c r="W327" s="489"/>
      <c r="X327" s="489"/>
      <c r="Y327" s="493"/>
      <c r="Z327" s="489"/>
      <c r="AA327" s="489"/>
    </row>
    <row r="328" spans="2:27">
      <c r="B328" s="66" t="e">
        <f>LEFT(VLOOKUP(K328,'TCon08 al 2019-02-26'!$A$1:$H$68,6,0),6)</f>
        <v>#N/A</v>
      </c>
      <c r="C328" s="66" t="e">
        <f t="shared" si="20"/>
        <v>#N/A</v>
      </c>
      <c r="D328" s="66" t="e">
        <f>VLOOKUP(K328,'TCon08 al 2019-02-26'!$A$1:$H$68,8,0)</f>
        <v>#N/A</v>
      </c>
      <c r="E328" s="66">
        <f t="shared" si="21"/>
        <v>1900</v>
      </c>
      <c r="F328" s="66">
        <f t="shared" si="22"/>
        <v>0</v>
      </c>
      <c r="G328" s="10" t="str">
        <f t="shared" si="23"/>
        <v>19000</v>
      </c>
      <c r="H328" s="489"/>
      <c r="I328" s="489"/>
      <c r="J328" s="489"/>
      <c r="K328" s="489"/>
      <c r="L328" s="489"/>
      <c r="M328" s="490"/>
      <c r="N328" s="491"/>
      <c r="O328" s="491"/>
      <c r="P328" s="491"/>
      <c r="Q328" s="492"/>
      <c r="R328" s="493"/>
      <c r="S328" s="489"/>
      <c r="T328" s="492"/>
      <c r="U328" s="492"/>
      <c r="V328" s="493"/>
      <c r="W328" s="489"/>
      <c r="X328" s="489"/>
      <c r="Y328" s="493"/>
      <c r="Z328" s="489"/>
      <c r="AA328" s="489"/>
    </row>
    <row r="329" spans="2:27">
      <c r="B329" s="66" t="e">
        <f>LEFT(VLOOKUP(K329,'TCon08 al 2019-02-26'!$A$1:$H$68,6,0),6)</f>
        <v>#N/A</v>
      </c>
      <c r="C329" s="66" t="e">
        <f t="shared" si="20"/>
        <v>#N/A</v>
      </c>
      <c r="D329" s="66" t="e">
        <f>VLOOKUP(K329,'TCon08 al 2019-02-26'!$A$1:$H$68,8,0)</f>
        <v>#N/A</v>
      </c>
      <c r="E329" s="66">
        <f t="shared" si="21"/>
        <v>1900</v>
      </c>
      <c r="F329" s="66">
        <f t="shared" si="22"/>
        <v>0</v>
      </c>
      <c r="G329" s="10" t="str">
        <f t="shared" si="23"/>
        <v>19000</v>
      </c>
      <c r="H329" s="489"/>
      <c r="I329" s="489"/>
      <c r="J329" s="489"/>
      <c r="K329" s="489"/>
      <c r="L329" s="489"/>
      <c r="M329" s="490"/>
      <c r="N329" s="491"/>
      <c r="O329" s="491"/>
      <c r="P329" s="491"/>
      <c r="Q329" s="492"/>
      <c r="R329" s="493"/>
      <c r="S329" s="489"/>
      <c r="T329" s="492"/>
      <c r="U329" s="492"/>
      <c r="V329" s="493"/>
      <c r="W329" s="489"/>
      <c r="X329" s="489"/>
      <c r="Y329" s="493"/>
      <c r="Z329" s="489"/>
      <c r="AA329" s="489"/>
    </row>
    <row r="330" spans="2:27">
      <c r="B330" s="66" t="e">
        <f>LEFT(VLOOKUP(K330,'TCon08 al 2019-02-26'!$A$1:$H$68,6,0),6)</f>
        <v>#N/A</v>
      </c>
      <c r="C330" s="66" t="e">
        <f t="shared" si="20"/>
        <v>#N/A</v>
      </c>
      <c r="D330" s="66" t="e">
        <f>VLOOKUP(K330,'TCon08 al 2019-02-26'!$A$1:$H$68,8,0)</f>
        <v>#N/A</v>
      </c>
      <c r="E330" s="66">
        <f t="shared" si="21"/>
        <v>1900</v>
      </c>
      <c r="F330" s="66">
        <f t="shared" si="22"/>
        <v>0</v>
      </c>
      <c r="G330" s="10" t="str">
        <f t="shared" si="23"/>
        <v>19000</v>
      </c>
      <c r="H330" s="489"/>
      <c r="I330" s="489"/>
      <c r="J330" s="489"/>
      <c r="K330" s="489"/>
      <c r="L330" s="489"/>
      <c r="M330" s="490"/>
      <c r="N330" s="491"/>
      <c r="O330" s="491"/>
      <c r="P330" s="491"/>
      <c r="Q330" s="492"/>
      <c r="R330" s="493"/>
      <c r="S330" s="489"/>
      <c r="T330" s="492"/>
      <c r="U330" s="492"/>
      <c r="V330" s="493"/>
      <c r="W330" s="489"/>
      <c r="X330" s="489"/>
      <c r="Y330" s="493"/>
      <c r="Z330" s="489"/>
      <c r="AA330" s="489"/>
    </row>
    <row r="331" spans="2:27">
      <c r="B331" s="66" t="e">
        <f>LEFT(VLOOKUP(K331,'TCon08 al 2019-02-26'!$A$1:$H$68,6,0),6)</f>
        <v>#N/A</v>
      </c>
      <c r="C331" s="66" t="e">
        <f t="shared" si="20"/>
        <v>#N/A</v>
      </c>
      <c r="D331" s="66" t="e">
        <f>VLOOKUP(K331,'TCon08 al 2019-02-26'!$A$1:$H$68,8,0)</f>
        <v>#N/A</v>
      </c>
      <c r="E331" s="66">
        <f t="shared" si="21"/>
        <v>1900</v>
      </c>
      <c r="F331" s="66">
        <f t="shared" si="22"/>
        <v>0</v>
      </c>
      <c r="G331" s="10" t="str">
        <f t="shared" si="23"/>
        <v>19000</v>
      </c>
      <c r="H331" s="489"/>
      <c r="I331" s="489"/>
      <c r="J331" s="489"/>
      <c r="K331" s="489"/>
      <c r="L331" s="489"/>
      <c r="M331" s="490"/>
      <c r="N331" s="491"/>
      <c r="O331" s="491"/>
      <c r="P331" s="491"/>
      <c r="Q331" s="492"/>
      <c r="R331" s="493"/>
      <c r="S331" s="489"/>
      <c r="T331" s="492"/>
      <c r="U331" s="492"/>
      <c r="V331" s="493"/>
      <c r="W331" s="489"/>
      <c r="X331" s="489"/>
      <c r="Y331" s="493"/>
      <c r="Z331" s="489"/>
      <c r="AA331" s="489"/>
    </row>
    <row r="332" spans="2:27">
      <c r="B332" s="66" t="e">
        <f>LEFT(VLOOKUP(K332,'TCon08 al 2019-02-26'!$A$1:$H$68,6,0),6)</f>
        <v>#N/A</v>
      </c>
      <c r="C332" s="66" t="e">
        <f t="shared" si="20"/>
        <v>#N/A</v>
      </c>
      <c r="D332" s="66" t="e">
        <f>VLOOKUP(K332,'TCon08 al 2019-02-26'!$A$1:$H$68,8,0)</f>
        <v>#N/A</v>
      </c>
      <c r="E332" s="66">
        <f t="shared" si="21"/>
        <v>1900</v>
      </c>
      <c r="F332" s="66">
        <f t="shared" si="22"/>
        <v>0</v>
      </c>
      <c r="G332" s="10" t="str">
        <f t="shared" si="23"/>
        <v>19000</v>
      </c>
      <c r="H332" s="489"/>
      <c r="I332" s="489"/>
      <c r="J332" s="489"/>
      <c r="K332" s="489"/>
      <c r="L332" s="489"/>
      <c r="M332" s="490"/>
      <c r="N332" s="491"/>
      <c r="O332" s="491"/>
      <c r="P332" s="491"/>
      <c r="Q332" s="492"/>
      <c r="R332" s="493"/>
      <c r="S332" s="489"/>
      <c r="T332" s="492"/>
      <c r="U332" s="492"/>
      <c r="V332" s="493"/>
      <c r="W332" s="489"/>
      <c r="X332" s="489"/>
      <c r="Y332" s="493"/>
      <c r="Z332" s="489"/>
      <c r="AA332" s="489"/>
    </row>
    <row r="333" spans="2:27">
      <c r="B333" s="66" t="e">
        <f>LEFT(VLOOKUP(K333,'TCon08 al 2019-02-26'!$A$1:$H$68,6,0),6)</f>
        <v>#N/A</v>
      </c>
      <c r="C333" s="66" t="e">
        <f t="shared" si="20"/>
        <v>#N/A</v>
      </c>
      <c r="D333" s="66" t="e">
        <f>VLOOKUP(K333,'TCon08 al 2019-02-26'!$A$1:$H$68,8,0)</f>
        <v>#N/A</v>
      </c>
      <c r="E333" s="66">
        <f t="shared" si="21"/>
        <v>1900</v>
      </c>
      <c r="F333" s="66">
        <f t="shared" si="22"/>
        <v>0</v>
      </c>
      <c r="G333" s="10" t="str">
        <f t="shared" si="23"/>
        <v>19000</v>
      </c>
      <c r="H333" s="489"/>
      <c r="I333" s="489"/>
      <c r="J333" s="489"/>
      <c r="K333" s="489"/>
      <c r="L333" s="489"/>
      <c r="M333" s="490"/>
      <c r="N333" s="491"/>
      <c r="O333" s="491"/>
      <c r="P333" s="491"/>
      <c r="Q333" s="492"/>
      <c r="R333" s="493"/>
      <c r="S333" s="489"/>
      <c r="T333" s="492"/>
      <c r="U333" s="492"/>
      <c r="V333" s="493"/>
      <c r="W333" s="489"/>
      <c r="X333" s="489"/>
      <c r="Y333" s="493"/>
      <c r="Z333" s="489"/>
      <c r="AA333" s="489"/>
    </row>
    <row r="334" spans="2:27">
      <c r="B334" s="66" t="e">
        <f>LEFT(VLOOKUP(K334,'TCon08 al 2019-02-26'!$A$1:$H$68,6,0),6)</f>
        <v>#N/A</v>
      </c>
      <c r="C334" s="66" t="e">
        <f t="shared" si="20"/>
        <v>#N/A</v>
      </c>
      <c r="D334" s="66" t="e">
        <f>VLOOKUP(K334,'TCon08 al 2019-02-26'!$A$1:$H$68,8,0)</f>
        <v>#N/A</v>
      </c>
      <c r="E334" s="66">
        <f t="shared" si="21"/>
        <v>1900</v>
      </c>
      <c r="F334" s="66">
        <f t="shared" si="22"/>
        <v>0</v>
      </c>
      <c r="G334" s="10" t="str">
        <f t="shared" si="23"/>
        <v>19000</v>
      </c>
      <c r="H334" s="489"/>
      <c r="I334" s="489"/>
      <c r="J334" s="489"/>
      <c r="K334" s="489"/>
      <c r="L334" s="489"/>
      <c r="M334" s="490"/>
      <c r="N334" s="491"/>
      <c r="O334" s="491"/>
      <c r="P334" s="491"/>
      <c r="Q334" s="492"/>
      <c r="R334" s="493"/>
      <c r="S334" s="489"/>
      <c r="T334" s="492"/>
      <c r="U334" s="492"/>
      <c r="V334" s="493"/>
      <c r="W334" s="489"/>
      <c r="X334" s="489"/>
      <c r="Y334" s="493"/>
      <c r="Z334" s="489"/>
      <c r="AA334" s="489"/>
    </row>
    <row r="335" spans="2:27">
      <c r="B335" s="66" t="e">
        <f>LEFT(VLOOKUP(K335,'TCon08 al 2019-02-26'!$A$1:$H$68,6,0),6)</f>
        <v>#N/A</v>
      </c>
      <c r="C335" s="66" t="e">
        <f t="shared" si="20"/>
        <v>#N/A</v>
      </c>
      <c r="D335" s="66" t="e">
        <f>VLOOKUP(K335,'TCon08 al 2019-02-26'!$A$1:$H$68,8,0)</f>
        <v>#N/A</v>
      </c>
      <c r="E335" s="66">
        <f t="shared" si="21"/>
        <v>1900</v>
      </c>
      <c r="F335" s="66">
        <f t="shared" si="22"/>
        <v>0</v>
      </c>
      <c r="G335" s="10" t="str">
        <f t="shared" si="23"/>
        <v>19000</v>
      </c>
      <c r="H335" s="489"/>
      <c r="I335" s="489"/>
      <c r="J335" s="489"/>
      <c r="K335" s="489"/>
      <c r="L335" s="489"/>
      <c r="M335" s="490"/>
      <c r="N335" s="491"/>
      <c r="O335" s="491"/>
      <c r="P335" s="491"/>
      <c r="Q335" s="492"/>
      <c r="R335" s="493"/>
      <c r="S335" s="489"/>
      <c r="T335" s="492"/>
      <c r="U335" s="492"/>
      <c r="V335" s="493"/>
      <c r="W335" s="489"/>
      <c r="X335" s="489"/>
      <c r="Y335" s="493"/>
      <c r="Z335" s="489"/>
      <c r="AA335" s="489"/>
    </row>
    <row r="336" spans="2:27">
      <c r="B336" s="66" t="e">
        <f>LEFT(VLOOKUP(K336,'TCon08 al 2019-02-26'!$A$1:$H$68,6,0),6)</f>
        <v>#N/A</v>
      </c>
      <c r="C336" s="66" t="e">
        <f t="shared" si="20"/>
        <v>#N/A</v>
      </c>
      <c r="D336" s="66" t="e">
        <f>VLOOKUP(K336,'TCon08 al 2019-02-26'!$A$1:$H$68,8,0)</f>
        <v>#N/A</v>
      </c>
      <c r="E336" s="66">
        <f t="shared" si="21"/>
        <v>1900</v>
      </c>
      <c r="F336" s="66">
        <f t="shared" si="22"/>
        <v>0</v>
      </c>
      <c r="G336" s="10" t="str">
        <f t="shared" si="23"/>
        <v>19000</v>
      </c>
      <c r="H336" s="489"/>
      <c r="I336" s="489"/>
      <c r="J336" s="489"/>
      <c r="K336" s="489"/>
      <c r="L336" s="489"/>
      <c r="M336" s="490"/>
      <c r="N336" s="491"/>
      <c r="O336" s="491"/>
      <c r="P336" s="491"/>
      <c r="Q336" s="492"/>
      <c r="R336" s="493"/>
      <c r="S336" s="489"/>
      <c r="T336" s="492"/>
      <c r="U336" s="492"/>
      <c r="V336" s="493"/>
      <c r="W336" s="489"/>
      <c r="X336" s="489"/>
      <c r="Y336" s="493"/>
      <c r="Z336" s="489"/>
      <c r="AA336" s="489"/>
    </row>
    <row r="337" spans="2:27">
      <c r="B337" s="66" t="e">
        <f>LEFT(VLOOKUP(K337,'TCon08 al 2019-02-26'!$A$1:$H$68,6,0),6)</f>
        <v>#N/A</v>
      </c>
      <c r="C337" s="66" t="e">
        <f t="shared" si="20"/>
        <v>#N/A</v>
      </c>
      <c r="D337" s="66" t="e">
        <f>VLOOKUP(K337,'TCon08 al 2019-02-26'!$A$1:$H$68,8,0)</f>
        <v>#N/A</v>
      </c>
      <c r="E337" s="66">
        <f t="shared" si="21"/>
        <v>1900</v>
      </c>
      <c r="F337" s="66">
        <f t="shared" si="22"/>
        <v>0</v>
      </c>
      <c r="G337" s="10" t="str">
        <f t="shared" si="23"/>
        <v>19000</v>
      </c>
      <c r="H337" s="489"/>
      <c r="I337" s="489"/>
      <c r="J337" s="489"/>
      <c r="K337" s="489"/>
      <c r="L337" s="489"/>
      <c r="M337" s="490"/>
      <c r="N337" s="491"/>
      <c r="O337" s="491"/>
      <c r="P337" s="491"/>
      <c r="Q337" s="492"/>
      <c r="R337" s="493"/>
      <c r="S337" s="489"/>
      <c r="T337" s="492"/>
      <c r="U337" s="492"/>
      <c r="V337" s="493"/>
      <c r="W337" s="489"/>
      <c r="X337" s="489"/>
      <c r="Y337" s="493"/>
      <c r="Z337" s="489"/>
      <c r="AA337" s="489"/>
    </row>
    <row r="338" spans="2:27">
      <c r="B338" s="66" t="e">
        <f>LEFT(VLOOKUP(K338,'TCon08 al 2019-02-26'!$A$1:$H$68,6,0),6)</f>
        <v>#N/A</v>
      </c>
      <c r="C338" s="66" t="e">
        <f t="shared" si="20"/>
        <v>#N/A</v>
      </c>
      <c r="D338" s="66" t="e">
        <f>VLOOKUP(K338,'TCon08 al 2019-02-26'!$A$1:$H$68,8,0)</f>
        <v>#N/A</v>
      </c>
      <c r="E338" s="66">
        <f t="shared" si="21"/>
        <v>1900</v>
      </c>
      <c r="F338" s="66">
        <f t="shared" si="22"/>
        <v>0</v>
      </c>
      <c r="G338" s="10" t="str">
        <f t="shared" si="23"/>
        <v>19000</v>
      </c>
      <c r="H338" s="489"/>
      <c r="I338" s="489"/>
      <c r="J338" s="489"/>
      <c r="K338" s="489"/>
      <c r="L338" s="489"/>
      <c r="M338" s="490"/>
      <c r="N338" s="491"/>
      <c r="O338" s="491"/>
      <c r="P338" s="491"/>
      <c r="Q338" s="492"/>
      <c r="R338" s="493"/>
      <c r="S338" s="489"/>
      <c r="T338" s="492"/>
      <c r="U338" s="492"/>
      <c r="V338" s="493"/>
      <c r="W338" s="489"/>
      <c r="X338" s="489"/>
      <c r="Y338" s="493"/>
      <c r="Z338" s="489"/>
      <c r="AA338" s="489"/>
    </row>
    <row r="339" spans="2:27">
      <c r="B339" s="66" t="e">
        <f>LEFT(VLOOKUP(K339,'TCon08 al 2019-02-26'!$A$1:$H$68,6,0),6)</f>
        <v>#N/A</v>
      </c>
      <c r="C339" s="66" t="e">
        <f t="shared" si="20"/>
        <v>#N/A</v>
      </c>
      <c r="D339" s="66" t="e">
        <f>VLOOKUP(K339,'TCon08 al 2019-02-26'!$A$1:$H$68,8,0)</f>
        <v>#N/A</v>
      </c>
      <c r="E339" s="66">
        <f t="shared" si="21"/>
        <v>1900</v>
      </c>
      <c r="F339" s="66">
        <f t="shared" si="22"/>
        <v>0</v>
      </c>
      <c r="G339" s="10" t="str">
        <f t="shared" si="23"/>
        <v>19000</v>
      </c>
      <c r="H339" s="489"/>
      <c r="I339" s="489"/>
      <c r="J339" s="489"/>
      <c r="K339" s="489"/>
      <c r="L339" s="489"/>
      <c r="M339" s="490"/>
      <c r="N339" s="491"/>
      <c r="O339" s="491"/>
      <c r="P339" s="491"/>
      <c r="Q339" s="492"/>
      <c r="R339" s="493"/>
      <c r="S339" s="489"/>
      <c r="T339" s="492"/>
      <c r="U339" s="492"/>
      <c r="V339" s="493"/>
      <c r="W339" s="489"/>
      <c r="X339" s="489"/>
      <c r="Y339" s="493"/>
      <c r="Z339" s="489"/>
      <c r="AA339" s="489"/>
    </row>
    <row r="340" spans="2:27">
      <c r="B340" s="66" t="e">
        <f>LEFT(VLOOKUP(K340,'TCon08 al 2019-02-26'!$A$1:$H$68,6,0),6)</f>
        <v>#N/A</v>
      </c>
      <c r="C340" s="66" t="e">
        <f t="shared" si="20"/>
        <v>#N/A</v>
      </c>
      <c r="D340" s="66" t="e">
        <f>VLOOKUP(K340,'TCon08 al 2019-02-26'!$A$1:$H$68,8,0)</f>
        <v>#N/A</v>
      </c>
      <c r="E340" s="66">
        <f t="shared" si="21"/>
        <v>1900</v>
      </c>
      <c r="F340" s="66">
        <f t="shared" si="22"/>
        <v>0</v>
      </c>
      <c r="G340" s="10" t="str">
        <f t="shared" si="23"/>
        <v>19000</v>
      </c>
      <c r="H340" s="489"/>
      <c r="I340" s="489"/>
      <c r="J340" s="489"/>
      <c r="K340" s="489"/>
      <c r="L340" s="489"/>
      <c r="M340" s="490"/>
      <c r="N340" s="491"/>
      <c r="O340" s="491"/>
      <c r="P340" s="491"/>
      <c r="Q340" s="492"/>
      <c r="R340" s="493"/>
      <c r="S340" s="489"/>
      <c r="T340" s="492"/>
      <c r="U340" s="492"/>
      <c r="V340" s="493"/>
      <c r="W340" s="489"/>
      <c r="X340" s="489"/>
      <c r="Y340" s="493"/>
      <c r="Z340" s="489"/>
      <c r="AA340" s="489"/>
    </row>
    <row r="341" spans="2:27">
      <c r="B341" s="66" t="e">
        <f>LEFT(VLOOKUP(K341,'TCon08 al 2019-02-26'!$A$1:$H$68,6,0),6)</f>
        <v>#N/A</v>
      </c>
      <c r="C341" s="66" t="e">
        <f t="shared" si="20"/>
        <v>#N/A</v>
      </c>
      <c r="D341" s="66" t="e">
        <f>VLOOKUP(K341,'TCon08 al 2019-02-26'!$A$1:$H$68,8,0)</f>
        <v>#N/A</v>
      </c>
      <c r="E341" s="66">
        <f t="shared" si="21"/>
        <v>1900</v>
      </c>
      <c r="F341" s="66">
        <f t="shared" si="22"/>
        <v>0</v>
      </c>
      <c r="G341" s="10" t="str">
        <f t="shared" si="23"/>
        <v>19000</v>
      </c>
      <c r="H341" s="489"/>
      <c r="I341" s="489"/>
      <c r="J341" s="489"/>
      <c r="K341" s="489"/>
      <c r="L341" s="489"/>
      <c r="M341" s="490"/>
      <c r="N341" s="491"/>
      <c r="O341" s="491"/>
      <c r="P341" s="491"/>
      <c r="Q341" s="492"/>
      <c r="R341" s="493"/>
      <c r="S341" s="489"/>
      <c r="T341" s="492"/>
      <c r="U341" s="492"/>
      <c r="V341" s="493"/>
      <c r="W341" s="489"/>
      <c r="X341" s="489"/>
      <c r="Y341" s="493"/>
      <c r="Z341" s="489"/>
      <c r="AA341" s="489"/>
    </row>
    <row r="342" spans="2:27">
      <c r="B342" s="66" t="e">
        <f>LEFT(VLOOKUP(K342,'TCon08 al 2019-02-26'!$A$1:$H$68,6,0),6)</f>
        <v>#N/A</v>
      </c>
      <c r="C342" s="66" t="e">
        <f t="shared" si="20"/>
        <v>#N/A</v>
      </c>
      <c r="D342" s="66" t="e">
        <f>VLOOKUP(K342,'TCon08 al 2019-02-26'!$A$1:$H$68,8,0)</f>
        <v>#N/A</v>
      </c>
      <c r="E342" s="66">
        <f t="shared" si="21"/>
        <v>1900</v>
      </c>
      <c r="F342" s="66">
        <f t="shared" si="22"/>
        <v>0</v>
      </c>
      <c r="G342" s="10" t="str">
        <f t="shared" si="23"/>
        <v>19000</v>
      </c>
      <c r="H342" s="489"/>
      <c r="I342" s="489"/>
      <c r="J342" s="489"/>
      <c r="K342" s="489"/>
      <c r="L342" s="489"/>
      <c r="M342" s="490"/>
      <c r="N342" s="491"/>
      <c r="O342" s="491"/>
      <c r="P342" s="491"/>
      <c r="Q342" s="492"/>
      <c r="R342" s="493"/>
      <c r="S342" s="489"/>
      <c r="T342" s="492"/>
      <c r="U342" s="492"/>
      <c r="V342" s="493"/>
      <c r="W342" s="489"/>
      <c r="X342" s="489"/>
      <c r="Y342" s="493"/>
      <c r="Z342" s="489"/>
      <c r="AA342" s="489"/>
    </row>
    <row r="343" spans="2:27">
      <c r="B343" s="66" t="e">
        <f>LEFT(VLOOKUP(K343,'TCon08 al 2019-02-26'!$A$1:$H$68,6,0),6)</f>
        <v>#N/A</v>
      </c>
      <c r="C343" s="66" t="e">
        <f t="shared" si="20"/>
        <v>#N/A</v>
      </c>
      <c r="D343" s="66" t="e">
        <f>VLOOKUP(K343,'TCon08 al 2019-02-26'!$A$1:$H$68,8,0)</f>
        <v>#N/A</v>
      </c>
      <c r="E343" s="66">
        <f t="shared" si="21"/>
        <v>1900</v>
      </c>
      <c r="F343" s="66">
        <f t="shared" si="22"/>
        <v>0</v>
      </c>
      <c r="G343" s="10" t="str">
        <f t="shared" si="23"/>
        <v>19000</v>
      </c>
      <c r="H343" s="489"/>
      <c r="I343" s="489"/>
      <c r="J343" s="489"/>
      <c r="K343" s="489"/>
      <c r="L343" s="489"/>
      <c r="M343" s="490"/>
      <c r="N343" s="491"/>
      <c r="O343" s="491"/>
      <c r="P343" s="491"/>
      <c r="Q343" s="492"/>
      <c r="R343" s="493"/>
      <c r="S343" s="489"/>
      <c r="T343" s="492"/>
      <c r="U343" s="492"/>
      <c r="V343" s="493"/>
      <c r="W343" s="489"/>
      <c r="X343" s="489"/>
      <c r="Y343" s="493"/>
      <c r="Z343" s="489"/>
      <c r="AA343" s="489"/>
    </row>
    <row r="344" spans="2:27">
      <c r="B344" s="66" t="e">
        <f>LEFT(VLOOKUP(K344,'TCon08 al 2019-02-26'!$A$1:$H$68,6,0),6)</f>
        <v>#N/A</v>
      </c>
      <c r="C344" s="66" t="e">
        <f t="shared" si="20"/>
        <v>#N/A</v>
      </c>
      <c r="D344" s="66" t="e">
        <f>VLOOKUP(K344,'TCon08 al 2019-02-26'!$A$1:$H$68,8,0)</f>
        <v>#N/A</v>
      </c>
      <c r="E344" s="66">
        <f t="shared" si="21"/>
        <v>1900</v>
      </c>
      <c r="F344" s="66">
        <f t="shared" si="22"/>
        <v>0</v>
      </c>
      <c r="G344" s="10" t="str">
        <f t="shared" si="23"/>
        <v>19000</v>
      </c>
      <c r="H344" s="489"/>
      <c r="I344" s="489"/>
      <c r="J344" s="489"/>
      <c r="K344" s="489"/>
      <c r="L344" s="489"/>
      <c r="M344" s="490"/>
      <c r="N344" s="491"/>
      <c r="O344" s="491"/>
      <c r="P344" s="491"/>
      <c r="Q344" s="492"/>
      <c r="R344" s="493"/>
      <c r="S344" s="489"/>
      <c r="T344" s="492"/>
      <c r="U344" s="492"/>
      <c r="V344" s="493"/>
      <c r="W344" s="489"/>
      <c r="X344" s="489"/>
      <c r="Y344" s="493"/>
      <c r="Z344" s="489"/>
      <c r="AA344" s="489"/>
    </row>
    <row r="345" spans="2:27">
      <c r="B345" s="66" t="e">
        <f>LEFT(VLOOKUP(K345,'TCon08 al 2019-02-26'!$A$1:$H$68,6,0),6)</f>
        <v>#N/A</v>
      </c>
      <c r="C345" s="66" t="e">
        <f t="shared" si="20"/>
        <v>#N/A</v>
      </c>
      <c r="D345" s="66" t="e">
        <f>VLOOKUP(K345,'TCon08 al 2019-02-26'!$A$1:$H$68,8,0)</f>
        <v>#N/A</v>
      </c>
      <c r="E345" s="66">
        <f t="shared" si="21"/>
        <v>1900</v>
      </c>
      <c r="F345" s="66">
        <f t="shared" si="22"/>
        <v>0</v>
      </c>
      <c r="G345" s="10" t="str">
        <f t="shared" si="23"/>
        <v>19000</v>
      </c>
      <c r="H345" s="489"/>
      <c r="I345" s="489"/>
      <c r="J345" s="489"/>
      <c r="K345" s="489"/>
      <c r="L345" s="489"/>
      <c r="M345" s="490"/>
      <c r="N345" s="491"/>
      <c r="O345" s="491"/>
      <c r="P345" s="491"/>
      <c r="Q345" s="492"/>
      <c r="R345" s="493"/>
      <c r="S345" s="489"/>
      <c r="T345" s="492"/>
      <c r="U345" s="492"/>
      <c r="V345" s="493"/>
      <c r="W345" s="489"/>
      <c r="X345" s="489"/>
      <c r="Y345" s="493"/>
      <c r="Z345" s="489"/>
      <c r="AA345" s="489"/>
    </row>
    <row r="346" spans="2:27">
      <c r="B346" s="66" t="e">
        <f>LEFT(VLOOKUP(K346,'TCon08 al 2019-02-26'!$A$1:$H$68,6,0),6)</f>
        <v>#N/A</v>
      </c>
      <c r="C346" s="66" t="e">
        <f t="shared" si="20"/>
        <v>#N/A</v>
      </c>
      <c r="D346" s="66" t="e">
        <f>VLOOKUP(K346,'TCon08 al 2019-02-26'!$A$1:$H$68,8,0)</f>
        <v>#N/A</v>
      </c>
      <c r="E346" s="66">
        <f t="shared" si="21"/>
        <v>1900</v>
      </c>
      <c r="F346" s="66">
        <f t="shared" si="22"/>
        <v>0</v>
      </c>
      <c r="G346" s="10" t="str">
        <f t="shared" si="23"/>
        <v>19000</v>
      </c>
      <c r="H346" s="489"/>
      <c r="I346" s="489"/>
      <c r="J346" s="489"/>
      <c r="K346" s="489"/>
      <c r="L346" s="489"/>
      <c r="M346" s="490"/>
      <c r="N346" s="491"/>
      <c r="O346" s="491"/>
      <c r="P346" s="491"/>
      <c r="Q346" s="492"/>
      <c r="R346" s="493"/>
      <c r="S346" s="489"/>
      <c r="T346" s="492"/>
      <c r="U346" s="492"/>
      <c r="V346" s="493"/>
      <c r="W346" s="489"/>
      <c r="X346" s="489"/>
      <c r="Y346" s="493"/>
      <c r="Z346" s="489"/>
      <c r="AA346" s="489"/>
    </row>
    <row r="347" spans="2:27">
      <c r="B347" s="66" t="e">
        <f>LEFT(VLOOKUP(K347,'TCon08 al 2019-02-26'!$A$1:$H$68,6,0),6)</f>
        <v>#N/A</v>
      </c>
      <c r="C347" s="66" t="e">
        <f t="shared" si="20"/>
        <v>#N/A</v>
      </c>
      <c r="D347" s="66" t="e">
        <f>VLOOKUP(K347,'TCon08 al 2019-02-26'!$A$1:$H$68,8,0)</f>
        <v>#N/A</v>
      </c>
      <c r="E347" s="66">
        <f t="shared" si="21"/>
        <v>1900</v>
      </c>
      <c r="F347" s="66">
        <f t="shared" si="22"/>
        <v>0</v>
      </c>
      <c r="G347" s="10" t="str">
        <f t="shared" si="23"/>
        <v>19000</v>
      </c>
      <c r="H347" s="489"/>
      <c r="I347" s="489"/>
      <c r="J347" s="489"/>
      <c r="K347" s="489"/>
      <c r="L347" s="489"/>
      <c r="M347" s="490"/>
      <c r="N347" s="491"/>
      <c r="O347" s="491"/>
      <c r="P347" s="491"/>
      <c r="Q347" s="492"/>
      <c r="R347" s="493"/>
      <c r="S347" s="489"/>
      <c r="T347" s="492"/>
      <c r="U347" s="492"/>
      <c r="V347" s="493"/>
      <c r="W347" s="489"/>
      <c r="X347" s="489"/>
      <c r="Y347" s="493"/>
      <c r="Z347" s="489"/>
      <c r="AA347" s="489"/>
    </row>
    <row r="348" spans="2:27">
      <c r="B348" s="66" t="e">
        <f>LEFT(VLOOKUP(K348,'TCon08 al 2019-02-26'!$A$1:$H$68,6,0),6)</f>
        <v>#N/A</v>
      </c>
      <c r="C348" s="66" t="e">
        <f t="shared" si="20"/>
        <v>#N/A</v>
      </c>
      <c r="D348" s="66" t="e">
        <f>VLOOKUP(K348,'TCon08 al 2019-02-26'!$A$1:$H$68,8,0)</f>
        <v>#N/A</v>
      </c>
      <c r="E348" s="66">
        <f t="shared" si="21"/>
        <v>1900</v>
      </c>
      <c r="F348" s="66">
        <f t="shared" si="22"/>
        <v>0</v>
      </c>
      <c r="G348" s="10" t="str">
        <f t="shared" si="23"/>
        <v>19000</v>
      </c>
      <c r="H348" s="489"/>
      <c r="I348" s="489"/>
      <c r="J348" s="489"/>
      <c r="K348" s="489"/>
      <c r="L348" s="489"/>
      <c r="M348" s="490"/>
      <c r="N348" s="491"/>
      <c r="O348" s="491"/>
      <c r="P348" s="491"/>
      <c r="Q348" s="492"/>
      <c r="R348" s="493"/>
      <c r="S348" s="489"/>
      <c r="T348" s="492"/>
      <c r="U348" s="492"/>
      <c r="V348" s="493"/>
      <c r="W348" s="489"/>
      <c r="X348" s="489"/>
      <c r="Y348" s="493"/>
      <c r="Z348" s="489"/>
      <c r="AA348" s="489"/>
    </row>
    <row r="349" spans="2:27">
      <c r="B349" s="66" t="e">
        <f>LEFT(VLOOKUP(K349,'TCon08 al 2019-02-26'!$A$1:$H$68,6,0),6)</f>
        <v>#N/A</v>
      </c>
      <c r="C349" s="66" t="e">
        <f t="shared" si="20"/>
        <v>#N/A</v>
      </c>
      <c r="D349" s="66" t="e">
        <f>VLOOKUP(K349,'TCon08 al 2019-02-26'!$A$1:$H$68,8,0)</f>
        <v>#N/A</v>
      </c>
      <c r="E349" s="66">
        <f t="shared" si="21"/>
        <v>1900</v>
      </c>
      <c r="F349" s="66">
        <f t="shared" si="22"/>
        <v>0</v>
      </c>
      <c r="G349" s="10" t="str">
        <f t="shared" si="23"/>
        <v>19000</v>
      </c>
      <c r="H349" s="489"/>
      <c r="I349" s="489"/>
      <c r="J349" s="489"/>
      <c r="K349" s="489"/>
      <c r="L349" s="489"/>
      <c r="M349" s="490"/>
      <c r="N349" s="491"/>
      <c r="O349" s="491"/>
      <c r="P349" s="491"/>
      <c r="Q349" s="492"/>
      <c r="R349" s="493"/>
      <c r="S349" s="489"/>
      <c r="T349" s="492"/>
      <c r="U349" s="492"/>
      <c r="V349" s="493"/>
      <c r="W349" s="489"/>
      <c r="X349" s="489"/>
      <c r="Y349" s="493"/>
      <c r="Z349" s="489"/>
      <c r="AA349" s="489"/>
    </row>
    <row r="350" spans="2:27">
      <c r="B350" s="66" t="e">
        <f>LEFT(VLOOKUP(K350,'TCon08 al 2019-02-26'!$A$1:$H$68,6,0),6)</f>
        <v>#N/A</v>
      </c>
      <c r="C350" s="66" t="e">
        <f t="shared" si="20"/>
        <v>#N/A</v>
      </c>
      <c r="D350" s="66" t="e">
        <f>VLOOKUP(K350,'TCon08 al 2019-02-26'!$A$1:$H$68,8,0)</f>
        <v>#N/A</v>
      </c>
      <c r="E350" s="66">
        <f t="shared" si="21"/>
        <v>1900</v>
      </c>
      <c r="F350" s="66">
        <f t="shared" si="22"/>
        <v>0</v>
      </c>
      <c r="G350" s="10" t="str">
        <f t="shared" si="23"/>
        <v>19000</v>
      </c>
      <c r="H350" s="489"/>
      <c r="I350" s="489"/>
      <c r="J350" s="489"/>
      <c r="K350" s="489"/>
      <c r="L350" s="489"/>
      <c r="M350" s="490"/>
      <c r="N350" s="491"/>
      <c r="O350" s="491"/>
      <c r="P350" s="491"/>
      <c r="Q350" s="492"/>
      <c r="R350" s="493"/>
      <c r="S350" s="489"/>
      <c r="T350" s="492"/>
      <c r="U350" s="492"/>
      <c r="V350" s="493"/>
      <c r="W350" s="489"/>
      <c r="X350" s="489"/>
      <c r="Y350" s="493"/>
      <c r="Z350" s="489"/>
      <c r="AA350" s="489"/>
    </row>
    <row r="351" spans="2:27">
      <c r="B351" s="66" t="e">
        <f>LEFT(VLOOKUP(K351,'TCon08 al 2019-02-26'!$A$1:$H$68,6,0),6)</f>
        <v>#N/A</v>
      </c>
      <c r="C351" s="66" t="e">
        <f t="shared" si="20"/>
        <v>#N/A</v>
      </c>
      <c r="D351" s="66" t="e">
        <f>VLOOKUP(K351,'TCon08 al 2019-02-26'!$A$1:$H$68,8,0)</f>
        <v>#N/A</v>
      </c>
      <c r="E351" s="66">
        <f t="shared" si="21"/>
        <v>1900</v>
      </c>
      <c r="F351" s="66">
        <f t="shared" si="22"/>
        <v>0</v>
      </c>
      <c r="G351" s="10" t="str">
        <f t="shared" si="23"/>
        <v>19000</v>
      </c>
      <c r="H351" s="489"/>
      <c r="I351" s="489"/>
      <c r="J351" s="489"/>
      <c r="K351" s="489"/>
      <c r="L351" s="489"/>
      <c r="M351" s="490"/>
      <c r="N351" s="491"/>
      <c r="O351" s="491"/>
      <c r="P351" s="491"/>
      <c r="Q351" s="492"/>
      <c r="R351" s="493"/>
      <c r="S351" s="489"/>
      <c r="T351" s="492"/>
      <c r="U351" s="492"/>
      <c r="V351" s="493"/>
      <c r="W351" s="489"/>
      <c r="X351" s="489"/>
      <c r="Y351" s="493"/>
      <c r="Z351" s="489"/>
      <c r="AA351" s="489"/>
    </row>
    <row r="352" spans="2:27">
      <c r="B352" s="66" t="e">
        <f>LEFT(VLOOKUP(K352,'TCon08 al 2019-02-26'!$A$1:$H$68,6,0),6)</f>
        <v>#N/A</v>
      </c>
      <c r="C352" s="66" t="e">
        <f t="shared" si="20"/>
        <v>#N/A</v>
      </c>
      <c r="D352" s="66" t="e">
        <f>VLOOKUP(K352,'TCon08 al 2019-02-26'!$A$1:$H$68,8,0)</f>
        <v>#N/A</v>
      </c>
      <c r="E352" s="66">
        <f t="shared" si="21"/>
        <v>1900</v>
      </c>
      <c r="F352" s="66">
        <f t="shared" si="22"/>
        <v>0</v>
      </c>
      <c r="G352" s="10" t="str">
        <f t="shared" si="23"/>
        <v>19000</v>
      </c>
      <c r="H352" s="489"/>
      <c r="I352" s="489"/>
      <c r="J352" s="489"/>
      <c r="K352" s="489"/>
      <c r="L352" s="489"/>
      <c r="M352" s="490"/>
      <c r="N352" s="491"/>
      <c r="O352" s="491"/>
      <c r="P352" s="491"/>
      <c r="Q352" s="492"/>
      <c r="R352" s="493"/>
      <c r="S352" s="489"/>
      <c r="T352" s="492"/>
      <c r="U352" s="492"/>
      <c r="V352" s="493"/>
      <c r="W352" s="489"/>
      <c r="X352" s="489"/>
      <c r="Y352" s="493"/>
      <c r="Z352" s="489"/>
      <c r="AA352" s="489"/>
    </row>
    <row r="353" spans="2:27">
      <c r="B353" s="66" t="e">
        <f>LEFT(VLOOKUP(K353,'TCon08 al 2019-02-26'!$A$1:$H$68,6,0),6)</f>
        <v>#N/A</v>
      </c>
      <c r="C353" s="66" t="e">
        <f t="shared" si="20"/>
        <v>#N/A</v>
      </c>
      <c r="D353" s="66" t="e">
        <f>VLOOKUP(K353,'TCon08 al 2019-02-26'!$A$1:$H$68,8,0)</f>
        <v>#N/A</v>
      </c>
      <c r="E353" s="66">
        <f t="shared" si="21"/>
        <v>1900</v>
      </c>
      <c r="F353" s="66">
        <f t="shared" si="22"/>
        <v>0</v>
      </c>
      <c r="G353" s="10" t="str">
        <f t="shared" si="23"/>
        <v>19000</v>
      </c>
      <c r="H353" s="489"/>
      <c r="I353" s="489"/>
      <c r="J353" s="489"/>
      <c r="K353" s="489"/>
      <c r="L353" s="489"/>
      <c r="M353" s="490"/>
      <c r="N353" s="491"/>
      <c r="O353" s="491"/>
      <c r="P353" s="491"/>
      <c r="Q353" s="492"/>
      <c r="R353" s="493"/>
      <c r="S353" s="489"/>
      <c r="T353" s="492"/>
      <c r="U353" s="492"/>
      <c r="V353" s="493"/>
      <c r="W353" s="489"/>
      <c r="X353" s="489"/>
      <c r="Y353" s="493"/>
      <c r="Z353" s="489"/>
      <c r="AA353" s="489"/>
    </row>
    <row r="354" spans="2:27">
      <c r="B354" s="66" t="e">
        <f>LEFT(VLOOKUP(K354,'TCon08 al 2019-02-26'!$A$1:$H$68,6,0),6)</f>
        <v>#N/A</v>
      </c>
      <c r="C354" s="66" t="e">
        <f t="shared" si="20"/>
        <v>#N/A</v>
      </c>
      <c r="D354" s="66" t="e">
        <f>VLOOKUP(K354,'TCon08 al 2019-02-26'!$A$1:$H$68,8,0)</f>
        <v>#N/A</v>
      </c>
      <c r="E354" s="66">
        <f t="shared" si="21"/>
        <v>1900</v>
      </c>
      <c r="F354" s="66">
        <f t="shared" si="22"/>
        <v>0</v>
      </c>
      <c r="G354" s="10" t="str">
        <f t="shared" si="23"/>
        <v>19000</v>
      </c>
      <c r="H354" s="489"/>
      <c r="I354" s="489"/>
      <c r="J354" s="489"/>
      <c r="K354" s="489"/>
      <c r="L354" s="489"/>
      <c r="M354" s="490"/>
      <c r="N354" s="491"/>
      <c r="O354" s="491"/>
      <c r="P354" s="491"/>
      <c r="Q354" s="492"/>
      <c r="R354" s="493"/>
      <c r="S354" s="489"/>
      <c r="T354" s="492"/>
      <c r="U354" s="492"/>
      <c r="V354" s="493"/>
      <c r="W354" s="489"/>
      <c r="X354" s="489"/>
      <c r="Y354" s="493"/>
      <c r="Z354" s="489"/>
      <c r="AA354" s="489"/>
    </row>
    <row r="355" spans="2:27">
      <c r="B355" s="66" t="e">
        <f>LEFT(VLOOKUP(K355,'TCon08 al 2019-02-26'!$A$1:$H$68,6,0),6)</f>
        <v>#N/A</v>
      </c>
      <c r="C355" s="66" t="e">
        <f t="shared" si="20"/>
        <v>#N/A</v>
      </c>
      <c r="D355" s="66" t="e">
        <f>VLOOKUP(K355,'TCon08 al 2019-02-26'!$A$1:$H$68,8,0)</f>
        <v>#N/A</v>
      </c>
      <c r="E355" s="66">
        <f t="shared" si="21"/>
        <v>1900</v>
      </c>
      <c r="F355" s="66">
        <f t="shared" si="22"/>
        <v>0</v>
      </c>
      <c r="G355" s="10" t="str">
        <f t="shared" si="23"/>
        <v>19000</v>
      </c>
      <c r="H355" s="489"/>
      <c r="I355" s="489"/>
      <c r="J355" s="489"/>
      <c r="K355" s="489"/>
      <c r="L355" s="489"/>
      <c r="M355" s="490"/>
      <c r="N355" s="491"/>
      <c r="O355" s="491"/>
      <c r="P355" s="491"/>
      <c r="Q355" s="492"/>
      <c r="R355" s="493"/>
      <c r="S355" s="489"/>
      <c r="T355" s="492"/>
      <c r="U355" s="492"/>
      <c r="V355" s="493"/>
      <c r="W355" s="489"/>
      <c r="X355" s="489"/>
      <c r="Y355" s="493"/>
      <c r="Z355" s="489"/>
      <c r="AA355" s="489"/>
    </row>
    <row r="356" spans="2:27">
      <c r="B356" s="66" t="e">
        <f>LEFT(VLOOKUP(K356,'TCon08 al 2019-02-26'!$A$1:$H$68,6,0),6)</f>
        <v>#N/A</v>
      </c>
      <c r="C356" s="66" t="e">
        <f t="shared" si="20"/>
        <v>#N/A</v>
      </c>
      <c r="D356" s="66" t="e">
        <f>VLOOKUP(K356,'TCon08 al 2019-02-26'!$A$1:$H$68,8,0)</f>
        <v>#N/A</v>
      </c>
      <c r="E356" s="66">
        <f t="shared" si="21"/>
        <v>1900</v>
      </c>
      <c r="F356" s="66">
        <f t="shared" si="22"/>
        <v>0</v>
      </c>
      <c r="G356" s="10" t="str">
        <f t="shared" si="23"/>
        <v>19000</v>
      </c>
      <c r="H356" s="489"/>
      <c r="I356" s="489"/>
      <c r="J356" s="489"/>
      <c r="K356" s="489"/>
      <c r="L356" s="489"/>
      <c r="M356" s="490"/>
      <c r="N356" s="491"/>
      <c r="O356" s="491"/>
      <c r="P356" s="491"/>
      <c r="Q356" s="492"/>
      <c r="R356" s="493"/>
      <c r="S356" s="489"/>
      <c r="T356" s="492"/>
      <c r="U356" s="492"/>
      <c r="V356" s="493"/>
      <c r="W356" s="489"/>
      <c r="X356" s="489"/>
      <c r="Y356" s="493"/>
      <c r="Z356" s="489"/>
      <c r="AA356" s="489"/>
    </row>
    <row r="357" spans="2:27">
      <c r="B357" s="66" t="e">
        <f>LEFT(VLOOKUP(K357,'TCon08 al 2019-02-26'!$A$1:$H$68,6,0),6)</f>
        <v>#N/A</v>
      </c>
      <c r="C357" s="66" t="e">
        <f t="shared" si="20"/>
        <v>#N/A</v>
      </c>
      <c r="D357" s="66" t="e">
        <f>VLOOKUP(K357,'TCon08 al 2019-02-26'!$A$1:$H$68,8,0)</f>
        <v>#N/A</v>
      </c>
      <c r="E357" s="66">
        <f t="shared" si="21"/>
        <v>1900</v>
      </c>
      <c r="F357" s="66">
        <f t="shared" si="22"/>
        <v>0</v>
      </c>
      <c r="G357" s="10" t="str">
        <f t="shared" si="23"/>
        <v>19000</v>
      </c>
      <c r="H357" s="489"/>
      <c r="I357" s="489"/>
      <c r="J357" s="489"/>
      <c r="K357" s="489"/>
      <c r="L357" s="489"/>
      <c r="M357" s="490"/>
      <c r="N357" s="491"/>
      <c r="O357" s="491"/>
      <c r="P357" s="491"/>
      <c r="Q357" s="492"/>
      <c r="R357" s="493"/>
      <c r="S357" s="489"/>
      <c r="T357" s="492"/>
      <c r="U357" s="492"/>
      <c r="V357" s="493"/>
      <c r="W357" s="489"/>
      <c r="X357" s="489"/>
      <c r="Y357" s="493"/>
      <c r="Z357" s="489"/>
      <c r="AA357" s="489"/>
    </row>
    <row r="358" spans="2:27">
      <c r="B358" s="66" t="e">
        <f>LEFT(VLOOKUP(K358,'TCon08 al 2019-02-26'!$A$1:$H$68,6,0),6)</f>
        <v>#N/A</v>
      </c>
      <c r="C358" s="66" t="e">
        <f t="shared" si="20"/>
        <v>#N/A</v>
      </c>
      <c r="D358" s="66" t="e">
        <f>VLOOKUP(K358,'TCon08 al 2019-02-26'!$A$1:$H$68,8,0)</f>
        <v>#N/A</v>
      </c>
      <c r="E358" s="66">
        <f t="shared" si="21"/>
        <v>1900</v>
      </c>
      <c r="F358" s="66">
        <f t="shared" si="22"/>
        <v>0</v>
      </c>
      <c r="G358" s="10" t="str">
        <f t="shared" si="23"/>
        <v>19000</v>
      </c>
      <c r="H358" s="489"/>
      <c r="I358" s="489"/>
      <c r="J358" s="489"/>
      <c r="K358" s="489"/>
      <c r="L358" s="489"/>
      <c r="M358" s="490"/>
      <c r="N358" s="491"/>
      <c r="O358" s="491"/>
      <c r="P358" s="491"/>
      <c r="Q358" s="492"/>
      <c r="R358" s="493"/>
      <c r="S358" s="489"/>
      <c r="T358" s="492"/>
      <c r="U358" s="492"/>
      <c r="V358" s="493"/>
      <c r="W358" s="489"/>
      <c r="X358" s="489"/>
      <c r="Y358" s="493"/>
      <c r="Z358" s="489"/>
      <c r="AA358" s="489"/>
    </row>
    <row r="359" spans="2:27">
      <c r="B359" s="66" t="e">
        <f>LEFT(VLOOKUP(K359,'TCon08 al 2019-02-26'!$A$1:$H$68,6,0),6)</f>
        <v>#N/A</v>
      </c>
      <c r="C359" s="66" t="e">
        <f t="shared" si="20"/>
        <v>#N/A</v>
      </c>
      <c r="D359" s="66" t="e">
        <f>VLOOKUP(K359,'TCon08 al 2019-02-26'!$A$1:$H$68,8,0)</f>
        <v>#N/A</v>
      </c>
      <c r="E359" s="66">
        <f t="shared" si="21"/>
        <v>1900</v>
      </c>
      <c r="F359" s="66">
        <f t="shared" si="22"/>
        <v>0</v>
      </c>
      <c r="G359" s="10" t="str">
        <f t="shared" si="23"/>
        <v>19000</v>
      </c>
      <c r="H359" s="489"/>
      <c r="I359" s="489"/>
      <c r="J359" s="489"/>
      <c r="K359" s="489"/>
      <c r="L359" s="489"/>
      <c r="M359" s="490"/>
      <c r="N359" s="491"/>
      <c r="O359" s="491"/>
      <c r="P359" s="491"/>
      <c r="Q359" s="492"/>
      <c r="R359" s="493"/>
      <c r="S359" s="489"/>
      <c r="T359" s="492"/>
      <c r="U359" s="492"/>
      <c r="V359" s="493"/>
      <c r="W359" s="489"/>
      <c r="X359" s="489"/>
      <c r="Y359" s="493"/>
      <c r="Z359" s="489"/>
      <c r="AA359" s="489"/>
    </row>
    <row r="360" spans="2:27">
      <c r="B360" s="66" t="e">
        <f>LEFT(VLOOKUP(K360,'TCon08 al 2019-02-26'!$A$1:$H$68,6,0),6)</f>
        <v>#N/A</v>
      </c>
      <c r="C360" s="66" t="e">
        <f t="shared" si="20"/>
        <v>#N/A</v>
      </c>
      <c r="D360" s="66" t="e">
        <f>VLOOKUP(K360,'TCon08 al 2019-02-26'!$A$1:$H$68,8,0)</f>
        <v>#N/A</v>
      </c>
      <c r="E360" s="66">
        <f t="shared" si="21"/>
        <v>1900</v>
      </c>
      <c r="F360" s="66">
        <f t="shared" si="22"/>
        <v>0</v>
      </c>
      <c r="G360" s="10" t="str">
        <f t="shared" si="23"/>
        <v>19000</v>
      </c>
      <c r="H360" s="489"/>
      <c r="I360" s="489"/>
      <c r="J360" s="489"/>
      <c r="K360" s="489"/>
      <c r="L360" s="489"/>
      <c r="M360" s="490"/>
      <c r="N360" s="491"/>
      <c r="O360" s="491"/>
      <c r="P360" s="491"/>
      <c r="Q360" s="492"/>
      <c r="R360" s="493"/>
      <c r="S360" s="489"/>
      <c r="T360" s="492"/>
      <c r="U360" s="492"/>
      <c r="V360" s="493"/>
      <c r="W360" s="489"/>
      <c r="X360" s="489"/>
      <c r="Y360" s="493"/>
      <c r="Z360" s="489"/>
      <c r="AA360" s="489"/>
    </row>
    <row r="361" spans="2:27">
      <c r="B361" s="66" t="e">
        <f>LEFT(VLOOKUP(K361,'TCon08 al 2019-02-26'!$A$1:$H$68,6,0),6)</f>
        <v>#N/A</v>
      </c>
      <c r="C361" s="66" t="e">
        <f t="shared" si="20"/>
        <v>#N/A</v>
      </c>
      <c r="D361" s="66" t="e">
        <f>VLOOKUP(K361,'TCon08 al 2019-02-26'!$A$1:$H$68,8,0)</f>
        <v>#N/A</v>
      </c>
      <c r="E361" s="66">
        <f t="shared" si="21"/>
        <v>1900</v>
      </c>
      <c r="F361" s="66">
        <f t="shared" si="22"/>
        <v>0</v>
      </c>
      <c r="G361" s="10" t="str">
        <f t="shared" si="23"/>
        <v>19000</v>
      </c>
      <c r="H361" s="489"/>
      <c r="I361" s="489"/>
      <c r="J361" s="489"/>
      <c r="K361" s="489"/>
      <c r="L361" s="489"/>
      <c r="M361" s="490"/>
      <c r="N361" s="491"/>
      <c r="O361" s="491"/>
      <c r="P361" s="491"/>
      <c r="Q361" s="492"/>
      <c r="R361" s="493"/>
      <c r="S361" s="489"/>
      <c r="T361" s="492"/>
      <c r="U361" s="492"/>
      <c r="V361" s="493"/>
      <c r="W361" s="489"/>
      <c r="X361" s="489"/>
      <c r="Y361" s="493"/>
      <c r="Z361" s="489"/>
      <c r="AA361" s="489"/>
    </row>
    <row r="362" spans="2:27">
      <c r="B362" s="66" t="e">
        <f>LEFT(VLOOKUP(K362,'TCon08 al 2019-02-26'!$A$1:$H$68,6,0),6)</f>
        <v>#N/A</v>
      </c>
      <c r="C362" s="66" t="e">
        <f t="shared" si="20"/>
        <v>#N/A</v>
      </c>
      <c r="D362" s="66" t="e">
        <f>VLOOKUP(K362,'TCon08 al 2019-02-26'!$A$1:$H$68,8,0)</f>
        <v>#N/A</v>
      </c>
      <c r="E362" s="66">
        <f t="shared" si="21"/>
        <v>1900</v>
      </c>
      <c r="F362" s="66">
        <f t="shared" si="22"/>
        <v>0</v>
      </c>
      <c r="G362" s="10" t="str">
        <f t="shared" si="23"/>
        <v>19000</v>
      </c>
      <c r="H362" s="489"/>
      <c r="I362" s="489"/>
      <c r="J362" s="489"/>
      <c r="K362" s="489"/>
      <c r="L362" s="489"/>
      <c r="M362" s="490"/>
      <c r="N362" s="491"/>
      <c r="O362" s="491"/>
      <c r="P362" s="491"/>
      <c r="Q362" s="492"/>
      <c r="R362" s="493"/>
      <c r="S362" s="489"/>
      <c r="T362" s="492"/>
      <c r="U362" s="492"/>
      <c r="V362" s="493"/>
      <c r="W362" s="489"/>
      <c r="X362" s="489"/>
      <c r="Y362" s="493"/>
      <c r="Z362" s="489"/>
      <c r="AA362" s="489"/>
    </row>
    <row r="363" spans="2:27">
      <c r="B363" s="66" t="e">
        <f>LEFT(VLOOKUP(K363,'TCon08 al 2019-02-26'!$A$1:$H$68,6,0),6)</f>
        <v>#N/A</v>
      </c>
      <c r="C363" s="66" t="e">
        <f t="shared" si="20"/>
        <v>#N/A</v>
      </c>
      <c r="D363" s="66" t="e">
        <f>VLOOKUP(K363,'TCon08 al 2019-02-26'!$A$1:$H$68,8,0)</f>
        <v>#N/A</v>
      </c>
      <c r="E363" s="66">
        <f t="shared" si="21"/>
        <v>1900</v>
      </c>
      <c r="F363" s="66">
        <f t="shared" si="22"/>
        <v>0</v>
      </c>
      <c r="G363" s="10" t="str">
        <f t="shared" si="23"/>
        <v>19000</v>
      </c>
      <c r="H363" s="489"/>
      <c r="I363" s="489"/>
      <c r="J363" s="489"/>
      <c r="K363" s="489"/>
      <c r="L363" s="489"/>
      <c r="M363" s="490"/>
      <c r="N363" s="491"/>
      <c r="O363" s="491"/>
      <c r="P363" s="491"/>
      <c r="Q363" s="492"/>
      <c r="R363" s="493"/>
      <c r="S363" s="489"/>
      <c r="T363" s="492"/>
      <c r="U363" s="492"/>
      <c r="V363" s="493"/>
      <c r="W363" s="489"/>
      <c r="X363" s="489"/>
      <c r="Y363" s="493"/>
      <c r="Z363" s="489"/>
      <c r="AA363" s="489"/>
    </row>
    <row r="364" spans="2:27">
      <c r="B364" s="66" t="e">
        <f>LEFT(VLOOKUP(K364,'TCon08 al 2019-02-26'!$A$1:$H$68,6,0),6)</f>
        <v>#N/A</v>
      </c>
      <c r="C364" s="66" t="e">
        <f t="shared" si="20"/>
        <v>#N/A</v>
      </c>
      <c r="D364" s="66" t="e">
        <f>VLOOKUP(K364,'TCon08 al 2019-02-26'!$A$1:$H$68,8,0)</f>
        <v>#N/A</v>
      </c>
      <c r="E364" s="66">
        <f t="shared" si="21"/>
        <v>1900</v>
      </c>
      <c r="F364" s="66">
        <f t="shared" si="22"/>
        <v>0</v>
      </c>
      <c r="G364" s="10" t="str">
        <f t="shared" si="23"/>
        <v>19000</v>
      </c>
      <c r="H364" s="489"/>
      <c r="I364" s="489"/>
      <c r="J364" s="489"/>
      <c r="K364" s="489"/>
      <c r="L364" s="489"/>
      <c r="M364" s="490"/>
      <c r="N364" s="491"/>
      <c r="O364" s="491"/>
      <c r="P364" s="491"/>
      <c r="Q364" s="492"/>
      <c r="R364" s="493"/>
      <c r="S364" s="489"/>
      <c r="T364" s="492"/>
      <c r="U364" s="492"/>
      <c r="V364" s="493"/>
      <c r="W364" s="489"/>
      <c r="X364" s="489"/>
      <c r="Y364" s="493"/>
      <c r="Z364" s="489"/>
      <c r="AA364" s="489"/>
    </row>
    <row r="365" spans="2:27">
      <c r="B365" s="66" t="e">
        <f>LEFT(VLOOKUP(K365,'TCon08 al 2019-02-26'!$A$1:$H$68,6,0),6)</f>
        <v>#N/A</v>
      </c>
      <c r="C365" s="66" t="e">
        <f t="shared" si="20"/>
        <v>#N/A</v>
      </c>
      <c r="D365" s="66" t="e">
        <f>VLOOKUP(K365,'TCon08 al 2019-02-26'!$A$1:$H$68,8,0)</f>
        <v>#N/A</v>
      </c>
      <c r="E365" s="66">
        <f t="shared" si="21"/>
        <v>1900</v>
      </c>
      <c r="F365" s="66">
        <f t="shared" si="22"/>
        <v>0</v>
      </c>
      <c r="G365" s="10" t="str">
        <f t="shared" si="23"/>
        <v>19000</v>
      </c>
      <c r="H365" s="489"/>
      <c r="I365" s="489"/>
      <c r="J365" s="489"/>
      <c r="K365" s="489"/>
      <c r="L365" s="489"/>
      <c r="M365" s="490"/>
      <c r="N365" s="491"/>
      <c r="O365" s="491"/>
      <c r="P365" s="491"/>
      <c r="Q365" s="492"/>
      <c r="R365" s="493"/>
      <c r="S365" s="489"/>
      <c r="T365" s="492"/>
      <c r="U365" s="492"/>
      <c r="V365" s="493"/>
      <c r="W365" s="489"/>
      <c r="X365" s="489"/>
      <c r="Y365" s="493"/>
      <c r="Z365" s="489"/>
      <c r="AA365" s="489"/>
    </row>
    <row r="366" spans="2:27">
      <c r="B366" s="66" t="e">
        <f>LEFT(VLOOKUP(K366,'TCon08 al 2019-02-26'!$A$1:$H$68,6,0),6)</f>
        <v>#N/A</v>
      </c>
      <c r="C366" s="66" t="e">
        <f t="shared" si="20"/>
        <v>#N/A</v>
      </c>
      <c r="D366" s="66" t="e">
        <f>VLOOKUP(K366,'TCon08 al 2019-02-26'!$A$1:$H$68,8,0)</f>
        <v>#N/A</v>
      </c>
      <c r="E366" s="66">
        <f t="shared" si="21"/>
        <v>1900</v>
      </c>
      <c r="F366" s="66">
        <f t="shared" si="22"/>
        <v>0</v>
      </c>
      <c r="G366" s="10" t="str">
        <f t="shared" si="23"/>
        <v>19000</v>
      </c>
      <c r="H366" s="489"/>
      <c r="I366" s="489"/>
      <c r="J366" s="489"/>
      <c r="K366" s="489"/>
      <c r="L366" s="489"/>
      <c r="M366" s="490"/>
      <c r="N366" s="491"/>
      <c r="O366" s="491"/>
      <c r="P366" s="491"/>
      <c r="Q366" s="492"/>
      <c r="R366" s="493"/>
      <c r="S366" s="489"/>
      <c r="T366" s="492"/>
      <c r="U366" s="492"/>
      <c r="V366" s="493"/>
      <c r="W366" s="489"/>
      <c r="X366" s="489"/>
      <c r="Y366" s="493"/>
      <c r="Z366" s="489"/>
      <c r="AA366" s="489"/>
    </row>
    <row r="367" spans="2:27">
      <c r="B367" s="66" t="e">
        <f>LEFT(VLOOKUP(K367,'TCon08 al 2019-02-26'!$A$1:$H$68,6,0),6)</f>
        <v>#N/A</v>
      </c>
      <c r="C367" s="66" t="e">
        <f t="shared" si="20"/>
        <v>#N/A</v>
      </c>
      <c r="D367" s="66" t="e">
        <f>VLOOKUP(K367,'TCon08 al 2019-02-26'!$A$1:$H$68,8,0)</f>
        <v>#N/A</v>
      </c>
      <c r="E367" s="66">
        <f t="shared" si="21"/>
        <v>1900</v>
      </c>
      <c r="F367" s="66">
        <f t="shared" si="22"/>
        <v>0</v>
      </c>
      <c r="G367" s="10" t="str">
        <f t="shared" si="23"/>
        <v>19000</v>
      </c>
      <c r="H367" s="489"/>
      <c r="I367" s="489"/>
      <c r="J367" s="489"/>
      <c r="K367" s="489"/>
      <c r="L367" s="489"/>
      <c r="M367" s="490"/>
      <c r="N367" s="491"/>
      <c r="O367" s="491"/>
      <c r="P367" s="491"/>
      <c r="Q367" s="492"/>
      <c r="R367" s="493"/>
      <c r="S367" s="489"/>
      <c r="T367" s="492"/>
      <c r="U367" s="492"/>
      <c r="V367" s="493"/>
      <c r="W367" s="489"/>
      <c r="X367" s="489"/>
      <c r="Y367" s="493"/>
      <c r="Z367" s="489"/>
      <c r="AA367" s="489"/>
    </row>
    <row r="368" spans="2:27">
      <c r="B368" s="66" t="e">
        <f>LEFT(VLOOKUP(K368,'TCon08 al 2019-02-26'!$A$1:$H$68,6,0),6)</f>
        <v>#N/A</v>
      </c>
      <c r="C368" s="66" t="e">
        <f t="shared" si="20"/>
        <v>#N/A</v>
      </c>
      <c r="D368" s="66" t="e">
        <f>VLOOKUP(K368,'TCon08 al 2019-02-26'!$A$1:$H$68,8,0)</f>
        <v>#N/A</v>
      </c>
      <c r="E368" s="66">
        <f t="shared" si="21"/>
        <v>1900</v>
      </c>
      <c r="F368" s="66">
        <f t="shared" si="22"/>
        <v>0</v>
      </c>
      <c r="G368" s="10" t="str">
        <f t="shared" si="23"/>
        <v>19000</v>
      </c>
      <c r="H368" s="489"/>
      <c r="I368" s="489"/>
      <c r="J368" s="489"/>
      <c r="K368" s="489"/>
      <c r="L368" s="489"/>
      <c r="M368" s="490"/>
      <c r="N368" s="491"/>
      <c r="O368" s="491"/>
      <c r="P368" s="491"/>
      <c r="Q368" s="492"/>
      <c r="R368" s="493"/>
      <c r="S368" s="489"/>
      <c r="T368" s="492"/>
      <c r="U368" s="492"/>
      <c r="V368" s="493"/>
      <c r="W368" s="489"/>
      <c r="X368" s="489"/>
      <c r="Y368" s="493"/>
      <c r="Z368" s="489"/>
      <c r="AA368" s="489"/>
    </row>
    <row r="369" spans="2:27">
      <c r="B369" s="66" t="e">
        <f>LEFT(VLOOKUP(K369,'TCon08 al 2019-02-26'!$A$1:$H$68,6,0),6)</f>
        <v>#N/A</v>
      </c>
      <c r="C369" s="66" t="e">
        <f t="shared" si="20"/>
        <v>#N/A</v>
      </c>
      <c r="D369" s="66" t="e">
        <f>VLOOKUP(K369,'TCon08 al 2019-02-26'!$A$1:$H$68,8,0)</f>
        <v>#N/A</v>
      </c>
      <c r="E369" s="66">
        <f t="shared" si="21"/>
        <v>1900</v>
      </c>
      <c r="F369" s="66">
        <f t="shared" si="22"/>
        <v>0</v>
      </c>
      <c r="G369" s="10" t="str">
        <f t="shared" si="23"/>
        <v>19000</v>
      </c>
      <c r="H369" s="489"/>
      <c r="I369" s="489"/>
      <c r="J369" s="489"/>
      <c r="K369" s="489"/>
      <c r="L369" s="489"/>
      <c r="M369" s="490"/>
      <c r="N369" s="491"/>
      <c r="O369" s="491"/>
      <c r="P369" s="491"/>
      <c r="Q369" s="492"/>
      <c r="R369" s="493"/>
      <c r="S369" s="489"/>
      <c r="T369" s="492"/>
      <c r="U369" s="492"/>
      <c r="V369" s="493"/>
      <c r="W369" s="489"/>
      <c r="X369" s="489"/>
      <c r="Y369" s="493"/>
      <c r="Z369" s="489"/>
      <c r="AA369" s="489"/>
    </row>
    <row r="370" spans="2:27">
      <c r="B370" s="66" t="e">
        <f>LEFT(VLOOKUP(K370,'TCon08 al 2019-02-26'!$A$1:$H$68,6,0),6)</f>
        <v>#N/A</v>
      </c>
      <c r="C370" s="66" t="e">
        <f t="shared" si="20"/>
        <v>#N/A</v>
      </c>
      <c r="D370" s="66" t="e">
        <f>VLOOKUP(K370,'TCon08 al 2019-02-26'!$A$1:$H$68,8,0)</f>
        <v>#N/A</v>
      </c>
      <c r="E370" s="66">
        <f t="shared" si="21"/>
        <v>1900</v>
      </c>
      <c r="F370" s="66">
        <f t="shared" si="22"/>
        <v>0</v>
      </c>
      <c r="G370" s="10" t="str">
        <f t="shared" si="23"/>
        <v>19000</v>
      </c>
      <c r="H370" s="489"/>
      <c r="I370" s="489"/>
      <c r="J370" s="489"/>
      <c r="K370" s="489"/>
      <c r="L370" s="489"/>
      <c r="M370" s="490"/>
      <c r="N370" s="491"/>
      <c r="O370" s="491"/>
      <c r="P370" s="491"/>
      <c r="Q370" s="492"/>
      <c r="R370" s="493"/>
      <c r="S370" s="489"/>
      <c r="T370" s="492"/>
      <c r="U370" s="492"/>
      <c r="V370" s="493"/>
      <c r="W370" s="489"/>
      <c r="X370" s="489"/>
      <c r="Y370" s="493"/>
      <c r="Z370" s="489"/>
      <c r="AA370" s="489"/>
    </row>
    <row r="371" spans="2:27">
      <c r="B371" s="66" t="e">
        <f>LEFT(VLOOKUP(K371,'TCon08 al 2019-02-26'!$A$1:$H$68,6,0),6)</f>
        <v>#N/A</v>
      </c>
      <c r="C371" s="66" t="e">
        <f t="shared" si="20"/>
        <v>#N/A</v>
      </c>
      <c r="D371" s="66" t="e">
        <f>VLOOKUP(K371,'TCon08 al 2019-02-26'!$A$1:$H$68,8,0)</f>
        <v>#N/A</v>
      </c>
      <c r="E371" s="66">
        <f t="shared" si="21"/>
        <v>1900</v>
      </c>
      <c r="F371" s="66">
        <f t="shared" si="22"/>
        <v>0</v>
      </c>
      <c r="G371" s="10" t="str">
        <f t="shared" si="23"/>
        <v>19000</v>
      </c>
      <c r="H371" s="489"/>
      <c r="I371" s="489"/>
      <c r="J371" s="489"/>
      <c r="K371" s="489"/>
      <c r="L371" s="489"/>
      <c r="M371" s="490"/>
      <c r="N371" s="491"/>
      <c r="O371" s="491"/>
      <c r="P371" s="491"/>
      <c r="Q371" s="492"/>
      <c r="R371" s="493"/>
      <c r="S371" s="489"/>
      <c r="T371" s="492"/>
      <c r="U371" s="492"/>
      <c r="V371" s="493"/>
      <c r="W371" s="489"/>
      <c r="X371" s="489"/>
      <c r="Y371" s="493"/>
      <c r="Z371" s="489"/>
      <c r="AA371" s="489"/>
    </row>
    <row r="372" spans="2:27">
      <c r="B372" s="66" t="e">
        <f>LEFT(VLOOKUP(K372,'TCon08 al 2019-02-26'!$A$1:$H$68,6,0),6)</f>
        <v>#N/A</v>
      </c>
      <c r="C372" s="66" t="e">
        <f t="shared" si="20"/>
        <v>#N/A</v>
      </c>
      <c r="D372" s="66" t="e">
        <f>VLOOKUP(K372,'TCon08 al 2019-02-26'!$A$1:$H$68,8,0)</f>
        <v>#N/A</v>
      </c>
      <c r="E372" s="66">
        <f t="shared" si="21"/>
        <v>1900</v>
      </c>
      <c r="F372" s="66">
        <f t="shared" si="22"/>
        <v>0</v>
      </c>
      <c r="G372" s="10" t="str">
        <f t="shared" si="23"/>
        <v>19000</v>
      </c>
      <c r="H372" s="489"/>
      <c r="I372" s="489"/>
      <c r="J372" s="489"/>
      <c r="K372" s="489"/>
      <c r="L372" s="489"/>
      <c r="M372" s="490"/>
      <c r="N372" s="491"/>
      <c r="O372" s="491"/>
      <c r="P372" s="491"/>
      <c r="Q372" s="492"/>
      <c r="R372" s="493"/>
      <c r="S372" s="489"/>
      <c r="T372" s="492"/>
      <c r="U372" s="492"/>
      <c r="V372" s="493"/>
      <c r="W372" s="489"/>
      <c r="X372" s="489"/>
      <c r="Y372" s="493"/>
      <c r="Z372" s="489"/>
      <c r="AA372" s="489"/>
    </row>
    <row r="373" spans="2:27">
      <c r="B373" s="66" t="e">
        <f>LEFT(VLOOKUP(K373,'TCon08 al 2019-02-26'!$A$1:$H$68,6,0),6)</f>
        <v>#N/A</v>
      </c>
      <c r="C373" s="66" t="e">
        <f t="shared" si="20"/>
        <v>#N/A</v>
      </c>
      <c r="D373" s="66" t="e">
        <f>VLOOKUP(K373,'TCon08 al 2019-02-26'!$A$1:$H$68,8,0)</f>
        <v>#N/A</v>
      </c>
      <c r="E373" s="66">
        <f t="shared" si="21"/>
        <v>1900</v>
      </c>
      <c r="F373" s="66">
        <f t="shared" si="22"/>
        <v>0</v>
      </c>
      <c r="G373" s="10" t="str">
        <f t="shared" si="23"/>
        <v>19000</v>
      </c>
      <c r="H373" s="489"/>
      <c r="I373" s="489"/>
      <c r="J373" s="489"/>
      <c r="K373" s="489"/>
      <c r="L373" s="489"/>
      <c r="M373" s="490"/>
      <c r="N373" s="491"/>
      <c r="O373" s="491"/>
      <c r="P373" s="491"/>
      <c r="Q373" s="492"/>
      <c r="R373" s="493"/>
      <c r="S373" s="489"/>
      <c r="T373" s="492"/>
      <c r="U373" s="492"/>
      <c r="V373" s="493"/>
      <c r="W373" s="489"/>
      <c r="X373" s="489"/>
      <c r="Y373" s="493"/>
      <c r="Z373" s="489"/>
      <c r="AA373" s="489"/>
    </row>
    <row r="374" spans="2:27">
      <c r="B374" s="66" t="e">
        <f>LEFT(VLOOKUP(K374,'TCon08 al 2019-02-26'!$A$1:$H$68,6,0),6)</f>
        <v>#N/A</v>
      </c>
      <c r="C374" s="66" t="e">
        <f t="shared" si="20"/>
        <v>#N/A</v>
      </c>
      <c r="D374" s="66" t="e">
        <f>VLOOKUP(K374,'TCon08 al 2019-02-26'!$A$1:$H$68,8,0)</f>
        <v>#N/A</v>
      </c>
      <c r="E374" s="66">
        <f t="shared" si="21"/>
        <v>1900</v>
      </c>
      <c r="F374" s="66">
        <f t="shared" si="22"/>
        <v>0</v>
      </c>
      <c r="G374" s="10" t="str">
        <f t="shared" si="23"/>
        <v>19000</v>
      </c>
      <c r="H374" s="489"/>
      <c r="I374" s="489"/>
      <c r="J374" s="489"/>
      <c r="K374" s="489"/>
      <c r="L374" s="489"/>
      <c r="M374" s="490"/>
      <c r="N374" s="491"/>
      <c r="O374" s="491"/>
      <c r="P374" s="491"/>
      <c r="Q374" s="492"/>
      <c r="R374" s="493"/>
      <c r="S374" s="489"/>
      <c r="T374" s="492"/>
      <c r="U374" s="492"/>
      <c r="V374" s="493"/>
      <c r="W374" s="489"/>
      <c r="X374" s="489"/>
      <c r="Y374" s="493"/>
      <c r="Z374" s="489"/>
      <c r="AA374" s="489"/>
    </row>
    <row r="375" spans="2:27">
      <c r="B375" s="66" t="e">
        <f>LEFT(VLOOKUP(K375,'TCon08 al 2019-02-26'!$A$1:$H$68,6,0),6)</f>
        <v>#N/A</v>
      </c>
      <c r="C375" s="66" t="e">
        <f t="shared" si="20"/>
        <v>#N/A</v>
      </c>
      <c r="D375" s="66" t="e">
        <f>VLOOKUP(K375,'TCon08 al 2019-02-26'!$A$1:$H$68,8,0)</f>
        <v>#N/A</v>
      </c>
      <c r="E375" s="66">
        <f t="shared" si="21"/>
        <v>1900</v>
      </c>
      <c r="F375" s="66">
        <f t="shared" si="22"/>
        <v>0</v>
      </c>
      <c r="G375" s="10" t="str">
        <f t="shared" si="23"/>
        <v>19000</v>
      </c>
      <c r="H375" s="489"/>
      <c r="I375" s="489"/>
      <c r="J375" s="489"/>
      <c r="K375" s="489"/>
      <c r="L375" s="489"/>
      <c r="M375" s="490"/>
      <c r="N375" s="491"/>
      <c r="O375" s="491"/>
      <c r="P375" s="491"/>
      <c r="Q375" s="492"/>
      <c r="R375" s="493"/>
      <c r="S375" s="489"/>
      <c r="T375" s="492"/>
      <c r="U375" s="492"/>
      <c r="V375" s="493"/>
      <c r="W375" s="489"/>
      <c r="X375" s="489"/>
      <c r="Y375" s="493"/>
      <c r="Z375" s="489"/>
      <c r="AA375" s="489"/>
    </row>
    <row r="376" spans="2:27">
      <c r="B376" s="66" t="e">
        <f>LEFT(VLOOKUP(K376,'TCon08 al 2019-02-26'!$A$1:$H$68,6,0),6)</f>
        <v>#N/A</v>
      </c>
      <c r="C376" s="66" t="e">
        <f t="shared" si="20"/>
        <v>#N/A</v>
      </c>
      <c r="D376" s="66" t="e">
        <f>VLOOKUP(K376,'TCon08 al 2019-02-26'!$A$1:$H$68,8,0)</f>
        <v>#N/A</v>
      </c>
      <c r="E376" s="66">
        <f t="shared" si="21"/>
        <v>1900</v>
      </c>
      <c r="F376" s="66">
        <f t="shared" si="22"/>
        <v>0</v>
      </c>
      <c r="G376" s="10" t="str">
        <f t="shared" si="23"/>
        <v>19000</v>
      </c>
      <c r="H376" s="489"/>
      <c r="I376" s="489"/>
      <c r="J376" s="489"/>
      <c r="K376" s="489"/>
      <c r="L376" s="489"/>
      <c r="M376" s="490"/>
      <c r="N376" s="491"/>
      <c r="O376" s="491"/>
      <c r="P376" s="491"/>
      <c r="Q376" s="492"/>
      <c r="R376" s="493"/>
      <c r="S376" s="489"/>
      <c r="T376" s="492"/>
      <c r="U376" s="492"/>
      <c r="V376" s="493"/>
      <c r="W376" s="489"/>
      <c r="X376" s="489"/>
      <c r="Y376" s="493"/>
      <c r="Z376" s="489"/>
      <c r="AA376" s="489"/>
    </row>
    <row r="377" spans="2:27">
      <c r="B377" s="66" t="e">
        <f>LEFT(VLOOKUP(K377,'TCon08 al 2019-02-26'!$A$1:$H$68,6,0),6)</f>
        <v>#N/A</v>
      </c>
      <c r="C377" s="66" t="e">
        <f t="shared" si="20"/>
        <v>#N/A</v>
      </c>
      <c r="D377" s="66" t="e">
        <f>VLOOKUP(K377,'TCon08 al 2019-02-26'!$A$1:$H$68,8,0)</f>
        <v>#N/A</v>
      </c>
      <c r="E377" s="66">
        <f t="shared" si="21"/>
        <v>1900</v>
      </c>
      <c r="F377" s="66">
        <f t="shared" si="22"/>
        <v>0</v>
      </c>
      <c r="G377" s="10" t="str">
        <f t="shared" si="23"/>
        <v>19000</v>
      </c>
      <c r="H377" s="489"/>
      <c r="I377" s="489"/>
      <c r="J377" s="489"/>
      <c r="K377" s="489"/>
      <c r="L377" s="489"/>
      <c r="M377" s="490"/>
      <c r="N377" s="491"/>
      <c r="O377" s="491"/>
      <c r="P377" s="491"/>
      <c r="Q377" s="492"/>
      <c r="R377" s="493"/>
      <c r="S377" s="489"/>
      <c r="T377" s="492"/>
      <c r="U377" s="492"/>
      <c r="V377" s="493"/>
      <c r="W377" s="489"/>
      <c r="X377" s="489"/>
      <c r="Y377" s="493"/>
      <c r="Z377" s="489"/>
      <c r="AA377" s="489"/>
    </row>
    <row r="378" spans="2:27">
      <c r="B378" s="66" t="e">
        <f>LEFT(VLOOKUP(K378,'TCon08 al 2019-02-26'!$A$1:$H$68,6,0),6)</f>
        <v>#N/A</v>
      </c>
      <c r="C378" s="66" t="e">
        <f t="shared" si="20"/>
        <v>#N/A</v>
      </c>
      <c r="D378" s="66" t="e">
        <f>VLOOKUP(K378,'TCon08 al 2019-02-26'!$A$1:$H$68,8,0)</f>
        <v>#N/A</v>
      </c>
      <c r="E378" s="66">
        <f t="shared" si="21"/>
        <v>1900</v>
      </c>
      <c r="F378" s="66">
        <f t="shared" si="22"/>
        <v>0</v>
      </c>
      <c r="G378" s="10" t="str">
        <f t="shared" si="23"/>
        <v>19000</v>
      </c>
      <c r="H378" s="489"/>
      <c r="I378" s="489"/>
      <c r="J378" s="489"/>
      <c r="K378" s="489"/>
      <c r="L378" s="489"/>
      <c r="M378" s="490"/>
      <c r="N378" s="491"/>
      <c r="O378" s="491"/>
      <c r="P378" s="491"/>
      <c r="Q378" s="492"/>
      <c r="R378" s="493"/>
      <c r="S378" s="489"/>
      <c r="T378" s="492"/>
      <c r="U378" s="492"/>
      <c r="V378" s="493"/>
      <c r="W378" s="489"/>
      <c r="X378" s="489"/>
      <c r="Y378" s="493"/>
      <c r="Z378" s="489"/>
      <c r="AA378" s="489"/>
    </row>
    <row r="379" spans="2:27">
      <c r="B379" s="66" t="e">
        <f>LEFT(VLOOKUP(K379,'TCon08 al 2019-02-26'!$A$1:$H$68,6,0),6)</f>
        <v>#N/A</v>
      </c>
      <c r="C379" s="66" t="e">
        <f t="shared" si="20"/>
        <v>#N/A</v>
      </c>
      <c r="D379" s="66" t="e">
        <f>VLOOKUP(K379,'TCon08 al 2019-02-26'!$A$1:$H$68,8,0)</f>
        <v>#N/A</v>
      </c>
      <c r="E379" s="66">
        <f t="shared" si="21"/>
        <v>1900</v>
      </c>
      <c r="F379" s="66">
        <f t="shared" si="22"/>
        <v>0</v>
      </c>
      <c r="G379" s="10" t="str">
        <f t="shared" si="23"/>
        <v>19000</v>
      </c>
      <c r="H379" s="489"/>
      <c r="I379" s="489"/>
      <c r="J379" s="489"/>
      <c r="K379" s="489"/>
      <c r="L379" s="489"/>
      <c r="M379" s="490"/>
      <c r="N379" s="491"/>
      <c r="O379" s="491"/>
      <c r="P379" s="491"/>
      <c r="Q379" s="492"/>
      <c r="R379" s="493"/>
      <c r="S379" s="489"/>
      <c r="T379" s="492"/>
      <c r="U379" s="492"/>
      <c r="V379" s="493"/>
      <c r="W379" s="489"/>
      <c r="X379" s="489"/>
      <c r="Y379" s="493"/>
      <c r="Z379" s="489"/>
      <c r="AA379" s="489"/>
    </row>
    <row r="380" spans="2:27">
      <c r="B380" s="66" t="e">
        <f>LEFT(VLOOKUP(K380,'TCon08 al 2019-02-26'!$A$1:$H$68,6,0),6)</f>
        <v>#N/A</v>
      </c>
      <c r="C380" s="66" t="e">
        <f t="shared" si="20"/>
        <v>#N/A</v>
      </c>
      <c r="D380" s="66" t="e">
        <f>VLOOKUP(K380,'TCon08 al 2019-02-26'!$A$1:$H$68,8,0)</f>
        <v>#N/A</v>
      </c>
      <c r="E380" s="66">
        <f t="shared" si="21"/>
        <v>1900</v>
      </c>
      <c r="F380" s="66">
        <f t="shared" si="22"/>
        <v>0</v>
      </c>
      <c r="G380" s="10" t="str">
        <f t="shared" si="23"/>
        <v>19000</v>
      </c>
      <c r="H380" s="489"/>
      <c r="I380" s="489"/>
      <c r="J380" s="489"/>
      <c r="K380" s="489"/>
      <c r="L380" s="489"/>
      <c r="M380" s="490"/>
      <c r="N380" s="491"/>
      <c r="O380" s="491"/>
      <c r="P380" s="491"/>
      <c r="Q380" s="492"/>
      <c r="R380" s="493"/>
      <c r="S380" s="489"/>
      <c r="T380" s="492"/>
      <c r="U380" s="492"/>
      <c r="V380" s="493"/>
      <c r="W380" s="489"/>
      <c r="X380" s="489"/>
      <c r="Y380" s="493"/>
      <c r="Z380" s="489"/>
      <c r="AA380" s="489"/>
    </row>
    <row r="381" spans="2:27">
      <c r="B381" s="66" t="e">
        <f>LEFT(VLOOKUP(K381,'TCon08 al 2019-02-26'!$A$1:$H$68,6,0),6)</f>
        <v>#N/A</v>
      </c>
      <c r="C381" s="66" t="e">
        <f t="shared" si="20"/>
        <v>#N/A</v>
      </c>
      <c r="D381" s="66" t="e">
        <f>VLOOKUP(K381,'TCon08 al 2019-02-26'!$A$1:$H$68,8,0)</f>
        <v>#N/A</v>
      </c>
      <c r="E381" s="66">
        <f t="shared" si="21"/>
        <v>1900</v>
      </c>
      <c r="F381" s="66">
        <f t="shared" si="22"/>
        <v>0</v>
      </c>
      <c r="G381" s="10" t="str">
        <f t="shared" si="23"/>
        <v>19000</v>
      </c>
      <c r="H381" s="489"/>
      <c r="I381" s="489"/>
      <c r="J381" s="489"/>
      <c r="K381" s="489"/>
      <c r="L381" s="489"/>
      <c r="M381" s="490"/>
      <c r="N381" s="491"/>
      <c r="O381" s="491"/>
      <c r="P381" s="491"/>
      <c r="Q381" s="492"/>
      <c r="R381" s="493"/>
      <c r="S381" s="489"/>
      <c r="T381" s="492"/>
      <c r="U381" s="492"/>
      <c r="V381" s="493"/>
      <c r="W381" s="489"/>
      <c r="X381" s="489"/>
      <c r="Y381" s="493"/>
      <c r="Z381" s="489"/>
      <c r="AA381" s="489"/>
    </row>
    <row r="382" spans="2:27">
      <c r="B382" s="66" t="e">
        <f>LEFT(VLOOKUP(K382,'TCon08 al 2019-02-26'!$A$1:$H$68,6,0),6)</f>
        <v>#N/A</v>
      </c>
      <c r="C382" s="66" t="e">
        <f t="shared" si="20"/>
        <v>#N/A</v>
      </c>
      <c r="D382" s="66" t="e">
        <f>VLOOKUP(K382,'TCon08 al 2019-02-26'!$A$1:$H$68,8,0)</f>
        <v>#N/A</v>
      </c>
      <c r="E382" s="66">
        <f t="shared" si="21"/>
        <v>1900</v>
      </c>
      <c r="F382" s="66">
        <f t="shared" si="22"/>
        <v>0</v>
      </c>
      <c r="G382" s="10" t="str">
        <f t="shared" si="23"/>
        <v>19000</v>
      </c>
      <c r="H382" s="489"/>
      <c r="I382" s="489"/>
      <c r="J382" s="489"/>
      <c r="K382" s="489"/>
      <c r="L382" s="489"/>
      <c r="M382" s="490"/>
      <c r="N382" s="491"/>
      <c r="O382" s="491"/>
      <c r="P382" s="491"/>
      <c r="Q382" s="492"/>
      <c r="R382" s="493"/>
      <c r="S382" s="489"/>
      <c r="T382" s="492"/>
      <c r="U382" s="492"/>
      <c r="V382" s="493"/>
      <c r="W382" s="489"/>
      <c r="X382" s="489"/>
      <c r="Y382" s="493"/>
      <c r="Z382" s="489"/>
      <c r="AA382" s="489"/>
    </row>
    <row r="383" spans="2:27">
      <c r="B383" s="66" t="e">
        <f>LEFT(VLOOKUP(K383,'TCon08 al 2019-02-26'!$A$1:$H$68,6,0),6)</f>
        <v>#N/A</v>
      </c>
      <c r="C383" s="66" t="e">
        <f t="shared" si="20"/>
        <v>#N/A</v>
      </c>
      <c r="D383" s="66" t="e">
        <f>VLOOKUP(K383,'TCon08 al 2019-02-26'!$A$1:$H$68,8,0)</f>
        <v>#N/A</v>
      </c>
      <c r="E383" s="66">
        <f t="shared" si="21"/>
        <v>1900</v>
      </c>
      <c r="F383" s="66">
        <f t="shared" si="22"/>
        <v>0</v>
      </c>
      <c r="G383" s="10" t="str">
        <f t="shared" si="23"/>
        <v>19000</v>
      </c>
      <c r="H383" s="489"/>
      <c r="I383" s="489"/>
      <c r="J383" s="489"/>
      <c r="K383" s="489"/>
      <c r="L383" s="489"/>
      <c r="M383" s="490"/>
      <c r="N383" s="491"/>
      <c r="O383" s="491"/>
      <c r="P383" s="491"/>
      <c r="Q383" s="492"/>
      <c r="R383" s="493"/>
      <c r="S383" s="489"/>
      <c r="T383" s="492"/>
      <c r="U383" s="492"/>
      <c r="V383" s="493"/>
      <c r="W383" s="489"/>
      <c r="X383" s="489"/>
      <c r="Y383" s="493"/>
      <c r="Z383" s="489"/>
      <c r="AA383" s="489"/>
    </row>
    <row r="384" spans="2:27">
      <c r="B384" s="66" t="e">
        <f>LEFT(VLOOKUP(K384,'TCon08 al 2019-02-26'!$A$1:$H$68,6,0),6)</f>
        <v>#N/A</v>
      </c>
      <c r="C384" s="66" t="e">
        <f t="shared" si="20"/>
        <v>#N/A</v>
      </c>
      <c r="D384" s="66" t="e">
        <f>VLOOKUP(K384,'TCon08 al 2019-02-26'!$A$1:$H$68,8,0)</f>
        <v>#N/A</v>
      </c>
      <c r="E384" s="66">
        <f t="shared" si="21"/>
        <v>1900</v>
      </c>
      <c r="F384" s="66">
        <f t="shared" si="22"/>
        <v>0</v>
      </c>
      <c r="G384" s="10" t="str">
        <f t="shared" si="23"/>
        <v>19000</v>
      </c>
      <c r="H384" s="489"/>
      <c r="I384" s="489"/>
      <c r="J384" s="489"/>
      <c r="K384" s="489"/>
      <c r="L384" s="489"/>
      <c r="M384" s="490"/>
      <c r="N384" s="491"/>
      <c r="O384" s="491"/>
      <c r="P384" s="491"/>
      <c r="Q384" s="492"/>
      <c r="R384" s="493"/>
      <c r="S384" s="489"/>
      <c r="T384" s="492"/>
      <c r="U384" s="492"/>
      <c r="V384" s="493"/>
      <c r="W384" s="489"/>
      <c r="X384" s="489"/>
      <c r="Y384" s="493"/>
      <c r="Z384" s="489"/>
      <c r="AA384" s="489"/>
    </row>
    <row r="385" spans="2:27">
      <c r="B385" s="66" t="e">
        <f>LEFT(VLOOKUP(K385,'TCon08 al 2019-02-26'!$A$1:$H$68,6,0),6)</f>
        <v>#N/A</v>
      </c>
      <c r="C385" s="66" t="e">
        <f t="shared" si="20"/>
        <v>#N/A</v>
      </c>
      <c r="D385" s="66" t="e">
        <f>VLOOKUP(K385,'TCon08 al 2019-02-26'!$A$1:$H$68,8,0)</f>
        <v>#N/A</v>
      </c>
      <c r="E385" s="66">
        <f t="shared" si="21"/>
        <v>1900</v>
      </c>
      <c r="F385" s="66">
        <f t="shared" si="22"/>
        <v>0</v>
      </c>
      <c r="G385" s="10" t="str">
        <f t="shared" si="23"/>
        <v>19000</v>
      </c>
      <c r="H385" s="489"/>
      <c r="I385" s="489"/>
      <c r="J385" s="489"/>
      <c r="K385" s="489"/>
      <c r="L385" s="489"/>
      <c r="M385" s="490"/>
      <c r="N385" s="491"/>
      <c r="O385" s="491"/>
      <c r="P385" s="491"/>
      <c r="Q385" s="492"/>
      <c r="R385" s="493"/>
      <c r="S385" s="489"/>
      <c r="T385" s="492"/>
      <c r="U385" s="492"/>
      <c r="V385" s="493"/>
      <c r="W385" s="489"/>
      <c r="X385" s="489"/>
      <c r="Y385" s="493"/>
      <c r="Z385" s="489"/>
      <c r="AA385" s="489"/>
    </row>
    <row r="386" spans="2:27">
      <c r="B386" s="66" t="e">
        <f>LEFT(VLOOKUP(K386,'TCon08 al 2019-02-26'!$A$1:$H$68,6,0),6)</f>
        <v>#N/A</v>
      </c>
      <c r="C386" s="66" t="e">
        <f t="shared" si="20"/>
        <v>#N/A</v>
      </c>
      <c r="D386" s="66" t="e">
        <f>VLOOKUP(K386,'TCon08 al 2019-02-26'!$A$1:$H$68,8,0)</f>
        <v>#N/A</v>
      </c>
      <c r="E386" s="66">
        <f t="shared" si="21"/>
        <v>1900</v>
      </c>
      <c r="F386" s="66">
        <f t="shared" si="22"/>
        <v>0</v>
      </c>
      <c r="G386" s="10" t="str">
        <f t="shared" si="23"/>
        <v>19000</v>
      </c>
      <c r="H386" s="489"/>
      <c r="I386" s="489"/>
      <c r="J386" s="489"/>
      <c r="K386" s="489"/>
      <c r="L386" s="489"/>
      <c r="M386" s="490"/>
      <c r="N386" s="491"/>
      <c r="O386" s="491"/>
      <c r="P386" s="491"/>
      <c r="Q386" s="492"/>
      <c r="R386" s="493"/>
      <c r="S386" s="489"/>
      <c r="T386" s="492"/>
      <c r="U386" s="492"/>
      <c r="V386" s="493"/>
      <c r="W386" s="489"/>
      <c r="X386" s="489"/>
      <c r="Y386" s="493"/>
      <c r="Z386" s="489"/>
      <c r="AA386" s="489"/>
    </row>
    <row r="387" spans="2:27">
      <c r="B387" s="66" t="e">
        <f>LEFT(VLOOKUP(K387,'TCon08 al 2019-02-26'!$A$1:$H$68,6,0),6)</f>
        <v>#N/A</v>
      </c>
      <c r="C387" s="66" t="e">
        <f t="shared" si="20"/>
        <v>#N/A</v>
      </c>
      <c r="D387" s="66" t="e">
        <f>VLOOKUP(K387,'TCon08 al 2019-02-26'!$A$1:$H$68,8,0)</f>
        <v>#N/A</v>
      </c>
      <c r="E387" s="66">
        <f t="shared" si="21"/>
        <v>1900</v>
      </c>
      <c r="F387" s="66">
        <f t="shared" si="22"/>
        <v>0</v>
      </c>
      <c r="G387" s="10" t="str">
        <f t="shared" si="23"/>
        <v>19000</v>
      </c>
      <c r="H387" s="489"/>
      <c r="I387" s="489"/>
      <c r="J387" s="489"/>
      <c r="K387" s="489"/>
      <c r="L387" s="489"/>
      <c r="M387" s="490"/>
      <c r="N387" s="491"/>
      <c r="O387" s="491"/>
      <c r="P387" s="491"/>
      <c r="Q387" s="492"/>
      <c r="R387" s="493"/>
      <c r="S387" s="489"/>
      <c r="T387" s="492"/>
      <c r="U387" s="492"/>
      <c r="V387" s="493"/>
      <c r="W387" s="489"/>
      <c r="X387" s="489"/>
      <c r="Y387" s="493"/>
      <c r="Z387" s="489"/>
      <c r="AA387" s="489"/>
    </row>
    <row r="388" spans="2:27">
      <c r="B388" s="66" t="e">
        <f>LEFT(VLOOKUP(K388,'TCon08 al 2019-02-26'!$A$1:$H$68,6,0),6)</f>
        <v>#N/A</v>
      </c>
      <c r="C388" s="66" t="e">
        <f t="shared" ref="C388:C427" si="24">CONCATENATE(MID(B388,1,1),".",MID(B388,2,1),".",MID(B388,3,2),".",MID(B388,5,2))</f>
        <v>#N/A</v>
      </c>
      <c r="D388" s="66" t="e">
        <f>VLOOKUP(K388,'TCon08 al 2019-02-26'!$A$1:$H$68,8,0)</f>
        <v>#N/A</v>
      </c>
      <c r="E388" s="66">
        <f t="shared" ref="E388:E427" si="25">YEAR(J388)</f>
        <v>1900</v>
      </c>
      <c r="F388" s="66">
        <f t="shared" si="22"/>
        <v>0</v>
      </c>
      <c r="G388" s="10" t="str">
        <f t="shared" si="23"/>
        <v>19000</v>
      </c>
      <c r="H388" s="489"/>
      <c r="I388" s="489"/>
      <c r="J388" s="489"/>
      <c r="K388" s="489"/>
      <c r="L388" s="489"/>
      <c r="M388" s="490"/>
      <c r="N388" s="491"/>
      <c r="O388" s="491"/>
      <c r="P388" s="491"/>
      <c r="Q388" s="492"/>
      <c r="R388" s="493"/>
      <c r="S388" s="489"/>
      <c r="T388" s="492"/>
      <c r="U388" s="492"/>
      <c r="V388" s="493"/>
      <c r="W388" s="489"/>
      <c r="X388" s="489"/>
      <c r="Y388" s="493"/>
      <c r="Z388" s="489"/>
      <c r="AA388" s="489"/>
    </row>
    <row r="389" spans="2:27">
      <c r="B389" s="66" t="e">
        <f>LEFT(VLOOKUP(K389,'TCon08 al 2019-02-26'!$A$1:$H$68,6,0),6)</f>
        <v>#N/A</v>
      </c>
      <c r="C389" s="66" t="e">
        <f t="shared" si="24"/>
        <v>#N/A</v>
      </c>
      <c r="D389" s="66" t="e">
        <f>VLOOKUP(K389,'TCon08 al 2019-02-26'!$A$1:$H$68,8,0)</f>
        <v>#N/A</v>
      </c>
      <c r="E389" s="66">
        <f t="shared" si="25"/>
        <v>1900</v>
      </c>
      <c r="F389" s="66">
        <f t="shared" ref="F389:F452" si="26">+IF(J389=0,0,MONTH(J389))</f>
        <v>0</v>
      </c>
      <c r="G389" s="10" t="str">
        <f t="shared" ref="G389:G431" si="27">+E389&amp;F389</f>
        <v>19000</v>
      </c>
      <c r="H389" s="489"/>
      <c r="I389" s="489"/>
      <c r="J389" s="489"/>
      <c r="K389" s="489"/>
      <c r="L389" s="489"/>
      <c r="M389" s="490"/>
      <c r="N389" s="491"/>
      <c r="O389" s="491"/>
      <c r="P389" s="491"/>
      <c r="Q389" s="492"/>
      <c r="R389" s="493"/>
      <c r="S389" s="489"/>
      <c r="T389" s="492"/>
      <c r="U389" s="492"/>
      <c r="V389" s="493"/>
      <c r="W389" s="489"/>
      <c r="X389" s="489"/>
      <c r="Y389" s="493"/>
      <c r="Z389" s="489"/>
      <c r="AA389" s="489"/>
    </row>
    <row r="390" spans="2:27">
      <c r="B390" s="66" t="e">
        <f>LEFT(VLOOKUP(K390,'TCon08 al 2019-02-26'!$A$1:$H$68,6,0),6)</f>
        <v>#N/A</v>
      </c>
      <c r="C390" s="66" t="e">
        <f t="shared" si="24"/>
        <v>#N/A</v>
      </c>
      <c r="D390" s="66" t="e">
        <f>VLOOKUP(K390,'TCon08 al 2019-02-26'!$A$1:$H$68,8,0)</f>
        <v>#N/A</v>
      </c>
      <c r="E390" s="66">
        <f t="shared" si="25"/>
        <v>1900</v>
      </c>
      <c r="F390" s="66">
        <f t="shared" si="26"/>
        <v>0</v>
      </c>
      <c r="G390" s="10" t="str">
        <f t="shared" si="27"/>
        <v>19000</v>
      </c>
      <c r="H390" s="489"/>
      <c r="I390" s="489"/>
      <c r="J390" s="489"/>
      <c r="K390" s="489"/>
      <c r="L390" s="489"/>
      <c r="M390" s="490"/>
      <c r="N390" s="491"/>
      <c r="O390" s="491"/>
      <c r="P390" s="491"/>
      <c r="Q390" s="492"/>
      <c r="R390" s="493"/>
      <c r="S390" s="489"/>
      <c r="T390" s="492"/>
      <c r="U390" s="492"/>
      <c r="V390" s="493"/>
      <c r="W390" s="489"/>
      <c r="X390" s="489"/>
      <c r="Y390" s="493"/>
      <c r="Z390" s="489"/>
      <c r="AA390" s="489"/>
    </row>
    <row r="391" spans="2:27">
      <c r="B391" s="66" t="e">
        <f>LEFT(VLOOKUP(K391,'TCon08 al 2019-02-26'!$A$1:$H$68,6,0),6)</f>
        <v>#N/A</v>
      </c>
      <c r="C391" s="66" t="e">
        <f t="shared" si="24"/>
        <v>#N/A</v>
      </c>
      <c r="D391" s="66" t="e">
        <f>VLOOKUP(K391,'TCon08 al 2019-02-26'!$A$1:$H$68,8,0)</f>
        <v>#N/A</v>
      </c>
      <c r="E391" s="66">
        <f t="shared" si="25"/>
        <v>1900</v>
      </c>
      <c r="F391" s="66">
        <f t="shared" si="26"/>
        <v>0</v>
      </c>
      <c r="G391" s="10" t="str">
        <f t="shared" si="27"/>
        <v>19000</v>
      </c>
      <c r="H391" s="489"/>
      <c r="I391" s="489"/>
      <c r="J391" s="489"/>
      <c r="K391" s="489"/>
      <c r="L391" s="489"/>
      <c r="M391" s="490"/>
      <c r="N391" s="491"/>
      <c r="O391" s="491"/>
      <c r="P391" s="491"/>
      <c r="Q391" s="492"/>
      <c r="R391" s="493"/>
      <c r="S391" s="489"/>
      <c r="T391" s="492"/>
      <c r="U391" s="492"/>
      <c r="V391" s="493"/>
      <c r="W391" s="489"/>
      <c r="X391" s="489"/>
      <c r="Y391" s="493"/>
      <c r="Z391" s="489"/>
      <c r="AA391" s="489"/>
    </row>
    <row r="392" spans="2:27">
      <c r="B392" s="66" t="e">
        <f>LEFT(VLOOKUP(K392,'TCon08 al 2019-02-26'!$A$1:$H$68,6,0),6)</f>
        <v>#N/A</v>
      </c>
      <c r="C392" s="66" t="e">
        <f t="shared" si="24"/>
        <v>#N/A</v>
      </c>
      <c r="D392" s="66" t="e">
        <f>VLOOKUP(K392,'TCon08 al 2019-02-26'!$A$1:$H$68,8,0)</f>
        <v>#N/A</v>
      </c>
      <c r="E392" s="66">
        <f t="shared" si="25"/>
        <v>1900</v>
      </c>
      <c r="F392" s="66">
        <f t="shared" si="26"/>
        <v>0</v>
      </c>
      <c r="G392" s="10" t="str">
        <f t="shared" si="27"/>
        <v>19000</v>
      </c>
      <c r="H392" s="489"/>
      <c r="I392" s="489"/>
      <c r="J392" s="489"/>
      <c r="K392" s="489"/>
      <c r="L392" s="489"/>
      <c r="M392" s="490"/>
      <c r="N392" s="491"/>
      <c r="O392" s="491"/>
      <c r="P392" s="491"/>
      <c r="Q392" s="492"/>
      <c r="R392" s="493"/>
      <c r="S392" s="489"/>
      <c r="T392" s="492"/>
      <c r="U392" s="492"/>
      <c r="V392" s="493"/>
      <c r="W392" s="489"/>
      <c r="X392" s="489"/>
      <c r="Y392" s="493"/>
      <c r="Z392" s="489"/>
      <c r="AA392" s="489"/>
    </row>
    <row r="393" spans="2:27">
      <c r="B393" s="66" t="e">
        <f>LEFT(VLOOKUP(K393,'TCon08 al 2019-02-26'!$A$1:$H$68,6,0),6)</f>
        <v>#N/A</v>
      </c>
      <c r="C393" s="66" t="e">
        <f t="shared" si="24"/>
        <v>#N/A</v>
      </c>
      <c r="D393" s="66" t="e">
        <f>VLOOKUP(K393,'TCon08 al 2019-02-26'!$A$1:$H$68,8,0)</f>
        <v>#N/A</v>
      </c>
      <c r="E393" s="66">
        <f t="shared" si="25"/>
        <v>1900</v>
      </c>
      <c r="F393" s="66">
        <f t="shared" si="26"/>
        <v>0</v>
      </c>
      <c r="G393" s="10" t="str">
        <f t="shared" si="27"/>
        <v>19000</v>
      </c>
      <c r="H393" s="489"/>
      <c r="I393" s="489"/>
      <c r="J393" s="489"/>
      <c r="K393" s="489"/>
      <c r="L393" s="489"/>
      <c r="M393" s="490"/>
      <c r="N393" s="491"/>
      <c r="O393" s="491"/>
      <c r="P393" s="491"/>
      <c r="Q393" s="492"/>
      <c r="R393" s="493"/>
      <c r="S393" s="489"/>
      <c r="T393" s="492"/>
      <c r="U393" s="492"/>
      <c r="V393" s="493"/>
      <c r="W393" s="489"/>
      <c r="X393" s="489"/>
      <c r="Y393" s="493"/>
      <c r="Z393" s="489"/>
      <c r="AA393" s="489"/>
    </row>
    <row r="394" spans="2:27">
      <c r="B394" s="66" t="e">
        <f>LEFT(VLOOKUP(K394,'TCon08 al 2019-02-26'!$A$1:$H$68,6,0),6)</f>
        <v>#N/A</v>
      </c>
      <c r="C394" s="66" t="e">
        <f t="shared" si="24"/>
        <v>#N/A</v>
      </c>
      <c r="D394" s="66" t="e">
        <f>VLOOKUP(K394,'TCon08 al 2019-02-26'!$A$1:$H$68,8,0)</f>
        <v>#N/A</v>
      </c>
      <c r="E394" s="66">
        <f t="shared" si="25"/>
        <v>1900</v>
      </c>
      <c r="F394" s="66">
        <f t="shared" si="26"/>
        <v>0</v>
      </c>
      <c r="G394" s="10" t="str">
        <f t="shared" si="27"/>
        <v>19000</v>
      </c>
      <c r="H394" s="489"/>
      <c r="I394" s="489"/>
      <c r="J394" s="489"/>
      <c r="K394" s="489"/>
      <c r="L394" s="489"/>
      <c r="M394" s="490"/>
      <c r="N394" s="491"/>
      <c r="O394" s="491"/>
      <c r="P394" s="491"/>
      <c r="Q394" s="492"/>
      <c r="R394" s="493"/>
      <c r="S394" s="489"/>
      <c r="T394" s="492"/>
      <c r="U394" s="492"/>
      <c r="V394" s="493"/>
      <c r="W394" s="489"/>
      <c r="X394" s="489"/>
      <c r="Y394" s="493"/>
      <c r="Z394" s="489"/>
      <c r="AA394" s="489"/>
    </row>
    <row r="395" spans="2:27">
      <c r="B395" s="66" t="e">
        <f>LEFT(VLOOKUP(K395,'TCon08 al 2019-02-26'!$A$1:$H$68,6,0),6)</f>
        <v>#N/A</v>
      </c>
      <c r="C395" s="66" t="e">
        <f t="shared" si="24"/>
        <v>#N/A</v>
      </c>
      <c r="D395" s="66" t="e">
        <f>VLOOKUP(K395,'TCon08 al 2019-02-26'!$A$1:$H$68,8,0)</f>
        <v>#N/A</v>
      </c>
      <c r="E395" s="66">
        <f t="shared" si="25"/>
        <v>1900</v>
      </c>
      <c r="F395" s="66">
        <f t="shared" si="26"/>
        <v>0</v>
      </c>
      <c r="G395" s="10" t="str">
        <f t="shared" si="27"/>
        <v>19000</v>
      </c>
      <c r="H395" s="489"/>
      <c r="I395" s="489"/>
      <c r="J395" s="489"/>
      <c r="K395" s="489"/>
      <c r="L395" s="489"/>
      <c r="M395" s="490"/>
      <c r="N395" s="491"/>
      <c r="O395" s="491"/>
      <c r="P395" s="491"/>
      <c r="Q395" s="492"/>
      <c r="R395" s="493"/>
      <c r="S395" s="489"/>
      <c r="T395" s="492"/>
      <c r="U395" s="492"/>
      <c r="V395" s="493"/>
      <c r="W395" s="489"/>
      <c r="X395" s="489"/>
      <c r="Y395" s="493"/>
      <c r="Z395" s="489"/>
      <c r="AA395" s="489"/>
    </row>
    <row r="396" spans="2:27">
      <c r="B396" s="66" t="e">
        <f>LEFT(VLOOKUP(K396,'TCon08 al 2019-02-26'!$A$1:$H$68,6,0),6)</f>
        <v>#N/A</v>
      </c>
      <c r="C396" s="66" t="e">
        <f t="shared" si="24"/>
        <v>#N/A</v>
      </c>
      <c r="D396" s="66" t="e">
        <f>VLOOKUP(K396,'TCon08 al 2019-02-26'!$A$1:$H$68,8,0)</f>
        <v>#N/A</v>
      </c>
      <c r="E396" s="66">
        <f t="shared" si="25"/>
        <v>1900</v>
      </c>
      <c r="F396" s="66">
        <f t="shared" si="26"/>
        <v>0</v>
      </c>
      <c r="G396" s="10" t="str">
        <f t="shared" si="27"/>
        <v>19000</v>
      </c>
      <c r="H396" s="489"/>
      <c r="I396" s="489"/>
      <c r="J396" s="489"/>
      <c r="K396" s="489"/>
      <c r="L396" s="489"/>
      <c r="M396" s="490"/>
      <c r="N396" s="491"/>
      <c r="O396" s="491"/>
      <c r="P396" s="491"/>
      <c r="Q396" s="492"/>
      <c r="R396" s="493"/>
      <c r="S396" s="489"/>
      <c r="T396" s="492"/>
      <c r="U396" s="492"/>
      <c r="V396" s="493"/>
      <c r="W396" s="489"/>
      <c r="X396" s="489"/>
      <c r="Y396" s="493"/>
      <c r="Z396" s="489"/>
      <c r="AA396" s="489"/>
    </row>
    <row r="397" spans="2:27">
      <c r="B397" s="66" t="e">
        <f>LEFT(VLOOKUP(K397,'TCon08 al 2019-02-26'!$A$1:$H$68,6,0),6)</f>
        <v>#N/A</v>
      </c>
      <c r="C397" s="66" t="e">
        <f t="shared" si="24"/>
        <v>#N/A</v>
      </c>
      <c r="D397" s="66" t="e">
        <f>VLOOKUP(K397,'TCon08 al 2019-02-26'!$A$1:$H$68,8,0)</f>
        <v>#N/A</v>
      </c>
      <c r="E397" s="66">
        <f t="shared" si="25"/>
        <v>1900</v>
      </c>
      <c r="F397" s="66">
        <f t="shared" si="26"/>
        <v>0</v>
      </c>
      <c r="G397" s="10" t="str">
        <f t="shared" si="27"/>
        <v>19000</v>
      </c>
      <c r="H397" s="489"/>
      <c r="I397" s="489"/>
      <c r="J397" s="489"/>
      <c r="K397" s="489"/>
      <c r="L397" s="489"/>
      <c r="M397" s="490"/>
      <c r="N397" s="491"/>
      <c r="O397" s="491"/>
      <c r="P397" s="491"/>
      <c r="Q397" s="492"/>
      <c r="R397" s="493"/>
      <c r="S397" s="489"/>
      <c r="T397" s="492"/>
      <c r="U397" s="492"/>
      <c r="V397" s="493"/>
      <c r="W397" s="489"/>
      <c r="X397" s="489"/>
      <c r="Y397" s="493"/>
      <c r="Z397" s="489"/>
      <c r="AA397" s="489"/>
    </row>
    <row r="398" spans="2:27">
      <c r="B398" s="66" t="e">
        <f>LEFT(VLOOKUP(K398,'TCon08 al 2019-02-26'!$A$1:$H$68,6,0),6)</f>
        <v>#N/A</v>
      </c>
      <c r="C398" s="66" t="e">
        <f t="shared" si="24"/>
        <v>#N/A</v>
      </c>
      <c r="D398" s="66" t="e">
        <f>VLOOKUP(K398,'TCon08 al 2019-02-26'!$A$1:$H$68,8,0)</f>
        <v>#N/A</v>
      </c>
      <c r="E398" s="66">
        <f t="shared" si="25"/>
        <v>1900</v>
      </c>
      <c r="F398" s="66">
        <f t="shared" si="26"/>
        <v>0</v>
      </c>
      <c r="G398" s="10" t="str">
        <f t="shared" si="27"/>
        <v>19000</v>
      </c>
      <c r="H398" s="489"/>
      <c r="I398" s="489"/>
      <c r="J398" s="489"/>
      <c r="K398" s="489"/>
      <c r="L398" s="489"/>
      <c r="M398" s="490"/>
      <c r="N398" s="491"/>
      <c r="O398" s="491"/>
      <c r="P398" s="491"/>
      <c r="Q398" s="492"/>
      <c r="R398" s="493"/>
      <c r="S398" s="489"/>
      <c r="T398" s="492"/>
      <c r="U398" s="492"/>
      <c r="V398" s="493"/>
      <c r="W398" s="489"/>
      <c r="X398" s="489"/>
      <c r="Y398" s="493"/>
      <c r="Z398" s="489"/>
      <c r="AA398" s="489"/>
    </row>
    <row r="399" spans="2:27">
      <c r="B399" s="66" t="e">
        <f>LEFT(VLOOKUP(K399,'TCon08 al 2019-02-26'!$A$1:$H$68,6,0),6)</f>
        <v>#N/A</v>
      </c>
      <c r="C399" s="66" t="e">
        <f t="shared" si="24"/>
        <v>#N/A</v>
      </c>
      <c r="D399" s="66" t="e">
        <f>VLOOKUP(K399,'TCon08 al 2019-02-26'!$A$1:$H$68,8,0)</f>
        <v>#N/A</v>
      </c>
      <c r="E399" s="66">
        <f t="shared" si="25"/>
        <v>1900</v>
      </c>
      <c r="F399" s="66">
        <f t="shared" si="26"/>
        <v>0</v>
      </c>
      <c r="G399" s="10" t="str">
        <f t="shared" si="27"/>
        <v>19000</v>
      </c>
      <c r="H399" s="489"/>
      <c r="I399" s="489"/>
      <c r="J399" s="489"/>
      <c r="K399" s="489"/>
      <c r="L399" s="489"/>
      <c r="M399" s="490"/>
      <c r="N399" s="491"/>
      <c r="O399" s="491"/>
      <c r="P399" s="491"/>
      <c r="Q399" s="492"/>
      <c r="R399" s="493"/>
      <c r="S399" s="489"/>
      <c r="T399" s="492"/>
      <c r="U399" s="492"/>
      <c r="V399" s="493"/>
      <c r="W399" s="489"/>
      <c r="X399" s="489"/>
      <c r="Y399" s="493"/>
      <c r="Z399" s="489"/>
      <c r="AA399" s="489"/>
    </row>
    <row r="400" spans="2:27">
      <c r="B400" s="66" t="e">
        <f>LEFT(VLOOKUP(K400,'TCon08 al 2019-02-26'!$A$1:$H$68,6,0),6)</f>
        <v>#N/A</v>
      </c>
      <c r="C400" s="66" t="e">
        <f t="shared" si="24"/>
        <v>#N/A</v>
      </c>
      <c r="D400" s="66" t="e">
        <f>VLOOKUP(K400,'TCon08 al 2019-02-26'!$A$1:$H$68,8,0)</f>
        <v>#N/A</v>
      </c>
      <c r="E400" s="66">
        <f t="shared" si="25"/>
        <v>1900</v>
      </c>
      <c r="F400" s="66">
        <f t="shared" si="26"/>
        <v>0</v>
      </c>
      <c r="G400" s="10" t="str">
        <f t="shared" si="27"/>
        <v>19000</v>
      </c>
      <c r="H400" s="489"/>
      <c r="I400" s="489"/>
      <c r="J400" s="489"/>
      <c r="K400" s="489"/>
      <c r="L400" s="489"/>
      <c r="M400" s="490"/>
      <c r="N400" s="491"/>
      <c r="O400" s="491"/>
      <c r="P400" s="491"/>
      <c r="Q400" s="492"/>
      <c r="R400" s="493"/>
      <c r="S400" s="489"/>
      <c r="T400" s="492"/>
      <c r="U400" s="492"/>
      <c r="V400" s="493"/>
      <c r="W400" s="489"/>
      <c r="X400" s="489"/>
      <c r="Y400" s="493"/>
      <c r="Z400" s="489"/>
      <c r="AA400" s="489"/>
    </row>
    <row r="401" spans="2:27">
      <c r="B401" s="66" t="e">
        <f>LEFT(VLOOKUP(K401,'TCon08 al 2019-02-26'!$A$1:$H$68,6,0),6)</f>
        <v>#N/A</v>
      </c>
      <c r="C401" s="66" t="e">
        <f t="shared" si="24"/>
        <v>#N/A</v>
      </c>
      <c r="D401" s="66" t="e">
        <f>VLOOKUP(K401,'TCon08 al 2019-02-26'!$A$1:$H$68,8,0)</f>
        <v>#N/A</v>
      </c>
      <c r="E401" s="66">
        <f t="shared" si="25"/>
        <v>1900</v>
      </c>
      <c r="F401" s="66">
        <f t="shared" si="26"/>
        <v>0</v>
      </c>
      <c r="G401" s="10" t="str">
        <f t="shared" si="27"/>
        <v>19000</v>
      </c>
      <c r="H401" s="489"/>
      <c r="I401" s="489"/>
      <c r="J401" s="489"/>
      <c r="K401" s="489"/>
      <c r="L401" s="489"/>
      <c r="M401" s="490"/>
      <c r="N401" s="491"/>
      <c r="O401" s="491"/>
      <c r="P401" s="491"/>
      <c r="Q401" s="492"/>
      <c r="R401" s="493"/>
      <c r="S401" s="489"/>
      <c r="T401" s="492"/>
      <c r="U401" s="492"/>
      <c r="V401" s="493"/>
      <c r="W401" s="489"/>
      <c r="X401" s="489"/>
      <c r="Y401" s="493"/>
      <c r="Z401" s="489"/>
      <c r="AA401" s="489"/>
    </row>
    <row r="402" spans="2:27">
      <c r="B402" s="66" t="e">
        <f>LEFT(VLOOKUP(K402,'TCon08 al 2019-02-26'!$A$1:$H$68,6,0),6)</f>
        <v>#N/A</v>
      </c>
      <c r="C402" s="66" t="e">
        <f t="shared" si="24"/>
        <v>#N/A</v>
      </c>
      <c r="D402" s="66" t="e">
        <f>VLOOKUP(K402,'TCon08 al 2019-02-26'!$A$1:$H$68,8,0)</f>
        <v>#N/A</v>
      </c>
      <c r="E402" s="66">
        <f t="shared" si="25"/>
        <v>1900</v>
      </c>
      <c r="F402" s="66">
        <f t="shared" si="26"/>
        <v>0</v>
      </c>
      <c r="G402" s="10" t="str">
        <f t="shared" si="27"/>
        <v>19000</v>
      </c>
      <c r="H402" s="489"/>
      <c r="I402" s="489"/>
      <c r="J402" s="489"/>
      <c r="K402" s="489"/>
      <c r="L402" s="489"/>
      <c r="M402" s="490"/>
      <c r="N402" s="491"/>
      <c r="O402" s="491"/>
      <c r="P402" s="491"/>
      <c r="Q402" s="492"/>
      <c r="R402" s="493"/>
      <c r="S402" s="489"/>
      <c r="T402" s="492"/>
      <c r="U402" s="492"/>
      <c r="V402" s="493"/>
      <c r="W402" s="489"/>
      <c r="X402" s="489"/>
      <c r="Y402" s="493"/>
      <c r="Z402" s="489"/>
      <c r="AA402" s="489"/>
    </row>
    <row r="403" spans="2:27">
      <c r="B403" s="66" t="e">
        <f>LEFT(VLOOKUP(K403,'TCon08 al 2019-02-26'!$A$1:$H$68,6,0),6)</f>
        <v>#N/A</v>
      </c>
      <c r="C403" s="66" t="e">
        <f t="shared" si="24"/>
        <v>#N/A</v>
      </c>
      <c r="D403" s="66" t="e">
        <f>VLOOKUP(K403,'TCon08 al 2019-02-26'!$A$1:$H$68,8,0)</f>
        <v>#N/A</v>
      </c>
      <c r="E403" s="66">
        <f t="shared" si="25"/>
        <v>1900</v>
      </c>
      <c r="F403" s="66">
        <f t="shared" si="26"/>
        <v>0</v>
      </c>
      <c r="G403" s="10" t="str">
        <f t="shared" si="27"/>
        <v>19000</v>
      </c>
      <c r="H403" s="489"/>
      <c r="I403" s="489"/>
      <c r="J403" s="489"/>
      <c r="K403" s="489"/>
      <c r="L403" s="489"/>
      <c r="M403" s="490"/>
      <c r="N403" s="491"/>
      <c r="O403" s="491"/>
      <c r="P403" s="491"/>
      <c r="Q403" s="492"/>
      <c r="R403" s="493"/>
      <c r="S403" s="489"/>
      <c r="T403" s="492"/>
      <c r="U403" s="492"/>
      <c r="V403" s="493"/>
      <c r="W403" s="489"/>
      <c r="X403" s="489"/>
      <c r="Y403" s="493"/>
      <c r="Z403" s="489"/>
      <c r="AA403" s="489"/>
    </row>
    <row r="404" spans="2:27">
      <c r="B404" s="66" t="e">
        <f>LEFT(VLOOKUP(K404,'TCon08 al 2019-02-26'!$A$1:$H$68,6,0),6)</f>
        <v>#N/A</v>
      </c>
      <c r="C404" s="66" t="e">
        <f t="shared" si="24"/>
        <v>#N/A</v>
      </c>
      <c r="D404" s="66" t="e">
        <f>VLOOKUP(K404,'TCon08 al 2019-02-26'!$A$1:$H$68,8,0)</f>
        <v>#N/A</v>
      </c>
      <c r="E404" s="66">
        <f t="shared" si="25"/>
        <v>1900</v>
      </c>
      <c r="F404" s="66">
        <f t="shared" si="26"/>
        <v>0</v>
      </c>
      <c r="G404" s="10" t="str">
        <f t="shared" si="27"/>
        <v>19000</v>
      </c>
      <c r="H404" s="489"/>
      <c r="I404" s="489"/>
      <c r="J404" s="489"/>
      <c r="K404" s="489"/>
      <c r="L404" s="489"/>
      <c r="M404" s="490"/>
      <c r="N404" s="491"/>
      <c r="O404" s="491"/>
      <c r="P404" s="491"/>
      <c r="Q404" s="492"/>
      <c r="R404" s="493"/>
      <c r="S404" s="489"/>
      <c r="T404" s="492"/>
      <c r="U404" s="492"/>
      <c r="V404" s="493"/>
      <c r="W404" s="489"/>
      <c r="X404" s="489"/>
      <c r="Y404" s="493"/>
      <c r="Z404" s="489"/>
      <c r="AA404" s="489"/>
    </row>
    <row r="405" spans="2:27">
      <c r="B405" s="66" t="e">
        <f>LEFT(VLOOKUP(K405,'TCon08 al 2019-02-26'!$A$1:$H$68,6,0),6)</f>
        <v>#N/A</v>
      </c>
      <c r="C405" s="66" t="e">
        <f t="shared" si="24"/>
        <v>#N/A</v>
      </c>
      <c r="D405" s="66" t="e">
        <f>VLOOKUP(K405,'TCon08 al 2019-02-26'!$A$1:$H$68,8,0)</f>
        <v>#N/A</v>
      </c>
      <c r="E405" s="66">
        <f t="shared" si="25"/>
        <v>1900</v>
      </c>
      <c r="F405" s="66">
        <f t="shared" si="26"/>
        <v>0</v>
      </c>
      <c r="G405" s="10" t="str">
        <f t="shared" si="27"/>
        <v>19000</v>
      </c>
      <c r="H405" s="489"/>
      <c r="I405" s="489"/>
      <c r="J405" s="489"/>
      <c r="K405" s="489"/>
      <c r="L405" s="489"/>
      <c r="M405" s="490"/>
      <c r="N405" s="491"/>
      <c r="O405" s="491"/>
      <c r="P405" s="491"/>
      <c r="Q405" s="492"/>
      <c r="R405" s="493"/>
      <c r="S405" s="489"/>
      <c r="T405" s="492"/>
      <c r="U405" s="492"/>
      <c r="V405" s="493"/>
      <c r="W405" s="489"/>
      <c r="X405" s="489"/>
      <c r="Y405" s="493"/>
      <c r="Z405" s="489"/>
      <c r="AA405" s="489"/>
    </row>
    <row r="406" spans="2:27">
      <c r="B406" s="66" t="e">
        <f>LEFT(VLOOKUP(K406,'TCon08 al 2019-02-26'!$A$1:$H$68,6,0),6)</f>
        <v>#N/A</v>
      </c>
      <c r="C406" s="66" t="e">
        <f t="shared" si="24"/>
        <v>#N/A</v>
      </c>
      <c r="D406" s="66" t="e">
        <f>VLOOKUP(K406,'TCon08 al 2019-02-26'!$A$1:$H$68,8,0)</f>
        <v>#N/A</v>
      </c>
      <c r="E406" s="66">
        <f t="shared" si="25"/>
        <v>1900</v>
      </c>
      <c r="F406" s="66">
        <f t="shared" si="26"/>
        <v>0</v>
      </c>
      <c r="G406" s="10" t="str">
        <f t="shared" si="27"/>
        <v>19000</v>
      </c>
      <c r="H406" s="489"/>
      <c r="I406" s="489"/>
      <c r="J406" s="489"/>
      <c r="K406" s="489"/>
      <c r="L406" s="489"/>
      <c r="M406" s="490"/>
      <c r="N406" s="491"/>
      <c r="O406" s="491"/>
      <c r="P406" s="491"/>
      <c r="Q406" s="492"/>
      <c r="R406" s="493"/>
      <c r="S406" s="489"/>
      <c r="T406" s="492"/>
      <c r="U406" s="492"/>
      <c r="V406" s="493"/>
      <c r="W406" s="489"/>
      <c r="X406" s="489"/>
      <c r="Y406" s="493"/>
      <c r="Z406" s="489"/>
      <c r="AA406" s="489"/>
    </row>
    <row r="407" spans="2:27">
      <c r="B407" s="66" t="e">
        <f>LEFT(VLOOKUP(K407,'TCon08 al 2019-02-26'!$A$1:$H$68,6,0),6)</f>
        <v>#N/A</v>
      </c>
      <c r="C407" s="66" t="e">
        <f t="shared" si="24"/>
        <v>#N/A</v>
      </c>
      <c r="D407" s="66" t="e">
        <f>VLOOKUP(K407,'TCon08 al 2019-02-26'!$A$1:$H$68,8,0)</f>
        <v>#N/A</v>
      </c>
      <c r="E407" s="66">
        <f t="shared" si="25"/>
        <v>1900</v>
      </c>
      <c r="F407" s="66">
        <f t="shared" si="26"/>
        <v>0</v>
      </c>
      <c r="G407" s="10" t="str">
        <f t="shared" si="27"/>
        <v>19000</v>
      </c>
      <c r="H407" s="489"/>
      <c r="I407" s="489"/>
      <c r="J407" s="489"/>
      <c r="K407" s="489"/>
      <c r="L407" s="489"/>
      <c r="M407" s="490"/>
      <c r="N407" s="491"/>
      <c r="O407" s="491"/>
      <c r="P407" s="491"/>
      <c r="Q407" s="492"/>
      <c r="R407" s="493"/>
      <c r="S407" s="489"/>
      <c r="T407" s="492"/>
      <c r="U407" s="492"/>
      <c r="V407" s="493"/>
      <c r="W407" s="489"/>
      <c r="X407" s="489"/>
      <c r="Y407" s="493"/>
      <c r="Z407" s="489"/>
      <c r="AA407" s="489"/>
    </row>
    <row r="408" spans="2:27">
      <c r="B408" s="66" t="e">
        <f>LEFT(VLOOKUP(K408,'TCon08 al 2019-02-26'!$A$1:$H$68,6,0),6)</f>
        <v>#N/A</v>
      </c>
      <c r="C408" s="66" t="e">
        <f t="shared" si="24"/>
        <v>#N/A</v>
      </c>
      <c r="D408" s="66" t="e">
        <f>VLOOKUP(K408,'TCon08 al 2019-02-26'!$A$1:$H$68,8,0)</f>
        <v>#N/A</v>
      </c>
      <c r="E408" s="66">
        <f t="shared" si="25"/>
        <v>1900</v>
      </c>
      <c r="F408" s="66">
        <f t="shared" si="26"/>
        <v>0</v>
      </c>
      <c r="G408" s="10" t="str">
        <f t="shared" si="27"/>
        <v>19000</v>
      </c>
      <c r="H408" s="489"/>
      <c r="I408" s="489"/>
      <c r="J408" s="489"/>
      <c r="K408" s="489"/>
      <c r="L408" s="489"/>
      <c r="M408" s="490"/>
      <c r="N408" s="491"/>
      <c r="O408" s="491"/>
      <c r="P408" s="491"/>
      <c r="Q408" s="492"/>
      <c r="R408" s="493"/>
      <c r="S408" s="489"/>
      <c r="T408" s="492"/>
      <c r="U408" s="492"/>
      <c r="V408" s="493"/>
      <c r="W408" s="489"/>
      <c r="X408" s="489"/>
      <c r="Y408" s="493"/>
      <c r="Z408" s="489"/>
      <c r="AA408" s="489"/>
    </row>
    <row r="409" spans="2:27">
      <c r="B409" s="66" t="e">
        <f>LEFT(VLOOKUP(K409,'TCon08 al 2019-02-26'!$A$1:$H$68,6,0),6)</f>
        <v>#N/A</v>
      </c>
      <c r="C409" s="66" t="e">
        <f t="shared" si="24"/>
        <v>#N/A</v>
      </c>
      <c r="D409" s="66" t="e">
        <f>VLOOKUP(K409,'TCon08 al 2019-02-26'!$A$1:$H$68,8,0)</f>
        <v>#N/A</v>
      </c>
      <c r="E409" s="66">
        <f t="shared" si="25"/>
        <v>1900</v>
      </c>
      <c r="F409" s="66">
        <f t="shared" si="26"/>
        <v>0</v>
      </c>
      <c r="G409" s="10" t="str">
        <f t="shared" si="27"/>
        <v>19000</v>
      </c>
      <c r="H409" s="489"/>
      <c r="I409" s="489"/>
      <c r="J409" s="489"/>
      <c r="K409" s="489"/>
      <c r="L409" s="489"/>
      <c r="M409" s="490"/>
      <c r="N409" s="491"/>
      <c r="O409" s="491"/>
      <c r="P409" s="491"/>
      <c r="Q409" s="492"/>
      <c r="R409" s="493"/>
      <c r="S409" s="489"/>
      <c r="T409" s="492"/>
      <c r="U409" s="492"/>
      <c r="V409" s="493"/>
      <c r="W409" s="489"/>
      <c r="X409" s="489"/>
      <c r="Y409" s="493"/>
      <c r="Z409" s="489"/>
      <c r="AA409" s="489"/>
    </row>
    <row r="410" spans="2:27">
      <c r="B410" s="66" t="e">
        <f>LEFT(VLOOKUP(K410,'TCon08 al 2019-02-26'!$A$1:$H$68,6,0),6)</f>
        <v>#N/A</v>
      </c>
      <c r="C410" s="66" t="e">
        <f t="shared" si="24"/>
        <v>#N/A</v>
      </c>
      <c r="D410" s="66" t="e">
        <f>VLOOKUP(K410,'TCon08 al 2019-02-26'!$A$1:$H$68,8,0)</f>
        <v>#N/A</v>
      </c>
      <c r="E410" s="66">
        <f t="shared" si="25"/>
        <v>1900</v>
      </c>
      <c r="F410" s="66">
        <f t="shared" si="26"/>
        <v>0</v>
      </c>
      <c r="G410" s="10" t="str">
        <f t="shared" si="27"/>
        <v>19000</v>
      </c>
      <c r="H410" s="489"/>
      <c r="I410" s="489"/>
      <c r="J410" s="489"/>
      <c r="K410" s="489"/>
      <c r="L410" s="489"/>
      <c r="M410" s="490"/>
      <c r="N410" s="491"/>
      <c r="O410" s="491"/>
      <c r="P410" s="491"/>
      <c r="Q410" s="492"/>
      <c r="R410" s="493"/>
      <c r="S410" s="489"/>
      <c r="T410" s="492"/>
      <c r="U410" s="492"/>
      <c r="V410" s="493"/>
      <c r="W410" s="489"/>
      <c r="X410" s="489"/>
      <c r="Y410" s="493"/>
      <c r="Z410" s="489"/>
      <c r="AA410" s="489"/>
    </row>
    <row r="411" spans="2:27">
      <c r="B411" s="66" t="e">
        <f>LEFT(VLOOKUP(K411,'TCon08 al 2019-02-26'!$A$1:$H$68,6,0),6)</f>
        <v>#N/A</v>
      </c>
      <c r="C411" s="66" t="e">
        <f t="shared" si="24"/>
        <v>#N/A</v>
      </c>
      <c r="D411" s="66" t="e">
        <f>VLOOKUP(K411,'TCon08 al 2019-02-26'!$A$1:$H$68,8,0)</f>
        <v>#N/A</v>
      </c>
      <c r="E411" s="66">
        <f t="shared" si="25"/>
        <v>1900</v>
      </c>
      <c r="F411" s="66">
        <f t="shared" si="26"/>
        <v>0</v>
      </c>
      <c r="G411" s="10" t="str">
        <f t="shared" si="27"/>
        <v>19000</v>
      </c>
      <c r="H411" s="489"/>
      <c r="I411" s="489"/>
      <c r="J411" s="489"/>
      <c r="K411" s="489"/>
      <c r="L411" s="489"/>
      <c r="M411" s="490"/>
      <c r="N411" s="491"/>
      <c r="O411" s="491"/>
      <c r="P411" s="491"/>
      <c r="Q411" s="492"/>
      <c r="R411" s="493"/>
      <c r="S411" s="489"/>
      <c r="T411" s="492"/>
      <c r="U411" s="492"/>
      <c r="V411" s="493"/>
      <c r="W411" s="489"/>
      <c r="X411" s="489"/>
      <c r="Y411" s="493"/>
      <c r="Z411" s="489"/>
      <c r="AA411" s="489"/>
    </row>
    <row r="412" spans="2:27">
      <c r="B412" s="66" t="e">
        <f>LEFT(VLOOKUP(K412,'TCon08 al 2019-02-26'!$A$1:$H$68,6,0),6)</f>
        <v>#N/A</v>
      </c>
      <c r="C412" s="66" t="e">
        <f t="shared" si="24"/>
        <v>#N/A</v>
      </c>
      <c r="D412" s="66" t="e">
        <f>VLOOKUP(K412,'TCon08 al 2019-02-26'!$A$1:$H$68,8,0)</f>
        <v>#N/A</v>
      </c>
      <c r="E412" s="66">
        <f t="shared" si="25"/>
        <v>1900</v>
      </c>
      <c r="F412" s="66">
        <f t="shared" si="26"/>
        <v>0</v>
      </c>
      <c r="G412" s="10" t="str">
        <f t="shared" si="27"/>
        <v>19000</v>
      </c>
      <c r="H412" s="489"/>
      <c r="I412" s="489"/>
      <c r="J412" s="489"/>
      <c r="K412" s="489"/>
      <c r="L412" s="489"/>
      <c r="M412" s="490"/>
      <c r="N412" s="491"/>
      <c r="O412" s="491"/>
      <c r="P412" s="491"/>
      <c r="Q412" s="492"/>
      <c r="R412" s="493"/>
      <c r="S412" s="489"/>
      <c r="T412" s="492"/>
      <c r="U412" s="492"/>
      <c r="V412" s="493"/>
      <c r="W412" s="489"/>
      <c r="X412" s="489"/>
      <c r="Y412" s="493"/>
      <c r="Z412" s="489"/>
      <c r="AA412" s="489"/>
    </row>
    <row r="413" spans="2:27">
      <c r="B413" s="66" t="e">
        <f>LEFT(VLOOKUP(K413,'TCon08 al 2019-02-26'!$A$1:$H$68,6,0),6)</f>
        <v>#N/A</v>
      </c>
      <c r="C413" s="66" t="e">
        <f t="shared" si="24"/>
        <v>#N/A</v>
      </c>
      <c r="D413" s="66" t="e">
        <f>VLOOKUP(K413,'TCon08 al 2019-02-26'!$A$1:$H$68,8,0)</f>
        <v>#N/A</v>
      </c>
      <c r="E413" s="66">
        <f t="shared" si="25"/>
        <v>1900</v>
      </c>
      <c r="F413" s="66">
        <f t="shared" si="26"/>
        <v>0</v>
      </c>
      <c r="G413" s="10" t="str">
        <f t="shared" si="27"/>
        <v>19000</v>
      </c>
      <c r="H413" s="489"/>
      <c r="I413" s="489"/>
      <c r="J413" s="489"/>
      <c r="K413" s="489"/>
      <c r="L413" s="489"/>
      <c r="M413" s="490"/>
      <c r="N413" s="491"/>
      <c r="O413" s="491"/>
      <c r="P413" s="491"/>
      <c r="Q413" s="492"/>
      <c r="R413" s="493"/>
      <c r="S413" s="489"/>
      <c r="T413" s="492"/>
      <c r="U413" s="492"/>
      <c r="V413" s="493"/>
      <c r="W413" s="489"/>
      <c r="X413" s="489"/>
      <c r="Y413" s="493"/>
      <c r="Z413" s="489"/>
      <c r="AA413" s="489"/>
    </row>
    <row r="414" spans="2:27">
      <c r="B414" s="66" t="e">
        <f>LEFT(VLOOKUP(K414,'TCon08 al 2019-02-26'!$A$1:$H$68,6,0),6)</f>
        <v>#N/A</v>
      </c>
      <c r="C414" s="66" t="e">
        <f t="shared" si="24"/>
        <v>#N/A</v>
      </c>
      <c r="D414" s="66" t="e">
        <f>VLOOKUP(K414,'TCon08 al 2019-02-26'!$A$1:$H$68,8,0)</f>
        <v>#N/A</v>
      </c>
      <c r="E414" s="66">
        <f t="shared" si="25"/>
        <v>1900</v>
      </c>
      <c r="F414" s="66">
        <f t="shared" si="26"/>
        <v>0</v>
      </c>
      <c r="G414" s="10" t="str">
        <f t="shared" si="27"/>
        <v>19000</v>
      </c>
      <c r="H414" s="489"/>
      <c r="I414" s="489"/>
      <c r="J414" s="489"/>
      <c r="K414" s="489"/>
      <c r="L414" s="489"/>
      <c r="M414" s="490"/>
      <c r="N414" s="491"/>
      <c r="O414" s="491"/>
      <c r="P414" s="491"/>
      <c r="Q414" s="492"/>
      <c r="R414" s="493"/>
      <c r="S414" s="489"/>
      <c r="T414" s="492"/>
      <c r="U414" s="492"/>
      <c r="V414" s="493"/>
      <c r="W414" s="489"/>
      <c r="X414" s="489"/>
      <c r="Y414" s="493"/>
      <c r="Z414" s="489"/>
      <c r="AA414" s="489"/>
    </row>
    <row r="415" spans="2:27">
      <c r="B415" s="66" t="e">
        <f>LEFT(VLOOKUP(K415,'TCon08 al 2019-02-26'!$A$1:$H$68,6,0),6)</f>
        <v>#N/A</v>
      </c>
      <c r="C415" s="66" t="e">
        <f t="shared" si="24"/>
        <v>#N/A</v>
      </c>
      <c r="D415" s="66" t="e">
        <f>VLOOKUP(K415,'TCon08 al 2019-02-26'!$A$1:$H$68,8,0)</f>
        <v>#N/A</v>
      </c>
      <c r="E415" s="66">
        <f t="shared" si="25"/>
        <v>1900</v>
      </c>
      <c r="F415" s="66">
        <f t="shared" si="26"/>
        <v>0</v>
      </c>
      <c r="G415" s="10" t="str">
        <f t="shared" si="27"/>
        <v>19000</v>
      </c>
      <c r="H415" s="489"/>
      <c r="I415" s="489"/>
      <c r="J415" s="489"/>
      <c r="K415" s="489"/>
      <c r="L415" s="489"/>
      <c r="M415" s="490"/>
      <c r="N415" s="491"/>
      <c r="O415" s="491"/>
      <c r="P415" s="491"/>
      <c r="Q415" s="492"/>
      <c r="R415" s="493"/>
      <c r="S415" s="489"/>
      <c r="T415" s="492"/>
      <c r="U415" s="492"/>
      <c r="V415" s="493"/>
      <c r="W415" s="489"/>
      <c r="X415" s="489"/>
      <c r="Y415" s="493"/>
      <c r="Z415" s="489"/>
      <c r="AA415" s="489"/>
    </row>
    <row r="416" spans="2:27">
      <c r="B416" s="66" t="e">
        <f>LEFT(VLOOKUP(K416,'TCon08 al 2019-02-26'!$A$1:$H$68,6,0),6)</f>
        <v>#N/A</v>
      </c>
      <c r="C416" s="66" t="e">
        <f t="shared" si="24"/>
        <v>#N/A</v>
      </c>
      <c r="D416" s="66" t="e">
        <f>VLOOKUP(K416,'TCon08 al 2019-02-26'!$A$1:$H$68,8,0)</f>
        <v>#N/A</v>
      </c>
      <c r="E416" s="66">
        <f t="shared" si="25"/>
        <v>1900</v>
      </c>
      <c r="F416" s="66">
        <f t="shared" si="26"/>
        <v>0</v>
      </c>
      <c r="G416" s="10" t="str">
        <f t="shared" si="27"/>
        <v>19000</v>
      </c>
      <c r="H416" s="489"/>
      <c r="I416" s="489"/>
      <c r="J416" s="489"/>
      <c r="K416" s="489"/>
      <c r="L416" s="489"/>
      <c r="M416" s="490"/>
      <c r="N416" s="491"/>
      <c r="O416" s="491"/>
      <c r="P416" s="491"/>
      <c r="Q416" s="492"/>
      <c r="R416" s="493"/>
      <c r="S416" s="489"/>
      <c r="T416" s="492"/>
      <c r="U416" s="492"/>
      <c r="V416" s="493"/>
      <c r="W416" s="489"/>
      <c r="X416" s="489"/>
      <c r="Y416" s="493"/>
      <c r="Z416" s="489"/>
      <c r="AA416" s="489"/>
    </row>
    <row r="417" spans="2:27">
      <c r="B417" s="66" t="e">
        <f>LEFT(VLOOKUP(K417,'TCon08 al 2019-02-26'!$A$1:$H$68,6,0),6)</f>
        <v>#N/A</v>
      </c>
      <c r="C417" s="66" t="e">
        <f t="shared" si="24"/>
        <v>#N/A</v>
      </c>
      <c r="D417" s="66" t="e">
        <f>VLOOKUP(K417,'TCon08 al 2019-02-26'!$A$1:$H$68,8,0)</f>
        <v>#N/A</v>
      </c>
      <c r="E417" s="66">
        <f t="shared" si="25"/>
        <v>1900</v>
      </c>
      <c r="F417" s="66">
        <f t="shared" si="26"/>
        <v>0</v>
      </c>
      <c r="G417" s="10" t="str">
        <f t="shared" si="27"/>
        <v>19000</v>
      </c>
      <c r="H417" s="489"/>
      <c r="I417" s="489"/>
      <c r="J417" s="489"/>
      <c r="K417" s="489"/>
      <c r="L417" s="489"/>
      <c r="M417" s="490"/>
      <c r="N417" s="491"/>
      <c r="O417" s="491"/>
      <c r="P417" s="491"/>
      <c r="Q417" s="492"/>
      <c r="R417" s="493"/>
      <c r="S417" s="489"/>
      <c r="T417" s="492"/>
      <c r="U417" s="492"/>
      <c r="V417" s="493"/>
      <c r="W417" s="489"/>
      <c r="X417" s="489"/>
      <c r="Y417" s="493"/>
      <c r="Z417" s="489"/>
      <c r="AA417" s="489"/>
    </row>
    <row r="418" spans="2:27">
      <c r="B418" s="66" t="e">
        <f>LEFT(VLOOKUP(K418,'TCon08 al 2019-02-26'!$A$1:$H$68,6,0),6)</f>
        <v>#N/A</v>
      </c>
      <c r="C418" s="66" t="e">
        <f t="shared" si="24"/>
        <v>#N/A</v>
      </c>
      <c r="D418" s="66" t="e">
        <f>VLOOKUP(K418,'TCon08 al 2019-02-26'!$A$1:$H$68,8,0)</f>
        <v>#N/A</v>
      </c>
      <c r="E418" s="66">
        <f t="shared" si="25"/>
        <v>1900</v>
      </c>
      <c r="F418" s="66">
        <f t="shared" si="26"/>
        <v>0</v>
      </c>
      <c r="G418" s="10" t="str">
        <f t="shared" si="27"/>
        <v>19000</v>
      </c>
      <c r="H418" s="489"/>
      <c r="I418" s="489"/>
      <c r="J418" s="489"/>
      <c r="K418" s="489"/>
      <c r="L418" s="489"/>
      <c r="M418" s="490"/>
      <c r="N418" s="491"/>
      <c r="O418" s="491"/>
      <c r="P418" s="491"/>
      <c r="Q418" s="492"/>
      <c r="R418" s="493"/>
      <c r="S418" s="489"/>
      <c r="T418" s="492"/>
      <c r="U418" s="492"/>
      <c r="V418" s="493"/>
      <c r="W418" s="489"/>
      <c r="X418" s="489"/>
      <c r="Y418" s="493"/>
      <c r="Z418" s="489"/>
      <c r="AA418" s="489"/>
    </row>
    <row r="419" spans="2:27">
      <c r="B419" s="66" t="e">
        <f>LEFT(VLOOKUP(K419,'TCon08 al 2019-02-26'!$A$1:$H$68,6,0),6)</f>
        <v>#N/A</v>
      </c>
      <c r="C419" s="66" t="e">
        <f t="shared" si="24"/>
        <v>#N/A</v>
      </c>
      <c r="D419" s="66" t="e">
        <f>VLOOKUP(K419,'TCon08 al 2019-02-26'!$A$1:$H$68,8,0)</f>
        <v>#N/A</v>
      </c>
      <c r="E419" s="66">
        <f t="shared" si="25"/>
        <v>1900</v>
      </c>
      <c r="F419" s="66">
        <f t="shared" si="26"/>
        <v>0</v>
      </c>
      <c r="G419" s="10" t="str">
        <f t="shared" si="27"/>
        <v>19000</v>
      </c>
      <c r="H419" s="489"/>
      <c r="I419" s="489"/>
      <c r="J419" s="489"/>
      <c r="K419" s="489"/>
      <c r="L419" s="489"/>
      <c r="M419" s="490"/>
      <c r="N419" s="491"/>
      <c r="O419" s="491"/>
      <c r="P419" s="491"/>
      <c r="Q419" s="492"/>
      <c r="R419" s="493"/>
      <c r="S419" s="489"/>
      <c r="T419" s="492"/>
      <c r="U419" s="492"/>
      <c r="V419" s="493"/>
      <c r="W419" s="489"/>
      <c r="X419" s="489"/>
      <c r="Y419" s="493"/>
      <c r="Z419" s="489"/>
      <c r="AA419" s="489"/>
    </row>
    <row r="420" spans="2:27">
      <c r="B420" s="66" t="e">
        <f>LEFT(VLOOKUP(K420,'TCon08 al 2019-02-26'!$A$1:$H$68,6,0),6)</f>
        <v>#N/A</v>
      </c>
      <c r="C420" s="66" t="e">
        <f t="shared" si="24"/>
        <v>#N/A</v>
      </c>
      <c r="D420" s="66" t="e">
        <f>VLOOKUP(K420,'TCon08 al 2019-02-26'!$A$1:$H$68,8,0)</f>
        <v>#N/A</v>
      </c>
      <c r="E420" s="66">
        <f t="shared" si="25"/>
        <v>1900</v>
      </c>
      <c r="F420" s="66">
        <f t="shared" si="26"/>
        <v>0</v>
      </c>
      <c r="G420" s="10" t="str">
        <f t="shared" si="27"/>
        <v>19000</v>
      </c>
      <c r="H420" s="489"/>
      <c r="I420" s="489"/>
      <c r="J420" s="489"/>
      <c r="K420" s="489"/>
      <c r="L420" s="489"/>
      <c r="M420" s="490"/>
      <c r="N420" s="491"/>
      <c r="O420" s="491"/>
      <c r="P420" s="491"/>
      <c r="Q420" s="492"/>
      <c r="R420" s="493"/>
      <c r="S420" s="489"/>
      <c r="T420" s="492"/>
      <c r="U420" s="492"/>
      <c r="V420" s="493"/>
      <c r="W420" s="489"/>
      <c r="X420" s="489"/>
      <c r="Y420" s="493"/>
      <c r="Z420" s="489"/>
      <c r="AA420" s="489"/>
    </row>
    <row r="421" spans="2:27">
      <c r="B421" s="66" t="e">
        <f>LEFT(VLOOKUP(K421,'TCon08 al 2019-02-26'!$A$1:$H$68,6,0),6)</f>
        <v>#N/A</v>
      </c>
      <c r="C421" s="66" t="e">
        <f t="shared" si="24"/>
        <v>#N/A</v>
      </c>
      <c r="D421" s="66" t="e">
        <f>VLOOKUP(K421,'TCon08 al 2019-02-26'!$A$1:$H$68,8,0)</f>
        <v>#N/A</v>
      </c>
      <c r="E421" s="66">
        <f t="shared" si="25"/>
        <v>1900</v>
      </c>
      <c r="F421" s="66">
        <f t="shared" si="26"/>
        <v>0</v>
      </c>
      <c r="G421" s="10" t="str">
        <f t="shared" si="27"/>
        <v>19000</v>
      </c>
      <c r="H421" s="489"/>
      <c r="I421" s="489"/>
      <c r="J421" s="489"/>
      <c r="K421" s="489"/>
      <c r="L421" s="489"/>
      <c r="M421" s="490"/>
      <c r="N421" s="491"/>
      <c r="O421" s="491"/>
      <c r="P421" s="491"/>
      <c r="Q421" s="492"/>
      <c r="R421" s="493"/>
      <c r="S421" s="489"/>
      <c r="T421" s="492"/>
      <c r="U421" s="492"/>
      <c r="V421" s="493"/>
      <c r="W421" s="489"/>
      <c r="X421" s="489"/>
      <c r="Y421" s="493"/>
      <c r="Z421" s="489"/>
      <c r="AA421" s="489"/>
    </row>
    <row r="422" spans="2:27">
      <c r="B422" s="66" t="e">
        <f>LEFT(VLOOKUP(K422,'TCon08 al 2019-02-26'!$A$1:$H$68,6,0),6)</f>
        <v>#N/A</v>
      </c>
      <c r="C422" s="66" t="e">
        <f t="shared" si="24"/>
        <v>#N/A</v>
      </c>
      <c r="D422" s="66" t="e">
        <f>VLOOKUP(K422,'TCon08 al 2019-02-26'!$A$1:$H$68,8,0)</f>
        <v>#N/A</v>
      </c>
      <c r="E422" s="66">
        <f t="shared" si="25"/>
        <v>1900</v>
      </c>
      <c r="F422" s="66">
        <f t="shared" si="26"/>
        <v>0</v>
      </c>
      <c r="G422" s="10" t="str">
        <f t="shared" si="27"/>
        <v>19000</v>
      </c>
      <c r="H422" s="489"/>
      <c r="I422" s="489"/>
      <c r="J422" s="489"/>
      <c r="K422" s="489"/>
      <c r="L422" s="489"/>
      <c r="M422" s="490"/>
      <c r="N422" s="491"/>
      <c r="O422" s="491"/>
      <c r="P422" s="491"/>
      <c r="Q422" s="492"/>
      <c r="R422" s="493"/>
      <c r="S422" s="489"/>
      <c r="T422" s="492"/>
      <c r="U422" s="492"/>
      <c r="V422" s="493"/>
      <c r="W422" s="489"/>
      <c r="X422" s="489"/>
      <c r="Y422" s="493"/>
      <c r="Z422" s="489"/>
      <c r="AA422" s="489"/>
    </row>
    <row r="423" spans="2:27">
      <c r="B423" s="66" t="e">
        <f>LEFT(VLOOKUP(K423,'TCon08 al 2019-02-26'!$A$1:$H$68,6,0),6)</f>
        <v>#N/A</v>
      </c>
      <c r="C423" s="66" t="e">
        <f t="shared" si="24"/>
        <v>#N/A</v>
      </c>
      <c r="D423" s="66" t="e">
        <f>VLOOKUP(K423,'TCon08 al 2019-02-26'!$A$1:$H$68,8,0)</f>
        <v>#N/A</v>
      </c>
      <c r="E423" s="66">
        <f t="shared" si="25"/>
        <v>1900</v>
      </c>
      <c r="F423" s="66">
        <f t="shared" si="26"/>
        <v>0</v>
      </c>
      <c r="G423" s="10" t="str">
        <f t="shared" si="27"/>
        <v>19000</v>
      </c>
      <c r="H423" s="489"/>
      <c r="I423" s="489"/>
      <c r="J423" s="489"/>
      <c r="K423" s="489"/>
      <c r="L423" s="489"/>
      <c r="M423" s="490"/>
      <c r="N423" s="491"/>
      <c r="O423" s="491"/>
      <c r="P423" s="491"/>
      <c r="Q423" s="492"/>
      <c r="R423" s="493"/>
      <c r="S423" s="489"/>
      <c r="T423" s="492"/>
      <c r="U423" s="492"/>
      <c r="V423" s="493"/>
      <c r="W423" s="489"/>
      <c r="X423" s="489"/>
      <c r="Y423" s="493"/>
      <c r="Z423" s="489"/>
      <c r="AA423" s="489"/>
    </row>
    <row r="424" spans="2:27">
      <c r="B424" s="66" t="e">
        <f>LEFT(VLOOKUP(K424,'TCon08 al 2019-02-26'!$A$1:$H$68,6,0),6)</f>
        <v>#N/A</v>
      </c>
      <c r="C424" s="66" t="e">
        <f t="shared" si="24"/>
        <v>#N/A</v>
      </c>
      <c r="D424" s="66" t="e">
        <f>VLOOKUP(K424,'TCon08 al 2019-02-26'!$A$1:$H$68,8,0)</f>
        <v>#N/A</v>
      </c>
      <c r="E424" s="66">
        <f t="shared" si="25"/>
        <v>1900</v>
      </c>
      <c r="F424" s="66">
        <f t="shared" si="26"/>
        <v>0</v>
      </c>
      <c r="G424" s="10" t="str">
        <f t="shared" si="27"/>
        <v>19000</v>
      </c>
      <c r="H424" s="489"/>
      <c r="I424" s="489"/>
      <c r="J424" s="489"/>
      <c r="K424" s="489"/>
      <c r="L424" s="489"/>
      <c r="M424" s="490"/>
      <c r="N424" s="491"/>
      <c r="O424" s="491"/>
      <c r="P424" s="491"/>
      <c r="Q424" s="492"/>
      <c r="R424" s="493"/>
      <c r="S424" s="489"/>
      <c r="T424" s="492"/>
      <c r="U424" s="492"/>
      <c r="V424" s="493"/>
      <c r="W424" s="489"/>
      <c r="X424" s="489"/>
      <c r="Y424" s="493"/>
      <c r="Z424" s="489"/>
      <c r="AA424" s="489"/>
    </row>
    <row r="425" spans="2:27">
      <c r="B425" s="66" t="e">
        <f>LEFT(VLOOKUP(K425,'TCon08 al 2019-02-26'!$A$1:$H$68,6,0),6)</f>
        <v>#N/A</v>
      </c>
      <c r="C425" s="66" t="e">
        <f t="shared" si="24"/>
        <v>#N/A</v>
      </c>
      <c r="D425" s="66" t="e">
        <f>VLOOKUP(K425,'TCon08 al 2019-02-26'!$A$1:$H$68,8,0)</f>
        <v>#N/A</v>
      </c>
      <c r="E425" s="66">
        <f t="shared" si="25"/>
        <v>1900</v>
      </c>
      <c r="F425" s="66">
        <f t="shared" si="26"/>
        <v>0</v>
      </c>
      <c r="G425" s="10" t="str">
        <f t="shared" si="27"/>
        <v>19000</v>
      </c>
      <c r="H425" s="489"/>
      <c r="I425" s="489"/>
      <c r="J425" s="489"/>
      <c r="K425" s="489"/>
      <c r="L425" s="489"/>
      <c r="M425" s="490"/>
      <c r="N425" s="491"/>
      <c r="O425" s="491"/>
      <c r="P425" s="491"/>
      <c r="Q425" s="492"/>
      <c r="R425" s="493"/>
      <c r="S425" s="489"/>
      <c r="T425" s="492"/>
      <c r="U425" s="492"/>
      <c r="V425" s="493"/>
      <c r="W425" s="489"/>
      <c r="X425" s="489"/>
      <c r="Y425" s="493"/>
      <c r="Z425" s="489"/>
      <c r="AA425" s="489"/>
    </row>
    <row r="426" spans="2:27">
      <c r="B426" s="66" t="e">
        <f>LEFT(VLOOKUP(K426,'TCon08 al 2019-02-26'!$A$1:$H$68,6,0),6)</f>
        <v>#N/A</v>
      </c>
      <c r="C426" s="66" t="e">
        <f t="shared" si="24"/>
        <v>#N/A</v>
      </c>
      <c r="D426" s="66" t="e">
        <f>VLOOKUP(K426,'TCon08 al 2019-02-26'!$A$1:$H$68,8,0)</f>
        <v>#N/A</v>
      </c>
      <c r="E426" s="66">
        <f t="shared" si="25"/>
        <v>1900</v>
      </c>
      <c r="F426" s="66">
        <f t="shared" si="26"/>
        <v>0</v>
      </c>
      <c r="G426" s="10" t="str">
        <f t="shared" si="27"/>
        <v>19000</v>
      </c>
      <c r="H426" s="489"/>
      <c r="I426" s="489"/>
      <c r="J426" s="489"/>
      <c r="K426" s="489"/>
      <c r="L426" s="489"/>
      <c r="M426" s="490"/>
      <c r="N426" s="491"/>
      <c r="O426" s="491"/>
      <c r="P426" s="491"/>
      <c r="Q426" s="492"/>
      <c r="R426" s="493"/>
      <c r="S426" s="489"/>
      <c r="T426" s="492"/>
      <c r="U426" s="492"/>
      <c r="V426" s="493"/>
      <c r="W426" s="489"/>
      <c r="X426" s="489"/>
      <c r="Y426" s="493"/>
      <c r="Z426" s="489"/>
      <c r="AA426" s="489"/>
    </row>
    <row r="427" spans="2:27">
      <c r="B427" s="66" t="e">
        <f>LEFT(VLOOKUP(K427,'TCon08 al 2019-02-26'!$A$1:$H$68,6,0),6)</f>
        <v>#N/A</v>
      </c>
      <c r="C427" s="66" t="e">
        <f t="shared" si="24"/>
        <v>#N/A</v>
      </c>
      <c r="D427" s="66" t="e">
        <f>VLOOKUP(K427,'TCon08 al 2019-02-26'!$A$1:$H$68,8,0)</f>
        <v>#N/A</v>
      </c>
      <c r="E427" s="66">
        <f t="shared" si="25"/>
        <v>1900</v>
      </c>
      <c r="F427" s="66">
        <f t="shared" si="26"/>
        <v>0</v>
      </c>
      <c r="G427" s="10" t="str">
        <f t="shared" si="27"/>
        <v>19000</v>
      </c>
      <c r="H427" s="489"/>
      <c r="I427" s="489"/>
      <c r="J427" s="489"/>
      <c r="K427" s="489"/>
      <c r="L427" s="489"/>
      <c r="M427" s="490"/>
      <c r="N427" s="491"/>
      <c r="O427" s="491"/>
      <c r="P427" s="491"/>
      <c r="Q427" s="492"/>
      <c r="R427" s="493"/>
      <c r="S427" s="489"/>
      <c r="T427" s="492"/>
      <c r="U427" s="492"/>
      <c r="V427" s="493"/>
      <c r="W427" s="489"/>
      <c r="X427" s="489"/>
      <c r="Y427" s="493"/>
      <c r="Z427" s="489"/>
      <c r="AA427" s="489"/>
    </row>
    <row r="428" spans="2:27">
      <c r="B428" s="66" t="e">
        <f>LEFT(VLOOKUP(K428,'TCon08 al 2019-02-26'!$A$1:$H$68,6,0),6)</f>
        <v>#N/A</v>
      </c>
      <c r="C428" s="66" t="e">
        <f t="shared" ref="C428:C489" si="28">CONCATENATE(MID(B428,1,1),".",MID(B428,2,1),".",MID(B428,3,2),".",MID(B428,5,2))</f>
        <v>#N/A</v>
      </c>
      <c r="D428" s="66" t="e">
        <f>VLOOKUP(K428,'TCon08 al 2019-02-26'!$A$1:$H$68,8,0)</f>
        <v>#N/A</v>
      </c>
      <c r="E428" s="66">
        <f t="shared" ref="E428:E489" si="29">YEAR(J428)</f>
        <v>1900</v>
      </c>
      <c r="F428" s="66">
        <f t="shared" si="26"/>
        <v>0</v>
      </c>
      <c r="G428" s="10" t="str">
        <f t="shared" si="27"/>
        <v>19000</v>
      </c>
      <c r="H428" s="489"/>
      <c r="I428" s="489"/>
      <c r="J428" s="489"/>
      <c r="K428" s="489"/>
      <c r="L428" s="489"/>
      <c r="M428" s="490"/>
      <c r="N428" s="491"/>
      <c r="O428" s="491"/>
      <c r="P428" s="491"/>
      <c r="Q428" s="492"/>
      <c r="R428" s="493"/>
      <c r="S428" s="489"/>
      <c r="T428" s="492"/>
      <c r="U428" s="492"/>
      <c r="V428" s="493"/>
      <c r="W428" s="489"/>
      <c r="X428" s="489"/>
      <c r="Y428" s="493"/>
      <c r="Z428" s="489"/>
      <c r="AA428" s="489"/>
    </row>
    <row r="429" spans="2:27">
      <c r="B429" s="66" t="e">
        <f>LEFT(VLOOKUP(K429,'TCon08 al 2019-02-26'!$A$1:$H$68,6,0),6)</f>
        <v>#N/A</v>
      </c>
      <c r="C429" s="66" t="e">
        <f t="shared" si="28"/>
        <v>#N/A</v>
      </c>
      <c r="D429" s="66" t="e">
        <f>VLOOKUP(K429,'TCon08 al 2019-02-26'!$A$1:$H$68,8,0)</f>
        <v>#N/A</v>
      </c>
      <c r="E429" s="66">
        <f t="shared" si="29"/>
        <v>1900</v>
      </c>
      <c r="F429" s="66">
        <f t="shared" si="26"/>
        <v>0</v>
      </c>
      <c r="G429" s="10" t="str">
        <f t="shared" si="27"/>
        <v>19000</v>
      </c>
      <c r="H429" s="489"/>
      <c r="I429" s="489"/>
      <c r="J429" s="489"/>
      <c r="K429" s="489"/>
      <c r="L429" s="489"/>
      <c r="M429" s="490"/>
      <c r="N429" s="491"/>
      <c r="O429" s="491"/>
      <c r="P429" s="491"/>
      <c r="Q429" s="492"/>
      <c r="R429" s="493"/>
      <c r="S429" s="489"/>
      <c r="T429" s="492"/>
      <c r="U429" s="492"/>
      <c r="V429" s="493"/>
      <c r="W429" s="489"/>
      <c r="X429" s="489"/>
      <c r="Y429" s="493"/>
      <c r="Z429" s="489"/>
      <c r="AA429" s="489"/>
    </row>
    <row r="430" spans="2:27">
      <c r="B430" s="66" t="e">
        <f>LEFT(VLOOKUP(K430,'TCon08 al 2019-02-26'!$A$1:$H$68,6,0),6)</f>
        <v>#N/A</v>
      </c>
      <c r="C430" s="66" t="e">
        <f t="shared" si="28"/>
        <v>#N/A</v>
      </c>
      <c r="D430" s="66" t="e">
        <f>VLOOKUP(K430,'TCon08 al 2019-02-26'!$A$1:$H$68,8,0)</f>
        <v>#N/A</v>
      </c>
      <c r="E430" s="66">
        <f t="shared" si="29"/>
        <v>1900</v>
      </c>
      <c r="F430" s="66">
        <f t="shared" si="26"/>
        <v>0</v>
      </c>
      <c r="G430" s="10" t="str">
        <f t="shared" si="27"/>
        <v>19000</v>
      </c>
      <c r="H430" s="489"/>
      <c r="I430" s="489"/>
      <c r="J430" s="489"/>
      <c r="K430" s="489"/>
      <c r="L430" s="489"/>
      <c r="M430" s="490"/>
      <c r="N430" s="491"/>
      <c r="O430" s="491"/>
      <c r="P430" s="491"/>
      <c r="Q430" s="492"/>
      <c r="R430" s="493"/>
      <c r="S430" s="489"/>
      <c r="T430" s="492"/>
      <c r="U430" s="492"/>
      <c r="V430" s="493"/>
      <c r="W430" s="489"/>
      <c r="X430" s="489"/>
      <c r="Y430" s="493"/>
      <c r="Z430" s="489"/>
      <c r="AA430" s="489"/>
    </row>
    <row r="431" spans="2:27">
      <c r="B431" s="66" t="e">
        <f>LEFT(VLOOKUP(K431,'TCon08 al 2019-02-26'!$A$1:$H$68,6,0),6)</f>
        <v>#N/A</v>
      </c>
      <c r="C431" s="66" t="e">
        <f t="shared" si="28"/>
        <v>#N/A</v>
      </c>
      <c r="D431" s="66" t="e">
        <f>VLOOKUP(K431,'TCon08 al 2019-02-26'!$A$1:$H$68,8,0)</f>
        <v>#N/A</v>
      </c>
      <c r="E431" s="66">
        <f t="shared" si="29"/>
        <v>1900</v>
      </c>
      <c r="F431" s="66">
        <f t="shared" si="26"/>
        <v>0</v>
      </c>
      <c r="G431" s="10" t="str">
        <f t="shared" si="27"/>
        <v>19000</v>
      </c>
      <c r="H431" s="489"/>
      <c r="I431" s="489"/>
      <c r="J431" s="489"/>
      <c r="K431" s="489"/>
      <c r="L431" s="489"/>
      <c r="M431" s="490"/>
      <c r="N431" s="491"/>
      <c r="O431" s="491"/>
      <c r="P431" s="491"/>
      <c r="Q431" s="492"/>
      <c r="R431" s="493"/>
      <c r="S431" s="489"/>
      <c r="T431" s="492"/>
      <c r="U431" s="492"/>
      <c r="V431" s="493"/>
      <c r="W431" s="489"/>
      <c r="X431" s="489"/>
      <c r="Y431" s="493"/>
      <c r="Z431" s="489"/>
      <c r="AA431" s="489"/>
    </row>
    <row r="432" spans="2:27">
      <c r="B432" s="66" t="e">
        <f>LEFT(VLOOKUP(K432,'TCon08 al 2019-02-26'!$A$1:$H$68,6,0),6)</f>
        <v>#N/A</v>
      </c>
      <c r="C432" s="66" t="e">
        <f t="shared" si="28"/>
        <v>#N/A</v>
      </c>
      <c r="D432" s="66" t="e">
        <f>VLOOKUP(K432,'TCon08 al 2019-02-26'!$A$1:$H$68,8,0)</f>
        <v>#N/A</v>
      </c>
      <c r="E432" s="66">
        <f t="shared" si="29"/>
        <v>1900</v>
      </c>
      <c r="F432" s="66">
        <f t="shared" si="26"/>
        <v>0</v>
      </c>
      <c r="G432" s="10">
        <f>+F432</f>
        <v>0</v>
      </c>
      <c r="H432" s="489"/>
      <c r="I432" s="489"/>
      <c r="J432" s="489"/>
      <c r="K432" s="489"/>
      <c r="L432" s="489"/>
      <c r="M432" s="490"/>
      <c r="N432" s="491"/>
      <c r="O432" s="491"/>
      <c r="P432" s="491"/>
      <c r="Q432" s="492"/>
      <c r="R432" s="493"/>
      <c r="S432" s="489"/>
      <c r="T432" s="492"/>
      <c r="U432" s="492"/>
      <c r="V432" s="493"/>
      <c r="W432" s="489"/>
      <c r="X432" s="489"/>
      <c r="Y432" s="493"/>
      <c r="Z432" s="489"/>
      <c r="AA432" s="489"/>
    </row>
    <row r="433" spans="2:27">
      <c r="B433" s="66" t="e">
        <f>LEFT(VLOOKUP(K433,'TCon08 al 2019-02-26'!$A$1:$H$68,6,0),6)</f>
        <v>#N/A</v>
      </c>
      <c r="C433" s="66" t="e">
        <f t="shared" si="28"/>
        <v>#N/A</v>
      </c>
      <c r="D433" s="66" t="e">
        <f>VLOOKUP(K433,'TCon08 al 2019-02-26'!$A$1:$H$68,8,0)</f>
        <v>#N/A</v>
      </c>
      <c r="E433" s="66">
        <f t="shared" si="29"/>
        <v>1900</v>
      </c>
      <c r="F433" s="66">
        <f t="shared" si="26"/>
        <v>0</v>
      </c>
      <c r="G433" s="10">
        <f t="shared" ref="G433:G467" si="30">+F433</f>
        <v>0</v>
      </c>
      <c r="H433" s="489"/>
      <c r="I433" s="489"/>
      <c r="J433" s="489"/>
      <c r="K433" s="489"/>
      <c r="L433" s="489"/>
      <c r="M433" s="490"/>
      <c r="N433" s="491"/>
      <c r="O433" s="491"/>
      <c r="P433" s="491"/>
      <c r="Q433" s="492"/>
      <c r="R433" s="493"/>
      <c r="S433" s="489"/>
      <c r="T433" s="492"/>
      <c r="U433" s="492"/>
      <c r="V433" s="493"/>
      <c r="W433" s="489"/>
      <c r="X433" s="489"/>
      <c r="Y433" s="493"/>
      <c r="Z433" s="489"/>
      <c r="AA433" s="489"/>
    </row>
    <row r="434" spans="2:27">
      <c r="B434" s="66" t="e">
        <f>LEFT(VLOOKUP(K434,'TCon08 al 2019-02-26'!$A$1:$H$68,6,0),6)</f>
        <v>#N/A</v>
      </c>
      <c r="C434" s="66" t="e">
        <f t="shared" si="28"/>
        <v>#N/A</v>
      </c>
      <c r="D434" s="66" t="e">
        <f>VLOOKUP(K434,'TCon08 al 2019-02-26'!$A$1:$H$68,8,0)</f>
        <v>#N/A</v>
      </c>
      <c r="E434" s="66">
        <f t="shared" si="29"/>
        <v>1900</v>
      </c>
      <c r="F434" s="66">
        <f t="shared" si="26"/>
        <v>0</v>
      </c>
      <c r="G434" s="10">
        <f t="shared" si="30"/>
        <v>0</v>
      </c>
      <c r="H434" s="489"/>
      <c r="I434" s="489"/>
      <c r="J434" s="489"/>
      <c r="K434" s="489"/>
      <c r="L434" s="489"/>
      <c r="M434" s="490"/>
      <c r="N434" s="491"/>
      <c r="O434" s="491"/>
      <c r="P434" s="491"/>
      <c r="Q434" s="492"/>
      <c r="R434" s="493"/>
      <c r="S434" s="489"/>
      <c r="T434" s="492"/>
      <c r="U434" s="492"/>
      <c r="V434" s="493"/>
      <c r="W434" s="489"/>
      <c r="X434" s="489"/>
      <c r="Y434" s="493"/>
      <c r="Z434" s="489"/>
      <c r="AA434" s="489"/>
    </row>
    <row r="435" spans="2:27">
      <c r="B435" s="66" t="e">
        <f>LEFT(VLOOKUP(K435,'TCon08 al 2019-02-26'!$A$1:$H$68,6,0),6)</f>
        <v>#N/A</v>
      </c>
      <c r="C435" s="66" t="e">
        <f t="shared" si="28"/>
        <v>#N/A</v>
      </c>
      <c r="D435" s="66" t="e">
        <f>VLOOKUP(K435,'TCon08 al 2019-02-26'!$A$1:$H$68,8,0)</f>
        <v>#N/A</v>
      </c>
      <c r="E435" s="66">
        <f t="shared" si="29"/>
        <v>1900</v>
      </c>
      <c r="F435" s="66">
        <f t="shared" si="26"/>
        <v>0</v>
      </c>
      <c r="G435" s="10">
        <f t="shared" si="30"/>
        <v>0</v>
      </c>
      <c r="H435" s="489"/>
      <c r="I435" s="489"/>
      <c r="J435" s="489"/>
      <c r="K435" s="489"/>
      <c r="L435" s="489"/>
      <c r="M435" s="490"/>
      <c r="N435" s="491"/>
      <c r="O435" s="491"/>
      <c r="P435" s="491"/>
      <c r="Q435" s="492"/>
      <c r="R435" s="493"/>
      <c r="S435" s="489"/>
      <c r="T435" s="492"/>
      <c r="U435" s="492"/>
      <c r="V435" s="493"/>
      <c r="W435" s="489"/>
      <c r="X435" s="489"/>
      <c r="Y435" s="493"/>
      <c r="Z435" s="489"/>
      <c r="AA435" s="489"/>
    </row>
    <row r="436" spans="2:27">
      <c r="B436" s="66" t="e">
        <f>LEFT(VLOOKUP(K436,'TCon08 al 2019-02-26'!$A$1:$H$68,6,0),6)</f>
        <v>#N/A</v>
      </c>
      <c r="C436" s="66" t="e">
        <f t="shared" si="28"/>
        <v>#N/A</v>
      </c>
      <c r="D436" s="66" t="e">
        <f>VLOOKUP(K436,'TCon08 al 2019-02-26'!$A$1:$H$68,8,0)</f>
        <v>#N/A</v>
      </c>
      <c r="E436" s="66">
        <f t="shared" si="29"/>
        <v>1900</v>
      </c>
      <c r="F436" s="66">
        <f t="shared" si="26"/>
        <v>0</v>
      </c>
      <c r="G436" s="10">
        <f t="shared" si="30"/>
        <v>0</v>
      </c>
      <c r="H436" s="489"/>
      <c r="I436" s="489"/>
      <c r="J436" s="489"/>
      <c r="K436" s="489"/>
      <c r="L436" s="489"/>
      <c r="M436" s="490"/>
      <c r="N436" s="491"/>
      <c r="O436" s="491"/>
      <c r="P436" s="491"/>
      <c r="Q436" s="492"/>
      <c r="R436" s="493"/>
      <c r="S436" s="489"/>
      <c r="T436" s="492"/>
      <c r="U436" s="492"/>
      <c r="V436" s="493"/>
      <c r="W436" s="489"/>
      <c r="X436" s="489"/>
      <c r="Y436" s="493"/>
      <c r="Z436" s="489"/>
      <c r="AA436" s="489"/>
    </row>
    <row r="437" spans="2:27">
      <c r="B437" s="66" t="e">
        <f>LEFT(VLOOKUP(K437,'TCon08 al 2019-02-26'!$A$1:$H$68,6,0),6)</f>
        <v>#N/A</v>
      </c>
      <c r="C437" s="66" t="e">
        <f t="shared" si="28"/>
        <v>#N/A</v>
      </c>
      <c r="D437" s="66" t="e">
        <f>VLOOKUP(K437,'TCon08 al 2019-02-26'!$A$1:$H$68,8,0)</f>
        <v>#N/A</v>
      </c>
      <c r="E437" s="66">
        <f t="shared" si="29"/>
        <v>1900</v>
      </c>
      <c r="F437" s="66">
        <f t="shared" si="26"/>
        <v>0</v>
      </c>
      <c r="G437" s="10">
        <f t="shared" si="30"/>
        <v>0</v>
      </c>
      <c r="H437" s="489"/>
      <c r="I437" s="489"/>
      <c r="J437" s="489"/>
      <c r="K437" s="489"/>
      <c r="L437" s="489"/>
      <c r="M437" s="490"/>
      <c r="N437" s="491"/>
      <c r="O437" s="491"/>
      <c r="P437" s="491"/>
      <c r="Q437" s="492"/>
      <c r="R437" s="493"/>
      <c r="S437" s="489"/>
      <c r="T437" s="492"/>
      <c r="U437" s="492"/>
      <c r="V437" s="493"/>
      <c r="W437" s="489"/>
      <c r="X437" s="489"/>
      <c r="Y437" s="493"/>
      <c r="Z437" s="489"/>
      <c r="AA437" s="489"/>
    </row>
    <row r="438" spans="2:27">
      <c r="B438" s="66" t="e">
        <f>LEFT(VLOOKUP(K438,'TCon08 al 2019-02-26'!$A$1:$H$68,6,0),6)</f>
        <v>#N/A</v>
      </c>
      <c r="C438" s="66" t="e">
        <f t="shared" si="28"/>
        <v>#N/A</v>
      </c>
      <c r="D438" s="66" t="e">
        <f>VLOOKUP(K438,'TCon08 al 2019-02-26'!$A$1:$H$68,8,0)</f>
        <v>#N/A</v>
      </c>
      <c r="E438" s="66">
        <f t="shared" si="29"/>
        <v>1900</v>
      </c>
      <c r="F438" s="66">
        <f t="shared" si="26"/>
        <v>0</v>
      </c>
      <c r="G438" s="10">
        <f t="shared" si="30"/>
        <v>0</v>
      </c>
      <c r="H438" s="489"/>
      <c r="I438" s="489"/>
      <c r="J438" s="489"/>
      <c r="K438" s="489"/>
      <c r="L438" s="489"/>
      <c r="M438" s="490"/>
      <c r="N438" s="491"/>
      <c r="O438" s="491"/>
      <c r="P438" s="491"/>
      <c r="Q438" s="492"/>
      <c r="R438" s="493"/>
      <c r="S438" s="489"/>
      <c r="T438" s="492"/>
      <c r="U438" s="492"/>
      <c r="V438" s="493"/>
      <c r="W438" s="489"/>
      <c r="X438" s="489"/>
      <c r="Y438" s="493"/>
      <c r="Z438" s="489"/>
      <c r="AA438" s="489"/>
    </row>
    <row r="439" spans="2:27">
      <c r="B439" s="66" t="e">
        <f>LEFT(VLOOKUP(K439,'TCon08 al 2019-02-26'!$A$1:$H$68,6,0),6)</f>
        <v>#N/A</v>
      </c>
      <c r="C439" s="66" t="e">
        <f t="shared" si="28"/>
        <v>#N/A</v>
      </c>
      <c r="D439" s="66" t="e">
        <f>VLOOKUP(K439,'TCon08 al 2019-02-26'!$A$1:$H$68,8,0)</f>
        <v>#N/A</v>
      </c>
      <c r="E439" s="66">
        <f t="shared" si="29"/>
        <v>1900</v>
      </c>
      <c r="F439" s="66">
        <f t="shared" si="26"/>
        <v>0</v>
      </c>
      <c r="G439" s="10">
        <f t="shared" si="30"/>
        <v>0</v>
      </c>
      <c r="H439" s="489"/>
      <c r="I439" s="489"/>
      <c r="J439" s="489"/>
      <c r="K439" s="489"/>
      <c r="L439" s="489"/>
      <c r="M439" s="490"/>
      <c r="N439" s="491"/>
      <c r="O439" s="491"/>
      <c r="P439" s="491"/>
      <c r="Q439" s="492"/>
      <c r="R439" s="493"/>
      <c r="S439" s="489"/>
      <c r="T439" s="492"/>
      <c r="U439" s="492"/>
      <c r="V439" s="493"/>
      <c r="W439" s="489"/>
      <c r="X439" s="489"/>
      <c r="Y439" s="493"/>
      <c r="Z439" s="489"/>
      <c r="AA439" s="489"/>
    </row>
    <row r="440" spans="2:27">
      <c r="B440" s="66" t="e">
        <f>LEFT(VLOOKUP(K440,'TCon08 al 2019-02-26'!$A$1:$H$68,6,0),6)</f>
        <v>#N/A</v>
      </c>
      <c r="C440" s="66" t="e">
        <f t="shared" si="28"/>
        <v>#N/A</v>
      </c>
      <c r="D440" s="66" t="e">
        <f>VLOOKUP(K440,'TCon08 al 2019-02-26'!$A$1:$H$68,8,0)</f>
        <v>#N/A</v>
      </c>
      <c r="E440" s="66">
        <f t="shared" si="29"/>
        <v>1900</v>
      </c>
      <c r="F440" s="66">
        <f t="shared" si="26"/>
        <v>0</v>
      </c>
      <c r="G440" s="10">
        <f t="shared" si="30"/>
        <v>0</v>
      </c>
      <c r="H440" s="489"/>
      <c r="I440" s="489"/>
      <c r="J440" s="489"/>
      <c r="K440" s="489"/>
      <c r="L440" s="489"/>
      <c r="M440" s="490"/>
      <c r="N440" s="491"/>
      <c r="O440" s="491"/>
      <c r="P440" s="491"/>
      <c r="Q440" s="492"/>
      <c r="R440" s="493"/>
      <c r="S440" s="489"/>
      <c r="T440" s="492"/>
      <c r="U440" s="492"/>
      <c r="V440" s="493"/>
      <c r="W440" s="489"/>
      <c r="X440" s="489"/>
      <c r="Y440" s="493"/>
      <c r="Z440" s="489"/>
      <c r="AA440" s="489"/>
    </row>
    <row r="441" spans="2:27">
      <c r="B441" s="66" t="e">
        <f>LEFT(VLOOKUP(K441,'TCon08 al 2019-02-26'!$A$1:$H$68,6,0),6)</f>
        <v>#N/A</v>
      </c>
      <c r="C441" s="66" t="e">
        <f t="shared" si="28"/>
        <v>#N/A</v>
      </c>
      <c r="D441" s="66" t="e">
        <f>VLOOKUP(K441,'TCon08 al 2019-02-26'!$A$1:$H$68,8,0)</f>
        <v>#N/A</v>
      </c>
      <c r="E441" s="66">
        <f t="shared" si="29"/>
        <v>1900</v>
      </c>
      <c r="F441" s="66">
        <f t="shared" si="26"/>
        <v>0</v>
      </c>
      <c r="G441" s="10">
        <f t="shared" si="30"/>
        <v>0</v>
      </c>
      <c r="H441" s="489"/>
      <c r="I441" s="489"/>
      <c r="J441" s="489"/>
      <c r="K441" s="489"/>
      <c r="L441" s="489"/>
      <c r="M441" s="490"/>
      <c r="N441" s="491"/>
      <c r="O441" s="491"/>
      <c r="P441" s="491"/>
      <c r="Q441" s="492"/>
      <c r="R441" s="493"/>
      <c r="S441" s="489"/>
      <c r="T441" s="492"/>
      <c r="U441" s="492"/>
      <c r="V441" s="493"/>
      <c r="W441" s="489"/>
      <c r="X441" s="489"/>
      <c r="Y441" s="493"/>
      <c r="Z441" s="489"/>
      <c r="AA441" s="489"/>
    </row>
    <row r="442" spans="2:27">
      <c r="B442" s="66" t="e">
        <f>LEFT(VLOOKUP(K442,'TCon08 al 2019-02-26'!$A$1:$H$68,6,0),6)</f>
        <v>#N/A</v>
      </c>
      <c r="C442" s="66" t="e">
        <f t="shared" si="28"/>
        <v>#N/A</v>
      </c>
      <c r="D442" s="66" t="e">
        <f>VLOOKUP(K442,'TCon08 al 2019-02-26'!$A$1:$H$68,8,0)</f>
        <v>#N/A</v>
      </c>
      <c r="E442" s="66">
        <f t="shared" si="29"/>
        <v>1900</v>
      </c>
      <c r="F442" s="66">
        <f t="shared" si="26"/>
        <v>0</v>
      </c>
      <c r="G442" s="10">
        <f t="shared" si="30"/>
        <v>0</v>
      </c>
      <c r="H442" s="489"/>
      <c r="I442" s="489"/>
      <c r="J442" s="489"/>
      <c r="K442" s="489"/>
      <c r="L442" s="489"/>
      <c r="M442" s="490"/>
      <c r="N442" s="491"/>
      <c r="O442" s="491"/>
      <c r="P442" s="491"/>
      <c r="Q442" s="492"/>
      <c r="R442" s="493"/>
      <c r="S442" s="489"/>
      <c r="T442" s="492"/>
      <c r="U442" s="492"/>
      <c r="V442" s="493"/>
      <c r="W442" s="489"/>
      <c r="X442" s="489"/>
      <c r="Y442" s="493"/>
      <c r="Z442" s="489"/>
      <c r="AA442" s="489"/>
    </row>
    <row r="443" spans="2:27">
      <c r="B443" s="66" t="e">
        <f>LEFT(VLOOKUP(K443,'TCon08 al 2019-02-26'!$A$1:$H$68,6,0),6)</f>
        <v>#N/A</v>
      </c>
      <c r="C443" s="66" t="e">
        <f t="shared" si="28"/>
        <v>#N/A</v>
      </c>
      <c r="D443" s="66" t="e">
        <f>VLOOKUP(K443,'TCon08 al 2019-02-26'!$A$1:$H$68,8,0)</f>
        <v>#N/A</v>
      </c>
      <c r="E443" s="66">
        <f t="shared" si="29"/>
        <v>1900</v>
      </c>
      <c r="F443" s="66">
        <f t="shared" si="26"/>
        <v>0</v>
      </c>
      <c r="G443" s="10">
        <f t="shared" si="30"/>
        <v>0</v>
      </c>
      <c r="H443" s="489"/>
      <c r="I443" s="489"/>
      <c r="J443" s="489"/>
      <c r="K443" s="489"/>
      <c r="L443" s="489"/>
      <c r="M443" s="490"/>
      <c r="N443" s="491"/>
      <c r="O443" s="491"/>
      <c r="P443" s="491"/>
      <c r="Q443" s="492"/>
      <c r="R443" s="493"/>
      <c r="S443" s="489"/>
      <c r="T443" s="492"/>
      <c r="U443" s="492"/>
      <c r="V443" s="493"/>
      <c r="W443" s="489"/>
      <c r="X443" s="489"/>
      <c r="Y443" s="493"/>
      <c r="Z443" s="489"/>
      <c r="AA443" s="489"/>
    </row>
    <row r="444" spans="2:27">
      <c r="B444" s="66" t="e">
        <f>LEFT(VLOOKUP(K444,'TCon08 al 2019-02-26'!$A$1:$H$68,6,0),6)</f>
        <v>#N/A</v>
      </c>
      <c r="C444" s="66" t="e">
        <f t="shared" si="28"/>
        <v>#N/A</v>
      </c>
      <c r="D444" s="66" t="e">
        <f>VLOOKUP(K444,'TCon08 al 2019-02-26'!$A$1:$H$68,8,0)</f>
        <v>#N/A</v>
      </c>
      <c r="E444" s="66">
        <f t="shared" si="29"/>
        <v>1900</v>
      </c>
      <c r="F444" s="66">
        <f t="shared" si="26"/>
        <v>0</v>
      </c>
      <c r="G444" s="10">
        <f t="shared" si="30"/>
        <v>0</v>
      </c>
      <c r="H444" s="489"/>
      <c r="I444" s="489"/>
      <c r="J444" s="489"/>
      <c r="K444" s="489"/>
      <c r="L444" s="489"/>
      <c r="M444" s="490"/>
      <c r="N444" s="491"/>
      <c r="O444" s="491"/>
      <c r="P444" s="491"/>
      <c r="Q444" s="492"/>
      <c r="R444" s="493"/>
      <c r="S444" s="489"/>
      <c r="T444" s="492"/>
      <c r="U444" s="492"/>
      <c r="V444" s="493"/>
      <c r="W444" s="489"/>
      <c r="X444" s="489"/>
      <c r="Y444" s="493"/>
      <c r="Z444" s="489"/>
      <c r="AA444" s="489"/>
    </row>
    <row r="445" spans="2:27">
      <c r="B445" s="66" t="e">
        <f>LEFT(VLOOKUP(K445,'TCon08 al 2019-02-26'!$A$1:$H$68,6,0),6)</f>
        <v>#N/A</v>
      </c>
      <c r="C445" s="66" t="e">
        <f t="shared" si="28"/>
        <v>#N/A</v>
      </c>
      <c r="D445" s="66" t="e">
        <f>VLOOKUP(K445,'TCon08 al 2019-02-26'!$A$1:$H$68,8,0)</f>
        <v>#N/A</v>
      </c>
      <c r="E445" s="66">
        <f t="shared" si="29"/>
        <v>1900</v>
      </c>
      <c r="F445" s="66">
        <f t="shared" si="26"/>
        <v>0</v>
      </c>
      <c r="G445" s="10">
        <f t="shared" si="30"/>
        <v>0</v>
      </c>
      <c r="H445" s="489"/>
      <c r="I445" s="489"/>
      <c r="J445" s="489"/>
      <c r="K445" s="489"/>
      <c r="L445" s="489"/>
      <c r="M445" s="490"/>
      <c r="N445" s="491"/>
      <c r="O445" s="491"/>
      <c r="P445" s="491"/>
      <c r="Q445" s="492"/>
      <c r="R445" s="493"/>
      <c r="S445" s="489"/>
      <c r="T445" s="492"/>
      <c r="U445" s="492"/>
      <c r="V445" s="493"/>
      <c r="W445" s="489"/>
      <c r="X445" s="489"/>
      <c r="Y445" s="493"/>
      <c r="Z445" s="489"/>
      <c r="AA445" s="489"/>
    </row>
    <row r="446" spans="2:27">
      <c r="B446" s="66" t="e">
        <f>LEFT(VLOOKUP(K446,'TCon08 al 2019-02-26'!$A$1:$H$68,6,0),6)</f>
        <v>#N/A</v>
      </c>
      <c r="C446" s="66" t="e">
        <f t="shared" si="28"/>
        <v>#N/A</v>
      </c>
      <c r="D446" s="66" t="e">
        <f>VLOOKUP(K446,'TCon08 al 2019-02-26'!$A$1:$H$68,8,0)</f>
        <v>#N/A</v>
      </c>
      <c r="E446" s="66">
        <f t="shared" si="29"/>
        <v>1900</v>
      </c>
      <c r="F446" s="66">
        <f t="shared" si="26"/>
        <v>0</v>
      </c>
      <c r="G446" s="10">
        <f t="shared" si="30"/>
        <v>0</v>
      </c>
      <c r="H446" s="489"/>
      <c r="I446" s="489"/>
      <c r="J446" s="489"/>
      <c r="K446" s="489"/>
      <c r="L446" s="489"/>
      <c r="M446" s="490"/>
      <c r="N446" s="491"/>
      <c r="O446" s="491"/>
      <c r="P446" s="491"/>
      <c r="Q446" s="492"/>
      <c r="R446" s="493"/>
      <c r="S446" s="489"/>
      <c r="T446" s="492"/>
      <c r="U446" s="492"/>
      <c r="V446" s="493"/>
      <c r="W446" s="489"/>
      <c r="X446" s="489"/>
      <c r="Y446" s="493"/>
      <c r="Z446" s="489"/>
      <c r="AA446" s="489"/>
    </row>
    <row r="447" spans="2:27">
      <c r="B447" s="66" t="e">
        <f>LEFT(VLOOKUP(K447,'TCon08 al 2019-02-26'!$A$1:$H$68,6,0),6)</f>
        <v>#N/A</v>
      </c>
      <c r="C447" s="66" t="e">
        <f t="shared" si="28"/>
        <v>#N/A</v>
      </c>
      <c r="D447" s="66" t="e">
        <f>VLOOKUP(K447,'TCon08 al 2019-02-26'!$A$1:$H$68,8,0)</f>
        <v>#N/A</v>
      </c>
      <c r="E447" s="66">
        <f t="shared" si="29"/>
        <v>1900</v>
      </c>
      <c r="F447" s="66">
        <f t="shared" si="26"/>
        <v>0</v>
      </c>
      <c r="G447" s="10">
        <f t="shared" si="30"/>
        <v>0</v>
      </c>
      <c r="H447" s="489"/>
      <c r="I447" s="489"/>
      <c r="J447" s="489"/>
      <c r="K447" s="489"/>
      <c r="L447" s="489"/>
      <c r="M447" s="490"/>
      <c r="N447" s="491"/>
      <c r="O447" s="491"/>
      <c r="P447" s="491"/>
      <c r="Q447" s="492"/>
      <c r="R447" s="493"/>
      <c r="S447" s="489"/>
      <c r="T447" s="492"/>
      <c r="U447" s="492"/>
      <c r="V447" s="493"/>
      <c r="W447" s="489"/>
      <c r="X447" s="489"/>
      <c r="Y447" s="493"/>
      <c r="Z447" s="489"/>
      <c r="AA447" s="489"/>
    </row>
    <row r="448" spans="2:27">
      <c r="B448" s="66" t="e">
        <f>LEFT(VLOOKUP(K448,'TCon08 al 2019-02-26'!$A$1:$H$68,6,0),6)</f>
        <v>#N/A</v>
      </c>
      <c r="C448" s="66" t="e">
        <f t="shared" si="28"/>
        <v>#N/A</v>
      </c>
      <c r="D448" s="66" t="e">
        <f>VLOOKUP(K448,'TCon08 al 2019-02-26'!$A$1:$H$68,8,0)</f>
        <v>#N/A</v>
      </c>
      <c r="E448" s="66">
        <f t="shared" si="29"/>
        <v>1900</v>
      </c>
      <c r="F448" s="66">
        <f t="shared" si="26"/>
        <v>0</v>
      </c>
      <c r="G448" s="10">
        <f t="shared" si="30"/>
        <v>0</v>
      </c>
      <c r="H448" s="489"/>
      <c r="I448" s="489"/>
      <c r="J448" s="489"/>
      <c r="K448" s="489"/>
      <c r="L448" s="489"/>
      <c r="M448" s="490"/>
      <c r="N448" s="491"/>
      <c r="O448" s="491"/>
      <c r="P448" s="491"/>
      <c r="Q448" s="492"/>
      <c r="R448" s="493"/>
      <c r="S448" s="489"/>
      <c r="T448" s="492"/>
      <c r="U448" s="492"/>
      <c r="V448" s="493"/>
      <c r="W448" s="489"/>
      <c r="X448" s="489"/>
      <c r="Y448" s="493"/>
      <c r="Z448" s="489"/>
      <c r="AA448" s="489"/>
    </row>
    <row r="449" spans="2:27">
      <c r="B449" s="66" t="e">
        <f>LEFT(VLOOKUP(K449,'TCon08 al 2019-02-26'!$A$1:$H$68,6,0),6)</f>
        <v>#N/A</v>
      </c>
      <c r="C449" s="66" t="e">
        <f t="shared" si="28"/>
        <v>#N/A</v>
      </c>
      <c r="D449" s="66" t="e">
        <f>VLOOKUP(K449,'TCon08 al 2019-02-26'!$A$1:$H$68,8,0)</f>
        <v>#N/A</v>
      </c>
      <c r="E449" s="66">
        <f t="shared" si="29"/>
        <v>1900</v>
      </c>
      <c r="F449" s="66">
        <f t="shared" si="26"/>
        <v>0</v>
      </c>
      <c r="G449" s="10">
        <f t="shared" si="30"/>
        <v>0</v>
      </c>
      <c r="H449" s="489"/>
      <c r="I449" s="489"/>
      <c r="J449" s="489"/>
      <c r="K449" s="489"/>
      <c r="L449" s="489"/>
      <c r="M449" s="490"/>
      <c r="N449" s="491"/>
      <c r="O449" s="491"/>
      <c r="P449" s="491"/>
      <c r="Q449" s="492"/>
      <c r="R449" s="493"/>
      <c r="S449" s="489"/>
      <c r="T449" s="492"/>
      <c r="U449" s="492"/>
      <c r="V449" s="493"/>
      <c r="W449" s="489"/>
      <c r="X449" s="489"/>
      <c r="Y449" s="493"/>
      <c r="Z449" s="489"/>
      <c r="AA449" s="489"/>
    </row>
    <row r="450" spans="2:27">
      <c r="B450" s="66" t="e">
        <f>LEFT(VLOOKUP(K450,'TCon08 al 2019-02-26'!$A$1:$H$68,6,0),6)</f>
        <v>#N/A</v>
      </c>
      <c r="C450" s="66" t="e">
        <f t="shared" si="28"/>
        <v>#N/A</v>
      </c>
      <c r="D450" s="66" t="e">
        <f>VLOOKUP(K450,'TCon08 al 2019-02-26'!$A$1:$H$68,8,0)</f>
        <v>#N/A</v>
      </c>
      <c r="E450" s="66">
        <f t="shared" si="29"/>
        <v>1900</v>
      </c>
      <c r="F450" s="66">
        <f t="shared" si="26"/>
        <v>0</v>
      </c>
      <c r="G450" s="10">
        <f t="shared" si="30"/>
        <v>0</v>
      </c>
      <c r="H450" s="489"/>
      <c r="I450" s="489"/>
      <c r="J450" s="489"/>
      <c r="K450" s="489"/>
      <c r="L450" s="489"/>
      <c r="M450" s="490"/>
      <c r="N450" s="491"/>
      <c r="O450" s="491"/>
      <c r="P450" s="491"/>
      <c r="Q450" s="492"/>
      <c r="R450" s="493"/>
      <c r="S450" s="489"/>
      <c r="T450" s="492"/>
      <c r="U450" s="492"/>
      <c r="V450" s="493"/>
      <c r="W450" s="489"/>
      <c r="X450" s="489"/>
      <c r="Y450" s="493"/>
      <c r="Z450" s="489"/>
      <c r="AA450" s="489"/>
    </row>
    <row r="451" spans="2:27">
      <c r="B451" s="66" t="e">
        <f>LEFT(VLOOKUP(K451,'TCon08 al 2019-02-26'!$A$1:$H$68,6,0),6)</f>
        <v>#N/A</v>
      </c>
      <c r="C451" s="66" t="e">
        <f t="shared" si="28"/>
        <v>#N/A</v>
      </c>
      <c r="D451" s="66" t="e">
        <f>VLOOKUP(K451,'TCon08 al 2019-02-26'!$A$1:$H$68,8,0)</f>
        <v>#N/A</v>
      </c>
      <c r="E451" s="66">
        <f t="shared" si="29"/>
        <v>1900</v>
      </c>
      <c r="F451" s="66">
        <f t="shared" si="26"/>
        <v>0</v>
      </c>
      <c r="G451" s="10">
        <f t="shared" si="30"/>
        <v>0</v>
      </c>
      <c r="H451" s="489"/>
      <c r="I451" s="489"/>
      <c r="J451" s="489"/>
      <c r="K451" s="489"/>
      <c r="L451" s="489"/>
      <c r="M451" s="490"/>
      <c r="N451" s="491"/>
      <c r="O451" s="491"/>
      <c r="P451" s="491"/>
      <c r="Q451" s="492"/>
      <c r="R451" s="493"/>
      <c r="S451" s="489"/>
      <c r="T451" s="492"/>
      <c r="U451" s="492"/>
      <c r="V451" s="493"/>
      <c r="W451" s="489"/>
      <c r="X451" s="489"/>
      <c r="Y451" s="493"/>
      <c r="Z451" s="489"/>
      <c r="AA451" s="489"/>
    </row>
    <row r="452" spans="2:27">
      <c r="B452" s="66" t="e">
        <f>LEFT(VLOOKUP(K452,'TCon08 al 2019-02-26'!$A$1:$H$68,6,0),6)</f>
        <v>#N/A</v>
      </c>
      <c r="C452" s="66" t="e">
        <f t="shared" si="28"/>
        <v>#N/A</v>
      </c>
      <c r="D452" s="66" t="e">
        <f>VLOOKUP(K452,'TCon08 al 2019-02-26'!$A$1:$H$68,8,0)</f>
        <v>#N/A</v>
      </c>
      <c r="E452" s="66">
        <f t="shared" si="29"/>
        <v>1900</v>
      </c>
      <c r="F452" s="66">
        <f t="shared" si="26"/>
        <v>0</v>
      </c>
      <c r="G452" s="10">
        <f t="shared" si="30"/>
        <v>0</v>
      </c>
      <c r="H452" s="489"/>
      <c r="I452" s="489"/>
      <c r="J452" s="489"/>
      <c r="K452" s="489"/>
      <c r="L452" s="489"/>
      <c r="M452" s="490"/>
      <c r="N452" s="491"/>
      <c r="O452" s="491"/>
      <c r="P452" s="491"/>
      <c r="Q452" s="492"/>
      <c r="R452" s="493"/>
      <c r="S452" s="489"/>
      <c r="T452" s="492"/>
      <c r="U452" s="492"/>
      <c r="V452" s="493"/>
      <c r="W452" s="489"/>
      <c r="X452" s="489"/>
      <c r="Y452" s="493"/>
      <c r="Z452" s="489"/>
      <c r="AA452" s="489"/>
    </row>
    <row r="453" spans="2:27">
      <c r="B453" s="66" t="e">
        <f>LEFT(VLOOKUP(K453,'TCon08 al 2019-02-26'!$A$1:$H$68,6,0),6)</f>
        <v>#N/A</v>
      </c>
      <c r="C453" s="66" t="e">
        <f t="shared" si="28"/>
        <v>#N/A</v>
      </c>
      <c r="D453" s="66" t="e">
        <f>VLOOKUP(K453,'TCon08 al 2019-02-26'!$A$1:$H$68,8,0)</f>
        <v>#N/A</v>
      </c>
      <c r="E453" s="66">
        <f t="shared" si="29"/>
        <v>1900</v>
      </c>
      <c r="F453" s="66">
        <f t="shared" ref="F453:F516" si="31">+IF(J453=0,0,MONTH(J453))</f>
        <v>0</v>
      </c>
      <c r="G453" s="10">
        <f t="shared" si="30"/>
        <v>0</v>
      </c>
      <c r="H453" s="489"/>
      <c r="I453" s="489"/>
      <c r="J453" s="489"/>
      <c r="K453" s="489"/>
      <c r="L453" s="489"/>
      <c r="M453" s="490"/>
      <c r="N453" s="491"/>
      <c r="O453" s="491"/>
      <c r="P453" s="491"/>
      <c r="Q453" s="492"/>
      <c r="R453" s="493"/>
      <c r="S453" s="489"/>
      <c r="T453" s="492"/>
      <c r="U453" s="492"/>
      <c r="V453" s="493"/>
      <c r="W453" s="489"/>
      <c r="X453" s="489"/>
      <c r="Y453" s="493"/>
      <c r="Z453" s="489"/>
      <c r="AA453" s="489"/>
    </row>
    <row r="454" spans="2:27">
      <c r="B454" s="66" t="e">
        <f>LEFT(VLOOKUP(K454,'TCon08 al 2019-02-26'!$A$1:$H$68,6,0),6)</f>
        <v>#N/A</v>
      </c>
      <c r="C454" s="66" t="e">
        <f t="shared" si="28"/>
        <v>#N/A</v>
      </c>
      <c r="D454" s="66" t="e">
        <f>VLOOKUP(K454,'TCon08 al 2019-02-26'!$A$1:$H$68,8,0)</f>
        <v>#N/A</v>
      </c>
      <c r="E454" s="66">
        <f t="shared" si="29"/>
        <v>1900</v>
      </c>
      <c r="F454" s="66">
        <f t="shared" si="31"/>
        <v>0</v>
      </c>
      <c r="G454" s="10">
        <f t="shared" si="30"/>
        <v>0</v>
      </c>
      <c r="H454" s="489"/>
      <c r="I454" s="489"/>
      <c r="J454" s="489"/>
      <c r="K454" s="489"/>
      <c r="L454" s="489"/>
      <c r="M454" s="490"/>
      <c r="N454" s="491"/>
      <c r="O454" s="491"/>
      <c r="P454" s="491"/>
      <c r="Q454" s="492"/>
      <c r="R454" s="493"/>
      <c r="S454" s="489"/>
      <c r="T454" s="492"/>
      <c r="U454" s="492"/>
      <c r="V454" s="493"/>
      <c r="W454" s="489"/>
      <c r="X454" s="489"/>
      <c r="Y454" s="493"/>
      <c r="Z454" s="489"/>
      <c r="AA454" s="489"/>
    </row>
    <row r="455" spans="2:27">
      <c r="B455" s="66" t="e">
        <f>LEFT(VLOOKUP(K455,'TCon08 al 2019-02-26'!$A$1:$H$68,6,0),6)</f>
        <v>#N/A</v>
      </c>
      <c r="C455" s="66" t="e">
        <f t="shared" si="28"/>
        <v>#N/A</v>
      </c>
      <c r="D455" s="66" t="e">
        <f>VLOOKUP(K455,'TCon08 al 2019-02-26'!$A$1:$H$68,8,0)</f>
        <v>#N/A</v>
      </c>
      <c r="E455" s="66">
        <f t="shared" si="29"/>
        <v>1900</v>
      </c>
      <c r="F455" s="66">
        <f t="shared" si="31"/>
        <v>0</v>
      </c>
      <c r="G455" s="10">
        <f t="shared" si="30"/>
        <v>0</v>
      </c>
      <c r="H455" s="489"/>
      <c r="I455" s="489"/>
      <c r="J455" s="489"/>
      <c r="K455" s="489"/>
      <c r="L455" s="489"/>
      <c r="M455" s="490"/>
      <c r="N455" s="491"/>
      <c r="O455" s="491"/>
      <c r="P455" s="491"/>
      <c r="Q455" s="492"/>
      <c r="R455" s="493"/>
      <c r="S455" s="489"/>
      <c r="T455" s="492"/>
      <c r="U455" s="492"/>
      <c r="V455" s="493"/>
      <c r="W455" s="489"/>
      <c r="X455" s="489"/>
      <c r="Y455" s="493"/>
      <c r="Z455" s="489"/>
      <c r="AA455" s="489"/>
    </row>
    <row r="456" spans="2:27">
      <c r="B456" s="66" t="e">
        <f>LEFT(VLOOKUP(K456,'TCon08 al 2019-02-26'!$A$1:$H$68,6,0),6)</f>
        <v>#N/A</v>
      </c>
      <c r="C456" s="66" t="e">
        <f t="shared" si="28"/>
        <v>#N/A</v>
      </c>
      <c r="D456" s="66" t="e">
        <f>VLOOKUP(K456,'TCon08 al 2019-02-26'!$A$1:$H$68,8,0)</f>
        <v>#N/A</v>
      </c>
      <c r="E456" s="66">
        <f t="shared" si="29"/>
        <v>1900</v>
      </c>
      <c r="F456" s="66">
        <f t="shared" si="31"/>
        <v>0</v>
      </c>
      <c r="G456" s="10">
        <f t="shared" si="30"/>
        <v>0</v>
      </c>
      <c r="H456" s="489"/>
      <c r="I456" s="489"/>
      <c r="J456" s="489"/>
      <c r="K456" s="489"/>
      <c r="L456" s="489"/>
      <c r="M456" s="490"/>
      <c r="N456" s="491"/>
      <c r="O456" s="491"/>
      <c r="P456" s="491"/>
      <c r="Q456" s="492"/>
      <c r="R456" s="493"/>
      <c r="S456" s="489"/>
      <c r="T456" s="492"/>
      <c r="U456" s="492"/>
      <c r="V456" s="493"/>
      <c r="W456" s="489"/>
      <c r="X456" s="489"/>
      <c r="Y456" s="493"/>
      <c r="Z456" s="489"/>
      <c r="AA456" s="489"/>
    </row>
    <row r="457" spans="2:27">
      <c r="B457" s="66" t="e">
        <f>LEFT(VLOOKUP(K457,'TCon08 al 2019-02-26'!$A$1:$H$68,6,0),6)</f>
        <v>#N/A</v>
      </c>
      <c r="C457" s="66" t="e">
        <f t="shared" si="28"/>
        <v>#N/A</v>
      </c>
      <c r="D457" s="66" t="e">
        <f>VLOOKUP(K457,'TCon08 al 2019-02-26'!$A$1:$H$68,8,0)</f>
        <v>#N/A</v>
      </c>
      <c r="E457" s="66">
        <f t="shared" si="29"/>
        <v>1900</v>
      </c>
      <c r="F457" s="66">
        <f t="shared" si="31"/>
        <v>0</v>
      </c>
      <c r="G457" s="10">
        <f t="shared" si="30"/>
        <v>0</v>
      </c>
      <c r="H457" s="489"/>
      <c r="I457" s="489"/>
      <c r="J457" s="489"/>
      <c r="K457" s="489"/>
      <c r="L457" s="489"/>
      <c r="M457" s="490"/>
      <c r="N457" s="491"/>
      <c r="O457" s="491"/>
      <c r="P457" s="491"/>
      <c r="Q457" s="492"/>
      <c r="R457" s="493"/>
      <c r="S457" s="489"/>
      <c r="T457" s="492"/>
      <c r="U457" s="492"/>
      <c r="V457" s="493"/>
      <c r="W457" s="489"/>
      <c r="X457" s="489"/>
      <c r="Y457" s="493"/>
      <c r="Z457" s="489"/>
      <c r="AA457" s="489"/>
    </row>
    <row r="458" spans="2:27">
      <c r="B458" s="66" t="e">
        <f>LEFT(VLOOKUP(K458,'TCon08 al 2019-02-26'!$A$1:$H$68,6,0),6)</f>
        <v>#N/A</v>
      </c>
      <c r="C458" s="66" t="e">
        <f t="shared" si="28"/>
        <v>#N/A</v>
      </c>
      <c r="D458" s="66" t="e">
        <f>VLOOKUP(K458,'TCon08 al 2019-02-26'!$A$1:$H$68,8,0)</f>
        <v>#N/A</v>
      </c>
      <c r="E458" s="66">
        <f t="shared" si="29"/>
        <v>1900</v>
      </c>
      <c r="F458" s="66">
        <f t="shared" si="31"/>
        <v>0</v>
      </c>
      <c r="G458" s="10">
        <f t="shared" si="30"/>
        <v>0</v>
      </c>
      <c r="H458" s="489"/>
      <c r="I458" s="489"/>
      <c r="J458" s="489"/>
      <c r="K458" s="489"/>
      <c r="L458" s="489"/>
      <c r="M458" s="490"/>
      <c r="N458" s="491"/>
      <c r="O458" s="491"/>
      <c r="P458" s="491"/>
      <c r="Q458" s="492"/>
      <c r="R458" s="493"/>
      <c r="S458" s="489"/>
      <c r="T458" s="492"/>
      <c r="U458" s="492"/>
      <c r="V458" s="493"/>
      <c r="W458" s="489"/>
      <c r="X458" s="489"/>
      <c r="Y458" s="493"/>
      <c r="Z458" s="489"/>
      <c r="AA458" s="489"/>
    </row>
    <row r="459" spans="2:27">
      <c r="B459" s="66" t="e">
        <f>LEFT(VLOOKUP(K459,'TCon08 al 2019-02-26'!$A$1:$H$68,6,0),6)</f>
        <v>#N/A</v>
      </c>
      <c r="C459" s="66" t="e">
        <f t="shared" si="28"/>
        <v>#N/A</v>
      </c>
      <c r="D459" s="66" t="e">
        <f>VLOOKUP(K459,'TCon08 al 2019-02-26'!$A$1:$H$68,8,0)</f>
        <v>#N/A</v>
      </c>
      <c r="E459" s="66">
        <f t="shared" si="29"/>
        <v>1900</v>
      </c>
      <c r="F459" s="66">
        <f t="shared" si="31"/>
        <v>0</v>
      </c>
      <c r="G459" s="10">
        <f t="shared" si="30"/>
        <v>0</v>
      </c>
      <c r="H459" s="489"/>
      <c r="I459" s="489"/>
      <c r="J459" s="489"/>
      <c r="K459" s="489"/>
      <c r="L459" s="489"/>
      <c r="M459" s="490"/>
      <c r="N459" s="491"/>
      <c r="O459" s="491"/>
      <c r="P459" s="491"/>
      <c r="Q459" s="492"/>
      <c r="R459" s="493"/>
      <c r="S459" s="489"/>
      <c r="T459" s="492"/>
      <c r="U459" s="492"/>
      <c r="V459" s="493"/>
      <c r="W459" s="489"/>
      <c r="X459" s="489"/>
      <c r="Y459" s="493"/>
      <c r="Z459" s="489"/>
      <c r="AA459" s="489"/>
    </row>
    <row r="460" spans="2:27">
      <c r="B460" s="66" t="e">
        <f>LEFT(VLOOKUP(K460,'TCon08 al 2019-02-26'!$A$1:$H$68,6,0),6)</f>
        <v>#N/A</v>
      </c>
      <c r="C460" s="66" t="e">
        <f t="shared" si="28"/>
        <v>#N/A</v>
      </c>
      <c r="D460" s="66" t="e">
        <f>VLOOKUP(K460,'TCon08 al 2019-02-26'!$A$1:$H$68,8,0)</f>
        <v>#N/A</v>
      </c>
      <c r="E460" s="66">
        <f t="shared" si="29"/>
        <v>1900</v>
      </c>
      <c r="F460" s="66">
        <f t="shared" si="31"/>
        <v>0</v>
      </c>
      <c r="G460" s="10">
        <f t="shared" si="30"/>
        <v>0</v>
      </c>
      <c r="H460" s="489"/>
      <c r="I460" s="489"/>
      <c r="J460" s="489"/>
      <c r="K460" s="489"/>
      <c r="L460" s="489"/>
      <c r="M460" s="490"/>
      <c r="N460" s="491"/>
      <c r="O460" s="491"/>
      <c r="P460" s="491"/>
      <c r="Q460" s="492"/>
      <c r="R460" s="493"/>
      <c r="S460" s="489"/>
      <c r="T460" s="492"/>
      <c r="U460" s="492"/>
      <c r="V460" s="493"/>
      <c r="W460" s="489"/>
      <c r="X460" s="489"/>
      <c r="Y460" s="493"/>
      <c r="Z460" s="489"/>
      <c r="AA460" s="489"/>
    </row>
    <row r="461" spans="2:27">
      <c r="B461" s="66" t="e">
        <f>LEFT(VLOOKUP(K461,'TCon08 al 2019-02-26'!$A$1:$H$68,6,0),6)</f>
        <v>#N/A</v>
      </c>
      <c r="C461" s="66" t="e">
        <f t="shared" si="28"/>
        <v>#N/A</v>
      </c>
      <c r="D461" s="66" t="e">
        <f>VLOOKUP(K461,'TCon08 al 2019-02-26'!$A$1:$H$68,8,0)</f>
        <v>#N/A</v>
      </c>
      <c r="E461" s="66">
        <f t="shared" si="29"/>
        <v>1900</v>
      </c>
      <c r="F461" s="66">
        <f t="shared" si="31"/>
        <v>0</v>
      </c>
      <c r="G461" s="10">
        <f t="shared" si="30"/>
        <v>0</v>
      </c>
      <c r="H461" s="489"/>
      <c r="I461" s="489"/>
      <c r="J461" s="489"/>
      <c r="K461" s="489"/>
      <c r="L461" s="489"/>
      <c r="M461" s="490"/>
      <c r="N461" s="491"/>
      <c r="O461" s="491"/>
      <c r="P461" s="491"/>
      <c r="Q461" s="492"/>
      <c r="R461" s="493"/>
      <c r="S461" s="489"/>
      <c r="T461" s="492"/>
      <c r="U461" s="492"/>
      <c r="V461" s="493"/>
      <c r="W461" s="489"/>
      <c r="X461" s="489"/>
      <c r="Y461" s="493"/>
      <c r="Z461" s="489"/>
      <c r="AA461" s="489"/>
    </row>
    <row r="462" spans="2:27">
      <c r="B462" s="66" t="e">
        <f>LEFT(VLOOKUP(K462,'TCon08 al 2019-02-26'!$A$1:$H$68,6,0),6)</f>
        <v>#N/A</v>
      </c>
      <c r="C462" s="66" t="e">
        <f t="shared" si="28"/>
        <v>#N/A</v>
      </c>
      <c r="D462" s="66" t="e">
        <f>VLOOKUP(K462,'TCon08 al 2019-02-26'!$A$1:$H$68,8,0)</f>
        <v>#N/A</v>
      </c>
      <c r="E462" s="66">
        <f t="shared" si="29"/>
        <v>1900</v>
      </c>
      <c r="F462" s="66">
        <f t="shared" si="31"/>
        <v>0</v>
      </c>
      <c r="G462" s="10">
        <f t="shared" si="30"/>
        <v>0</v>
      </c>
      <c r="H462" s="489"/>
      <c r="I462" s="489"/>
      <c r="J462" s="489"/>
      <c r="K462" s="489"/>
      <c r="L462" s="489"/>
      <c r="M462" s="490"/>
      <c r="N462" s="491"/>
      <c r="O462" s="491"/>
      <c r="P462" s="491"/>
      <c r="Q462" s="492"/>
      <c r="R462" s="493"/>
      <c r="S462" s="489"/>
      <c r="T462" s="492"/>
      <c r="U462" s="492"/>
      <c r="V462" s="493"/>
      <c r="W462" s="489"/>
      <c r="X462" s="489"/>
      <c r="Y462" s="493"/>
      <c r="Z462" s="489"/>
      <c r="AA462" s="489"/>
    </row>
    <row r="463" spans="2:27">
      <c r="B463" s="66" t="e">
        <f>LEFT(VLOOKUP(K463,'TCon08 al 2019-02-26'!$A$1:$H$68,6,0),6)</f>
        <v>#N/A</v>
      </c>
      <c r="C463" s="66" t="e">
        <f t="shared" si="28"/>
        <v>#N/A</v>
      </c>
      <c r="D463" s="66" t="e">
        <f>VLOOKUP(K463,'TCon08 al 2019-02-26'!$A$1:$H$68,8,0)</f>
        <v>#N/A</v>
      </c>
      <c r="E463" s="66">
        <f t="shared" si="29"/>
        <v>1900</v>
      </c>
      <c r="F463" s="66">
        <f t="shared" si="31"/>
        <v>0</v>
      </c>
      <c r="G463" s="10">
        <f t="shared" si="30"/>
        <v>0</v>
      </c>
      <c r="H463" s="489"/>
      <c r="I463" s="489"/>
      <c r="J463" s="489"/>
      <c r="K463" s="489"/>
      <c r="L463" s="489"/>
      <c r="M463" s="490"/>
      <c r="N463" s="491"/>
      <c r="O463" s="491"/>
      <c r="P463" s="491"/>
      <c r="Q463" s="492"/>
      <c r="R463" s="493"/>
      <c r="S463" s="489"/>
      <c r="T463" s="492"/>
      <c r="U463" s="492"/>
      <c r="V463" s="493"/>
      <c r="W463" s="489"/>
      <c r="X463" s="489"/>
      <c r="Y463" s="493"/>
      <c r="Z463" s="489"/>
      <c r="AA463" s="489"/>
    </row>
    <row r="464" spans="2:27">
      <c r="B464" s="66" t="e">
        <f>LEFT(VLOOKUP(K464,'TCon08 al 2019-02-26'!$A$1:$H$68,6,0),6)</f>
        <v>#N/A</v>
      </c>
      <c r="C464" s="66" t="e">
        <f t="shared" si="28"/>
        <v>#N/A</v>
      </c>
      <c r="D464" s="66" t="e">
        <f>VLOOKUP(K464,'TCon08 al 2019-02-26'!$A$1:$H$68,8,0)</f>
        <v>#N/A</v>
      </c>
      <c r="E464" s="66">
        <f t="shared" si="29"/>
        <v>1900</v>
      </c>
      <c r="F464" s="66">
        <f t="shared" si="31"/>
        <v>0</v>
      </c>
      <c r="G464" s="10">
        <f t="shared" si="30"/>
        <v>0</v>
      </c>
      <c r="H464" s="489"/>
      <c r="I464" s="489"/>
      <c r="J464" s="489"/>
      <c r="K464" s="489"/>
      <c r="L464" s="489"/>
      <c r="M464" s="490"/>
      <c r="N464" s="491"/>
      <c r="O464" s="491"/>
      <c r="P464" s="491"/>
      <c r="Q464" s="492"/>
      <c r="R464" s="493"/>
      <c r="S464" s="489"/>
      <c r="T464" s="492"/>
      <c r="U464" s="492"/>
      <c r="V464" s="493"/>
      <c r="W464" s="489"/>
      <c r="X464" s="489"/>
      <c r="Y464" s="493"/>
      <c r="Z464" s="489"/>
      <c r="AA464" s="489"/>
    </row>
    <row r="465" spans="2:27">
      <c r="B465" s="66" t="e">
        <f>LEFT(VLOOKUP(K465,'TCon08 al 2019-02-26'!$A$1:$H$68,6,0),6)</f>
        <v>#N/A</v>
      </c>
      <c r="C465" s="66" t="e">
        <f t="shared" si="28"/>
        <v>#N/A</v>
      </c>
      <c r="D465" s="66" t="e">
        <f>VLOOKUP(K465,'TCon08 al 2019-02-26'!$A$1:$H$68,8,0)</f>
        <v>#N/A</v>
      </c>
      <c r="E465" s="66">
        <f t="shared" si="29"/>
        <v>1900</v>
      </c>
      <c r="F465" s="66">
        <f t="shared" si="31"/>
        <v>0</v>
      </c>
      <c r="G465" s="10">
        <f t="shared" si="30"/>
        <v>0</v>
      </c>
      <c r="H465" s="489"/>
      <c r="I465" s="489"/>
      <c r="J465" s="489"/>
      <c r="K465" s="489"/>
      <c r="L465" s="489"/>
      <c r="M465" s="490"/>
      <c r="N465" s="491"/>
      <c r="O465" s="491"/>
      <c r="P465" s="491"/>
      <c r="Q465" s="492"/>
      <c r="R465" s="493"/>
      <c r="S465" s="489"/>
      <c r="T465" s="492"/>
      <c r="U465" s="492"/>
      <c r="V465" s="493"/>
      <c r="W465" s="489"/>
      <c r="X465" s="489"/>
      <c r="Y465" s="493"/>
      <c r="Z465" s="489"/>
      <c r="AA465" s="489"/>
    </row>
    <row r="466" spans="2:27">
      <c r="B466" s="66" t="e">
        <f>LEFT(VLOOKUP(K466,'TCon08 al 2019-02-26'!$A$1:$H$68,6,0),6)</f>
        <v>#N/A</v>
      </c>
      <c r="C466" s="66" t="e">
        <f t="shared" si="28"/>
        <v>#N/A</v>
      </c>
      <c r="D466" s="66" t="e">
        <f>VLOOKUP(K466,'TCon08 al 2019-02-26'!$A$1:$H$68,8,0)</f>
        <v>#N/A</v>
      </c>
      <c r="E466" s="66">
        <f t="shared" si="29"/>
        <v>1900</v>
      </c>
      <c r="F466" s="66">
        <f t="shared" si="31"/>
        <v>0</v>
      </c>
      <c r="G466" s="10">
        <f t="shared" si="30"/>
        <v>0</v>
      </c>
      <c r="H466" s="489"/>
      <c r="I466" s="489"/>
      <c r="J466" s="489"/>
      <c r="K466" s="489"/>
      <c r="L466" s="489"/>
      <c r="M466" s="490"/>
      <c r="N466" s="491"/>
      <c r="O466" s="491"/>
      <c r="P466" s="491"/>
      <c r="Q466" s="492"/>
      <c r="R466" s="493"/>
      <c r="S466" s="489"/>
      <c r="T466" s="492"/>
      <c r="U466" s="492"/>
      <c r="V466" s="493"/>
      <c r="W466" s="489"/>
      <c r="X466" s="489"/>
      <c r="Y466" s="493"/>
      <c r="Z466" s="489"/>
      <c r="AA466" s="489"/>
    </row>
    <row r="467" spans="2:27">
      <c r="B467" s="66" t="e">
        <f>LEFT(VLOOKUP(K467,'TCon08 al 2019-02-26'!$A$1:$H$68,6,0),6)</f>
        <v>#N/A</v>
      </c>
      <c r="C467" s="66" t="e">
        <f t="shared" si="28"/>
        <v>#N/A</v>
      </c>
      <c r="D467" s="66" t="e">
        <f>VLOOKUP(K467,'TCon08 al 2019-02-26'!$A$1:$H$68,8,0)</f>
        <v>#N/A</v>
      </c>
      <c r="E467" s="66">
        <f t="shared" si="29"/>
        <v>1900</v>
      </c>
      <c r="F467" s="66">
        <f t="shared" si="31"/>
        <v>0</v>
      </c>
      <c r="G467" s="10">
        <f t="shared" si="30"/>
        <v>0</v>
      </c>
      <c r="H467" s="489"/>
      <c r="I467" s="489"/>
      <c r="J467" s="489"/>
      <c r="K467" s="489"/>
      <c r="L467" s="489"/>
      <c r="M467" s="490"/>
      <c r="N467" s="491"/>
      <c r="O467" s="491"/>
      <c r="P467" s="491"/>
      <c r="Q467" s="492"/>
      <c r="R467" s="493"/>
      <c r="S467" s="489"/>
      <c r="T467" s="492"/>
      <c r="U467" s="492"/>
      <c r="V467" s="493"/>
      <c r="W467" s="489"/>
      <c r="X467" s="489"/>
      <c r="Y467" s="493"/>
      <c r="Z467" s="489"/>
      <c r="AA467" s="489"/>
    </row>
    <row r="468" spans="2:27">
      <c r="B468" s="66" t="e">
        <f>LEFT(VLOOKUP(K468,'TCon08 al 2019-02-26'!$A$1:$H$68,6,0),6)</f>
        <v>#N/A</v>
      </c>
      <c r="C468" s="66" t="e">
        <f t="shared" si="28"/>
        <v>#N/A</v>
      </c>
      <c r="D468" s="66" t="e">
        <f>VLOOKUP(K468,'TCon08 al 2019-02-26'!$A$1:$H$68,8,0)</f>
        <v>#N/A</v>
      </c>
      <c r="E468" s="66">
        <f t="shared" si="29"/>
        <v>1900</v>
      </c>
      <c r="F468" s="66">
        <f t="shared" si="31"/>
        <v>0</v>
      </c>
      <c r="G468" s="10" t="str">
        <f t="shared" ref="G468:G516" si="32">+E468&amp;F468</f>
        <v>19000</v>
      </c>
      <c r="H468" s="489"/>
      <c r="I468" s="489"/>
      <c r="J468" s="489"/>
      <c r="K468" s="489"/>
      <c r="L468" s="489"/>
      <c r="M468" s="490"/>
      <c r="N468" s="491"/>
      <c r="O468" s="491"/>
      <c r="P468" s="491"/>
      <c r="Q468" s="492"/>
      <c r="R468" s="493"/>
      <c r="S468" s="489"/>
      <c r="T468" s="492"/>
      <c r="U468" s="492"/>
      <c r="V468" s="493"/>
      <c r="W468" s="489"/>
      <c r="X468" s="489"/>
      <c r="Y468" s="493"/>
      <c r="Z468" s="489"/>
      <c r="AA468" s="489"/>
    </row>
    <row r="469" spans="2:27">
      <c r="B469" s="66" t="e">
        <f>LEFT(VLOOKUP(K469,'TCon08 al 2019-02-26'!$A$1:$H$68,6,0),6)</f>
        <v>#N/A</v>
      </c>
      <c r="C469" s="66" t="e">
        <f t="shared" si="28"/>
        <v>#N/A</v>
      </c>
      <c r="D469" s="66" t="e">
        <f>VLOOKUP(K469,'TCon08 al 2019-02-26'!$A$1:$H$68,8,0)</f>
        <v>#N/A</v>
      </c>
      <c r="E469" s="66">
        <f t="shared" si="29"/>
        <v>1900</v>
      </c>
      <c r="F469" s="66">
        <f t="shared" si="31"/>
        <v>0</v>
      </c>
      <c r="G469" s="10" t="str">
        <f t="shared" si="32"/>
        <v>19000</v>
      </c>
      <c r="H469" s="489"/>
      <c r="I469" s="489"/>
      <c r="J469" s="489"/>
      <c r="K469" s="489"/>
      <c r="L469" s="489"/>
      <c r="M469" s="490"/>
      <c r="N469" s="491"/>
      <c r="O469" s="491"/>
      <c r="P469" s="491"/>
      <c r="Q469" s="492"/>
      <c r="R469" s="493"/>
      <c r="S469" s="489"/>
      <c r="T469" s="492"/>
      <c r="U469" s="492"/>
      <c r="V469" s="493"/>
      <c r="W469" s="489"/>
      <c r="X469" s="489"/>
      <c r="Y469" s="493"/>
      <c r="Z469" s="489"/>
      <c r="AA469" s="489"/>
    </row>
    <row r="470" spans="2:27">
      <c r="B470" s="66" t="e">
        <f>LEFT(VLOOKUP(K470,'TCon08 al 2019-02-26'!$A$1:$H$68,6,0),6)</f>
        <v>#N/A</v>
      </c>
      <c r="C470" s="66" t="e">
        <f t="shared" si="28"/>
        <v>#N/A</v>
      </c>
      <c r="D470" s="66" t="e">
        <f>VLOOKUP(K470,'TCon08 al 2019-02-26'!$A$1:$H$68,8,0)</f>
        <v>#N/A</v>
      </c>
      <c r="E470" s="66">
        <f t="shared" si="29"/>
        <v>1900</v>
      </c>
      <c r="F470" s="66">
        <f t="shared" si="31"/>
        <v>0</v>
      </c>
      <c r="G470" s="10" t="str">
        <f t="shared" si="32"/>
        <v>19000</v>
      </c>
      <c r="H470" s="489"/>
      <c r="I470" s="489"/>
      <c r="J470" s="489"/>
      <c r="K470" s="489"/>
      <c r="L470" s="489"/>
      <c r="M470" s="490"/>
      <c r="N470" s="491"/>
      <c r="O470" s="491"/>
      <c r="P470" s="491"/>
      <c r="Q470" s="492"/>
      <c r="R470" s="493"/>
      <c r="S470" s="489"/>
      <c r="T470" s="492"/>
      <c r="U470" s="492"/>
      <c r="V470" s="493"/>
      <c r="W470" s="489"/>
      <c r="X470" s="489"/>
      <c r="Y470" s="493"/>
      <c r="Z470" s="489"/>
      <c r="AA470" s="489"/>
    </row>
    <row r="471" spans="2:27">
      <c r="B471" s="66" t="e">
        <f>LEFT(VLOOKUP(K471,'TCon08 al 2019-02-26'!$A$1:$H$68,6,0),6)</f>
        <v>#N/A</v>
      </c>
      <c r="C471" s="66" t="e">
        <f t="shared" si="28"/>
        <v>#N/A</v>
      </c>
      <c r="D471" s="66" t="e">
        <f>VLOOKUP(K471,'TCon08 al 2019-02-26'!$A$1:$H$68,8,0)</f>
        <v>#N/A</v>
      </c>
      <c r="E471" s="66">
        <f t="shared" si="29"/>
        <v>1900</v>
      </c>
      <c r="F471" s="66">
        <f t="shared" si="31"/>
        <v>0</v>
      </c>
      <c r="G471" s="10" t="str">
        <f t="shared" si="32"/>
        <v>19000</v>
      </c>
      <c r="H471" s="489"/>
      <c r="I471" s="489"/>
      <c r="J471" s="489"/>
      <c r="K471" s="489"/>
      <c r="L471" s="489"/>
      <c r="M471" s="490"/>
      <c r="N471" s="491"/>
      <c r="O471" s="491"/>
      <c r="P471" s="491"/>
      <c r="Q471" s="492"/>
      <c r="R471" s="493"/>
      <c r="S471" s="489"/>
      <c r="T471" s="492"/>
      <c r="U471" s="492"/>
      <c r="V471" s="493"/>
      <c r="W471" s="489"/>
      <c r="X471" s="489"/>
      <c r="Y471" s="493"/>
      <c r="Z471" s="489"/>
      <c r="AA471" s="489"/>
    </row>
    <row r="472" spans="2:27">
      <c r="B472" s="66" t="e">
        <f>LEFT(VLOOKUP(K472,'TCon08 al 2019-02-26'!$A$1:$H$68,6,0),6)</f>
        <v>#N/A</v>
      </c>
      <c r="C472" s="66" t="e">
        <f t="shared" si="28"/>
        <v>#N/A</v>
      </c>
      <c r="D472" s="66" t="e">
        <f>VLOOKUP(K472,'TCon08 al 2019-02-26'!$A$1:$H$68,8,0)</f>
        <v>#N/A</v>
      </c>
      <c r="E472" s="66">
        <f t="shared" si="29"/>
        <v>1900</v>
      </c>
      <c r="F472" s="66">
        <f t="shared" si="31"/>
        <v>0</v>
      </c>
      <c r="G472" s="10" t="str">
        <f t="shared" si="32"/>
        <v>19000</v>
      </c>
      <c r="H472" s="489"/>
      <c r="I472" s="489"/>
      <c r="J472" s="489"/>
      <c r="K472" s="489"/>
      <c r="L472" s="489"/>
      <c r="M472" s="490"/>
      <c r="N472" s="491"/>
      <c r="O472" s="491"/>
      <c r="P472" s="491"/>
      <c r="Q472" s="492"/>
      <c r="R472" s="493"/>
      <c r="S472" s="489"/>
      <c r="T472" s="492"/>
      <c r="U472" s="492"/>
      <c r="V472" s="493"/>
      <c r="W472" s="489"/>
      <c r="X472" s="489"/>
      <c r="Y472" s="493"/>
      <c r="Z472" s="489"/>
      <c r="AA472" s="489"/>
    </row>
    <row r="473" spans="2:27">
      <c r="B473" s="66" t="e">
        <f>LEFT(VLOOKUP(K473,'TCon08 al 2019-02-26'!$A$1:$H$68,6,0),6)</f>
        <v>#N/A</v>
      </c>
      <c r="C473" s="66" t="e">
        <f t="shared" si="28"/>
        <v>#N/A</v>
      </c>
      <c r="D473" s="66" t="e">
        <f>VLOOKUP(K473,'TCon08 al 2019-02-26'!$A$1:$H$68,8,0)</f>
        <v>#N/A</v>
      </c>
      <c r="E473" s="66">
        <f t="shared" si="29"/>
        <v>1900</v>
      </c>
      <c r="F473" s="66">
        <f t="shared" si="31"/>
        <v>0</v>
      </c>
      <c r="G473" s="10" t="str">
        <f t="shared" si="32"/>
        <v>19000</v>
      </c>
      <c r="H473" s="489"/>
      <c r="I473" s="489"/>
      <c r="J473" s="489"/>
      <c r="K473" s="489"/>
      <c r="L473" s="489"/>
      <c r="M473" s="490"/>
      <c r="N473" s="491"/>
      <c r="O473" s="491"/>
      <c r="P473" s="491"/>
      <c r="Q473" s="492"/>
      <c r="R473" s="493"/>
      <c r="S473" s="489"/>
      <c r="T473" s="492"/>
      <c r="U473" s="492"/>
      <c r="V473" s="493"/>
      <c r="W473" s="489"/>
      <c r="X473" s="489"/>
      <c r="Y473" s="493"/>
      <c r="Z473" s="489"/>
      <c r="AA473" s="489"/>
    </row>
    <row r="474" spans="2:27">
      <c r="B474" s="66" t="e">
        <f>LEFT(VLOOKUP(K474,'TCon08 al 2019-02-26'!$A$1:$H$68,6,0),6)</f>
        <v>#N/A</v>
      </c>
      <c r="C474" s="66" t="e">
        <f t="shared" si="28"/>
        <v>#N/A</v>
      </c>
      <c r="D474" s="66" t="e">
        <f>VLOOKUP(K474,'TCon08 al 2019-02-26'!$A$1:$H$68,8,0)</f>
        <v>#N/A</v>
      </c>
      <c r="E474" s="66">
        <f t="shared" si="29"/>
        <v>1900</v>
      </c>
      <c r="F474" s="66">
        <f t="shared" si="31"/>
        <v>0</v>
      </c>
      <c r="G474" s="10" t="str">
        <f t="shared" si="32"/>
        <v>19000</v>
      </c>
      <c r="H474" s="489"/>
      <c r="I474" s="489"/>
      <c r="J474" s="489"/>
      <c r="K474" s="489"/>
      <c r="L474" s="489"/>
      <c r="M474" s="490"/>
      <c r="N474" s="491"/>
      <c r="O474" s="491"/>
      <c r="P474" s="491"/>
      <c r="Q474" s="492"/>
      <c r="R474" s="493"/>
      <c r="S474" s="489"/>
      <c r="T474" s="492"/>
      <c r="U474" s="492"/>
      <c r="V474" s="493"/>
      <c r="W474" s="489"/>
      <c r="X474" s="489"/>
      <c r="Y474" s="493"/>
      <c r="Z474" s="489"/>
      <c r="AA474" s="489"/>
    </row>
    <row r="475" spans="2:27">
      <c r="B475" s="66" t="e">
        <f>LEFT(VLOOKUP(K475,'TCon08 al 2019-02-26'!$A$1:$H$68,6,0),6)</f>
        <v>#N/A</v>
      </c>
      <c r="C475" s="66" t="e">
        <f t="shared" si="28"/>
        <v>#N/A</v>
      </c>
      <c r="D475" s="66" t="e">
        <f>VLOOKUP(K475,'TCon08 al 2019-02-26'!$A$1:$H$68,8,0)</f>
        <v>#N/A</v>
      </c>
      <c r="E475" s="66">
        <f t="shared" si="29"/>
        <v>1900</v>
      </c>
      <c r="F475" s="66">
        <f t="shared" si="31"/>
        <v>0</v>
      </c>
      <c r="G475" s="10" t="str">
        <f t="shared" si="32"/>
        <v>19000</v>
      </c>
      <c r="H475" s="489"/>
      <c r="I475" s="489"/>
      <c r="J475" s="489"/>
      <c r="K475" s="489"/>
      <c r="L475" s="489"/>
      <c r="M475" s="490"/>
      <c r="N475" s="491"/>
      <c r="O475" s="491"/>
      <c r="P475" s="491"/>
      <c r="Q475" s="492"/>
      <c r="R475" s="493"/>
      <c r="S475" s="489"/>
      <c r="T475" s="492"/>
      <c r="U475" s="492"/>
      <c r="V475" s="493"/>
      <c r="W475" s="489"/>
      <c r="X475" s="489"/>
      <c r="Y475" s="493"/>
      <c r="Z475" s="489"/>
      <c r="AA475" s="489"/>
    </row>
    <row r="476" spans="2:27">
      <c r="B476" s="66" t="e">
        <f>LEFT(VLOOKUP(K476,'TCon08 al 2019-02-26'!$A$1:$H$68,6,0),6)</f>
        <v>#N/A</v>
      </c>
      <c r="C476" s="66" t="e">
        <f t="shared" si="28"/>
        <v>#N/A</v>
      </c>
      <c r="D476" s="66" t="e">
        <f>VLOOKUP(K476,'TCon08 al 2019-02-26'!$A$1:$H$68,8,0)</f>
        <v>#N/A</v>
      </c>
      <c r="E476" s="66">
        <f t="shared" si="29"/>
        <v>1900</v>
      </c>
      <c r="F476" s="66">
        <f t="shared" si="31"/>
        <v>0</v>
      </c>
      <c r="G476" s="10" t="str">
        <f t="shared" si="32"/>
        <v>19000</v>
      </c>
      <c r="H476" s="489"/>
      <c r="I476" s="489"/>
      <c r="J476" s="489"/>
      <c r="K476" s="489"/>
      <c r="L476" s="489"/>
      <c r="M476" s="490"/>
      <c r="N476" s="491"/>
      <c r="O476" s="491"/>
      <c r="P476" s="491"/>
      <c r="Q476" s="492"/>
      <c r="R476" s="493"/>
      <c r="S476" s="489"/>
      <c r="T476" s="492"/>
      <c r="U476" s="492"/>
      <c r="V476" s="493"/>
      <c r="W476" s="489"/>
      <c r="X476" s="489"/>
      <c r="Y476" s="493"/>
      <c r="Z476" s="489"/>
      <c r="AA476" s="489"/>
    </row>
    <row r="477" spans="2:27">
      <c r="B477" s="66" t="e">
        <f>LEFT(VLOOKUP(K477,'TCon08 al 2019-02-26'!$A$1:$H$68,6,0),6)</f>
        <v>#N/A</v>
      </c>
      <c r="C477" s="66" t="e">
        <f t="shared" si="28"/>
        <v>#N/A</v>
      </c>
      <c r="D477" s="66" t="e">
        <f>VLOOKUP(K477,'TCon08 al 2019-02-26'!$A$1:$H$68,8,0)</f>
        <v>#N/A</v>
      </c>
      <c r="E477" s="66">
        <f t="shared" si="29"/>
        <v>1900</v>
      </c>
      <c r="F477" s="66">
        <f t="shared" si="31"/>
        <v>0</v>
      </c>
      <c r="G477" s="10" t="str">
        <f t="shared" si="32"/>
        <v>19000</v>
      </c>
      <c r="H477" s="489"/>
      <c r="I477" s="489"/>
      <c r="J477" s="489"/>
      <c r="K477" s="489"/>
      <c r="L477" s="489"/>
      <c r="M477" s="490"/>
      <c r="N477" s="491"/>
      <c r="O477" s="491"/>
      <c r="P477" s="491"/>
      <c r="Q477" s="492"/>
      <c r="R477" s="493"/>
      <c r="S477" s="489"/>
      <c r="T477" s="492"/>
      <c r="U477" s="492"/>
      <c r="V477" s="493"/>
      <c r="W477" s="489"/>
      <c r="X477" s="489"/>
      <c r="Y477" s="493"/>
      <c r="Z477" s="489"/>
      <c r="AA477" s="489"/>
    </row>
    <row r="478" spans="2:27">
      <c r="B478" s="66" t="e">
        <f>LEFT(VLOOKUP(K478,'TCon08 al 2019-02-26'!$A$1:$H$68,6,0),6)</f>
        <v>#N/A</v>
      </c>
      <c r="C478" s="66" t="e">
        <f t="shared" si="28"/>
        <v>#N/A</v>
      </c>
      <c r="D478" s="66" t="e">
        <f>VLOOKUP(K478,'TCon08 al 2019-02-26'!$A$1:$H$68,8,0)</f>
        <v>#N/A</v>
      </c>
      <c r="E478" s="66">
        <f t="shared" si="29"/>
        <v>1900</v>
      </c>
      <c r="F478" s="66">
        <f t="shared" si="31"/>
        <v>0</v>
      </c>
      <c r="G478" s="10" t="str">
        <f t="shared" si="32"/>
        <v>19000</v>
      </c>
      <c r="H478" s="489"/>
      <c r="I478" s="489"/>
      <c r="J478" s="489"/>
      <c r="K478" s="489"/>
      <c r="L478" s="489"/>
      <c r="M478" s="490"/>
      <c r="N478" s="491"/>
      <c r="O478" s="491"/>
      <c r="P478" s="491"/>
      <c r="Q478" s="492"/>
      <c r="R478" s="493"/>
      <c r="S478" s="489"/>
      <c r="T478" s="492"/>
      <c r="U478" s="492"/>
      <c r="V478" s="493"/>
      <c r="W478" s="489"/>
      <c r="X478" s="489"/>
      <c r="Y478" s="493"/>
      <c r="Z478" s="489"/>
      <c r="AA478" s="489"/>
    </row>
    <row r="479" spans="2:27">
      <c r="B479" s="66" t="e">
        <f>LEFT(VLOOKUP(K479,'TCon08 al 2019-02-26'!$A$1:$H$68,6,0),6)</f>
        <v>#N/A</v>
      </c>
      <c r="C479" s="66" t="e">
        <f t="shared" si="28"/>
        <v>#N/A</v>
      </c>
      <c r="D479" s="66" t="e">
        <f>VLOOKUP(K479,'TCon08 al 2019-02-26'!$A$1:$H$68,8,0)</f>
        <v>#N/A</v>
      </c>
      <c r="E479" s="66">
        <f t="shared" si="29"/>
        <v>1900</v>
      </c>
      <c r="F479" s="66">
        <f t="shared" si="31"/>
        <v>0</v>
      </c>
      <c r="G479" s="10" t="str">
        <f t="shared" si="32"/>
        <v>19000</v>
      </c>
      <c r="H479" s="489"/>
      <c r="I479" s="489"/>
      <c r="J479" s="489"/>
      <c r="K479" s="489"/>
      <c r="L479" s="489"/>
      <c r="M479" s="490"/>
      <c r="N479" s="491"/>
      <c r="O479" s="491"/>
      <c r="P479" s="491"/>
      <c r="Q479" s="492"/>
      <c r="R479" s="493"/>
      <c r="S479" s="489"/>
      <c r="T479" s="492"/>
      <c r="U479" s="492"/>
      <c r="V479" s="493"/>
      <c r="W479" s="489"/>
      <c r="X479" s="489"/>
      <c r="Y479" s="493"/>
      <c r="Z479" s="489"/>
      <c r="AA479" s="489"/>
    </row>
    <row r="480" spans="2:27">
      <c r="B480" s="66" t="e">
        <f>LEFT(VLOOKUP(K480,'TCon08 al 2019-02-26'!$A$1:$H$68,6,0),6)</f>
        <v>#N/A</v>
      </c>
      <c r="C480" s="66" t="e">
        <f t="shared" si="28"/>
        <v>#N/A</v>
      </c>
      <c r="D480" s="66" t="e">
        <f>VLOOKUP(K480,'TCon08 al 2019-02-26'!$A$1:$H$68,8,0)</f>
        <v>#N/A</v>
      </c>
      <c r="E480" s="66">
        <f t="shared" si="29"/>
        <v>1900</v>
      </c>
      <c r="F480" s="66">
        <f t="shared" si="31"/>
        <v>0</v>
      </c>
      <c r="G480" s="10" t="str">
        <f t="shared" si="32"/>
        <v>19000</v>
      </c>
      <c r="H480" s="489"/>
      <c r="I480" s="489"/>
      <c r="J480" s="489"/>
      <c r="K480" s="489"/>
      <c r="L480" s="489"/>
      <c r="M480" s="490"/>
      <c r="N480" s="491"/>
      <c r="O480" s="491"/>
      <c r="P480" s="491"/>
      <c r="Q480" s="492"/>
      <c r="R480" s="493"/>
      <c r="S480" s="489"/>
      <c r="T480" s="492"/>
      <c r="U480" s="492"/>
      <c r="V480" s="493"/>
      <c r="W480" s="489"/>
      <c r="X480" s="489"/>
      <c r="Y480" s="493"/>
      <c r="Z480" s="489"/>
      <c r="AA480" s="489"/>
    </row>
    <row r="481" spans="2:27">
      <c r="B481" s="66" t="e">
        <f>LEFT(VLOOKUP(K481,'TCon08 al 2019-02-26'!$A$1:$H$68,6,0),6)</f>
        <v>#N/A</v>
      </c>
      <c r="C481" s="66" t="e">
        <f t="shared" si="28"/>
        <v>#N/A</v>
      </c>
      <c r="D481" s="66" t="e">
        <f>VLOOKUP(K481,'TCon08 al 2019-02-26'!$A$1:$H$68,8,0)</f>
        <v>#N/A</v>
      </c>
      <c r="E481" s="66">
        <f t="shared" si="29"/>
        <v>1900</v>
      </c>
      <c r="F481" s="66">
        <f t="shared" si="31"/>
        <v>0</v>
      </c>
      <c r="G481" s="10" t="str">
        <f t="shared" si="32"/>
        <v>19000</v>
      </c>
      <c r="H481" s="489"/>
      <c r="I481" s="489"/>
      <c r="J481" s="489"/>
      <c r="K481" s="489"/>
      <c r="L481" s="489"/>
      <c r="M481" s="490"/>
      <c r="N481" s="491"/>
      <c r="O481" s="491"/>
      <c r="P481" s="491"/>
      <c r="Q481" s="492"/>
      <c r="R481" s="493"/>
      <c r="S481" s="489"/>
      <c r="T481" s="492"/>
      <c r="U481" s="492"/>
      <c r="V481" s="493"/>
      <c r="W481" s="489"/>
      <c r="X481" s="489"/>
      <c r="Y481" s="493"/>
      <c r="Z481" s="489"/>
      <c r="AA481" s="489"/>
    </row>
    <row r="482" spans="2:27">
      <c r="B482" s="66" t="e">
        <f>LEFT(VLOOKUP(K482,'TCon08 al 2019-02-26'!$A$1:$H$68,6,0),6)</f>
        <v>#N/A</v>
      </c>
      <c r="C482" s="66" t="e">
        <f t="shared" si="28"/>
        <v>#N/A</v>
      </c>
      <c r="D482" s="66" t="e">
        <f>VLOOKUP(K482,'TCon08 al 2019-02-26'!$A$1:$H$68,8,0)</f>
        <v>#N/A</v>
      </c>
      <c r="E482" s="66">
        <f t="shared" si="29"/>
        <v>1900</v>
      </c>
      <c r="F482" s="66">
        <f t="shared" si="31"/>
        <v>0</v>
      </c>
      <c r="G482" s="10" t="str">
        <f t="shared" si="32"/>
        <v>19000</v>
      </c>
      <c r="H482" s="489"/>
      <c r="I482" s="489"/>
      <c r="J482" s="489"/>
      <c r="K482" s="489"/>
      <c r="L482" s="489"/>
      <c r="M482" s="490"/>
      <c r="N482" s="491"/>
      <c r="O482" s="491"/>
      <c r="P482" s="491"/>
      <c r="Q482" s="492"/>
      <c r="R482" s="493"/>
      <c r="S482" s="489"/>
      <c r="T482" s="492"/>
      <c r="U482" s="492"/>
      <c r="V482" s="493"/>
      <c r="W482" s="489"/>
      <c r="X482" s="489"/>
      <c r="Y482" s="493"/>
      <c r="Z482" s="489"/>
      <c r="AA482" s="489"/>
    </row>
    <row r="483" spans="2:27">
      <c r="B483" s="66" t="e">
        <f>LEFT(VLOOKUP(K483,'TCon08 al 2019-02-26'!$A$1:$H$68,6,0),6)</f>
        <v>#N/A</v>
      </c>
      <c r="C483" s="66" t="e">
        <f t="shared" si="28"/>
        <v>#N/A</v>
      </c>
      <c r="D483" s="66" t="e">
        <f>VLOOKUP(K483,'TCon08 al 2019-02-26'!$A$1:$H$68,8,0)</f>
        <v>#N/A</v>
      </c>
      <c r="E483" s="66">
        <f t="shared" si="29"/>
        <v>1900</v>
      </c>
      <c r="F483" s="66">
        <f t="shared" si="31"/>
        <v>0</v>
      </c>
      <c r="G483" s="10" t="str">
        <f t="shared" si="32"/>
        <v>19000</v>
      </c>
      <c r="H483" s="489"/>
      <c r="I483" s="489"/>
      <c r="J483" s="489"/>
      <c r="K483" s="489"/>
      <c r="L483" s="489"/>
      <c r="M483" s="490"/>
      <c r="N483" s="491"/>
      <c r="O483" s="491"/>
      <c r="P483" s="491"/>
      <c r="Q483" s="492"/>
      <c r="R483" s="493"/>
      <c r="S483" s="489"/>
      <c r="T483" s="492"/>
      <c r="U483" s="492"/>
      <c r="V483" s="493"/>
      <c r="W483" s="489"/>
      <c r="X483" s="489"/>
      <c r="Y483" s="493"/>
      <c r="Z483" s="489"/>
      <c r="AA483" s="489"/>
    </row>
    <row r="484" spans="2:27">
      <c r="B484" s="66" t="e">
        <f>LEFT(VLOOKUP(K484,'TCon08 al 2019-02-26'!$A$1:$H$68,6,0),6)</f>
        <v>#N/A</v>
      </c>
      <c r="C484" s="66" t="e">
        <f t="shared" si="28"/>
        <v>#N/A</v>
      </c>
      <c r="D484" s="66" t="e">
        <f>VLOOKUP(K484,'TCon08 al 2019-02-26'!$A$1:$H$68,8,0)</f>
        <v>#N/A</v>
      </c>
      <c r="E484" s="66">
        <f t="shared" si="29"/>
        <v>1900</v>
      </c>
      <c r="F484" s="66">
        <f t="shared" si="31"/>
        <v>0</v>
      </c>
      <c r="G484" s="10" t="str">
        <f t="shared" si="32"/>
        <v>19000</v>
      </c>
      <c r="H484" s="489"/>
      <c r="I484" s="489"/>
      <c r="J484" s="489"/>
      <c r="K484" s="489"/>
      <c r="L484" s="489"/>
      <c r="M484" s="490"/>
      <c r="N484" s="491"/>
      <c r="O484" s="491"/>
      <c r="P484" s="491"/>
      <c r="Q484" s="492"/>
      <c r="R484" s="493"/>
      <c r="S484" s="489"/>
      <c r="T484" s="492"/>
      <c r="U484" s="492"/>
      <c r="V484" s="493"/>
      <c r="W484" s="489"/>
      <c r="X484" s="489"/>
      <c r="Y484" s="493"/>
      <c r="Z484" s="489"/>
      <c r="AA484" s="489"/>
    </row>
    <row r="485" spans="2:27">
      <c r="B485" s="66" t="e">
        <f>LEFT(VLOOKUP(K485,'TCon08 al 2019-02-26'!$A$1:$H$68,6,0),6)</f>
        <v>#N/A</v>
      </c>
      <c r="C485" s="66" t="e">
        <f t="shared" si="28"/>
        <v>#N/A</v>
      </c>
      <c r="D485" s="66" t="e">
        <f>VLOOKUP(K485,'TCon08 al 2019-02-26'!$A$1:$H$68,8,0)</f>
        <v>#N/A</v>
      </c>
      <c r="E485" s="66">
        <f t="shared" si="29"/>
        <v>1900</v>
      </c>
      <c r="F485" s="66">
        <f t="shared" si="31"/>
        <v>0</v>
      </c>
      <c r="G485" s="10" t="str">
        <f t="shared" si="32"/>
        <v>19000</v>
      </c>
      <c r="H485" s="489"/>
      <c r="I485" s="489"/>
      <c r="J485" s="489"/>
      <c r="K485" s="489"/>
      <c r="L485" s="489"/>
      <c r="M485" s="490"/>
      <c r="N485" s="491"/>
      <c r="O485" s="491"/>
      <c r="P485" s="491"/>
      <c r="Q485" s="492"/>
      <c r="R485" s="493"/>
      <c r="S485" s="489"/>
      <c r="T485" s="492"/>
      <c r="U485" s="492"/>
      <c r="V485" s="493"/>
      <c r="W485" s="489"/>
      <c r="X485" s="489"/>
      <c r="Y485" s="493"/>
      <c r="Z485" s="489"/>
      <c r="AA485" s="489"/>
    </row>
    <row r="486" spans="2:27">
      <c r="B486" s="66" t="e">
        <f>LEFT(VLOOKUP(K486,'TCon08 al 2019-02-26'!$A$1:$H$68,6,0),6)</f>
        <v>#N/A</v>
      </c>
      <c r="C486" s="66" t="e">
        <f t="shared" si="28"/>
        <v>#N/A</v>
      </c>
      <c r="D486" s="66" t="e">
        <f>VLOOKUP(K486,'TCon08 al 2019-02-26'!$A$1:$H$68,8,0)</f>
        <v>#N/A</v>
      </c>
      <c r="E486" s="66">
        <f t="shared" si="29"/>
        <v>1900</v>
      </c>
      <c r="F486" s="66">
        <f t="shared" si="31"/>
        <v>0</v>
      </c>
      <c r="G486" s="10" t="str">
        <f t="shared" si="32"/>
        <v>19000</v>
      </c>
      <c r="H486" s="489"/>
      <c r="I486" s="489"/>
      <c r="J486" s="489"/>
      <c r="K486" s="489"/>
      <c r="L486" s="489"/>
      <c r="M486" s="490"/>
      <c r="N486" s="491"/>
      <c r="O486" s="491"/>
      <c r="P486" s="491"/>
      <c r="Q486" s="492"/>
      <c r="R486" s="493"/>
      <c r="S486" s="489"/>
      <c r="T486" s="492"/>
      <c r="U486" s="492"/>
      <c r="V486" s="493"/>
      <c r="W486" s="489"/>
      <c r="X486" s="489"/>
      <c r="Y486" s="493"/>
      <c r="Z486" s="489"/>
      <c r="AA486" s="489"/>
    </row>
    <row r="487" spans="2:27">
      <c r="B487" s="66" t="e">
        <f>LEFT(VLOOKUP(K487,'TCon08 al 2019-02-26'!$A$1:$H$68,6,0),6)</f>
        <v>#N/A</v>
      </c>
      <c r="C487" s="66" t="e">
        <f t="shared" si="28"/>
        <v>#N/A</v>
      </c>
      <c r="D487" s="66" t="e">
        <f>VLOOKUP(K487,'TCon08 al 2019-02-26'!$A$1:$H$68,8,0)</f>
        <v>#N/A</v>
      </c>
      <c r="E487" s="66">
        <f t="shared" si="29"/>
        <v>1900</v>
      </c>
      <c r="F487" s="66">
        <f t="shared" si="31"/>
        <v>0</v>
      </c>
      <c r="G487" s="10" t="str">
        <f t="shared" si="32"/>
        <v>19000</v>
      </c>
      <c r="H487" s="489"/>
      <c r="I487" s="489"/>
      <c r="J487" s="489"/>
      <c r="K487" s="489"/>
      <c r="L487" s="489"/>
      <c r="M487" s="490"/>
      <c r="N487" s="491"/>
      <c r="O487" s="491"/>
      <c r="P487" s="491"/>
      <c r="Q487" s="492"/>
      <c r="R487" s="493"/>
      <c r="S487" s="489"/>
      <c r="T487" s="492"/>
      <c r="U487" s="492"/>
      <c r="V487" s="493"/>
      <c r="W487" s="489"/>
      <c r="X487" s="489"/>
      <c r="Y487" s="493"/>
      <c r="Z487" s="489"/>
      <c r="AA487" s="489"/>
    </row>
    <row r="488" spans="2:27">
      <c r="B488" s="66" t="e">
        <f>LEFT(VLOOKUP(K488,'TCon08 al 2019-02-26'!$A$1:$H$68,6,0),6)</f>
        <v>#N/A</v>
      </c>
      <c r="C488" s="66" t="e">
        <f t="shared" si="28"/>
        <v>#N/A</v>
      </c>
      <c r="D488" s="66" t="e">
        <f>VLOOKUP(K488,'TCon08 al 2019-02-26'!$A$1:$H$68,8,0)</f>
        <v>#N/A</v>
      </c>
      <c r="E488" s="66">
        <f t="shared" si="29"/>
        <v>1900</v>
      </c>
      <c r="F488" s="66">
        <f t="shared" si="31"/>
        <v>0</v>
      </c>
      <c r="G488" s="10" t="str">
        <f t="shared" si="32"/>
        <v>19000</v>
      </c>
      <c r="H488" s="489"/>
      <c r="I488" s="489"/>
      <c r="J488" s="489"/>
      <c r="K488" s="489"/>
      <c r="L488" s="489"/>
      <c r="M488" s="490"/>
      <c r="N488" s="491"/>
      <c r="O488" s="491"/>
      <c r="P488" s="491"/>
      <c r="Q488" s="492"/>
      <c r="R488" s="493"/>
      <c r="S488" s="489"/>
      <c r="T488" s="492"/>
      <c r="U488" s="492"/>
      <c r="V488" s="493"/>
      <c r="W488" s="489"/>
      <c r="X488" s="489"/>
      <c r="Y488" s="493"/>
      <c r="Z488" s="489"/>
      <c r="AA488" s="489"/>
    </row>
    <row r="489" spans="2:27">
      <c r="B489" s="66" t="e">
        <f>LEFT(VLOOKUP(K489,'TCon08 al 2019-02-26'!$A$1:$H$68,6,0),6)</f>
        <v>#N/A</v>
      </c>
      <c r="C489" s="66" t="e">
        <f t="shared" si="28"/>
        <v>#N/A</v>
      </c>
      <c r="D489" s="66" t="e">
        <f>VLOOKUP(K489,'TCon08 al 2019-02-26'!$A$1:$H$68,8,0)</f>
        <v>#N/A</v>
      </c>
      <c r="E489" s="66">
        <f t="shared" si="29"/>
        <v>1900</v>
      </c>
      <c r="F489" s="66">
        <f t="shared" si="31"/>
        <v>0</v>
      </c>
      <c r="G489" s="10" t="str">
        <f t="shared" si="32"/>
        <v>19000</v>
      </c>
      <c r="H489" s="489"/>
      <c r="I489" s="489"/>
      <c r="J489" s="489"/>
      <c r="K489" s="489"/>
      <c r="L489" s="489"/>
      <c r="M489" s="490"/>
      <c r="N489" s="491"/>
      <c r="O489" s="491"/>
      <c r="P489" s="491"/>
      <c r="Q489" s="492"/>
      <c r="R489" s="493"/>
      <c r="S489" s="489"/>
      <c r="T489" s="492"/>
      <c r="U489" s="492"/>
      <c r="V489" s="493"/>
      <c r="W489" s="489"/>
      <c r="X489" s="489"/>
      <c r="Y489" s="493"/>
      <c r="Z489" s="489"/>
      <c r="AA489" s="489"/>
    </row>
    <row r="490" spans="2:27">
      <c r="B490" s="66" t="e">
        <f>LEFT(VLOOKUP(K490,'TCon08 al 2019-02-26'!$A$1:$H$68,6,0),6)</f>
        <v>#N/A</v>
      </c>
      <c r="C490" s="66" t="e">
        <f t="shared" ref="C490:C536" si="33">CONCATENATE(MID(B490,1,1),".",MID(B490,2,1),".",MID(B490,3,2),".",MID(B490,5,2))</f>
        <v>#N/A</v>
      </c>
      <c r="D490" s="66" t="e">
        <f>VLOOKUP(K490,'TCon08 al 2019-02-26'!$A$1:$H$68,8,0)</f>
        <v>#N/A</v>
      </c>
      <c r="E490" s="66">
        <f t="shared" ref="E490:E536" si="34">YEAR(J490)</f>
        <v>1900</v>
      </c>
      <c r="F490" s="66">
        <f t="shared" si="31"/>
        <v>0</v>
      </c>
      <c r="G490" s="10" t="str">
        <f t="shared" si="32"/>
        <v>19000</v>
      </c>
      <c r="H490" s="489"/>
      <c r="I490" s="489"/>
      <c r="J490" s="489"/>
      <c r="K490" s="489"/>
      <c r="L490" s="489"/>
      <c r="M490" s="490"/>
      <c r="N490" s="491"/>
      <c r="O490" s="491"/>
      <c r="P490" s="491"/>
      <c r="Q490" s="492"/>
      <c r="R490" s="493"/>
      <c r="S490" s="489"/>
      <c r="T490" s="492"/>
      <c r="U490" s="492"/>
      <c r="V490" s="493"/>
      <c r="W490" s="489"/>
      <c r="X490" s="489"/>
      <c r="Y490" s="493"/>
      <c r="Z490" s="489"/>
      <c r="AA490" s="489"/>
    </row>
    <row r="491" spans="2:27">
      <c r="B491" s="66" t="e">
        <f>LEFT(VLOOKUP(K491,'TCon08 al 2019-02-26'!$A$1:$H$68,6,0),6)</f>
        <v>#N/A</v>
      </c>
      <c r="C491" s="66" t="e">
        <f t="shared" si="33"/>
        <v>#N/A</v>
      </c>
      <c r="D491" s="66" t="e">
        <f>VLOOKUP(K491,'TCon08 al 2019-02-26'!$A$1:$H$68,8,0)</f>
        <v>#N/A</v>
      </c>
      <c r="E491" s="66">
        <f t="shared" si="34"/>
        <v>1900</v>
      </c>
      <c r="F491" s="66">
        <f t="shared" si="31"/>
        <v>0</v>
      </c>
      <c r="G491" s="10" t="str">
        <f t="shared" si="32"/>
        <v>19000</v>
      </c>
      <c r="H491" s="489"/>
      <c r="I491" s="489"/>
      <c r="J491" s="489"/>
      <c r="K491" s="489"/>
      <c r="L491" s="489"/>
      <c r="M491" s="490"/>
      <c r="N491" s="491"/>
      <c r="O491" s="491"/>
      <c r="P491" s="491"/>
      <c r="Q491" s="492"/>
      <c r="R491" s="493"/>
      <c r="S491" s="489"/>
      <c r="T491" s="492"/>
      <c r="U491" s="492"/>
      <c r="V491" s="493"/>
      <c r="W491" s="489"/>
      <c r="X491" s="489"/>
      <c r="Y491" s="493"/>
      <c r="Z491" s="489"/>
      <c r="AA491" s="489"/>
    </row>
    <row r="492" spans="2:27">
      <c r="B492" s="66" t="e">
        <f>LEFT(VLOOKUP(K492,'TCon08 al 2019-02-26'!$A$1:$H$68,6,0),6)</f>
        <v>#N/A</v>
      </c>
      <c r="C492" s="66" t="e">
        <f t="shared" si="33"/>
        <v>#N/A</v>
      </c>
      <c r="D492" s="66" t="e">
        <f>VLOOKUP(K492,'TCon08 al 2019-02-26'!$A$1:$H$68,8,0)</f>
        <v>#N/A</v>
      </c>
      <c r="E492" s="66">
        <f t="shared" si="34"/>
        <v>1900</v>
      </c>
      <c r="F492" s="66">
        <f t="shared" si="31"/>
        <v>0</v>
      </c>
      <c r="G492" s="10" t="str">
        <f t="shared" si="32"/>
        <v>19000</v>
      </c>
      <c r="H492" s="489"/>
      <c r="I492" s="489"/>
      <c r="J492" s="489"/>
      <c r="K492" s="489"/>
      <c r="L492" s="489"/>
      <c r="M492" s="490"/>
      <c r="N492" s="491"/>
      <c r="O492" s="491"/>
      <c r="P492" s="491"/>
      <c r="Q492" s="492"/>
      <c r="R492" s="493"/>
      <c r="S492" s="489"/>
      <c r="T492" s="492"/>
      <c r="U492" s="492"/>
      <c r="V492" s="493"/>
      <c r="W492" s="489"/>
      <c r="X492" s="489"/>
      <c r="Y492" s="493"/>
      <c r="Z492" s="489"/>
      <c r="AA492" s="489"/>
    </row>
    <row r="493" spans="2:27">
      <c r="B493" s="66" t="e">
        <f>LEFT(VLOOKUP(K493,'TCon08 al 2019-02-26'!$A$1:$H$68,6,0),6)</f>
        <v>#N/A</v>
      </c>
      <c r="C493" s="66" t="e">
        <f t="shared" si="33"/>
        <v>#N/A</v>
      </c>
      <c r="D493" s="66" t="e">
        <f>VLOOKUP(K493,'TCon08 al 2019-02-26'!$A$1:$H$68,8,0)</f>
        <v>#N/A</v>
      </c>
      <c r="E493" s="66">
        <f t="shared" si="34"/>
        <v>1900</v>
      </c>
      <c r="F493" s="66">
        <f t="shared" si="31"/>
        <v>0</v>
      </c>
      <c r="G493" s="10" t="str">
        <f t="shared" si="32"/>
        <v>19000</v>
      </c>
      <c r="H493" s="489"/>
      <c r="I493" s="489"/>
      <c r="J493" s="489"/>
      <c r="K493" s="489"/>
      <c r="L493" s="489"/>
      <c r="M493" s="490"/>
      <c r="N493" s="491"/>
      <c r="O493" s="491"/>
      <c r="P493" s="491"/>
      <c r="Q493" s="492"/>
      <c r="R493" s="493"/>
      <c r="S493" s="489"/>
      <c r="T493" s="492"/>
      <c r="U493" s="492"/>
      <c r="V493" s="493"/>
      <c r="W493" s="489"/>
      <c r="X493" s="489"/>
      <c r="Y493" s="493"/>
      <c r="Z493" s="489"/>
      <c r="AA493" s="489"/>
    </row>
    <row r="494" spans="2:27">
      <c r="B494" s="66" t="e">
        <f>LEFT(VLOOKUP(K494,'TCon08 al 2019-02-26'!$A$1:$H$68,6,0),6)</f>
        <v>#N/A</v>
      </c>
      <c r="C494" s="66" t="e">
        <f t="shared" si="33"/>
        <v>#N/A</v>
      </c>
      <c r="D494" s="66" t="e">
        <f>VLOOKUP(K494,'TCon08 al 2019-02-26'!$A$1:$H$68,8,0)</f>
        <v>#N/A</v>
      </c>
      <c r="E494" s="66">
        <f t="shared" si="34"/>
        <v>1900</v>
      </c>
      <c r="F494" s="66">
        <f t="shared" si="31"/>
        <v>0</v>
      </c>
      <c r="G494" s="10" t="str">
        <f t="shared" si="32"/>
        <v>19000</v>
      </c>
      <c r="H494" s="489"/>
      <c r="I494" s="489"/>
      <c r="J494" s="489"/>
      <c r="K494" s="489"/>
      <c r="L494" s="489"/>
      <c r="M494" s="490"/>
      <c r="N494" s="491"/>
      <c r="O494" s="491"/>
      <c r="P494" s="491"/>
      <c r="Q494" s="492"/>
      <c r="R494" s="493"/>
      <c r="S494" s="489"/>
      <c r="T494" s="492"/>
      <c r="U494" s="492"/>
      <c r="V494" s="493"/>
      <c r="W494" s="489"/>
      <c r="X494" s="489"/>
      <c r="Y494" s="493"/>
      <c r="Z494" s="489"/>
      <c r="AA494" s="489"/>
    </row>
    <row r="495" spans="2:27">
      <c r="B495" s="66" t="e">
        <f>LEFT(VLOOKUP(K495,'TCon08 al 2019-02-26'!$A$1:$H$68,6,0),6)</f>
        <v>#N/A</v>
      </c>
      <c r="C495" s="66" t="e">
        <f t="shared" si="33"/>
        <v>#N/A</v>
      </c>
      <c r="D495" s="66" t="e">
        <f>VLOOKUP(K495,'TCon08 al 2019-02-26'!$A$1:$H$68,8,0)</f>
        <v>#N/A</v>
      </c>
      <c r="E495" s="66">
        <f t="shared" si="34"/>
        <v>1900</v>
      </c>
      <c r="F495" s="66">
        <f t="shared" si="31"/>
        <v>0</v>
      </c>
      <c r="G495" s="10" t="str">
        <f t="shared" si="32"/>
        <v>19000</v>
      </c>
      <c r="H495" s="489"/>
      <c r="I495" s="489"/>
      <c r="J495" s="489"/>
      <c r="K495" s="489"/>
      <c r="L495" s="489"/>
      <c r="M495" s="490"/>
      <c r="N495" s="491"/>
      <c r="O495" s="491"/>
      <c r="P495" s="491"/>
      <c r="Q495" s="492"/>
      <c r="R495" s="493"/>
      <c r="S495" s="489"/>
      <c r="T495" s="492"/>
      <c r="U495" s="492"/>
      <c r="V495" s="493"/>
      <c r="W495" s="489"/>
      <c r="X495" s="489"/>
      <c r="Y495" s="493"/>
      <c r="Z495" s="489"/>
      <c r="AA495" s="489"/>
    </row>
    <row r="496" spans="2:27">
      <c r="B496" s="66" t="e">
        <f>LEFT(VLOOKUP(K496,'TCon08 al 2019-02-26'!$A$1:$H$68,6,0),6)</f>
        <v>#N/A</v>
      </c>
      <c r="C496" s="66" t="e">
        <f t="shared" si="33"/>
        <v>#N/A</v>
      </c>
      <c r="D496" s="66" t="e">
        <f>VLOOKUP(K496,'TCon08 al 2019-02-26'!$A$1:$H$68,8,0)</f>
        <v>#N/A</v>
      </c>
      <c r="E496" s="66">
        <f t="shared" si="34"/>
        <v>1900</v>
      </c>
      <c r="F496" s="66">
        <f t="shared" si="31"/>
        <v>0</v>
      </c>
      <c r="G496" s="10" t="str">
        <f t="shared" si="32"/>
        <v>19000</v>
      </c>
      <c r="H496" s="489"/>
      <c r="I496" s="489"/>
      <c r="J496" s="489"/>
      <c r="K496" s="489"/>
      <c r="L496" s="489"/>
      <c r="M496" s="490"/>
      <c r="N496" s="491"/>
      <c r="O496" s="491"/>
      <c r="P496" s="491"/>
      <c r="Q496" s="492"/>
      <c r="R496" s="493"/>
      <c r="S496" s="489"/>
      <c r="T496" s="492"/>
      <c r="U496" s="492"/>
      <c r="V496" s="493"/>
      <c r="W496" s="489"/>
      <c r="X496" s="489"/>
      <c r="Y496" s="493"/>
      <c r="Z496" s="489"/>
      <c r="AA496" s="489"/>
    </row>
    <row r="497" spans="2:27">
      <c r="B497" s="66" t="e">
        <f>LEFT(VLOOKUP(K497,'TCon08 al 2019-02-26'!$A$1:$H$68,6,0),6)</f>
        <v>#N/A</v>
      </c>
      <c r="C497" s="66" t="e">
        <f t="shared" si="33"/>
        <v>#N/A</v>
      </c>
      <c r="D497" s="66" t="e">
        <f>VLOOKUP(K497,'TCon08 al 2019-02-26'!$A$1:$H$68,8,0)</f>
        <v>#N/A</v>
      </c>
      <c r="E497" s="66">
        <f t="shared" si="34"/>
        <v>1900</v>
      </c>
      <c r="F497" s="66">
        <f t="shared" si="31"/>
        <v>0</v>
      </c>
      <c r="G497" s="10" t="str">
        <f t="shared" si="32"/>
        <v>19000</v>
      </c>
      <c r="H497" s="489"/>
      <c r="I497" s="489"/>
      <c r="J497" s="489"/>
      <c r="K497" s="489"/>
      <c r="L497" s="489"/>
      <c r="M497" s="490"/>
      <c r="N497" s="491"/>
      <c r="O497" s="491"/>
      <c r="P497" s="491"/>
      <c r="Q497" s="492"/>
      <c r="R497" s="493"/>
      <c r="S497" s="489"/>
      <c r="T497" s="492"/>
      <c r="U497" s="492"/>
      <c r="V497" s="493"/>
      <c r="W497" s="489"/>
      <c r="X497" s="489"/>
      <c r="Y497" s="493"/>
      <c r="Z497" s="489"/>
      <c r="AA497" s="489"/>
    </row>
    <row r="498" spans="2:27">
      <c r="B498" s="66" t="e">
        <f>LEFT(VLOOKUP(K498,'TCon08 al 2019-02-26'!$A$1:$H$68,6,0),6)</f>
        <v>#N/A</v>
      </c>
      <c r="C498" s="66" t="e">
        <f t="shared" si="33"/>
        <v>#N/A</v>
      </c>
      <c r="D498" s="66" t="e">
        <f>VLOOKUP(K498,'TCon08 al 2019-02-26'!$A$1:$H$68,8,0)</f>
        <v>#N/A</v>
      </c>
      <c r="E498" s="66">
        <f t="shared" si="34"/>
        <v>1900</v>
      </c>
      <c r="F498" s="66">
        <f t="shared" si="31"/>
        <v>0</v>
      </c>
      <c r="G498" s="10" t="str">
        <f t="shared" si="32"/>
        <v>19000</v>
      </c>
      <c r="H498" s="489"/>
      <c r="I498" s="489"/>
      <c r="J498" s="489"/>
      <c r="K498" s="489"/>
      <c r="L498" s="489"/>
      <c r="M498" s="490"/>
      <c r="N498" s="491"/>
      <c r="O498" s="491"/>
      <c r="P498" s="491"/>
      <c r="Q498" s="492"/>
      <c r="R498" s="493"/>
      <c r="S498" s="489"/>
      <c r="T498" s="492"/>
      <c r="U498" s="492"/>
      <c r="V498" s="493"/>
      <c r="W498" s="489"/>
      <c r="X498" s="489"/>
      <c r="Y498" s="493"/>
      <c r="Z498" s="489"/>
      <c r="AA498" s="489"/>
    </row>
    <row r="499" spans="2:27">
      <c r="B499" s="66" t="e">
        <f>LEFT(VLOOKUP(K499,'TCon08 al 2019-02-26'!$A$1:$H$68,6,0),6)</f>
        <v>#N/A</v>
      </c>
      <c r="C499" s="66" t="e">
        <f t="shared" si="33"/>
        <v>#N/A</v>
      </c>
      <c r="D499" s="66" t="e">
        <f>VLOOKUP(K499,'TCon08 al 2019-02-26'!$A$1:$H$68,8,0)</f>
        <v>#N/A</v>
      </c>
      <c r="E499" s="66">
        <f t="shared" si="34"/>
        <v>1900</v>
      </c>
      <c r="F499" s="66">
        <f t="shared" si="31"/>
        <v>0</v>
      </c>
      <c r="G499" s="10" t="str">
        <f t="shared" si="32"/>
        <v>19000</v>
      </c>
      <c r="H499" s="489"/>
      <c r="I499" s="489"/>
      <c r="J499" s="489"/>
      <c r="K499" s="489"/>
      <c r="L499" s="489"/>
      <c r="M499" s="490"/>
      <c r="N499" s="491"/>
      <c r="O499" s="491"/>
      <c r="P499" s="491"/>
      <c r="Q499" s="492"/>
      <c r="R499" s="493"/>
      <c r="S499" s="489"/>
      <c r="T499" s="492"/>
      <c r="U499" s="492"/>
      <c r="V499" s="493"/>
      <c r="W499" s="489"/>
      <c r="X499" s="489"/>
      <c r="Y499" s="493"/>
      <c r="Z499" s="489"/>
      <c r="AA499" s="489"/>
    </row>
    <row r="500" spans="2:27">
      <c r="B500" s="66" t="e">
        <f>LEFT(VLOOKUP(K500,'TCon08 al 2019-02-26'!$A$1:$H$68,6,0),6)</f>
        <v>#N/A</v>
      </c>
      <c r="C500" s="66" t="e">
        <f t="shared" si="33"/>
        <v>#N/A</v>
      </c>
      <c r="D500" s="66" t="e">
        <f>VLOOKUP(K500,'TCon08 al 2019-02-26'!$A$1:$H$68,8,0)</f>
        <v>#N/A</v>
      </c>
      <c r="E500" s="66">
        <f t="shared" si="34"/>
        <v>1900</v>
      </c>
      <c r="F500" s="66">
        <f t="shared" si="31"/>
        <v>0</v>
      </c>
      <c r="G500" s="10" t="str">
        <f t="shared" si="32"/>
        <v>19000</v>
      </c>
      <c r="H500" s="489"/>
      <c r="I500" s="489"/>
      <c r="J500" s="489"/>
      <c r="K500" s="489"/>
      <c r="L500" s="489"/>
      <c r="M500" s="490"/>
      <c r="N500" s="491"/>
      <c r="O500" s="491"/>
      <c r="P500" s="491"/>
      <c r="Q500" s="492"/>
      <c r="R500" s="493"/>
      <c r="S500" s="489"/>
      <c r="T500" s="492"/>
      <c r="U500" s="492"/>
      <c r="V500" s="493"/>
      <c r="W500" s="489"/>
      <c r="X500" s="489"/>
      <c r="Y500" s="493"/>
      <c r="Z500" s="489"/>
      <c r="AA500" s="489"/>
    </row>
    <row r="501" spans="2:27">
      <c r="B501" s="66" t="e">
        <f>LEFT(VLOOKUP(K501,'TCon08 al 2019-02-26'!$A$1:$H$68,6,0),6)</f>
        <v>#N/A</v>
      </c>
      <c r="C501" s="66" t="e">
        <f t="shared" si="33"/>
        <v>#N/A</v>
      </c>
      <c r="D501" s="66" t="e">
        <f>VLOOKUP(K501,'TCon08 al 2019-02-26'!$A$1:$H$68,8,0)</f>
        <v>#N/A</v>
      </c>
      <c r="E501" s="66">
        <f t="shared" si="34"/>
        <v>1900</v>
      </c>
      <c r="F501" s="66">
        <f t="shared" si="31"/>
        <v>0</v>
      </c>
      <c r="G501" s="10" t="str">
        <f t="shared" si="32"/>
        <v>19000</v>
      </c>
      <c r="H501" s="489"/>
      <c r="I501" s="489"/>
      <c r="J501" s="489"/>
      <c r="K501" s="489"/>
      <c r="L501" s="489"/>
      <c r="M501" s="490"/>
      <c r="N501" s="491"/>
      <c r="O501" s="491"/>
      <c r="P501" s="491"/>
      <c r="Q501" s="492"/>
      <c r="R501" s="493"/>
      <c r="S501" s="489"/>
      <c r="T501" s="492"/>
      <c r="U501" s="492"/>
      <c r="V501" s="493"/>
      <c r="W501" s="489"/>
      <c r="X501" s="489"/>
      <c r="Y501" s="493"/>
      <c r="Z501" s="489"/>
      <c r="AA501" s="489"/>
    </row>
    <row r="502" spans="2:27">
      <c r="B502" s="66" t="e">
        <f>LEFT(VLOOKUP(K502,'TCon08 al 2019-02-26'!$A$1:$H$68,6,0),6)</f>
        <v>#N/A</v>
      </c>
      <c r="C502" s="66" t="e">
        <f t="shared" si="33"/>
        <v>#N/A</v>
      </c>
      <c r="D502" s="66" t="e">
        <f>VLOOKUP(K502,'TCon08 al 2019-02-26'!$A$1:$H$68,8,0)</f>
        <v>#N/A</v>
      </c>
      <c r="E502" s="66">
        <f t="shared" si="34"/>
        <v>1900</v>
      </c>
      <c r="F502" s="66">
        <f t="shared" si="31"/>
        <v>0</v>
      </c>
      <c r="G502" s="10" t="str">
        <f t="shared" si="32"/>
        <v>19000</v>
      </c>
      <c r="H502" s="489"/>
      <c r="I502" s="489"/>
      <c r="J502" s="489"/>
      <c r="K502" s="489"/>
      <c r="L502" s="489"/>
      <c r="M502" s="490"/>
      <c r="N502" s="491"/>
      <c r="O502" s="491"/>
      <c r="P502" s="491"/>
      <c r="Q502" s="492"/>
      <c r="R502" s="493"/>
      <c r="S502" s="489"/>
      <c r="T502" s="492"/>
      <c r="U502" s="492"/>
      <c r="V502" s="493"/>
      <c r="W502" s="489"/>
      <c r="X502" s="489"/>
      <c r="Y502" s="493"/>
      <c r="Z502" s="489"/>
      <c r="AA502" s="489"/>
    </row>
    <row r="503" spans="2:27">
      <c r="B503" s="66" t="e">
        <f>LEFT(VLOOKUP(K503,'TCon08 al 2019-02-26'!$A$1:$H$68,6,0),6)</f>
        <v>#N/A</v>
      </c>
      <c r="C503" s="66" t="e">
        <f t="shared" si="33"/>
        <v>#N/A</v>
      </c>
      <c r="D503" s="66" t="e">
        <f>VLOOKUP(K503,'TCon08 al 2019-02-26'!$A$1:$H$68,8,0)</f>
        <v>#N/A</v>
      </c>
      <c r="E503" s="66">
        <f t="shared" si="34"/>
        <v>1900</v>
      </c>
      <c r="F503" s="66">
        <f t="shared" si="31"/>
        <v>0</v>
      </c>
      <c r="G503" s="10" t="str">
        <f t="shared" si="32"/>
        <v>19000</v>
      </c>
      <c r="H503" s="489"/>
      <c r="I503" s="489"/>
      <c r="J503" s="489"/>
      <c r="K503" s="489"/>
      <c r="L503" s="489"/>
      <c r="M503" s="490"/>
      <c r="N503" s="491"/>
      <c r="O503" s="491"/>
      <c r="P503" s="491"/>
      <c r="Q503" s="492"/>
      <c r="R503" s="493"/>
      <c r="S503" s="489"/>
      <c r="T503" s="492"/>
      <c r="U503" s="492"/>
      <c r="V503" s="493"/>
      <c r="W503" s="489"/>
      <c r="X503" s="489"/>
      <c r="Y503" s="493"/>
      <c r="Z503" s="489"/>
      <c r="AA503" s="489"/>
    </row>
    <row r="504" spans="2:27">
      <c r="B504" s="66" t="e">
        <f>LEFT(VLOOKUP(K504,'TCon08 al 2019-02-26'!$A$1:$H$68,6,0),6)</f>
        <v>#N/A</v>
      </c>
      <c r="C504" s="66" t="e">
        <f t="shared" si="33"/>
        <v>#N/A</v>
      </c>
      <c r="D504" s="66" t="e">
        <f>VLOOKUP(K504,'TCon08 al 2019-02-26'!$A$1:$H$68,8,0)</f>
        <v>#N/A</v>
      </c>
      <c r="E504" s="66">
        <f t="shared" si="34"/>
        <v>1900</v>
      </c>
      <c r="F504" s="66">
        <f t="shared" si="31"/>
        <v>0</v>
      </c>
      <c r="G504" s="10" t="str">
        <f t="shared" si="32"/>
        <v>19000</v>
      </c>
      <c r="H504" s="489"/>
      <c r="I504" s="489"/>
      <c r="J504" s="489"/>
      <c r="K504" s="489"/>
      <c r="L504" s="489"/>
      <c r="M504" s="490"/>
      <c r="N504" s="491"/>
      <c r="O504" s="491"/>
      <c r="P504" s="491"/>
      <c r="Q504" s="492"/>
      <c r="R504" s="493"/>
      <c r="S504" s="489"/>
      <c r="T504" s="492"/>
      <c r="U504" s="492"/>
      <c r="V504" s="493"/>
      <c r="W504" s="489"/>
      <c r="X504" s="489"/>
      <c r="Y504" s="493"/>
      <c r="Z504" s="489"/>
      <c r="AA504" s="489"/>
    </row>
    <row r="505" spans="2:27">
      <c r="B505" s="66" t="e">
        <f>LEFT(VLOOKUP(K505,'TCon08 al 2019-02-26'!$A$1:$H$68,6,0),6)</f>
        <v>#N/A</v>
      </c>
      <c r="C505" s="66" t="e">
        <f t="shared" si="33"/>
        <v>#N/A</v>
      </c>
      <c r="D505" s="66" t="e">
        <f>VLOOKUP(K505,'TCon08 al 2019-02-26'!$A$1:$H$68,8,0)</f>
        <v>#N/A</v>
      </c>
      <c r="E505" s="66">
        <f t="shared" si="34"/>
        <v>1900</v>
      </c>
      <c r="F505" s="66">
        <f t="shared" si="31"/>
        <v>0</v>
      </c>
      <c r="G505" s="10" t="str">
        <f t="shared" si="32"/>
        <v>19000</v>
      </c>
      <c r="H505" s="489"/>
      <c r="I505" s="489"/>
      <c r="J505" s="489"/>
      <c r="K505" s="489"/>
      <c r="L505" s="489"/>
      <c r="M505" s="490"/>
      <c r="N505" s="491"/>
      <c r="O505" s="491"/>
      <c r="P505" s="491"/>
      <c r="Q505" s="492"/>
      <c r="R505" s="493"/>
      <c r="S505" s="489"/>
      <c r="T505" s="492"/>
      <c r="U505" s="492"/>
      <c r="V505" s="493"/>
      <c r="W505" s="489"/>
      <c r="X505" s="489"/>
      <c r="Y505" s="493"/>
      <c r="Z505" s="489"/>
      <c r="AA505" s="489"/>
    </row>
    <row r="506" spans="2:27">
      <c r="B506" s="66" t="e">
        <f>LEFT(VLOOKUP(K506,'TCon08 al 2019-02-26'!$A$1:$H$68,6,0),6)</f>
        <v>#N/A</v>
      </c>
      <c r="C506" s="66" t="e">
        <f t="shared" si="33"/>
        <v>#N/A</v>
      </c>
      <c r="D506" s="66" t="e">
        <f>VLOOKUP(K506,'TCon08 al 2019-02-26'!$A$1:$H$68,8,0)</f>
        <v>#N/A</v>
      </c>
      <c r="E506" s="66">
        <f t="shared" si="34"/>
        <v>1900</v>
      </c>
      <c r="F506" s="66">
        <f t="shared" si="31"/>
        <v>0</v>
      </c>
      <c r="G506" s="10" t="str">
        <f t="shared" si="32"/>
        <v>19000</v>
      </c>
      <c r="H506" s="489"/>
      <c r="I506" s="489"/>
      <c r="J506" s="489"/>
      <c r="K506" s="489"/>
      <c r="L506" s="489"/>
      <c r="M506" s="490"/>
      <c r="N506" s="491"/>
      <c r="O506" s="491"/>
      <c r="P506" s="491"/>
      <c r="Q506" s="492"/>
      <c r="R506" s="493"/>
      <c r="S506" s="489"/>
      <c r="T506" s="492"/>
      <c r="U506" s="492"/>
      <c r="V506" s="493"/>
      <c r="W506" s="489"/>
      <c r="X506" s="489"/>
      <c r="Y506" s="493"/>
      <c r="Z506" s="489"/>
      <c r="AA506" s="489"/>
    </row>
    <row r="507" spans="2:27">
      <c r="B507" s="66" t="e">
        <f>LEFT(VLOOKUP(K507,'TCon08 al 2019-02-26'!$A$1:$H$68,6,0),6)</f>
        <v>#N/A</v>
      </c>
      <c r="C507" s="66" t="e">
        <f t="shared" si="33"/>
        <v>#N/A</v>
      </c>
      <c r="D507" s="66" t="e">
        <f>VLOOKUP(K507,'TCon08 al 2019-02-26'!$A$1:$H$68,8,0)</f>
        <v>#N/A</v>
      </c>
      <c r="E507" s="66">
        <f t="shared" si="34"/>
        <v>1900</v>
      </c>
      <c r="F507" s="66">
        <f t="shared" si="31"/>
        <v>0</v>
      </c>
      <c r="G507" s="10" t="str">
        <f t="shared" si="32"/>
        <v>19000</v>
      </c>
      <c r="H507" s="489"/>
      <c r="I507" s="489"/>
      <c r="J507" s="489"/>
      <c r="K507" s="489"/>
      <c r="L507" s="489"/>
      <c r="M507" s="490"/>
      <c r="N507" s="491"/>
      <c r="O507" s="491"/>
      <c r="P507" s="491"/>
      <c r="Q507" s="492"/>
      <c r="R507" s="493"/>
      <c r="S507" s="489"/>
      <c r="T507" s="492"/>
      <c r="U507" s="492"/>
      <c r="V507" s="493"/>
      <c r="W507" s="489"/>
      <c r="X507" s="489"/>
      <c r="Y507" s="493"/>
      <c r="Z507" s="489"/>
      <c r="AA507" s="489"/>
    </row>
    <row r="508" spans="2:27">
      <c r="B508" s="66" t="e">
        <f>LEFT(VLOOKUP(K508,'TCon08 al 2019-02-26'!$A$1:$H$68,6,0),6)</f>
        <v>#N/A</v>
      </c>
      <c r="C508" s="66" t="e">
        <f t="shared" si="33"/>
        <v>#N/A</v>
      </c>
      <c r="D508" s="66" t="e">
        <f>VLOOKUP(K508,'TCon08 al 2019-02-26'!$A$1:$H$68,8,0)</f>
        <v>#N/A</v>
      </c>
      <c r="E508" s="66">
        <f t="shared" si="34"/>
        <v>1900</v>
      </c>
      <c r="F508" s="66">
        <f t="shared" si="31"/>
        <v>0</v>
      </c>
      <c r="G508" s="10" t="str">
        <f t="shared" si="32"/>
        <v>19000</v>
      </c>
      <c r="H508" s="489"/>
      <c r="I508" s="489"/>
      <c r="J508" s="489"/>
      <c r="K508" s="489"/>
      <c r="L508" s="489"/>
      <c r="M508" s="490"/>
      <c r="N508" s="491"/>
      <c r="O508" s="491"/>
      <c r="P508" s="491"/>
      <c r="Q508" s="492"/>
      <c r="R508" s="493"/>
      <c r="S508" s="489"/>
      <c r="T508" s="492"/>
      <c r="U508" s="492"/>
      <c r="V508" s="493"/>
      <c r="W508" s="489"/>
      <c r="X508" s="489"/>
      <c r="Y508" s="493"/>
      <c r="Z508" s="489"/>
      <c r="AA508" s="489"/>
    </row>
    <row r="509" spans="2:27">
      <c r="B509" s="66" t="e">
        <f>LEFT(VLOOKUP(K509,'TCon08 al 2019-02-26'!$A$1:$H$68,6,0),6)</f>
        <v>#N/A</v>
      </c>
      <c r="C509" s="66" t="e">
        <f t="shared" si="33"/>
        <v>#N/A</v>
      </c>
      <c r="D509" s="66" t="e">
        <f>VLOOKUP(K509,'TCon08 al 2019-02-26'!$A$1:$H$68,8,0)</f>
        <v>#N/A</v>
      </c>
      <c r="E509" s="66">
        <f t="shared" si="34"/>
        <v>1900</v>
      </c>
      <c r="F509" s="66">
        <f t="shared" si="31"/>
        <v>0</v>
      </c>
      <c r="G509" s="10" t="str">
        <f t="shared" si="32"/>
        <v>19000</v>
      </c>
      <c r="H509" s="489"/>
      <c r="I509" s="489"/>
      <c r="J509" s="489"/>
      <c r="K509" s="489"/>
      <c r="L509" s="489"/>
      <c r="M509" s="490"/>
      <c r="N509" s="491"/>
      <c r="O509" s="491"/>
      <c r="P509" s="491"/>
      <c r="Q509" s="492"/>
      <c r="R509" s="493"/>
      <c r="S509" s="489"/>
      <c r="T509" s="492"/>
      <c r="U509" s="492"/>
      <c r="V509" s="493"/>
      <c r="W509" s="489"/>
      <c r="X509" s="489"/>
      <c r="Y509" s="493"/>
      <c r="Z509" s="489"/>
      <c r="AA509" s="489"/>
    </row>
    <row r="510" spans="2:27">
      <c r="B510" s="66" t="e">
        <f>LEFT(VLOOKUP(K510,'TCon08 al 2019-02-26'!$A$1:$H$68,6,0),6)</f>
        <v>#N/A</v>
      </c>
      <c r="C510" s="66" t="e">
        <f t="shared" si="33"/>
        <v>#N/A</v>
      </c>
      <c r="D510" s="66" t="e">
        <f>VLOOKUP(K510,'TCon08 al 2019-02-26'!$A$1:$H$68,8,0)</f>
        <v>#N/A</v>
      </c>
      <c r="E510" s="66">
        <f t="shared" si="34"/>
        <v>1900</v>
      </c>
      <c r="F510" s="66">
        <f t="shared" si="31"/>
        <v>0</v>
      </c>
      <c r="G510" s="10" t="str">
        <f t="shared" si="32"/>
        <v>19000</v>
      </c>
      <c r="H510" s="489"/>
      <c r="I510" s="489"/>
      <c r="J510" s="489"/>
      <c r="K510" s="489"/>
      <c r="L510" s="489"/>
      <c r="M510" s="490"/>
      <c r="N510" s="491"/>
      <c r="O510" s="491"/>
      <c r="P510" s="491"/>
      <c r="Q510" s="492"/>
      <c r="R510" s="493"/>
      <c r="S510" s="489"/>
      <c r="T510" s="492"/>
      <c r="U510" s="492"/>
      <c r="V510" s="493"/>
      <c r="W510" s="489"/>
      <c r="X510" s="489"/>
      <c r="Y510" s="493"/>
      <c r="Z510" s="489"/>
      <c r="AA510" s="489"/>
    </row>
    <row r="511" spans="2:27">
      <c r="B511" s="66" t="e">
        <f>LEFT(VLOOKUP(K511,'TCon08 al 2019-02-26'!$A$1:$H$68,6,0),6)</f>
        <v>#N/A</v>
      </c>
      <c r="C511" s="66" t="e">
        <f t="shared" si="33"/>
        <v>#N/A</v>
      </c>
      <c r="D511" s="66" t="e">
        <f>VLOOKUP(K511,'TCon08 al 2019-02-26'!$A$1:$H$68,8,0)</f>
        <v>#N/A</v>
      </c>
      <c r="E511" s="66">
        <f t="shared" si="34"/>
        <v>1900</v>
      </c>
      <c r="F511" s="66">
        <f t="shared" si="31"/>
        <v>0</v>
      </c>
      <c r="G511" s="10" t="str">
        <f t="shared" si="32"/>
        <v>19000</v>
      </c>
      <c r="H511" s="489"/>
      <c r="I511" s="489"/>
      <c r="J511" s="489"/>
      <c r="K511" s="489"/>
      <c r="L511" s="489"/>
      <c r="M511" s="490"/>
      <c r="N511" s="491"/>
      <c r="O511" s="491"/>
      <c r="P511" s="491"/>
      <c r="Q511" s="492"/>
      <c r="R511" s="493"/>
      <c r="S511" s="489"/>
      <c r="T511" s="492"/>
      <c r="U511" s="492"/>
      <c r="V511" s="493"/>
      <c r="W511" s="489"/>
      <c r="X511" s="489"/>
      <c r="Y511" s="493"/>
      <c r="Z511" s="489"/>
      <c r="AA511" s="489"/>
    </row>
    <row r="512" spans="2:27">
      <c r="B512" s="66" t="e">
        <f>LEFT(VLOOKUP(K512,'TCon08 al 2019-02-26'!$A$1:$H$68,6,0),6)</f>
        <v>#N/A</v>
      </c>
      <c r="C512" s="66" t="e">
        <f t="shared" si="33"/>
        <v>#N/A</v>
      </c>
      <c r="D512" s="66" t="e">
        <f>VLOOKUP(K512,'TCon08 al 2019-02-26'!$A$1:$H$68,8,0)</f>
        <v>#N/A</v>
      </c>
      <c r="E512" s="66">
        <f t="shared" si="34"/>
        <v>1900</v>
      </c>
      <c r="F512" s="66">
        <f t="shared" si="31"/>
        <v>0</v>
      </c>
      <c r="G512" s="10" t="str">
        <f t="shared" si="32"/>
        <v>19000</v>
      </c>
      <c r="H512" s="489"/>
      <c r="I512" s="489"/>
      <c r="J512" s="489"/>
      <c r="K512" s="489"/>
      <c r="L512" s="489"/>
      <c r="M512" s="490"/>
      <c r="N512" s="491"/>
      <c r="O512" s="491"/>
      <c r="P512" s="491"/>
      <c r="Q512" s="492"/>
      <c r="R512" s="493"/>
      <c r="S512" s="489"/>
      <c r="T512" s="492"/>
      <c r="U512" s="492"/>
      <c r="V512" s="493"/>
      <c r="W512" s="489"/>
      <c r="X512" s="489"/>
      <c r="Y512" s="493"/>
      <c r="Z512" s="489"/>
      <c r="AA512" s="489"/>
    </row>
    <row r="513" spans="2:27">
      <c r="B513" s="66" t="e">
        <f>LEFT(VLOOKUP(K513,'TCon08 al 2019-02-26'!$A$1:$H$68,6,0),6)</f>
        <v>#N/A</v>
      </c>
      <c r="C513" s="66" t="e">
        <f t="shared" si="33"/>
        <v>#N/A</v>
      </c>
      <c r="D513" s="66" t="e">
        <f>VLOOKUP(K513,'TCon08 al 2019-02-26'!$A$1:$H$68,8,0)</f>
        <v>#N/A</v>
      </c>
      <c r="E513" s="66">
        <f t="shared" si="34"/>
        <v>1900</v>
      </c>
      <c r="F513" s="66">
        <f t="shared" si="31"/>
        <v>0</v>
      </c>
      <c r="G513" s="10" t="str">
        <f t="shared" si="32"/>
        <v>19000</v>
      </c>
      <c r="H513" s="489"/>
      <c r="I513" s="489"/>
      <c r="J513" s="489"/>
      <c r="K513" s="489"/>
      <c r="L513" s="489"/>
      <c r="M513" s="490"/>
      <c r="N513" s="491"/>
      <c r="O513" s="491"/>
      <c r="P513" s="491"/>
      <c r="Q513" s="492"/>
      <c r="R513" s="493"/>
      <c r="S513" s="489"/>
      <c r="T513" s="492"/>
      <c r="U513" s="492"/>
      <c r="V513" s="493"/>
      <c r="W513" s="489"/>
      <c r="X513" s="489"/>
      <c r="Y513" s="493"/>
      <c r="Z513" s="489"/>
      <c r="AA513" s="489"/>
    </row>
    <row r="514" spans="2:27">
      <c r="B514" s="66" t="e">
        <f>LEFT(VLOOKUP(K514,'TCon08 al 2019-02-26'!$A$1:$H$68,6,0),6)</f>
        <v>#N/A</v>
      </c>
      <c r="C514" s="66" t="e">
        <f t="shared" si="33"/>
        <v>#N/A</v>
      </c>
      <c r="D514" s="66" t="e">
        <f>VLOOKUP(K514,'TCon08 al 2019-02-26'!$A$1:$H$68,8,0)</f>
        <v>#N/A</v>
      </c>
      <c r="E514" s="66">
        <f t="shared" si="34"/>
        <v>1900</v>
      </c>
      <c r="F514" s="66">
        <f t="shared" si="31"/>
        <v>0</v>
      </c>
      <c r="G514" s="10" t="str">
        <f t="shared" si="32"/>
        <v>19000</v>
      </c>
      <c r="H514" s="489"/>
      <c r="I514" s="489"/>
      <c r="J514" s="489"/>
      <c r="K514" s="489"/>
      <c r="L514" s="489"/>
      <c r="M514" s="490"/>
      <c r="N514" s="491"/>
      <c r="O514" s="491"/>
      <c r="P514" s="491"/>
      <c r="Q514" s="492"/>
      <c r="R514" s="493"/>
      <c r="S514" s="489"/>
      <c r="T514" s="492"/>
      <c r="U514" s="492"/>
      <c r="V514" s="493"/>
      <c r="W514" s="489"/>
      <c r="X514" s="489"/>
      <c r="Y514" s="493"/>
      <c r="Z514" s="489"/>
      <c r="AA514" s="489"/>
    </row>
    <row r="515" spans="2:27">
      <c r="B515" s="66" t="e">
        <f>LEFT(VLOOKUP(K515,'TCon08 al 2019-02-26'!$A$1:$H$68,6,0),6)</f>
        <v>#N/A</v>
      </c>
      <c r="C515" s="66" t="e">
        <f t="shared" si="33"/>
        <v>#N/A</v>
      </c>
      <c r="D515" s="66" t="e">
        <f>VLOOKUP(K515,'TCon08 al 2019-02-26'!$A$1:$H$68,8,0)</f>
        <v>#N/A</v>
      </c>
      <c r="E515" s="66">
        <f t="shared" si="34"/>
        <v>1900</v>
      </c>
      <c r="F515" s="66">
        <f t="shared" si="31"/>
        <v>0</v>
      </c>
      <c r="G515" s="10" t="str">
        <f t="shared" si="32"/>
        <v>19000</v>
      </c>
      <c r="H515" s="489"/>
      <c r="I515" s="489"/>
      <c r="J515" s="489"/>
      <c r="K515" s="489"/>
      <c r="L515" s="489"/>
      <c r="M515" s="490"/>
      <c r="N515" s="491"/>
      <c r="O515" s="491"/>
      <c r="P515" s="491"/>
      <c r="Q515" s="492"/>
      <c r="R515" s="493"/>
      <c r="S515" s="489"/>
      <c r="T515" s="492"/>
      <c r="U515" s="492"/>
      <c r="V515" s="493"/>
      <c r="W515" s="489"/>
      <c r="X515" s="489"/>
      <c r="Y515" s="493"/>
      <c r="Z515" s="489"/>
      <c r="AA515" s="489"/>
    </row>
    <row r="516" spans="2:27">
      <c r="B516" s="66" t="e">
        <f>LEFT(VLOOKUP(K516,'TCon08 al 2019-02-26'!$A$1:$H$68,6,0),6)</f>
        <v>#N/A</v>
      </c>
      <c r="C516" s="66" t="e">
        <f t="shared" si="33"/>
        <v>#N/A</v>
      </c>
      <c r="D516" s="66" t="e">
        <f>VLOOKUP(K516,'TCon08 al 2019-02-26'!$A$1:$H$68,8,0)</f>
        <v>#N/A</v>
      </c>
      <c r="E516" s="66">
        <f t="shared" si="34"/>
        <v>1900</v>
      </c>
      <c r="F516" s="66">
        <f t="shared" si="31"/>
        <v>0</v>
      </c>
      <c r="G516" s="10" t="str">
        <f t="shared" si="32"/>
        <v>19000</v>
      </c>
      <c r="H516" s="489"/>
      <c r="I516" s="489"/>
      <c r="J516" s="489"/>
      <c r="K516" s="489"/>
      <c r="L516" s="489"/>
      <c r="M516" s="490"/>
      <c r="N516" s="491"/>
      <c r="O516" s="491"/>
      <c r="P516" s="491"/>
      <c r="Q516" s="492"/>
      <c r="R516" s="493"/>
      <c r="S516" s="489"/>
      <c r="T516" s="492"/>
      <c r="U516" s="492"/>
      <c r="V516" s="493"/>
      <c r="W516" s="489"/>
      <c r="X516" s="489"/>
      <c r="Y516" s="493"/>
      <c r="Z516" s="489"/>
      <c r="AA516" s="489"/>
    </row>
    <row r="517" spans="2:27">
      <c r="B517" s="66" t="e">
        <f>LEFT(VLOOKUP(K517,'TCon08 al 2019-02-26'!$A$1:$H$68,6,0),6)</f>
        <v>#N/A</v>
      </c>
      <c r="C517" s="66" t="e">
        <f t="shared" si="33"/>
        <v>#N/A</v>
      </c>
      <c r="D517" s="66" t="e">
        <f>VLOOKUP(K517,'TCon08 al 2019-02-26'!$A$1:$H$68,8,0)</f>
        <v>#N/A</v>
      </c>
      <c r="E517" s="66">
        <f t="shared" si="34"/>
        <v>1900</v>
      </c>
      <c r="F517" s="66">
        <f t="shared" ref="F517:F580" si="35">+IF(J517=0,0,MONTH(J517))</f>
        <v>0</v>
      </c>
      <c r="G517" s="10" t="str">
        <f t="shared" ref="G517:G580" si="36">+E517&amp;F517</f>
        <v>19000</v>
      </c>
      <c r="H517" s="489"/>
      <c r="I517" s="489"/>
      <c r="J517" s="489"/>
      <c r="K517" s="489"/>
      <c r="L517" s="489"/>
      <c r="M517" s="490"/>
      <c r="N517" s="491"/>
      <c r="O517" s="491"/>
      <c r="P517" s="491"/>
      <c r="Q517" s="492"/>
      <c r="R517" s="493"/>
      <c r="S517" s="489"/>
      <c r="T517" s="492"/>
      <c r="U517" s="492"/>
      <c r="V517" s="493"/>
      <c r="W517" s="489"/>
      <c r="X517" s="489"/>
      <c r="Y517" s="493"/>
      <c r="Z517" s="489"/>
      <c r="AA517" s="489"/>
    </row>
    <row r="518" spans="2:27">
      <c r="B518" s="66" t="e">
        <f>LEFT(VLOOKUP(K518,'TCon08 al 2019-02-26'!$A$1:$H$68,6,0),6)</f>
        <v>#N/A</v>
      </c>
      <c r="C518" s="66" t="e">
        <f t="shared" si="33"/>
        <v>#N/A</v>
      </c>
      <c r="D518" s="66" t="e">
        <f>VLOOKUP(K518,'TCon08 al 2019-02-26'!$A$1:$H$68,8,0)</f>
        <v>#N/A</v>
      </c>
      <c r="E518" s="66">
        <f t="shared" si="34"/>
        <v>1900</v>
      </c>
      <c r="F518" s="66">
        <f t="shared" si="35"/>
        <v>0</v>
      </c>
      <c r="G518" s="10" t="str">
        <f t="shared" si="36"/>
        <v>19000</v>
      </c>
      <c r="H518" s="489"/>
      <c r="I518" s="489"/>
      <c r="J518" s="489"/>
      <c r="K518" s="489"/>
      <c r="L518" s="489"/>
      <c r="M518" s="490"/>
      <c r="N518" s="491"/>
      <c r="O518" s="491"/>
      <c r="P518" s="491"/>
      <c r="Q518" s="492"/>
      <c r="R518" s="493"/>
      <c r="S518" s="489"/>
      <c r="T518" s="492"/>
      <c r="U518" s="492"/>
      <c r="V518" s="493"/>
      <c r="W518" s="489"/>
      <c r="X518" s="489"/>
      <c r="Y518" s="493"/>
      <c r="Z518" s="489"/>
      <c r="AA518" s="489"/>
    </row>
    <row r="519" spans="2:27">
      <c r="B519" s="66" t="e">
        <f>LEFT(VLOOKUP(K519,'TCon08 al 2019-02-26'!$A$1:$H$68,6,0),6)</f>
        <v>#N/A</v>
      </c>
      <c r="C519" s="66" t="e">
        <f t="shared" si="33"/>
        <v>#N/A</v>
      </c>
      <c r="D519" s="66" t="e">
        <f>VLOOKUP(K519,'TCon08 al 2019-02-26'!$A$1:$H$68,8,0)</f>
        <v>#N/A</v>
      </c>
      <c r="E519" s="66">
        <f t="shared" si="34"/>
        <v>1900</v>
      </c>
      <c r="F519" s="66">
        <f t="shared" si="35"/>
        <v>0</v>
      </c>
      <c r="G519" s="10" t="str">
        <f t="shared" si="36"/>
        <v>19000</v>
      </c>
      <c r="H519" s="489"/>
      <c r="I519" s="489"/>
      <c r="J519" s="489"/>
      <c r="K519" s="489"/>
      <c r="L519" s="489"/>
      <c r="M519" s="490"/>
      <c r="N519" s="491"/>
      <c r="O519" s="491"/>
      <c r="P519" s="491"/>
      <c r="Q519" s="492"/>
      <c r="R519" s="493"/>
      <c r="S519" s="489"/>
      <c r="T519" s="492"/>
      <c r="U519" s="492"/>
      <c r="V519" s="493"/>
      <c r="W519" s="489"/>
      <c r="X519" s="489"/>
      <c r="Y519" s="493"/>
      <c r="Z519" s="489"/>
      <c r="AA519" s="489"/>
    </row>
    <row r="520" spans="2:27">
      <c r="B520" s="66" t="e">
        <f>LEFT(VLOOKUP(K520,'TCon08 al 2019-02-26'!$A$1:$H$68,6,0),6)</f>
        <v>#N/A</v>
      </c>
      <c r="C520" s="66" t="e">
        <f t="shared" si="33"/>
        <v>#N/A</v>
      </c>
      <c r="D520" s="66" t="e">
        <f>VLOOKUP(K520,'TCon08 al 2019-02-26'!$A$1:$H$68,8,0)</f>
        <v>#N/A</v>
      </c>
      <c r="E520" s="66">
        <f t="shared" si="34"/>
        <v>1900</v>
      </c>
      <c r="F520" s="66">
        <f t="shared" si="35"/>
        <v>0</v>
      </c>
      <c r="G520" s="10" t="str">
        <f t="shared" si="36"/>
        <v>19000</v>
      </c>
      <c r="H520" s="489"/>
      <c r="I520" s="489"/>
      <c r="J520" s="489"/>
      <c r="K520" s="489"/>
      <c r="L520" s="489"/>
      <c r="M520" s="490"/>
      <c r="N520" s="491"/>
      <c r="O520" s="491"/>
      <c r="P520" s="491"/>
      <c r="Q520" s="492"/>
      <c r="R520" s="493"/>
      <c r="S520" s="489"/>
      <c r="T520" s="492"/>
      <c r="U520" s="492"/>
      <c r="V520" s="493"/>
      <c r="W520" s="489"/>
      <c r="X520" s="489"/>
      <c r="Y520" s="493"/>
      <c r="Z520" s="489"/>
      <c r="AA520" s="489"/>
    </row>
    <row r="521" spans="2:27">
      <c r="B521" s="66" t="e">
        <f>LEFT(VLOOKUP(K521,'TCon08 al 2019-02-26'!$A$1:$H$68,6,0),6)</f>
        <v>#N/A</v>
      </c>
      <c r="C521" s="66" t="e">
        <f t="shared" si="33"/>
        <v>#N/A</v>
      </c>
      <c r="D521" s="66" t="e">
        <f>VLOOKUP(K521,'TCon08 al 2019-02-26'!$A$1:$H$68,8,0)</f>
        <v>#N/A</v>
      </c>
      <c r="E521" s="66">
        <f t="shared" si="34"/>
        <v>1900</v>
      </c>
      <c r="F521" s="66">
        <f t="shared" si="35"/>
        <v>0</v>
      </c>
      <c r="G521" s="10" t="str">
        <f t="shared" si="36"/>
        <v>19000</v>
      </c>
      <c r="H521" s="489"/>
      <c r="I521" s="489"/>
      <c r="J521" s="489"/>
      <c r="K521" s="489"/>
      <c r="L521" s="489"/>
      <c r="M521" s="490"/>
      <c r="N521" s="491"/>
      <c r="O521" s="491"/>
      <c r="P521" s="491"/>
      <c r="Q521" s="492"/>
      <c r="R521" s="493"/>
      <c r="S521" s="489"/>
      <c r="T521" s="492"/>
      <c r="U521" s="492"/>
      <c r="V521" s="493"/>
      <c r="W521" s="489"/>
      <c r="X521" s="489"/>
      <c r="Y521" s="493"/>
      <c r="Z521" s="489"/>
      <c r="AA521" s="489"/>
    </row>
    <row r="522" spans="2:27">
      <c r="B522" s="66" t="e">
        <f>LEFT(VLOOKUP(K522,'TCon08 al 2019-02-26'!$A$1:$H$68,6,0),6)</f>
        <v>#N/A</v>
      </c>
      <c r="C522" s="66" t="e">
        <f t="shared" si="33"/>
        <v>#N/A</v>
      </c>
      <c r="D522" s="66" t="e">
        <f>VLOOKUP(K522,'TCon08 al 2019-02-26'!$A$1:$H$68,8,0)</f>
        <v>#N/A</v>
      </c>
      <c r="E522" s="66">
        <f t="shared" si="34"/>
        <v>1900</v>
      </c>
      <c r="F522" s="66">
        <f t="shared" si="35"/>
        <v>0</v>
      </c>
      <c r="G522" s="10" t="str">
        <f t="shared" si="36"/>
        <v>19000</v>
      </c>
      <c r="H522" s="489"/>
      <c r="I522" s="489"/>
      <c r="J522" s="489"/>
      <c r="K522" s="489"/>
      <c r="L522" s="489"/>
      <c r="M522" s="490"/>
      <c r="N522" s="491"/>
      <c r="O522" s="491"/>
      <c r="P522" s="491"/>
      <c r="Q522" s="492"/>
      <c r="R522" s="493"/>
      <c r="S522" s="489"/>
      <c r="T522" s="492"/>
      <c r="U522" s="492"/>
      <c r="V522" s="493"/>
      <c r="W522" s="489"/>
      <c r="X522" s="489"/>
      <c r="Y522" s="493"/>
      <c r="Z522" s="489"/>
      <c r="AA522" s="489"/>
    </row>
    <row r="523" spans="2:27">
      <c r="B523" s="66" t="e">
        <f>LEFT(VLOOKUP(K523,'TCon08 al 2019-02-26'!$A$1:$H$68,6,0),6)</f>
        <v>#N/A</v>
      </c>
      <c r="C523" s="66" t="e">
        <f t="shared" si="33"/>
        <v>#N/A</v>
      </c>
      <c r="D523" s="66" t="e">
        <f>VLOOKUP(K523,'TCon08 al 2019-02-26'!$A$1:$H$68,8,0)</f>
        <v>#N/A</v>
      </c>
      <c r="E523" s="66">
        <f t="shared" si="34"/>
        <v>1900</v>
      </c>
      <c r="F523" s="66">
        <f t="shared" si="35"/>
        <v>0</v>
      </c>
      <c r="G523" s="10" t="str">
        <f t="shared" si="36"/>
        <v>19000</v>
      </c>
      <c r="H523" s="489"/>
      <c r="I523" s="489"/>
      <c r="J523" s="489"/>
      <c r="K523" s="489"/>
      <c r="L523" s="489"/>
      <c r="M523" s="490"/>
      <c r="N523" s="491"/>
      <c r="O523" s="491"/>
      <c r="P523" s="491"/>
      <c r="Q523" s="492"/>
      <c r="R523" s="493"/>
      <c r="S523" s="489"/>
      <c r="T523" s="492"/>
      <c r="U523" s="492"/>
      <c r="V523" s="493"/>
      <c r="W523" s="489"/>
      <c r="X523" s="489"/>
      <c r="Y523" s="493"/>
      <c r="Z523" s="489"/>
      <c r="AA523" s="489"/>
    </row>
    <row r="524" spans="2:27">
      <c r="B524" s="66" t="e">
        <f>LEFT(VLOOKUP(K524,'TCon08 al 2019-02-26'!$A$1:$H$68,6,0),6)</f>
        <v>#N/A</v>
      </c>
      <c r="C524" s="66" t="e">
        <f t="shared" si="33"/>
        <v>#N/A</v>
      </c>
      <c r="D524" s="66" t="e">
        <f>VLOOKUP(K524,'TCon08 al 2019-02-26'!$A$1:$H$68,8,0)</f>
        <v>#N/A</v>
      </c>
      <c r="E524" s="66">
        <f t="shared" si="34"/>
        <v>1900</v>
      </c>
      <c r="F524" s="66">
        <f t="shared" si="35"/>
        <v>0</v>
      </c>
      <c r="G524" s="10" t="str">
        <f t="shared" si="36"/>
        <v>19000</v>
      </c>
      <c r="H524" s="489"/>
      <c r="I524" s="489"/>
      <c r="J524" s="489"/>
      <c r="K524" s="489"/>
      <c r="L524" s="489"/>
      <c r="M524" s="490"/>
      <c r="N524" s="491"/>
      <c r="O524" s="491"/>
      <c r="P524" s="491"/>
      <c r="Q524" s="492"/>
      <c r="R524" s="493"/>
      <c r="S524" s="489"/>
      <c r="T524" s="492"/>
      <c r="U524" s="492"/>
      <c r="V524" s="493"/>
      <c r="W524" s="489"/>
      <c r="X524" s="489"/>
      <c r="Y524" s="493"/>
      <c r="Z524" s="489"/>
      <c r="AA524" s="489"/>
    </row>
    <row r="525" spans="2:27">
      <c r="B525" s="66" t="e">
        <f>LEFT(VLOOKUP(K525,'TCon08 al 2019-02-26'!$A$1:$H$68,6,0),6)</f>
        <v>#N/A</v>
      </c>
      <c r="C525" s="66" t="e">
        <f t="shared" si="33"/>
        <v>#N/A</v>
      </c>
      <c r="D525" s="66" t="e">
        <f>VLOOKUP(K525,'TCon08 al 2019-02-26'!$A$1:$H$68,8,0)</f>
        <v>#N/A</v>
      </c>
      <c r="E525" s="66">
        <f t="shared" si="34"/>
        <v>1900</v>
      </c>
      <c r="F525" s="66">
        <f t="shared" si="35"/>
        <v>0</v>
      </c>
      <c r="G525" s="10" t="str">
        <f t="shared" si="36"/>
        <v>19000</v>
      </c>
      <c r="H525" s="489"/>
      <c r="I525" s="489"/>
      <c r="J525" s="489"/>
      <c r="K525" s="489"/>
      <c r="L525" s="489"/>
      <c r="M525" s="490"/>
      <c r="N525" s="491"/>
      <c r="O525" s="491"/>
      <c r="P525" s="491"/>
      <c r="Q525" s="492"/>
      <c r="R525" s="493"/>
      <c r="S525" s="489"/>
      <c r="T525" s="492"/>
      <c r="U525" s="492"/>
      <c r="V525" s="493"/>
      <c r="W525" s="489"/>
      <c r="X525" s="489"/>
      <c r="Y525" s="493"/>
      <c r="Z525" s="489"/>
      <c r="AA525" s="489"/>
    </row>
    <row r="526" spans="2:27">
      <c r="B526" s="66" t="e">
        <f>LEFT(VLOOKUP(K526,'TCon08 al 2019-02-26'!$A$1:$H$68,6,0),6)</f>
        <v>#N/A</v>
      </c>
      <c r="C526" s="66" t="e">
        <f t="shared" si="33"/>
        <v>#N/A</v>
      </c>
      <c r="D526" s="66" t="e">
        <f>VLOOKUP(K526,'TCon08 al 2019-02-26'!$A$1:$H$68,8,0)</f>
        <v>#N/A</v>
      </c>
      <c r="E526" s="66">
        <f t="shared" si="34"/>
        <v>1900</v>
      </c>
      <c r="F526" s="66">
        <f t="shared" si="35"/>
        <v>0</v>
      </c>
      <c r="G526" s="10" t="str">
        <f t="shared" si="36"/>
        <v>19000</v>
      </c>
      <c r="H526" s="489"/>
      <c r="I526" s="489"/>
      <c r="J526" s="489"/>
      <c r="K526" s="489"/>
      <c r="L526" s="489"/>
      <c r="M526" s="490"/>
      <c r="N526" s="491"/>
      <c r="O526" s="491"/>
      <c r="P526" s="491"/>
      <c r="Q526" s="492"/>
      <c r="R526" s="493"/>
      <c r="S526" s="489"/>
      <c r="T526" s="492"/>
      <c r="U526" s="492"/>
      <c r="V526" s="493"/>
      <c r="W526" s="489"/>
      <c r="X526" s="489"/>
      <c r="Y526" s="493"/>
      <c r="Z526" s="489"/>
      <c r="AA526" s="489"/>
    </row>
    <row r="527" spans="2:27">
      <c r="B527" s="66" t="e">
        <f>LEFT(VLOOKUP(K527,'TCon08 al 2019-02-26'!$A$1:$H$68,6,0),6)</f>
        <v>#N/A</v>
      </c>
      <c r="C527" s="66" t="e">
        <f t="shared" si="33"/>
        <v>#N/A</v>
      </c>
      <c r="D527" s="66" t="e">
        <f>VLOOKUP(K527,'TCon08 al 2019-02-26'!$A$1:$H$68,8,0)</f>
        <v>#N/A</v>
      </c>
      <c r="E527" s="66">
        <f t="shared" si="34"/>
        <v>1900</v>
      </c>
      <c r="F527" s="66">
        <f t="shared" si="35"/>
        <v>0</v>
      </c>
      <c r="G527" s="10" t="str">
        <f t="shared" si="36"/>
        <v>19000</v>
      </c>
      <c r="H527" s="489"/>
      <c r="I527" s="489"/>
      <c r="J527" s="489"/>
      <c r="K527" s="489"/>
      <c r="L527" s="489"/>
      <c r="M527" s="490"/>
      <c r="N527" s="491"/>
      <c r="O527" s="491"/>
      <c r="P527" s="491"/>
      <c r="Q527" s="492"/>
      <c r="R527" s="493"/>
      <c r="S527" s="489"/>
      <c r="T527" s="492"/>
      <c r="U527" s="492"/>
      <c r="V527" s="493"/>
      <c r="W527" s="489"/>
      <c r="X527" s="489"/>
      <c r="Y527" s="493"/>
      <c r="Z527" s="489"/>
      <c r="AA527" s="489"/>
    </row>
    <row r="528" spans="2:27">
      <c r="B528" s="66" t="e">
        <f>LEFT(VLOOKUP(K528,'TCon08 al 2019-02-26'!$A$1:$H$68,6,0),6)</f>
        <v>#N/A</v>
      </c>
      <c r="C528" s="66" t="e">
        <f t="shared" si="33"/>
        <v>#N/A</v>
      </c>
      <c r="D528" s="66" t="e">
        <f>VLOOKUP(K528,'TCon08 al 2019-02-26'!$A$1:$H$68,8,0)</f>
        <v>#N/A</v>
      </c>
      <c r="E528" s="66">
        <f t="shared" si="34"/>
        <v>1900</v>
      </c>
      <c r="F528" s="66">
        <f t="shared" si="35"/>
        <v>0</v>
      </c>
      <c r="G528" s="10" t="str">
        <f t="shared" si="36"/>
        <v>19000</v>
      </c>
      <c r="H528" s="489"/>
      <c r="I528" s="489"/>
      <c r="J528" s="489"/>
      <c r="K528" s="489"/>
      <c r="L528" s="489"/>
      <c r="M528" s="490"/>
      <c r="N528" s="491"/>
      <c r="O528" s="491"/>
      <c r="P528" s="491"/>
      <c r="Q528" s="492"/>
      <c r="R528" s="493"/>
      <c r="S528" s="489"/>
      <c r="T528" s="492"/>
      <c r="U528" s="492"/>
      <c r="V528" s="493"/>
      <c r="W528" s="489"/>
      <c r="X528" s="489"/>
      <c r="Y528" s="493"/>
      <c r="Z528" s="489"/>
      <c r="AA528" s="489"/>
    </row>
    <row r="529" spans="2:27">
      <c r="B529" s="66" t="e">
        <f>LEFT(VLOOKUP(K529,'TCon08 al 2019-02-26'!$A$1:$H$68,6,0),6)</f>
        <v>#N/A</v>
      </c>
      <c r="C529" s="66" t="e">
        <f t="shared" si="33"/>
        <v>#N/A</v>
      </c>
      <c r="D529" s="66" t="e">
        <f>VLOOKUP(K529,'TCon08 al 2019-02-26'!$A$1:$H$68,8,0)</f>
        <v>#N/A</v>
      </c>
      <c r="E529" s="66">
        <f t="shared" si="34"/>
        <v>1900</v>
      </c>
      <c r="F529" s="66">
        <f t="shared" si="35"/>
        <v>0</v>
      </c>
      <c r="G529" s="10" t="str">
        <f t="shared" si="36"/>
        <v>19000</v>
      </c>
      <c r="H529" s="489"/>
      <c r="I529" s="489"/>
      <c r="J529" s="489"/>
      <c r="K529" s="489"/>
      <c r="L529" s="489"/>
      <c r="M529" s="490"/>
      <c r="N529" s="491"/>
      <c r="O529" s="491"/>
      <c r="P529" s="491"/>
      <c r="Q529" s="492"/>
      <c r="R529" s="493"/>
      <c r="S529" s="489"/>
      <c r="T529" s="492"/>
      <c r="U529" s="492"/>
      <c r="V529" s="493"/>
      <c r="W529" s="489"/>
      <c r="X529" s="489"/>
      <c r="Y529" s="493"/>
      <c r="Z529" s="489"/>
      <c r="AA529" s="489"/>
    </row>
    <row r="530" spans="2:27">
      <c r="B530" s="66" t="e">
        <f>LEFT(VLOOKUP(K530,'TCon08 al 2019-02-26'!$A$1:$H$68,6,0),6)</f>
        <v>#N/A</v>
      </c>
      <c r="C530" s="66" t="e">
        <f t="shared" si="33"/>
        <v>#N/A</v>
      </c>
      <c r="D530" s="66" t="e">
        <f>VLOOKUP(K530,'TCon08 al 2019-02-26'!$A$1:$H$68,8,0)</f>
        <v>#N/A</v>
      </c>
      <c r="E530" s="66">
        <f t="shared" si="34"/>
        <v>1900</v>
      </c>
      <c r="F530" s="66">
        <f t="shared" si="35"/>
        <v>0</v>
      </c>
      <c r="G530" s="10" t="str">
        <f t="shared" si="36"/>
        <v>19000</v>
      </c>
      <c r="H530" s="489"/>
      <c r="I530" s="489"/>
      <c r="J530" s="489"/>
      <c r="K530" s="489"/>
      <c r="L530" s="489"/>
      <c r="M530" s="490"/>
      <c r="N530" s="491"/>
      <c r="O530" s="491"/>
      <c r="P530" s="491"/>
      <c r="Q530" s="492"/>
      <c r="R530" s="493"/>
      <c r="S530" s="489"/>
      <c r="T530" s="492"/>
      <c r="U530" s="492"/>
      <c r="V530" s="493"/>
      <c r="W530" s="489"/>
      <c r="X530" s="489"/>
      <c r="Y530" s="493"/>
      <c r="Z530" s="489"/>
      <c r="AA530" s="489"/>
    </row>
    <row r="531" spans="2:27">
      <c r="B531" s="66" t="e">
        <f>LEFT(VLOOKUP(K531,'TCon08 al 2019-02-26'!$A$1:$H$68,6,0),6)</f>
        <v>#N/A</v>
      </c>
      <c r="C531" s="66" t="e">
        <f t="shared" si="33"/>
        <v>#N/A</v>
      </c>
      <c r="D531" s="66" t="e">
        <f>VLOOKUP(K531,'TCon08 al 2019-02-26'!$A$1:$H$68,8,0)</f>
        <v>#N/A</v>
      </c>
      <c r="E531" s="66">
        <f t="shared" si="34"/>
        <v>1900</v>
      </c>
      <c r="F531" s="66">
        <f t="shared" si="35"/>
        <v>0</v>
      </c>
      <c r="G531" s="10" t="str">
        <f t="shared" si="36"/>
        <v>19000</v>
      </c>
      <c r="H531" s="489"/>
      <c r="I531" s="489"/>
      <c r="J531" s="489"/>
      <c r="K531" s="489"/>
      <c r="L531" s="489"/>
      <c r="M531" s="490"/>
      <c r="N531" s="491"/>
      <c r="O531" s="491"/>
      <c r="P531" s="491"/>
      <c r="Q531" s="492"/>
      <c r="R531" s="493"/>
      <c r="S531" s="489"/>
      <c r="T531" s="492"/>
      <c r="U531" s="492"/>
      <c r="V531" s="493"/>
      <c r="W531" s="489"/>
      <c r="X531" s="489"/>
      <c r="Y531" s="493"/>
      <c r="Z531" s="489"/>
      <c r="AA531" s="489"/>
    </row>
    <row r="532" spans="2:27">
      <c r="B532" s="66" t="e">
        <f>LEFT(VLOOKUP(K532,'TCon08 al 2019-02-26'!$A$1:$H$68,6,0),6)</f>
        <v>#N/A</v>
      </c>
      <c r="C532" s="66" t="e">
        <f t="shared" si="33"/>
        <v>#N/A</v>
      </c>
      <c r="D532" s="66" t="e">
        <f>VLOOKUP(K532,'TCon08 al 2019-02-26'!$A$1:$H$68,8,0)</f>
        <v>#N/A</v>
      </c>
      <c r="E532" s="66">
        <f t="shared" si="34"/>
        <v>1900</v>
      </c>
      <c r="F532" s="66">
        <f t="shared" si="35"/>
        <v>0</v>
      </c>
      <c r="G532" s="10" t="str">
        <f t="shared" si="36"/>
        <v>19000</v>
      </c>
      <c r="H532" s="489"/>
      <c r="I532" s="489"/>
      <c r="J532" s="489"/>
      <c r="K532" s="489"/>
      <c r="L532" s="489"/>
      <c r="M532" s="490"/>
      <c r="N532" s="491"/>
      <c r="O532" s="491"/>
      <c r="P532" s="491"/>
      <c r="Q532" s="492"/>
      <c r="R532" s="493"/>
      <c r="S532" s="489"/>
      <c r="T532" s="492"/>
      <c r="U532" s="492"/>
      <c r="V532" s="493"/>
      <c r="W532" s="489"/>
      <c r="X532" s="489"/>
      <c r="Y532" s="493"/>
      <c r="Z532" s="489"/>
      <c r="AA532" s="489"/>
    </row>
    <row r="533" spans="2:27">
      <c r="B533" s="66" t="e">
        <f>LEFT(VLOOKUP(K533,'TCon08 al 2019-02-26'!$A$1:$H$68,6,0),6)</f>
        <v>#N/A</v>
      </c>
      <c r="C533" s="66" t="e">
        <f t="shared" si="33"/>
        <v>#N/A</v>
      </c>
      <c r="D533" s="66" t="e">
        <f>VLOOKUP(K533,'TCon08 al 2019-02-26'!$A$1:$H$68,8,0)</f>
        <v>#N/A</v>
      </c>
      <c r="E533" s="66">
        <f t="shared" si="34"/>
        <v>1900</v>
      </c>
      <c r="F533" s="66">
        <f t="shared" si="35"/>
        <v>0</v>
      </c>
      <c r="G533" s="10" t="str">
        <f t="shared" si="36"/>
        <v>19000</v>
      </c>
      <c r="H533" s="489"/>
      <c r="I533" s="489"/>
      <c r="J533" s="489"/>
      <c r="K533" s="489"/>
      <c r="L533" s="489"/>
      <c r="M533" s="490"/>
      <c r="N533" s="491"/>
      <c r="O533" s="491"/>
      <c r="P533" s="491"/>
      <c r="Q533" s="492"/>
      <c r="R533" s="493"/>
      <c r="S533" s="489"/>
      <c r="T533" s="492"/>
      <c r="U533" s="492"/>
      <c r="V533" s="493"/>
      <c r="W533" s="489"/>
      <c r="X533" s="489"/>
      <c r="Y533" s="493"/>
      <c r="Z533" s="489"/>
      <c r="AA533" s="489"/>
    </row>
    <row r="534" spans="2:27">
      <c r="B534" s="66" t="e">
        <f>LEFT(VLOOKUP(K534,'TCon08 al 2019-02-26'!$A$1:$H$68,6,0),6)</f>
        <v>#N/A</v>
      </c>
      <c r="C534" s="66" t="e">
        <f t="shared" si="33"/>
        <v>#N/A</v>
      </c>
      <c r="D534" s="66" t="e">
        <f>VLOOKUP(K534,'TCon08 al 2019-02-26'!$A$1:$H$68,8,0)</f>
        <v>#N/A</v>
      </c>
      <c r="E534" s="66">
        <f t="shared" si="34"/>
        <v>1900</v>
      </c>
      <c r="F534" s="66">
        <f t="shared" si="35"/>
        <v>0</v>
      </c>
      <c r="G534" s="10" t="str">
        <f t="shared" si="36"/>
        <v>19000</v>
      </c>
      <c r="H534" s="489"/>
      <c r="I534" s="489"/>
      <c r="J534" s="489"/>
      <c r="K534" s="489"/>
      <c r="L534" s="489"/>
      <c r="M534" s="490"/>
      <c r="N534" s="491"/>
      <c r="O534" s="491"/>
      <c r="P534" s="491"/>
      <c r="Q534" s="492"/>
      <c r="R534" s="493"/>
      <c r="S534" s="489"/>
      <c r="T534" s="492"/>
      <c r="U534" s="492"/>
      <c r="V534" s="493"/>
      <c r="W534" s="489"/>
      <c r="X534" s="489"/>
      <c r="Y534" s="493"/>
      <c r="Z534" s="489"/>
      <c r="AA534" s="489"/>
    </row>
    <row r="535" spans="2:27">
      <c r="B535" s="66" t="e">
        <f>LEFT(VLOOKUP(K535,'TCon08 al 2019-02-26'!$A$1:$H$68,6,0),6)</f>
        <v>#N/A</v>
      </c>
      <c r="C535" s="66" t="e">
        <f t="shared" si="33"/>
        <v>#N/A</v>
      </c>
      <c r="D535" s="66" t="e">
        <f>VLOOKUP(K535,'TCon08 al 2019-02-26'!$A$1:$H$68,8,0)</f>
        <v>#N/A</v>
      </c>
      <c r="E535" s="66">
        <f t="shared" si="34"/>
        <v>1900</v>
      </c>
      <c r="F535" s="66">
        <f t="shared" si="35"/>
        <v>0</v>
      </c>
      <c r="G535" s="10" t="str">
        <f t="shared" si="36"/>
        <v>19000</v>
      </c>
      <c r="H535" s="489"/>
      <c r="I535" s="489"/>
      <c r="J535" s="489"/>
      <c r="K535" s="489"/>
      <c r="L535" s="489"/>
      <c r="M535" s="490"/>
      <c r="N535" s="491"/>
      <c r="O535" s="491"/>
      <c r="P535" s="491"/>
      <c r="Q535" s="492"/>
      <c r="R535" s="493"/>
      <c r="S535" s="489"/>
      <c r="T535" s="492"/>
      <c r="U535" s="492"/>
      <c r="V535" s="493"/>
      <c r="W535" s="489"/>
      <c r="X535" s="489"/>
      <c r="Y535" s="493"/>
      <c r="Z535" s="489"/>
      <c r="AA535" s="489"/>
    </row>
    <row r="536" spans="2:27">
      <c r="B536" s="66" t="e">
        <f>LEFT(VLOOKUP(K536,'TCon08 al 2019-02-26'!$A$1:$H$68,6,0),6)</f>
        <v>#N/A</v>
      </c>
      <c r="C536" s="66" t="e">
        <f t="shared" si="33"/>
        <v>#N/A</v>
      </c>
      <c r="D536" s="66" t="e">
        <f>VLOOKUP(K536,'TCon08 al 2019-02-26'!$A$1:$H$68,8,0)</f>
        <v>#N/A</v>
      </c>
      <c r="E536" s="66">
        <f t="shared" si="34"/>
        <v>1900</v>
      </c>
      <c r="F536" s="66">
        <f t="shared" si="35"/>
        <v>0</v>
      </c>
      <c r="G536" s="10" t="str">
        <f t="shared" si="36"/>
        <v>19000</v>
      </c>
      <c r="H536" s="489"/>
      <c r="I536" s="489"/>
      <c r="J536" s="489"/>
      <c r="K536" s="489"/>
      <c r="L536" s="489"/>
      <c r="M536" s="490"/>
      <c r="N536" s="491"/>
      <c r="O536" s="491"/>
      <c r="P536" s="491"/>
      <c r="Q536" s="492"/>
      <c r="R536" s="493"/>
      <c r="S536" s="489"/>
      <c r="T536" s="492"/>
      <c r="U536" s="492"/>
      <c r="V536" s="493"/>
      <c r="W536" s="489"/>
      <c r="X536" s="489"/>
      <c r="Y536" s="493"/>
      <c r="Z536" s="489"/>
      <c r="AA536" s="489"/>
    </row>
    <row r="537" spans="2:27">
      <c r="B537" s="66" t="e">
        <f>LEFT(VLOOKUP(K537,'TCon08 al 2019-02-26'!$A$1:$H$68,6,0),6)</f>
        <v>#N/A</v>
      </c>
      <c r="C537" s="66" t="e">
        <f t="shared" ref="C537:C591" si="37">CONCATENATE(MID(B537,1,1),".",MID(B537,2,1),".",MID(B537,3,2),".",MID(B537,5,2))</f>
        <v>#N/A</v>
      </c>
      <c r="D537" s="66" t="e">
        <f>VLOOKUP(K537,'TCon08 al 2019-02-26'!$A$1:$H$68,8,0)</f>
        <v>#N/A</v>
      </c>
      <c r="E537" s="66">
        <f t="shared" ref="E537:E591" si="38">YEAR(J537)</f>
        <v>1900</v>
      </c>
      <c r="F537" s="66">
        <f t="shared" si="35"/>
        <v>0</v>
      </c>
      <c r="G537" s="10" t="str">
        <f t="shared" si="36"/>
        <v>19000</v>
      </c>
      <c r="H537" s="489"/>
      <c r="I537" s="489"/>
      <c r="J537" s="489"/>
      <c r="K537" s="489"/>
      <c r="L537" s="489"/>
      <c r="M537" s="490"/>
      <c r="N537" s="491"/>
      <c r="O537" s="491"/>
      <c r="P537" s="491"/>
      <c r="Q537" s="492"/>
      <c r="R537" s="493"/>
      <c r="S537" s="489"/>
      <c r="T537" s="492"/>
      <c r="U537" s="492"/>
      <c r="V537" s="493"/>
      <c r="W537" s="489"/>
      <c r="X537" s="489"/>
      <c r="Y537" s="493"/>
      <c r="Z537" s="489"/>
      <c r="AA537" s="489"/>
    </row>
    <row r="538" spans="2:27">
      <c r="B538" s="66" t="e">
        <f>LEFT(VLOOKUP(K538,'TCon08 al 2019-02-26'!$A$1:$H$68,6,0),6)</f>
        <v>#N/A</v>
      </c>
      <c r="C538" s="66" t="e">
        <f t="shared" si="37"/>
        <v>#N/A</v>
      </c>
      <c r="D538" s="66" t="e">
        <f>VLOOKUP(K538,'TCon08 al 2019-02-26'!$A$1:$H$68,8,0)</f>
        <v>#N/A</v>
      </c>
      <c r="E538" s="66">
        <f t="shared" si="38"/>
        <v>1900</v>
      </c>
      <c r="F538" s="66">
        <f t="shared" si="35"/>
        <v>0</v>
      </c>
      <c r="G538" s="10" t="str">
        <f t="shared" si="36"/>
        <v>19000</v>
      </c>
      <c r="H538" s="489"/>
      <c r="I538" s="489"/>
      <c r="J538" s="489"/>
      <c r="K538" s="489"/>
      <c r="L538" s="489"/>
      <c r="M538" s="490"/>
      <c r="N538" s="491"/>
      <c r="O538" s="491"/>
      <c r="P538" s="491"/>
      <c r="Q538" s="492"/>
      <c r="R538" s="493"/>
      <c r="S538" s="489"/>
      <c r="T538" s="492"/>
      <c r="U538" s="492"/>
      <c r="V538" s="493"/>
      <c r="W538" s="489"/>
      <c r="X538" s="489"/>
      <c r="Y538" s="493"/>
      <c r="Z538" s="489"/>
      <c r="AA538" s="489"/>
    </row>
    <row r="539" spans="2:27">
      <c r="B539" s="66" t="e">
        <f>LEFT(VLOOKUP(K539,'TCon08 al 2019-02-26'!$A$1:$H$68,6,0),6)</f>
        <v>#N/A</v>
      </c>
      <c r="C539" s="66" t="e">
        <f t="shared" si="37"/>
        <v>#N/A</v>
      </c>
      <c r="D539" s="66" t="e">
        <f>VLOOKUP(K539,'TCon08 al 2019-02-26'!$A$1:$H$68,8,0)</f>
        <v>#N/A</v>
      </c>
      <c r="E539" s="66">
        <f t="shared" si="38"/>
        <v>1900</v>
      </c>
      <c r="F539" s="66">
        <f t="shared" si="35"/>
        <v>0</v>
      </c>
      <c r="G539" s="10" t="str">
        <f t="shared" si="36"/>
        <v>19000</v>
      </c>
      <c r="H539" s="489"/>
      <c r="I539" s="489"/>
      <c r="J539" s="489"/>
      <c r="K539" s="489"/>
      <c r="L539" s="489"/>
      <c r="M539" s="490"/>
      <c r="N539" s="491"/>
      <c r="O539" s="491"/>
      <c r="P539" s="491"/>
      <c r="Q539" s="492"/>
      <c r="R539" s="493"/>
      <c r="S539" s="489"/>
      <c r="T539" s="492"/>
      <c r="U539" s="492"/>
      <c r="V539" s="493"/>
      <c r="W539" s="489"/>
      <c r="X539" s="489"/>
      <c r="Y539" s="493"/>
      <c r="Z539" s="489"/>
      <c r="AA539" s="489"/>
    </row>
    <row r="540" spans="2:27">
      <c r="B540" s="66" t="e">
        <f>LEFT(VLOOKUP(K540,'TCon08 al 2019-02-26'!$A$1:$H$68,6,0),6)</f>
        <v>#N/A</v>
      </c>
      <c r="C540" s="66" t="e">
        <f t="shared" si="37"/>
        <v>#N/A</v>
      </c>
      <c r="D540" s="66" t="e">
        <f>VLOOKUP(K540,'TCon08 al 2019-02-26'!$A$1:$H$68,8,0)</f>
        <v>#N/A</v>
      </c>
      <c r="E540" s="66">
        <f t="shared" si="38"/>
        <v>1900</v>
      </c>
      <c r="F540" s="66">
        <f t="shared" si="35"/>
        <v>0</v>
      </c>
      <c r="G540" s="10" t="str">
        <f t="shared" si="36"/>
        <v>19000</v>
      </c>
      <c r="H540" s="489"/>
      <c r="I540" s="489"/>
      <c r="J540" s="489"/>
      <c r="K540" s="489"/>
      <c r="L540" s="489"/>
      <c r="M540" s="490"/>
      <c r="N540" s="491"/>
      <c r="O540" s="491"/>
      <c r="P540" s="491"/>
      <c r="Q540" s="492"/>
      <c r="R540" s="493"/>
      <c r="S540" s="489"/>
      <c r="T540" s="492"/>
      <c r="U540" s="492"/>
      <c r="V540" s="493"/>
      <c r="W540" s="489"/>
      <c r="X540" s="489"/>
      <c r="Y540" s="493"/>
      <c r="Z540" s="489"/>
      <c r="AA540" s="489"/>
    </row>
    <row r="541" spans="2:27">
      <c r="B541" s="66" t="e">
        <f>LEFT(VLOOKUP(K541,'TCon08 al 2019-02-26'!$A$1:$H$68,6,0),6)</f>
        <v>#N/A</v>
      </c>
      <c r="C541" s="66" t="e">
        <f t="shared" si="37"/>
        <v>#N/A</v>
      </c>
      <c r="D541" s="66" t="e">
        <f>VLOOKUP(K541,'TCon08 al 2019-02-26'!$A$1:$H$68,8,0)</f>
        <v>#N/A</v>
      </c>
      <c r="E541" s="66">
        <f t="shared" si="38"/>
        <v>1900</v>
      </c>
      <c r="F541" s="66">
        <f t="shared" si="35"/>
        <v>0</v>
      </c>
      <c r="G541" s="10" t="str">
        <f t="shared" si="36"/>
        <v>19000</v>
      </c>
      <c r="H541" s="489"/>
      <c r="I541" s="489"/>
      <c r="J541" s="489"/>
      <c r="K541" s="489"/>
      <c r="L541" s="489"/>
      <c r="M541" s="490"/>
      <c r="N541" s="491"/>
      <c r="O541" s="491"/>
      <c r="P541" s="491"/>
      <c r="Q541" s="492"/>
      <c r="R541" s="493"/>
      <c r="S541" s="489"/>
      <c r="T541" s="492"/>
      <c r="U541" s="492"/>
      <c r="V541" s="493"/>
      <c r="W541" s="489"/>
      <c r="X541" s="489"/>
      <c r="Y541" s="493"/>
      <c r="Z541" s="489"/>
      <c r="AA541" s="489"/>
    </row>
    <row r="542" spans="2:27">
      <c r="B542" s="66" t="e">
        <f>LEFT(VLOOKUP(K542,'TCon08 al 2019-02-26'!$A$1:$H$68,6,0),6)</f>
        <v>#N/A</v>
      </c>
      <c r="C542" s="66" t="e">
        <f t="shared" si="37"/>
        <v>#N/A</v>
      </c>
      <c r="D542" s="66" t="e">
        <f>VLOOKUP(K542,'TCon08 al 2019-02-26'!$A$1:$H$68,8,0)</f>
        <v>#N/A</v>
      </c>
      <c r="E542" s="66">
        <f t="shared" si="38"/>
        <v>1900</v>
      </c>
      <c r="F542" s="66">
        <f t="shared" si="35"/>
        <v>0</v>
      </c>
      <c r="G542" s="10" t="str">
        <f t="shared" si="36"/>
        <v>19000</v>
      </c>
      <c r="H542" s="489"/>
      <c r="I542" s="489"/>
      <c r="J542" s="489"/>
      <c r="K542" s="489"/>
      <c r="L542" s="489"/>
      <c r="M542" s="490"/>
      <c r="N542" s="491"/>
      <c r="O542" s="491"/>
      <c r="P542" s="491"/>
      <c r="Q542" s="492"/>
      <c r="R542" s="493"/>
      <c r="S542" s="489"/>
      <c r="T542" s="492"/>
      <c r="U542" s="492"/>
      <c r="V542" s="493"/>
      <c r="W542" s="489"/>
      <c r="X542" s="489"/>
      <c r="Y542" s="493"/>
      <c r="Z542" s="489"/>
      <c r="AA542" s="489"/>
    </row>
    <row r="543" spans="2:27">
      <c r="B543" s="66" t="e">
        <f>LEFT(VLOOKUP(K543,'TCon08 al 2019-02-26'!$A$1:$H$68,6,0),6)</f>
        <v>#N/A</v>
      </c>
      <c r="C543" s="66" t="e">
        <f t="shared" si="37"/>
        <v>#N/A</v>
      </c>
      <c r="D543" s="66" t="e">
        <f>VLOOKUP(K543,'TCon08 al 2019-02-26'!$A$1:$H$68,8,0)</f>
        <v>#N/A</v>
      </c>
      <c r="E543" s="66">
        <f t="shared" si="38"/>
        <v>1900</v>
      </c>
      <c r="F543" s="66">
        <f t="shared" si="35"/>
        <v>0</v>
      </c>
      <c r="G543" s="10" t="str">
        <f t="shared" si="36"/>
        <v>19000</v>
      </c>
      <c r="H543" s="489"/>
      <c r="I543" s="489"/>
      <c r="J543" s="489"/>
      <c r="K543" s="489"/>
      <c r="L543" s="489"/>
      <c r="M543" s="490"/>
      <c r="N543" s="491"/>
      <c r="O543" s="491"/>
      <c r="P543" s="491"/>
      <c r="Q543" s="492"/>
      <c r="R543" s="493"/>
      <c r="S543" s="489"/>
      <c r="T543" s="492"/>
      <c r="U543" s="492"/>
      <c r="V543" s="493"/>
      <c r="W543" s="489"/>
      <c r="X543" s="489"/>
      <c r="Y543" s="493"/>
      <c r="Z543" s="489"/>
      <c r="AA543" s="489"/>
    </row>
    <row r="544" spans="2:27">
      <c r="B544" s="66" t="e">
        <f>LEFT(VLOOKUP(K544,'TCon08 al 2019-02-26'!$A$1:$H$68,6,0),6)</f>
        <v>#N/A</v>
      </c>
      <c r="C544" s="66" t="e">
        <f t="shared" si="37"/>
        <v>#N/A</v>
      </c>
      <c r="D544" s="66" t="e">
        <f>VLOOKUP(K544,'TCon08 al 2019-02-26'!$A$1:$H$68,8,0)</f>
        <v>#N/A</v>
      </c>
      <c r="E544" s="66">
        <f t="shared" si="38"/>
        <v>1900</v>
      </c>
      <c r="F544" s="66">
        <f t="shared" si="35"/>
        <v>0</v>
      </c>
      <c r="G544" s="10" t="str">
        <f t="shared" si="36"/>
        <v>19000</v>
      </c>
      <c r="H544" s="489"/>
      <c r="I544" s="489"/>
      <c r="J544" s="489"/>
      <c r="K544" s="489"/>
      <c r="L544" s="489"/>
      <c r="M544" s="490"/>
      <c r="N544" s="491"/>
      <c r="O544" s="491"/>
      <c r="P544" s="491"/>
      <c r="Q544" s="492"/>
      <c r="R544" s="493"/>
      <c r="S544" s="489"/>
      <c r="T544" s="492"/>
      <c r="U544" s="492"/>
      <c r="V544" s="493"/>
      <c r="W544" s="489"/>
      <c r="X544" s="489"/>
      <c r="Y544" s="493"/>
      <c r="Z544" s="489"/>
      <c r="AA544" s="489"/>
    </row>
    <row r="545" spans="2:27">
      <c r="B545" s="66" t="e">
        <f>LEFT(VLOOKUP(K545,'TCon08 al 2019-02-26'!$A$1:$H$68,6,0),6)</f>
        <v>#N/A</v>
      </c>
      <c r="C545" s="66" t="e">
        <f t="shared" si="37"/>
        <v>#N/A</v>
      </c>
      <c r="D545" s="66" t="e">
        <f>VLOOKUP(K545,'TCon08 al 2019-02-26'!$A$1:$H$68,8,0)</f>
        <v>#N/A</v>
      </c>
      <c r="E545" s="66">
        <f t="shared" si="38"/>
        <v>1900</v>
      </c>
      <c r="F545" s="66">
        <f t="shared" si="35"/>
        <v>0</v>
      </c>
      <c r="G545" s="10" t="str">
        <f t="shared" si="36"/>
        <v>19000</v>
      </c>
      <c r="H545" s="489"/>
      <c r="I545" s="489"/>
      <c r="J545" s="489"/>
      <c r="K545" s="489"/>
      <c r="L545" s="489"/>
      <c r="M545" s="490"/>
      <c r="N545" s="491"/>
      <c r="O545" s="491"/>
      <c r="P545" s="491"/>
      <c r="Q545" s="492"/>
      <c r="R545" s="493"/>
      <c r="S545" s="489"/>
      <c r="T545" s="492"/>
      <c r="U545" s="492"/>
      <c r="V545" s="493"/>
      <c r="W545" s="489"/>
      <c r="X545" s="489"/>
      <c r="Y545" s="493"/>
      <c r="Z545" s="489"/>
      <c r="AA545" s="489"/>
    </row>
    <row r="546" spans="2:27">
      <c r="B546" s="66" t="e">
        <f>LEFT(VLOOKUP(K546,'TCon08 al 2019-02-26'!$A$1:$H$68,6,0),6)</f>
        <v>#N/A</v>
      </c>
      <c r="C546" s="66" t="e">
        <f t="shared" si="37"/>
        <v>#N/A</v>
      </c>
      <c r="D546" s="66" t="e">
        <f>VLOOKUP(K546,'TCon08 al 2019-02-26'!$A$1:$H$68,8,0)</f>
        <v>#N/A</v>
      </c>
      <c r="E546" s="66">
        <f t="shared" si="38"/>
        <v>1900</v>
      </c>
      <c r="F546" s="66">
        <f t="shared" si="35"/>
        <v>0</v>
      </c>
      <c r="G546" s="10" t="str">
        <f t="shared" si="36"/>
        <v>19000</v>
      </c>
      <c r="H546" s="489"/>
      <c r="I546" s="489"/>
      <c r="J546" s="489"/>
      <c r="K546" s="489"/>
      <c r="L546" s="489"/>
      <c r="M546" s="490"/>
      <c r="N546" s="491"/>
      <c r="O546" s="491"/>
      <c r="P546" s="491"/>
      <c r="Q546" s="492"/>
      <c r="R546" s="493"/>
      <c r="S546" s="489"/>
      <c r="T546" s="492"/>
      <c r="U546" s="492"/>
      <c r="V546" s="493"/>
      <c r="W546" s="489"/>
      <c r="X546" s="489"/>
      <c r="Y546" s="493"/>
      <c r="Z546" s="489"/>
      <c r="AA546" s="489"/>
    </row>
    <row r="547" spans="2:27">
      <c r="B547" s="66" t="e">
        <f>LEFT(VLOOKUP(K547,'TCon08 al 2019-02-26'!$A$1:$H$68,6,0),6)</f>
        <v>#N/A</v>
      </c>
      <c r="C547" s="66" t="e">
        <f t="shared" si="37"/>
        <v>#N/A</v>
      </c>
      <c r="D547" s="66" t="e">
        <f>VLOOKUP(K547,'TCon08 al 2019-02-26'!$A$1:$H$68,8,0)</f>
        <v>#N/A</v>
      </c>
      <c r="E547" s="66">
        <f t="shared" si="38"/>
        <v>1900</v>
      </c>
      <c r="F547" s="66">
        <f t="shared" si="35"/>
        <v>0</v>
      </c>
      <c r="G547" s="10" t="str">
        <f t="shared" si="36"/>
        <v>19000</v>
      </c>
      <c r="H547" s="489"/>
      <c r="I547" s="489"/>
      <c r="J547" s="489"/>
      <c r="K547" s="489"/>
      <c r="L547" s="489"/>
      <c r="M547" s="490"/>
      <c r="N547" s="491"/>
      <c r="O547" s="491"/>
      <c r="P547" s="491"/>
      <c r="Q547" s="492"/>
      <c r="R547" s="493"/>
      <c r="S547" s="489"/>
      <c r="T547" s="492"/>
      <c r="U547" s="492"/>
      <c r="V547" s="493"/>
      <c r="W547" s="489"/>
      <c r="X547" s="489"/>
      <c r="Y547" s="493"/>
      <c r="Z547" s="489"/>
      <c r="AA547" s="489"/>
    </row>
    <row r="548" spans="2:27">
      <c r="B548" s="66" t="e">
        <f>LEFT(VLOOKUP(K548,'TCon08 al 2019-02-26'!$A$1:$H$68,6,0),6)</f>
        <v>#N/A</v>
      </c>
      <c r="C548" s="66" t="e">
        <f t="shared" si="37"/>
        <v>#N/A</v>
      </c>
      <c r="D548" s="66" t="e">
        <f>VLOOKUP(K548,'TCon08 al 2019-02-26'!$A$1:$H$68,8,0)</f>
        <v>#N/A</v>
      </c>
      <c r="E548" s="66">
        <f t="shared" si="38"/>
        <v>1900</v>
      </c>
      <c r="F548" s="66">
        <f t="shared" si="35"/>
        <v>0</v>
      </c>
      <c r="G548" s="10" t="str">
        <f t="shared" si="36"/>
        <v>19000</v>
      </c>
      <c r="H548" s="489"/>
      <c r="I548" s="489"/>
      <c r="J548" s="489"/>
      <c r="K548" s="489"/>
      <c r="L548" s="489"/>
      <c r="M548" s="490"/>
      <c r="N548" s="491"/>
      <c r="O548" s="491"/>
      <c r="P548" s="491"/>
      <c r="Q548" s="492"/>
      <c r="R548" s="493"/>
      <c r="S548" s="489"/>
      <c r="T548" s="492"/>
      <c r="U548" s="492"/>
      <c r="V548" s="493"/>
      <c r="W548" s="489"/>
      <c r="X548" s="489"/>
      <c r="Y548" s="493"/>
      <c r="Z548" s="489"/>
      <c r="AA548" s="489"/>
    </row>
    <row r="549" spans="2:27">
      <c r="B549" s="66" t="e">
        <f>LEFT(VLOOKUP(K549,'TCon08 al 2019-02-26'!$A$1:$H$68,6,0),6)</f>
        <v>#N/A</v>
      </c>
      <c r="C549" s="66" t="e">
        <f t="shared" si="37"/>
        <v>#N/A</v>
      </c>
      <c r="D549" s="66" t="e">
        <f>VLOOKUP(K549,'TCon08 al 2019-02-26'!$A$1:$H$68,8,0)</f>
        <v>#N/A</v>
      </c>
      <c r="E549" s="66">
        <f t="shared" si="38"/>
        <v>1900</v>
      </c>
      <c r="F549" s="66">
        <f t="shared" si="35"/>
        <v>0</v>
      </c>
      <c r="G549" s="10" t="str">
        <f t="shared" si="36"/>
        <v>19000</v>
      </c>
      <c r="H549" s="489"/>
      <c r="I549" s="489"/>
      <c r="J549" s="489"/>
      <c r="K549" s="489"/>
      <c r="L549" s="489"/>
      <c r="M549" s="490"/>
      <c r="N549" s="491"/>
      <c r="O549" s="491"/>
      <c r="P549" s="491"/>
      <c r="Q549" s="492"/>
      <c r="R549" s="493"/>
      <c r="S549" s="489"/>
      <c r="T549" s="492"/>
      <c r="U549" s="492"/>
      <c r="V549" s="493"/>
      <c r="W549" s="489"/>
      <c r="X549" s="489"/>
      <c r="Y549" s="493"/>
      <c r="Z549" s="489"/>
      <c r="AA549" s="489"/>
    </row>
    <row r="550" spans="2:27">
      <c r="B550" s="66" t="e">
        <f>LEFT(VLOOKUP(K550,'TCon08 al 2019-02-26'!$A$1:$H$68,6,0),6)</f>
        <v>#N/A</v>
      </c>
      <c r="C550" s="66" t="e">
        <f t="shared" si="37"/>
        <v>#N/A</v>
      </c>
      <c r="D550" s="66" t="e">
        <f>VLOOKUP(K550,'TCon08 al 2019-02-26'!$A$1:$H$68,8,0)</f>
        <v>#N/A</v>
      </c>
      <c r="E550" s="66">
        <f t="shared" si="38"/>
        <v>1900</v>
      </c>
      <c r="F550" s="66">
        <f t="shared" si="35"/>
        <v>0</v>
      </c>
      <c r="G550" s="10" t="str">
        <f t="shared" si="36"/>
        <v>19000</v>
      </c>
      <c r="H550" s="489"/>
      <c r="I550" s="489"/>
      <c r="J550" s="489"/>
      <c r="K550" s="489"/>
      <c r="L550" s="489"/>
      <c r="M550" s="490"/>
      <c r="N550" s="491"/>
      <c r="O550" s="491"/>
      <c r="P550" s="491"/>
      <c r="Q550" s="492"/>
      <c r="R550" s="493"/>
      <c r="S550" s="489"/>
      <c r="T550" s="492"/>
      <c r="U550" s="492"/>
      <c r="V550" s="493"/>
      <c r="W550" s="489"/>
      <c r="X550" s="489"/>
      <c r="Y550" s="493"/>
      <c r="Z550" s="489"/>
      <c r="AA550" s="489"/>
    </row>
    <row r="551" spans="2:27">
      <c r="B551" s="66" t="e">
        <f>LEFT(VLOOKUP(K551,'TCon08 al 2019-02-26'!$A$1:$H$68,6,0),6)</f>
        <v>#N/A</v>
      </c>
      <c r="C551" s="66" t="e">
        <f t="shared" si="37"/>
        <v>#N/A</v>
      </c>
      <c r="D551" s="66" t="e">
        <f>VLOOKUP(K551,'TCon08 al 2019-02-26'!$A$1:$H$68,8,0)</f>
        <v>#N/A</v>
      </c>
      <c r="E551" s="66">
        <f t="shared" si="38"/>
        <v>1900</v>
      </c>
      <c r="F551" s="66">
        <f t="shared" si="35"/>
        <v>0</v>
      </c>
      <c r="G551" s="10" t="str">
        <f t="shared" si="36"/>
        <v>19000</v>
      </c>
      <c r="H551" s="489"/>
      <c r="I551" s="489"/>
      <c r="J551" s="489"/>
      <c r="K551" s="489"/>
      <c r="L551" s="489"/>
      <c r="M551" s="490"/>
      <c r="N551" s="491"/>
      <c r="O551" s="491"/>
      <c r="P551" s="491"/>
      <c r="Q551" s="492"/>
      <c r="R551" s="493"/>
      <c r="S551" s="489"/>
      <c r="T551" s="492"/>
      <c r="U551" s="492"/>
      <c r="V551" s="493"/>
      <c r="W551" s="489"/>
      <c r="X551" s="489"/>
      <c r="Y551" s="493"/>
      <c r="Z551" s="489"/>
      <c r="AA551" s="489"/>
    </row>
    <row r="552" spans="2:27">
      <c r="B552" s="66" t="e">
        <f>LEFT(VLOOKUP(K552,'TCon08 al 2019-02-26'!$A$1:$H$68,6,0),6)</f>
        <v>#N/A</v>
      </c>
      <c r="C552" s="66" t="e">
        <f t="shared" si="37"/>
        <v>#N/A</v>
      </c>
      <c r="D552" s="66" t="e">
        <f>VLOOKUP(K552,'TCon08 al 2019-02-26'!$A$1:$H$68,8,0)</f>
        <v>#N/A</v>
      </c>
      <c r="E552" s="66">
        <f t="shared" si="38"/>
        <v>1900</v>
      </c>
      <c r="F552" s="66">
        <f t="shared" si="35"/>
        <v>0</v>
      </c>
      <c r="G552" s="10" t="str">
        <f t="shared" si="36"/>
        <v>19000</v>
      </c>
      <c r="H552" s="489"/>
      <c r="I552" s="489"/>
      <c r="J552" s="489"/>
      <c r="K552" s="489"/>
      <c r="L552" s="489"/>
      <c r="M552" s="490"/>
      <c r="N552" s="491"/>
      <c r="O552" s="491"/>
      <c r="P552" s="491"/>
      <c r="Q552" s="492"/>
      <c r="R552" s="493"/>
      <c r="S552" s="489"/>
      <c r="T552" s="492"/>
      <c r="U552" s="492"/>
      <c r="V552" s="493"/>
      <c r="W552" s="489"/>
      <c r="X552" s="489"/>
      <c r="Y552" s="493"/>
      <c r="Z552" s="489"/>
      <c r="AA552" s="489"/>
    </row>
    <row r="553" spans="2:27">
      <c r="B553" s="66" t="e">
        <f>LEFT(VLOOKUP(K553,'TCon08 al 2019-02-26'!$A$1:$H$68,6,0),6)</f>
        <v>#N/A</v>
      </c>
      <c r="C553" s="66" t="e">
        <f t="shared" si="37"/>
        <v>#N/A</v>
      </c>
      <c r="D553" s="66" t="e">
        <f>VLOOKUP(K553,'TCon08 al 2019-02-26'!$A$1:$H$68,8,0)</f>
        <v>#N/A</v>
      </c>
      <c r="E553" s="66">
        <f t="shared" si="38"/>
        <v>1900</v>
      </c>
      <c r="F553" s="66">
        <f t="shared" si="35"/>
        <v>0</v>
      </c>
      <c r="G553" s="10" t="str">
        <f t="shared" si="36"/>
        <v>19000</v>
      </c>
      <c r="H553" s="489"/>
      <c r="I553" s="489"/>
      <c r="J553" s="489"/>
      <c r="K553" s="489"/>
      <c r="L553" s="489"/>
      <c r="M553" s="490"/>
      <c r="N553" s="491"/>
      <c r="O553" s="491"/>
      <c r="P553" s="491"/>
      <c r="Q553" s="492"/>
      <c r="R553" s="493"/>
      <c r="S553" s="489"/>
      <c r="T553" s="492"/>
      <c r="U553" s="492"/>
      <c r="V553" s="493"/>
      <c r="W553" s="489"/>
      <c r="X553" s="489"/>
      <c r="Y553" s="493"/>
      <c r="Z553" s="489"/>
      <c r="AA553" s="489"/>
    </row>
    <row r="554" spans="2:27">
      <c r="B554" s="66" t="e">
        <f>LEFT(VLOOKUP(K554,'TCon08 al 2019-02-26'!$A$1:$H$68,6,0),6)</f>
        <v>#N/A</v>
      </c>
      <c r="C554" s="66" t="e">
        <f t="shared" si="37"/>
        <v>#N/A</v>
      </c>
      <c r="D554" s="66" t="e">
        <f>VLOOKUP(K554,'TCon08 al 2019-02-26'!$A$1:$H$68,8,0)</f>
        <v>#N/A</v>
      </c>
      <c r="E554" s="66">
        <f t="shared" si="38"/>
        <v>1900</v>
      </c>
      <c r="F554" s="66">
        <f t="shared" si="35"/>
        <v>0</v>
      </c>
      <c r="G554" s="10" t="str">
        <f t="shared" si="36"/>
        <v>19000</v>
      </c>
      <c r="H554" s="489"/>
      <c r="I554" s="489"/>
      <c r="J554" s="489"/>
      <c r="K554" s="489"/>
      <c r="L554" s="489"/>
      <c r="M554" s="490"/>
      <c r="N554" s="491"/>
      <c r="O554" s="491"/>
      <c r="P554" s="491"/>
      <c r="Q554" s="492"/>
      <c r="R554" s="493"/>
      <c r="S554" s="489"/>
      <c r="T554" s="492"/>
      <c r="U554" s="492"/>
      <c r="V554" s="493"/>
      <c r="W554" s="489"/>
      <c r="X554" s="489"/>
      <c r="Y554" s="493"/>
      <c r="Z554" s="489"/>
      <c r="AA554" s="489"/>
    </row>
    <row r="555" spans="2:27">
      <c r="B555" s="66" t="e">
        <f>LEFT(VLOOKUP(K555,'TCon08 al 2019-02-26'!$A$1:$H$68,6,0),6)</f>
        <v>#N/A</v>
      </c>
      <c r="C555" s="66" t="e">
        <f t="shared" si="37"/>
        <v>#N/A</v>
      </c>
      <c r="D555" s="66" t="e">
        <f>VLOOKUP(K555,'TCon08 al 2019-02-26'!$A$1:$H$68,8,0)</f>
        <v>#N/A</v>
      </c>
      <c r="E555" s="66">
        <f t="shared" si="38"/>
        <v>1900</v>
      </c>
      <c r="F555" s="66">
        <f t="shared" si="35"/>
        <v>0</v>
      </c>
      <c r="G555" s="10" t="str">
        <f t="shared" si="36"/>
        <v>19000</v>
      </c>
      <c r="H555" s="489"/>
      <c r="I555" s="489"/>
      <c r="J555" s="489"/>
      <c r="K555" s="489"/>
      <c r="L555" s="489"/>
      <c r="M555" s="490"/>
      <c r="N555" s="491"/>
      <c r="O555" s="491"/>
      <c r="P555" s="491"/>
      <c r="Q555" s="492"/>
      <c r="R555" s="493"/>
      <c r="S555" s="489"/>
      <c r="T555" s="492"/>
      <c r="U555" s="492"/>
      <c r="V555" s="493"/>
      <c r="W555" s="489"/>
      <c r="X555" s="489"/>
      <c r="Y555" s="493"/>
      <c r="Z555" s="489"/>
      <c r="AA555" s="489"/>
    </row>
    <row r="556" spans="2:27">
      <c r="B556" s="66" t="e">
        <f>LEFT(VLOOKUP(K556,'TCon08 al 2019-02-26'!$A$1:$H$68,6,0),6)</f>
        <v>#N/A</v>
      </c>
      <c r="C556" s="66" t="e">
        <f t="shared" si="37"/>
        <v>#N/A</v>
      </c>
      <c r="D556" s="66" t="e">
        <f>VLOOKUP(K556,'TCon08 al 2019-02-26'!$A$1:$H$68,8,0)</f>
        <v>#N/A</v>
      </c>
      <c r="E556" s="66">
        <f t="shared" si="38"/>
        <v>1900</v>
      </c>
      <c r="F556" s="66">
        <f t="shared" si="35"/>
        <v>0</v>
      </c>
      <c r="G556" s="10" t="str">
        <f t="shared" si="36"/>
        <v>19000</v>
      </c>
      <c r="H556" s="489"/>
      <c r="I556" s="489"/>
      <c r="J556" s="489"/>
      <c r="K556" s="489"/>
      <c r="L556" s="489"/>
      <c r="M556" s="490"/>
      <c r="N556" s="491"/>
      <c r="O556" s="491"/>
      <c r="P556" s="491"/>
      <c r="Q556" s="492"/>
      <c r="R556" s="493"/>
      <c r="S556" s="489"/>
      <c r="T556" s="492"/>
      <c r="U556" s="492"/>
      <c r="V556" s="493"/>
      <c r="W556" s="489"/>
      <c r="X556" s="489"/>
      <c r="Y556" s="493"/>
      <c r="Z556" s="489"/>
      <c r="AA556" s="489"/>
    </row>
    <row r="557" spans="2:27">
      <c r="B557" s="66" t="e">
        <f>LEFT(VLOOKUP(K557,'TCon08 al 2019-02-26'!$A$1:$H$68,6,0),6)</f>
        <v>#N/A</v>
      </c>
      <c r="C557" s="66" t="e">
        <f t="shared" si="37"/>
        <v>#N/A</v>
      </c>
      <c r="D557" s="66" t="e">
        <f>VLOOKUP(K557,'TCon08 al 2019-02-26'!$A$1:$H$68,8,0)</f>
        <v>#N/A</v>
      </c>
      <c r="E557" s="66">
        <f t="shared" si="38"/>
        <v>1900</v>
      </c>
      <c r="F557" s="66">
        <f t="shared" si="35"/>
        <v>0</v>
      </c>
      <c r="G557" s="10" t="str">
        <f t="shared" si="36"/>
        <v>19000</v>
      </c>
      <c r="H557" s="489"/>
      <c r="I557" s="489"/>
      <c r="J557" s="489"/>
      <c r="K557" s="489"/>
      <c r="L557" s="489"/>
      <c r="M557" s="490"/>
      <c r="N557" s="491"/>
      <c r="O557" s="491"/>
      <c r="P557" s="491"/>
      <c r="Q557" s="492"/>
      <c r="R557" s="493"/>
      <c r="S557" s="489"/>
      <c r="T557" s="492"/>
      <c r="U557" s="492"/>
      <c r="V557" s="493"/>
      <c r="W557" s="489"/>
      <c r="X557" s="489"/>
      <c r="Y557" s="493"/>
      <c r="Z557" s="489"/>
      <c r="AA557" s="489"/>
    </row>
    <row r="558" spans="2:27">
      <c r="B558" s="66" t="e">
        <f>LEFT(VLOOKUP(K558,'TCon08 al 2019-02-26'!$A$1:$H$68,6,0),6)</f>
        <v>#N/A</v>
      </c>
      <c r="C558" s="66" t="e">
        <f t="shared" si="37"/>
        <v>#N/A</v>
      </c>
      <c r="D558" s="66" t="e">
        <f>VLOOKUP(K558,'TCon08 al 2019-02-26'!$A$1:$H$68,8,0)</f>
        <v>#N/A</v>
      </c>
      <c r="E558" s="66">
        <f t="shared" si="38"/>
        <v>1900</v>
      </c>
      <c r="F558" s="66">
        <f t="shared" si="35"/>
        <v>0</v>
      </c>
      <c r="G558" s="10" t="str">
        <f t="shared" si="36"/>
        <v>19000</v>
      </c>
      <c r="H558" s="489"/>
      <c r="I558" s="489"/>
      <c r="J558" s="489"/>
      <c r="K558" s="489"/>
      <c r="L558" s="489"/>
      <c r="M558" s="490"/>
      <c r="N558" s="491"/>
      <c r="O558" s="491"/>
      <c r="P558" s="491"/>
      <c r="Q558" s="492"/>
      <c r="R558" s="493"/>
      <c r="S558" s="489"/>
      <c r="T558" s="492"/>
      <c r="U558" s="492"/>
      <c r="V558" s="493"/>
      <c r="W558" s="489"/>
      <c r="X558" s="489"/>
      <c r="Y558" s="493"/>
      <c r="Z558" s="489"/>
      <c r="AA558" s="489"/>
    </row>
    <row r="559" spans="2:27">
      <c r="B559" s="66" t="e">
        <f>LEFT(VLOOKUP(K559,'TCon08 al 2019-02-26'!$A$1:$H$68,6,0),6)</f>
        <v>#N/A</v>
      </c>
      <c r="C559" s="66" t="e">
        <f t="shared" si="37"/>
        <v>#N/A</v>
      </c>
      <c r="D559" s="66" t="e">
        <f>VLOOKUP(K559,'TCon08 al 2019-02-26'!$A$1:$H$68,8,0)</f>
        <v>#N/A</v>
      </c>
      <c r="E559" s="66">
        <f t="shared" si="38"/>
        <v>1900</v>
      </c>
      <c r="F559" s="66">
        <f t="shared" si="35"/>
        <v>0</v>
      </c>
      <c r="G559" s="10" t="str">
        <f t="shared" si="36"/>
        <v>19000</v>
      </c>
      <c r="H559" s="489"/>
      <c r="I559" s="489"/>
      <c r="J559" s="489"/>
      <c r="K559" s="489"/>
      <c r="L559" s="489"/>
      <c r="M559" s="490"/>
      <c r="N559" s="491"/>
      <c r="O559" s="491"/>
      <c r="P559" s="491"/>
      <c r="Q559" s="492"/>
      <c r="R559" s="493"/>
      <c r="S559" s="489"/>
      <c r="T559" s="492"/>
      <c r="U559" s="492"/>
      <c r="V559" s="493"/>
      <c r="W559" s="489"/>
      <c r="X559" s="489"/>
      <c r="Y559" s="493"/>
      <c r="Z559" s="489"/>
      <c r="AA559" s="489"/>
    </row>
    <row r="560" spans="2:27">
      <c r="B560" s="66" t="e">
        <f>LEFT(VLOOKUP(K560,'TCon08 al 2019-02-26'!$A$1:$H$68,6,0),6)</f>
        <v>#N/A</v>
      </c>
      <c r="C560" s="66" t="e">
        <f t="shared" si="37"/>
        <v>#N/A</v>
      </c>
      <c r="D560" s="66" t="e">
        <f>VLOOKUP(K560,'TCon08 al 2019-02-26'!$A$1:$H$68,8,0)</f>
        <v>#N/A</v>
      </c>
      <c r="E560" s="66">
        <f t="shared" si="38"/>
        <v>1900</v>
      </c>
      <c r="F560" s="66">
        <f t="shared" si="35"/>
        <v>0</v>
      </c>
      <c r="G560" s="10" t="str">
        <f t="shared" si="36"/>
        <v>19000</v>
      </c>
      <c r="H560" s="489"/>
      <c r="I560" s="489"/>
      <c r="J560" s="489"/>
      <c r="K560" s="489"/>
      <c r="L560" s="489"/>
      <c r="M560" s="490"/>
      <c r="N560" s="491"/>
      <c r="O560" s="491"/>
      <c r="P560" s="491"/>
      <c r="Q560" s="492"/>
      <c r="R560" s="493"/>
      <c r="S560" s="489"/>
      <c r="T560" s="492"/>
      <c r="U560" s="492"/>
      <c r="V560" s="493"/>
      <c r="W560" s="489"/>
      <c r="X560" s="489"/>
      <c r="Y560" s="493"/>
      <c r="Z560" s="489"/>
      <c r="AA560" s="489"/>
    </row>
    <row r="561" spans="2:27">
      <c r="B561" s="66" t="e">
        <f>LEFT(VLOOKUP(K561,'TCon08 al 2019-02-26'!$A$1:$H$68,6,0),6)</f>
        <v>#N/A</v>
      </c>
      <c r="C561" s="66" t="e">
        <f t="shared" si="37"/>
        <v>#N/A</v>
      </c>
      <c r="D561" s="66" t="e">
        <f>VLOOKUP(K561,'TCon08 al 2019-02-26'!$A$1:$H$68,8,0)</f>
        <v>#N/A</v>
      </c>
      <c r="E561" s="66">
        <f t="shared" si="38"/>
        <v>1900</v>
      </c>
      <c r="F561" s="66">
        <f t="shared" si="35"/>
        <v>0</v>
      </c>
      <c r="G561" s="10" t="str">
        <f t="shared" si="36"/>
        <v>19000</v>
      </c>
      <c r="H561" s="489"/>
      <c r="I561" s="489"/>
      <c r="J561" s="489"/>
      <c r="K561" s="489"/>
      <c r="L561" s="489"/>
      <c r="M561" s="490"/>
      <c r="N561" s="491"/>
      <c r="O561" s="491"/>
      <c r="P561" s="491"/>
      <c r="Q561" s="492"/>
      <c r="R561" s="493"/>
      <c r="S561" s="489"/>
      <c r="T561" s="492"/>
      <c r="U561" s="492"/>
      <c r="V561" s="493"/>
      <c r="W561" s="489"/>
      <c r="X561" s="489"/>
      <c r="Y561" s="493"/>
      <c r="Z561" s="489"/>
      <c r="AA561" s="489"/>
    </row>
    <row r="562" spans="2:27">
      <c r="B562" s="66" t="e">
        <f>LEFT(VLOOKUP(K562,'TCon08 al 2019-02-26'!$A$1:$H$68,6,0),6)</f>
        <v>#N/A</v>
      </c>
      <c r="C562" s="66" t="e">
        <f t="shared" si="37"/>
        <v>#N/A</v>
      </c>
      <c r="D562" s="66" t="e">
        <f>VLOOKUP(K562,'TCon08 al 2019-02-26'!$A$1:$H$68,8,0)</f>
        <v>#N/A</v>
      </c>
      <c r="E562" s="66">
        <f t="shared" si="38"/>
        <v>1900</v>
      </c>
      <c r="F562" s="66">
        <f t="shared" si="35"/>
        <v>0</v>
      </c>
      <c r="G562" s="10" t="str">
        <f t="shared" si="36"/>
        <v>19000</v>
      </c>
      <c r="H562" s="489"/>
      <c r="I562" s="489"/>
      <c r="J562" s="489"/>
      <c r="K562" s="489"/>
      <c r="L562" s="489"/>
      <c r="M562" s="490"/>
      <c r="N562" s="491"/>
      <c r="O562" s="491"/>
      <c r="P562" s="491"/>
      <c r="Q562" s="492"/>
      <c r="R562" s="493"/>
      <c r="S562" s="489"/>
      <c r="T562" s="492"/>
      <c r="U562" s="492"/>
      <c r="V562" s="493"/>
      <c r="W562" s="489"/>
      <c r="X562" s="489"/>
      <c r="Y562" s="493"/>
      <c r="Z562" s="489"/>
      <c r="AA562" s="489"/>
    </row>
    <row r="563" spans="2:27">
      <c r="B563" s="66" t="e">
        <f>LEFT(VLOOKUP(K563,'TCon08 al 2019-02-26'!$A$1:$H$68,6,0),6)</f>
        <v>#N/A</v>
      </c>
      <c r="C563" s="66" t="e">
        <f t="shared" si="37"/>
        <v>#N/A</v>
      </c>
      <c r="D563" s="66" t="e">
        <f>VLOOKUP(K563,'TCon08 al 2019-02-26'!$A$1:$H$68,8,0)</f>
        <v>#N/A</v>
      </c>
      <c r="E563" s="66">
        <f t="shared" si="38"/>
        <v>1900</v>
      </c>
      <c r="F563" s="66">
        <f t="shared" si="35"/>
        <v>0</v>
      </c>
      <c r="G563" s="10" t="str">
        <f t="shared" si="36"/>
        <v>19000</v>
      </c>
      <c r="H563" s="489"/>
      <c r="I563" s="489"/>
      <c r="J563" s="489"/>
      <c r="K563" s="489"/>
      <c r="L563" s="489"/>
      <c r="M563" s="490"/>
      <c r="N563" s="491"/>
      <c r="O563" s="491"/>
      <c r="P563" s="491"/>
      <c r="Q563" s="492"/>
      <c r="R563" s="493"/>
      <c r="S563" s="489"/>
      <c r="T563" s="492"/>
      <c r="U563" s="492"/>
      <c r="V563" s="493"/>
      <c r="W563" s="489"/>
      <c r="X563" s="489"/>
      <c r="Y563" s="493"/>
      <c r="Z563" s="489"/>
      <c r="AA563" s="489"/>
    </row>
    <row r="564" spans="2:27">
      <c r="B564" s="66" t="e">
        <f>LEFT(VLOOKUP(K564,'TCon08 al 2019-02-26'!$A$1:$H$68,6,0),6)</f>
        <v>#N/A</v>
      </c>
      <c r="C564" s="66" t="e">
        <f t="shared" si="37"/>
        <v>#N/A</v>
      </c>
      <c r="D564" s="66" t="e">
        <f>VLOOKUP(K564,'TCon08 al 2019-02-26'!$A$1:$H$68,8,0)</f>
        <v>#N/A</v>
      </c>
      <c r="E564" s="66">
        <f t="shared" si="38"/>
        <v>1900</v>
      </c>
      <c r="F564" s="66">
        <f t="shared" si="35"/>
        <v>0</v>
      </c>
      <c r="G564" s="10" t="str">
        <f t="shared" si="36"/>
        <v>19000</v>
      </c>
      <c r="H564" s="489"/>
      <c r="I564" s="489"/>
      <c r="J564" s="489"/>
      <c r="K564" s="489"/>
      <c r="L564" s="489"/>
      <c r="M564" s="490"/>
      <c r="N564" s="491"/>
      <c r="O564" s="491"/>
      <c r="P564" s="491"/>
      <c r="Q564" s="492"/>
      <c r="R564" s="493"/>
      <c r="S564" s="489"/>
      <c r="T564" s="492"/>
      <c r="U564" s="492"/>
      <c r="V564" s="493"/>
      <c r="W564" s="489"/>
      <c r="X564" s="489"/>
      <c r="Y564" s="493"/>
      <c r="Z564" s="489"/>
      <c r="AA564" s="489"/>
    </row>
    <row r="565" spans="2:27">
      <c r="B565" s="66" t="e">
        <f>LEFT(VLOOKUP(K565,'TCon08 al 2019-02-26'!$A$1:$H$68,6,0),6)</f>
        <v>#N/A</v>
      </c>
      <c r="C565" s="66" t="e">
        <f t="shared" si="37"/>
        <v>#N/A</v>
      </c>
      <c r="D565" s="66" t="e">
        <f>VLOOKUP(K565,'TCon08 al 2019-02-26'!$A$1:$H$68,8,0)</f>
        <v>#N/A</v>
      </c>
      <c r="E565" s="66">
        <f t="shared" si="38"/>
        <v>1900</v>
      </c>
      <c r="F565" s="66">
        <f t="shared" si="35"/>
        <v>0</v>
      </c>
      <c r="G565" s="10" t="str">
        <f t="shared" si="36"/>
        <v>19000</v>
      </c>
      <c r="H565" s="489"/>
      <c r="I565" s="489"/>
      <c r="J565" s="489"/>
      <c r="K565" s="489"/>
      <c r="L565" s="489"/>
      <c r="M565" s="490"/>
      <c r="N565" s="491"/>
      <c r="O565" s="491"/>
      <c r="P565" s="491"/>
      <c r="Q565" s="492"/>
      <c r="R565" s="493"/>
      <c r="S565" s="489"/>
      <c r="T565" s="492"/>
      <c r="U565" s="492"/>
      <c r="V565" s="493"/>
      <c r="W565" s="489"/>
      <c r="X565" s="489"/>
      <c r="Y565" s="493"/>
      <c r="Z565" s="489"/>
      <c r="AA565" s="489"/>
    </row>
    <row r="566" spans="2:27">
      <c r="B566" s="66" t="e">
        <f>LEFT(VLOOKUP(K566,'TCon08 al 2019-02-26'!$A$1:$H$68,6,0),6)</f>
        <v>#N/A</v>
      </c>
      <c r="C566" s="66" t="e">
        <f t="shared" si="37"/>
        <v>#N/A</v>
      </c>
      <c r="D566" s="66" t="e">
        <f>VLOOKUP(K566,'TCon08 al 2019-02-26'!$A$1:$H$68,8,0)</f>
        <v>#N/A</v>
      </c>
      <c r="E566" s="66">
        <f t="shared" si="38"/>
        <v>1900</v>
      </c>
      <c r="F566" s="66">
        <f t="shared" si="35"/>
        <v>0</v>
      </c>
      <c r="G566" s="10" t="str">
        <f t="shared" si="36"/>
        <v>19000</v>
      </c>
      <c r="H566" s="489"/>
      <c r="I566" s="489"/>
      <c r="J566" s="489"/>
      <c r="K566" s="489"/>
      <c r="L566" s="489"/>
      <c r="M566" s="490"/>
      <c r="N566" s="491"/>
      <c r="O566" s="491"/>
      <c r="P566" s="491"/>
      <c r="Q566" s="492"/>
      <c r="R566" s="493"/>
      <c r="S566" s="489"/>
      <c r="T566" s="492"/>
      <c r="U566" s="492"/>
      <c r="V566" s="493"/>
      <c r="W566" s="489"/>
      <c r="X566" s="489"/>
      <c r="Y566" s="493"/>
      <c r="Z566" s="489"/>
      <c r="AA566" s="489"/>
    </row>
    <row r="567" spans="2:27">
      <c r="B567" s="66" t="e">
        <f>LEFT(VLOOKUP(K567,'TCon08 al 2019-02-26'!$A$1:$H$68,6,0),6)</f>
        <v>#N/A</v>
      </c>
      <c r="C567" s="66" t="e">
        <f t="shared" si="37"/>
        <v>#N/A</v>
      </c>
      <c r="D567" s="66" t="e">
        <f>VLOOKUP(K567,'TCon08 al 2019-02-26'!$A$1:$H$68,8,0)</f>
        <v>#N/A</v>
      </c>
      <c r="E567" s="66">
        <f t="shared" si="38"/>
        <v>1900</v>
      </c>
      <c r="F567" s="66">
        <f t="shared" si="35"/>
        <v>0</v>
      </c>
      <c r="G567" s="10" t="str">
        <f t="shared" si="36"/>
        <v>19000</v>
      </c>
      <c r="H567" s="489"/>
      <c r="I567" s="489"/>
      <c r="J567" s="489"/>
      <c r="K567" s="489"/>
      <c r="L567" s="489"/>
      <c r="M567" s="490"/>
      <c r="N567" s="491"/>
      <c r="O567" s="491"/>
      <c r="P567" s="491"/>
      <c r="Q567" s="492"/>
      <c r="R567" s="493"/>
      <c r="S567" s="489"/>
      <c r="T567" s="492"/>
      <c r="U567" s="492"/>
      <c r="V567" s="493"/>
      <c r="W567" s="489"/>
      <c r="X567" s="489"/>
      <c r="Y567" s="493"/>
      <c r="Z567" s="489"/>
      <c r="AA567" s="489"/>
    </row>
    <row r="568" spans="2:27">
      <c r="B568" s="66" t="e">
        <f>LEFT(VLOOKUP(K568,'TCon08 al 2019-02-26'!$A$1:$H$68,6,0),6)</f>
        <v>#N/A</v>
      </c>
      <c r="C568" s="66" t="e">
        <f t="shared" si="37"/>
        <v>#N/A</v>
      </c>
      <c r="D568" s="66" t="e">
        <f>VLOOKUP(K568,'TCon08 al 2019-02-26'!$A$1:$H$68,8,0)</f>
        <v>#N/A</v>
      </c>
      <c r="E568" s="66">
        <f t="shared" si="38"/>
        <v>1900</v>
      </c>
      <c r="F568" s="66">
        <f t="shared" si="35"/>
        <v>0</v>
      </c>
      <c r="G568" s="10" t="str">
        <f t="shared" si="36"/>
        <v>19000</v>
      </c>
      <c r="H568" s="489"/>
      <c r="I568" s="489"/>
      <c r="J568" s="489"/>
      <c r="K568" s="489"/>
      <c r="L568" s="489"/>
      <c r="M568" s="490"/>
      <c r="N568" s="491"/>
      <c r="O568" s="491"/>
      <c r="P568" s="491"/>
      <c r="Q568" s="492"/>
      <c r="R568" s="493"/>
      <c r="S568" s="489"/>
      <c r="T568" s="492"/>
      <c r="U568" s="492"/>
      <c r="V568" s="493"/>
      <c r="W568" s="489"/>
      <c r="X568" s="489"/>
      <c r="Y568" s="493"/>
      <c r="Z568" s="489"/>
      <c r="AA568" s="489"/>
    </row>
    <row r="569" spans="2:27">
      <c r="B569" s="66" t="e">
        <f>LEFT(VLOOKUP(K569,'TCon08 al 2019-02-26'!$A$1:$H$68,6,0),6)</f>
        <v>#N/A</v>
      </c>
      <c r="C569" s="66" t="e">
        <f t="shared" si="37"/>
        <v>#N/A</v>
      </c>
      <c r="D569" s="66" t="e">
        <f>VLOOKUP(K569,'TCon08 al 2019-02-26'!$A$1:$H$68,8,0)</f>
        <v>#N/A</v>
      </c>
      <c r="E569" s="66">
        <f t="shared" si="38"/>
        <v>1900</v>
      </c>
      <c r="F569" s="66">
        <f t="shared" si="35"/>
        <v>0</v>
      </c>
      <c r="G569" s="10" t="str">
        <f t="shared" si="36"/>
        <v>19000</v>
      </c>
      <c r="H569" s="489"/>
      <c r="I569" s="489"/>
      <c r="J569" s="489"/>
      <c r="K569" s="489"/>
      <c r="L569" s="489"/>
      <c r="M569" s="490"/>
      <c r="N569" s="491"/>
      <c r="O569" s="491"/>
      <c r="P569" s="491"/>
      <c r="Q569" s="492"/>
      <c r="R569" s="493"/>
      <c r="S569" s="489"/>
      <c r="T569" s="492"/>
      <c r="U569" s="492"/>
      <c r="V569" s="493"/>
      <c r="W569" s="489"/>
      <c r="X569" s="489"/>
      <c r="Y569" s="493"/>
      <c r="Z569" s="489"/>
      <c r="AA569" s="489"/>
    </row>
    <row r="570" spans="2:27">
      <c r="B570" s="66" t="e">
        <f>LEFT(VLOOKUP(K570,'TCon08 al 2019-02-26'!$A$1:$H$68,6,0),6)</f>
        <v>#N/A</v>
      </c>
      <c r="C570" s="66" t="e">
        <f t="shared" si="37"/>
        <v>#N/A</v>
      </c>
      <c r="D570" s="66" t="e">
        <f>VLOOKUP(K570,'TCon08 al 2019-02-26'!$A$1:$H$68,8,0)</f>
        <v>#N/A</v>
      </c>
      <c r="E570" s="66">
        <f t="shared" si="38"/>
        <v>1900</v>
      </c>
      <c r="F570" s="66">
        <f t="shared" si="35"/>
        <v>0</v>
      </c>
      <c r="G570" s="10" t="str">
        <f t="shared" si="36"/>
        <v>19000</v>
      </c>
      <c r="H570" s="489"/>
      <c r="I570" s="489"/>
      <c r="J570" s="489"/>
      <c r="K570" s="489"/>
      <c r="L570" s="489"/>
      <c r="M570" s="490"/>
      <c r="N570" s="491"/>
      <c r="O570" s="491"/>
      <c r="P570" s="491"/>
      <c r="Q570" s="492"/>
      <c r="R570" s="493"/>
      <c r="S570" s="489"/>
      <c r="T570" s="492"/>
      <c r="U570" s="492"/>
      <c r="V570" s="493"/>
      <c r="W570" s="489"/>
      <c r="X570" s="489"/>
      <c r="Y570" s="493"/>
      <c r="Z570" s="489"/>
      <c r="AA570" s="489"/>
    </row>
    <row r="571" spans="2:27">
      <c r="B571" s="66" t="e">
        <f>LEFT(VLOOKUP(K571,'TCon08 al 2019-02-26'!$A$1:$H$68,6,0),6)</f>
        <v>#N/A</v>
      </c>
      <c r="C571" s="66" t="e">
        <f t="shared" si="37"/>
        <v>#N/A</v>
      </c>
      <c r="D571" s="66" t="e">
        <f>VLOOKUP(K571,'TCon08 al 2019-02-26'!$A$1:$H$68,8,0)</f>
        <v>#N/A</v>
      </c>
      <c r="E571" s="66">
        <f t="shared" si="38"/>
        <v>1900</v>
      </c>
      <c r="F571" s="66">
        <f t="shared" si="35"/>
        <v>0</v>
      </c>
      <c r="G571" s="10" t="str">
        <f t="shared" si="36"/>
        <v>19000</v>
      </c>
      <c r="H571" s="489"/>
      <c r="I571" s="489"/>
      <c r="J571" s="489"/>
      <c r="K571" s="489"/>
      <c r="L571" s="489"/>
      <c r="M571" s="490"/>
      <c r="N571" s="491"/>
      <c r="O571" s="491"/>
      <c r="P571" s="491"/>
      <c r="Q571" s="492"/>
      <c r="R571" s="493"/>
      <c r="S571" s="489"/>
      <c r="T571" s="492"/>
      <c r="U571" s="492"/>
      <c r="V571" s="493"/>
      <c r="W571" s="489"/>
      <c r="X571" s="489"/>
      <c r="Y571" s="493"/>
      <c r="Z571" s="489"/>
      <c r="AA571" s="489"/>
    </row>
    <row r="572" spans="2:27">
      <c r="B572" s="66" t="e">
        <f>LEFT(VLOOKUP(K572,'TCon08 al 2019-02-26'!$A$1:$H$68,6,0),6)</f>
        <v>#N/A</v>
      </c>
      <c r="C572" s="66" t="e">
        <f t="shared" si="37"/>
        <v>#N/A</v>
      </c>
      <c r="D572" s="66" t="e">
        <f>VLOOKUP(K572,'TCon08 al 2019-02-26'!$A$1:$H$68,8,0)</f>
        <v>#N/A</v>
      </c>
      <c r="E572" s="66">
        <f t="shared" si="38"/>
        <v>1900</v>
      </c>
      <c r="F572" s="66">
        <f t="shared" si="35"/>
        <v>0</v>
      </c>
      <c r="G572" s="10" t="str">
        <f t="shared" si="36"/>
        <v>19000</v>
      </c>
      <c r="H572" s="489"/>
      <c r="I572" s="489"/>
      <c r="J572" s="489"/>
      <c r="K572" s="489"/>
      <c r="L572" s="489"/>
      <c r="M572" s="490"/>
      <c r="N572" s="491"/>
      <c r="O572" s="491"/>
      <c r="P572" s="491"/>
      <c r="Q572" s="492"/>
      <c r="R572" s="493"/>
      <c r="S572" s="489"/>
      <c r="T572" s="492"/>
      <c r="U572" s="492"/>
      <c r="V572" s="493"/>
      <c r="W572" s="489"/>
      <c r="X572" s="489"/>
      <c r="Y572" s="493"/>
      <c r="Z572" s="489"/>
      <c r="AA572" s="489"/>
    </row>
    <row r="573" spans="2:27">
      <c r="B573" s="66" t="e">
        <f>LEFT(VLOOKUP(K573,'TCon08 al 2019-02-26'!$A$1:$H$68,6,0),6)</f>
        <v>#N/A</v>
      </c>
      <c r="C573" s="66" t="e">
        <f t="shared" si="37"/>
        <v>#N/A</v>
      </c>
      <c r="D573" s="66" t="e">
        <f>VLOOKUP(K573,'TCon08 al 2019-02-26'!$A$1:$H$68,8,0)</f>
        <v>#N/A</v>
      </c>
      <c r="E573" s="66">
        <f t="shared" si="38"/>
        <v>1900</v>
      </c>
      <c r="F573" s="66">
        <f t="shared" si="35"/>
        <v>0</v>
      </c>
      <c r="G573" s="10" t="str">
        <f t="shared" si="36"/>
        <v>19000</v>
      </c>
      <c r="H573" s="489"/>
      <c r="I573" s="489"/>
      <c r="J573" s="489"/>
      <c r="K573" s="489"/>
      <c r="L573" s="489"/>
      <c r="M573" s="490"/>
      <c r="N573" s="491"/>
      <c r="O573" s="491"/>
      <c r="P573" s="491"/>
      <c r="Q573" s="492"/>
      <c r="R573" s="493"/>
      <c r="S573" s="489"/>
      <c r="T573" s="492"/>
      <c r="U573" s="492"/>
      <c r="V573" s="493"/>
      <c r="W573" s="489"/>
      <c r="X573" s="489"/>
      <c r="Y573" s="493"/>
      <c r="Z573" s="489"/>
      <c r="AA573" s="489"/>
    </row>
    <row r="574" spans="2:27">
      <c r="B574" s="66" t="e">
        <f>LEFT(VLOOKUP(K574,'TCon08 al 2019-02-26'!$A$1:$H$68,6,0),6)</f>
        <v>#N/A</v>
      </c>
      <c r="C574" s="66" t="e">
        <f t="shared" si="37"/>
        <v>#N/A</v>
      </c>
      <c r="D574" s="66" t="e">
        <f>VLOOKUP(K574,'TCon08 al 2019-02-26'!$A$1:$H$68,8,0)</f>
        <v>#N/A</v>
      </c>
      <c r="E574" s="66">
        <f t="shared" si="38"/>
        <v>1900</v>
      </c>
      <c r="F574" s="66">
        <f t="shared" si="35"/>
        <v>0</v>
      </c>
      <c r="G574" s="10" t="str">
        <f t="shared" si="36"/>
        <v>19000</v>
      </c>
      <c r="H574" s="489"/>
      <c r="I574" s="489"/>
      <c r="J574" s="489"/>
      <c r="K574" s="489"/>
      <c r="L574" s="489"/>
      <c r="M574" s="490"/>
      <c r="N574" s="491"/>
      <c r="O574" s="491"/>
      <c r="P574" s="491"/>
      <c r="Q574" s="492"/>
      <c r="R574" s="493"/>
      <c r="S574" s="489"/>
      <c r="T574" s="492"/>
      <c r="U574" s="492"/>
      <c r="V574" s="493"/>
      <c r="W574" s="489"/>
      <c r="X574" s="489"/>
      <c r="Y574" s="493"/>
      <c r="Z574" s="489"/>
      <c r="AA574" s="489"/>
    </row>
    <row r="575" spans="2:27">
      <c r="B575" s="66" t="e">
        <f>LEFT(VLOOKUP(K575,'TCon08 al 2019-02-26'!$A$1:$H$68,6,0),6)</f>
        <v>#N/A</v>
      </c>
      <c r="C575" s="66" t="e">
        <f t="shared" si="37"/>
        <v>#N/A</v>
      </c>
      <c r="D575" s="66" t="e">
        <f>VLOOKUP(K575,'TCon08 al 2019-02-26'!$A$1:$H$68,8,0)</f>
        <v>#N/A</v>
      </c>
      <c r="E575" s="66">
        <f t="shared" si="38"/>
        <v>1900</v>
      </c>
      <c r="F575" s="66">
        <f t="shared" si="35"/>
        <v>0</v>
      </c>
      <c r="G575" s="10" t="str">
        <f t="shared" si="36"/>
        <v>19000</v>
      </c>
      <c r="H575" s="489"/>
      <c r="I575" s="489"/>
      <c r="J575" s="489"/>
      <c r="K575" s="489"/>
      <c r="L575" s="489"/>
      <c r="M575" s="490"/>
      <c r="N575" s="491"/>
      <c r="O575" s="491"/>
      <c r="P575" s="491"/>
      <c r="Q575" s="492"/>
      <c r="R575" s="493"/>
      <c r="S575" s="489"/>
      <c r="T575" s="492"/>
      <c r="U575" s="492"/>
      <c r="V575" s="493"/>
      <c r="W575" s="489"/>
      <c r="X575" s="489"/>
      <c r="Y575" s="493"/>
      <c r="Z575" s="489"/>
      <c r="AA575" s="489"/>
    </row>
    <row r="576" spans="2:27">
      <c r="B576" s="66" t="e">
        <f>LEFT(VLOOKUP(K576,'TCon08 al 2019-02-26'!$A$1:$H$68,6,0),6)</f>
        <v>#N/A</v>
      </c>
      <c r="C576" s="66" t="e">
        <f t="shared" si="37"/>
        <v>#N/A</v>
      </c>
      <c r="D576" s="66" t="e">
        <f>VLOOKUP(K576,'TCon08 al 2019-02-26'!$A$1:$H$68,8,0)</f>
        <v>#N/A</v>
      </c>
      <c r="E576" s="66">
        <f t="shared" si="38"/>
        <v>1900</v>
      </c>
      <c r="F576" s="66">
        <f t="shared" si="35"/>
        <v>0</v>
      </c>
      <c r="G576" s="10" t="str">
        <f t="shared" si="36"/>
        <v>19000</v>
      </c>
      <c r="H576" s="489"/>
      <c r="I576" s="489"/>
      <c r="J576" s="489"/>
      <c r="K576" s="489"/>
      <c r="L576" s="489"/>
      <c r="M576" s="490"/>
      <c r="N576" s="491"/>
      <c r="O576" s="491"/>
      <c r="P576" s="491"/>
      <c r="Q576" s="492"/>
      <c r="R576" s="493"/>
      <c r="S576" s="489"/>
      <c r="T576" s="492"/>
      <c r="U576" s="492"/>
      <c r="V576" s="493"/>
      <c r="W576" s="489"/>
      <c r="X576" s="489"/>
      <c r="Y576" s="493"/>
      <c r="Z576" s="489"/>
      <c r="AA576" s="489"/>
    </row>
    <row r="577" spans="2:27">
      <c r="B577" s="66" t="e">
        <f>LEFT(VLOOKUP(K577,'TCon08 al 2019-02-26'!$A$1:$H$68,6,0),6)</f>
        <v>#N/A</v>
      </c>
      <c r="C577" s="66" t="e">
        <f t="shared" si="37"/>
        <v>#N/A</v>
      </c>
      <c r="D577" s="66" t="e">
        <f>VLOOKUP(K577,'TCon08 al 2019-02-26'!$A$1:$H$68,8,0)</f>
        <v>#N/A</v>
      </c>
      <c r="E577" s="66">
        <f t="shared" si="38"/>
        <v>1900</v>
      </c>
      <c r="F577" s="66">
        <f t="shared" si="35"/>
        <v>0</v>
      </c>
      <c r="G577" s="10" t="str">
        <f t="shared" si="36"/>
        <v>19000</v>
      </c>
      <c r="H577" s="489"/>
      <c r="I577" s="489"/>
      <c r="J577" s="489"/>
      <c r="K577" s="489"/>
      <c r="L577" s="489"/>
      <c r="M577" s="490"/>
      <c r="N577" s="491"/>
      <c r="O577" s="491"/>
      <c r="P577" s="491"/>
      <c r="Q577" s="492"/>
      <c r="R577" s="493"/>
      <c r="S577" s="489"/>
      <c r="T577" s="492"/>
      <c r="U577" s="492"/>
      <c r="V577" s="493"/>
      <c r="W577" s="489"/>
      <c r="X577" s="489"/>
      <c r="Y577" s="493"/>
      <c r="Z577" s="489"/>
      <c r="AA577" s="489"/>
    </row>
    <row r="578" spans="2:27">
      <c r="B578" s="66" t="e">
        <f>LEFT(VLOOKUP(K578,'TCon08 al 2019-02-26'!$A$1:$H$68,6,0),6)</f>
        <v>#N/A</v>
      </c>
      <c r="C578" s="66" t="e">
        <f t="shared" si="37"/>
        <v>#N/A</v>
      </c>
      <c r="D578" s="66" t="e">
        <f>VLOOKUP(K578,'TCon08 al 2019-02-26'!$A$1:$H$68,8,0)</f>
        <v>#N/A</v>
      </c>
      <c r="E578" s="66">
        <f t="shared" si="38"/>
        <v>1900</v>
      </c>
      <c r="F578" s="66">
        <f t="shared" si="35"/>
        <v>0</v>
      </c>
      <c r="G578" s="10" t="str">
        <f t="shared" si="36"/>
        <v>19000</v>
      </c>
      <c r="H578" s="489"/>
      <c r="I578" s="489"/>
      <c r="J578" s="489"/>
      <c r="K578" s="489"/>
      <c r="L578" s="489"/>
      <c r="M578" s="490"/>
      <c r="N578" s="491"/>
      <c r="O578" s="491"/>
      <c r="P578" s="491"/>
      <c r="Q578" s="492"/>
      <c r="R578" s="493"/>
      <c r="S578" s="489"/>
      <c r="T578" s="492"/>
      <c r="U578" s="492"/>
      <c r="V578" s="493"/>
      <c r="W578" s="489"/>
      <c r="X578" s="489"/>
      <c r="Y578" s="493"/>
      <c r="Z578" s="489"/>
      <c r="AA578" s="489"/>
    </row>
    <row r="579" spans="2:27">
      <c r="B579" s="66" t="e">
        <f>LEFT(VLOOKUP(K579,'TCon08 al 2019-02-26'!$A$1:$H$68,6,0),6)</f>
        <v>#N/A</v>
      </c>
      <c r="C579" s="66" t="e">
        <f t="shared" si="37"/>
        <v>#N/A</v>
      </c>
      <c r="D579" s="66" t="e">
        <f>VLOOKUP(K579,'TCon08 al 2019-02-26'!$A$1:$H$68,8,0)</f>
        <v>#N/A</v>
      </c>
      <c r="E579" s="66">
        <f t="shared" si="38"/>
        <v>1900</v>
      </c>
      <c r="F579" s="66">
        <f t="shared" si="35"/>
        <v>0</v>
      </c>
      <c r="G579" s="10" t="str">
        <f t="shared" si="36"/>
        <v>19000</v>
      </c>
      <c r="H579" s="489"/>
      <c r="I579" s="489"/>
      <c r="J579" s="489"/>
      <c r="K579" s="489"/>
      <c r="L579" s="489"/>
      <c r="M579" s="490"/>
      <c r="N579" s="491"/>
      <c r="O579" s="491"/>
      <c r="P579" s="491"/>
      <c r="Q579" s="492"/>
      <c r="R579" s="493"/>
      <c r="S579" s="489"/>
      <c r="T579" s="492"/>
      <c r="U579" s="492"/>
      <c r="V579" s="493"/>
      <c r="W579" s="489"/>
      <c r="X579" s="489"/>
      <c r="Y579" s="493"/>
      <c r="Z579" s="489"/>
      <c r="AA579" s="489"/>
    </row>
    <row r="580" spans="2:27">
      <c r="B580" s="66" t="e">
        <f>LEFT(VLOOKUP(K580,'TCon08 al 2019-02-26'!$A$1:$H$68,6,0),6)</f>
        <v>#N/A</v>
      </c>
      <c r="C580" s="66" t="e">
        <f t="shared" si="37"/>
        <v>#N/A</v>
      </c>
      <c r="D580" s="66" t="e">
        <f>VLOOKUP(K580,'TCon08 al 2019-02-26'!$A$1:$H$68,8,0)</f>
        <v>#N/A</v>
      </c>
      <c r="E580" s="66">
        <f t="shared" si="38"/>
        <v>1900</v>
      </c>
      <c r="F580" s="66">
        <f t="shared" si="35"/>
        <v>0</v>
      </c>
      <c r="G580" s="10" t="str">
        <f t="shared" si="36"/>
        <v>19000</v>
      </c>
      <c r="H580" s="489"/>
      <c r="I580" s="489"/>
      <c r="J580" s="489"/>
      <c r="K580" s="489"/>
      <c r="L580" s="489"/>
      <c r="M580" s="490"/>
      <c r="N580" s="491"/>
      <c r="O580" s="491"/>
      <c r="P580" s="491"/>
      <c r="Q580" s="492"/>
      <c r="R580" s="493"/>
      <c r="S580" s="489"/>
      <c r="T580" s="492"/>
      <c r="U580" s="492"/>
      <c r="V580" s="493"/>
      <c r="W580" s="489"/>
      <c r="X580" s="489"/>
      <c r="Y580" s="493"/>
      <c r="Z580" s="489"/>
      <c r="AA580" s="489"/>
    </row>
    <row r="581" spans="2:27">
      <c r="B581" s="66" t="e">
        <f>LEFT(VLOOKUP(K581,'TCon08 al 2019-02-26'!$A$1:$H$68,6,0),6)</f>
        <v>#N/A</v>
      </c>
      <c r="C581" s="66" t="e">
        <f t="shared" si="37"/>
        <v>#N/A</v>
      </c>
      <c r="D581" s="66" t="e">
        <f>VLOOKUP(K581,'TCon08 al 2019-02-26'!$A$1:$H$68,8,0)</f>
        <v>#N/A</v>
      </c>
      <c r="E581" s="66">
        <f t="shared" si="38"/>
        <v>1900</v>
      </c>
      <c r="F581" s="66">
        <f t="shared" ref="F581:F644" si="39">+IF(J581=0,0,MONTH(J581))</f>
        <v>0</v>
      </c>
      <c r="G581" s="10" t="str">
        <f t="shared" ref="G581:G644" si="40">+E581&amp;F581</f>
        <v>19000</v>
      </c>
      <c r="H581" s="489"/>
      <c r="I581" s="489"/>
      <c r="J581" s="489"/>
      <c r="K581" s="489"/>
      <c r="L581" s="489"/>
      <c r="M581" s="490"/>
      <c r="N581" s="491"/>
      <c r="O581" s="491"/>
      <c r="P581" s="491"/>
      <c r="Q581" s="492"/>
      <c r="R581" s="493"/>
      <c r="S581" s="489"/>
      <c r="T581" s="492"/>
      <c r="U581" s="492"/>
      <c r="V581" s="493"/>
      <c r="W581" s="489"/>
      <c r="X581" s="489"/>
      <c r="Y581" s="493"/>
      <c r="Z581" s="489"/>
      <c r="AA581" s="489"/>
    </row>
    <row r="582" spans="2:27">
      <c r="B582" s="66" t="e">
        <f>LEFT(VLOOKUP(K582,'TCon08 al 2019-02-26'!$A$1:$H$68,6,0),6)</f>
        <v>#N/A</v>
      </c>
      <c r="C582" s="66" t="e">
        <f t="shared" si="37"/>
        <v>#N/A</v>
      </c>
      <c r="D582" s="66" t="e">
        <f>VLOOKUP(K582,'TCon08 al 2019-02-26'!$A$1:$H$68,8,0)</f>
        <v>#N/A</v>
      </c>
      <c r="E582" s="66">
        <f t="shared" si="38"/>
        <v>1900</v>
      </c>
      <c r="F582" s="66">
        <f t="shared" si="39"/>
        <v>0</v>
      </c>
      <c r="G582" s="10" t="str">
        <f t="shared" si="40"/>
        <v>19000</v>
      </c>
      <c r="H582" s="489"/>
      <c r="I582" s="489"/>
      <c r="J582" s="489"/>
      <c r="K582" s="489"/>
      <c r="L582" s="489"/>
      <c r="M582" s="490"/>
      <c r="N582" s="491"/>
      <c r="O582" s="491"/>
      <c r="P582" s="491"/>
      <c r="Q582" s="492"/>
      <c r="R582" s="493"/>
      <c r="S582" s="489"/>
      <c r="T582" s="492"/>
      <c r="U582" s="492"/>
      <c r="V582" s="493"/>
      <c r="W582" s="489"/>
      <c r="X582" s="489"/>
      <c r="Y582" s="493"/>
      <c r="Z582" s="489"/>
      <c r="AA582" s="489"/>
    </row>
    <row r="583" spans="2:27">
      <c r="B583" s="66" t="e">
        <f>LEFT(VLOOKUP(K583,'TCon08 al 2019-02-26'!$A$1:$H$68,6,0),6)</f>
        <v>#N/A</v>
      </c>
      <c r="C583" s="66" t="e">
        <f t="shared" si="37"/>
        <v>#N/A</v>
      </c>
      <c r="D583" s="66" t="e">
        <f>VLOOKUP(K583,'TCon08 al 2019-02-26'!$A$1:$H$68,8,0)</f>
        <v>#N/A</v>
      </c>
      <c r="E583" s="66">
        <f t="shared" si="38"/>
        <v>1900</v>
      </c>
      <c r="F583" s="66">
        <f t="shared" si="39"/>
        <v>0</v>
      </c>
      <c r="G583" s="10" t="str">
        <f t="shared" si="40"/>
        <v>19000</v>
      </c>
      <c r="H583" s="489"/>
      <c r="I583" s="489"/>
      <c r="J583" s="489"/>
      <c r="K583" s="489"/>
      <c r="L583" s="489"/>
      <c r="M583" s="490"/>
      <c r="N583" s="491"/>
      <c r="O583" s="491"/>
      <c r="P583" s="491"/>
      <c r="Q583" s="492"/>
      <c r="R583" s="493"/>
      <c r="S583" s="489"/>
      <c r="T583" s="492"/>
      <c r="U583" s="492"/>
      <c r="V583" s="493"/>
      <c r="W583" s="489"/>
      <c r="X583" s="489"/>
      <c r="Y583" s="493"/>
      <c r="Z583" s="489"/>
      <c r="AA583" s="489"/>
    </row>
    <row r="584" spans="2:27">
      <c r="B584" s="66" t="e">
        <f>LEFT(VLOOKUP(K584,'TCon08 al 2019-02-26'!$A$1:$H$68,6,0),6)</f>
        <v>#N/A</v>
      </c>
      <c r="C584" s="66" t="e">
        <f t="shared" si="37"/>
        <v>#N/A</v>
      </c>
      <c r="D584" s="66" t="e">
        <f>VLOOKUP(K584,'TCon08 al 2019-02-26'!$A$1:$H$68,8,0)</f>
        <v>#N/A</v>
      </c>
      <c r="E584" s="66">
        <f t="shared" si="38"/>
        <v>1900</v>
      </c>
      <c r="F584" s="66">
        <f t="shared" si="39"/>
        <v>0</v>
      </c>
      <c r="G584" s="10" t="str">
        <f t="shared" si="40"/>
        <v>19000</v>
      </c>
      <c r="H584" s="489"/>
      <c r="I584" s="489"/>
      <c r="J584" s="489"/>
      <c r="K584" s="489"/>
      <c r="L584" s="489"/>
      <c r="M584" s="490"/>
      <c r="N584" s="491"/>
      <c r="O584" s="491"/>
      <c r="P584" s="491"/>
      <c r="Q584" s="492"/>
      <c r="R584" s="493"/>
      <c r="S584" s="489"/>
      <c r="T584" s="492"/>
      <c r="U584" s="492"/>
      <c r="V584" s="493"/>
      <c r="W584" s="489"/>
      <c r="X584" s="489"/>
      <c r="Y584" s="493"/>
      <c r="Z584" s="489"/>
      <c r="AA584" s="489"/>
    </row>
    <row r="585" spans="2:27">
      <c r="B585" s="66" t="e">
        <f>LEFT(VLOOKUP(K585,'TCon08 al 2019-02-26'!$A$1:$H$68,6,0),6)</f>
        <v>#N/A</v>
      </c>
      <c r="C585" s="66" t="e">
        <f t="shared" si="37"/>
        <v>#N/A</v>
      </c>
      <c r="D585" s="66" t="e">
        <f>VLOOKUP(K585,'TCon08 al 2019-02-26'!$A$1:$H$68,8,0)</f>
        <v>#N/A</v>
      </c>
      <c r="E585" s="66">
        <f t="shared" si="38"/>
        <v>1900</v>
      </c>
      <c r="F585" s="66">
        <f t="shared" si="39"/>
        <v>0</v>
      </c>
      <c r="G585" s="10" t="str">
        <f t="shared" si="40"/>
        <v>19000</v>
      </c>
      <c r="H585" s="489"/>
      <c r="I585" s="489"/>
      <c r="J585" s="489"/>
      <c r="K585" s="489"/>
      <c r="L585" s="489"/>
      <c r="M585" s="490"/>
      <c r="N585" s="491"/>
      <c r="O585" s="491"/>
      <c r="P585" s="491"/>
      <c r="Q585" s="492"/>
      <c r="R585" s="493"/>
      <c r="S585" s="489"/>
      <c r="T585" s="492"/>
      <c r="U585" s="492"/>
      <c r="V585" s="493"/>
      <c r="W585" s="489"/>
      <c r="X585" s="489"/>
      <c r="Y585" s="493"/>
      <c r="Z585" s="489"/>
      <c r="AA585" s="489"/>
    </row>
    <row r="586" spans="2:27">
      <c r="B586" s="66" t="e">
        <f>LEFT(VLOOKUP(K586,'TCon08 al 2019-02-26'!$A$1:$H$68,6,0),6)</f>
        <v>#N/A</v>
      </c>
      <c r="C586" s="66" t="e">
        <f t="shared" si="37"/>
        <v>#N/A</v>
      </c>
      <c r="D586" s="66" t="e">
        <f>VLOOKUP(K586,'TCon08 al 2019-02-26'!$A$1:$H$68,8,0)</f>
        <v>#N/A</v>
      </c>
      <c r="E586" s="66">
        <f t="shared" si="38"/>
        <v>1900</v>
      </c>
      <c r="F586" s="66">
        <f t="shared" si="39"/>
        <v>0</v>
      </c>
      <c r="G586" s="10" t="str">
        <f t="shared" si="40"/>
        <v>19000</v>
      </c>
      <c r="H586" s="489"/>
      <c r="I586" s="489"/>
      <c r="J586" s="489"/>
      <c r="K586" s="489"/>
      <c r="L586" s="489"/>
      <c r="M586" s="490"/>
      <c r="N586" s="491"/>
      <c r="O586" s="491"/>
      <c r="P586" s="491"/>
      <c r="Q586" s="492"/>
      <c r="R586" s="493"/>
      <c r="S586" s="489"/>
      <c r="T586" s="492"/>
      <c r="U586" s="492"/>
      <c r="V586" s="493"/>
      <c r="W586" s="489"/>
      <c r="X586" s="489"/>
      <c r="Y586" s="493"/>
      <c r="Z586" s="489"/>
      <c r="AA586" s="489"/>
    </row>
    <row r="587" spans="2:27">
      <c r="B587" s="66" t="e">
        <f>LEFT(VLOOKUP(K587,'TCon08 al 2019-02-26'!$A$1:$H$68,6,0),6)</f>
        <v>#N/A</v>
      </c>
      <c r="C587" s="66" t="e">
        <f t="shared" si="37"/>
        <v>#N/A</v>
      </c>
      <c r="D587" s="66" t="e">
        <f>VLOOKUP(K587,'TCon08 al 2019-02-26'!$A$1:$H$68,8,0)</f>
        <v>#N/A</v>
      </c>
      <c r="E587" s="66">
        <f t="shared" si="38"/>
        <v>1900</v>
      </c>
      <c r="F587" s="66">
        <f t="shared" si="39"/>
        <v>0</v>
      </c>
      <c r="G587" s="10" t="str">
        <f t="shared" si="40"/>
        <v>19000</v>
      </c>
      <c r="H587" s="489"/>
      <c r="I587" s="489"/>
      <c r="J587" s="489"/>
      <c r="K587" s="489"/>
      <c r="L587" s="489"/>
      <c r="M587" s="490"/>
      <c r="N587" s="491"/>
      <c r="O587" s="491"/>
      <c r="P587" s="491"/>
      <c r="Q587" s="492"/>
      <c r="R587" s="493"/>
      <c r="S587" s="489"/>
      <c r="T587" s="492"/>
      <c r="U587" s="492"/>
      <c r="V587" s="493"/>
      <c r="W587" s="489"/>
      <c r="X587" s="489"/>
      <c r="Y587" s="493"/>
      <c r="Z587" s="489"/>
      <c r="AA587" s="489"/>
    </row>
    <row r="588" spans="2:27">
      <c r="B588" s="66" t="e">
        <f>LEFT(VLOOKUP(K588,'TCon08 al 2019-02-26'!$A$1:$H$68,6,0),6)</f>
        <v>#N/A</v>
      </c>
      <c r="C588" s="66" t="e">
        <f t="shared" si="37"/>
        <v>#N/A</v>
      </c>
      <c r="D588" s="66" t="e">
        <f>VLOOKUP(K588,'TCon08 al 2019-02-26'!$A$1:$H$68,8,0)</f>
        <v>#N/A</v>
      </c>
      <c r="E588" s="66">
        <f t="shared" si="38"/>
        <v>1900</v>
      </c>
      <c r="F588" s="66">
        <f t="shared" si="39"/>
        <v>0</v>
      </c>
      <c r="G588" s="10" t="str">
        <f t="shared" si="40"/>
        <v>19000</v>
      </c>
      <c r="H588" s="489"/>
      <c r="I588" s="489"/>
      <c r="J588" s="489"/>
      <c r="K588" s="489"/>
      <c r="L588" s="489"/>
      <c r="M588" s="490"/>
      <c r="N588" s="491"/>
      <c r="O588" s="491"/>
      <c r="P588" s="491"/>
      <c r="Q588" s="492"/>
      <c r="R588" s="493"/>
      <c r="S588" s="489"/>
      <c r="T588" s="492"/>
      <c r="U588" s="492"/>
      <c r="V588" s="493"/>
      <c r="W588" s="489"/>
      <c r="X588" s="489"/>
      <c r="Y588" s="493"/>
      <c r="Z588" s="489"/>
      <c r="AA588" s="489"/>
    </row>
    <row r="589" spans="2:27">
      <c r="B589" s="66" t="e">
        <f>LEFT(VLOOKUP(K589,'TCon08 al 2019-02-26'!$A$1:$H$68,6,0),6)</f>
        <v>#N/A</v>
      </c>
      <c r="C589" s="66" t="e">
        <f t="shared" si="37"/>
        <v>#N/A</v>
      </c>
      <c r="D589" s="66" t="e">
        <f>VLOOKUP(K589,'TCon08 al 2019-02-26'!$A$1:$H$68,8,0)</f>
        <v>#N/A</v>
      </c>
      <c r="E589" s="66">
        <f t="shared" si="38"/>
        <v>1900</v>
      </c>
      <c r="F589" s="66">
        <f t="shared" si="39"/>
        <v>0</v>
      </c>
      <c r="G589" s="10" t="str">
        <f t="shared" si="40"/>
        <v>19000</v>
      </c>
      <c r="H589" s="489"/>
      <c r="I589" s="489"/>
      <c r="J589" s="489"/>
      <c r="K589" s="489"/>
      <c r="L589" s="489"/>
      <c r="M589" s="490"/>
      <c r="N589" s="491"/>
      <c r="O589" s="491"/>
      <c r="P589" s="491"/>
      <c r="Q589" s="492"/>
      <c r="R589" s="493"/>
      <c r="S589" s="489"/>
      <c r="T589" s="492"/>
      <c r="U589" s="492"/>
      <c r="V589" s="493"/>
      <c r="W589" s="489"/>
      <c r="X589" s="489"/>
      <c r="Y589" s="493"/>
      <c r="Z589" s="489"/>
      <c r="AA589" s="489"/>
    </row>
    <row r="590" spans="2:27">
      <c r="B590" s="66" t="e">
        <f>LEFT(VLOOKUP(K590,'TCon08 al 2019-02-26'!$A$1:$H$68,6,0),6)</f>
        <v>#N/A</v>
      </c>
      <c r="C590" s="66" t="e">
        <f t="shared" si="37"/>
        <v>#N/A</v>
      </c>
      <c r="D590" s="66" t="e">
        <f>VLOOKUP(K590,'TCon08 al 2019-02-26'!$A$1:$H$68,8,0)</f>
        <v>#N/A</v>
      </c>
      <c r="E590" s="66">
        <f t="shared" si="38"/>
        <v>1900</v>
      </c>
      <c r="F590" s="66">
        <f t="shared" si="39"/>
        <v>0</v>
      </c>
      <c r="G590" s="10" t="str">
        <f t="shared" si="40"/>
        <v>19000</v>
      </c>
      <c r="H590" s="489"/>
      <c r="I590" s="489"/>
      <c r="J590" s="489"/>
      <c r="K590" s="489"/>
      <c r="L590" s="489"/>
      <c r="M590" s="490"/>
      <c r="N590" s="491"/>
      <c r="O590" s="491"/>
      <c r="P590" s="491"/>
      <c r="Q590" s="492"/>
      <c r="R590" s="493"/>
      <c r="S590" s="489"/>
      <c r="T590" s="492"/>
      <c r="U590" s="492"/>
      <c r="V590" s="493"/>
      <c r="W590" s="489"/>
      <c r="X590" s="489"/>
      <c r="Y590" s="493"/>
      <c r="Z590" s="489"/>
      <c r="AA590" s="489"/>
    </row>
    <row r="591" spans="2:27">
      <c r="B591" s="66" t="e">
        <f>LEFT(VLOOKUP(K591,'TCon08 al 2019-02-26'!$A$1:$H$68,6,0),6)</f>
        <v>#N/A</v>
      </c>
      <c r="C591" s="66" t="e">
        <f t="shared" si="37"/>
        <v>#N/A</v>
      </c>
      <c r="D591" s="66" t="e">
        <f>VLOOKUP(K591,'TCon08 al 2019-02-26'!$A$1:$H$68,8,0)</f>
        <v>#N/A</v>
      </c>
      <c r="E591" s="66">
        <f t="shared" si="38"/>
        <v>1900</v>
      </c>
      <c r="F591" s="66">
        <f t="shared" si="39"/>
        <v>0</v>
      </c>
      <c r="G591" s="10" t="str">
        <f t="shared" si="40"/>
        <v>19000</v>
      </c>
      <c r="H591" s="489"/>
      <c r="I591" s="489"/>
      <c r="J591" s="489"/>
      <c r="K591" s="489"/>
      <c r="L591" s="489"/>
      <c r="M591" s="490"/>
      <c r="N591" s="491"/>
      <c r="O591" s="491"/>
      <c r="P591" s="491"/>
      <c r="Q591" s="492"/>
      <c r="R591" s="493"/>
      <c r="S591" s="489"/>
      <c r="T591" s="492"/>
      <c r="U591" s="492"/>
      <c r="V591" s="493"/>
      <c r="W591" s="489"/>
      <c r="X591" s="489"/>
      <c r="Y591" s="493"/>
      <c r="Z591" s="489"/>
      <c r="AA591" s="489"/>
    </row>
    <row r="592" spans="2:27">
      <c r="B592" s="66" t="e">
        <f>LEFT(VLOOKUP(K592,'TCon08 al 2019-02-26'!$A$1:$H$68,6,0),6)</f>
        <v>#N/A</v>
      </c>
      <c r="C592" s="66" t="e">
        <f t="shared" ref="C592:C632" si="41">CONCATENATE(MID(B592,1,1),".",MID(B592,2,1),".",MID(B592,3,2),".",MID(B592,5,2))</f>
        <v>#N/A</v>
      </c>
      <c r="D592" s="66" t="e">
        <f>VLOOKUP(K592,'TCon08 al 2019-02-26'!$A$1:$H$68,8,0)</f>
        <v>#N/A</v>
      </c>
      <c r="E592" s="66">
        <f t="shared" ref="E592:E632" si="42">YEAR(J592)</f>
        <v>1900</v>
      </c>
      <c r="F592" s="66">
        <f t="shared" si="39"/>
        <v>0</v>
      </c>
      <c r="G592" s="10" t="str">
        <f t="shared" si="40"/>
        <v>19000</v>
      </c>
      <c r="H592" s="489"/>
      <c r="I592" s="489"/>
      <c r="J592" s="489"/>
      <c r="K592" s="489"/>
      <c r="L592" s="489"/>
      <c r="M592" s="490"/>
      <c r="N592" s="491"/>
      <c r="O592" s="491"/>
      <c r="P592" s="491"/>
      <c r="Q592" s="492"/>
      <c r="R592" s="493"/>
      <c r="S592" s="489"/>
      <c r="T592" s="492"/>
      <c r="U592" s="492"/>
      <c r="V592" s="493"/>
      <c r="W592" s="489"/>
      <c r="X592" s="489"/>
      <c r="Y592" s="493"/>
      <c r="Z592" s="489"/>
      <c r="AA592" s="489"/>
    </row>
    <row r="593" spans="2:27">
      <c r="B593" s="66" t="e">
        <f>LEFT(VLOOKUP(K593,'TCon08 al 2019-02-26'!$A$1:$H$68,6,0),6)</f>
        <v>#N/A</v>
      </c>
      <c r="C593" s="66" t="e">
        <f t="shared" si="41"/>
        <v>#N/A</v>
      </c>
      <c r="D593" s="66" t="e">
        <f>VLOOKUP(K593,'TCon08 al 2019-02-26'!$A$1:$H$68,8,0)</f>
        <v>#N/A</v>
      </c>
      <c r="E593" s="66">
        <f t="shared" si="42"/>
        <v>1900</v>
      </c>
      <c r="F593" s="66">
        <f t="shared" si="39"/>
        <v>0</v>
      </c>
      <c r="G593" s="10" t="str">
        <f t="shared" si="40"/>
        <v>19000</v>
      </c>
      <c r="H593" s="489"/>
      <c r="I593" s="489"/>
      <c r="J593" s="489"/>
      <c r="K593" s="489"/>
      <c r="L593" s="489"/>
      <c r="M593" s="490"/>
      <c r="N593" s="491"/>
      <c r="O593" s="491"/>
      <c r="P593" s="491"/>
      <c r="Q593" s="492"/>
      <c r="R593" s="493"/>
      <c r="S593" s="489"/>
      <c r="T593" s="492"/>
      <c r="U593" s="492"/>
      <c r="V593" s="493"/>
      <c r="W593" s="489"/>
      <c r="X593" s="489"/>
      <c r="Y593" s="493"/>
      <c r="Z593" s="489"/>
      <c r="AA593" s="489"/>
    </row>
    <row r="594" spans="2:27">
      <c r="B594" s="66" t="e">
        <f>LEFT(VLOOKUP(K594,'TCon08 al 2019-02-26'!$A$1:$H$68,6,0),6)</f>
        <v>#N/A</v>
      </c>
      <c r="C594" s="66" t="e">
        <f t="shared" si="41"/>
        <v>#N/A</v>
      </c>
      <c r="D594" s="66" t="e">
        <f>VLOOKUP(K594,'TCon08 al 2019-02-26'!$A$1:$H$68,8,0)</f>
        <v>#N/A</v>
      </c>
      <c r="E594" s="66">
        <f t="shared" si="42"/>
        <v>1900</v>
      </c>
      <c r="F594" s="66">
        <f t="shared" si="39"/>
        <v>0</v>
      </c>
      <c r="G594" s="10" t="str">
        <f t="shared" si="40"/>
        <v>19000</v>
      </c>
      <c r="H594" s="489"/>
      <c r="I594" s="489"/>
      <c r="J594" s="489"/>
      <c r="K594" s="489"/>
      <c r="L594" s="489"/>
      <c r="M594" s="490"/>
      <c r="N594" s="491"/>
      <c r="O594" s="491"/>
      <c r="P594" s="491"/>
      <c r="Q594" s="492"/>
      <c r="R594" s="493"/>
      <c r="S594" s="489"/>
      <c r="T594" s="492"/>
      <c r="U594" s="492"/>
      <c r="V594" s="493"/>
      <c r="W594" s="489"/>
      <c r="X594" s="489"/>
      <c r="Y594" s="493"/>
      <c r="Z594" s="489"/>
      <c r="AA594" s="489"/>
    </row>
    <row r="595" spans="2:27">
      <c r="B595" s="66" t="e">
        <f>LEFT(VLOOKUP(K595,'TCon08 al 2019-02-26'!$A$1:$H$68,6,0),6)</f>
        <v>#N/A</v>
      </c>
      <c r="C595" s="66" t="e">
        <f t="shared" si="41"/>
        <v>#N/A</v>
      </c>
      <c r="D595" s="66" t="e">
        <f>VLOOKUP(K595,'TCon08 al 2019-02-26'!$A$1:$H$68,8,0)</f>
        <v>#N/A</v>
      </c>
      <c r="E595" s="66">
        <f t="shared" si="42"/>
        <v>1900</v>
      </c>
      <c r="F595" s="66">
        <f t="shared" si="39"/>
        <v>0</v>
      </c>
      <c r="G595" s="10" t="str">
        <f t="shared" si="40"/>
        <v>19000</v>
      </c>
      <c r="H595" s="489"/>
      <c r="I595" s="489"/>
      <c r="J595" s="489"/>
      <c r="K595" s="489"/>
      <c r="L595" s="489"/>
      <c r="M595" s="490"/>
      <c r="N595" s="491"/>
      <c r="O595" s="491"/>
      <c r="P595" s="491"/>
      <c r="Q595" s="492"/>
      <c r="R595" s="493"/>
      <c r="S595" s="489"/>
      <c r="T595" s="492"/>
      <c r="U595" s="492"/>
      <c r="V595" s="493"/>
      <c r="W595" s="489"/>
      <c r="X595" s="489"/>
      <c r="Y595" s="493"/>
      <c r="Z595" s="489"/>
      <c r="AA595" s="489"/>
    </row>
    <row r="596" spans="2:27">
      <c r="B596" s="66" t="e">
        <f>LEFT(VLOOKUP(K596,'TCon08 al 2019-02-26'!$A$1:$H$68,6,0),6)</f>
        <v>#N/A</v>
      </c>
      <c r="C596" s="66" t="e">
        <f t="shared" si="41"/>
        <v>#N/A</v>
      </c>
      <c r="D596" s="66" t="e">
        <f>VLOOKUP(K596,'TCon08 al 2019-02-26'!$A$1:$H$68,8,0)</f>
        <v>#N/A</v>
      </c>
      <c r="E596" s="66">
        <f t="shared" si="42"/>
        <v>1900</v>
      </c>
      <c r="F596" s="66">
        <f t="shared" si="39"/>
        <v>0</v>
      </c>
      <c r="G596" s="10" t="str">
        <f t="shared" si="40"/>
        <v>19000</v>
      </c>
      <c r="H596" s="489"/>
      <c r="I596" s="489"/>
      <c r="J596" s="489"/>
      <c r="K596" s="489"/>
      <c r="L596" s="489"/>
      <c r="M596" s="490"/>
      <c r="N596" s="491"/>
      <c r="O596" s="491"/>
      <c r="P596" s="491"/>
      <c r="Q596" s="492"/>
      <c r="R596" s="493"/>
      <c r="S596" s="489"/>
      <c r="T596" s="492"/>
      <c r="U596" s="492"/>
      <c r="V596" s="493"/>
      <c r="W596" s="489"/>
      <c r="X596" s="489"/>
      <c r="Y596" s="493"/>
      <c r="Z596" s="489"/>
      <c r="AA596" s="489"/>
    </row>
    <row r="597" spans="2:27">
      <c r="B597" s="66" t="e">
        <f>LEFT(VLOOKUP(K597,'TCon08 al 2019-02-26'!$A$1:$H$68,6,0),6)</f>
        <v>#N/A</v>
      </c>
      <c r="C597" s="66" t="e">
        <f t="shared" si="41"/>
        <v>#N/A</v>
      </c>
      <c r="D597" s="66" t="e">
        <f>VLOOKUP(K597,'TCon08 al 2019-02-26'!$A$1:$H$68,8,0)</f>
        <v>#N/A</v>
      </c>
      <c r="E597" s="66">
        <f t="shared" si="42"/>
        <v>1900</v>
      </c>
      <c r="F597" s="66">
        <f t="shared" si="39"/>
        <v>0</v>
      </c>
      <c r="G597" s="10" t="str">
        <f t="shared" si="40"/>
        <v>19000</v>
      </c>
      <c r="H597" s="489"/>
      <c r="I597" s="489"/>
      <c r="J597" s="489"/>
      <c r="K597" s="489"/>
      <c r="L597" s="489"/>
      <c r="M597" s="490"/>
      <c r="N597" s="491"/>
      <c r="O597" s="491"/>
      <c r="P597" s="491"/>
      <c r="Q597" s="492"/>
      <c r="R597" s="493"/>
      <c r="S597" s="489"/>
      <c r="T597" s="492"/>
      <c r="U597" s="492"/>
      <c r="V597" s="493"/>
      <c r="W597" s="489"/>
      <c r="X597" s="489"/>
      <c r="Y597" s="493"/>
      <c r="Z597" s="489"/>
      <c r="AA597" s="489"/>
    </row>
    <row r="598" spans="2:27">
      <c r="B598" s="66" t="e">
        <f>LEFT(VLOOKUP(K598,'TCon08 al 2019-02-26'!$A$1:$H$68,6,0),6)</f>
        <v>#N/A</v>
      </c>
      <c r="C598" s="66" t="e">
        <f t="shared" si="41"/>
        <v>#N/A</v>
      </c>
      <c r="D598" s="66" t="e">
        <f>VLOOKUP(K598,'TCon08 al 2019-02-26'!$A$1:$H$68,8,0)</f>
        <v>#N/A</v>
      </c>
      <c r="E598" s="66">
        <f t="shared" si="42"/>
        <v>1900</v>
      </c>
      <c r="F598" s="66">
        <f t="shared" si="39"/>
        <v>0</v>
      </c>
      <c r="G598" s="10" t="str">
        <f t="shared" si="40"/>
        <v>19000</v>
      </c>
      <c r="H598" s="489"/>
      <c r="I598" s="489"/>
      <c r="J598" s="489"/>
      <c r="K598" s="489"/>
      <c r="L598" s="489"/>
      <c r="M598" s="490"/>
      <c r="N598" s="491"/>
      <c r="O598" s="491"/>
      <c r="P598" s="491"/>
      <c r="Q598" s="492"/>
      <c r="R598" s="493"/>
      <c r="S598" s="489"/>
      <c r="T598" s="492"/>
      <c r="U598" s="492"/>
      <c r="V598" s="493"/>
      <c r="W598" s="489"/>
      <c r="X598" s="489"/>
      <c r="Y598" s="493"/>
      <c r="Z598" s="489"/>
      <c r="AA598" s="489"/>
    </row>
    <row r="599" spans="2:27">
      <c r="B599" s="66" t="e">
        <f>LEFT(VLOOKUP(K599,'TCon08 al 2019-02-26'!$A$1:$H$68,6,0),6)</f>
        <v>#N/A</v>
      </c>
      <c r="C599" s="66" t="e">
        <f t="shared" si="41"/>
        <v>#N/A</v>
      </c>
      <c r="D599" s="66" t="e">
        <f>VLOOKUP(K599,'TCon08 al 2019-02-26'!$A$1:$H$68,8,0)</f>
        <v>#N/A</v>
      </c>
      <c r="E599" s="66">
        <f t="shared" si="42"/>
        <v>1900</v>
      </c>
      <c r="F599" s="66">
        <f t="shared" si="39"/>
        <v>0</v>
      </c>
      <c r="G599" s="10" t="str">
        <f t="shared" si="40"/>
        <v>19000</v>
      </c>
      <c r="H599" s="489"/>
      <c r="I599" s="489"/>
      <c r="J599" s="489"/>
      <c r="K599" s="489"/>
      <c r="L599" s="489"/>
      <c r="M599" s="490"/>
      <c r="N599" s="491"/>
      <c r="O599" s="491"/>
      <c r="P599" s="491"/>
      <c r="Q599" s="492"/>
      <c r="R599" s="493"/>
      <c r="S599" s="489"/>
      <c r="T599" s="492"/>
      <c r="U599" s="492"/>
      <c r="V599" s="493"/>
      <c r="W599" s="489"/>
      <c r="X599" s="489"/>
      <c r="Y599" s="493"/>
      <c r="Z599" s="489"/>
      <c r="AA599" s="489"/>
    </row>
    <row r="600" spans="2:27">
      <c r="B600" s="66" t="e">
        <f>LEFT(VLOOKUP(K600,'TCon08 al 2019-02-26'!$A$1:$H$68,6,0),6)</f>
        <v>#N/A</v>
      </c>
      <c r="C600" s="66" t="e">
        <f t="shared" si="41"/>
        <v>#N/A</v>
      </c>
      <c r="D600" s="66" t="e">
        <f>VLOOKUP(K600,'TCon08 al 2019-02-26'!$A$1:$H$68,8,0)</f>
        <v>#N/A</v>
      </c>
      <c r="E600" s="66">
        <f t="shared" si="42"/>
        <v>1900</v>
      </c>
      <c r="F600" s="66">
        <f t="shared" si="39"/>
        <v>0</v>
      </c>
      <c r="G600" s="10" t="str">
        <f t="shared" si="40"/>
        <v>19000</v>
      </c>
      <c r="H600" s="489"/>
      <c r="I600" s="489"/>
      <c r="J600" s="489"/>
      <c r="K600" s="489"/>
      <c r="L600" s="489"/>
      <c r="M600" s="490"/>
      <c r="N600" s="491"/>
      <c r="O600" s="491"/>
      <c r="P600" s="491"/>
      <c r="Q600" s="492"/>
      <c r="R600" s="493"/>
      <c r="S600" s="489"/>
      <c r="T600" s="492"/>
      <c r="U600" s="492"/>
      <c r="V600" s="493"/>
      <c r="W600" s="489"/>
      <c r="X600" s="489"/>
      <c r="Y600" s="493"/>
      <c r="Z600" s="489"/>
      <c r="AA600" s="489"/>
    </row>
    <row r="601" spans="2:27">
      <c r="B601" s="66" t="e">
        <f>LEFT(VLOOKUP(K601,'TCon08 al 2019-02-26'!$A$1:$H$68,6,0),6)</f>
        <v>#N/A</v>
      </c>
      <c r="C601" s="66" t="e">
        <f t="shared" si="41"/>
        <v>#N/A</v>
      </c>
      <c r="D601" s="66" t="e">
        <f>VLOOKUP(K601,'TCon08 al 2019-02-26'!$A$1:$H$68,8,0)</f>
        <v>#N/A</v>
      </c>
      <c r="E601" s="66">
        <f t="shared" si="42"/>
        <v>1900</v>
      </c>
      <c r="F601" s="66">
        <f t="shared" si="39"/>
        <v>0</v>
      </c>
      <c r="G601" s="10" t="str">
        <f t="shared" si="40"/>
        <v>19000</v>
      </c>
      <c r="H601" s="489"/>
      <c r="I601" s="489"/>
      <c r="J601" s="489"/>
      <c r="K601" s="489"/>
      <c r="L601" s="489"/>
      <c r="M601" s="490"/>
      <c r="N601" s="491"/>
      <c r="O601" s="491"/>
      <c r="P601" s="491"/>
      <c r="Q601" s="492"/>
      <c r="R601" s="493"/>
      <c r="S601" s="489"/>
      <c r="T601" s="492"/>
      <c r="U601" s="492"/>
      <c r="V601" s="493"/>
      <c r="W601" s="489"/>
      <c r="X601" s="489"/>
      <c r="Y601" s="493"/>
      <c r="Z601" s="489"/>
      <c r="AA601" s="489"/>
    </row>
    <row r="602" spans="2:27">
      <c r="B602" s="66" t="e">
        <f>LEFT(VLOOKUP(K602,'TCon08 al 2019-02-26'!$A$1:$H$68,6,0),6)</f>
        <v>#N/A</v>
      </c>
      <c r="C602" s="66" t="e">
        <f t="shared" si="41"/>
        <v>#N/A</v>
      </c>
      <c r="D602" s="66" t="e">
        <f>VLOOKUP(K602,'TCon08 al 2019-02-26'!$A$1:$H$68,8,0)</f>
        <v>#N/A</v>
      </c>
      <c r="E602" s="66">
        <f t="shared" si="42"/>
        <v>1900</v>
      </c>
      <c r="F602" s="66">
        <f t="shared" si="39"/>
        <v>0</v>
      </c>
      <c r="G602" s="10" t="str">
        <f t="shared" si="40"/>
        <v>19000</v>
      </c>
      <c r="H602" s="489"/>
      <c r="I602" s="489"/>
      <c r="J602" s="489"/>
      <c r="K602" s="489"/>
      <c r="L602" s="489"/>
      <c r="M602" s="490"/>
      <c r="N602" s="491"/>
      <c r="O602" s="491"/>
      <c r="P602" s="491"/>
      <c r="Q602" s="492"/>
      <c r="R602" s="493"/>
      <c r="S602" s="489"/>
      <c r="T602" s="492"/>
      <c r="U602" s="492"/>
      <c r="V602" s="493"/>
      <c r="W602" s="489"/>
      <c r="X602" s="489"/>
      <c r="Y602" s="493"/>
      <c r="Z602" s="489"/>
      <c r="AA602" s="489"/>
    </row>
    <row r="603" spans="2:27">
      <c r="B603" s="66" t="e">
        <f>LEFT(VLOOKUP(K603,'TCon08 al 2019-02-26'!$A$1:$H$68,6,0),6)</f>
        <v>#N/A</v>
      </c>
      <c r="C603" s="66" t="e">
        <f t="shared" si="41"/>
        <v>#N/A</v>
      </c>
      <c r="D603" s="66" t="e">
        <f>VLOOKUP(K603,'TCon08 al 2019-02-26'!$A$1:$H$68,8,0)</f>
        <v>#N/A</v>
      </c>
      <c r="E603" s="66">
        <f t="shared" si="42"/>
        <v>1900</v>
      </c>
      <c r="F603" s="66">
        <f t="shared" si="39"/>
        <v>0</v>
      </c>
      <c r="G603" s="10" t="str">
        <f t="shared" si="40"/>
        <v>19000</v>
      </c>
      <c r="H603" s="489"/>
      <c r="I603" s="489"/>
      <c r="J603" s="489"/>
      <c r="K603" s="489"/>
      <c r="L603" s="489"/>
      <c r="M603" s="490"/>
      <c r="N603" s="491"/>
      <c r="O603" s="491"/>
      <c r="P603" s="491"/>
      <c r="Q603" s="492"/>
      <c r="R603" s="493"/>
      <c r="S603" s="489"/>
      <c r="T603" s="492"/>
      <c r="U603" s="492"/>
      <c r="V603" s="493"/>
      <c r="W603" s="489"/>
      <c r="X603" s="489"/>
      <c r="Y603" s="493"/>
      <c r="Z603" s="489"/>
      <c r="AA603" s="489"/>
    </row>
    <row r="604" spans="2:27">
      <c r="B604" s="66" t="e">
        <f>LEFT(VLOOKUP(K604,'TCon08 al 2019-02-26'!$A$1:$H$68,6,0),6)</f>
        <v>#N/A</v>
      </c>
      <c r="C604" s="66" t="e">
        <f t="shared" si="41"/>
        <v>#N/A</v>
      </c>
      <c r="D604" s="66" t="e">
        <f>VLOOKUP(K604,'TCon08 al 2019-02-26'!$A$1:$H$68,8,0)</f>
        <v>#N/A</v>
      </c>
      <c r="E604" s="66">
        <f t="shared" si="42"/>
        <v>1900</v>
      </c>
      <c r="F604" s="66">
        <f t="shared" si="39"/>
        <v>0</v>
      </c>
      <c r="G604" s="10" t="str">
        <f t="shared" si="40"/>
        <v>19000</v>
      </c>
      <c r="H604" s="489"/>
      <c r="I604" s="489"/>
      <c r="J604" s="489"/>
      <c r="K604" s="489"/>
      <c r="L604" s="489"/>
      <c r="M604" s="490"/>
      <c r="N604" s="491"/>
      <c r="O604" s="491"/>
      <c r="P604" s="491"/>
      <c r="Q604" s="492"/>
      <c r="R604" s="493"/>
      <c r="S604" s="489"/>
      <c r="T604" s="492"/>
      <c r="U604" s="492"/>
      <c r="V604" s="493"/>
      <c r="W604" s="489"/>
      <c r="X604" s="489"/>
      <c r="Y604" s="493"/>
      <c r="Z604" s="489"/>
      <c r="AA604" s="489"/>
    </row>
    <row r="605" spans="2:27">
      <c r="B605" s="66" t="e">
        <f>LEFT(VLOOKUP(K605,'TCon08 al 2019-02-26'!$A$1:$H$68,6,0),6)</f>
        <v>#N/A</v>
      </c>
      <c r="C605" s="66" t="e">
        <f t="shared" si="41"/>
        <v>#N/A</v>
      </c>
      <c r="D605" s="66" t="e">
        <f>VLOOKUP(K605,'TCon08 al 2019-02-26'!$A$1:$H$68,8,0)</f>
        <v>#N/A</v>
      </c>
      <c r="E605" s="66">
        <f t="shared" si="42"/>
        <v>1900</v>
      </c>
      <c r="F605" s="66">
        <f t="shared" si="39"/>
        <v>0</v>
      </c>
      <c r="G605" s="10" t="str">
        <f t="shared" si="40"/>
        <v>19000</v>
      </c>
      <c r="H605" s="489"/>
      <c r="I605" s="489"/>
      <c r="J605" s="489"/>
      <c r="K605" s="489"/>
      <c r="L605" s="489"/>
      <c r="M605" s="490"/>
      <c r="N605" s="491"/>
      <c r="O605" s="491"/>
      <c r="P605" s="491"/>
      <c r="Q605" s="492"/>
      <c r="R605" s="493"/>
      <c r="S605" s="489"/>
      <c r="T605" s="492"/>
      <c r="U605" s="492"/>
      <c r="V605" s="493"/>
      <c r="W605" s="489"/>
      <c r="X605" s="489"/>
      <c r="Y605" s="493"/>
      <c r="Z605" s="489"/>
      <c r="AA605" s="489"/>
    </row>
    <row r="606" spans="2:27">
      <c r="B606" s="66" t="e">
        <f>LEFT(VLOOKUP(K606,'TCon08 al 2019-02-26'!$A$1:$H$68,6,0),6)</f>
        <v>#N/A</v>
      </c>
      <c r="C606" s="66" t="e">
        <f t="shared" si="41"/>
        <v>#N/A</v>
      </c>
      <c r="D606" s="66" t="e">
        <f>VLOOKUP(K606,'TCon08 al 2019-02-26'!$A$1:$H$68,8,0)</f>
        <v>#N/A</v>
      </c>
      <c r="E606" s="66">
        <f t="shared" si="42"/>
        <v>1900</v>
      </c>
      <c r="F606" s="66">
        <f t="shared" si="39"/>
        <v>0</v>
      </c>
      <c r="G606" s="10" t="str">
        <f t="shared" si="40"/>
        <v>19000</v>
      </c>
      <c r="H606" s="489"/>
      <c r="I606" s="489"/>
      <c r="J606" s="489"/>
      <c r="K606" s="489"/>
      <c r="L606" s="489"/>
      <c r="M606" s="490"/>
      <c r="N606" s="491"/>
      <c r="O606" s="491"/>
      <c r="P606" s="491"/>
      <c r="Q606" s="492"/>
      <c r="R606" s="493"/>
      <c r="S606" s="489"/>
      <c r="T606" s="492"/>
      <c r="U606" s="492"/>
      <c r="V606" s="493"/>
      <c r="W606" s="489"/>
      <c r="X606" s="489"/>
      <c r="Y606" s="493"/>
      <c r="Z606" s="489"/>
      <c r="AA606" s="489"/>
    </row>
    <row r="607" spans="2:27">
      <c r="B607" s="66" t="e">
        <f>LEFT(VLOOKUP(K607,'TCon08 al 2019-02-26'!$A$1:$H$68,6,0),6)</f>
        <v>#N/A</v>
      </c>
      <c r="C607" s="66" t="e">
        <f t="shared" si="41"/>
        <v>#N/A</v>
      </c>
      <c r="D607" s="66" t="e">
        <f>VLOOKUP(K607,'TCon08 al 2019-02-26'!$A$1:$H$68,8,0)</f>
        <v>#N/A</v>
      </c>
      <c r="E607" s="66">
        <f t="shared" si="42"/>
        <v>1900</v>
      </c>
      <c r="F607" s="66">
        <f t="shared" si="39"/>
        <v>0</v>
      </c>
      <c r="G607" s="10" t="str">
        <f t="shared" si="40"/>
        <v>19000</v>
      </c>
      <c r="H607" s="489"/>
      <c r="I607" s="489"/>
      <c r="J607" s="489"/>
      <c r="K607" s="489"/>
      <c r="L607" s="489"/>
      <c r="M607" s="490"/>
      <c r="N607" s="491"/>
      <c r="O607" s="491"/>
      <c r="P607" s="491"/>
      <c r="Q607" s="492"/>
      <c r="R607" s="493"/>
      <c r="S607" s="489"/>
      <c r="T607" s="492"/>
      <c r="U607" s="492"/>
      <c r="V607" s="493"/>
      <c r="W607" s="489"/>
      <c r="X607" s="489"/>
      <c r="Y607" s="493"/>
      <c r="Z607" s="489"/>
      <c r="AA607" s="489"/>
    </row>
    <row r="608" spans="2:27">
      <c r="B608" s="66" t="e">
        <f>LEFT(VLOOKUP(K608,'TCon08 al 2019-02-26'!$A$1:$H$68,6,0),6)</f>
        <v>#N/A</v>
      </c>
      <c r="C608" s="66" t="e">
        <f t="shared" si="41"/>
        <v>#N/A</v>
      </c>
      <c r="D608" s="66" t="e">
        <f>VLOOKUP(K608,'TCon08 al 2019-02-26'!$A$1:$H$68,8,0)</f>
        <v>#N/A</v>
      </c>
      <c r="E608" s="66">
        <f t="shared" si="42"/>
        <v>1900</v>
      </c>
      <c r="F608" s="66">
        <f t="shared" si="39"/>
        <v>0</v>
      </c>
      <c r="G608" s="10" t="str">
        <f t="shared" si="40"/>
        <v>19000</v>
      </c>
      <c r="H608" s="489"/>
      <c r="I608" s="489"/>
      <c r="J608" s="489"/>
      <c r="K608" s="489"/>
      <c r="L608" s="489"/>
      <c r="M608" s="490"/>
      <c r="N608" s="491"/>
      <c r="O608" s="491"/>
      <c r="P608" s="491"/>
      <c r="Q608" s="492"/>
      <c r="R608" s="493"/>
      <c r="S608" s="489"/>
      <c r="T608" s="492"/>
      <c r="U608" s="492"/>
      <c r="V608" s="493"/>
      <c r="W608" s="489"/>
      <c r="X608" s="489"/>
      <c r="Y608" s="493"/>
      <c r="Z608" s="489"/>
      <c r="AA608" s="489"/>
    </row>
    <row r="609" spans="2:27">
      <c r="B609" s="66" t="e">
        <f>LEFT(VLOOKUP(K609,'TCon08 al 2019-02-26'!$A$1:$H$68,6,0),6)</f>
        <v>#N/A</v>
      </c>
      <c r="C609" s="66" t="e">
        <f t="shared" si="41"/>
        <v>#N/A</v>
      </c>
      <c r="D609" s="66" t="e">
        <f>VLOOKUP(K609,'TCon08 al 2019-02-26'!$A$1:$H$68,8,0)</f>
        <v>#N/A</v>
      </c>
      <c r="E609" s="66">
        <f t="shared" si="42"/>
        <v>1900</v>
      </c>
      <c r="F609" s="66">
        <f t="shared" si="39"/>
        <v>0</v>
      </c>
      <c r="G609" s="10" t="str">
        <f t="shared" si="40"/>
        <v>19000</v>
      </c>
      <c r="H609" s="489"/>
      <c r="I609" s="489"/>
      <c r="J609" s="489"/>
      <c r="K609" s="489"/>
      <c r="L609" s="489"/>
      <c r="M609" s="490"/>
      <c r="N609" s="491"/>
      <c r="O609" s="491"/>
      <c r="P609" s="491"/>
      <c r="Q609" s="492"/>
      <c r="R609" s="493"/>
      <c r="S609" s="489"/>
      <c r="T609" s="492"/>
      <c r="U609" s="492"/>
      <c r="V609" s="493"/>
      <c r="W609" s="489"/>
      <c r="X609" s="489"/>
      <c r="Y609" s="493"/>
      <c r="Z609" s="489"/>
      <c r="AA609" s="489"/>
    </row>
    <row r="610" spans="2:27">
      <c r="B610" s="66" t="e">
        <f>LEFT(VLOOKUP(K610,'TCon08 al 2019-02-26'!$A$1:$H$68,6,0),6)</f>
        <v>#N/A</v>
      </c>
      <c r="C610" s="66" t="e">
        <f t="shared" si="41"/>
        <v>#N/A</v>
      </c>
      <c r="D610" s="66" t="e">
        <f>VLOOKUP(K610,'TCon08 al 2019-02-26'!$A$1:$H$68,8,0)</f>
        <v>#N/A</v>
      </c>
      <c r="E610" s="66">
        <f t="shared" si="42"/>
        <v>1900</v>
      </c>
      <c r="F610" s="66">
        <f t="shared" si="39"/>
        <v>0</v>
      </c>
      <c r="G610" s="10" t="str">
        <f t="shared" si="40"/>
        <v>19000</v>
      </c>
      <c r="H610" s="489"/>
      <c r="I610" s="489"/>
      <c r="J610" s="489"/>
      <c r="K610" s="489"/>
      <c r="L610" s="489"/>
      <c r="M610" s="490"/>
      <c r="N610" s="491"/>
      <c r="O610" s="491"/>
      <c r="P610" s="491"/>
      <c r="Q610" s="492"/>
      <c r="R610" s="493"/>
      <c r="S610" s="489"/>
      <c r="T610" s="492"/>
      <c r="U610" s="492"/>
      <c r="V610" s="493"/>
      <c r="W610" s="489"/>
      <c r="X610" s="489"/>
      <c r="Y610" s="493"/>
      <c r="Z610" s="489"/>
      <c r="AA610" s="489"/>
    </row>
    <row r="611" spans="2:27">
      <c r="B611" s="66" t="e">
        <f>LEFT(VLOOKUP(K611,'TCon08 al 2019-02-26'!$A$1:$H$68,6,0),6)</f>
        <v>#N/A</v>
      </c>
      <c r="C611" s="66" t="e">
        <f t="shared" si="41"/>
        <v>#N/A</v>
      </c>
      <c r="D611" s="66" t="e">
        <f>VLOOKUP(K611,'TCon08 al 2019-02-26'!$A$1:$H$68,8,0)</f>
        <v>#N/A</v>
      </c>
      <c r="E611" s="66">
        <f t="shared" si="42"/>
        <v>1900</v>
      </c>
      <c r="F611" s="66">
        <f t="shared" si="39"/>
        <v>0</v>
      </c>
      <c r="G611" s="10" t="str">
        <f t="shared" si="40"/>
        <v>19000</v>
      </c>
      <c r="H611" s="489"/>
      <c r="I611" s="489"/>
      <c r="J611" s="489"/>
      <c r="K611" s="489"/>
      <c r="L611" s="489"/>
      <c r="M611" s="490"/>
      <c r="N611" s="491"/>
      <c r="O611" s="491"/>
      <c r="P611" s="491"/>
      <c r="Q611" s="492"/>
      <c r="R611" s="493"/>
      <c r="S611" s="489"/>
      <c r="T611" s="492"/>
      <c r="U611" s="492"/>
      <c r="V611" s="493"/>
      <c r="W611" s="489"/>
      <c r="X611" s="489"/>
      <c r="Y611" s="493"/>
      <c r="Z611" s="489"/>
      <c r="AA611" s="489"/>
    </row>
    <row r="612" spans="2:27">
      <c r="B612" s="66" t="e">
        <f>LEFT(VLOOKUP(K612,'TCon08 al 2019-02-26'!$A$1:$H$68,6,0),6)</f>
        <v>#N/A</v>
      </c>
      <c r="C612" s="66" t="e">
        <f t="shared" si="41"/>
        <v>#N/A</v>
      </c>
      <c r="D612" s="66" t="e">
        <f>VLOOKUP(K612,'TCon08 al 2019-02-26'!$A$1:$H$68,8,0)</f>
        <v>#N/A</v>
      </c>
      <c r="E612" s="66">
        <f t="shared" si="42"/>
        <v>1900</v>
      </c>
      <c r="F612" s="66">
        <f t="shared" si="39"/>
        <v>0</v>
      </c>
      <c r="G612" s="10" t="str">
        <f t="shared" si="40"/>
        <v>19000</v>
      </c>
      <c r="H612" s="489"/>
      <c r="I612" s="489"/>
      <c r="J612" s="489"/>
      <c r="K612" s="489"/>
      <c r="L612" s="489"/>
      <c r="M612" s="490"/>
      <c r="N612" s="491"/>
      <c r="O612" s="491"/>
      <c r="P612" s="491"/>
      <c r="Q612" s="492"/>
      <c r="R612" s="493"/>
      <c r="S612" s="489"/>
      <c r="T612" s="492"/>
      <c r="U612" s="492"/>
      <c r="V612" s="493"/>
      <c r="W612" s="489"/>
      <c r="X612" s="489"/>
      <c r="Y612" s="493"/>
      <c r="Z612" s="489"/>
      <c r="AA612" s="489"/>
    </row>
    <row r="613" spans="2:27">
      <c r="B613" s="66" t="e">
        <f>LEFT(VLOOKUP(K613,'TCon08 al 2019-02-26'!$A$1:$H$68,6,0),6)</f>
        <v>#N/A</v>
      </c>
      <c r="C613" s="66" t="e">
        <f t="shared" si="41"/>
        <v>#N/A</v>
      </c>
      <c r="D613" s="66" t="e">
        <f>VLOOKUP(K613,'TCon08 al 2019-02-26'!$A$1:$H$68,8,0)</f>
        <v>#N/A</v>
      </c>
      <c r="E613" s="66">
        <f t="shared" si="42"/>
        <v>1900</v>
      </c>
      <c r="F613" s="66">
        <f t="shared" si="39"/>
        <v>0</v>
      </c>
      <c r="G613" s="10" t="str">
        <f t="shared" si="40"/>
        <v>19000</v>
      </c>
      <c r="H613" s="489"/>
      <c r="I613" s="489"/>
      <c r="J613" s="489"/>
      <c r="K613" s="489"/>
      <c r="L613" s="489"/>
      <c r="M613" s="490"/>
      <c r="N613" s="491"/>
      <c r="O613" s="491"/>
      <c r="P613" s="491"/>
      <c r="Q613" s="492"/>
      <c r="R613" s="493"/>
      <c r="S613" s="489"/>
      <c r="T613" s="492"/>
      <c r="U613" s="492"/>
      <c r="V613" s="493"/>
      <c r="W613" s="489"/>
      <c r="X613" s="489"/>
      <c r="Y613" s="493"/>
      <c r="Z613" s="489"/>
      <c r="AA613" s="489"/>
    </row>
    <row r="614" spans="2:27">
      <c r="B614" s="66" t="e">
        <f>LEFT(VLOOKUP(K614,'TCon08 al 2019-02-26'!$A$1:$H$68,6,0),6)</f>
        <v>#N/A</v>
      </c>
      <c r="C614" s="66" t="e">
        <f t="shared" si="41"/>
        <v>#N/A</v>
      </c>
      <c r="D614" s="66" t="e">
        <f>VLOOKUP(K614,'TCon08 al 2019-02-26'!$A$1:$H$68,8,0)</f>
        <v>#N/A</v>
      </c>
      <c r="E614" s="66">
        <f t="shared" si="42"/>
        <v>1900</v>
      </c>
      <c r="F614" s="66">
        <f t="shared" si="39"/>
        <v>0</v>
      </c>
      <c r="G614" s="10" t="str">
        <f t="shared" si="40"/>
        <v>19000</v>
      </c>
      <c r="H614" s="489"/>
      <c r="I614" s="489"/>
      <c r="J614" s="489"/>
      <c r="K614" s="489"/>
      <c r="L614" s="489"/>
      <c r="M614" s="490"/>
      <c r="N614" s="491"/>
      <c r="O614" s="491"/>
      <c r="P614" s="491"/>
      <c r="Q614" s="492"/>
      <c r="R614" s="493"/>
      <c r="S614" s="489"/>
      <c r="T614" s="492"/>
      <c r="U614" s="492"/>
      <c r="V614" s="493"/>
      <c r="W614" s="489"/>
      <c r="X614" s="489"/>
      <c r="Y614" s="493"/>
      <c r="Z614" s="489"/>
      <c r="AA614" s="489"/>
    </row>
    <row r="615" spans="2:27">
      <c r="B615" s="66" t="e">
        <f>LEFT(VLOOKUP(K615,'TCon08 al 2019-02-26'!$A$1:$H$68,6,0),6)</f>
        <v>#N/A</v>
      </c>
      <c r="C615" s="66" t="e">
        <f t="shared" si="41"/>
        <v>#N/A</v>
      </c>
      <c r="D615" s="66" t="e">
        <f>VLOOKUP(K615,'TCon08 al 2019-02-26'!$A$1:$H$68,8,0)</f>
        <v>#N/A</v>
      </c>
      <c r="E615" s="66">
        <f t="shared" si="42"/>
        <v>1900</v>
      </c>
      <c r="F615" s="66">
        <f t="shared" si="39"/>
        <v>0</v>
      </c>
      <c r="G615" s="10" t="str">
        <f t="shared" si="40"/>
        <v>19000</v>
      </c>
      <c r="H615" s="489"/>
      <c r="I615" s="489"/>
      <c r="J615" s="489"/>
      <c r="K615" s="489"/>
      <c r="L615" s="489"/>
      <c r="M615" s="490"/>
      <c r="N615" s="491"/>
      <c r="O615" s="491"/>
      <c r="P615" s="491"/>
      <c r="Q615" s="492"/>
      <c r="R615" s="493"/>
      <c r="S615" s="489"/>
      <c r="T615" s="492"/>
      <c r="U615" s="492"/>
      <c r="V615" s="493"/>
      <c r="W615" s="489"/>
      <c r="X615" s="489"/>
      <c r="Y615" s="493"/>
      <c r="Z615" s="489"/>
      <c r="AA615" s="489"/>
    </row>
    <row r="616" spans="2:27">
      <c r="B616" s="66" t="e">
        <f>LEFT(VLOOKUP(K616,'TCon08 al 2019-02-26'!$A$1:$H$68,6,0),6)</f>
        <v>#N/A</v>
      </c>
      <c r="C616" s="66" t="e">
        <f t="shared" si="41"/>
        <v>#N/A</v>
      </c>
      <c r="D616" s="66" t="e">
        <f>VLOOKUP(K616,'TCon08 al 2019-02-26'!$A$1:$H$68,8,0)</f>
        <v>#N/A</v>
      </c>
      <c r="E616" s="66">
        <f t="shared" si="42"/>
        <v>1900</v>
      </c>
      <c r="F616" s="66">
        <f t="shared" si="39"/>
        <v>0</v>
      </c>
      <c r="G616" s="10" t="str">
        <f t="shared" si="40"/>
        <v>19000</v>
      </c>
      <c r="H616" s="489"/>
      <c r="I616" s="489"/>
      <c r="J616" s="489"/>
      <c r="K616" s="489"/>
      <c r="L616" s="489"/>
      <c r="M616" s="490"/>
      <c r="N616" s="491"/>
      <c r="O616" s="491"/>
      <c r="P616" s="491"/>
      <c r="Q616" s="492"/>
      <c r="R616" s="493"/>
      <c r="S616" s="489"/>
      <c r="T616" s="492"/>
      <c r="U616" s="492"/>
      <c r="V616" s="493"/>
      <c r="W616" s="489"/>
      <c r="X616" s="489"/>
      <c r="Y616" s="493"/>
      <c r="Z616" s="489"/>
      <c r="AA616" s="489"/>
    </row>
    <row r="617" spans="2:27">
      <c r="B617" s="66" t="e">
        <f>LEFT(VLOOKUP(K617,'TCon08 al 2019-02-26'!$A$1:$H$68,6,0),6)</f>
        <v>#N/A</v>
      </c>
      <c r="C617" s="66" t="e">
        <f t="shared" si="41"/>
        <v>#N/A</v>
      </c>
      <c r="D617" s="66" t="e">
        <f>VLOOKUP(K617,'TCon08 al 2019-02-26'!$A$1:$H$68,8,0)</f>
        <v>#N/A</v>
      </c>
      <c r="E617" s="66">
        <f t="shared" si="42"/>
        <v>1900</v>
      </c>
      <c r="F617" s="66">
        <f t="shared" si="39"/>
        <v>0</v>
      </c>
      <c r="G617" s="10" t="str">
        <f t="shared" si="40"/>
        <v>19000</v>
      </c>
      <c r="H617" s="489"/>
      <c r="I617" s="489"/>
      <c r="J617" s="489"/>
      <c r="K617" s="489"/>
      <c r="L617" s="489"/>
      <c r="M617" s="490"/>
      <c r="N617" s="491"/>
      <c r="O617" s="491"/>
      <c r="P617" s="491"/>
      <c r="Q617" s="492"/>
      <c r="R617" s="493"/>
      <c r="S617" s="489"/>
      <c r="T617" s="492"/>
      <c r="U617" s="492"/>
      <c r="V617" s="493"/>
      <c r="W617" s="489"/>
      <c r="X617" s="489"/>
      <c r="Y617" s="493"/>
      <c r="Z617" s="489"/>
      <c r="AA617" s="489"/>
    </row>
    <row r="618" spans="2:27">
      <c r="B618" s="66" t="e">
        <f>LEFT(VLOOKUP(K618,'TCon08 al 2019-02-26'!$A$1:$H$68,6,0),6)</f>
        <v>#N/A</v>
      </c>
      <c r="C618" s="66" t="e">
        <f t="shared" si="41"/>
        <v>#N/A</v>
      </c>
      <c r="D618" s="66" t="e">
        <f>VLOOKUP(K618,'TCon08 al 2019-02-26'!$A$1:$H$68,8,0)</f>
        <v>#N/A</v>
      </c>
      <c r="E618" s="66">
        <f t="shared" si="42"/>
        <v>1900</v>
      </c>
      <c r="F618" s="66">
        <f t="shared" si="39"/>
        <v>0</v>
      </c>
      <c r="G618" s="10" t="str">
        <f t="shared" si="40"/>
        <v>19000</v>
      </c>
      <c r="H618" s="489"/>
      <c r="I618" s="489"/>
      <c r="J618" s="489"/>
      <c r="K618" s="489"/>
      <c r="L618" s="489"/>
      <c r="M618" s="490"/>
      <c r="N618" s="491"/>
      <c r="O618" s="491"/>
      <c r="P618" s="491"/>
      <c r="Q618" s="492"/>
      <c r="R618" s="493"/>
      <c r="S618" s="489"/>
      <c r="T618" s="492"/>
      <c r="U618" s="492"/>
      <c r="V618" s="493"/>
      <c r="W618" s="489"/>
      <c r="X618" s="489"/>
      <c r="Y618" s="493"/>
      <c r="Z618" s="489"/>
      <c r="AA618" s="489"/>
    </row>
    <row r="619" spans="2:27">
      <c r="B619" s="66" t="e">
        <f>LEFT(VLOOKUP(K619,'TCon08 al 2019-02-26'!$A$1:$H$68,6,0),6)</f>
        <v>#N/A</v>
      </c>
      <c r="C619" s="66" t="e">
        <f t="shared" si="41"/>
        <v>#N/A</v>
      </c>
      <c r="D619" s="66" t="e">
        <f>VLOOKUP(K619,'TCon08 al 2019-02-26'!$A$1:$H$68,8,0)</f>
        <v>#N/A</v>
      </c>
      <c r="E619" s="66">
        <f t="shared" si="42"/>
        <v>1900</v>
      </c>
      <c r="F619" s="66">
        <f t="shared" si="39"/>
        <v>0</v>
      </c>
      <c r="G619" s="10" t="str">
        <f t="shared" si="40"/>
        <v>19000</v>
      </c>
      <c r="H619" s="489"/>
      <c r="I619" s="489"/>
      <c r="J619" s="489"/>
      <c r="K619" s="489"/>
      <c r="L619" s="489"/>
      <c r="M619" s="490"/>
      <c r="N619" s="491"/>
      <c r="O619" s="491"/>
      <c r="P619" s="491"/>
      <c r="Q619" s="492"/>
      <c r="R619" s="493"/>
      <c r="S619" s="489"/>
      <c r="T619" s="492"/>
      <c r="U619" s="492"/>
      <c r="V619" s="493"/>
      <c r="W619" s="489"/>
      <c r="X619" s="489"/>
      <c r="Y619" s="493"/>
      <c r="Z619" s="489"/>
      <c r="AA619" s="489"/>
    </row>
    <row r="620" spans="2:27">
      <c r="B620" s="66" t="e">
        <f>LEFT(VLOOKUP(K620,'TCon08 al 2019-02-26'!$A$1:$H$68,6,0),6)</f>
        <v>#N/A</v>
      </c>
      <c r="C620" s="66" t="e">
        <f t="shared" si="41"/>
        <v>#N/A</v>
      </c>
      <c r="D620" s="66" t="e">
        <f>VLOOKUP(K620,'TCon08 al 2019-02-26'!$A$1:$H$68,8,0)</f>
        <v>#N/A</v>
      </c>
      <c r="E620" s="66">
        <f t="shared" si="42"/>
        <v>1900</v>
      </c>
      <c r="F620" s="66">
        <f t="shared" si="39"/>
        <v>0</v>
      </c>
      <c r="G620" s="10" t="str">
        <f t="shared" si="40"/>
        <v>19000</v>
      </c>
      <c r="H620" s="489"/>
      <c r="I620" s="489"/>
      <c r="J620" s="489"/>
      <c r="K620" s="489"/>
      <c r="L620" s="489"/>
      <c r="M620" s="490"/>
      <c r="N620" s="491"/>
      <c r="O620" s="491"/>
      <c r="P620" s="491"/>
      <c r="Q620" s="492"/>
      <c r="R620" s="493"/>
      <c r="S620" s="489"/>
      <c r="T620" s="492"/>
      <c r="U620" s="492"/>
      <c r="V620" s="493"/>
      <c r="W620" s="489"/>
      <c r="X620" s="489"/>
      <c r="Y620" s="493"/>
      <c r="Z620" s="489"/>
      <c r="AA620" s="489"/>
    </row>
    <row r="621" spans="2:27">
      <c r="B621" s="66" t="e">
        <f>LEFT(VLOOKUP(K621,'TCon08 al 2019-02-26'!$A$1:$H$68,6,0),6)</f>
        <v>#N/A</v>
      </c>
      <c r="C621" s="66" t="e">
        <f t="shared" si="41"/>
        <v>#N/A</v>
      </c>
      <c r="D621" s="66" t="e">
        <f>VLOOKUP(K621,'TCon08 al 2019-02-26'!$A$1:$H$68,8,0)</f>
        <v>#N/A</v>
      </c>
      <c r="E621" s="66">
        <f t="shared" si="42"/>
        <v>1900</v>
      </c>
      <c r="F621" s="66">
        <f t="shared" si="39"/>
        <v>0</v>
      </c>
      <c r="G621" s="10" t="str">
        <f t="shared" si="40"/>
        <v>19000</v>
      </c>
      <c r="H621" s="489"/>
      <c r="I621" s="489"/>
      <c r="J621" s="489"/>
      <c r="K621" s="489"/>
      <c r="L621" s="489"/>
      <c r="M621" s="490"/>
      <c r="N621" s="491"/>
      <c r="O621" s="491"/>
      <c r="P621" s="491"/>
      <c r="Q621" s="492"/>
      <c r="R621" s="493"/>
      <c r="S621" s="489"/>
      <c r="T621" s="492"/>
      <c r="U621" s="492"/>
      <c r="V621" s="493"/>
      <c r="W621" s="489"/>
      <c r="X621" s="489"/>
      <c r="Y621" s="493"/>
      <c r="Z621" s="489"/>
      <c r="AA621" s="489"/>
    </row>
    <row r="622" spans="2:27">
      <c r="B622" s="66" t="e">
        <f>LEFT(VLOOKUP(K622,'TCon08 al 2019-02-26'!$A$1:$H$68,6,0),6)</f>
        <v>#N/A</v>
      </c>
      <c r="C622" s="66" t="e">
        <f t="shared" si="41"/>
        <v>#N/A</v>
      </c>
      <c r="D622" s="66" t="e">
        <f>VLOOKUP(K622,'TCon08 al 2019-02-26'!$A$1:$H$68,8,0)</f>
        <v>#N/A</v>
      </c>
      <c r="E622" s="66">
        <f t="shared" si="42"/>
        <v>1900</v>
      </c>
      <c r="F622" s="66">
        <f t="shared" si="39"/>
        <v>0</v>
      </c>
      <c r="G622" s="10" t="str">
        <f t="shared" si="40"/>
        <v>19000</v>
      </c>
      <c r="H622" s="489"/>
      <c r="I622" s="489"/>
      <c r="J622" s="489"/>
      <c r="K622" s="489"/>
      <c r="L622" s="489"/>
      <c r="M622" s="490"/>
      <c r="N622" s="491"/>
      <c r="O622" s="491"/>
      <c r="P622" s="491"/>
      <c r="Q622" s="492"/>
      <c r="R622" s="493"/>
      <c r="S622" s="489"/>
      <c r="T622" s="492"/>
      <c r="U622" s="492"/>
      <c r="V622" s="493"/>
      <c r="W622" s="489"/>
      <c r="X622" s="489"/>
      <c r="Y622" s="493"/>
      <c r="Z622" s="489"/>
      <c r="AA622" s="489"/>
    </row>
    <row r="623" spans="2:27">
      <c r="B623" s="66" t="e">
        <f>LEFT(VLOOKUP(K623,'TCon08 al 2019-02-26'!$A$1:$H$68,6,0),6)</f>
        <v>#N/A</v>
      </c>
      <c r="C623" s="66" t="e">
        <f t="shared" si="41"/>
        <v>#N/A</v>
      </c>
      <c r="D623" s="66" t="e">
        <f>VLOOKUP(K623,'TCon08 al 2019-02-26'!$A$1:$H$68,8,0)</f>
        <v>#N/A</v>
      </c>
      <c r="E623" s="66">
        <f t="shared" si="42"/>
        <v>1900</v>
      </c>
      <c r="F623" s="66">
        <f t="shared" si="39"/>
        <v>0</v>
      </c>
      <c r="G623" s="10" t="str">
        <f t="shared" si="40"/>
        <v>19000</v>
      </c>
      <c r="H623" s="489"/>
      <c r="I623" s="489"/>
      <c r="J623" s="489"/>
      <c r="K623" s="489"/>
      <c r="L623" s="489"/>
      <c r="M623" s="490"/>
      <c r="N623" s="491"/>
      <c r="O623" s="491"/>
      <c r="P623" s="491"/>
      <c r="Q623" s="492"/>
      <c r="R623" s="493"/>
      <c r="S623" s="489"/>
      <c r="T623" s="492"/>
      <c r="U623" s="492"/>
      <c r="V623" s="493"/>
      <c r="W623" s="489"/>
      <c r="X623" s="489"/>
      <c r="Y623" s="493"/>
      <c r="Z623" s="489"/>
      <c r="AA623" s="489"/>
    </row>
    <row r="624" spans="2:27">
      <c r="B624" s="66" t="e">
        <f>LEFT(VLOOKUP(K624,'TCon08 al 2019-02-26'!$A$1:$H$68,6,0),6)</f>
        <v>#N/A</v>
      </c>
      <c r="C624" s="66" t="e">
        <f t="shared" si="41"/>
        <v>#N/A</v>
      </c>
      <c r="D624" s="66" t="e">
        <f>VLOOKUP(K624,'TCon08 al 2019-02-26'!$A$1:$H$68,8,0)</f>
        <v>#N/A</v>
      </c>
      <c r="E624" s="66">
        <f t="shared" si="42"/>
        <v>1900</v>
      </c>
      <c r="F624" s="66">
        <f t="shared" si="39"/>
        <v>0</v>
      </c>
      <c r="G624" s="10" t="str">
        <f t="shared" si="40"/>
        <v>19000</v>
      </c>
      <c r="H624" s="489"/>
      <c r="I624" s="489"/>
      <c r="J624" s="489"/>
      <c r="K624" s="489"/>
      <c r="L624" s="489"/>
      <c r="M624" s="490"/>
      <c r="N624" s="491"/>
      <c r="O624" s="491"/>
      <c r="P624" s="491"/>
      <c r="Q624" s="492"/>
      <c r="R624" s="493"/>
      <c r="S624" s="489"/>
      <c r="T624" s="492"/>
      <c r="U624" s="492"/>
      <c r="V624" s="493"/>
      <c r="W624" s="489"/>
      <c r="X624" s="489"/>
      <c r="Y624" s="493"/>
      <c r="Z624" s="489"/>
      <c r="AA624" s="489"/>
    </row>
    <row r="625" spans="2:27">
      <c r="B625" s="66" t="e">
        <f>LEFT(VLOOKUP(K625,'TCon08 al 2019-02-26'!$A$1:$H$68,6,0),6)</f>
        <v>#N/A</v>
      </c>
      <c r="C625" s="66" t="e">
        <f t="shared" si="41"/>
        <v>#N/A</v>
      </c>
      <c r="D625" s="66" t="e">
        <f>VLOOKUP(K625,'TCon08 al 2019-02-26'!$A$1:$H$68,8,0)</f>
        <v>#N/A</v>
      </c>
      <c r="E625" s="66">
        <f t="shared" si="42"/>
        <v>1900</v>
      </c>
      <c r="F625" s="66">
        <f t="shared" si="39"/>
        <v>0</v>
      </c>
      <c r="G625" s="10" t="str">
        <f t="shared" si="40"/>
        <v>19000</v>
      </c>
      <c r="H625" s="489"/>
      <c r="I625" s="489"/>
      <c r="J625" s="489"/>
      <c r="K625" s="489"/>
      <c r="L625" s="489"/>
      <c r="M625" s="490"/>
      <c r="N625" s="491"/>
      <c r="O625" s="491"/>
      <c r="P625" s="491"/>
      <c r="Q625" s="492"/>
      <c r="R625" s="493"/>
      <c r="S625" s="489"/>
      <c r="T625" s="492"/>
      <c r="U625" s="492"/>
      <c r="V625" s="493"/>
      <c r="W625" s="489"/>
      <c r="X625" s="489"/>
      <c r="Y625" s="493"/>
      <c r="Z625" s="489"/>
      <c r="AA625" s="489"/>
    </row>
    <row r="626" spans="2:27">
      <c r="B626" s="66" t="e">
        <f>LEFT(VLOOKUP(K626,'TCon08 al 2019-02-26'!$A$1:$H$68,6,0),6)</f>
        <v>#N/A</v>
      </c>
      <c r="C626" s="66" t="e">
        <f t="shared" si="41"/>
        <v>#N/A</v>
      </c>
      <c r="D626" s="66" t="e">
        <f>VLOOKUP(K626,'TCon08 al 2019-02-26'!$A$1:$H$68,8,0)</f>
        <v>#N/A</v>
      </c>
      <c r="E626" s="66">
        <f t="shared" si="42"/>
        <v>1900</v>
      </c>
      <c r="F626" s="66">
        <f t="shared" si="39"/>
        <v>0</v>
      </c>
      <c r="G626" s="10" t="str">
        <f t="shared" si="40"/>
        <v>19000</v>
      </c>
      <c r="H626" s="489"/>
      <c r="I626" s="489"/>
      <c r="J626" s="489"/>
      <c r="K626" s="489"/>
      <c r="L626" s="489"/>
      <c r="M626" s="490"/>
      <c r="N626" s="491"/>
      <c r="O626" s="491"/>
      <c r="P626" s="491"/>
      <c r="Q626" s="492"/>
      <c r="R626" s="493"/>
      <c r="S626" s="489"/>
      <c r="T626" s="492"/>
      <c r="U626" s="492"/>
      <c r="V626" s="493"/>
      <c r="W626" s="489"/>
      <c r="X626" s="489"/>
      <c r="Y626" s="493"/>
      <c r="Z626" s="489"/>
      <c r="AA626" s="489"/>
    </row>
    <row r="627" spans="2:27">
      <c r="B627" s="66" t="e">
        <f>LEFT(VLOOKUP(K627,'TCon08 al 2019-02-26'!$A$1:$H$68,6,0),6)</f>
        <v>#N/A</v>
      </c>
      <c r="C627" s="66" t="e">
        <f t="shared" si="41"/>
        <v>#N/A</v>
      </c>
      <c r="D627" s="66" t="e">
        <f>VLOOKUP(K627,'TCon08 al 2019-02-26'!$A$1:$H$68,8,0)</f>
        <v>#N/A</v>
      </c>
      <c r="E627" s="66">
        <f t="shared" si="42"/>
        <v>1900</v>
      </c>
      <c r="F627" s="66">
        <f t="shared" si="39"/>
        <v>0</v>
      </c>
      <c r="G627" s="10" t="str">
        <f t="shared" si="40"/>
        <v>19000</v>
      </c>
      <c r="H627" s="489"/>
      <c r="I627" s="489"/>
      <c r="J627" s="489"/>
      <c r="K627" s="489"/>
      <c r="L627" s="489"/>
      <c r="M627" s="490"/>
      <c r="N627" s="491"/>
      <c r="O627" s="491"/>
      <c r="P627" s="491"/>
      <c r="Q627" s="492"/>
      <c r="R627" s="493"/>
      <c r="S627" s="489"/>
      <c r="T627" s="492"/>
      <c r="U627" s="492"/>
      <c r="V627" s="493"/>
      <c r="W627" s="489"/>
      <c r="X627" s="489"/>
      <c r="Y627" s="493"/>
      <c r="Z627" s="489"/>
      <c r="AA627" s="489"/>
    </row>
    <row r="628" spans="2:27">
      <c r="B628" s="66" t="e">
        <f>LEFT(VLOOKUP(K628,'TCon08 al 2019-02-26'!$A$1:$H$68,6,0),6)</f>
        <v>#N/A</v>
      </c>
      <c r="C628" s="66" t="e">
        <f t="shared" si="41"/>
        <v>#N/A</v>
      </c>
      <c r="D628" s="66" t="e">
        <f>VLOOKUP(K628,'TCon08 al 2019-02-26'!$A$1:$H$68,8,0)</f>
        <v>#N/A</v>
      </c>
      <c r="E628" s="66">
        <f t="shared" si="42"/>
        <v>1900</v>
      </c>
      <c r="F628" s="66">
        <f t="shared" si="39"/>
        <v>0</v>
      </c>
      <c r="G628" s="10" t="str">
        <f t="shared" si="40"/>
        <v>19000</v>
      </c>
      <c r="H628" s="489"/>
      <c r="I628" s="489"/>
      <c r="J628" s="489"/>
      <c r="K628" s="489"/>
      <c r="L628" s="489"/>
      <c r="M628" s="490"/>
      <c r="N628" s="491"/>
      <c r="O628" s="491"/>
      <c r="P628" s="491"/>
      <c r="Q628" s="492"/>
      <c r="R628" s="493"/>
      <c r="S628" s="489"/>
      <c r="T628" s="492"/>
      <c r="U628" s="492"/>
      <c r="V628" s="493"/>
      <c r="W628" s="489"/>
      <c r="X628" s="489"/>
      <c r="Y628" s="493"/>
      <c r="Z628" s="489"/>
      <c r="AA628" s="489"/>
    </row>
    <row r="629" spans="2:27">
      <c r="B629" s="66" t="e">
        <f>LEFT(VLOOKUP(K629,'TCon08 al 2019-02-26'!$A$1:$H$68,6,0),6)</f>
        <v>#N/A</v>
      </c>
      <c r="C629" s="66" t="e">
        <f t="shared" si="41"/>
        <v>#N/A</v>
      </c>
      <c r="D629" s="66" t="e">
        <f>VLOOKUP(K629,'TCon08 al 2019-02-26'!$A$1:$H$68,8,0)</f>
        <v>#N/A</v>
      </c>
      <c r="E629" s="66">
        <f t="shared" si="42"/>
        <v>1900</v>
      </c>
      <c r="F629" s="66">
        <f t="shared" si="39"/>
        <v>0</v>
      </c>
      <c r="G629" s="10" t="str">
        <f t="shared" si="40"/>
        <v>19000</v>
      </c>
      <c r="H629" s="489"/>
      <c r="I629" s="489"/>
      <c r="J629" s="489"/>
      <c r="K629" s="489"/>
      <c r="L629" s="489"/>
      <c r="M629" s="490"/>
      <c r="N629" s="491"/>
      <c r="O629" s="491"/>
      <c r="P629" s="491"/>
      <c r="Q629" s="492"/>
      <c r="R629" s="493"/>
      <c r="S629" s="489"/>
      <c r="T629" s="492"/>
      <c r="U629" s="492"/>
      <c r="V629" s="493"/>
      <c r="W629" s="489"/>
      <c r="X629" s="489"/>
      <c r="Y629" s="493"/>
      <c r="Z629" s="489"/>
      <c r="AA629" s="489"/>
    </row>
    <row r="630" spans="2:27">
      <c r="B630" s="66" t="e">
        <f>LEFT(VLOOKUP(K630,'TCon08 al 2019-02-26'!$A$1:$H$68,6,0),6)</f>
        <v>#N/A</v>
      </c>
      <c r="C630" s="66" t="e">
        <f t="shared" si="41"/>
        <v>#N/A</v>
      </c>
      <c r="D630" s="66" t="e">
        <f>VLOOKUP(K630,'TCon08 al 2019-02-26'!$A$1:$H$68,8,0)</f>
        <v>#N/A</v>
      </c>
      <c r="E630" s="66">
        <f t="shared" si="42"/>
        <v>1900</v>
      </c>
      <c r="F630" s="66">
        <f t="shared" si="39"/>
        <v>0</v>
      </c>
      <c r="G630" s="10" t="str">
        <f t="shared" si="40"/>
        <v>19000</v>
      </c>
      <c r="H630" s="489"/>
      <c r="I630" s="489"/>
      <c r="J630" s="489"/>
      <c r="K630" s="489"/>
      <c r="L630" s="489"/>
      <c r="M630" s="490"/>
      <c r="N630" s="491"/>
      <c r="O630" s="491"/>
      <c r="P630" s="491"/>
      <c r="Q630" s="492"/>
      <c r="R630" s="493"/>
      <c r="S630" s="489"/>
      <c r="T630" s="492"/>
      <c r="U630" s="492"/>
      <c r="V630" s="493"/>
      <c r="W630" s="489"/>
      <c r="X630" s="489"/>
      <c r="Y630" s="493"/>
      <c r="Z630" s="489"/>
      <c r="AA630" s="489"/>
    </row>
    <row r="631" spans="2:27">
      <c r="B631" s="66" t="e">
        <f>LEFT(VLOOKUP(K631,'TCon08 al 2019-02-26'!$A$1:$H$68,6,0),6)</f>
        <v>#N/A</v>
      </c>
      <c r="C631" s="66" t="e">
        <f t="shared" si="41"/>
        <v>#N/A</v>
      </c>
      <c r="D631" s="66" t="e">
        <f>VLOOKUP(K631,'TCon08 al 2019-02-26'!$A$1:$H$68,8,0)</f>
        <v>#N/A</v>
      </c>
      <c r="E631" s="66">
        <f t="shared" si="42"/>
        <v>1900</v>
      </c>
      <c r="F631" s="66">
        <f t="shared" si="39"/>
        <v>0</v>
      </c>
      <c r="G631" s="10" t="str">
        <f t="shared" si="40"/>
        <v>19000</v>
      </c>
      <c r="H631" s="489"/>
      <c r="I631" s="489"/>
      <c r="J631" s="489"/>
      <c r="K631" s="489"/>
      <c r="L631" s="489"/>
      <c r="M631" s="490"/>
      <c r="N631" s="491"/>
      <c r="O631" s="491"/>
      <c r="P631" s="491"/>
      <c r="Q631" s="492"/>
      <c r="R631" s="493"/>
      <c r="S631" s="489"/>
      <c r="T631" s="492"/>
      <c r="U631" s="492"/>
      <c r="V631" s="493"/>
      <c r="W631" s="489"/>
      <c r="X631" s="489"/>
      <c r="Y631" s="493"/>
      <c r="Z631" s="489"/>
      <c r="AA631" s="489"/>
    </row>
    <row r="632" spans="2:27">
      <c r="B632" s="66" t="e">
        <f>LEFT(VLOOKUP(K632,'TCon08 al 2019-02-26'!$A$1:$H$68,6,0),6)</f>
        <v>#N/A</v>
      </c>
      <c r="C632" s="66" t="e">
        <f t="shared" si="41"/>
        <v>#N/A</v>
      </c>
      <c r="D632" s="66" t="e">
        <f>VLOOKUP(K632,'TCon08 al 2019-02-26'!$A$1:$H$68,8,0)</f>
        <v>#N/A</v>
      </c>
      <c r="E632" s="66">
        <f t="shared" si="42"/>
        <v>1900</v>
      </c>
      <c r="F632" s="66">
        <f t="shared" si="39"/>
        <v>0</v>
      </c>
      <c r="G632" s="10" t="str">
        <f t="shared" si="40"/>
        <v>19000</v>
      </c>
      <c r="H632" s="489"/>
      <c r="I632" s="489"/>
      <c r="J632" s="489"/>
      <c r="K632" s="489"/>
      <c r="L632" s="489"/>
      <c r="M632" s="490"/>
      <c r="N632" s="491"/>
      <c r="O632" s="491"/>
      <c r="P632" s="491"/>
      <c r="Q632" s="492"/>
      <c r="R632" s="493"/>
      <c r="S632" s="489"/>
      <c r="T632" s="492"/>
      <c r="U632" s="492"/>
      <c r="V632" s="493"/>
      <c r="W632" s="489"/>
      <c r="X632" s="489"/>
      <c r="Y632" s="493"/>
      <c r="Z632" s="489"/>
      <c r="AA632" s="489"/>
    </row>
    <row r="633" spans="2:27">
      <c r="B633" s="66" t="e">
        <f>LEFT(VLOOKUP(K633,'TCon08 al 2019-02-26'!$A$1:$H$68,6,0),6)</f>
        <v>#N/A</v>
      </c>
      <c r="C633" s="66" t="e">
        <f t="shared" ref="C633:C694" si="43">CONCATENATE(MID(B633,1,1),".",MID(B633,2,1),".",MID(B633,3,2),".",MID(B633,5,2))</f>
        <v>#N/A</v>
      </c>
      <c r="D633" s="66" t="e">
        <f>VLOOKUP(K633,'TCon08 al 2019-02-26'!$A$1:$H$68,8,0)</f>
        <v>#N/A</v>
      </c>
      <c r="E633" s="66">
        <f t="shared" ref="E633:E694" si="44">YEAR(J633)</f>
        <v>1900</v>
      </c>
      <c r="F633" s="66">
        <f t="shared" si="39"/>
        <v>0</v>
      </c>
      <c r="G633" s="10" t="str">
        <f t="shared" si="40"/>
        <v>19000</v>
      </c>
      <c r="H633" s="489"/>
      <c r="I633" s="489"/>
      <c r="J633" s="489"/>
      <c r="K633" s="489"/>
      <c r="L633" s="489"/>
      <c r="M633" s="490"/>
      <c r="N633" s="491"/>
      <c r="O633" s="491"/>
      <c r="P633" s="491"/>
      <c r="Q633" s="492"/>
      <c r="R633" s="493"/>
      <c r="S633" s="489"/>
      <c r="T633" s="492"/>
      <c r="U633" s="492"/>
      <c r="V633" s="493"/>
      <c r="W633" s="489"/>
      <c r="X633" s="489"/>
      <c r="Y633" s="493"/>
      <c r="Z633" s="489"/>
      <c r="AA633" s="489"/>
    </row>
    <row r="634" spans="2:27">
      <c r="B634" s="66" t="e">
        <f>LEFT(VLOOKUP(K634,'TCon08 al 2019-02-26'!$A$1:$H$68,6,0),6)</f>
        <v>#N/A</v>
      </c>
      <c r="C634" s="66" t="e">
        <f t="shared" si="43"/>
        <v>#N/A</v>
      </c>
      <c r="D634" s="66" t="e">
        <f>VLOOKUP(K634,'TCon08 al 2019-02-26'!$A$1:$H$68,8,0)</f>
        <v>#N/A</v>
      </c>
      <c r="E634" s="66">
        <f t="shared" si="44"/>
        <v>1900</v>
      </c>
      <c r="F634" s="66">
        <f t="shared" si="39"/>
        <v>0</v>
      </c>
      <c r="G634" s="10" t="str">
        <f t="shared" si="40"/>
        <v>19000</v>
      </c>
      <c r="H634" s="489"/>
      <c r="I634" s="489"/>
      <c r="J634" s="489"/>
      <c r="K634" s="489"/>
      <c r="L634" s="489"/>
      <c r="M634" s="490"/>
      <c r="N634" s="491"/>
      <c r="O634" s="491"/>
      <c r="P634" s="491"/>
      <c r="Q634" s="492"/>
      <c r="R634" s="493"/>
      <c r="S634" s="489"/>
      <c r="T634" s="492"/>
      <c r="U634" s="492"/>
      <c r="V634" s="493"/>
      <c r="W634" s="489"/>
      <c r="X634" s="489"/>
      <c r="Y634" s="493"/>
      <c r="Z634" s="489"/>
      <c r="AA634" s="489"/>
    </row>
    <row r="635" spans="2:27">
      <c r="B635" s="66" t="e">
        <f>LEFT(VLOOKUP(K635,'TCon08 al 2019-02-26'!$A$1:$H$68,6,0),6)</f>
        <v>#N/A</v>
      </c>
      <c r="C635" s="66" t="e">
        <f t="shared" si="43"/>
        <v>#N/A</v>
      </c>
      <c r="D635" s="66" t="e">
        <f>VLOOKUP(K635,'TCon08 al 2019-02-26'!$A$1:$H$68,8,0)</f>
        <v>#N/A</v>
      </c>
      <c r="E635" s="66">
        <f t="shared" si="44"/>
        <v>1900</v>
      </c>
      <c r="F635" s="66">
        <f t="shared" si="39"/>
        <v>0</v>
      </c>
      <c r="G635" s="10" t="str">
        <f t="shared" si="40"/>
        <v>19000</v>
      </c>
      <c r="H635" s="489"/>
      <c r="I635" s="489"/>
      <c r="J635" s="489"/>
      <c r="K635" s="489"/>
      <c r="L635" s="489"/>
      <c r="M635" s="490"/>
      <c r="N635" s="491"/>
      <c r="O635" s="491"/>
      <c r="P635" s="491"/>
      <c r="Q635" s="492"/>
      <c r="R635" s="493"/>
      <c r="S635" s="489"/>
      <c r="T635" s="492"/>
      <c r="U635" s="492"/>
      <c r="V635" s="493"/>
      <c r="W635" s="489"/>
      <c r="X635" s="489"/>
      <c r="Y635" s="493"/>
      <c r="Z635" s="489"/>
      <c r="AA635" s="489"/>
    </row>
    <row r="636" spans="2:27">
      <c r="B636" s="66" t="e">
        <f>LEFT(VLOOKUP(K636,'TCon08 al 2019-02-26'!$A$1:$H$68,6,0),6)</f>
        <v>#N/A</v>
      </c>
      <c r="C636" s="66" t="e">
        <f t="shared" si="43"/>
        <v>#N/A</v>
      </c>
      <c r="D636" s="66" t="e">
        <f>VLOOKUP(K636,'TCon08 al 2019-02-26'!$A$1:$H$68,8,0)</f>
        <v>#N/A</v>
      </c>
      <c r="E636" s="66">
        <f t="shared" si="44"/>
        <v>1900</v>
      </c>
      <c r="F636" s="66">
        <f t="shared" si="39"/>
        <v>0</v>
      </c>
      <c r="G636" s="10" t="str">
        <f t="shared" si="40"/>
        <v>19000</v>
      </c>
      <c r="H636" s="489"/>
      <c r="I636" s="489"/>
      <c r="J636" s="489"/>
      <c r="K636" s="489"/>
      <c r="L636" s="489"/>
      <c r="M636" s="490"/>
      <c r="N636" s="491"/>
      <c r="O636" s="491"/>
      <c r="P636" s="491"/>
      <c r="Q636" s="492"/>
      <c r="R636" s="493"/>
      <c r="S636" s="489"/>
      <c r="T636" s="492"/>
      <c r="U636" s="492"/>
      <c r="V636" s="493"/>
      <c r="W636" s="489"/>
      <c r="X636" s="489"/>
      <c r="Y636" s="493"/>
      <c r="Z636" s="489"/>
      <c r="AA636" s="489"/>
    </row>
    <row r="637" spans="2:27">
      <c r="B637" s="66" t="e">
        <f>LEFT(VLOOKUP(K637,'TCon08 al 2019-02-26'!$A$1:$H$68,6,0),6)</f>
        <v>#N/A</v>
      </c>
      <c r="C637" s="66" t="e">
        <f t="shared" si="43"/>
        <v>#N/A</v>
      </c>
      <c r="D637" s="66" t="e">
        <f>VLOOKUP(K637,'TCon08 al 2019-02-26'!$A$1:$H$68,8,0)</f>
        <v>#N/A</v>
      </c>
      <c r="E637" s="66">
        <f t="shared" si="44"/>
        <v>1900</v>
      </c>
      <c r="F637" s="66">
        <f t="shared" si="39"/>
        <v>0</v>
      </c>
      <c r="G637" s="10" t="str">
        <f t="shared" si="40"/>
        <v>19000</v>
      </c>
      <c r="H637" s="489"/>
      <c r="I637" s="489"/>
      <c r="J637" s="489"/>
      <c r="K637" s="489"/>
      <c r="L637" s="489"/>
      <c r="M637" s="490"/>
      <c r="N637" s="491"/>
      <c r="O637" s="491"/>
      <c r="P637" s="491"/>
      <c r="Q637" s="492"/>
      <c r="R637" s="493"/>
      <c r="S637" s="489"/>
      <c r="T637" s="492"/>
      <c r="U637" s="492"/>
      <c r="V637" s="493"/>
      <c r="W637" s="489"/>
      <c r="X637" s="489"/>
      <c r="Y637" s="493"/>
      <c r="Z637" s="489"/>
      <c r="AA637" s="489"/>
    </row>
    <row r="638" spans="2:27">
      <c r="B638" s="66" t="e">
        <f>LEFT(VLOOKUP(K638,'TCon08 al 2019-02-26'!$A$1:$H$68,6,0),6)</f>
        <v>#N/A</v>
      </c>
      <c r="C638" s="66" t="e">
        <f t="shared" si="43"/>
        <v>#N/A</v>
      </c>
      <c r="D638" s="66" t="e">
        <f>VLOOKUP(K638,'TCon08 al 2019-02-26'!$A$1:$H$68,8,0)</f>
        <v>#N/A</v>
      </c>
      <c r="E638" s="66">
        <f t="shared" si="44"/>
        <v>1900</v>
      </c>
      <c r="F638" s="66">
        <f t="shared" si="39"/>
        <v>0</v>
      </c>
      <c r="G638" s="10" t="str">
        <f t="shared" si="40"/>
        <v>19000</v>
      </c>
      <c r="H638" s="489"/>
      <c r="I638" s="489"/>
      <c r="J638" s="489"/>
      <c r="K638" s="489"/>
      <c r="L638" s="489"/>
      <c r="M638" s="490"/>
      <c r="N638" s="491"/>
      <c r="O638" s="491"/>
      <c r="P638" s="491"/>
      <c r="Q638" s="492"/>
      <c r="R638" s="493"/>
      <c r="S638" s="489"/>
      <c r="T638" s="492"/>
      <c r="U638" s="492"/>
      <c r="V638" s="493"/>
      <c r="W638" s="489"/>
      <c r="X638" s="489"/>
      <c r="Y638" s="493"/>
      <c r="Z638" s="489"/>
      <c r="AA638" s="489"/>
    </row>
    <row r="639" spans="2:27">
      <c r="B639" s="66" t="e">
        <f>LEFT(VLOOKUP(K639,'TCon08 al 2019-02-26'!$A$1:$H$68,6,0),6)</f>
        <v>#N/A</v>
      </c>
      <c r="C639" s="66" t="e">
        <f t="shared" si="43"/>
        <v>#N/A</v>
      </c>
      <c r="D639" s="66" t="e">
        <f>VLOOKUP(K639,'TCon08 al 2019-02-26'!$A$1:$H$68,8,0)</f>
        <v>#N/A</v>
      </c>
      <c r="E639" s="66">
        <f t="shared" si="44"/>
        <v>1900</v>
      </c>
      <c r="F639" s="66">
        <f t="shared" si="39"/>
        <v>0</v>
      </c>
      <c r="G639" s="10" t="str">
        <f t="shared" si="40"/>
        <v>19000</v>
      </c>
      <c r="H639" s="489"/>
      <c r="I639" s="489"/>
      <c r="J639" s="489"/>
      <c r="K639" s="489"/>
      <c r="L639" s="489"/>
      <c r="M639" s="490"/>
      <c r="N639" s="491"/>
      <c r="O639" s="491"/>
      <c r="P639" s="491"/>
      <c r="Q639" s="492"/>
      <c r="R639" s="493"/>
      <c r="S639" s="489"/>
      <c r="T639" s="492"/>
      <c r="U639" s="492"/>
      <c r="V639" s="493"/>
      <c r="W639" s="489"/>
      <c r="X639" s="489"/>
      <c r="Y639" s="493"/>
      <c r="Z639" s="489"/>
      <c r="AA639" s="489"/>
    </row>
    <row r="640" spans="2:27">
      <c r="B640" s="66" t="e">
        <f>LEFT(VLOOKUP(K640,'TCon08 al 2019-02-26'!$A$1:$H$68,6,0),6)</f>
        <v>#N/A</v>
      </c>
      <c r="C640" s="66" t="e">
        <f t="shared" si="43"/>
        <v>#N/A</v>
      </c>
      <c r="D640" s="66" t="e">
        <f>VLOOKUP(K640,'TCon08 al 2019-02-26'!$A$1:$H$68,8,0)</f>
        <v>#N/A</v>
      </c>
      <c r="E640" s="66">
        <f t="shared" si="44"/>
        <v>1900</v>
      </c>
      <c r="F640" s="66">
        <f t="shared" si="39"/>
        <v>0</v>
      </c>
      <c r="G640" s="10" t="str">
        <f t="shared" si="40"/>
        <v>19000</v>
      </c>
      <c r="H640" s="489"/>
      <c r="I640" s="489"/>
      <c r="J640" s="489"/>
      <c r="K640" s="489"/>
      <c r="L640" s="489"/>
      <c r="M640" s="490"/>
      <c r="N640" s="491"/>
      <c r="O640" s="491"/>
      <c r="P640" s="491"/>
      <c r="Q640" s="492"/>
      <c r="R640" s="493"/>
      <c r="S640" s="489"/>
      <c r="T640" s="492"/>
      <c r="U640" s="492"/>
      <c r="V640" s="493"/>
      <c r="W640" s="489"/>
      <c r="X640" s="489"/>
      <c r="Y640" s="493"/>
      <c r="Z640" s="489"/>
      <c r="AA640" s="489"/>
    </row>
    <row r="641" spans="2:27">
      <c r="B641" s="66" t="e">
        <f>LEFT(VLOOKUP(K641,'TCon08 al 2019-02-26'!$A$1:$H$68,6,0),6)</f>
        <v>#N/A</v>
      </c>
      <c r="C641" s="66" t="e">
        <f t="shared" si="43"/>
        <v>#N/A</v>
      </c>
      <c r="D641" s="66" t="e">
        <f>VLOOKUP(K641,'TCon08 al 2019-02-26'!$A$1:$H$68,8,0)</f>
        <v>#N/A</v>
      </c>
      <c r="E641" s="66">
        <f t="shared" si="44"/>
        <v>1900</v>
      </c>
      <c r="F641" s="66">
        <f t="shared" si="39"/>
        <v>0</v>
      </c>
      <c r="G641" s="10" t="str">
        <f t="shared" si="40"/>
        <v>19000</v>
      </c>
      <c r="H641" s="489"/>
      <c r="I641" s="489"/>
      <c r="J641" s="489"/>
      <c r="K641" s="489"/>
      <c r="L641" s="489"/>
      <c r="M641" s="490"/>
      <c r="N641" s="491"/>
      <c r="O641" s="491"/>
      <c r="P641" s="491"/>
      <c r="Q641" s="492"/>
      <c r="R641" s="493"/>
      <c r="S641" s="489"/>
      <c r="T641" s="492"/>
      <c r="U641" s="492"/>
      <c r="V641" s="493"/>
      <c r="W641" s="489"/>
      <c r="X641" s="489"/>
      <c r="Y641" s="493"/>
      <c r="Z641" s="489"/>
      <c r="AA641" s="489"/>
    </row>
    <row r="642" spans="2:27">
      <c r="B642" s="66" t="e">
        <f>LEFT(VLOOKUP(K642,'TCon08 al 2019-02-26'!$A$1:$H$68,6,0),6)</f>
        <v>#N/A</v>
      </c>
      <c r="C642" s="66" t="e">
        <f t="shared" si="43"/>
        <v>#N/A</v>
      </c>
      <c r="D642" s="66" t="e">
        <f>VLOOKUP(K642,'TCon08 al 2019-02-26'!$A$1:$H$68,8,0)</f>
        <v>#N/A</v>
      </c>
      <c r="E642" s="66">
        <f t="shared" si="44"/>
        <v>1900</v>
      </c>
      <c r="F642" s="66">
        <f t="shared" si="39"/>
        <v>0</v>
      </c>
      <c r="G642" s="10" t="str">
        <f t="shared" si="40"/>
        <v>19000</v>
      </c>
      <c r="H642" s="489"/>
      <c r="I642" s="489"/>
      <c r="J642" s="489"/>
      <c r="K642" s="489"/>
      <c r="L642" s="489"/>
      <c r="M642" s="490"/>
      <c r="N642" s="491"/>
      <c r="O642" s="491"/>
      <c r="P642" s="491"/>
      <c r="Q642" s="492"/>
      <c r="R642" s="493"/>
      <c r="S642" s="489"/>
      <c r="T642" s="492"/>
      <c r="U642" s="492"/>
      <c r="V642" s="493"/>
      <c r="W642" s="489"/>
      <c r="X642" s="489"/>
      <c r="Y642" s="493"/>
      <c r="Z642" s="489"/>
      <c r="AA642" s="489"/>
    </row>
    <row r="643" spans="2:27">
      <c r="B643" s="66" t="e">
        <f>LEFT(VLOOKUP(K643,'TCon08 al 2019-02-26'!$A$1:$H$68,6,0),6)</f>
        <v>#N/A</v>
      </c>
      <c r="C643" s="66" t="e">
        <f t="shared" si="43"/>
        <v>#N/A</v>
      </c>
      <c r="D643" s="66" t="e">
        <f>VLOOKUP(K643,'TCon08 al 2019-02-26'!$A$1:$H$68,8,0)</f>
        <v>#N/A</v>
      </c>
      <c r="E643" s="66">
        <f t="shared" si="44"/>
        <v>1900</v>
      </c>
      <c r="F643" s="66">
        <f t="shared" si="39"/>
        <v>0</v>
      </c>
      <c r="G643" s="10" t="str">
        <f t="shared" si="40"/>
        <v>19000</v>
      </c>
      <c r="H643" s="489"/>
      <c r="I643" s="489"/>
      <c r="J643" s="489"/>
      <c r="K643" s="489"/>
      <c r="L643" s="489"/>
      <c r="M643" s="490"/>
      <c r="N643" s="491"/>
      <c r="O643" s="491"/>
      <c r="P643" s="491"/>
      <c r="Q643" s="492"/>
      <c r="R643" s="493"/>
      <c r="S643" s="489"/>
      <c r="T643" s="492"/>
      <c r="U643" s="492"/>
      <c r="V643" s="493"/>
      <c r="W643" s="489"/>
      <c r="X643" s="489"/>
      <c r="Y643" s="493"/>
      <c r="Z643" s="489"/>
      <c r="AA643" s="489"/>
    </row>
    <row r="644" spans="2:27">
      <c r="B644" s="66" t="e">
        <f>LEFT(VLOOKUP(K644,'TCon08 al 2019-02-26'!$A$1:$H$68,6,0),6)</f>
        <v>#N/A</v>
      </c>
      <c r="C644" s="66" t="e">
        <f t="shared" si="43"/>
        <v>#N/A</v>
      </c>
      <c r="D644" s="66" t="e">
        <f>VLOOKUP(K644,'TCon08 al 2019-02-26'!$A$1:$H$68,8,0)</f>
        <v>#N/A</v>
      </c>
      <c r="E644" s="66">
        <f t="shared" si="44"/>
        <v>1900</v>
      </c>
      <c r="F644" s="66">
        <f t="shared" si="39"/>
        <v>0</v>
      </c>
      <c r="G644" s="10" t="str">
        <f t="shared" si="40"/>
        <v>19000</v>
      </c>
      <c r="H644" s="489"/>
      <c r="I644" s="489"/>
      <c r="J644" s="489"/>
      <c r="K644" s="489"/>
      <c r="L644" s="489"/>
      <c r="M644" s="490"/>
      <c r="N644" s="491"/>
      <c r="O644" s="491"/>
      <c r="P644" s="491"/>
      <c r="Q644" s="492"/>
      <c r="R644" s="493"/>
      <c r="S644" s="489"/>
      <c r="T644" s="492"/>
      <c r="U644" s="492"/>
      <c r="V644" s="493"/>
      <c r="W644" s="489"/>
      <c r="X644" s="489"/>
      <c r="Y644" s="493"/>
      <c r="Z644" s="489"/>
      <c r="AA644" s="489"/>
    </row>
    <row r="645" spans="2:27">
      <c r="B645" s="66" t="e">
        <f>LEFT(VLOOKUP(K645,'TCon08 al 2019-02-26'!$A$1:$H$68,6,0),6)</f>
        <v>#N/A</v>
      </c>
      <c r="C645" s="66" t="e">
        <f t="shared" si="43"/>
        <v>#N/A</v>
      </c>
      <c r="D645" s="66" t="e">
        <f>VLOOKUP(K645,'TCon08 al 2019-02-26'!$A$1:$H$68,8,0)</f>
        <v>#N/A</v>
      </c>
      <c r="E645" s="66">
        <f t="shared" si="44"/>
        <v>1900</v>
      </c>
      <c r="F645" s="66">
        <f t="shared" ref="F645:F708" si="45">+IF(J645=0,0,MONTH(J645))</f>
        <v>0</v>
      </c>
      <c r="G645" s="10" t="str">
        <f t="shared" ref="G645:G708" si="46">+E645&amp;F645</f>
        <v>19000</v>
      </c>
      <c r="H645" s="489"/>
      <c r="I645" s="489"/>
      <c r="J645" s="489"/>
      <c r="K645" s="489"/>
      <c r="L645" s="489"/>
      <c r="M645" s="490"/>
      <c r="N645" s="491"/>
      <c r="O645" s="491"/>
      <c r="P645" s="491"/>
      <c r="Q645" s="492"/>
      <c r="R645" s="493"/>
      <c r="S645" s="489"/>
      <c r="T645" s="492"/>
      <c r="U645" s="492"/>
      <c r="V645" s="493"/>
      <c r="W645" s="489"/>
      <c r="X645" s="489"/>
      <c r="Y645" s="493"/>
      <c r="Z645" s="489"/>
      <c r="AA645" s="489"/>
    </row>
    <row r="646" spans="2:27">
      <c r="B646" s="66" t="e">
        <f>LEFT(VLOOKUP(K646,'TCon08 al 2019-02-26'!$A$1:$H$68,6,0),6)</f>
        <v>#N/A</v>
      </c>
      <c r="C646" s="66" t="e">
        <f t="shared" si="43"/>
        <v>#N/A</v>
      </c>
      <c r="D646" s="66" t="e">
        <f>VLOOKUP(K646,'TCon08 al 2019-02-26'!$A$1:$H$68,8,0)</f>
        <v>#N/A</v>
      </c>
      <c r="E646" s="66">
        <f t="shared" si="44"/>
        <v>1900</v>
      </c>
      <c r="F646" s="66">
        <f t="shared" si="45"/>
        <v>0</v>
      </c>
      <c r="G646" s="10" t="str">
        <f t="shared" si="46"/>
        <v>19000</v>
      </c>
      <c r="H646" s="489"/>
      <c r="I646" s="489"/>
      <c r="J646" s="489"/>
      <c r="K646" s="489"/>
      <c r="L646" s="489"/>
      <c r="M646" s="490"/>
      <c r="N646" s="491"/>
      <c r="O646" s="491"/>
      <c r="P646" s="491"/>
      <c r="Q646" s="492"/>
      <c r="R646" s="493"/>
      <c r="S646" s="489"/>
      <c r="T646" s="492"/>
      <c r="U646" s="492"/>
      <c r="V646" s="493"/>
      <c r="W646" s="489"/>
      <c r="X646" s="489"/>
      <c r="Y646" s="493"/>
      <c r="Z646" s="489"/>
      <c r="AA646" s="489"/>
    </row>
    <row r="647" spans="2:27">
      <c r="B647" s="66" t="e">
        <f>LEFT(VLOOKUP(K647,'TCon08 al 2019-02-26'!$A$1:$H$68,6,0),6)</f>
        <v>#N/A</v>
      </c>
      <c r="C647" s="66" t="e">
        <f t="shared" si="43"/>
        <v>#N/A</v>
      </c>
      <c r="D647" s="66" t="e">
        <f>VLOOKUP(K647,'TCon08 al 2019-02-26'!$A$1:$H$68,8,0)</f>
        <v>#N/A</v>
      </c>
      <c r="E647" s="66">
        <f t="shared" si="44"/>
        <v>1900</v>
      </c>
      <c r="F647" s="66">
        <f t="shared" si="45"/>
        <v>0</v>
      </c>
      <c r="G647" s="10" t="str">
        <f t="shared" si="46"/>
        <v>19000</v>
      </c>
      <c r="H647" s="489"/>
      <c r="I647" s="489"/>
      <c r="J647" s="489"/>
      <c r="K647" s="489"/>
      <c r="L647" s="489"/>
      <c r="M647" s="490"/>
      <c r="N647" s="491"/>
      <c r="O647" s="491"/>
      <c r="P647" s="491"/>
      <c r="Q647" s="492"/>
      <c r="R647" s="493"/>
      <c r="S647" s="489"/>
      <c r="T647" s="492"/>
      <c r="U647" s="492"/>
      <c r="V647" s="493"/>
      <c r="W647" s="489"/>
      <c r="X647" s="489"/>
      <c r="Y647" s="493"/>
      <c r="Z647" s="489"/>
      <c r="AA647" s="489"/>
    </row>
    <row r="648" spans="2:27">
      <c r="B648" s="66" t="e">
        <f>LEFT(VLOOKUP(K648,'TCon08 al 2019-02-26'!$A$1:$H$68,6,0),6)</f>
        <v>#N/A</v>
      </c>
      <c r="C648" s="66" t="e">
        <f t="shared" si="43"/>
        <v>#N/A</v>
      </c>
      <c r="D648" s="66" t="e">
        <f>VLOOKUP(K648,'TCon08 al 2019-02-26'!$A$1:$H$68,8,0)</f>
        <v>#N/A</v>
      </c>
      <c r="E648" s="66">
        <f t="shared" si="44"/>
        <v>1900</v>
      </c>
      <c r="F648" s="66">
        <f t="shared" si="45"/>
        <v>0</v>
      </c>
      <c r="G648" s="10" t="str">
        <f t="shared" si="46"/>
        <v>19000</v>
      </c>
      <c r="H648" s="489"/>
      <c r="I648" s="489"/>
      <c r="J648" s="489"/>
      <c r="K648" s="489"/>
      <c r="L648" s="489"/>
      <c r="M648" s="490"/>
      <c r="N648" s="491"/>
      <c r="O648" s="491"/>
      <c r="P648" s="491"/>
      <c r="Q648" s="492"/>
      <c r="R648" s="493"/>
      <c r="S648" s="489"/>
      <c r="T648" s="492"/>
      <c r="U648" s="492"/>
      <c r="V648" s="493"/>
      <c r="W648" s="489"/>
      <c r="X648" s="489"/>
      <c r="Y648" s="493"/>
      <c r="Z648" s="489"/>
      <c r="AA648" s="489"/>
    </row>
    <row r="649" spans="2:27">
      <c r="B649" s="66" t="e">
        <f>LEFT(VLOOKUP(K649,'TCon08 al 2019-02-26'!$A$1:$H$68,6,0),6)</f>
        <v>#N/A</v>
      </c>
      <c r="C649" s="66" t="e">
        <f t="shared" si="43"/>
        <v>#N/A</v>
      </c>
      <c r="D649" s="66" t="e">
        <f>VLOOKUP(K649,'TCon08 al 2019-02-26'!$A$1:$H$68,8,0)</f>
        <v>#N/A</v>
      </c>
      <c r="E649" s="66">
        <f t="shared" si="44"/>
        <v>1900</v>
      </c>
      <c r="F649" s="66">
        <f t="shared" si="45"/>
        <v>0</v>
      </c>
      <c r="G649" s="10" t="str">
        <f t="shared" si="46"/>
        <v>19000</v>
      </c>
      <c r="H649" s="489"/>
      <c r="I649" s="489"/>
      <c r="J649" s="489"/>
      <c r="K649" s="489"/>
      <c r="L649" s="489"/>
      <c r="M649" s="490"/>
      <c r="N649" s="491"/>
      <c r="O649" s="491"/>
      <c r="P649" s="491"/>
      <c r="Q649" s="492"/>
      <c r="R649" s="493"/>
      <c r="S649" s="489"/>
      <c r="T649" s="492"/>
      <c r="U649" s="492"/>
      <c r="V649" s="493"/>
      <c r="W649" s="489"/>
      <c r="X649" s="489"/>
      <c r="Y649" s="493"/>
      <c r="Z649" s="489"/>
      <c r="AA649" s="489"/>
    </row>
    <row r="650" spans="2:27">
      <c r="B650" s="66" t="e">
        <f>LEFT(VLOOKUP(K650,'TCon08 al 2019-02-26'!$A$1:$H$68,6,0),6)</f>
        <v>#N/A</v>
      </c>
      <c r="C650" s="66" t="e">
        <f t="shared" si="43"/>
        <v>#N/A</v>
      </c>
      <c r="D650" s="66" t="e">
        <f>VLOOKUP(K650,'TCon08 al 2019-02-26'!$A$1:$H$68,8,0)</f>
        <v>#N/A</v>
      </c>
      <c r="E650" s="66">
        <f t="shared" si="44"/>
        <v>1900</v>
      </c>
      <c r="F650" s="66">
        <f t="shared" si="45"/>
        <v>0</v>
      </c>
      <c r="G650" s="10" t="str">
        <f t="shared" si="46"/>
        <v>19000</v>
      </c>
      <c r="H650" s="489"/>
      <c r="I650" s="489"/>
      <c r="J650" s="489"/>
      <c r="K650" s="489"/>
      <c r="L650" s="489"/>
      <c r="M650" s="490"/>
      <c r="N650" s="491"/>
      <c r="O650" s="491"/>
      <c r="P650" s="491"/>
      <c r="Q650" s="492"/>
      <c r="R650" s="493"/>
      <c r="S650" s="489"/>
      <c r="T650" s="492"/>
      <c r="U650" s="492"/>
      <c r="V650" s="493"/>
      <c r="W650" s="489"/>
      <c r="X650" s="489"/>
      <c r="Y650" s="493"/>
      <c r="Z650" s="489"/>
      <c r="AA650" s="489"/>
    </row>
    <row r="651" spans="2:27">
      <c r="B651" s="66" t="e">
        <f>LEFT(VLOOKUP(K651,'TCon08 al 2019-02-26'!$A$1:$H$68,6,0),6)</f>
        <v>#N/A</v>
      </c>
      <c r="C651" s="66" t="e">
        <f t="shared" si="43"/>
        <v>#N/A</v>
      </c>
      <c r="D651" s="66" t="e">
        <f>VLOOKUP(K651,'TCon08 al 2019-02-26'!$A$1:$H$68,8,0)</f>
        <v>#N/A</v>
      </c>
      <c r="E651" s="66">
        <f t="shared" si="44"/>
        <v>1900</v>
      </c>
      <c r="F651" s="66">
        <f t="shared" si="45"/>
        <v>0</v>
      </c>
      <c r="G651" s="10" t="str">
        <f t="shared" si="46"/>
        <v>19000</v>
      </c>
      <c r="H651" s="489"/>
      <c r="I651" s="489"/>
      <c r="J651" s="489"/>
      <c r="K651" s="489"/>
      <c r="L651" s="489"/>
      <c r="M651" s="490"/>
      <c r="N651" s="491"/>
      <c r="O651" s="491"/>
      <c r="P651" s="491"/>
      <c r="Q651" s="492"/>
      <c r="R651" s="493"/>
      <c r="S651" s="489"/>
      <c r="T651" s="492"/>
      <c r="U651" s="492"/>
      <c r="V651" s="493"/>
      <c r="W651" s="489"/>
      <c r="X651" s="489"/>
      <c r="Y651" s="493"/>
      <c r="Z651" s="489"/>
      <c r="AA651" s="489"/>
    </row>
    <row r="652" spans="2:27">
      <c r="B652" s="66" t="e">
        <f>LEFT(VLOOKUP(K652,'TCon08 al 2019-02-26'!$A$1:$H$68,6,0),6)</f>
        <v>#N/A</v>
      </c>
      <c r="C652" s="66" t="e">
        <f t="shared" si="43"/>
        <v>#N/A</v>
      </c>
      <c r="D652" s="66" t="e">
        <f>VLOOKUP(K652,'TCon08 al 2019-02-26'!$A$1:$H$68,8,0)</f>
        <v>#N/A</v>
      </c>
      <c r="E652" s="66">
        <f t="shared" si="44"/>
        <v>1900</v>
      </c>
      <c r="F652" s="66">
        <f t="shared" si="45"/>
        <v>0</v>
      </c>
      <c r="G652" s="10" t="str">
        <f t="shared" si="46"/>
        <v>19000</v>
      </c>
      <c r="H652" s="489"/>
      <c r="I652" s="489"/>
      <c r="J652" s="489"/>
      <c r="K652" s="489"/>
      <c r="L652" s="489"/>
      <c r="M652" s="490"/>
      <c r="N652" s="491"/>
      <c r="O652" s="491"/>
      <c r="P652" s="491"/>
      <c r="Q652" s="492"/>
      <c r="R652" s="493"/>
      <c r="S652" s="489"/>
      <c r="T652" s="492"/>
      <c r="U652" s="492"/>
      <c r="V652" s="493"/>
      <c r="W652" s="489"/>
      <c r="X652" s="489"/>
      <c r="Y652" s="493"/>
      <c r="Z652" s="489"/>
      <c r="AA652" s="489"/>
    </row>
    <row r="653" spans="2:27">
      <c r="B653" s="66" t="e">
        <f>LEFT(VLOOKUP(K653,'TCon08 al 2019-02-26'!$A$1:$H$68,6,0),6)</f>
        <v>#N/A</v>
      </c>
      <c r="C653" s="66" t="e">
        <f t="shared" si="43"/>
        <v>#N/A</v>
      </c>
      <c r="D653" s="66" t="e">
        <f>VLOOKUP(K653,'TCon08 al 2019-02-26'!$A$1:$H$68,8,0)</f>
        <v>#N/A</v>
      </c>
      <c r="E653" s="66">
        <f t="shared" si="44"/>
        <v>1900</v>
      </c>
      <c r="F653" s="66">
        <f t="shared" si="45"/>
        <v>0</v>
      </c>
      <c r="G653" s="10" t="str">
        <f t="shared" si="46"/>
        <v>19000</v>
      </c>
      <c r="H653" s="489"/>
      <c r="I653" s="489"/>
      <c r="J653" s="489"/>
      <c r="K653" s="489"/>
      <c r="L653" s="489"/>
      <c r="M653" s="490"/>
      <c r="N653" s="491"/>
      <c r="O653" s="491"/>
      <c r="P653" s="491"/>
      <c r="Q653" s="492"/>
      <c r="R653" s="493"/>
      <c r="S653" s="489"/>
      <c r="T653" s="492"/>
      <c r="U653" s="492"/>
      <c r="V653" s="493"/>
      <c r="W653" s="489"/>
      <c r="X653" s="489"/>
      <c r="Y653" s="493"/>
      <c r="Z653" s="489"/>
      <c r="AA653" s="489"/>
    </row>
    <row r="654" spans="2:27">
      <c r="B654" s="66" t="e">
        <f>LEFT(VLOOKUP(K654,'TCon08 al 2019-02-26'!$A$1:$H$68,6,0),6)</f>
        <v>#N/A</v>
      </c>
      <c r="C654" s="66" t="e">
        <f t="shared" si="43"/>
        <v>#N/A</v>
      </c>
      <c r="D654" s="66" t="e">
        <f>VLOOKUP(K654,'TCon08 al 2019-02-26'!$A$1:$H$68,8,0)</f>
        <v>#N/A</v>
      </c>
      <c r="E654" s="66">
        <f t="shared" si="44"/>
        <v>1900</v>
      </c>
      <c r="F654" s="66">
        <f t="shared" si="45"/>
        <v>0</v>
      </c>
      <c r="G654" s="10" t="str">
        <f t="shared" si="46"/>
        <v>19000</v>
      </c>
      <c r="H654" s="489"/>
      <c r="I654" s="489"/>
      <c r="J654" s="489"/>
      <c r="K654" s="489"/>
      <c r="L654" s="489"/>
      <c r="M654" s="490"/>
      <c r="N654" s="491"/>
      <c r="O654" s="491"/>
      <c r="P654" s="491"/>
      <c r="Q654" s="492"/>
      <c r="R654" s="493"/>
      <c r="S654" s="489"/>
      <c r="T654" s="492"/>
      <c r="U654" s="492"/>
      <c r="V654" s="493"/>
      <c r="W654" s="489"/>
      <c r="X654" s="489"/>
      <c r="Y654" s="493"/>
      <c r="Z654" s="489"/>
      <c r="AA654" s="489"/>
    </row>
    <row r="655" spans="2:27">
      <c r="B655" s="66" t="e">
        <f>LEFT(VLOOKUP(K655,'TCon08 al 2019-02-26'!$A$1:$H$68,6,0),6)</f>
        <v>#N/A</v>
      </c>
      <c r="C655" s="66" t="e">
        <f t="shared" si="43"/>
        <v>#N/A</v>
      </c>
      <c r="D655" s="66" t="e">
        <f>VLOOKUP(K655,'TCon08 al 2019-02-26'!$A$1:$H$68,8,0)</f>
        <v>#N/A</v>
      </c>
      <c r="E655" s="66">
        <f t="shared" si="44"/>
        <v>1900</v>
      </c>
      <c r="F655" s="66">
        <f t="shared" si="45"/>
        <v>0</v>
      </c>
      <c r="G655" s="10" t="str">
        <f t="shared" si="46"/>
        <v>19000</v>
      </c>
      <c r="H655" s="489"/>
      <c r="I655" s="489"/>
      <c r="J655" s="489"/>
      <c r="K655" s="489"/>
      <c r="L655" s="489"/>
      <c r="M655" s="490"/>
      <c r="N655" s="491"/>
      <c r="O655" s="491"/>
      <c r="P655" s="491"/>
      <c r="Q655" s="492"/>
      <c r="R655" s="493"/>
      <c r="S655" s="489"/>
      <c r="T655" s="492"/>
      <c r="U655" s="492"/>
      <c r="V655" s="493"/>
      <c r="W655" s="489"/>
      <c r="X655" s="489"/>
      <c r="Y655" s="493"/>
      <c r="Z655" s="489"/>
      <c r="AA655" s="489"/>
    </row>
    <row r="656" spans="2:27">
      <c r="B656" s="66" t="e">
        <f>LEFT(VLOOKUP(K656,'TCon08 al 2019-02-26'!$A$1:$H$68,6,0),6)</f>
        <v>#N/A</v>
      </c>
      <c r="C656" s="66" t="e">
        <f t="shared" si="43"/>
        <v>#N/A</v>
      </c>
      <c r="D656" s="66" t="e">
        <f>VLOOKUP(K656,'TCon08 al 2019-02-26'!$A$1:$H$68,8,0)</f>
        <v>#N/A</v>
      </c>
      <c r="E656" s="66">
        <f t="shared" si="44"/>
        <v>1900</v>
      </c>
      <c r="F656" s="66">
        <f t="shared" si="45"/>
        <v>0</v>
      </c>
      <c r="G656" s="10" t="str">
        <f t="shared" si="46"/>
        <v>19000</v>
      </c>
      <c r="H656" s="489"/>
      <c r="I656" s="489"/>
      <c r="J656" s="489"/>
      <c r="K656" s="489"/>
      <c r="L656" s="489"/>
      <c r="M656" s="490"/>
      <c r="N656" s="491"/>
      <c r="O656" s="491"/>
      <c r="P656" s="491"/>
      <c r="Q656" s="492"/>
      <c r="R656" s="493"/>
      <c r="S656" s="489"/>
      <c r="T656" s="492"/>
      <c r="U656" s="492"/>
      <c r="V656" s="493"/>
      <c r="W656" s="489"/>
      <c r="X656" s="489"/>
      <c r="Y656" s="493"/>
      <c r="Z656" s="489"/>
      <c r="AA656" s="489"/>
    </row>
    <row r="657" spans="2:27">
      <c r="B657" s="66" t="e">
        <f>LEFT(VLOOKUP(K657,'TCon08 al 2019-02-26'!$A$1:$H$68,6,0),6)</f>
        <v>#N/A</v>
      </c>
      <c r="C657" s="66" t="e">
        <f t="shared" si="43"/>
        <v>#N/A</v>
      </c>
      <c r="D657" s="66" t="e">
        <f>VLOOKUP(K657,'TCon08 al 2019-02-26'!$A$1:$H$68,8,0)</f>
        <v>#N/A</v>
      </c>
      <c r="E657" s="66">
        <f t="shared" si="44"/>
        <v>1900</v>
      </c>
      <c r="F657" s="66">
        <f t="shared" si="45"/>
        <v>0</v>
      </c>
      <c r="G657" s="10" t="str">
        <f t="shared" si="46"/>
        <v>19000</v>
      </c>
      <c r="H657" s="489"/>
      <c r="I657" s="489"/>
      <c r="J657" s="489"/>
      <c r="K657" s="489"/>
      <c r="L657" s="489"/>
      <c r="M657" s="490"/>
      <c r="N657" s="491"/>
      <c r="O657" s="491"/>
      <c r="P657" s="491"/>
      <c r="Q657" s="492"/>
      <c r="R657" s="493"/>
      <c r="S657" s="489"/>
      <c r="T657" s="492"/>
      <c r="U657" s="492"/>
      <c r="V657" s="493"/>
      <c r="W657" s="489"/>
      <c r="X657" s="489"/>
      <c r="Y657" s="493"/>
      <c r="Z657" s="489"/>
      <c r="AA657" s="489"/>
    </row>
    <row r="658" spans="2:27">
      <c r="B658" s="66" t="e">
        <f>LEFT(VLOOKUP(K658,'TCon08 al 2019-02-26'!$A$1:$H$68,6,0),6)</f>
        <v>#N/A</v>
      </c>
      <c r="C658" s="66" t="e">
        <f t="shared" si="43"/>
        <v>#N/A</v>
      </c>
      <c r="D658" s="66" t="e">
        <f>VLOOKUP(K658,'TCon08 al 2019-02-26'!$A$1:$H$68,8,0)</f>
        <v>#N/A</v>
      </c>
      <c r="E658" s="66">
        <f t="shared" si="44"/>
        <v>1900</v>
      </c>
      <c r="F658" s="66">
        <f t="shared" si="45"/>
        <v>0</v>
      </c>
      <c r="G658" s="10" t="str">
        <f t="shared" si="46"/>
        <v>19000</v>
      </c>
      <c r="H658" s="489"/>
      <c r="I658" s="489"/>
      <c r="J658" s="489"/>
      <c r="K658" s="489"/>
      <c r="L658" s="489"/>
      <c r="M658" s="490"/>
      <c r="N658" s="491"/>
      <c r="O658" s="491"/>
      <c r="P658" s="491"/>
      <c r="Q658" s="492"/>
      <c r="R658" s="493"/>
      <c r="S658" s="489"/>
      <c r="T658" s="492"/>
      <c r="U658" s="492"/>
      <c r="V658" s="493"/>
      <c r="W658" s="489"/>
      <c r="X658" s="489"/>
      <c r="Y658" s="493"/>
      <c r="Z658" s="489"/>
      <c r="AA658" s="489"/>
    </row>
    <row r="659" spans="2:27">
      <c r="B659" s="66" t="e">
        <f>LEFT(VLOOKUP(K659,'TCon08 al 2019-02-26'!$A$1:$H$68,6,0),6)</f>
        <v>#N/A</v>
      </c>
      <c r="C659" s="66" t="e">
        <f t="shared" si="43"/>
        <v>#N/A</v>
      </c>
      <c r="D659" s="66" t="e">
        <f>VLOOKUP(K659,'TCon08 al 2019-02-26'!$A$1:$H$68,8,0)</f>
        <v>#N/A</v>
      </c>
      <c r="E659" s="66">
        <f t="shared" si="44"/>
        <v>1900</v>
      </c>
      <c r="F659" s="66">
        <f t="shared" si="45"/>
        <v>0</v>
      </c>
      <c r="G659" s="10" t="str">
        <f t="shared" si="46"/>
        <v>19000</v>
      </c>
      <c r="H659" s="489"/>
      <c r="I659" s="489"/>
      <c r="J659" s="489"/>
      <c r="K659" s="489"/>
      <c r="L659" s="489"/>
      <c r="M659" s="490"/>
      <c r="N659" s="491"/>
      <c r="O659" s="491"/>
      <c r="P659" s="491"/>
      <c r="Q659" s="492"/>
      <c r="R659" s="493"/>
      <c r="S659" s="489"/>
      <c r="T659" s="492"/>
      <c r="U659" s="492"/>
      <c r="V659" s="493"/>
      <c r="W659" s="489"/>
      <c r="X659" s="489"/>
      <c r="Y659" s="493"/>
      <c r="Z659" s="489"/>
      <c r="AA659" s="489"/>
    </row>
    <row r="660" spans="2:27">
      <c r="B660" s="66" t="e">
        <f>LEFT(VLOOKUP(K660,'TCon08 al 2019-02-26'!$A$1:$H$68,6,0),6)</f>
        <v>#N/A</v>
      </c>
      <c r="C660" s="66" t="e">
        <f t="shared" si="43"/>
        <v>#N/A</v>
      </c>
      <c r="D660" s="66" t="e">
        <f>VLOOKUP(K660,'TCon08 al 2019-02-26'!$A$1:$H$68,8,0)</f>
        <v>#N/A</v>
      </c>
      <c r="E660" s="66">
        <f t="shared" si="44"/>
        <v>1900</v>
      </c>
      <c r="F660" s="66">
        <f t="shared" si="45"/>
        <v>0</v>
      </c>
      <c r="G660" s="10" t="str">
        <f t="shared" si="46"/>
        <v>19000</v>
      </c>
      <c r="H660" s="489"/>
      <c r="I660" s="489"/>
      <c r="J660" s="489"/>
      <c r="K660" s="489"/>
      <c r="L660" s="489"/>
      <c r="M660" s="490"/>
      <c r="N660" s="491"/>
      <c r="O660" s="491"/>
      <c r="P660" s="491"/>
      <c r="Q660" s="492"/>
      <c r="R660" s="493"/>
      <c r="S660" s="489"/>
      <c r="T660" s="492"/>
      <c r="U660" s="492"/>
      <c r="V660" s="493"/>
      <c r="W660" s="489"/>
      <c r="X660" s="489"/>
      <c r="Y660" s="493"/>
      <c r="Z660" s="489"/>
      <c r="AA660" s="489"/>
    </row>
    <row r="661" spans="2:27">
      <c r="B661" s="66" t="e">
        <f>LEFT(VLOOKUP(K661,'TCon08 al 2019-02-26'!$A$1:$H$68,6,0),6)</f>
        <v>#N/A</v>
      </c>
      <c r="C661" s="66" t="e">
        <f t="shared" si="43"/>
        <v>#N/A</v>
      </c>
      <c r="D661" s="66" t="e">
        <f>VLOOKUP(K661,'TCon08 al 2019-02-26'!$A$1:$H$68,8,0)</f>
        <v>#N/A</v>
      </c>
      <c r="E661" s="66">
        <f t="shared" si="44"/>
        <v>1900</v>
      </c>
      <c r="F661" s="66">
        <f t="shared" si="45"/>
        <v>0</v>
      </c>
      <c r="G661" s="10" t="str">
        <f t="shared" si="46"/>
        <v>19000</v>
      </c>
      <c r="H661" s="489"/>
      <c r="I661" s="489"/>
      <c r="J661" s="489"/>
      <c r="K661" s="489"/>
      <c r="L661" s="489"/>
      <c r="M661" s="490"/>
      <c r="N661" s="491"/>
      <c r="O661" s="491"/>
      <c r="P661" s="491"/>
      <c r="Q661" s="492"/>
      <c r="R661" s="493"/>
      <c r="S661" s="489"/>
      <c r="T661" s="492"/>
      <c r="U661" s="492"/>
      <c r="V661" s="493"/>
      <c r="W661" s="489"/>
      <c r="X661" s="489"/>
      <c r="Y661" s="493"/>
      <c r="Z661" s="489"/>
      <c r="AA661" s="489"/>
    </row>
    <row r="662" spans="2:27">
      <c r="B662" s="66" t="e">
        <f>LEFT(VLOOKUP(K662,'TCon08 al 2019-02-26'!$A$1:$H$68,6,0),6)</f>
        <v>#N/A</v>
      </c>
      <c r="C662" s="66" t="e">
        <f t="shared" si="43"/>
        <v>#N/A</v>
      </c>
      <c r="D662" s="66" t="e">
        <f>VLOOKUP(K662,'TCon08 al 2019-02-26'!$A$1:$H$68,8,0)</f>
        <v>#N/A</v>
      </c>
      <c r="E662" s="66">
        <f t="shared" si="44"/>
        <v>1900</v>
      </c>
      <c r="F662" s="66">
        <f t="shared" si="45"/>
        <v>0</v>
      </c>
      <c r="G662" s="10" t="str">
        <f t="shared" si="46"/>
        <v>19000</v>
      </c>
      <c r="H662" s="489"/>
      <c r="I662" s="489"/>
      <c r="J662" s="489"/>
      <c r="K662" s="489"/>
      <c r="L662" s="489"/>
      <c r="M662" s="490"/>
      <c r="N662" s="491"/>
      <c r="O662" s="491"/>
      <c r="P662" s="491"/>
      <c r="Q662" s="492"/>
      <c r="R662" s="493"/>
      <c r="S662" s="489"/>
      <c r="T662" s="492"/>
      <c r="U662" s="492"/>
      <c r="V662" s="493"/>
      <c r="W662" s="489"/>
      <c r="X662" s="489"/>
      <c r="Y662" s="493"/>
      <c r="Z662" s="489"/>
      <c r="AA662" s="489"/>
    </row>
    <row r="663" spans="2:27">
      <c r="B663" s="66" t="e">
        <f>LEFT(VLOOKUP(K663,'TCon08 al 2019-02-26'!$A$1:$H$68,6,0),6)</f>
        <v>#N/A</v>
      </c>
      <c r="C663" s="66" t="e">
        <f t="shared" si="43"/>
        <v>#N/A</v>
      </c>
      <c r="D663" s="66" t="e">
        <f>VLOOKUP(K663,'TCon08 al 2019-02-26'!$A$1:$H$68,8,0)</f>
        <v>#N/A</v>
      </c>
      <c r="E663" s="66">
        <f t="shared" si="44"/>
        <v>1900</v>
      </c>
      <c r="F663" s="66">
        <f t="shared" si="45"/>
        <v>0</v>
      </c>
      <c r="G663" s="10" t="str">
        <f t="shared" si="46"/>
        <v>19000</v>
      </c>
      <c r="H663" s="489"/>
      <c r="I663" s="489"/>
      <c r="J663" s="489"/>
      <c r="K663" s="489"/>
      <c r="L663" s="489"/>
      <c r="M663" s="490"/>
      <c r="N663" s="491"/>
      <c r="O663" s="491"/>
      <c r="P663" s="491"/>
      <c r="Q663" s="492"/>
      <c r="R663" s="493"/>
      <c r="S663" s="489"/>
      <c r="T663" s="492"/>
      <c r="U663" s="492"/>
      <c r="V663" s="493"/>
      <c r="W663" s="489"/>
      <c r="X663" s="489"/>
      <c r="Y663" s="493"/>
      <c r="Z663" s="489"/>
      <c r="AA663" s="489"/>
    </row>
    <row r="664" spans="2:27">
      <c r="B664" s="66" t="e">
        <f>LEFT(VLOOKUP(K664,'TCon08 al 2019-02-26'!$A$1:$H$68,6,0),6)</f>
        <v>#N/A</v>
      </c>
      <c r="C664" s="66" t="e">
        <f t="shared" si="43"/>
        <v>#N/A</v>
      </c>
      <c r="D664" s="66" t="e">
        <f>VLOOKUP(K664,'TCon08 al 2019-02-26'!$A$1:$H$68,8,0)</f>
        <v>#N/A</v>
      </c>
      <c r="E664" s="66">
        <f t="shared" si="44"/>
        <v>1900</v>
      </c>
      <c r="F664" s="66">
        <f t="shared" si="45"/>
        <v>0</v>
      </c>
      <c r="G664" s="10" t="str">
        <f t="shared" si="46"/>
        <v>19000</v>
      </c>
      <c r="H664" s="489"/>
      <c r="I664" s="489"/>
      <c r="J664" s="489"/>
      <c r="K664" s="489"/>
      <c r="L664" s="489"/>
      <c r="M664" s="490"/>
      <c r="N664" s="491"/>
      <c r="O664" s="491"/>
      <c r="P664" s="491"/>
      <c r="Q664" s="492"/>
      <c r="R664" s="493"/>
      <c r="S664" s="489"/>
      <c r="T664" s="492"/>
      <c r="U664" s="492"/>
      <c r="V664" s="493"/>
      <c r="W664" s="489"/>
      <c r="X664" s="489"/>
      <c r="Y664" s="493"/>
      <c r="Z664" s="489"/>
      <c r="AA664" s="489"/>
    </row>
    <row r="665" spans="2:27">
      <c r="B665" s="66" t="e">
        <f>LEFT(VLOOKUP(K665,'TCon08 al 2019-02-26'!$A$1:$H$68,6,0),6)</f>
        <v>#N/A</v>
      </c>
      <c r="C665" s="66" t="e">
        <f t="shared" si="43"/>
        <v>#N/A</v>
      </c>
      <c r="D665" s="66" t="e">
        <f>VLOOKUP(K665,'TCon08 al 2019-02-26'!$A$1:$H$68,8,0)</f>
        <v>#N/A</v>
      </c>
      <c r="E665" s="66">
        <f t="shared" si="44"/>
        <v>1900</v>
      </c>
      <c r="F665" s="66">
        <f t="shared" si="45"/>
        <v>0</v>
      </c>
      <c r="G665" s="10" t="str">
        <f t="shared" si="46"/>
        <v>19000</v>
      </c>
      <c r="H665" s="489"/>
      <c r="I665" s="489"/>
      <c r="J665" s="489"/>
      <c r="K665" s="489"/>
      <c r="L665" s="489"/>
      <c r="M665" s="490"/>
      <c r="N665" s="491"/>
      <c r="O665" s="491"/>
      <c r="P665" s="491"/>
      <c r="Q665" s="492"/>
      <c r="R665" s="493"/>
      <c r="S665" s="489"/>
      <c r="T665" s="492"/>
      <c r="U665" s="492"/>
      <c r="V665" s="493"/>
      <c r="W665" s="489"/>
      <c r="X665" s="489"/>
      <c r="Y665" s="493"/>
      <c r="Z665" s="489"/>
      <c r="AA665" s="489"/>
    </row>
    <row r="666" spans="2:27">
      <c r="B666" s="66" t="e">
        <f>LEFT(VLOOKUP(K666,'TCon08 al 2019-02-26'!$A$1:$H$68,6,0),6)</f>
        <v>#N/A</v>
      </c>
      <c r="C666" s="66" t="e">
        <f t="shared" si="43"/>
        <v>#N/A</v>
      </c>
      <c r="D666" s="66" t="e">
        <f>VLOOKUP(K666,'TCon08 al 2019-02-26'!$A$1:$H$68,8,0)</f>
        <v>#N/A</v>
      </c>
      <c r="E666" s="66">
        <f t="shared" si="44"/>
        <v>1900</v>
      </c>
      <c r="F666" s="66">
        <f t="shared" si="45"/>
        <v>0</v>
      </c>
      <c r="G666" s="10" t="str">
        <f t="shared" si="46"/>
        <v>19000</v>
      </c>
      <c r="H666" s="489"/>
      <c r="I666" s="489"/>
      <c r="J666" s="489"/>
      <c r="K666" s="489"/>
      <c r="L666" s="489"/>
      <c r="M666" s="490"/>
      <c r="N666" s="491"/>
      <c r="O666" s="491"/>
      <c r="P666" s="491"/>
      <c r="Q666" s="492"/>
      <c r="R666" s="493"/>
      <c r="S666" s="489"/>
      <c r="T666" s="492"/>
      <c r="U666" s="492"/>
      <c r="V666" s="493"/>
      <c r="W666" s="489"/>
      <c r="X666" s="489"/>
      <c r="Y666" s="493"/>
      <c r="Z666" s="489"/>
      <c r="AA666" s="489"/>
    </row>
    <row r="667" spans="2:27">
      <c r="B667" s="66" t="e">
        <f>LEFT(VLOOKUP(K667,'TCon08 al 2019-02-26'!$A$1:$H$68,6,0),6)</f>
        <v>#N/A</v>
      </c>
      <c r="C667" s="66" t="e">
        <f t="shared" si="43"/>
        <v>#N/A</v>
      </c>
      <c r="D667" s="66" t="e">
        <f>VLOOKUP(K667,'TCon08 al 2019-02-26'!$A$1:$H$68,8,0)</f>
        <v>#N/A</v>
      </c>
      <c r="E667" s="66">
        <f t="shared" si="44"/>
        <v>1900</v>
      </c>
      <c r="F667" s="66">
        <f t="shared" si="45"/>
        <v>0</v>
      </c>
      <c r="G667" s="10" t="str">
        <f t="shared" si="46"/>
        <v>19000</v>
      </c>
      <c r="H667" s="489"/>
      <c r="I667" s="489"/>
      <c r="J667" s="489"/>
      <c r="K667" s="489"/>
      <c r="L667" s="489"/>
      <c r="M667" s="490"/>
      <c r="N667" s="491"/>
      <c r="O667" s="491"/>
      <c r="P667" s="491"/>
      <c r="Q667" s="492"/>
      <c r="R667" s="493"/>
      <c r="S667" s="489"/>
      <c r="T667" s="492"/>
      <c r="U667" s="492"/>
      <c r="V667" s="493"/>
      <c r="W667" s="489"/>
      <c r="X667" s="489"/>
      <c r="Y667" s="493"/>
      <c r="Z667" s="489"/>
      <c r="AA667" s="489"/>
    </row>
    <row r="668" spans="2:27">
      <c r="B668" s="66" t="e">
        <f>LEFT(VLOOKUP(K668,'TCon08 al 2019-02-26'!$A$1:$H$68,6,0),6)</f>
        <v>#N/A</v>
      </c>
      <c r="C668" s="66" t="e">
        <f t="shared" si="43"/>
        <v>#N/A</v>
      </c>
      <c r="D668" s="66" t="e">
        <f>VLOOKUP(K668,'TCon08 al 2019-02-26'!$A$1:$H$68,8,0)</f>
        <v>#N/A</v>
      </c>
      <c r="E668" s="66">
        <f t="shared" si="44"/>
        <v>1900</v>
      </c>
      <c r="F668" s="66">
        <f t="shared" si="45"/>
        <v>0</v>
      </c>
      <c r="G668" s="10" t="str">
        <f t="shared" si="46"/>
        <v>19000</v>
      </c>
      <c r="H668" s="489"/>
      <c r="I668" s="489"/>
      <c r="J668" s="489"/>
      <c r="K668" s="489"/>
      <c r="L668" s="489"/>
      <c r="M668" s="490"/>
      <c r="N668" s="491"/>
      <c r="O668" s="491"/>
      <c r="P668" s="491"/>
      <c r="Q668" s="492"/>
      <c r="R668" s="493"/>
      <c r="S668" s="489"/>
      <c r="T668" s="492"/>
      <c r="U668" s="492"/>
      <c r="V668" s="493"/>
      <c r="W668" s="489"/>
      <c r="X668" s="489"/>
      <c r="Y668" s="493"/>
      <c r="Z668" s="489"/>
      <c r="AA668" s="489"/>
    </row>
    <row r="669" spans="2:27">
      <c r="B669" s="66" t="e">
        <f>LEFT(VLOOKUP(K669,'TCon08 al 2019-02-26'!$A$1:$H$68,6,0),6)</f>
        <v>#N/A</v>
      </c>
      <c r="C669" s="66" t="e">
        <f t="shared" si="43"/>
        <v>#N/A</v>
      </c>
      <c r="D669" s="66" t="e">
        <f>VLOOKUP(K669,'TCon08 al 2019-02-26'!$A$1:$H$68,8,0)</f>
        <v>#N/A</v>
      </c>
      <c r="E669" s="66">
        <f t="shared" si="44"/>
        <v>1900</v>
      </c>
      <c r="F669" s="66">
        <f t="shared" si="45"/>
        <v>0</v>
      </c>
      <c r="G669" s="10" t="str">
        <f t="shared" si="46"/>
        <v>19000</v>
      </c>
      <c r="H669" s="489"/>
      <c r="I669" s="489"/>
      <c r="J669" s="489"/>
      <c r="K669" s="489"/>
      <c r="L669" s="489"/>
      <c r="M669" s="490"/>
      <c r="N669" s="491"/>
      <c r="O669" s="491"/>
      <c r="P669" s="491"/>
      <c r="Q669" s="492"/>
      <c r="R669" s="493"/>
      <c r="S669" s="489"/>
      <c r="T669" s="492"/>
      <c r="U669" s="492"/>
      <c r="V669" s="493"/>
      <c r="W669" s="489"/>
      <c r="X669" s="489"/>
      <c r="Y669" s="493"/>
      <c r="Z669" s="489"/>
      <c r="AA669" s="489"/>
    </row>
    <row r="670" spans="2:27">
      <c r="B670" s="66" t="e">
        <f>LEFT(VLOOKUP(K670,'TCon08 al 2019-02-26'!$A$1:$H$68,6,0),6)</f>
        <v>#N/A</v>
      </c>
      <c r="C670" s="66" t="e">
        <f t="shared" si="43"/>
        <v>#N/A</v>
      </c>
      <c r="D670" s="66" t="e">
        <f>VLOOKUP(K670,'TCon08 al 2019-02-26'!$A$1:$H$68,8,0)</f>
        <v>#N/A</v>
      </c>
      <c r="E670" s="66">
        <f t="shared" si="44"/>
        <v>1900</v>
      </c>
      <c r="F670" s="66">
        <f t="shared" si="45"/>
        <v>0</v>
      </c>
      <c r="G670" s="10" t="str">
        <f t="shared" si="46"/>
        <v>19000</v>
      </c>
      <c r="H670" s="489"/>
      <c r="I670" s="489"/>
      <c r="J670" s="489"/>
      <c r="K670" s="489"/>
      <c r="L670" s="489"/>
      <c r="M670" s="490"/>
      <c r="N670" s="491"/>
      <c r="O670" s="491"/>
      <c r="P670" s="491"/>
      <c r="Q670" s="492"/>
      <c r="R670" s="493"/>
      <c r="S670" s="489"/>
      <c r="T670" s="492"/>
      <c r="U670" s="492"/>
      <c r="V670" s="493"/>
      <c r="W670" s="489"/>
      <c r="X670" s="489"/>
      <c r="Y670" s="493"/>
      <c r="Z670" s="489"/>
      <c r="AA670" s="489"/>
    </row>
    <row r="671" spans="2:27">
      <c r="B671" s="66" t="e">
        <f>LEFT(VLOOKUP(K671,'TCon08 al 2019-02-26'!$A$1:$H$68,6,0),6)</f>
        <v>#N/A</v>
      </c>
      <c r="C671" s="66" t="e">
        <f t="shared" si="43"/>
        <v>#N/A</v>
      </c>
      <c r="D671" s="66" t="e">
        <f>VLOOKUP(K671,'TCon08 al 2019-02-26'!$A$1:$H$68,8,0)</f>
        <v>#N/A</v>
      </c>
      <c r="E671" s="66">
        <f t="shared" si="44"/>
        <v>1900</v>
      </c>
      <c r="F671" s="66">
        <f t="shared" si="45"/>
        <v>0</v>
      </c>
      <c r="G671" s="10" t="str">
        <f t="shared" si="46"/>
        <v>19000</v>
      </c>
      <c r="H671" s="489"/>
      <c r="I671" s="489"/>
      <c r="J671" s="489"/>
      <c r="K671" s="489"/>
      <c r="L671" s="489"/>
      <c r="M671" s="490"/>
      <c r="N671" s="491"/>
      <c r="O671" s="491"/>
      <c r="P671" s="491"/>
      <c r="Q671" s="492"/>
      <c r="R671" s="493"/>
      <c r="S671" s="489"/>
      <c r="T671" s="492"/>
      <c r="U671" s="492"/>
      <c r="V671" s="493"/>
      <c r="W671" s="489"/>
      <c r="X671" s="489"/>
      <c r="Y671" s="493"/>
      <c r="Z671" s="489"/>
      <c r="AA671" s="489"/>
    </row>
    <row r="672" spans="2:27">
      <c r="B672" s="66" t="e">
        <f>LEFT(VLOOKUP(K672,'TCon08 al 2019-02-26'!$A$1:$H$68,6,0),6)</f>
        <v>#N/A</v>
      </c>
      <c r="C672" s="66" t="e">
        <f t="shared" si="43"/>
        <v>#N/A</v>
      </c>
      <c r="D672" s="66" t="e">
        <f>VLOOKUP(K672,'TCon08 al 2019-02-26'!$A$1:$H$68,8,0)</f>
        <v>#N/A</v>
      </c>
      <c r="E672" s="66">
        <f t="shared" si="44"/>
        <v>1900</v>
      </c>
      <c r="F672" s="66">
        <f t="shared" si="45"/>
        <v>0</v>
      </c>
      <c r="G672" s="10" t="str">
        <f t="shared" si="46"/>
        <v>19000</v>
      </c>
      <c r="H672" s="489"/>
      <c r="I672" s="489"/>
      <c r="J672" s="489"/>
      <c r="K672" s="489"/>
      <c r="L672" s="489"/>
      <c r="M672" s="490"/>
      <c r="N672" s="491"/>
      <c r="O672" s="491"/>
      <c r="P672" s="491"/>
      <c r="Q672" s="492"/>
      <c r="R672" s="493"/>
      <c r="S672" s="489"/>
      <c r="T672" s="492"/>
      <c r="U672" s="492"/>
      <c r="V672" s="493"/>
      <c r="W672" s="489"/>
      <c r="X672" s="489"/>
      <c r="Y672" s="493"/>
      <c r="Z672" s="489"/>
      <c r="AA672" s="489"/>
    </row>
    <row r="673" spans="2:27">
      <c r="B673" s="66" t="e">
        <f>LEFT(VLOOKUP(K673,'TCon08 al 2019-02-26'!$A$1:$H$68,6,0),6)</f>
        <v>#N/A</v>
      </c>
      <c r="C673" s="66" t="e">
        <f t="shared" si="43"/>
        <v>#N/A</v>
      </c>
      <c r="D673" s="66" t="e">
        <f>VLOOKUP(K673,'TCon08 al 2019-02-26'!$A$1:$H$68,8,0)</f>
        <v>#N/A</v>
      </c>
      <c r="E673" s="66">
        <f t="shared" si="44"/>
        <v>1900</v>
      </c>
      <c r="F673" s="66">
        <f t="shared" si="45"/>
        <v>0</v>
      </c>
      <c r="G673" s="10" t="str">
        <f t="shared" si="46"/>
        <v>19000</v>
      </c>
      <c r="H673" s="489"/>
      <c r="I673" s="489"/>
      <c r="J673" s="489"/>
      <c r="K673" s="489"/>
      <c r="L673" s="489"/>
      <c r="M673" s="490"/>
      <c r="N673" s="491"/>
      <c r="O673" s="491"/>
      <c r="P673" s="491"/>
      <c r="Q673" s="492"/>
      <c r="R673" s="493"/>
      <c r="S673" s="489"/>
      <c r="T673" s="492"/>
      <c r="U673" s="492"/>
      <c r="V673" s="493"/>
      <c r="W673" s="489"/>
      <c r="X673" s="489"/>
      <c r="Y673" s="493"/>
      <c r="Z673" s="489"/>
      <c r="AA673" s="489"/>
    </row>
    <row r="674" spans="2:27">
      <c r="B674" s="66" t="e">
        <f>LEFT(VLOOKUP(K674,'TCon08 al 2019-02-26'!$A$1:$H$68,6,0),6)</f>
        <v>#N/A</v>
      </c>
      <c r="C674" s="66" t="e">
        <f t="shared" si="43"/>
        <v>#N/A</v>
      </c>
      <c r="D674" s="66" t="e">
        <f>VLOOKUP(K674,'TCon08 al 2019-02-26'!$A$1:$H$68,8,0)</f>
        <v>#N/A</v>
      </c>
      <c r="E674" s="66">
        <f t="shared" si="44"/>
        <v>1900</v>
      </c>
      <c r="F674" s="66">
        <f t="shared" si="45"/>
        <v>0</v>
      </c>
      <c r="G674" s="10" t="str">
        <f t="shared" si="46"/>
        <v>19000</v>
      </c>
      <c r="H674" s="489"/>
      <c r="I674" s="489"/>
      <c r="J674" s="489"/>
      <c r="K674" s="489"/>
      <c r="L674" s="489"/>
      <c r="M674" s="490"/>
      <c r="N674" s="491"/>
      <c r="O674" s="491"/>
      <c r="P674" s="491"/>
      <c r="Q674" s="492"/>
      <c r="R674" s="493"/>
      <c r="S674" s="489"/>
      <c r="T674" s="492"/>
      <c r="U674" s="492"/>
      <c r="V674" s="493"/>
      <c r="W674" s="489"/>
      <c r="X674" s="489"/>
      <c r="Y674" s="493"/>
      <c r="Z674" s="489"/>
      <c r="AA674" s="489"/>
    </row>
    <row r="675" spans="2:27">
      <c r="B675" s="66" t="e">
        <f>LEFT(VLOOKUP(K675,'TCon08 al 2019-02-26'!$A$1:$H$68,6,0),6)</f>
        <v>#N/A</v>
      </c>
      <c r="C675" s="66" t="e">
        <f t="shared" si="43"/>
        <v>#N/A</v>
      </c>
      <c r="D675" s="66" t="e">
        <f>VLOOKUP(K675,'TCon08 al 2019-02-26'!$A$1:$H$68,8,0)</f>
        <v>#N/A</v>
      </c>
      <c r="E675" s="66">
        <f t="shared" si="44"/>
        <v>1900</v>
      </c>
      <c r="F675" s="66">
        <f t="shared" si="45"/>
        <v>0</v>
      </c>
      <c r="G675" s="10" t="str">
        <f t="shared" si="46"/>
        <v>19000</v>
      </c>
      <c r="H675" s="489"/>
      <c r="I675" s="489"/>
      <c r="J675" s="489"/>
      <c r="K675" s="489"/>
      <c r="L675" s="489"/>
      <c r="M675" s="490"/>
      <c r="N675" s="491"/>
      <c r="O675" s="491"/>
      <c r="P675" s="491"/>
      <c r="Q675" s="492"/>
      <c r="R675" s="493"/>
      <c r="S675" s="489"/>
      <c r="T675" s="492"/>
      <c r="U675" s="492"/>
      <c r="V675" s="493"/>
      <c r="W675" s="489"/>
      <c r="X675" s="489"/>
      <c r="Y675" s="493"/>
      <c r="Z675" s="489"/>
      <c r="AA675" s="489"/>
    </row>
    <row r="676" spans="2:27">
      <c r="B676" s="66" t="e">
        <f>LEFT(VLOOKUP(K676,'TCon08 al 2019-02-26'!$A$1:$H$68,6,0),6)</f>
        <v>#N/A</v>
      </c>
      <c r="C676" s="66" t="e">
        <f t="shared" si="43"/>
        <v>#N/A</v>
      </c>
      <c r="D676" s="66" t="e">
        <f>VLOOKUP(K676,'TCon08 al 2019-02-26'!$A$1:$H$68,8,0)</f>
        <v>#N/A</v>
      </c>
      <c r="E676" s="66">
        <f t="shared" si="44"/>
        <v>1900</v>
      </c>
      <c r="F676" s="66">
        <f t="shared" si="45"/>
        <v>0</v>
      </c>
      <c r="G676" s="10" t="str">
        <f t="shared" si="46"/>
        <v>19000</v>
      </c>
      <c r="H676" s="489"/>
      <c r="I676" s="489"/>
      <c r="J676" s="489"/>
      <c r="K676" s="489"/>
      <c r="L676" s="489"/>
      <c r="M676" s="490"/>
      <c r="N676" s="491"/>
      <c r="O676" s="491"/>
      <c r="P676" s="491"/>
      <c r="Q676" s="492"/>
      <c r="R676" s="493"/>
      <c r="S676" s="489"/>
      <c r="T676" s="492"/>
      <c r="U676" s="492"/>
      <c r="V676" s="493"/>
      <c r="W676" s="489"/>
      <c r="X676" s="489"/>
      <c r="Y676" s="493"/>
      <c r="Z676" s="489"/>
      <c r="AA676" s="489"/>
    </row>
    <row r="677" spans="2:27">
      <c r="B677" s="66" t="e">
        <f>LEFT(VLOOKUP(K677,'TCon08 al 2019-02-26'!$A$1:$H$68,6,0),6)</f>
        <v>#N/A</v>
      </c>
      <c r="C677" s="66" t="e">
        <f t="shared" si="43"/>
        <v>#N/A</v>
      </c>
      <c r="D677" s="66" t="e">
        <f>VLOOKUP(K677,'TCon08 al 2019-02-26'!$A$1:$H$68,8,0)</f>
        <v>#N/A</v>
      </c>
      <c r="E677" s="66">
        <f t="shared" si="44"/>
        <v>1900</v>
      </c>
      <c r="F677" s="66">
        <f t="shared" si="45"/>
        <v>0</v>
      </c>
      <c r="G677" s="10" t="str">
        <f t="shared" si="46"/>
        <v>19000</v>
      </c>
      <c r="H677" s="489"/>
      <c r="I677" s="489"/>
      <c r="J677" s="489"/>
      <c r="K677" s="489"/>
      <c r="L677" s="489"/>
      <c r="M677" s="490"/>
      <c r="N677" s="491"/>
      <c r="O677" s="491"/>
      <c r="P677" s="491"/>
      <c r="Q677" s="492"/>
      <c r="R677" s="493"/>
      <c r="S677" s="489"/>
      <c r="T677" s="492"/>
      <c r="U677" s="492"/>
      <c r="V677" s="493"/>
      <c r="W677" s="489"/>
      <c r="X677" s="489"/>
      <c r="Y677" s="493"/>
      <c r="Z677" s="489"/>
      <c r="AA677" s="489"/>
    </row>
    <row r="678" spans="2:27">
      <c r="B678" s="66" t="e">
        <f>LEFT(VLOOKUP(K678,'TCon08 al 2019-02-26'!$A$1:$H$68,6,0),6)</f>
        <v>#N/A</v>
      </c>
      <c r="C678" s="66" t="e">
        <f t="shared" si="43"/>
        <v>#N/A</v>
      </c>
      <c r="D678" s="66" t="e">
        <f>VLOOKUP(K678,'TCon08 al 2019-02-26'!$A$1:$H$68,8,0)</f>
        <v>#N/A</v>
      </c>
      <c r="E678" s="66">
        <f t="shared" si="44"/>
        <v>1900</v>
      </c>
      <c r="F678" s="66">
        <f t="shared" si="45"/>
        <v>0</v>
      </c>
      <c r="G678" s="10" t="str">
        <f t="shared" si="46"/>
        <v>19000</v>
      </c>
      <c r="H678" s="489"/>
      <c r="I678" s="489"/>
      <c r="J678" s="489"/>
      <c r="K678" s="489"/>
      <c r="L678" s="489"/>
      <c r="M678" s="490"/>
      <c r="N678" s="491"/>
      <c r="O678" s="491"/>
      <c r="P678" s="491"/>
      <c r="Q678" s="492"/>
      <c r="R678" s="493"/>
      <c r="S678" s="489"/>
      <c r="T678" s="492"/>
      <c r="U678" s="492"/>
      <c r="V678" s="493"/>
      <c r="W678" s="489"/>
      <c r="X678" s="489"/>
      <c r="Y678" s="493"/>
      <c r="Z678" s="489"/>
      <c r="AA678" s="489"/>
    </row>
    <row r="679" spans="2:27">
      <c r="B679" s="66" t="e">
        <f>LEFT(VLOOKUP(K679,'TCon08 al 2019-02-26'!$A$1:$H$68,6,0),6)</f>
        <v>#N/A</v>
      </c>
      <c r="C679" s="66" t="e">
        <f t="shared" si="43"/>
        <v>#N/A</v>
      </c>
      <c r="D679" s="66" t="e">
        <f>VLOOKUP(K679,'TCon08 al 2019-02-26'!$A$1:$H$68,8,0)</f>
        <v>#N/A</v>
      </c>
      <c r="E679" s="66">
        <f t="shared" si="44"/>
        <v>1900</v>
      </c>
      <c r="F679" s="66">
        <f t="shared" si="45"/>
        <v>0</v>
      </c>
      <c r="G679" s="10" t="str">
        <f t="shared" si="46"/>
        <v>19000</v>
      </c>
      <c r="H679" s="489"/>
      <c r="I679" s="489"/>
      <c r="J679" s="489"/>
      <c r="K679" s="489"/>
      <c r="L679" s="489"/>
      <c r="M679" s="490"/>
      <c r="N679" s="491"/>
      <c r="O679" s="491"/>
      <c r="P679" s="491"/>
      <c r="Q679" s="492"/>
      <c r="R679" s="493"/>
      <c r="S679" s="489"/>
      <c r="T679" s="492"/>
      <c r="U679" s="492"/>
      <c r="V679" s="493"/>
      <c r="W679" s="489"/>
      <c r="X679" s="489"/>
      <c r="Y679" s="493"/>
      <c r="Z679" s="489"/>
      <c r="AA679" s="489"/>
    </row>
    <row r="680" spans="2:27">
      <c r="B680" s="66" t="e">
        <f>LEFT(VLOOKUP(K680,'TCon08 al 2019-02-26'!$A$1:$H$68,6,0),6)</f>
        <v>#N/A</v>
      </c>
      <c r="C680" s="66" t="e">
        <f t="shared" si="43"/>
        <v>#N/A</v>
      </c>
      <c r="D680" s="66" t="e">
        <f>VLOOKUP(K680,'TCon08 al 2019-02-26'!$A$1:$H$68,8,0)</f>
        <v>#N/A</v>
      </c>
      <c r="E680" s="66">
        <f t="shared" si="44"/>
        <v>1900</v>
      </c>
      <c r="F680" s="66">
        <f t="shared" si="45"/>
        <v>0</v>
      </c>
      <c r="G680" s="10" t="str">
        <f t="shared" si="46"/>
        <v>19000</v>
      </c>
      <c r="H680" s="489"/>
      <c r="I680" s="489"/>
      <c r="J680" s="489"/>
      <c r="K680" s="489"/>
      <c r="L680" s="489"/>
      <c r="M680" s="490"/>
      <c r="N680" s="491"/>
      <c r="O680" s="491"/>
      <c r="P680" s="491"/>
      <c r="Q680" s="492"/>
      <c r="R680" s="493"/>
      <c r="S680" s="489"/>
      <c r="T680" s="492"/>
      <c r="U680" s="492"/>
      <c r="V680" s="493"/>
      <c r="W680" s="489"/>
      <c r="X680" s="489"/>
      <c r="Y680" s="493"/>
      <c r="Z680" s="489"/>
      <c r="AA680" s="489"/>
    </row>
    <row r="681" spans="2:27">
      <c r="B681" s="66" t="e">
        <f>LEFT(VLOOKUP(K681,'TCon08 al 2019-02-26'!$A$1:$H$68,6,0),6)</f>
        <v>#N/A</v>
      </c>
      <c r="C681" s="66" t="e">
        <f t="shared" si="43"/>
        <v>#N/A</v>
      </c>
      <c r="D681" s="66" t="e">
        <f>VLOOKUP(K681,'TCon08 al 2019-02-26'!$A$1:$H$68,8,0)</f>
        <v>#N/A</v>
      </c>
      <c r="E681" s="66">
        <f t="shared" si="44"/>
        <v>1900</v>
      </c>
      <c r="F681" s="66">
        <f t="shared" si="45"/>
        <v>0</v>
      </c>
      <c r="G681" s="10" t="str">
        <f t="shared" si="46"/>
        <v>19000</v>
      </c>
      <c r="H681" s="489"/>
      <c r="I681" s="489"/>
      <c r="J681" s="489"/>
      <c r="K681" s="489"/>
      <c r="L681" s="489"/>
      <c r="M681" s="490"/>
      <c r="N681" s="491"/>
      <c r="O681" s="491"/>
      <c r="P681" s="491"/>
      <c r="Q681" s="492"/>
      <c r="R681" s="493"/>
      <c r="S681" s="489"/>
      <c r="T681" s="492"/>
      <c r="U681" s="492"/>
      <c r="V681" s="493"/>
      <c r="W681" s="489"/>
      <c r="X681" s="489"/>
      <c r="Y681" s="493"/>
      <c r="Z681" s="489"/>
      <c r="AA681" s="489"/>
    </row>
    <row r="682" spans="2:27">
      <c r="B682" s="66" t="e">
        <f>LEFT(VLOOKUP(K682,'TCon08 al 2019-02-26'!$A$1:$H$68,6,0),6)</f>
        <v>#N/A</v>
      </c>
      <c r="C682" s="66" t="e">
        <f t="shared" si="43"/>
        <v>#N/A</v>
      </c>
      <c r="D682" s="66" t="e">
        <f>VLOOKUP(K682,'TCon08 al 2019-02-26'!$A$1:$H$68,8,0)</f>
        <v>#N/A</v>
      </c>
      <c r="E682" s="66">
        <f t="shared" si="44"/>
        <v>1900</v>
      </c>
      <c r="F682" s="66">
        <f t="shared" si="45"/>
        <v>0</v>
      </c>
      <c r="G682" s="10" t="str">
        <f t="shared" si="46"/>
        <v>19000</v>
      </c>
      <c r="H682" s="489"/>
      <c r="I682" s="489"/>
      <c r="J682" s="489"/>
      <c r="K682" s="489"/>
      <c r="L682" s="489"/>
      <c r="M682" s="490"/>
      <c r="N682" s="491"/>
      <c r="O682" s="491"/>
      <c r="P682" s="491"/>
      <c r="Q682" s="492"/>
      <c r="R682" s="493"/>
      <c r="S682" s="489"/>
      <c r="T682" s="492"/>
      <c r="U682" s="492"/>
      <c r="V682" s="493"/>
      <c r="W682" s="489"/>
      <c r="X682" s="489"/>
      <c r="Y682" s="493"/>
      <c r="Z682" s="489"/>
      <c r="AA682" s="489"/>
    </row>
    <row r="683" spans="2:27">
      <c r="B683" s="66" t="e">
        <f>LEFT(VLOOKUP(K683,'TCon08 al 2019-02-26'!$A$1:$H$68,6,0),6)</f>
        <v>#N/A</v>
      </c>
      <c r="C683" s="66" t="e">
        <f t="shared" si="43"/>
        <v>#N/A</v>
      </c>
      <c r="D683" s="66" t="e">
        <f>VLOOKUP(K683,'TCon08 al 2019-02-26'!$A$1:$H$68,8,0)</f>
        <v>#N/A</v>
      </c>
      <c r="E683" s="66">
        <f t="shared" si="44"/>
        <v>1900</v>
      </c>
      <c r="F683" s="66">
        <f t="shared" si="45"/>
        <v>0</v>
      </c>
      <c r="G683" s="10" t="str">
        <f t="shared" si="46"/>
        <v>19000</v>
      </c>
      <c r="H683" s="489"/>
      <c r="I683" s="489"/>
      <c r="J683" s="489"/>
      <c r="K683" s="489"/>
      <c r="L683" s="489"/>
      <c r="M683" s="490"/>
      <c r="N683" s="491"/>
      <c r="O683" s="491"/>
      <c r="P683" s="491"/>
      <c r="Q683" s="492"/>
      <c r="R683" s="493"/>
      <c r="S683" s="489"/>
      <c r="T683" s="492"/>
      <c r="U683" s="492"/>
      <c r="V683" s="493"/>
      <c r="W683" s="489"/>
      <c r="X683" s="489"/>
      <c r="Y683" s="493"/>
      <c r="Z683" s="489"/>
      <c r="AA683" s="489"/>
    </row>
    <row r="684" spans="2:27">
      <c r="B684" s="66" t="e">
        <f>LEFT(VLOOKUP(K684,'TCon08 al 2019-02-26'!$A$1:$H$68,6,0),6)</f>
        <v>#N/A</v>
      </c>
      <c r="C684" s="66" t="e">
        <f t="shared" si="43"/>
        <v>#N/A</v>
      </c>
      <c r="D684" s="66" t="e">
        <f>VLOOKUP(K684,'TCon08 al 2019-02-26'!$A$1:$H$68,8,0)</f>
        <v>#N/A</v>
      </c>
      <c r="E684" s="66">
        <f t="shared" si="44"/>
        <v>1900</v>
      </c>
      <c r="F684" s="66">
        <f t="shared" si="45"/>
        <v>0</v>
      </c>
      <c r="G684" s="10" t="str">
        <f t="shared" si="46"/>
        <v>19000</v>
      </c>
      <c r="H684" s="489"/>
      <c r="I684" s="489"/>
      <c r="J684" s="489"/>
      <c r="K684" s="489"/>
      <c r="L684" s="489"/>
      <c r="M684" s="490"/>
      <c r="N684" s="491"/>
      <c r="O684" s="491"/>
      <c r="P684" s="491"/>
      <c r="Q684" s="492"/>
      <c r="R684" s="493"/>
      <c r="S684" s="489"/>
      <c r="T684" s="492"/>
      <c r="U684" s="492"/>
      <c r="V684" s="493"/>
      <c r="W684" s="489"/>
      <c r="X684" s="489"/>
      <c r="Y684" s="493"/>
      <c r="Z684" s="489"/>
      <c r="AA684" s="489"/>
    </row>
    <row r="685" spans="2:27">
      <c r="B685" s="66" t="e">
        <f>LEFT(VLOOKUP(K685,'TCon08 al 2019-02-26'!$A$1:$H$68,6,0),6)</f>
        <v>#N/A</v>
      </c>
      <c r="C685" s="66" t="e">
        <f t="shared" si="43"/>
        <v>#N/A</v>
      </c>
      <c r="D685" s="66" t="e">
        <f>VLOOKUP(K685,'TCon08 al 2019-02-26'!$A$1:$H$68,8,0)</f>
        <v>#N/A</v>
      </c>
      <c r="E685" s="66">
        <f t="shared" si="44"/>
        <v>1900</v>
      </c>
      <c r="F685" s="66">
        <f t="shared" si="45"/>
        <v>0</v>
      </c>
      <c r="G685" s="10" t="str">
        <f t="shared" si="46"/>
        <v>19000</v>
      </c>
      <c r="H685" s="489"/>
      <c r="I685" s="489"/>
      <c r="J685" s="489"/>
      <c r="K685" s="489"/>
      <c r="L685" s="489"/>
      <c r="M685" s="490"/>
      <c r="N685" s="491"/>
      <c r="O685" s="491"/>
      <c r="P685" s="491"/>
      <c r="Q685" s="492"/>
      <c r="R685" s="493"/>
      <c r="S685" s="489"/>
      <c r="T685" s="492"/>
      <c r="U685" s="492"/>
      <c r="V685" s="493"/>
      <c r="W685" s="489"/>
      <c r="X685" s="489"/>
      <c r="Y685" s="493"/>
      <c r="Z685" s="489"/>
      <c r="AA685" s="489"/>
    </row>
    <row r="686" spans="2:27">
      <c r="B686" s="66" t="e">
        <f>LEFT(VLOOKUP(K686,'TCon08 al 2019-02-26'!$A$1:$H$68,6,0),6)</f>
        <v>#N/A</v>
      </c>
      <c r="C686" s="66" t="e">
        <f t="shared" si="43"/>
        <v>#N/A</v>
      </c>
      <c r="D686" s="66" t="e">
        <f>VLOOKUP(K686,'TCon08 al 2019-02-26'!$A$1:$H$68,8,0)</f>
        <v>#N/A</v>
      </c>
      <c r="E686" s="66">
        <f t="shared" si="44"/>
        <v>1900</v>
      </c>
      <c r="F686" s="66">
        <f t="shared" si="45"/>
        <v>0</v>
      </c>
      <c r="G686" s="10" t="str">
        <f t="shared" si="46"/>
        <v>19000</v>
      </c>
      <c r="H686" s="489"/>
      <c r="I686" s="489"/>
      <c r="J686" s="489"/>
      <c r="K686" s="489"/>
      <c r="L686" s="489"/>
      <c r="M686" s="490"/>
      <c r="N686" s="491"/>
      <c r="O686" s="491"/>
      <c r="P686" s="491"/>
      <c r="Q686" s="492"/>
      <c r="R686" s="493"/>
      <c r="S686" s="489"/>
      <c r="T686" s="492"/>
      <c r="U686" s="492"/>
      <c r="V686" s="493"/>
      <c r="W686" s="489"/>
      <c r="X686" s="489"/>
      <c r="Y686" s="493"/>
      <c r="Z686" s="489"/>
      <c r="AA686" s="489"/>
    </row>
    <row r="687" spans="2:27">
      <c r="B687" s="66" t="e">
        <f>LEFT(VLOOKUP(K687,'TCon08 al 2019-02-26'!$A$1:$H$68,6,0),6)</f>
        <v>#N/A</v>
      </c>
      <c r="C687" s="66" t="e">
        <f t="shared" si="43"/>
        <v>#N/A</v>
      </c>
      <c r="D687" s="66" t="e">
        <f>VLOOKUP(K687,'TCon08 al 2019-02-26'!$A$1:$H$68,8,0)</f>
        <v>#N/A</v>
      </c>
      <c r="E687" s="66">
        <f t="shared" si="44"/>
        <v>1900</v>
      </c>
      <c r="F687" s="66">
        <f t="shared" si="45"/>
        <v>0</v>
      </c>
      <c r="G687" s="10" t="str">
        <f t="shared" si="46"/>
        <v>19000</v>
      </c>
      <c r="H687" s="489"/>
      <c r="I687" s="489"/>
      <c r="J687" s="489"/>
      <c r="K687" s="489"/>
      <c r="L687" s="489"/>
      <c r="M687" s="490"/>
      <c r="N687" s="491"/>
      <c r="O687" s="491"/>
      <c r="P687" s="491"/>
      <c r="Q687" s="492"/>
      <c r="R687" s="493"/>
      <c r="S687" s="489"/>
      <c r="T687" s="492"/>
      <c r="U687" s="492"/>
      <c r="V687" s="493"/>
      <c r="W687" s="489"/>
      <c r="X687" s="489"/>
      <c r="Y687" s="493"/>
      <c r="Z687" s="489"/>
      <c r="AA687" s="489"/>
    </row>
    <row r="688" spans="2:27">
      <c r="B688" s="66" t="e">
        <f>LEFT(VLOOKUP(K688,'TCon08 al 2019-02-26'!$A$1:$H$68,6,0),6)</f>
        <v>#N/A</v>
      </c>
      <c r="C688" s="66" t="e">
        <f t="shared" si="43"/>
        <v>#N/A</v>
      </c>
      <c r="D688" s="66" t="e">
        <f>VLOOKUP(K688,'TCon08 al 2019-02-26'!$A$1:$H$68,8,0)</f>
        <v>#N/A</v>
      </c>
      <c r="E688" s="66">
        <f t="shared" si="44"/>
        <v>1900</v>
      </c>
      <c r="F688" s="66">
        <f t="shared" si="45"/>
        <v>0</v>
      </c>
      <c r="G688" s="10" t="str">
        <f t="shared" si="46"/>
        <v>19000</v>
      </c>
      <c r="H688" s="489"/>
      <c r="I688" s="489"/>
      <c r="J688" s="489"/>
      <c r="K688" s="489"/>
      <c r="L688" s="489"/>
      <c r="M688" s="490"/>
      <c r="N688" s="491"/>
      <c r="O688" s="491"/>
      <c r="P688" s="491"/>
      <c r="Q688" s="492"/>
      <c r="R688" s="493"/>
      <c r="S688" s="489"/>
      <c r="T688" s="492"/>
      <c r="U688" s="492"/>
      <c r="V688" s="493"/>
      <c r="W688" s="489"/>
      <c r="X688" s="489"/>
      <c r="Y688" s="493"/>
      <c r="Z688" s="489"/>
      <c r="AA688" s="489"/>
    </row>
    <row r="689" spans="2:27">
      <c r="B689" s="66" t="e">
        <f>LEFT(VLOOKUP(K689,'TCon08 al 2019-02-26'!$A$1:$H$68,6,0),6)</f>
        <v>#N/A</v>
      </c>
      <c r="C689" s="66" t="e">
        <f t="shared" si="43"/>
        <v>#N/A</v>
      </c>
      <c r="D689" s="66" t="e">
        <f>VLOOKUP(K689,'TCon08 al 2019-02-26'!$A$1:$H$68,8,0)</f>
        <v>#N/A</v>
      </c>
      <c r="E689" s="66">
        <f t="shared" si="44"/>
        <v>1900</v>
      </c>
      <c r="F689" s="66">
        <f t="shared" si="45"/>
        <v>0</v>
      </c>
      <c r="G689" s="10" t="str">
        <f t="shared" si="46"/>
        <v>19000</v>
      </c>
      <c r="H689" s="489"/>
      <c r="I689" s="489"/>
      <c r="J689" s="489"/>
      <c r="K689" s="489"/>
      <c r="L689" s="489"/>
      <c r="M689" s="490"/>
      <c r="N689" s="491"/>
      <c r="O689" s="491"/>
      <c r="P689" s="491"/>
      <c r="Q689" s="492"/>
      <c r="R689" s="493"/>
      <c r="S689" s="489"/>
      <c r="T689" s="492"/>
      <c r="U689" s="492"/>
      <c r="V689" s="493"/>
      <c r="W689" s="489"/>
      <c r="X689" s="489"/>
      <c r="Y689" s="493"/>
      <c r="Z689" s="489"/>
      <c r="AA689" s="489"/>
    </row>
    <row r="690" spans="2:27">
      <c r="B690" s="66" t="e">
        <f>LEFT(VLOOKUP(K690,'TCon08 al 2019-02-26'!$A$1:$H$68,6,0),6)</f>
        <v>#N/A</v>
      </c>
      <c r="C690" s="66" t="e">
        <f t="shared" si="43"/>
        <v>#N/A</v>
      </c>
      <c r="D690" s="66" t="e">
        <f>VLOOKUP(K690,'TCon08 al 2019-02-26'!$A$1:$H$68,8,0)</f>
        <v>#N/A</v>
      </c>
      <c r="E690" s="66">
        <f t="shared" si="44"/>
        <v>1900</v>
      </c>
      <c r="F690" s="66">
        <f t="shared" si="45"/>
        <v>0</v>
      </c>
      <c r="G690" s="10" t="str">
        <f t="shared" si="46"/>
        <v>19000</v>
      </c>
      <c r="H690" s="489"/>
      <c r="I690" s="489"/>
      <c r="J690" s="489"/>
      <c r="K690" s="489"/>
      <c r="L690" s="489"/>
      <c r="M690" s="490"/>
      <c r="N690" s="491"/>
      <c r="O690" s="491"/>
      <c r="P690" s="491"/>
      <c r="Q690" s="492"/>
      <c r="R690" s="493"/>
      <c r="S690" s="489"/>
      <c r="T690" s="492"/>
      <c r="U690" s="492"/>
      <c r="V690" s="493"/>
      <c r="W690" s="489"/>
      <c r="X690" s="489"/>
      <c r="Y690" s="493"/>
      <c r="Z690" s="489"/>
      <c r="AA690" s="489"/>
    </row>
    <row r="691" spans="2:27">
      <c r="B691" s="66" t="e">
        <f>LEFT(VLOOKUP(K691,'TCon08 al 2019-02-26'!$A$1:$H$68,6,0),6)</f>
        <v>#N/A</v>
      </c>
      <c r="C691" s="66" t="e">
        <f t="shared" si="43"/>
        <v>#N/A</v>
      </c>
      <c r="D691" s="66" t="e">
        <f>VLOOKUP(K691,'TCon08 al 2019-02-26'!$A$1:$H$68,8,0)</f>
        <v>#N/A</v>
      </c>
      <c r="E691" s="66">
        <f t="shared" si="44"/>
        <v>1900</v>
      </c>
      <c r="F691" s="66">
        <f t="shared" si="45"/>
        <v>0</v>
      </c>
      <c r="G691" s="10" t="str">
        <f t="shared" si="46"/>
        <v>19000</v>
      </c>
      <c r="H691" s="489"/>
      <c r="I691" s="489"/>
      <c r="J691" s="489"/>
      <c r="K691" s="489"/>
      <c r="L691" s="489"/>
      <c r="M691" s="490"/>
      <c r="N691" s="491"/>
      <c r="O691" s="491"/>
      <c r="P691" s="491"/>
      <c r="Q691" s="492"/>
      <c r="R691" s="493"/>
      <c r="S691" s="489"/>
      <c r="T691" s="492"/>
      <c r="U691" s="492"/>
      <c r="V691" s="493"/>
      <c r="W691" s="489"/>
      <c r="X691" s="489"/>
      <c r="Y691" s="493"/>
      <c r="Z691" s="489"/>
      <c r="AA691" s="489"/>
    </row>
    <row r="692" spans="2:27">
      <c r="B692" s="66" t="e">
        <f>LEFT(VLOOKUP(K692,'TCon08 al 2019-02-26'!$A$1:$H$68,6,0),6)</f>
        <v>#N/A</v>
      </c>
      <c r="C692" s="66" t="e">
        <f t="shared" si="43"/>
        <v>#N/A</v>
      </c>
      <c r="D692" s="66" t="e">
        <f>VLOOKUP(K692,'TCon08 al 2019-02-26'!$A$1:$H$68,8,0)</f>
        <v>#N/A</v>
      </c>
      <c r="E692" s="66">
        <f t="shared" si="44"/>
        <v>1900</v>
      </c>
      <c r="F692" s="66">
        <f t="shared" si="45"/>
        <v>0</v>
      </c>
      <c r="G692" s="10" t="str">
        <f t="shared" si="46"/>
        <v>19000</v>
      </c>
      <c r="H692" s="489"/>
      <c r="I692" s="489"/>
      <c r="J692" s="489"/>
      <c r="K692" s="489"/>
      <c r="L692" s="489"/>
      <c r="M692" s="490"/>
      <c r="N692" s="491"/>
      <c r="O692" s="491"/>
      <c r="P692" s="491"/>
      <c r="Q692" s="492"/>
      <c r="R692" s="493"/>
      <c r="S692" s="489"/>
      <c r="T692" s="492"/>
      <c r="U692" s="492"/>
      <c r="V692" s="493"/>
      <c r="W692" s="489"/>
      <c r="X692" s="489"/>
      <c r="Y692" s="493"/>
      <c r="Z692" s="489"/>
      <c r="AA692" s="489"/>
    </row>
    <row r="693" spans="2:27">
      <c r="B693" s="66" t="e">
        <f>LEFT(VLOOKUP(K693,'TCon08 al 2019-02-26'!$A$1:$H$68,6,0),6)</f>
        <v>#N/A</v>
      </c>
      <c r="C693" s="66" t="e">
        <f t="shared" si="43"/>
        <v>#N/A</v>
      </c>
      <c r="D693" s="66" t="e">
        <f>VLOOKUP(K693,'TCon08 al 2019-02-26'!$A$1:$H$68,8,0)</f>
        <v>#N/A</v>
      </c>
      <c r="E693" s="66">
        <f t="shared" si="44"/>
        <v>1900</v>
      </c>
      <c r="F693" s="66">
        <f t="shared" si="45"/>
        <v>0</v>
      </c>
      <c r="G693" s="10" t="str">
        <f t="shared" si="46"/>
        <v>19000</v>
      </c>
      <c r="H693" s="489"/>
      <c r="I693" s="489"/>
      <c r="J693" s="489"/>
      <c r="K693" s="489"/>
      <c r="L693" s="489"/>
      <c r="M693" s="490"/>
      <c r="N693" s="491"/>
      <c r="O693" s="491"/>
      <c r="P693" s="491"/>
      <c r="Q693" s="492"/>
      <c r="R693" s="493"/>
      <c r="S693" s="489"/>
      <c r="T693" s="492"/>
      <c r="U693" s="492"/>
      <c r="V693" s="493"/>
      <c r="W693" s="489"/>
      <c r="X693" s="489"/>
      <c r="Y693" s="493"/>
      <c r="Z693" s="489"/>
      <c r="AA693" s="489"/>
    </row>
    <row r="694" spans="2:27">
      <c r="B694" s="66" t="e">
        <f>LEFT(VLOOKUP(K694,'TCon08 al 2019-02-26'!$A$1:$H$68,6,0),6)</f>
        <v>#N/A</v>
      </c>
      <c r="C694" s="66" t="e">
        <f t="shared" si="43"/>
        <v>#N/A</v>
      </c>
      <c r="D694" s="66" t="e">
        <f>VLOOKUP(K694,'TCon08 al 2019-02-26'!$A$1:$H$68,8,0)</f>
        <v>#N/A</v>
      </c>
      <c r="E694" s="66">
        <f t="shared" si="44"/>
        <v>1900</v>
      </c>
      <c r="F694" s="66">
        <f t="shared" si="45"/>
        <v>0</v>
      </c>
      <c r="G694" s="10" t="str">
        <f t="shared" si="46"/>
        <v>19000</v>
      </c>
      <c r="H694" s="489"/>
      <c r="I694" s="489"/>
      <c r="J694" s="489"/>
      <c r="K694" s="489"/>
      <c r="L694" s="489"/>
      <c r="M694" s="490"/>
      <c r="N694" s="491"/>
      <c r="O694" s="491"/>
      <c r="P694" s="491"/>
      <c r="Q694" s="492"/>
      <c r="R694" s="493"/>
      <c r="S694" s="489"/>
      <c r="T694" s="492"/>
      <c r="U694" s="492"/>
      <c r="V694" s="493"/>
      <c r="W694" s="489"/>
      <c r="X694" s="489"/>
      <c r="Y694" s="493"/>
      <c r="Z694" s="489"/>
      <c r="AA694" s="489"/>
    </row>
    <row r="695" spans="2:27">
      <c r="B695" s="66" t="e">
        <f>LEFT(VLOOKUP(K695,'TCon08 al 2019-02-26'!$A$1:$H$68,6,0),6)</f>
        <v>#N/A</v>
      </c>
      <c r="C695" s="66" t="e">
        <f t="shared" ref="C695:C710" si="47">CONCATENATE(MID(B695,1,1),".",MID(B695,2,1),".",MID(B695,3,2),".",MID(B695,5,2))</f>
        <v>#N/A</v>
      </c>
      <c r="D695" s="66" t="e">
        <f>VLOOKUP(K695,'TCon08 al 2019-02-26'!$A$1:$H$68,8,0)</f>
        <v>#N/A</v>
      </c>
      <c r="E695" s="66">
        <f t="shared" ref="E695:E710" si="48">YEAR(J695)</f>
        <v>1900</v>
      </c>
      <c r="F695" s="66">
        <f t="shared" si="45"/>
        <v>0</v>
      </c>
      <c r="G695" s="10" t="str">
        <f t="shared" si="46"/>
        <v>19000</v>
      </c>
      <c r="H695" s="489"/>
      <c r="I695" s="489"/>
      <c r="J695" s="489"/>
      <c r="K695" s="489"/>
      <c r="L695" s="489"/>
      <c r="M695" s="490"/>
      <c r="N695" s="491"/>
      <c r="O695" s="491"/>
      <c r="P695" s="491"/>
      <c r="Q695" s="492"/>
      <c r="R695" s="493"/>
      <c r="S695" s="489"/>
      <c r="T695" s="492"/>
      <c r="U695" s="492"/>
      <c r="V695" s="493"/>
      <c r="W695" s="489"/>
      <c r="X695" s="489"/>
      <c r="Y695" s="493"/>
      <c r="Z695" s="489"/>
      <c r="AA695" s="489"/>
    </row>
    <row r="696" spans="2:27">
      <c r="B696" s="66" t="e">
        <f>LEFT(VLOOKUP(K696,'TCon08 al 2019-02-26'!$A$1:$H$68,6,0),6)</f>
        <v>#N/A</v>
      </c>
      <c r="C696" s="66" t="e">
        <f t="shared" si="47"/>
        <v>#N/A</v>
      </c>
      <c r="D696" s="66" t="e">
        <f>VLOOKUP(K696,'TCon08 al 2019-02-26'!$A$1:$H$68,8,0)</f>
        <v>#N/A</v>
      </c>
      <c r="E696" s="66">
        <f t="shared" si="48"/>
        <v>1900</v>
      </c>
      <c r="F696" s="66">
        <f t="shared" si="45"/>
        <v>0</v>
      </c>
      <c r="G696" s="10" t="str">
        <f t="shared" si="46"/>
        <v>19000</v>
      </c>
      <c r="H696" s="489"/>
      <c r="I696" s="489"/>
      <c r="J696" s="489"/>
      <c r="K696" s="489"/>
      <c r="L696" s="489"/>
      <c r="M696" s="490"/>
      <c r="N696" s="491"/>
      <c r="O696" s="491"/>
      <c r="P696" s="491"/>
      <c r="Q696" s="492"/>
      <c r="R696" s="493"/>
      <c r="S696" s="489"/>
      <c r="T696" s="492"/>
      <c r="U696" s="492"/>
      <c r="V696" s="493"/>
      <c r="W696" s="489"/>
      <c r="X696" s="489"/>
      <c r="Y696" s="493"/>
      <c r="Z696" s="489"/>
      <c r="AA696" s="489"/>
    </row>
    <row r="697" spans="2:27">
      <c r="B697" s="66" t="e">
        <f>LEFT(VLOOKUP(K697,'TCon08 al 2019-02-26'!$A$1:$H$68,6,0),6)</f>
        <v>#N/A</v>
      </c>
      <c r="C697" s="66" t="e">
        <f t="shared" si="47"/>
        <v>#N/A</v>
      </c>
      <c r="D697" s="66" t="e">
        <f>VLOOKUP(K697,'TCon08 al 2019-02-26'!$A$1:$H$68,8,0)</f>
        <v>#N/A</v>
      </c>
      <c r="E697" s="66">
        <f t="shared" si="48"/>
        <v>1900</v>
      </c>
      <c r="F697" s="66">
        <f t="shared" si="45"/>
        <v>0</v>
      </c>
      <c r="G697" s="10" t="str">
        <f t="shared" si="46"/>
        <v>19000</v>
      </c>
      <c r="H697" s="489"/>
      <c r="I697" s="489"/>
      <c r="J697" s="489"/>
      <c r="K697" s="489"/>
      <c r="L697" s="489"/>
      <c r="M697" s="490"/>
      <c r="N697" s="491"/>
      <c r="O697" s="491"/>
      <c r="P697" s="491"/>
      <c r="Q697" s="492"/>
      <c r="R697" s="493"/>
      <c r="S697" s="489"/>
      <c r="T697" s="492"/>
      <c r="U697" s="492"/>
      <c r="V697" s="493"/>
      <c r="W697" s="489"/>
      <c r="X697" s="489"/>
      <c r="Y697" s="493"/>
      <c r="Z697" s="489"/>
      <c r="AA697" s="489"/>
    </row>
    <row r="698" spans="2:27">
      <c r="B698" s="66" t="e">
        <f>LEFT(VLOOKUP(K698,'TCon08 al 2019-02-26'!$A$1:$H$68,6,0),6)</f>
        <v>#N/A</v>
      </c>
      <c r="C698" s="66" t="e">
        <f t="shared" si="47"/>
        <v>#N/A</v>
      </c>
      <c r="D698" s="66" t="e">
        <f>VLOOKUP(K698,'TCon08 al 2019-02-26'!$A$1:$H$68,8,0)</f>
        <v>#N/A</v>
      </c>
      <c r="E698" s="66">
        <f t="shared" si="48"/>
        <v>1900</v>
      </c>
      <c r="F698" s="66">
        <f t="shared" si="45"/>
        <v>0</v>
      </c>
      <c r="G698" s="10" t="str">
        <f t="shared" si="46"/>
        <v>19000</v>
      </c>
      <c r="H698" s="489"/>
      <c r="I698" s="489"/>
      <c r="J698" s="489"/>
      <c r="K698" s="489"/>
      <c r="L698" s="489"/>
      <c r="M698" s="490"/>
      <c r="N698" s="491"/>
      <c r="O698" s="491"/>
      <c r="P698" s="491"/>
      <c r="Q698" s="492"/>
      <c r="R698" s="493"/>
      <c r="S698" s="489"/>
      <c r="T698" s="492"/>
      <c r="U698" s="492"/>
      <c r="V698" s="493"/>
      <c r="W698" s="489"/>
      <c r="X698" s="489"/>
      <c r="Y698" s="493"/>
      <c r="Z698" s="489"/>
      <c r="AA698" s="489"/>
    </row>
    <row r="699" spans="2:27">
      <c r="B699" s="66" t="e">
        <f>LEFT(VLOOKUP(K699,'TCon08 al 2019-02-26'!$A$1:$H$68,6,0),6)</f>
        <v>#N/A</v>
      </c>
      <c r="C699" s="66" t="e">
        <f t="shared" si="47"/>
        <v>#N/A</v>
      </c>
      <c r="D699" s="66" t="e">
        <f>VLOOKUP(K699,'TCon08 al 2019-02-26'!$A$1:$H$68,8,0)</f>
        <v>#N/A</v>
      </c>
      <c r="E699" s="66">
        <f t="shared" si="48"/>
        <v>1900</v>
      </c>
      <c r="F699" s="66">
        <f t="shared" si="45"/>
        <v>0</v>
      </c>
      <c r="G699" s="10" t="str">
        <f t="shared" si="46"/>
        <v>19000</v>
      </c>
      <c r="H699" s="489"/>
      <c r="I699" s="489"/>
      <c r="J699" s="489"/>
      <c r="K699" s="489"/>
      <c r="L699" s="489"/>
      <c r="M699" s="490"/>
      <c r="N699" s="491"/>
      <c r="O699" s="491"/>
      <c r="P699" s="491"/>
      <c r="Q699" s="492"/>
      <c r="R699" s="493"/>
      <c r="S699" s="489"/>
      <c r="T699" s="492"/>
      <c r="U699" s="492"/>
      <c r="V699" s="493"/>
      <c r="W699" s="489"/>
      <c r="X699" s="489"/>
      <c r="Y699" s="493"/>
      <c r="Z699" s="489"/>
      <c r="AA699" s="489"/>
    </row>
    <row r="700" spans="2:27">
      <c r="B700" s="66" t="e">
        <f>LEFT(VLOOKUP(K700,'TCon08 al 2019-02-26'!$A$1:$H$68,6,0),6)</f>
        <v>#N/A</v>
      </c>
      <c r="C700" s="66" t="e">
        <f t="shared" si="47"/>
        <v>#N/A</v>
      </c>
      <c r="D700" s="66" t="e">
        <f>VLOOKUP(K700,'TCon08 al 2019-02-26'!$A$1:$H$68,8,0)</f>
        <v>#N/A</v>
      </c>
      <c r="E700" s="66">
        <f t="shared" si="48"/>
        <v>1900</v>
      </c>
      <c r="F700" s="66">
        <f t="shared" si="45"/>
        <v>0</v>
      </c>
      <c r="G700" s="10" t="str">
        <f t="shared" si="46"/>
        <v>19000</v>
      </c>
      <c r="H700" s="489"/>
      <c r="I700" s="489"/>
      <c r="J700" s="489"/>
      <c r="K700" s="489"/>
      <c r="L700" s="489"/>
      <c r="M700" s="490"/>
      <c r="N700" s="491"/>
      <c r="O700" s="491"/>
      <c r="P700" s="491"/>
      <c r="Q700" s="492"/>
      <c r="R700" s="493"/>
      <c r="S700" s="489"/>
      <c r="T700" s="492"/>
      <c r="U700" s="492"/>
      <c r="V700" s="493"/>
      <c r="W700" s="489"/>
      <c r="X700" s="489"/>
      <c r="Y700" s="493"/>
      <c r="Z700" s="489"/>
      <c r="AA700" s="489"/>
    </row>
    <row r="701" spans="2:27">
      <c r="B701" s="66" t="e">
        <f>LEFT(VLOOKUP(K701,'TCon08 al 2019-02-26'!$A$1:$H$68,6,0),6)</f>
        <v>#N/A</v>
      </c>
      <c r="C701" s="66" t="e">
        <f t="shared" si="47"/>
        <v>#N/A</v>
      </c>
      <c r="D701" s="66" t="e">
        <f>VLOOKUP(K701,'TCon08 al 2019-02-26'!$A$1:$H$68,8,0)</f>
        <v>#N/A</v>
      </c>
      <c r="E701" s="66">
        <f t="shared" si="48"/>
        <v>1900</v>
      </c>
      <c r="F701" s="66">
        <f t="shared" si="45"/>
        <v>0</v>
      </c>
      <c r="G701" s="10" t="str">
        <f t="shared" si="46"/>
        <v>19000</v>
      </c>
      <c r="H701" s="489"/>
      <c r="I701" s="489"/>
      <c r="J701" s="489"/>
      <c r="K701" s="489"/>
      <c r="L701" s="489"/>
      <c r="M701" s="490"/>
      <c r="N701" s="491"/>
      <c r="O701" s="491"/>
      <c r="P701" s="491"/>
      <c r="Q701" s="492"/>
      <c r="R701" s="493"/>
      <c r="S701" s="489"/>
      <c r="T701" s="492"/>
      <c r="U701" s="492"/>
      <c r="V701" s="493"/>
      <c r="W701" s="489"/>
      <c r="X701" s="489"/>
      <c r="Y701" s="493"/>
      <c r="Z701" s="489"/>
      <c r="AA701" s="489"/>
    </row>
    <row r="702" spans="2:27">
      <c r="B702" s="66" t="e">
        <f>LEFT(VLOOKUP(K702,'TCon08 al 2019-02-26'!$A$1:$H$68,6,0),6)</f>
        <v>#N/A</v>
      </c>
      <c r="C702" s="66" t="e">
        <f t="shared" si="47"/>
        <v>#N/A</v>
      </c>
      <c r="D702" s="66" t="e">
        <f>VLOOKUP(K702,'TCon08 al 2019-02-26'!$A$1:$H$68,8,0)</f>
        <v>#N/A</v>
      </c>
      <c r="E702" s="66">
        <f t="shared" si="48"/>
        <v>1900</v>
      </c>
      <c r="F702" s="66">
        <f t="shared" si="45"/>
        <v>0</v>
      </c>
      <c r="G702" s="10" t="str">
        <f t="shared" si="46"/>
        <v>19000</v>
      </c>
      <c r="H702" s="489"/>
      <c r="I702" s="489"/>
      <c r="J702" s="489"/>
      <c r="K702" s="489"/>
      <c r="L702" s="489"/>
      <c r="M702" s="490"/>
      <c r="N702" s="491"/>
      <c r="O702" s="491"/>
      <c r="P702" s="491"/>
      <c r="Q702" s="492"/>
      <c r="R702" s="493"/>
      <c r="S702" s="489"/>
      <c r="T702" s="492"/>
      <c r="U702" s="492"/>
      <c r="V702" s="493"/>
      <c r="W702" s="489"/>
      <c r="X702" s="489"/>
      <c r="Y702" s="493"/>
      <c r="Z702" s="489"/>
      <c r="AA702" s="489"/>
    </row>
    <row r="703" spans="2:27">
      <c r="B703" s="66" t="e">
        <f>LEFT(VLOOKUP(K703,'TCon08 al 2019-02-26'!$A$1:$H$68,6,0),6)</f>
        <v>#N/A</v>
      </c>
      <c r="C703" s="66" t="e">
        <f t="shared" si="47"/>
        <v>#N/A</v>
      </c>
      <c r="D703" s="66" t="e">
        <f>VLOOKUP(K703,'TCon08 al 2019-02-26'!$A$1:$H$68,8,0)</f>
        <v>#N/A</v>
      </c>
      <c r="E703" s="66">
        <f t="shared" si="48"/>
        <v>1900</v>
      </c>
      <c r="F703" s="66">
        <f t="shared" si="45"/>
        <v>0</v>
      </c>
      <c r="G703" s="10" t="str">
        <f t="shared" si="46"/>
        <v>19000</v>
      </c>
      <c r="H703" s="489"/>
      <c r="I703" s="489"/>
      <c r="J703" s="489"/>
      <c r="K703" s="489"/>
      <c r="L703" s="489"/>
      <c r="M703" s="490"/>
      <c r="N703" s="491"/>
      <c r="O703" s="491"/>
      <c r="P703" s="491"/>
      <c r="Q703" s="492"/>
      <c r="R703" s="493"/>
      <c r="S703" s="489"/>
      <c r="T703" s="492"/>
      <c r="U703" s="492"/>
      <c r="V703" s="493"/>
      <c r="W703" s="489"/>
      <c r="X703" s="489"/>
      <c r="Y703" s="493"/>
      <c r="Z703" s="489"/>
      <c r="AA703" s="489"/>
    </row>
    <row r="704" spans="2:27">
      <c r="B704" s="66" t="e">
        <f>LEFT(VLOOKUP(K704,'TCon08 al 2019-02-26'!$A$1:$H$68,6,0),6)</f>
        <v>#N/A</v>
      </c>
      <c r="C704" s="66" t="e">
        <f t="shared" si="47"/>
        <v>#N/A</v>
      </c>
      <c r="D704" s="66" t="e">
        <f>VLOOKUP(K704,'TCon08 al 2019-02-26'!$A$1:$H$68,8,0)</f>
        <v>#N/A</v>
      </c>
      <c r="E704" s="66">
        <f t="shared" si="48"/>
        <v>1900</v>
      </c>
      <c r="F704" s="66">
        <f t="shared" si="45"/>
        <v>0</v>
      </c>
      <c r="G704" s="10" t="str">
        <f t="shared" si="46"/>
        <v>19000</v>
      </c>
      <c r="H704" s="489"/>
      <c r="I704" s="489"/>
      <c r="J704" s="489"/>
      <c r="K704" s="489"/>
      <c r="L704" s="489"/>
      <c r="M704" s="490"/>
      <c r="N704" s="491"/>
      <c r="O704" s="491"/>
      <c r="P704" s="491"/>
      <c r="Q704" s="492"/>
      <c r="R704" s="493"/>
      <c r="S704" s="489"/>
      <c r="T704" s="492"/>
      <c r="U704" s="492"/>
      <c r="V704" s="493"/>
      <c r="W704" s="489"/>
      <c r="X704" s="489"/>
      <c r="Y704" s="493"/>
      <c r="Z704" s="489"/>
      <c r="AA704" s="489"/>
    </row>
    <row r="705" spans="2:27">
      <c r="B705" s="66" t="e">
        <f>LEFT(VLOOKUP(K705,'TCon08 al 2019-02-26'!$A$1:$H$68,6,0),6)</f>
        <v>#N/A</v>
      </c>
      <c r="C705" s="66" t="e">
        <f t="shared" si="47"/>
        <v>#N/A</v>
      </c>
      <c r="D705" s="66" t="e">
        <f>VLOOKUP(K705,'TCon08 al 2019-02-26'!$A$1:$H$68,8,0)</f>
        <v>#N/A</v>
      </c>
      <c r="E705" s="66">
        <f t="shared" si="48"/>
        <v>1900</v>
      </c>
      <c r="F705" s="66">
        <f t="shared" si="45"/>
        <v>0</v>
      </c>
      <c r="G705" s="10" t="str">
        <f t="shared" si="46"/>
        <v>19000</v>
      </c>
      <c r="H705" s="489"/>
      <c r="I705" s="489"/>
      <c r="J705" s="489"/>
      <c r="K705" s="489"/>
      <c r="L705" s="489"/>
      <c r="M705" s="490"/>
      <c r="N705" s="491"/>
      <c r="O705" s="491"/>
      <c r="P705" s="491"/>
      <c r="Q705" s="492"/>
      <c r="R705" s="493"/>
      <c r="S705" s="489"/>
      <c r="T705" s="492"/>
      <c r="U705" s="492"/>
      <c r="V705" s="493"/>
      <c r="W705" s="489"/>
      <c r="X705" s="489"/>
      <c r="Y705" s="493"/>
      <c r="Z705" s="489"/>
      <c r="AA705" s="489"/>
    </row>
    <row r="706" spans="2:27">
      <c r="B706" s="66" t="e">
        <f>LEFT(VLOOKUP(K706,'TCon08 al 2019-02-26'!$A$1:$H$68,6,0),6)</f>
        <v>#N/A</v>
      </c>
      <c r="C706" s="66" t="e">
        <f t="shared" si="47"/>
        <v>#N/A</v>
      </c>
      <c r="D706" s="66" t="e">
        <f>VLOOKUP(K706,'TCon08 al 2019-02-26'!$A$1:$H$68,8,0)</f>
        <v>#N/A</v>
      </c>
      <c r="E706" s="66">
        <f t="shared" si="48"/>
        <v>1900</v>
      </c>
      <c r="F706" s="66">
        <f t="shared" si="45"/>
        <v>0</v>
      </c>
      <c r="G706" s="10" t="str">
        <f t="shared" si="46"/>
        <v>19000</v>
      </c>
      <c r="H706" s="489"/>
      <c r="I706" s="489"/>
      <c r="J706" s="489"/>
      <c r="K706" s="489"/>
      <c r="L706" s="489"/>
      <c r="M706" s="490"/>
      <c r="N706" s="491"/>
      <c r="O706" s="491"/>
      <c r="P706" s="491"/>
      <c r="Q706" s="492"/>
      <c r="R706" s="493"/>
      <c r="S706" s="489"/>
      <c r="T706" s="492"/>
      <c r="U706" s="492"/>
      <c r="V706" s="493"/>
      <c r="W706" s="489"/>
      <c r="X706" s="489"/>
      <c r="Y706" s="493"/>
      <c r="Z706" s="489"/>
      <c r="AA706" s="489"/>
    </row>
    <row r="707" spans="2:27">
      <c r="B707" s="66" t="e">
        <f>LEFT(VLOOKUP(K707,'TCon08 al 2019-02-26'!$A$1:$H$68,6,0),6)</f>
        <v>#N/A</v>
      </c>
      <c r="C707" s="66" t="e">
        <f t="shared" si="47"/>
        <v>#N/A</v>
      </c>
      <c r="D707" s="66" t="e">
        <f>VLOOKUP(K707,'TCon08 al 2019-02-26'!$A$1:$H$68,8,0)</f>
        <v>#N/A</v>
      </c>
      <c r="E707" s="66">
        <f t="shared" si="48"/>
        <v>1900</v>
      </c>
      <c r="F707" s="66">
        <f t="shared" si="45"/>
        <v>0</v>
      </c>
      <c r="G707" s="10" t="str">
        <f t="shared" si="46"/>
        <v>19000</v>
      </c>
      <c r="H707" s="489"/>
      <c r="I707" s="489"/>
      <c r="J707" s="489"/>
      <c r="K707" s="489"/>
      <c r="L707" s="489"/>
      <c r="M707" s="490"/>
      <c r="N707" s="491"/>
      <c r="O707" s="491"/>
      <c r="P707" s="491"/>
      <c r="Q707" s="492"/>
      <c r="R707" s="493"/>
      <c r="S707" s="489"/>
      <c r="T707" s="492"/>
      <c r="U707" s="492"/>
      <c r="V707" s="493"/>
      <c r="W707" s="489"/>
      <c r="X707" s="489"/>
      <c r="Y707" s="493"/>
      <c r="Z707" s="489"/>
      <c r="AA707" s="489"/>
    </row>
    <row r="708" spans="2:27">
      <c r="B708" s="66" t="e">
        <f>LEFT(VLOOKUP(K708,'TCon08 al 2019-02-26'!$A$1:$H$68,6,0),6)</f>
        <v>#N/A</v>
      </c>
      <c r="C708" s="66" t="e">
        <f t="shared" si="47"/>
        <v>#N/A</v>
      </c>
      <c r="D708" s="66" t="e">
        <f>VLOOKUP(K708,'TCon08 al 2019-02-26'!$A$1:$H$68,8,0)</f>
        <v>#N/A</v>
      </c>
      <c r="E708" s="66">
        <f t="shared" si="48"/>
        <v>1900</v>
      </c>
      <c r="F708" s="66">
        <f t="shared" si="45"/>
        <v>0</v>
      </c>
      <c r="G708" s="10" t="str">
        <f t="shared" si="46"/>
        <v>19000</v>
      </c>
      <c r="H708" s="489"/>
      <c r="I708" s="489"/>
      <c r="J708" s="489"/>
      <c r="K708" s="489"/>
      <c r="L708" s="489"/>
      <c r="M708" s="490"/>
      <c r="N708" s="491"/>
      <c r="O708" s="491"/>
      <c r="P708" s="491"/>
      <c r="Q708" s="492"/>
      <c r="R708" s="493"/>
      <c r="S708" s="489"/>
      <c r="T708" s="492"/>
      <c r="U708" s="492"/>
      <c r="V708" s="493"/>
      <c r="W708" s="489"/>
      <c r="X708" s="489"/>
      <c r="Y708" s="493"/>
      <c r="Z708" s="489"/>
      <c r="AA708" s="489"/>
    </row>
    <row r="709" spans="2:27">
      <c r="B709" s="66" t="e">
        <f>LEFT(VLOOKUP(K709,'TCon08 al 2019-02-26'!$A$1:$H$68,6,0),6)</f>
        <v>#N/A</v>
      </c>
      <c r="C709" s="66" t="e">
        <f t="shared" si="47"/>
        <v>#N/A</v>
      </c>
      <c r="D709" s="66" t="e">
        <f>VLOOKUP(K709,'TCon08 al 2019-02-26'!$A$1:$H$68,8,0)</f>
        <v>#N/A</v>
      </c>
      <c r="E709" s="66">
        <f t="shared" si="48"/>
        <v>1900</v>
      </c>
      <c r="F709" s="66">
        <f t="shared" ref="F709:F772" si="49">+IF(J709=0,0,MONTH(J709))</f>
        <v>0</v>
      </c>
      <c r="G709" s="10" t="str">
        <f t="shared" ref="G709:G772" si="50">+E709&amp;F709</f>
        <v>19000</v>
      </c>
      <c r="H709" s="489"/>
      <c r="I709" s="489"/>
      <c r="J709" s="489"/>
      <c r="K709" s="489"/>
      <c r="L709" s="489"/>
      <c r="M709" s="490"/>
      <c r="N709" s="491"/>
      <c r="O709" s="491"/>
      <c r="P709" s="491"/>
      <c r="Q709" s="492"/>
      <c r="R709" s="493"/>
      <c r="S709" s="489"/>
      <c r="T709" s="492"/>
      <c r="U709" s="492"/>
      <c r="V709" s="493"/>
      <c r="W709" s="489"/>
      <c r="X709" s="489"/>
      <c r="Y709" s="493"/>
      <c r="Z709" s="489"/>
      <c r="AA709" s="489"/>
    </row>
    <row r="710" spans="2:27">
      <c r="B710" s="66" t="e">
        <f>LEFT(VLOOKUP(K710,'TCon08 al 2019-02-26'!$A$1:$H$68,6,0),6)</f>
        <v>#N/A</v>
      </c>
      <c r="C710" s="66" t="e">
        <f t="shared" si="47"/>
        <v>#N/A</v>
      </c>
      <c r="D710" s="66" t="e">
        <f>VLOOKUP(K710,'TCon08 al 2019-02-26'!$A$1:$H$68,8,0)</f>
        <v>#N/A</v>
      </c>
      <c r="E710" s="66">
        <f t="shared" si="48"/>
        <v>1900</v>
      </c>
      <c r="F710" s="66">
        <f t="shared" si="49"/>
        <v>0</v>
      </c>
      <c r="G710" s="10" t="str">
        <f t="shared" si="50"/>
        <v>19000</v>
      </c>
      <c r="H710" s="489"/>
      <c r="I710" s="489"/>
      <c r="J710" s="489"/>
      <c r="K710" s="489"/>
      <c r="L710" s="489"/>
      <c r="M710" s="490"/>
      <c r="N710" s="491"/>
      <c r="O710" s="491"/>
      <c r="P710" s="491"/>
      <c r="Q710" s="492"/>
      <c r="R710" s="493"/>
      <c r="S710" s="489"/>
      <c r="T710" s="492"/>
      <c r="U710" s="492"/>
      <c r="V710" s="493"/>
      <c r="W710" s="489"/>
      <c r="X710" s="489"/>
      <c r="Y710" s="493"/>
      <c r="Z710" s="489"/>
      <c r="AA710" s="489"/>
    </row>
    <row r="711" spans="2:27">
      <c r="B711" s="66" t="e">
        <f>LEFT(VLOOKUP(K711,'TCon08 al 2019-02-26'!$A$1:$H$68,6,0),6)</f>
        <v>#N/A</v>
      </c>
      <c r="C711" s="66" t="e">
        <f t="shared" ref="C711:C774" si="51">CONCATENATE(MID(B711,1,1),".",MID(B711,2,1),".",MID(B711,3,2),".",MID(B711,5,2))</f>
        <v>#N/A</v>
      </c>
      <c r="D711" s="66" t="e">
        <f>VLOOKUP(K711,'TCon08 al 2019-02-26'!$A$1:$H$68,8,0)</f>
        <v>#N/A</v>
      </c>
      <c r="E711" s="66">
        <f t="shared" ref="E711:E774" si="52">YEAR(J711)</f>
        <v>1900</v>
      </c>
      <c r="F711" s="66">
        <f t="shared" si="49"/>
        <v>0</v>
      </c>
      <c r="G711" s="10" t="str">
        <f t="shared" si="50"/>
        <v>19000</v>
      </c>
      <c r="H711" s="489"/>
      <c r="I711" s="489"/>
      <c r="J711" s="489"/>
      <c r="K711" s="489"/>
      <c r="L711" s="489"/>
      <c r="M711" s="490"/>
      <c r="N711" s="491"/>
      <c r="O711" s="491"/>
      <c r="P711" s="491"/>
      <c r="Q711" s="492"/>
      <c r="R711" s="493"/>
      <c r="S711" s="489"/>
      <c r="T711" s="492"/>
      <c r="U711" s="492"/>
      <c r="V711" s="493"/>
      <c r="W711" s="489"/>
      <c r="X711" s="489"/>
      <c r="Y711" s="493"/>
      <c r="Z711" s="489"/>
      <c r="AA711" s="489"/>
    </row>
    <row r="712" spans="2:27">
      <c r="B712" s="66" t="e">
        <f>LEFT(VLOOKUP(K712,'TCon08 al 2019-02-26'!$A$1:$H$68,6,0),6)</f>
        <v>#N/A</v>
      </c>
      <c r="C712" s="66" t="e">
        <f t="shared" si="51"/>
        <v>#N/A</v>
      </c>
      <c r="D712" s="66" t="e">
        <f>VLOOKUP(K712,'TCon08 al 2019-02-26'!$A$1:$H$68,8,0)</f>
        <v>#N/A</v>
      </c>
      <c r="E712" s="66">
        <f t="shared" si="52"/>
        <v>1900</v>
      </c>
      <c r="F712" s="66">
        <f t="shared" si="49"/>
        <v>0</v>
      </c>
      <c r="G712" s="10" t="str">
        <f t="shared" si="50"/>
        <v>19000</v>
      </c>
      <c r="H712" s="489"/>
      <c r="I712" s="489"/>
      <c r="J712" s="489"/>
      <c r="K712" s="489"/>
      <c r="L712" s="489"/>
      <c r="M712" s="490"/>
      <c r="N712" s="491"/>
      <c r="O712" s="491"/>
      <c r="P712" s="491"/>
      <c r="Q712" s="492"/>
      <c r="R712" s="493"/>
      <c r="S712" s="489"/>
      <c r="T712" s="492"/>
      <c r="U712" s="492"/>
      <c r="V712" s="493"/>
      <c r="W712" s="489"/>
      <c r="X712" s="489"/>
      <c r="Y712" s="493"/>
      <c r="Z712" s="489"/>
      <c r="AA712" s="489"/>
    </row>
    <row r="713" spans="2:27">
      <c r="B713" s="66" t="e">
        <f>LEFT(VLOOKUP(K713,'TCon08 al 2019-02-26'!$A$1:$H$68,6,0),6)</f>
        <v>#N/A</v>
      </c>
      <c r="C713" s="66" t="e">
        <f t="shared" si="51"/>
        <v>#N/A</v>
      </c>
      <c r="D713" s="66" t="e">
        <f>VLOOKUP(K713,'TCon08 al 2019-02-26'!$A$1:$H$68,8,0)</f>
        <v>#N/A</v>
      </c>
      <c r="E713" s="66">
        <f t="shared" si="52"/>
        <v>1900</v>
      </c>
      <c r="F713" s="66">
        <f t="shared" si="49"/>
        <v>0</v>
      </c>
      <c r="G713" s="10" t="str">
        <f t="shared" si="50"/>
        <v>19000</v>
      </c>
      <c r="H713" s="489"/>
      <c r="I713" s="489"/>
      <c r="J713" s="489"/>
      <c r="K713" s="489"/>
      <c r="L713" s="489"/>
      <c r="M713" s="490"/>
      <c r="N713" s="491"/>
      <c r="O713" s="491"/>
      <c r="P713" s="491"/>
      <c r="Q713" s="492"/>
      <c r="R713" s="493"/>
      <c r="S713" s="489"/>
      <c r="T713" s="492"/>
      <c r="U713" s="492"/>
      <c r="V713" s="493"/>
      <c r="W713" s="489"/>
      <c r="X713" s="489"/>
      <c r="Y713" s="493"/>
      <c r="Z713" s="489"/>
      <c r="AA713" s="489"/>
    </row>
    <row r="714" spans="2:27">
      <c r="B714" s="66" t="e">
        <f>LEFT(VLOOKUP(K714,'TCon08 al 2019-02-26'!$A$1:$H$68,6,0),6)</f>
        <v>#N/A</v>
      </c>
      <c r="C714" s="66" t="e">
        <f t="shared" si="51"/>
        <v>#N/A</v>
      </c>
      <c r="D714" s="66" t="e">
        <f>VLOOKUP(K714,'TCon08 al 2019-02-26'!$A$1:$H$68,8,0)</f>
        <v>#N/A</v>
      </c>
      <c r="E714" s="66">
        <f t="shared" si="52"/>
        <v>1900</v>
      </c>
      <c r="F714" s="66">
        <f t="shared" si="49"/>
        <v>0</v>
      </c>
      <c r="G714" s="10" t="str">
        <f t="shared" si="50"/>
        <v>19000</v>
      </c>
      <c r="H714" s="489"/>
      <c r="I714" s="489"/>
      <c r="J714" s="489"/>
      <c r="K714" s="489"/>
      <c r="L714" s="489"/>
      <c r="M714" s="490"/>
      <c r="N714" s="491"/>
      <c r="O714" s="491"/>
      <c r="P714" s="491"/>
      <c r="Q714" s="492"/>
      <c r="R714" s="493"/>
      <c r="S714" s="489"/>
      <c r="T714" s="492"/>
      <c r="U714" s="492"/>
      <c r="V714" s="493"/>
      <c r="W714" s="489"/>
      <c r="X714" s="489"/>
      <c r="Y714" s="493"/>
      <c r="Z714" s="489"/>
      <c r="AA714" s="489"/>
    </row>
    <row r="715" spans="2:27">
      <c r="B715" s="66" t="e">
        <f>LEFT(VLOOKUP(K715,'TCon08 al 2019-02-26'!$A$1:$H$68,6,0),6)</f>
        <v>#N/A</v>
      </c>
      <c r="C715" s="66" t="e">
        <f t="shared" si="51"/>
        <v>#N/A</v>
      </c>
      <c r="D715" s="66" t="e">
        <f>VLOOKUP(K715,'TCon08 al 2019-02-26'!$A$1:$H$68,8,0)</f>
        <v>#N/A</v>
      </c>
      <c r="E715" s="66">
        <f t="shared" si="52"/>
        <v>1900</v>
      </c>
      <c r="F715" s="66">
        <f t="shared" si="49"/>
        <v>0</v>
      </c>
      <c r="G715" s="10" t="str">
        <f t="shared" si="50"/>
        <v>19000</v>
      </c>
      <c r="H715" s="489"/>
      <c r="I715" s="489"/>
      <c r="J715" s="489"/>
      <c r="K715" s="489"/>
      <c r="L715" s="489"/>
      <c r="M715" s="490"/>
      <c r="N715" s="491"/>
      <c r="O715" s="491"/>
      <c r="P715" s="491"/>
      <c r="Q715" s="492"/>
      <c r="R715" s="493"/>
      <c r="S715" s="489"/>
      <c r="T715" s="492"/>
      <c r="U715" s="492"/>
      <c r="V715" s="493"/>
      <c r="W715" s="489"/>
      <c r="X715" s="489"/>
      <c r="Y715" s="493"/>
      <c r="Z715" s="489"/>
      <c r="AA715" s="489"/>
    </row>
    <row r="716" spans="2:27">
      <c r="B716" s="66" t="e">
        <f>LEFT(VLOOKUP(K716,'TCon08 al 2019-02-26'!$A$1:$H$68,6,0),6)</f>
        <v>#N/A</v>
      </c>
      <c r="C716" s="66" t="e">
        <f t="shared" si="51"/>
        <v>#N/A</v>
      </c>
      <c r="D716" s="66" t="e">
        <f>VLOOKUP(K716,'TCon08 al 2019-02-26'!$A$1:$H$68,8,0)</f>
        <v>#N/A</v>
      </c>
      <c r="E716" s="66">
        <f t="shared" si="52"/>
        <v>1900</v>
      </c>
      <c r="F716" s="66">
        <f t="shared" si="49"/>
        <v>0</v>
      </c>
      <c r="G716" s="10" t="str">
        <f t="shared" si="50"/>
        <v>19000</v>
      </c>
      <c r="H716" s="489"/>
      <c r="I716" s="489"/>
      <c r="J716" s="489"/>
      <c r="K716" s="489"/>
      <c r="L716" s="489"/>
      <c r="M716" s="490"/>
      <c r="N716" s="491"/>
      <c r="O716" s="491"/>
      <c r="P716" s="491"/>
      <c r="Q716" s="492"/>
      <c r="R716" s="493"/>
      <c r="S716" s="489"/>
      <c r="T716" s="492"/>
      <c r="U716" s="492"/>
      <c r="V716" s="493"/>
      <c r="W716" s="489"/>
      <c r="X716" s="489"/>
      <c r="Y716" s="493"/>
      <c r="Z716" s="489"/>
      <c r="AA716" s="489"/>
    </row>
    <row r="717" spans="2:27">
      <c r="B717" s="66" t="e">
        <f>LEFT(VLOOKUP(K717,'TCon08 al 2019-02-26'!$A$1:$H$68,6,0),6)</f>
        <v>#N/A</v>
      </c>
      <c r="C717" s="66" t="e">
        <f t="shared" si="51"/>
        <v>#N/A</v>
      </c>
      <c r="D717" s="66" t="e">
        <f>VLOOKUP(K717,'TCon08 al 2019-02-26'!$A$1:$H$68,8,0)</f>
        <v>#N/A</v>
      </c>
      <c r="E717" s="66">
        <f t="shared" si="52"/>
        <v>1900</v>
      </c>
      <c r="F717" s="66">
        <f t="shared" si="49"/>
        <v>0</v>
      </c>
      <c r="G717" s="10" t="str">
        <f t="shared" si="50"/>
        <v>19000</v>
      </c>
      <c r="H717" s="489"/>
      <c r="I717" s="489"/>
      <c r="J717" s="489"/>
      <c r="K717" s="489"/>
      <c r="L717" s="489"/>
      <c r="M717" s="490"/>
      <c r="N717" s="491"/>
      <c r="O717" s="491"/>
      <c r="P717" s="491"/>
      <c r="Q717" s="492"/>
      <c r="R717" s="493"/>
      <c r="S717" s="489"/>
      <c r="T717" s="492"/>
      <c r="U717" s="492"/>
      <c r="V717" s="493"/>
      <c r="W717" s="489"/>
      <c r="X717" s="489"/>
      <c r="Y717" s="493"/>
      <c r="Z717" s="489"/>
      <c r="AA717" s="489"/>
    </row>
    <row r="718" spans="2:27">
      <c r="B718" s="66" t="e">
        <f>LEFT(VLOOKUP(K718,'TCon08 al 2019-02-26'!$A$1:$H$68,6,0),6)</f>
        <v>#N/A</v>
      </c>
      <c r="C718" s="66" t="e">
        <f t="shared" si="51"/>
        <v>#N/A</v>
      </c>
      <c r="D718" s="66" t="e">
        <f>VLOOKUP(K718,'TCon08 al 2019-02-26'!$A$1:$H$68,8,0)</f>
        <v>#N/A</v>
      </c>
      <c r="E718" s="66">
        <f t="shared" si="52"/>
        <v>1900</v>
      </c>
      <c r="F718" s="66">
        <f t="shared" si="49"/>
        <v>0</v>
      </c>
      <c r="G718" s="10" t="str">
        <f t="shared" si="50"/>
        <v>19000</v>
      </c>
      <c r="H718" s="489"/>
      <c r="I718" s="489"/>
      <c r="J718" s="489"/>
      <c r="K718" s="489"/>
      <c r="L718" s="489"/>
      <c r="M718" s="490"/>
      <c r="N718" s="491"/>
      <c r="O718" s="491"/>
      <c r="P718" s="491"/>
      <c r="Q718" s="492"/>
      <c r="R718" s="493"/>
      <c r="S718" s="489"/>
      <c r="T718" s="492"/>
      <c r="U718" s="492"/>
      <c r="V718" s="493"/>
      <c r="W718" s="489"/>
      <c r="X718" s="489"/>
      <c r="Y718" s="493"/>
      <c r="Z718" s="489"/>
      <c r="AA718" s="489"/>
    </row>
    <row r="719" spans="2:27">
      <c r="B719" s="66" t="e">
        <f>LEFT(VLOOKUP(K719,'TCon08 al 2019-02-26'!$A$1:$H$68,6,0),6)</f>
        <v>#N/A</v>
      </c>
      <c r="C719" s="66" t="e">
        <f t="shared" si="51"/>
        <v>#N/A</v>
      </c>
      <c r="D719" s="66" t="e">
        <f>VLOOKUP(K719,'TCon08 al 2019-02-26'!$A$1:$H$68,8,0)</f>
        <v>#N/A</v>
      </c>
      <c r="E719" s="66">
        <f t="shared" si="52"/>
        <v>1900</v>
      </c>
      <c r="F719" s="66">
        <f t="shared" si="49"/>
        <v>0</v>
      </c>
      <c r="G719" s="10" t="str">
        <f t="shared" si="50"/>
        <v>19000</v>
      </c>
      <c r="H719" s="489"/>
      <c r="I719" s="489"/>
      <c r="J719" s="489"/>
      <c r="K719" s="489"/>
      <c r="L719" s="489"/>
      <c r="M719" s="490"/>
      <c r="N719" s="491"/>
      <c r="O719" s="491"/>
      <c r="P719" s="491"/>
      <c r="Q719" s="492"/>
      <c r="R719" s="493"/>
      <c r="S719" s="489"/>
      <c r="T719" s="492"/>
      <c r="U719" s="492"/>
      <c r="V719" s="493"/>
      <c r="W719" s="489"/>
      <c r="X719" s="489"/>
      <c r="Y719" s="493"/>
      <c r="Z719" s="489"/>
      <c r="AA719" s="489"/>
    </row>
    <row r="720" spans="2:27">
      <c r="B720" s="66" t="e">
        <f>LEFT(VLOOKUP(K720,'TCon08 al 2019-02-26'!$A$1:$H$68,6,0),6)</f>
        <v>#N/A</v>
      </c>
      <c r="C720" s="66" t="e">
        <f t="shared" si="51"/>
        <v>#N/A</v>
      </c>
      <c r="D720" s="66" t="e">
        <f>VLOOKUP(K720,'TCon08 al 2019-02-26'!$A$1:$H$68,8,0)</f>
        <v>#N/A</v>
      </c>
      <c r="E720" s="66">
        <f t="shared" si="52"/>
        <v>1900</v>
      </c>
      <c r="F720" s="66">
        <f t="shared" si="49"/>
        <v>0</v>
      </c>
      <c r="G720" s="10" t="str">
        <f t="shared" si="50"/>
        <v>19000</v>
      </c>
      <c r="H720" s="489"/>
      <c r="I720" s="489"/>
      <c r="J720" s="489"/>
      <c r="K720" s="489"/>
      <c r="L720" s="489"/>
      <c r="M720" s="490"/>
      <c r="N720" s="491"/>
      <c r="O720" s="491"/>
      <c r="P720" s="491"/>
      <c r="Q720" s="492"/>
      <c r="R720" s="493"/>
      <c r="S720" s="489"/>
      <c r="T720" s="492"/>
      <c r="U720" s="492"/>
      <c r="V720" s="493"/>
      <c r="W720" s="489"/>
      <c r="X720" s="489"/>
      <c r="Y720" s="493"/>
      <c r="Z720" s="489"/>
      <c r="AA720" s="489"/>
    </row>
    <row r="721" spans="2:27">
      <c r="B721" s="66" t="e">
        <f>LEFT(VLOOKUP(K721,'TCon08 al 2019-02-26'!$A$1:$H$68,6,0),6)</f>
        <v>#N/A</v>
      </c>
      <c r="C721" s="66" t="e">
        <f t="shared" si="51"/>
        <v>#N/A</v>
      </c>
      <c r="D721" s="66" t="e">
        <f>VLOOKUP(K721,'TCon08 al 2019-02-26'!$A$1:$H$68,8,0)</f>
        <v>#N/A</v>
      </c>
      <c r="E721" s="66">
        <f t="shared" si="52"/>
        <v>1900</v>
      </c>
      <c r="F721" s="66">
        <f t="shared" si="49"/>
        <v>0</v>
      </c>
      <c r="G721" s="10" t="str">
        <f t="shared" si="50"/>
        <v>19000</v>
      </c>
      <c r="H721" s="489"/>
      <c r="I721" s="489"/>
      <c r="J721" s="489"/>
      <c r="K721" s="489"/>
      <c r="L721" s="489"/>
      <c r="M721" s="490"/>
      <c r="N721" s="491"/>
      <c r="O721" s="491"/>
      <c r="P721" s="491"/>
      <c r="Q721" s="492"/>
      <c r="R721" s="493"/>
      <c r="S721" s="489"/>
      <c r="T721" s="492"/>
      <c r="U721" s="492"/>
      <c r="V721" s="493"/>
      <c r="W721" s="489"/>
      <c r="X721" s="489"/>
      <c r="Y721" s="493"/>
      <c r="Z721" s="489"/>
      <c r="AA721" s="489"/>
    </row>
    <row r="722" spans="2:27">
      <c r="B722" s="66" t="e">
        <f>LEFT(VLOOKUP(K722,'TCon08 al 2019-02-26'!$A$1:$H$68,6,0),6)</f>
        <v>#N/A</v>
      </c>
      <c r="C722" s="66" t="e">
        <f t="shared" si="51"/>
        <v>#N/A</v>
      </c>
      <c r="D722" s="66" t="e">
        <f>VLOOKUP(K722,'TCon08 al 2019-02-26'!$A$1:$H$68,8,0)</f>
        <v>#N/A</v>
      </c>
      <c r="E722" s="66">
        <f t="shared" si="52"/>
        <v>1900</v>
      </c>
      <c r="F722" s="66">
        <f t="shared" si="49"/>
        <v>0</v>
      </c>
      <c r="G722" s="10" t="str">
        <f t="shared" si="50"/>
        <v>19000</v>
      </c>
      <c r="H722" s="489"/>
      <c r="I722" s="489"/>
      <c r="J722" s="489"/>
      <c r="K722" s="489"/>
      <c r="L722" s="489"/>
      <c r="M722" s="490"/>
      <c r="N722" s="491"/>
      <c r="O722" s="491"/>
      <c r="P722" s="491"/>
      <c r="Q722" s="492"/>
      <c r="R722" s="493"/>
      <c r="S722" s="489"/>
      <c r="T722" s="492"/>
      <c r="U722" s="492"/>
      <c r="V722" s="493"/>
      <c r="W722" s="489"/>
      <c r="X722" s="489"/>
      <c r="Y722" s="493"/>
      <c r="Z722" s="489"/>
      <c r="AA722" s="489"/>
    </row>
    <row r="723" spans="2:27">
      <c r="B723" s="66" t="e">
        <f>LEFT(VLOOKUP(K723,'TCon08 al 2019-02-26'!$A$1:$H$68,6,0),6)</f>
        <v>#N/A</v>
      </c>
      <c r="C723" s="66" t="e">
        <f t="shared" si="51"/>
        <v>#N/A</v>
      </c>
      <c r="D723" s="66" t="e">
        <f>VLOOKUP(K723,'TCon08 al 2019-02-26'!$A$1:$H$68,8,0)</f>
        <v>#N/A</v>
      </c>
      <c r="E723" s="66">
        <f t="shared" si="52"/>
        <v>1900</v>
      </c>
      <c r="F723" s="66">
        <f t="shared" si="49"/>
        <v>0</v>
      </c>
      <c r="G723" s="10" t="str">
        <f t="shared" si="50"/>
        <v>19000</v>
      </c>
      <c r="H723" s="489"/>
      <c r="I723" s="489"/>
      <c r="J723" s="489"/>
      <c r="K723" s="489"/>
      <c r="L723" s="489"/>
      <c r="M723" s="490"/>
      <c r="N723" s="491"/>
      <c r="O723" s="491"/>
      <c r="P723" s="491"/>
      <c r="Q723" s="492"/>
      <c r="R723" s="493"/>
      <c r="S723" s="489"/>
      <c r="T723" s="492"/>
      <c r="U723" s="492"/>
      <c r="V723" s="493"/>
      <c r="W723" s="489"/>
      <c r="X723" s="489"/>
      <c r="Y723" s="493"/>
      <c r="Z723" s="489"/>
      <c r="AA723" s="489"/>
    </row>
    <row r="724" spans="2:27">
      <c r="B724" s="66" t="e">
        <f>LEFT(VLOOKUP(K724,'TCon08 al 2019-02-26'!$A$1:$H$68,6,0),6)</f>
        <v>#N/A</v>
      </c>
      <c r="C724" s="66" t="e">
        <f t="shared" si="51"/>
        <v>#N/A</v>
      </c>
      <c r="D724" s="66" t="e">
        <f>VLOOKUP(K724,'TCon08 al 2019-02-26'!$A$1:$H$68,8,0)</f>
        <v>#N/A</v>
      </c>
      <c r="E724" s="66">
        <f t="shared" si="52"/>
        <v>1900</v>
      </c>
      <c r="F724" s="66">
        <f t="shared" si="49"/>
        <v>0</v>
      </c>
      <c r="G724" s="10" t="str">
        <f t="shared" si="50"/>
        <v>19000</v>
      </c>
      <c r="H724" s="489"/>
      <c r="I724" s="489"/>
      <c r="J724" s="489"/>
      <c r="K724" s="489"/>
      <c r="L724" s="489"/>
      <c r="M724" s="490"/>
      <c r="N724" s="491"/>
      <c r="O724" s="491"/>
      <c r="P724" s="491"/>
      <c r="Q724" s="492"/>
      <c r="R724" s="493"/>
      <c r="S724" s="489"/>
      <c r="T724" s="492"/>
      <c r="U724" s="492"/>
      <c r="V724" s="493"/>
      <c r="W724" s="489"/>
      <c r="X724" s="489"/>
      <c r="Y724" s="493"/>
      <c r="Z724" s="489"/>
      <c r="AA724" s="489"/>
    </row>
    <row r="725" spans="2:27">
      <c r="B725" s="66" t="e">
        <f>LEFT(VLOOKUP(K725,'TCon08 al 2019-02-26'!$A$1:$H$68,6,0),6)</f>
        <v>#N/A</v>
      </c>
      <c r="C725" s="66" t="e">
        <f t="shared" si="51"/>
        <v>#N/A</v>
      </c>
      <c r="D725" s="66" t="e">
        <f>VLOOKUP(K725,'TCon08 al 2019-02-26'!$A$1:$H$68,8,0)</f>
        <v>#N/A</v>
      </c>
      <c r="E725" s="66">
        <f t="shared" si="52"/>
        <v>1900</v>
      </c>
      <c r="F725" s="66">
        <f t="shared" si="49"/>
        <v>0</v>
      </c>
      <c r="G725" s="10" t="str">
        <f t="shared" si="50"/>
        <v>19000</v>
      </c>
      <c r="H725" s="489"/>
      <c r="I725" s="489"/>
      <c r="J725" s="489"/>
      <c r="K725" s="489"/>
      <c r="L725" s="489"/>
      <c r="M725" s="490"/>
      <c r="N725" s="491"/>
      <c r="O725" s="491"/>
      <c r="P725" s="491"/>
      <c r="Q725" s="492"/>
      <c r="R725" s="493"/>
      <c r="S725" s="489"/>
      <c r="T725" s="492"/>
      <c r="U725" s="492"/>
      <c r="V725" s="493"/>
      <c r="W725" s="489"/>
      <c r="X725" s="489"/>
      <c r="Y725" s="493"/>
      <c r="Z725" s="489"/>
      <c r="AA725" s="489"/>
    </row>
    <row r="726" spans="2:27">
      <c r="B726" s="66" t="e">
        <f>LEFT(VLOOKUP(K726,'TCon08 al 2019-02-26'!$A$1:$H$68,6,0),6)</f>
        <v>#N/A</v>
      </c>
      <c r="C726" s="66" t="e">
        <f t="shared" si="51"/>
        <v>#N/A</v>
      </c>
      <c r="D726" s="66" t="e">
        <f>VLOOKUP(K726,'TCon08 al 2019-02-26'!$A$1:$H$68,8,0)</f>
        <v>#N/A</v>
      </c>
      <c r="E726" s="66">
        <f t="shared" si="52"/>
        <v>1900</v>
      </c>
      <c r="F726" s="66">
        <f t="shared" si="49"/>
        <v>0</v>
      </c>
      <c r="G726" s="10" t="str">
        <f t="shared" si="50"/>
        <v>19000</v>
      </c>
      <c r="H726" s="489"/>
      <c r="I726" s="489"/>
      <c r="J726" s="489"/>
      <c r="K726" s="489"/>
      <c r="L726" s="489"/>
      <c r="M726" s="490"/>
      <c r="N726" s="491"/>
      <c r="O726" s="491"/>
      <c r="P726" s="491"/>
      <c r="Q726" s="492"/>
      <c r="R726" s="493"/>
      <c r="S726" s="489"/>
      <c r="T726" s="492"/>
      <c r="U726" s="492"/>
      <c r="V726" s="493"/>
      <c r="W726" s="489"/>
      <c r="X726" s="489"/>
      <c r="Y726" s="493"/>
      <c r="Z726" s="489"/>
      <c r="AA726" s="489"/>
    </row>
    <row r="727" spans="2:27">
      <c r="B727" s="66" t="e">
        <f>LEFT(VLOOKUP(K727,'TCon08 al 2019-02-26'!$A$1:$H$68,6,0),6)</f>
        <v>#N/A</v>
      </c>
      <c r="C727" s="66" t="e">
        <f t="shared" si="51"/>
        <v>#N/A</v>
      </c>
      <c r="D727" s="66" t="e">
        <f>VLOOKUP(K727,'TCon08 al 2019-02-26'!$A$1:$H$68,8,0)</f>
        <v>#N/A</v>
      </c>
      <c r="E727" s="66">
        <f t="shared" si="52"/>
        <v>1900</v>
      </c>
      <c r="F727" s="66">
        <f t="shared" si="49"/>
        <v>0</v>
      </c>
      <c r="G727" s="10" t="str">
        <f t="shared" si="50"/>
        <v>19000</v>
      </c>
      <c r="H727" s="489"/>
      <c r="I727" s="489"/>
      <c r="J727" s="489"/>
      <c r="K727" s="489"/>
      <c r="L727" s="489"/>
      <c r="M727" s="490"/>
      <c r="N727" s="491"/>
      <c r="O727" s="491"/>
      <c r="P727" s="491"/>
      <c r="Q727" s="492"/>
      <c r="R727" s="493"/>
      <c r="S727" s="489"/>
      <c r="T727" s="492"/>
      <c r="U727" s="492"/>
      <c r="V727" s="493"/>
      <c r="W727" s="489"/>
      <c r="X727" s="489"/>
      <c r="Y727" s="493"/>
      <c r="Z727" s="489"/>
      <c r="AA727" s="489"/>
    </row>
    <row r="728" spans="2:27">
      <c r="B728" s="66" t="e">
        <f>LEFT(VLOOKUP(K728,'TCon08 al 2019-02-26'!$A$1:$H$68,6,0),6)</f>
        <v>#N/A</v>
      </c>
      <c r="C728" s="66" t="e">
        <f t="shared" si="51"/>
        <v>#N/A</v>
      </c>
      <c r="D728" s="66" t="e">
        <f>VLOOKUP(K728,'TCon08 al 2019-02-26'!$A$1:$H$68,8,0)</f>
        <v>#N/A</v>
      </c>
      <c r="E728" s="66">
        <f t="shared" si="52"/>
        <v>1900</v>
      </c>
      <c r="F728" s="66">
        <f t="shared" si="49"/>
        <v>0</v>
      </c>
      <c r="G728" s="10" t="str">
        <f t="shared" si="50"/>
        <v>19000</v>
      </c>
      <c r="H728" s="489"/>
      <c r="I728" s="489"/>
      <c r="J728" s="489"/>
      <c r="K728" s="489"/>
      <c r="L728" s="489"/>
      <c r="M728" s="490"/>
      <c r="N728" s="491"/>
      <c r="O728" s="491"/>
      <c r="P728" s="491"/>
      <c r="Q728" s="492"/>
      <c r="R728" s="493"/>
      <c r="S728" s="489"/>
      <c r="T728" s="492"/>
      <c r="U728" s="492"/>
      <c r="V728" s="493"/>
      <c r="W728" s="489"/>
      <c r="X728" s="489"/>
      <c r="Y728" s="493"/>
      <c r="Z728" s="489"/>
      <c r="AA728" s="489"/>
    </row>
    <row r="729" spans="2:27">
      <c r="B729" s="66" t="e">
        <f>LEFT(VLOOKUP(K729,'TCon08 al 2019-02-26'!$A$1:$H$68,6,0),6)</f>
        <v>#N/A</v>
      </c>
      <c r="C729" s="66" t="e">
        <f t="shared" si="51"/>
        <v>#N/A</v>
      </c>
      <c r="D729" s="66" t="e">
        <f>VLOOKUP(K729,'TCon08 al 2019-02-26'!$A$1:$H$68,8,0)</f>
        <v>#N/A</v>
      </c>
      <c r="E729" s="66">
        <f t="shared" si="52"/>
        <v>1900</v>
      </c>
      <c r="F729" s="66">
        <f t="shared" si="49"/>
        <v>0</v>
      </c>
      <c r="G729" s="10" t="str">
        <f t="shared" si="50"/>
        <v>19000</v>
      </c>
      <c r="H729" s="489"/>
      <c r="I729" s="489"/>
      <c r="J729" s="489"/>
      <c r="K729" s="489"/>
      <c r="L729" s="489"/>
      <c r="M729" s="490"/>
      <c r="N729" s="491"/>
      <c r="O729" s="491"/>
      <c r="P729" s="491"/>
      <c r="Q729" s="492"/>
      <c r="R729" s="493"/>
      <c r="S729" s="489"/>
      <c r="T729" s="492"/>
      <c r="U729" s="492"/>
      <c r="V729" s="493"/>
      <c r="W729" s="489"/>
      <c r="X729" s="489"/>
      <c r="Y729" s="493"/>
      <c r="Z729" s="489"/>
      <c r="AA729" s="489"/>
    </row>
    <row r="730" spans="2:27">
      <c r="B730" s="66" t="e">
        <f>LEFT(VLOOKUP(K730,'TCon08 al 2019-02-26'!$A$1:$H$68,6,0),6)</f>
        <v>#N/A</v>
      </c>
      <c r="C730" s="66" t="e">
        <f t="shared" si="51"/>
        <v>#N/A</v>
      </c>
      <c r="D730" s="66" t="e">
        <f>VLOOKUP(K730,'TCon08 al 2019-02-26'!$A$1:$H$68,8,0)</f>
        <v>#N/A</v>
      </c>
      <c r="E730" s="66">
        <f t="shared" si="52"/>
        <v>1900</v>
      </c>
      <c r="F730" s="66">
        <f t="shared" si="49"/>
        <v>0</v>
      </c>
      <c r="G730" s="10" t="str">
        <f t="shared" si="50"/>
        <v>19000</v>
      </c>
      <c r="H730" s="489"/>
      <c r="I730" s="489"/>
      <c r="J730" s="489"/>
      <c r="K730" s="489"/>
      <c r="L730" s="489"/>
      <c r="M730" s="490"/>
      <c r="N730" s="491"/>
      <c r="O730" s="491"/>
      <c r="P730" s="491"/>
      <c r="Q730" s="492"/>
      <c r="R730" s="493"/>
      <c r="S730" s="489"/>
      <c r="T730" s="492"/>
      <c r="U730" s="492"/>
      <c r="V730" s="493"/>
      <c r="W730" s="489"/>
      <c r="X730" s="489"/>
      <c r="Y730" s="493"/>
      <c r="Z730" s="489"/>
      <c r="AA730" s="489"/>
    </row>
    <row r="731" spans="2:27">
      <c r="B731" s="66" t="e">
        <f>LEFT(VLOOKUP(K731,'TCon08 al 2019-02-26'!$A$1:$H$68,6,0),6)</f>
        <v>#N/A</v>
      </c>
      <c r="C731" s="66" t="e">
        <f t="shared" si="51"/>
        <v>#N/A</v>
      </c>
      <c r="D731" s="66" t="e">
        <f>VLOOKUP(K731,'TCon08 al 2019-02-26'!$A$1:$H$68,8,0)</f>
        <v>#N/A</v>
      </c>
      <c r="E731" s="66">
        <f t="shared" si="52"/>
        <v>1900</v>
      </c>
      <c r="F731" s="66">
        <f t="shared" si="49"/>
        <v>0</v>
      </c>
      <c r="G731" s="10" t="str">
        <f t="shared" si="50"/>
        <v>19000</v>
      </c>
      <c r="H731" s="489"/>
      <c r="I731" s="489"/>
      <c r="J731" s="489"/>
      <c r="K731" s="489"/>
      <c r="L731" s="489"/>
      <c r="M731" s="490"/>
      <c r="N731" s="491"/>
      <c r="O731" s="491"/>
      <c r="P731" s="491"/>
      <c r="Q731" s="492"/>
      <c r="R731" s="493"/>
      <c r="S731" s="489"/>
      <c r="T731" s="492"/>
      <c r="U731" s="492"/>
      <c r="V731" s="493"/>
      <c r="W731" s="489"/>
      <c r="X731" s="489"/>
      <c r="Y731" s="493"/>
      <c r="Z731" s="489"/>
      <c r="AA731" s="489"/>
    </row>
    <row r="732" spans="2:27">
      <c r="B732" s="66" t="e">
        <f>LEFT(VLOOKUP(K732,'TCon08 al 2019-02-26'!$A$1:$H$68,6,0),6)</f>
        <v>#N/A</v>
      </c>
      <c r="C732" s="66" t="e">
        <f t="shared" si="51"/>
        <v>#N/A</v>
      </c>
      <c r="D732" s="66" t="e">
        <f>VLOOKUP(K732,'TCon08 al 2019-02-26'!$A$1:$H$68,8,0)</f>
        <v>#N/A</v>
      </c>
      <c r="E732" s="66">
        <f t="shared" si="52"/>
        <v>1900</v>
      </c>
      <c r="F732" s="66">
        <f t="shared" si="49"/>
        <v>0</v>
      </c>
      <c r="G732" s="10" t="str">
        <f t="shared" si="50"/>
        <v>19000</v>
      </c>
      <c r="H732" s="489"/>
      <c r="I732" s="489"/>
      <c r="J732" s="489"/>
      <c r="K732" s="489"/>
      <c r="L732" s="489"/>
      <c r="M732" s="490"/>
      <c r="N732" s="491"/>
      <c r="O732" s="491"/>
      <c r="P732" s="491"/>
      <c r="Q732" s="492"/>
      <c r="R732" s="493"/>
      <c r="S732" s="489"/>
      <c r="T732" s="492"/>
      <c r="U732" s="492"/>
      <c r="V732" s="493"/>
      <c r="W732" s="489"/>
      <c r="X732" s="489"/>
      <c r="Y732" s="493"/>
      <c r="Z732" s="489"/>
      <c r="AA732" s="489"/>
    </row>
    <row r="733" spans="2:27">
      <c r="B733" s="66" t="e">
        <f>LEFT(VLOOKUP(K733,'TCon08 al 2019-02-26'!$A$1:$H$68,6,0),6)</f>
        <v>#N/A</v>
      </c>
      <c r="C733" s="66" t="e">
        <f t="shared" si="51"/>
        <v>#N/A</v>
      </c>
      <c r="D733" s="66" t="e">
        <f>VLOOKUP(K733,'TCon08 al 2019-02-26'!$A$1:$H$68,8,0)</f>
        <v>#N/A</v>
      </c>
      <c r="E733" s="66">
        <f t="shared" si="52"/>
        <v>1900</v>
      </c>
      <c r="F733" s="66">
        <f t="shared" si="49"/>
        <v>0</v>
      </c>
      <c r="G733" s="10" t="str">
        <f t="shared" si="50"/>
        <v>19000</v>
      </c>
      <c r="H733" s="489"/>
      <c r="I733" s="489"/>
      <c r="J733" s="489"/>
      <c r="K733" s="489"/>
      <c r="L733" s="489"/>
      <c r="M733" s="490"/>
      <c r="N733" s="491"/>
      <c r="O733" s="491"/>
      <c r="P733" s="491"/>
      <c r="Q733" s="492"/>
      <c r="R733" s="493"/>
      <c r="S733" s="489"/>
      <c r="T733" s="492"/>
      <c r="U733" s="492"/>
      <c r="V733" s="493"/>
      <c r="W733" s="489"/>
      <c r="X733" s="489"/>
      <c r="Y733" s="493"/>
      <c r="Z733" s="489"/>
      <c r="AA733" s="489"/>
    </row>
    <row r="734" spans="2:27">
      <c r="B734" s="66" t="e">
        <f>LEFT(VLOOKUP(K734,'TCon08 al 2019-02-26'!$A$1:$H$68,6,0),6)</f>
        <v>#N/A</v>
      </c>
      <c r="C734" s="66" t="e">
        <f t="shared" si="51"/>
        <v>#N/A</v>
      </c>
      <c r="D734" s="66" t="e">
        <f>VLOOKUP(K734,'TCon08 al 2019-02-26'!$A$1:$H$68,8,0)</f>
        <v>#N/A</v>
      </c>
      <c r="E734" s="66">
        <f t="shared" si="52"/>
        <v>1900</v>
      </c>
      <c r="F734" s="66">
        <f t="shared" si="49"/>
        <v>0</v>
      </c>
      <c r="G734" s="10" t="str">
        <f t="shared" si="50"/>
        <v>19000</v>
      </c>
      <c r="H734" s="489"/>
      <c r="I734" s="489"/>
      <c r="J734" s="489"/>
      <c r="K734" s="489"/>
      <c r="L734" s="489"/>
      <c r="M734" s="490"/>
      <c r="N734" s="491"/>
      <c r="O734" s="491"/>
      <c r="P734" s="491"/>
      <c r="Q734" s="492"/>
      <c r="R734" s="493"/>
      <c r="S734" s="489"/>
      <c r="T734" s="492"/>
      <c r="U734" s="492"/>
      <c r="V734" s="493"/>
      <c r="W734" s="489"/>
      <c r="X734" s="489"/>
      <c r="Y734" s="493"/>
      <c r="Z734" s="489"/>
      <c r="AA734" s="489"/>
    </row>
    <row r="735" spans="2:27">
      <c r="B735" s="66" t="e">
        <f>LEFT(VLOOKUP(K735,'TCon08 al 2019-02-26'!$A$1:$H$68,6,0),6)</f>
        <v>#N/A</v>
      </c>
      <c r="C735" s="66" t="e">
        <f t="shared" si="51"/>
        <v>#N/A</v>
      </c>
      <c r="D735" s="66" t="e">
        <f>VLOOKUP(K735,'TCon08 al 2019-02-26'!$A$1:$H$68,8,0)</f>
        <v>#N/A</v>
      </c>
      <c r="E735" s="66">
        <f t="shared" si="52"/>
        <v>1900</v>
      </c>
      <c r="F735" s="66">
        <f t="shared" si="49"/>
        <v>0</v>
      </c>
      <c r="G735" s="10" t="str">
        <f t="shared" si="50"/>
        <v>19000</v>
      </c>
      <c r="H735" s="489"/>
      <c r="I735" s="489"/>
      <c r="J735" s="489"/>
      <c r="K735" s="489"/>
      <c r="L735" s="489"/>
      <c r="M735" s="490"/>
      <c r="N735" s="491"/>
      <c r="O735" s="491"/>
      <c r="P735" s="491"/>
      <c r="Q735" s="492"/>
      <c r="R735" s="493"/>
      <c r="S735" s="489"/>
      <c r="T735" s="492"/>
      <c r="U735" s="492"/>
      <c r="V735" s="493"/>
      <c r="W735" s="489"/>
      <c r="X735" s="489"/>
      <c r="Y735" s="493"/>
      <c r="Z735" s="489"/>
      <c r="AA735" s="489"/>
    </row>
    <row r="736" spans="2:27">
      <c r="B736" s="66" t="e">
        <f>LEFT(VLOOKUP(K736,'TCon08 al 2019-02-26'!$A$1:$H$68,6,0),6)</f>
        <v>#N/A</v>
      </c>
      <c r="C736" s="66" t="e">
        <f t="shared" si="51"/>
        <v>#N/A</v>
      </c>
      <c r="D736" s="66" t="e">
        <f>VLOOKUP(K736,'TCon08 al 2019-02-26'!$A$1:$H$68,8,0)</f>
        <v>#N/A</v>
      </c>
      <c r="E736" s="66">
        <f t="shared" si="52"/>
        <v>1900</v>
      </c>
      <c r="F736" s="66">
        <f t="shared" si="49"/>
        <v>0</v>
      </c>
      <c r="G736" s="10" t="str">
        <f t="shared" si="50"/>
        <v>19000</v>
      </c>
      <c r="H736" s="489"/>
      <c r="I736" s="489"/>
      <c r="J736" s="489"/>
      <c r="K736" s="489"/>
      <c r="L736" s="489"/>
      <c r="M736" s="490"/>
      <c r="N736" s="491"/>
      <c r="O736" s="491"/>
      <c r="P736" s="491"/>
      <c r="Q736" s="492"/>
      <c r="R736" s="493"/>
      <c r="S736" s="489"/>
      <c r="T736" s="492"/>
      <c r="U736" s="492"/>
      <c r="V736" s="493"/>
      <c r="W736" s="489"/>
      <c r="X736" s="489"/>
      <c r="Y736" s="493"/>
      <c r="Z736" s="489"/>
      <c r="AA736" s="489"/>
    </row>
    <row r="737" spans="2:27">
      <c r="B737" s="66" t="e">
        <f>LEFT(VLOOKUP(K737,'TCon08 al 2019-02-26'!$A$1:$H$68,6,0),6)</f>
        <v>#N/A</v>
      </c>
      <c r="C737" s="66" t="e">
        <f t="shared" si="51"/>
        <v>#N/A</v>
      </c>
      <c r="D737" s="66" t="e">
        <f>VLOOKUP(K737,'TCon08 al 2019-02-26'!$A$1:$H$68,8,0)</f>
        <v>#N/A</v>
      </c>
      <c r="E737" s="66">
        <f t="shared" si="52"/>
        <v>1900</v>
      </c>
      <c r="F737" s="66">
        <f t="shared" si="49"/>
        <v>0</v>
      </c>
      <c r="G737" s="10" t="str">
        <f t="shared" si="50"/>
        <v>19000</v>
      </c>
      <c r="H737" s="489"/>
      <c r="I737" s="489"/>
      <c r="J737" s="489"/>
      <c r="K737" s="489"/>
      <c r="L737" s="489"/>
      <c r="M737" s="490"/>
      <c r="N737" s="491"/>
      <c r="O737" s="491"/>
      <c r="P737" s="491"/>
      <c r="Q737" s="492"/>
      <c r="R737" s="493"/>
      <c r="S737" s="489"/>
      <c r="T737" s="492"/>
      <c r="U737" s="492"/>
      <c r="V737" s="493"/>
      <c r="W737" s="489"/>
      <c r="X737" s="489"/>
      <c r="Y737" s="493"/>
      <c r="Z737" s="489"/>
      <c r="AA737" s="489"/>
    </row>
    <row r="738" spans="2:27">
      <c r="B738" s="66" t="e">
        <f>LEFT(VLOOKUP(K738,'TCon08 al 2019-02-26'!$A$1:$H$68,6,0),6)</f>
        <v>#N/A</v>
      </c>
      <c r="C738" s="66" t="e">
        <f t="shared" si="51"/>
        <v>#N/A</v>
      </c>
      <c r="D738" s="66" t="e">
        <f>VLOOKUP(K738,'TCon08 al 2019-02-26'!$A$1:$H$68,8,0)</f>
        <v>#N/A</v>
      </c>
      <c r="E738" s="66">
        <f t="shared" si="52"/>
        <v>1900</v>
      </c>
      <c r="F738" s="66">
        <f t="shared" si="49"/>
        <v>0</v>
      </c>
      <c r="G738" s="10" t="str">
        <f t="shared" si="50"/>
        <v>19000</v>
      </c>
      <c r="H738" s="489"/>
      <c r="I738" s="489"/>
      <c r="J738" s="489"/>
      <c r="K738" s="489"/>
      <c r="L738" s="489"/>
      <c r="M738" s="490"/>
      <c r="N738" s="491"/>
      <c r="O738" s="491"/>
      <c r="P738" s="491"/>
      <c r="Q738" s="492"/>
      <c r="R738" s="493"/>
      <c r="S738" s="489"/>
      <c r="T738" s="492"/>
      <c r="U738" s="492"/>
      <c r="V738" s="493"/>
      <c r="W738" s="489"/>
      <c r="X738" s="489"/>
      <c r="Y738" s="493"/>
      <c r="Z738" s="489"/>
      <c r="AA738" s="489"/>
    </row>
    <row r="739" spans="2:27">
      <c r="B739" s="66" t="e">
        <f>LEFT(VLOOKUP(K739,'TCon08 al 2019-02-26'!$A$1:$H$68,6,0),6)</f>
        <v>#N/A</v>
      </c>
      <c r="C739" s="66" t="e">
        <f t="shared" si="51"/>
        <v>#N/A</v>
      </c>
      <c r="D739" s="66" t="e">
        <f>VLOOKUP(K739,'TCon08 al 2019-02-26'!$A$1:$H$68,8,0)</f>
        <v>#N/A</v>
      </c>
      <c r="E739" s="66">
        <f t="shared" si="52"/>
        <v>1900</v>
      </c>
      <c r="F739" s="66">
        <f t="shared" si="49"/>
        <v>0</v>
      </c>
      <c r="G739" s="10" t="str">
        <f t="shared" si="50"/>
        <v>19000</v>
      </c>
      <c r="H739" s="489"/>
      <c r="I739" s="489"/>
      <c r="J739" s="489"/>
      <c r="K739" s="489"/>
      <c r="L739" s="489"/>
      <c r="M739" s="490"/>
      <c r="N739" s="491"/>
      <c r="O739" s="491"/>
      <c r="P739" s="491"/>
      <c r="Q739" s="492"/>
      <c r="R739" s="493"/>
      <c r="S739" s="489"/>
      <c r="T739" s="492"/>
      <c r="U739" s="492"/>
      <c r="V739" s="493"/>
      <c r="W739" s="489"/>
      <c r="X739" s="489"/>
      <c r="Y739" s="493"/>
      <c r="Z739" s="489"/>
      <c r="AA739" s="489"/>
    </row>
    <row r="740" spans="2:27">
      <c r="B740" s="66" t="e">
        <f>LEFT(VLOOKUP(K740,'TCon08 al 2019-02-26'!$A$1:$H$68,6,0),6)</f>
        <v>#N/A</v>
      </c>
      <c r="C740" s="66" t="e">
        <f t="shared" si="51"/>
        <v>#N/A</v>
      </c>
      <c r="D740" s="66" t="e">
        <f>VLOOKUP(K740,'TCon08 al 2019-02-26'!$A$1:$H$68,8,0)</f>
        <v>#N/A</v>
      </c>
      <c r="E740" s="66">
        <f t="shared" si="52"/>
        <v>1900</v>
      </c>
      <c r="F740" s="66">
        <f t="shared" si="49"/>
        <v>0</v>
      </c>
      <c r="G740" s="10" t="str">
        <f t="shared" si="50"/>
        <v>19000</v>
      </c>
      <c r="H740" s="489"/>
      <c r="I740" s="489"/>
      <c r="J740" s="489"/>
      <c r="K740" s="489"/>
      <c r="L740" s="489"/>
      <c r="M740" s="490"/>
      <c r="N740" s="491"/>
      <c r="O740" s="491"/>
      <c r="P740" s="491"/>
      <c r="Q740" s="492"/>
      <c r="R740" s="493"/>
      <c r="S740" s="489"/>
      <c r="T740" s="492"/>
      <c r="U740" s="492"/>
      <c r="V740" s="493"/>
      <c r="W740" s="489"/>
      <c r="X740" s="489"/>
      <c r="Y740" s="493"/>
      <c r="Z740" s="489"/>
      <c r="AA740" s="489"/>
    </row>
    <row r="741" spans="2:27">
      <c r="B741" s="66" t="e">
        <f>LEFT(VLOOKUP(K741,'TCon08 al 2019-02-26'!$A$1:$H$68,6,0),6)</f>
        <v>#N/A</v>
      </c>
      <c r="C741" s="66" t="e">
        <f t="shared" si="51"/>
        <v>#N/A</v>
      </c>
      <c r="D741" s="66" t="e">
        <f>VLOOKUP(K741,'TCon08 al 2019-02-26'!$A$1:$H$68,8,0)</f>
        <v>#N/A</v>
      </c>
      <c r="E741" s="66">
        <f t="shared" si="52"/>
        <v>1900</v>
      </c>
      <c r="F741" s="66">
        <f t="shared" si="49"/>
        <v>0</v>
      </c>
      <c r="G741" s="10" t="str">
        <f t="shared" si="50"/>
        <v>19000</v>
      </c>
      <c r="H741" s="489"/>
      <c r="I741" s="489"/>
      <c r="J741" s="489"/>
      <c r="K741" s="489"/>
      <c r="L741" s="489"/>
      <c r="M741" s="490"/>
      <c r="N741" s="491"/>
      <c r="O741" s="491"/>
      <c r="P741" s="491"/>
      <c r="Q741" s="492"/>
      <c r="R741" s="493"/>
      <c r="S741" s="489"/>
      <c r="T741" s="492"/>
      <c r="U741" s="492"/>
      <c r="V741" s="493"/>
      <c r="W741" s="489"/>
      <c r="X741" s="489"/>
      <c r="Y741" s="493"/>
      <c r="Z741" s="489"/>
      <c r="AA741" s="489"/>
    </row>
    <row r="742" spans="2:27">
      <c r="B742" s="66" t="e">
        <f>LEFT(VLOOKUP(K742,'TCon08 al 2019-02-26'!$A$1:$H$68,6,0),6)</f>
        <v>#N/A</v>
      </c>
      <c r="C742" s="66" t="e">
        <f t="shared" si="51"/>
        <v>#N/A</v>
      </c>
      <c r="D742" s="66" t="e">
        <f>VLOOKUP(K742,'TCon08 al 2019-02-26'!$A$1:$H$68,8,0)</f>
        <v>#N/A</v>
      </c>
      <c r="E742" s="66">
        <f t="shared" si="52"/>
        <v>1900</v>
      </c>
      <c r="F742" s="66">
        <f t="shared" si="49"/>
        <v>0</v>
      </c>
      <c r="G742" s="10" t="str">
        <f t="shared" si="50"/>
        <v>19000</v>
      </c>
      <c r="H742" s="489"/>
      <c r="I742" s="489"/>
      <c r="J742" s="489"/>
      <c r="K742" s="489"/>
      <c r="L742" s="489"/>
      <c r="M742" s="490"/>
      <c r="N742" s="491"/>
      <c r="O742" s="491"/>
      <c r="P742" s="491"/>
      <c r="Q742" s="492"/>
      <c r="R742" s="493"/>
      <c r="S742" s="489"/>
      <c r="T742" s="492"/>
      <c r="U742" s="492"/>
      <c r="V742" s="493"/>
      <c r="W742" s="489"/>
      <c r="X742" s="489"/>
      <c r="Y742" s="493"/>
      <c r="Z742" s="489"/>
      <c r="AA742" s="489"/>
    </row>
    <row r="743" spans="2:27">
      <c r="B743" s="66" t="e">
        <f>LEFT(VLOOKUP(K743,'TCon08 al 2019-02-26'!$A$1:$H$68,6,0),6)</f>
        <v>#N/A</v>
      </c>
      <c r="C743" s="66" t="e">
        <f t="shared" si="51"/>
        <v>#N/A</v>
      </c>
      <c r="D743" s="66" t="e">
        <f>VLOOKUP(K743,'TCon08 al 2019-02-26'!$A$1:$H$68,8,0)</f>
        <v>#N/A</v>
      </c>
      <c r="E743" s="66">
        <f t="shared" si="52"/>
        <v>1900</v>
      </c>
      <c r="F743" s="66">
        <f t="shared" si="49"/>
        <v>0</v>
      </c>
      <c r="G743" s="10" t="str">
        <f t="shared" si="50"/>
        <v>19000</v>
      </c>
      <c r="H743" s="489"/>
      <c r="I743" s="489"/>
      <c r="J743" s="489"/>
      <c r="K743" s="489"/>
      <c r="L743" s="489"/>
      <c r="M743" s="490"/>
      <c r="N743" s="491"/>
      <c r="O743" s="491"/>
      <c r="P743" s="491"/>
      <c r="Q743" s="492"/>
      <c r="R743" s="493"/>
      <c r="S743" s="489"/>
      <c r="T743" s="492"/>
      <c r="U743" s="492"/>
      <c r="V743" s="493"/>
      <c r="W743" s="489"/>
      <c r="X743" s="489"/>
      <c r="Y743" s="493"/>
      <c r="Z743" s="489"/>
      <c r="AA743" s="489"/>
    </row>
    <row r="744" spans="2:27">
      <c r="B744" s="66" t="e">
        <f>LEFT(VLOOKUP(K744,'TCon08 al 2019-02-26'!$A$1:$H$68,6,0),6)</f>
        <v>#N/A</v>
      </c>
      <c r="C744" s="66" t="e">
        <f t="shared" si="51"/>
        <v>#N/A</v>
      </c>
      <c r="D744" s="66" t="e">
        <f>VLOOKUP(K744,'TCon08 al 2019-02-26'!$A$1:$H$68,8,0)</f>
        <v>#N/A</v>
      </c>
      <c r="E744" s="66">
        <f t="shared" si="52"/>
        <v>1900</v>
      </c>
      <c r="F744" s="66">
        <f t="shared" si="49"/>
        <v>0</v>
      </c>
      <c r="G744" s="10" t="str">
        <f t="shared" si="50"/>
        <v>19000</v>
      </c>
      <c r="H744" s="489"/>
      <c r="I744" s="489"/>
      <c r="J744" s="489"/>
      <c r="K744" s="489"/>
      <c r="L744" s="489"/>
      <c r="M744" s="490"/>
      <c r="N744" s="491"/>
      <c r="O744" s="491"/>
      <c r="P744" s="491"/>
      <c r="Q744" s="492"/>
      <c r="R744" s="493"/>
      <c r="S744" s="489"/>
      <c r="T744" s="492"/>
      <c r="U744" s="492"/>
      <c r="V744" s="493"/>
      <c r="W744" s="489"/>
      <c r="X744" s="489"/>
      <c r="Y744" s="493"/>
      <c r="Z744" s="489"/>
      <c r="AA744" s="489"/>
    </row>
    <row r="745" spans="2:27">
      <c r="B745" s="66" t="e">
        <f>LEFT(VLOOKUP(K745,'TCon08 al 2019-02-26'!$A$1:$H$68,6,0),6)</f>
        <v>#N/A</v>
      </c>
      <c r="C745" s="66" t="e">
        <f t="shared" si="51"/>
        <v>#N/A</v>
      </c>
      <c r="D745" s="66" t="e">
        <f>VLOOKUP(K745,'TCon08 al 2019-02-26'!$A$1:$H$68,8,0)</f>
        <v>#N/A</v>
      </c>
      <c r="E745" s="66">
        <f t="shared" si="52"/>
        <v>1900</v>
      </c>
      <c r="F745" s="66">
        <f t="shared" si="49"/>
        <v>0</v>
      </c>
      <c r="G745" s="10" t="str">
        <f t="shared" si="50"/>
        <v>19000</v>
      </c>
      <c r="H745" s="489"/>
      <c r="I745" s="489"/>
      <c r="J745" s="489"/>
      <c r="K745" s="489"/>
      <c r="L745" s="489"/>
      <c r="M745" s="490"/>
      <c r="N745" s="491"/>
      <c r="O745" s="491"/>
      <c r="P745" s="491"/>
      <c r="Q745" s="492"/>
      <c r="R745" s="493"/>
      <c r="S745" s="489"/>
      <c r="T745" s="492"/>
      <c r="U745" s="492"/>
      <c r="V745" s="493"/>
      <c r="W745" s="489"/>
      <c r="X745" s="489"/>
      <c r="Y745" s="493"/>
      <c r="Z745" s="489"/>
      <c r="AA745" s="489"/>
    </row>
    <row r="746" spans="2:27">
      <c r="B746" s="66" t="e">
        <f>LEFT(VLOOKUP(K746,'TCon08 al 2019-02-26'!$A$1:$H$68,6,0),6)</f>
        <v>#N/A</v>
      </c>
      <c r="C746" s="66" t="e">
        <f t="shared" si="51"/>
        <v>#N/A</v>
      </c>
      <c r="D746" s="66" t="e">
        <f>VLOOKUP(K746,'TCon08 al 2019-02-26'!$A$1:$H$68,8,0)</f>
        <v>#N/A</v>
      </c>
      <c r="E746" s="66">
        <f t="shared" si="52"/>
        <v>1900</v>
      </c>
      <c r="F746" s="66">
        <f t="shared" si="49"/>
        <v>0</v>
      </c>
      <c r="G746" s="10" t="str">
        <f t="shared" si="50"/>
        <v>19000</v>
      </c>
      <c r="H746" s="489"/>
      <c r="I746" s="489"/>
      <c r="J746" s="489"/>
      <c r="K746" s="489"/>
      <c r="L746" s="489"/>
      <c r="M746" s="490"/>
      <c r="N746" s="491"/>
      <c r="O746" s="491"/>
      <c r="P746" s="491"/>
      <c r="Q746" s="492"/>
      <c r="R746" s="493"/>
      <c r="S746" s="489"/>
      <c r="T746" s="492"/>
      <c r="U746" s="492"/>
      <c r="V746" s="493"/>
      <c r="W746" s="489"/>
      <c r="X746" s="489"/>
      <c r="Y746" s="493"/>
      <c r="Z746" s="489"/>
      <c r="AA746" s="489"/>
    </row>
    <row r="747" spans="2:27">
      <c r="B747" s="66" t="e">
        <f>LEFT(VLOOKUP(K747,'TCon08 al 2019-02-26'!$A$1:$H$68,6,0),6)</f>
        <v>#N/A</v>
      </c>
      <c r="C747" s="66" t="e">
        <f t="shared" si="51"/>
        <v>#N/A</v>
      </c>
      <c r="D747" s="66" t="e">
        <f>VLOOKUP(K747,'TCon08 al 2019-02-26'!$A$1:$H$68,8,0)</f>
        <v>#N/A</v>
      </c>
      <c r="E747" s="66">
        <f t="shared" si="52"/>
        <v>1900</v>
      </c>
      <c r="F747" s="66">
        <f t="shared" si="49"/>
        <v>0</v>
      </c>
      <c r="G747" s="10" t="str">
        <f t="shared" si="50"/>
        <v>19000</v>
      </c>
      <c r="H747" s="489"/>
      <c r="I747" s="489"/>
      <c r="J747" s="489"/>
      <c r="K747" s="489"/>
      <c r="L747" s="489"/>
      <c r="M747" s="490"/>
      <c r="N747" s="491"/>
      <c r="O747" s="491"/>
      <c r="P747" s="491"/>
      <c r="Q747" s="492"/>
      <c r="R747" s="493"/>
      <c r="S747" s="489"/>
      <c r="T747" s="492"/>
      <c r="U747" s="492"/>
      <c r="V747" s="493"/>
      <c r="W747" s="489"/>
      <c r="X747" s="489"/>
      <c r="Y747" s="493"/>
      <c r="Z747" s="489"/>
      <c r="AA747" s="489"/>
    </row>
    <row r="748" spans="2:27">
      <c r="B748" s="66" t="e">
        <f>LEFT(VLOOKUP(K748,'TCon08 al 2019-02-26'!$A$1:$H$68,6,0),6)</f>
        <v>#N/A</v>
      </c>
      <c r="C748" s="66" t="e">
        <f t="shared" si="51"/>
        <v>#N/A</v>
      </c>
      <c r="D748" s="66" t="e">
        <f>VLOOKUP(K748,'TCon08 al 2019-02-26'!$A$1:$H$68,8,0)</f>
        <v>#N/A</v>
      </c>
      <c r="E748" s="66">
        <f t="shared" si="52"/>
        <v>1900</v>
      </c>
      <c r="F748" s="66">
        <f t="shared" si="49"/>
        <v>0</v>
      </c>
      <c r="G748" s="10" t="str">
        <f t="shared" si="50"/>
        <v>19000</v>
      </c>
      <c r="H748" s="489"/>
      <c r="I748" s="489"/>
      <c r="J748" s="489"/>
      <c r="K748" s="489"/>
      <c r="L748" s="489"/>
      <c r="M748" s="490"/>
      <c r="N748" s="491"/>
      <c r="O748" s="491"/>
      <c r="P748" s="491"/>
      <c r="Q748" s="492"/>
      <c r="R748" s="493"/>
      <c r="S748" s="489"/>
      <c r="T748" s="492"/>
      <c r="U748" s="492"/>
      <c r="V748" s="493"/>
      <c r="W748" s="489"/>
      <c r="X748" s="489"/>
      <c r="Y748" s="493"/>
      <c r="Z748" s="489"/>
      <c r="AA748" s="489"/>
    </row>
    <row r="749" spans="2:27">
      <c r="B749" s="66" t="e">
        <f>LEFT(VLOOKUP(K749,'TCon08 al 2019-02-26'!$A$1:$H$68,6,0),6)</f>
        <v>#N/A</v>
      </c>
      <c r="C749" s="66" t="e">
        <f t="shared" si="51"/>
        <v>#N/A</v>
      </c>
      <c r="D749" s="66" t="e">
        <f>VLOOKUP(K749,'TCon08 al 2019-02-26'!$A$1:$H$68,8,0)</f>
        <v>#N/A</v>
      </c>
      <c r="E749" s="66">
        <f t="shared" si="52"/>
        <v>1900</v>
      </c>
      <c r="F749" s="66">
        <f t="shared" si="49"/>
        <v>0</v>
      </c>
      <c r="G749" s="10" t="str">
        <f t="shared" si="50"/>
        <v>19000</v>
      </c>
      <c r="H749" s="489"/>
      <c r="I749" s="489"/>
      <c r="J749" s="489"/>
      <c r="K749" s="489"/>
      <c r="L749" s="489"/>
      <c r="M749" s="490"/>
      <c r="N749" s="491"/>
      <c r="O749" s="491"/>
      <c r="P749" s="491"/>
      <c r="Q749" s="492"/>
      <c r="R749" s="493"/>
      <c r="S749" s="489"/>
      <c r="T749" s="492"/>
      <c r="U749" s="492"/>
      <c r="V749" s="493"/>
      <c r="W749" s="489"/>
      <c r="X749" s="489"/>
      <c r="Y749" s="493"/>
      <c r="Z749" s="489"/>
      <c r="AA749" s="489"/>
    </row>
    <row r="750" spans="2:27">
      <c r="B750" s="66" t="e">
        <f>LEFT(VLOOKUP(K750,'TCon08 al 2019-02-26'!$A$1:$H$68,6,0),6)</f>
        <v>#N/A</v>
      </c>
      <c r="C750" s="66" t="e">
        <f t="shared" si="51"/>
        <v>#N/A</v>
      </c>
      <c r="D750" s="66" t="e">
        <f>VLOOKUP(K750,'TCon08 al 2019-02-26'!$A$1:$H$68,8,0)</f>
        <v>#N/A</v>
      </c>
      <c r="E750" s="66">
        <f t="shared" si="52"/>
        <v>1900</v>
      </c>
      <c r="F750" s="66">
        <f t="shared" si="49"/>
        <v>0</v>
      </c>
      <c r="G750" s="10" t="str">
        <f t="shared" si="50"/>
        <v>19000</v>
      </c>
      <c r="H750" s="489"/>
      <c r="I750" s="489"/>
      <c r="J750" s="489"/>
      <c r="K750" s="489"/>
      <c r="L750" s="489"/>
      <c r="M750" s="490"/>
      <c r="N750" s="491"/>
      <c r="O750" s="491"/>
      <c r="P750" s="491"/>
      <c r="Q750" s="492"/>
      <c r="R750" s="493"/>
      <c r="S750" s="489"/>
      <c r="T750" s="492"/>
      <c r="U750" s="492"/>
      <c r="V750" s="493"/>
      <c r="W750" s="489"/>
      <c r="X750" s="489"/>
      <c r="Y750" s="493"/>
      <c r="Z750" s="489"/>
      <c r="AA750" s="489"/>
    </row>
    <row r="751" spans="2:27">
      <c r="B751" s="66" t="e">
        <f>LEFT(VLOOKUP(K751,'TCon08 al 2019-02-26'!$A$1:$H$68,6,0),6)</f>
        <v>#N/A</v>
      </c>
      <c r="C751" s="66" t="e">
        <f t="shared" si="51"/>
        <v>#N/A</v>
      </c>
      <c r="D751" s="66" t="e">
        <f>VLOOKUP(K751,'TCon08 al 2019-02-26'!$A$1:$H$68,8,0)</f>
        <v>#N/A</v>
      </c>
      <c r="E751" s="66">
        <f t="shared" si="52"/>
        <v>1900</v>
      </c>
      <c r="F751" s="66">
        <f t="shared" si="49"/>
        <v>0</v>
      </c>
      <c r="G751" s="10" t="str">
        <f t="shared" si="50"/>
        <v>19000</v>
      </c>
      <c r="H751" s="489"/>
      <c r="I751" s="489"/>
      <c r="J751" s="489"/>
      <c r="K751" s="489"/>
      <c r="L751" s="489"/>
      <c r="M751" s="490"/>
      <c r="N751" s="491"/>
      <c r="O751" s="491"/>
      <c r="P751" s="491"/>
      <c r="Q751" s="492"/>
      <c r="R751" s="493"/>
      <c r="S751" s="489"/>
      <c r="T751" s="492"/>
      <c r="U751" s="492"/>
      <c r="V751" s="493"/>
      <c r="W751" s="489"/>
      <c r="X751" s="489"/>
      <c r="Y751" s="493"/>
      <c r="Z751" s="489"/>
      <c r="AA751" s="489"/>
    </row>
    <row r="752" spans="2:27">
      <c r="B752" s="66" t="e">
        <f>LEFT(VLOOKUP(K752,'TCon08 al 2019-02-26'!$A$1:$H$68,6,0),6)</f>
        <v>#N/A</v>
      </c>
      <c r="C752" s="66" t="e">
        <f t="shared" si="51"/>
        <v>#N/A</v>
      </c>
      <c r="D752" s="66" t="e">
        <f>VLOOKUP(K752,'TCon08 al 2019-02-26'!$A$1:$H$68,8,0)</f>
        <v>#N/A</v>
      </c>
      <c r="E752" s="66">
        <f t="shared" si="52"/>
        <v>1900</v>
      </c>
      <c r="F752" s="66">
        <f t="shared" si="49"/>
        <v>0</v>
      </c>
      <c r="G752" s="10" t="str">
        <f t="shared" si="50"/>
        <v>19000</v>
      </c>
      <c r="H752" s="489"/>
      <c r="I752" s="489"/>
      <c r="J752" s="489"/>
      <c r="K752" s="489"/>
      <c r="L752" s="489"/>
      <c r="M752" s="490"/>
      <c r="N752" s="491"/>
      <c r="O752" s="491"/>
      <c r="P752" s="491"/>
      <c r="Q752" s="492"/>
      <c r="R752" s="493"/>
      <c r="S752" s="489"/>
      <c r="T752" s="492"/>
      <c r="U752" s="492"/>
      <c r="V752" s="493"/>
      <c r="W752" s="489"/>
      <c r="X752" s="489"/>
      <c r="Y752" s="493"/>
      <c r="Z752" s="489"/>
      <c r="AA752" s="489"/>
    </row>
    <row r="753" spans="2:27">
      <c r="B753" s="66" t="e">
        <f>LEFT(VLOOKUP(K753,'TCon08 al 2019-02-26'!$A$1:$H$68,6,0),6)</f>
        <v>#N/A</v>
      </c>
      <c r="C753" s="66" t="e">
        <f t="shared" si="51"/>
        <v>#N/A</v>
      </c>
      <c r="D753" s="66" t="e">
        <f>VLOOKUP(K753,'TCon08 al 2019-02-26'!$A$1:$H$68,8,0)</f>
        <v>#N/A</v>
      </c>
      <c r="E753" s="66">
        <f t="shared" si="52"/>
        <v>1900</v>
      </c>
      <c r="F753" s="66">
        <f t="shared" si="49"/>
        <v>0</v>
      </c>
      <c r="G753" s="10" t="str">
        <f t="shared" si="50"/>
        <v>19000</v>
      </c>
      <c r="H753" s="489"/>
      <c r="I753" s="489"/>
      <c r="J753" s="489"/>
      <c r="K753" s="489"/>
      <c r="L753" s="489"/>
      <c r="M753" s="490"/>
      <c r="N753" s="491"/>
      <c r="O753" s="491"/>
      <c r="P753" s="491"/>
      <c r="Q753" s="492"/>
      <c r="R753" s="493"/>
      <c r="S753" s="489"/>
      <c r="T753" s="492"/>
      <c r="U753" s="492"/>
      <c r="V753" s="493"/>
      <c r="W753" s="489"/>
      <c r="X753" s="489"/>
      <c r="Y753" s="493"/>
      <c r="Z753" s="489"/>
      <c r="AA753" s="489"/>
    </row>
    <row r="754" spans="2:27">
      <c r="B754" s="66" t="e">
        <f>LEFT(VLOOKUP(K754,'TCon08 al 2019-02-26'!$A$1:$H$68,6,0),6)</f>
        <v>#N/A</v>
      </c>
      <c r="C754" s="66" t="e">
        <f t="shared" si="51"/>
        <v>#N/A</v>
      </c>
      <c r="D754" s="66" t="e">
        <f>VLOOKUP(K754,'TCon08 al 2019-02-26'!$A$1:$H$68,8,0)</f>
        <v>#N/A</v>
      </c>
      <c r="E754" s="66">
        <f t="shared" si="52"/>
        <v>1900</v>
      </c>
      <c r="F754" s="66">
        <f t="shared" si="49"/>
        <v>0</v>
      </c>
      <c r="G754" s="10" t="str">
        <f t="shared" si="50"/>
        <v>19000</v>
      </c>
      <c r="H754" s="489"/>
      <c r="I754" s="489"/>
      <c r="J754" s="489"/>
      <c r="K754" s="489"/>
      <c r="L754" s="489"/>
      <c r="M754" s="490"/>
      <c r="N754" s="491"/>
      <c r="O754" s="491"/>
      <c r="P754" s="491"/>
      <c r="Q754" s="492"/>
      <c r="R754" s="493"/>
      <c r="S754" s="489"/>
      <c r="T754" s="492"/>
      <c r="U754" s="492"/>
      <c r="V754" s="493"/>
      <c r="W754" s="489"/>
      <c r="X754" s="489"/>
      <c r="Y754" s="493"/>
      <c r="Z754" s="489"/>
      <c r="AA754" s="489"/>
    </row>
    <row r="755" spans="2:27">
      <c r="B755" s="66" t="e">
        <f>LEFT(VLOOKUP(K755,'TCon08 al 2019-02-26'!$A$1:$H$68,6,0),6)</f>
        <v>#N/A</v>
      </c>
      <c r="C755" s="66" t="e">
        <f t="shared" si="51"/>
        <v>#N/A</v>
      </c>
      <c r="D755" s="66" t="e">
        <f>VLOOKUP(K755,'TCon08 al 2019-02-26'!$A$1:$H$68,8,0)</f>
        <v>#N/A</v>
      </c>
      <c r="E755" s="66">
        <f t="shared" si="52"/>
        <v>1900</v>
      </c>
      <c r="F755" s="66">
        <f t="shared" si="49"/>
        <v>0</v>
      </c>
      <c r="G755" s="10" t="str">
        <f t="shared" si="50"/>
        <v>19000</v>
      </c>
      <c r="H755" s="489"/>
      <c r="I755" s="489"/>
      <c r="J755" s="489"/>
      <c r="K755" s="489"/>
      <c r="L755" s="489"/>
      <c r="M755" s="490"/>
      <c r="N755" s="491"/>
      <c r="O755" s="491"/>
      <c r="P755" s="491"/>
      <c r="Q755" s="492"/>
      <c r="R755" s="493"/>
      <c r="S755" s="489"/>
      <c r="T755" s="492"/>
      <c r="U755" s="492"/>
      <c r="V755" s="493"/>
      <c r="W755" s="489"/>
      <c r="X755" s="489"/>
      <c r="Y755" s="493"/>
      <c r="Z755" s="489"/>
      <c r="AA755" s="489"/>
    </row>
    <row r="756" spans="2:27">
      <c r="B756" s="66" t="e">
        <f>LEFT(VLOOKUP(K756,'TCon08 al 2019-02-26'!$A$1:$H$68,6,0),6)</f>
        <v>#N/A</v>
      </c>
      <c r="C756" s="66" t="e">
        <f t="shared" si="51"/>
        <v>#N/A</v>
      </c>
      <c r="D756" s="66" t="e">
        <f>VLOOKUP(K756,'TCon08 al 2019-02-26'!$A$1:$H$68,8,0)</f>
        <v>#N/A</v>
      </c>
      <c r="E756" s="66">
        <f t="shared" si="52"/>
        <v>1900</v>
      </c>
      <c r="F756" s="66">
        <f t="shared" si="49"/>
        <v>0</v>
      </c>
      <c r="G756" s="10" t="str">
        <f t="shared" si="50"/>
        <v>19000</v>
      </c>
      <c r="H756" s="489"/>
      <c r="I756" s="489"/>
      <c r="J756" s="489"/>
      <c r="K756" s="489"/>
      <c r="L756" s="489"/>
      <c r="M756" s="490"/>
      <c r="N756" s="491"/>
      <c r="O756" s="491"/>
      <c r="P756" s="491"/>
      <c r="Q756" s="492"/>
      <c r="R756" s="493"/>
      <c r="S756" s="489"/>
      <c r="T756" s="492"/>
      <c r="U756" s="492"/>
      <c r="V756" s="493"/>
      <c r="W756" s="489"/>
      <c r="X756" s="489"/>
      <c r="Y756" s="493"/>
      <c r="Z756" s="489"/>
      <c r="AA756" s="489"/>
    </row>
    <row r="757" spans="2:27">
      <c r="B757" s="66" t="e">
        <f>LEFT(VLOOKUP(K757,'TCon08 al 2019-02-26'!$A$1:$H$68,6,0),6)</f>
        <v>#N/A</v>
      </c>
      <c r="C757" s="66" t="e">
        <f t="shared" si="51"/>
        <v>#N/A</v>
      </c>
      <c r="D757" s="66" t="e">
        <f>VLOOKUP(K757,'TCon08 al 2019-02-26'!$A$1:$H$68,8,0)</f>
        <v>#N/A</v>
      </c>
      <c r="E757" s="66">
        <f t="shared" si="52"/>
        <v>1900</v>
      </c>
      <c r="F757" s="66">
        <f t="shared" si="49"/>
        <v>0</v>
      </c>
      <c r="G757" s="10" t="str">
        <f t="shared" si="50"/>
        <v>19000</v>
      </c>
      <c r="H757" s="489"/>
      <c r="I757" s="489"/>
      <c r="J757" s="489"/>
      <c r="K757" s="489"/>
      <c r="L757" s="489"/>
      <c r="M757" s="490"/>
      <c r="N757" s="491"/>
      <c r="O757" s="491"/>
      <c r="P757" s="491"/>
      <c r="Q757" s="492"/>
      <c r="R757" s="493"/>
      <c r="S757" s="489"/>
      <c r="T757" s="492"/>
      <c r="U757" s="492"/>
      <c r="V757" s="493"/>
      <c r="W757" s="489"/>
      <c r="X757" s="489"/>
      <c r="Y757" s="493"/>
      <c r="Z757" s="489"/>
      <c r="AA757" s="489"/>
    </row>
    <row r="758" spans="2:27">
      <c r="B758" s="66" t="e">
        <f>LEFT(VLOOKUP(K758,'TCon08 al 2019-02-26'!$A$1:$H$68,6,0),6)</f>
        <v>#N/A</v>
      </c>
      <c r="C758" s="66" t="e">
        <f t="shared" si="51"/>
        <v>#N/A</v>
      </c>
      <c r="D758" s="66" t="e">
        <f>VLOOKUP(K758,'TCon08 al 2019-02-26'!$A$1:$H$68,8,0)</f>
        <v>#N/A</v>
      </c>
      <c r="E758" s="66">
        <f t="shared" si="52"/>
        <v>1900</v>
      </c>
      <c r="F758" s="66">
        <f t="shared" si="49"/>
        <v>0</v>
      </c>
      <c r="G758" s="10" t="str">
        <f t="shared" si="50"/>
        <v>19000</v>
      </c>
      <c r="H758" s="489"/>
      <c r="I758" s="489"/>
      <c r="J758" s="489"/>
      <c r="K758" s="489"/>
      <c r="L758" s="489"/>
      <c r="M758" s="490"/>
      <c r="N758" s="491"/>
      <c r="O758" s="491"/>
      <c r="P758" s="491"/>
      <c r="Q758" s="492"/>
      <c r="R758" s="493"/>
      <c r="S758" s="489"/>
      <c r="T758" s="492"/>
      <c r="U758" s="492"/>
      <c r="V758" s="493"/>
      <c r="W758" s="489"/>
      <c r="X758" s="489"/>
      <c r="Y758" s="493"/>
      <c r="Z758" s="489"/>
      <c r="AA758" s="489"/>
    </row>
    <row r="759" spans="2:27">
      <c r="B759" s="66" t="e">
        <f>LEFT(VLOOKUP(K759,'TCon08 al 2019-02-26'!$A$1:$H$68,6,0),6)</f>
        <v>#N/A</v>
      </c>
      <c r="C759" s="66" t="e">
        <f t="shared" si="51"/>
        <v>#N/A</v>
      </c>
      <c r="D759" s="66" t="e">
        <f>VLOOKUP(K759,'TCon08 al 2019-02-26'!$A$1:$H$68,8,0)</f>
        <v>#N/A</v>
      </c>
      <c r="E759" s="66">
        <f t="shared" si="52"/>
        <v>1900</v>
      </c>
      <c r="F759" s="66">
        <f t="shared" si="49"/>
        <v>0</v>
      </c>
      <c r="G759" s="10" t="str">
        <f t="shared" si="50"/>
        <v>19000</v>
      </c>
      <c r="H759" s="489"/>
      <c r="I759" s="489"/>
      <c r="J759" s="489"/>
      <c r="K759" s="489"/>
      <c r="L759" s="489"/>
      <c r="M759" s="490"/>
      <c r="N759" s="491"/>
      <c r="O759" s="491"/>
      <c r="P759" s="491"/>
      <c r="Q759" s="492"/>
      <c r="R759" s="493"/>
      <c r="S759" s="489"/>
      <c r="T759" s="492"/>
      <c r="U759" s="492"/>
      <c r="V759" s="493"/>
      <c r="W759" s="489"/>
      <c r="X759" s="489"/>
      <c r="Y759" s="493"/>
      <c r="Z759" s="489"/>
      <c r="AA759" s="489"/>
    </row>
    <row r="760" spans="2:27">
      <c r="B760" s="66" t="e">
        <f>LEFT(VLOOKUP(K760,'TCon08 al 2019-02-26'!$A$1:$H$68,6,0),6)</f>
        <v>#N/A</v>
      </c>
      <c r="C760" s="66" t="e">
        <f t="shared" si="51"/>
        <v>#N/A</v>
      </c>
      <c r="D760" s="66" t="e">
        <f>VLOOKUP(K760,'TCon08 al 2019-02-26'!$A$1:$H$68,8,0)</f>
        <v>#N/A</v>
      </c>
      <c r="E760" s="66">
        <f t="shared" si="52"/>
        <v>1900</v>
      </c>
      <c r="F760" s="66">
        <f t="shared" si="49"/>
        <v>0</v>
      </c>
      <c r="G760" s="10" t="str">
        <f t="shared" si="50"/>
        <v>19000</v>
      </c>
      <c r="H760" s="489"/>
      <c r="I760" s="489"/>
      <c r="J760" s="489"/>
      <c r="K760" s="489"/>
      <c r="L760" s="489"/>
      <c r="M760" s="490"/>
      <c r="N760" s="491"/>
      <c r="O760" s="491"/>
      <c r="P760" s="491"/>
      <c r="Q760" s="492"/>
      <c r="R760" s="493"/>
      <c r="S760" s="489"/>
      <c r="T760" s="492"/>
      <c r="U760" s="492"/>
      <c r="V760" s="493"/>
      <c r="W760" s="489"/>
      <c r="X760" s="489"/>
      <c r="Y760" s="493"/>
      <c r="Z760" s="489"/>
      <c r="AA760" s="489"/>
    </row>
    <row r="761" spans="2:27">
      <c r="B761" s="66" t="e">
        <f>LEFT(VLOOKUP(K761,'TCon08 al 2019-02-26'!$A$1:$H$68,6,0),6)</f>
        <v>#N/A</v>
      </c>
      <c r="C761" s="66" t="e">
        <f t="shared" si="51"/>
        <v>#N/A</v>
      </c>
      <c r="D761" s="66" t="e">
        <f>VLOOKUP(K761,'TCon08 al 2019-02-26'!$A$1:$H$68,8,0)</f>
        <v>#N/A</v>
      </c>
      <c r="E761" s="66">
        <f t="shared" si="52"/>
        <v>1900</v>
      </c>
      <c r="F761" s="66">
        <f t="shared" si="49"/>
        <v>0</v>
      </c>
      <c r="G761" s="10" t="str">
        <f t="shared" si="50"/>
        <v>19000</v>
      </c>
      <c r="H761" s="489"/>
      <c r="I761" s="489"/>
      <c r="J761" s="489"/>
      <c r="K761" s="489"/>
      <c r="L761" s="489"/>
      <c r="M761" s="490"/>
      <c r="N761" s="491"/>
      <c r="O761" s="491"/>
      <c r="P761" s="491"/>
      <c r="Q761" s="492"/>
      <c r="R761" s="493"/>
      <c r="S761" s="489"/>
      <c r="T761" s="492"/>
      <c r="U761" s="492"/>
      <c r="V761" s="493"/>
      <c r="W761" s="489"/>
      <c r="X761" s="489"/>
      <c r="Y761" s="493"/>
      <c r="Z761" s="489"/>
      <c r="AA761" s="489"/>
    </row>
    <row r="762" spans="2:27">
      <c r="B762" s="66" t="e">
        <f>LEFT(VLOOKUP(K762,'TCon08 al 2019-02-26'!$A$1:$H$68,6,0),6)</f>
        <v>#N/A</v>
      </c>
      <c r="C762" s="66" t="e">
        <f t="shared" si="51"/>
        <v>#N/A</v>
      </c>
      <c r="D762" s="66" t="e">
        <f>VLOOKUP(K762,'TCon08 al 2019-02-26'!$A$1:$H$68,8,0)</f>
        <v>#N/A</v>
      </c>
      <c r="E762" s="66">
        <f t="shared" si="52"/>
        <v>1900</v>
      </c>
      <c r="F762" s="66">
        <f t="shared" si="49"/>
        <v>0</v>
      </c>
      <c r="G762" s="10" t="str">
        <f t="shared" si="50"/>
        <v>19000</v>
      </c>
      <c r="H762" s="489"/>
      <c r="I762" s="489"/>
      <c r="J762" s="489"/>
      <c r="K762" s="489"/>
      <c r="L762" s="489"/>
      <c r="M762" s="490"/>
      <c r="N762" s="491"/>
      <c r="O762" s="491"/>
      <c r="P762" s="491"/>
      <c r="Q762" s="492"/>
      <c r="R762" s="493"/>
      <c r="S762" s="489"/>
      <c r="T762" s="492"/>
      <c r="U762" s="492"/>
      <c r="V762" s="493"/>
      <c r="W762" s="489"/>
      <c r="X762" s="489"/>
      <c r="Y762" s="493"/>
      <c r="Z762" s="489"/>
      <c r="AA762" s="489"/>
    </row>
    <row r="763" spans="2:27">
      <c r="B763" s="66" t="e">
        <f>LEFT(VLOOKUP(K763,'TCon08 al 2019-02-26'!$A$1:$H$68,6,0),6)</f>
        <v>#N/A</v>
      </c>
      <c r="C763" s="66" t="e">
        <f t="shared" si="51"/>
        <v>#N/A</v>
      </c>
      <c r="D763" s="66" t="e">
        <f>VLOOKUP(K763,'TCon08 al 2019-02-26'!$A$1:$H$68,8,0)</f>
        <v>#N/A</v>
      </c>
      <c r="E763" s="66">
        <f t="shared" si="52"/>
        <v>1900</v>
      </c>
      <c r="F763" s="66">
        <f t="shared" si="49"/>
        <v>0</v>
      </c>
      <c r="G763" s="10" t="str">
        <f t="shared" si="50"/>
        <v>19000</v>
      </c>
      <c r="H763" s="489"/>
      <c r="I763" s="489"/>
      <c r="J763" s="489"/>
      <c r="K763" s="489"/>
      <c r="L763" s="489"/>
      <c r="M763" s="490"/>
      <c r="N763" s="491"/>
      <c r="O763" s="491"/>
      <c r="P763" s="491"/>
      <c r="Q763" s="492"/>
      <c r="R763" s="493"/>
      <c r="S763" s="489"/>
      <c r="T763" s="492"/>
      <c r="U763" s="492"/>
      <c r="V763" s="493"/>
      <c r="W763" s="489"/>
      <c r="X763" s="489"/>
      <c r="Y763" s="493"/>
      <c r="Z763" s="489"/>
      <c r="AA763" s="489"/>
    </row>
    <row r="764" spans="2:27">
      <c r="B764" s="66" t="e">
        <f>LEFT(VLOOKUP(K764,'TCon08 al 2019-02-26'!$A$1:$H$68,6,0),6)</f>
        <v>#N/A</v>
      </c>
      <c r="C764" s="66" t="e">
        <f t="shared" si="51"/>
        <v>#N/A</v>
      </c>
      <c r="D764" s="66" t="e">
        <f>VLOOKUP(K764,'TCon08 al 2019-02-26'!$A$1:$H$68,8,0)</f>
        <v>#N/A</v>
      </c>
      <c r="E764" s="66">
        <f t="shared" si="52"/>
        <v>1900</v>
      </c>
      <c r="F764" s="66">
        <f t="shared" si="49"/>
        <v>0</v>
      </c>
      <c r="G764" s="10" t="str">
        <f t="shared" si="50"/>
        <v>19000</v>
      </c>
      <c r="H764" s="489"/>
      <c r="I764" s="489"/>
      <c r="J764" s="489"/>
      <c r="K764" s="489"/>
      <c r="L764" s="489"/>
      <c r="M764" s="490"/>
      <c r="N764" s="491"/>
      <c r="O764" s="491"/>
      <c r="P764" s="491"/>
      <c r="Q764" s="492"/>
      <c r="R764" s="493"/>
      <c r="S764" s="489"/>
      <c r="T764" s="492"/>
      <c r="U764" s="492"/>
      <c r="V764" s="493"/>
      <c r="W764" s="489"/>
      <c r="X764" s="489"/>
      <c r="Y764" s="493"/>
      <c r="Z764" s="489"/>
      <c r="AA764" s="489"/>
    </row>
    <row r="765" spans="2:27">
      <c r="B765" s="66" t="e">
        <f>LEFT(VLOOKUP(K765,'TCon08 al 2019-02-26'!$A$1:$H$68,6,0),6)</f>
        <v>#N/A</v>
      </c>
      <c r="C765" s="66" t="e">
        <f t="shared" si="51"/>
        <v>#N/A</v>
      </c>
      <c r="D765" s="66" t="e">
        <f>VLOOKUP(K765,'TCon08 al 2019-02-26'!$A$1:$H$68,8,0)</f>
        <v>#N/A</v>
      </c>
      <c r="E765" s="66">
        <f t="shared" si="52"/>
        <v>1900</v>
      </c>
      <c r="F765" s="66">
        <f t="shared" si="49"/>
        <v>0</v>
      </c>
      <c r="G765" s="10" t="str">
        <f t="shared" si="50"/>
        <v>19000</v>
      </c>
      <c r="H765" s="489"/>
      <c r="I765" s="489"/>
      <c r="J765" s="489"/>
      <c r="K765" s="489"/>
      <c r="L765" s="489"/>
      <c r="M765" s="490"/>
      <c r="N765" s="491"/>
      <c r="O765" s="491"/>
      <c r="P765" s="491"/>
      <c r="Q765" s="492"/>
      <c r="R765" s="493"/>
      <c r="S765" s="489"/>
      <c r="T765" s="492"/>
      <c r="U765" s="492"/>
      <c r="V765" s="493"/>
      <c r="W765" s="489"/>
      <c r="X765" s="489"/>
      <c r="Y765" s="493"/>
      <c r="Z765" s="489"/>
      <c r="AA765" s="489"/>
    </row>
    <row r="766" spans="2:27">
      <c r="B766" s="66" t="e">
        <f>LEFT(VLOOKUP(K766,'TCon08 al 2019-02-26'!$A$1:$H$68,6,0),6)</f>
        <v>#N/A</v>
      </c>
      <c r="C766" s="66" t="e">
        <f t="shared" si="51"/>
        <v>#N/A</v>
      </c>
      <c r="D766" s="66" t="e">
        <f>VLOOKUP(K766,'TCon08 al 2019-02-26'!$A$1:$H$68,8,0)</f>
        <v>#N/A</v>
      </c>
      <c r="E766" s="66">
        <f t="shared" si="52"/>
        <v>1900</v>
      </c>
      <c r="F766" s="66">
        <f t="shared" si="49"/>
        <v>0</v>
      </c>
      <c r="G766" s="10" t="str">
        <f t="shared" si="50"/>
        <v>19000</v>
      </c>
      <c r="H766" s="489"/>
      <c r="I766" s="489"/>
      <c r="J766" s="489"/>
      <c r="K766" s="489"/>
      <c r="L766" s="489"/>
      <c r="M766" s="490"/>
      <c r="N766" s="491"/>
      <c r="O766" s="491"/>
      <c r="P766" s="491"/>
      <c r="Q766" s="492"/>
      <c r="R766" s="493"/>
      <c r="S766" s="489"/>
      <c r="T766" s="492"/>
      <c r="U766" s="492"/>
      <c r="V766" s="493"/>
      <c r="W766" s="489"/>
      <c r="X766" s="489"/>
      <c r="Y766" s="493"/>
      <c r="Z766" s="489"/>
      <c r="AA766" s="489"/>
    </row>
    <row r="767" spans="2:27">
      <c r="B767" s="66" t="e">
        <f>LEFT(VLOOKUP(K767,'TCon08 al 2019-02-26'!$A$1:$H$68,6,0),6)</f>
        <v>#N/A</v>
      </c>
      <c r="C767" s="66" t="e">
        <f t="shared" si="51"/>
        <v>#N/A</v>
      </c>
      <c r="D767" s="66" t="e">
        <f>VLOOKUP(K767,'TCon08 al 2019-02-26'!$A$1:$H$68,8,0)</f>
        <v>#N/A</v>
      </c>
      <c r="E767" s="66">
        <f t="shared" si="52"/>
        <v>1900</v>
      </c>
      <c r="F767" s="66">
        <f t="shared" si="49"/>
        <v>0</v>
      </c>
      <c r="G767" s="10" t="str">
        <f t="shared" si="50"/>
        <v>19000</v>
      </c>
      <c r="H767" s="489"/>
      <c r="I767" s="489"/>
      <c r="J767" s="489"/>
      <c r="K767" s="489"/>
      <c r="L767" s="489"/>
      <c r="M767" s="490"/>
      <c r="N767" s="491"/>
      <c r="O767" s="491"/>
      <c r="P767" s="491"/>
      <c r="Q767" s="492"/>
      <c r="R767" s="493"/>
      <c r="S767" s="489"/>
      <c r="T767" s="492"/>
      <c r="U767" s="492"/>
      <c r="V767" s="493"/>
      <c r="W767" s="489"/>
      <c r="X767" s="489"/>
      <c r="Y767" s="493"/>
      <c r="Z767" s="489"/>
      <c r="AA767" s="489"/>
    </row>
    <row r="768" spans="2:27">
      <c r="B768" s="66" t="e">
        <f>LEFT(VLOOKUP(K768,'TCon08 al 2019-02-26'!$A$1:$H$68,6,0),6)</f>
        <v>#N/A</v>
      </c>
      <c r="C768" s="66" t="e">
        <f t="shared" si="51"/>
        <v>#N/A</v>
      </c>
      <c r="D768" s="66" t="e">
        <f>VLOOKUP(K768,'TCon08 al 2019-02-26'!$A$1:$H$68,8,0)</f>
        <v>#N/A</v>
      </c>
      <c r="E768" s="66">
        <f t="shared" si="52"/>
        <v>1900</v>
      </c>
      <c r="F768" s="66">
        <f t="shared" si="49"/>
        <v>0</v>
      </c>
      <c r="G768" s="10" t="str">
        <f t="shared" si="50"/>
        <v>19000</v>
      </c>
      <c r="H768" s="489"/>
      <c r="I768" s="489"/>
      <c r="J768" s="489"/>
      <c r="K768" s="489"/>
      <c r="L768" s="489"/>
      <c r="M768" s="490"/>
      <c r="N768" s="491"/>
      <c r="O768" s="491"/>
      <c r="P768" s="491"/>
      <c r="Q768" s="492"/>
      <c r="R768" s="493"/>
      <c r="S768" s="489"/>
      <c r="T768" s="492"/>
      <c r="U768" s="492"/>
      <c r="V768" s="493"/>
      <c r="W768" s="489"/>
      <c r="X768" s="489"/>
      <c r="Y768" s="493"/>
      <c r="Z768" s="489"/>
      <c r="AA768" s="489"/>
    </row>
    <row r="769" spans="2:27">
      <c r="B769" s="66" t="e">
        <f>LEFT(VLOOKUP(K769,'TCon08 al 2019-02-26'!$A$1:$H$68,6,0),6)</f>
        <v>#N/A</v>
      </c>
      <c r="C769" s="66" t="e">
        <f t="shared" si="51"/>
        <v>#N/A</v>
      </c>
      <c r="D769" s="66" t="e">
        <f>VLOOKUP(K769,'TCon08 al 2019-02-26'!$A$1:$H$68,8,0)</f>
        <v>#N/A</v>
      </c>
      <c r="E769" s="66">
        <f t="shared" si="52"/>
        <v>1900</v>
      </c>
      <c r="F769" s="66">
        <f t="shared" si="49"/>
        <v>0</v>
      </c>
      <c r="G769" s="10" t="str">
        <f t="shared" si="50"/>
        <v>19000</v>
      </c>
      <c r="H769" s="489"/>
      <c r="I769" s="489"/>
      <c r="J769" s="489"/>
      <c r="K769" s="489"/>
      <c r="L769" s="489"/>
      <c r="M769" s="490"/>
      <c r="N769" s="491"/>
      <c r="O769" s="491"/>
      <c r="P769" s="491"/>
      <c r="Q769" s="492"/>
      <c r="R769" s="493"/>
      <c r="S769" s="489"/>
      <c r="T769" s="492"/>
      <c r="U769" s="492"/>
      <c r="V769" s="493"/>
      <c r="W769" s="489"/>
      <c r="X769" s="489"/>
      <c r="Y769" s="493"/>
      <c r="Z769" s="489"/>
      <c r="AA769" s="489"/>
    </row>
    <row r="770" spans="2:27">
      <c r="B770" s="66" t="e">
        <f>LEFT(VLOOKUP(K770,'TCon08 al 2019-02-26'!$A$1:$H$68,6,0),6)</f>
        <v>#N/A</v>
      </c>
      <c r="C770" s="66" t="e">
        <f t="shared" si="51"/>
        <v>#N/A</v>
      </c>
      <c r="D770" s="66" t="e">
        <f>VLOOKUP(K770,'TCon08 al 2019-02-26'!$A$1:$H$68,8,0)</f>
        <v>#N/A</v>
      </c>
      <c r="E770" s="66">
        <f t="shared" si="52"/>
        <v>1900</v>
      </c>
      <c r="F770" s="66">
        <f t="shared" si="49"/>
        <v>0</v>
      </c>
      <c r="G770" s="10" t="str">
        <f t="shared" si="50"/>
        <v>19000</v>
      </c>
      <c r="H770" s="489"/>
      <c r="I770" s="489"/>
      <c r="J770" s="489"/>
      <c r="K770" s="489"/>
      <c r="L770" s="489"/>
      <c r="M770" s="490"/>
      <c r="N770" s="491"/>
      <c r="O770" s="491"/>
      <c r="P770" s="491"/>
      <c r="Q770" s="492"/>
      <c r="R770" s="493"/>
      <c r="S770" s="489"/>
      <c r="T770" s="492"/>
      <c r="U770" s="492"/>
      <c r="V770" s="493"/>
      <c r="W770" s="489"/>
      <c r="X770" s="489"/>
      <c r="Y770" s="493"/>
      <c r="Z770" s="489"/>
      <c r="AA770" s="489"/>
    </row>
    <row r="771" spans="2:27">
      <c r="B771" s="66" t="e">
        <f>LEFT(VLOOKUP(K771,'TCon08 al 2019-02-26'!$A$1:$H$68,6,0),6)</f>
        <v>#N/A</v>
      </c>
      <c r="C771" s="66" t="e">
        <f t="shared" si="51"/>
        <v>#N/A</v>
      </c>
      <c r="D771" s="66" t="e">
        <f>VLOOKUP(K771,'TCon08 al 2019-02-26'!$A$1:$H$68,8,0)</f>
        <v>#N/A</v>
      </c>
      <c r="E771" s="66">
        <f t="shared" si="52"/>
        <v>1900</v>
      </c>
      <c r="F771" s="66">
        <f t="shared" si="49"/>
        <v>0</v>
      </c>
      <c r="G771" s="10" t="str">
        <f t="shared" si="50"/>
        <v>19000</v>
      </c>
      <c r="H771" s="489"/>
      <c r="I771" s="489"/>
      <c r="J771" s="489"/>
      <c r="K771" s="489"/>
      <c r="L771" s="489"/>
      <c r="M771" s="490"/>
      <c r="N771" s="491"/>
      <c r="O771" s="491"/>
      <c r="P771" s="491"/>
      <c r="Q771" s="492"/>
      <c r="R771" s="493"/>
      <c r="S771" s="489"/>
      <c r="T771" s="492"/>
      <c r="U771" s="492"/>
      <c r="V771" s="493"/>
      <c r="W771" s="489"/>
      <c r="X771" s="489"/>
      <c r="Y771" s="493"/>
      <c r="Z771" s="489"/>
      <c r="AA771" s="489"/>
    </row>
    <row r="772" spans="2:27">
      <c r="B772" s="66" t="e">
        <f>LEFT(VLOOKUP(K772,'TCon08 al 2019-02-26'!$A$1:$H$68,6,0),6)</f>
        <v>#N/A</v>
      </c>
      <c r="C772" s="66" t="e">
        <f t="shared" si="51"/>
        <v>#N/A</v>
      </c>
      <c r="D772" s="66" t="e">
        <f>VLOOKUP(K772,'TCon08 al 2019-02-26'!$A$1:$H$68,8,0)</f>
        <v>#N/A</v>
      </c>
      <c r="E772" s="66">
        <f t="shared" si="52"/>
        <v>1900</v>
      </c>
      <c r="F772" s="66">
        <f t="shared" si="49"/>
        <v>0</v>
      </c>
      <c r="G772" s="10" t="str">
        <f t="shared" si="50"/>
        <v>19000</v>
      </c>
      <c r="H772" s="489"/>
      <c r="I772" s="489"/>
      <c r="J772" s="489"/>
      <c r="K772" s="489"/>
      <c r="L772" s="489"/>
      <c r="M772" s="490"/>
      <c r="N772" s="491"/>
      <c r="O772" s="491"/>
      <c r="P772" s="491"/>
      <c r="Q772" s="492"/>
      <c r="R772" s="493"/>
      <c r="S772" s="489"/>
      <c r="T772" s="492"/>
      <c r="U772" s="492"/>
      <c r="V772" s="493"/>
      <c r="W772" s="489"/>
      <c r="X772" s="489"/>
      <c r="Y772" s="493"/>
      <c r="Z772" s="489"/>
      <c r="AA772" s="489"/>
    </row>
    <row r="773" spans="2:27">
      <c r="B773" s="66" t="e">
        <f>LEFT(VLOOKUP(K773,'TCon08 al 2019-02-26'!$A$1:$H$68,6,0),6)</f>
        <v>#N/A</v>
      </c>
      <c r="C773" s="66" t="e">
        <f t="shared" si="51"/>
        <v>#N/A</v>
      </c>
      <c r="D773" s="66" t="e">
        <f>VLOOKUP(K773,'TCon08 al 2019-02-26'!$A$1:$H$68,8,0)</f>
        <v>#N/A</v>
      </c>
      <c r="E773" s="66">
        <f t="shared" si="52"/>
        <v>1900</v>
      </c>
      <c r="F773" s="66">
        <f t="shared" ref="F773:F836" si="53">+IF(J773=0,0,MONTH(J773))</f>
        <v>0</v>
      </c>
      <c r="G773" s="10" t="str">
        <f t="shared" ref="G773:G836" si="54">+E773&amp;F773</f>
        <v>19000</v>
      </c>
      <c r="H773" s="489"/>
      <c r="I773" s="489"/>
      <c r="J773" s="489"/>
      <c r="K773" s="489"/>
      <c r="L773" s="489"/>
      <c r="M773" s="490"/>
      <c r="N773" s="491"/>
      <c r="O773" s="491"/>
      <c r="P773" s="491"/>
      <c r="Q773" s="492"/>
      <c r="R773" s="493"/>
      <c r="S773" s="489"/>
      <c r="T773" s="492"/>
      <c r="U773" s="492"/>
      <c r="V773" s="493"/>
      <c r="W773" s="489"/>
      <c r="X773" s="489"/>
      <c r="Y773" s="493"/>
      <c r="Z773" s="489"/>
      <c r="AA773" s="489"/>
    </row>
    <row r="774" spans="2:27">
      <c r="B774" s="66" t="e">
        <f>LEFT(VLOOKUP(K774,'TCon08 al 2019-02-26'!$A$1:$H$68,6,0),6)</f>
        <v>#N/A</v>
      </c>
      <c r="C774" s="66" t="e">
        <f t="shared" si="51"/>
        <v>#N/A</v>
      </c>
      <c r="D774" s="66" t="e">
        <f>VLOOKUP(K774,'TCon08 al 2019-02-26'!$A$1:$H$68,8,0)</f>
        <v>#N/A</v>
      </c>
      <c r="E774" s="66">
        <f t="shared" si="52"/>
        <v>1900</v>
      </c>
      <c r="F774" s="66">
        <f t="shared" si="53"/>
        <v>0</v>
      </c>
      <c r="G774" s="10" t="str">
        <f t="shared" si="54"/>
        <v>19000</v>
      </c>
      <c r="H774" s="489"/>
      <c r="I774" s="489"/>
      <c r="J774" s="489"/>
      <c r="K774" s="489"/>
      <c r="L774" s="489"/>
      <c r="M774" s="490"/>
      <c r="N774" s="491"/>
      <c r="O774" s="491"/>
      <c r="P774" s="491"/>
      <c r="Q774" s="492"/>
      <c r="R774" s="493"/>
      <c r="S774" s="489"/>
      <c r="T774" s="492"/>
      <c r="U774" s="492"/>
      <c r="V774" s="493"/>
      <c r="W774" s="489"/>
      <c r="X774" s="489"/>
      <c r="Y774" s="493"/>
      <c r="Z774" s="489"/>
      <c r="AA774" s="489"/>
    </row>
    <row r="775" spans="2:27">
      <c r="B775" s="66" t="e">
        <f>LEFT(VLOOKUP(K775,'TCon08 al 2019-02-26'!$A$1:$H$68,6,0),6)</f>
        <v>#N/A</v>
      </c>
      <c r="C775" s="66" t="e">
        <f t="shared" ref="C775:C838" si="55">CONCATENATE(MID(B775,1,1),".",MID(B775,2,1),".",MID(B775,3,2),".",MID(B775,5,2))</f>
        <v>#N/A</v>
      </c>
      <c r="D775" s="66" t="e">
        <f>VLOOKUP(K775,'TCon08 al 2019-02-26'!$A$1:$H$68,8,0)</f>
        <v>#N/A</v>
      </c>
      <c r="E775" s="66">
        <f t="shared" ref="E775:E838" si="56">YEAR(J775)</f>
        <v>1900</v>
      </c>
      <c r="F775" s="66">
        <f t="shared" si="53"/>
        <v>0</v>
      </c>
      <c r="G775" s="10" t="str">
        <f t="shared" si="54"/>
        <v>19000</v>
      </c>
      <c r="H775" s="489"/>
      <c r="I775" s="489"/>
      <c r="J775" s="489"/>
      <c r="K775" s="489"/>
      <c r="L775" s="489"/>
      <c r="M775" s="490"/>
      <c r="N775" s="491"/>
      <c r="O775" s="491"/>
      <c r="P775" s="491"/>
      <c r="Q775" s="492"/>
      <c r="R775" s="493"/>
      <c r="S775" s="489"/>
      <c r="T775" s="492"/>
      <c r="U775" s="492"/>
      <c r="V775" s="493"/>
      <c r="W775" s="489"/>
      <c r="X775" s="489"/>
      <c r="Y775" s="493"/>
      <c r="Z775" s="489"/>
      <c r="AA775" s="489"/>
    </row>
    <row r="776" spans="2:27">
      <c r="B776" s="66" t="e">
        <f>LEFT(VLOOKUP(K776,'TCon08 al 2019-02-26'!$A$1:$H$68,6,0),6)</f>
        <v>#N/A</v>
      </c>
      <c r="C776" s="66" t="e">
        <f t="shared" si="55"/>
        <v>#N/A</v>
      </c>
      <c r="D776" s="66" t="e">
        <f>VLOOKUP(K776,'TCon08 al 2019-02-26'!$A$1:$H$68,8,0)</f>
        <v>#N/A</v>
      </c>
      <c r="E776" s="66">
        <f t="shared" si="56"/>
        <v>1900</v>
      </c>
      <c r="F776" s="66">
        <f t="shared" si="53"/>
        <v>0</v>
      </c>
      <c r="G776" s="10" t="str">
        <f t="shared" si="54"/>
        <v>19000</v>
      </c>
      <c r="H776" s="489"/>
      <c r="I776" s="489"/>
      <c r="J776" s="489"/>
      <c r="K776" s="489"/>
      <c r="L776" s="489"/>
      <c r="M776" s="490"/>
      <c r="N776" s="491"/>
      <c r="O776" s="491"/>
      <c r="P776" s="491"/>
      <c r="Q776" s="492"/>
      <c r="R776" s="493"/>
      <c r="S776" s="489"/>
      <c r="T776" s="492"/>
      <c r="U776" s="492"/>
      <c r="V776" s="493"/>
      <c r="W776" s="489"/>
      <c r="X776" s="489"/>
      <c r="Y776" s="493"/>
      <c r="Z776" s="489"/>
      <c r="AA776" s="489"/>
    </row>
    <row r="777" spans="2:27">
      <c r="B777" s="66" t="e">
        <f>LEFT(VLOOKUP(K777,'TCon08 al 2019-02-26'!$A$1:$H$68,6,0),6)</f>
        <v>#N/A</v>
      </c>
      <c r="C777" s="66" t="e">
        <f t="shared" si="55"/>
        <v>#N/A</v>
      </c>
      <c r="D777" s="66" t="e">
        <f>VLOOKUP(K777,'TCon08 al 2019-02-26'!$A$1:$H$68,8,0)</f>
        <v>#N/A</v>
      </c>
      <c r="E777" s="66">
        <f t="shared" si="56"/>
        <v>1900</v>
      </c>
      <c r="F777" s="66">
        <f t="shared" si="53"/>
        <v>0</v>
      </c>
      <c r="G777" s="10" t="str">
        <f t="shared" si="54"/>
        <v>19000</v>
      </c>
      <c r="H777" s="489"/>
      <c r="I777" s="489"/>
      <c r="J777" s="489"/>
      <c r="K777" s="489"/>
      <c r="L777" s="489"/>
      <c r="M777" s="490"/>
      <c r="N777" s="491"/>
      <c r="O777" s="491"/>
      <c r="P777" s="491"/>
      <c r="Q777" s="492"/>
      <c r="R777" s="493"/>
      <c r="S777" s="489"/>
      <c r="T777" s="492"/>
      <c r="U777" s="492"/>
      <c r="V777" s="493"/>
      <c r="W777" s="489"/>
      <c r="X777" s="489"/>
      <c r="Y777" s="493"/>
      <c r="Z777" s="489"/>
      <c r="AA777" s="489"/>
    </row>
    <row r="778" spans="2:27">
      <c r="B778" s="66" t="e">
        <f>LEFT(VLOOKUP(K778,'TCon08 al 2019-02-26'!$A$1:$H$68,6,0),6)</f>
        <v>#N/A</v>
      </c>
      <c r="C778" s="66" t="e">
        <f t="shared" si="55"/>
        <v>#N/A</v>
      </c>
      <c r="D778" s="66" t="e">
        <f>VLOOKUP(K778,'TCon08 al 2019-02-26'!$A$1:$H$68,8,0)</f>
        <v>#N/A</v>
      </c>
      <c r="E778" s="66">
        <f t="shared" si="56"/>
        <v>1900</v>
      </c>
      <c r="F778" s="66">
        <f t="shared" si="53"/>
        <v>0</v>
      </c>
      <c r="G778" s="10" t="str">
        <f t="shared" si="54"/>
        <v>19000</v>
      </c>
      <c r="H778" s="489"/>
      <c r="I778" s="489"/>
      <c r="J778" s="489"/>
      <c r="K778" s="489"/>
      <c r="L778" s="489"/>
      <c r="M778" s="490"/>
      <c r="N778" s="491"/>
      <c r="O778" s="491"/>
      <c r="P778" s="491"/>
      <c r="Q778" s="492"/>
      <c r="R778" s="493"/>
      <c r="S778" s="489"/>
      <c r="T778" s="492"/>
      <c r="U778" s="492"/>
      <c r="V778" s="493"/>
      <c r="W778" s="489"/>
      <c r="X778" s="489"/>
      <c r="Y778" s="493"/>
      <c r="Z778" s="489"/>
      <c r="AA778" s="489"/>
    </row>
    <row r="779" spans="2:27">
      <c r="B779" s="66" t="e">
        <f>LEFT(VLOOKUP(K779,'TCon08 al 2019-02-26'!$A$1:$H$68,6,0),6)</f>
        <v>#N/A</v>
      </c>
      <c r="C779" s="66" t="e">
        <f t="shared" si="55"/>
        <v>#N/A</v>
      </c>
      <c r="D779" s="66" t="e">
        <f>VLOOKUP(K779,'TCon08 al 2019-02-26'!$A$1:$H$68,8,0)</f>
        <v>#N/A</v>
      </c>
      <c r="E779" s="66">
        <f t="shared" si="56"/>
        <v>1900</v>
      </c>
      <c r="F779" s="66">
        <f t="shared" si="53"/>
        <v>0</v>
      </c>
      <c r="G779" s="10" t="str">
        <f t="shared" si="54"/>
        <v>19000</v>
      </c>
      <c r="H779" s="489"/>
      <c r="I779" s="489"/>
      <c r="J779" s="489"/>
      <c r="K779" s="489"/>
      <c r="L779" s="489"/>
      <c r="M779" s="490"/>
      <c r="N779" s="491"/>
      <c r="O779" s="491"/>
      <c r="P779" s="491"/>
      <c r="Q779" s="492"/>
      <c r="R779" s="493"/>
      <c r="S779" s="489"/>
      <c r="T779" s="492"/>
      <c r="U779" s="492"/>
      <c r="V779" s="493"/>
      <c r="W779" s="489"/>
      <c r="X779" s="489"/>
      <c r="Y779" s="493"/>
      <c r="Z779" s="489"/>
      <c r="AA779" s="489"/>
    </row>
    <row r="780" spans="2:27">
      <c r="B780" s="66" t="e">
        <f>LEFT(VLOOKUP(K780,'TCon08 al 2019-02-26'!$A$1:$H$68,6,0),6)</f>
        <v>#N/A</v>
      </c>
      <c r="C780" s="66" t="e">
        <f t="shared" si="55"/>
        <v>#N/A</v>
      </c>
      <c r="D780" s="66" t="e">
        <f>VLOOKUP(K780,'TCon08 al 2019-02-26'!$A$1:$H$68,8,0)</f>
        <v>#N/A</v>
      </c>
      <c r="E780" s="66">
        <f t="shared" si="56"/>
        <v>1900</v>
      </c>
      <c r="F780" s="66">
        <f t="shared" si="53"/>
        <v>0</v>
      </c>
      <c r="G780" s="10" t="str">
        <f t="shared" si="54"/>
        <v>19000</v>
      </c>
      <c r="H780" s="489"/>
      <c r="I780" s="489"/>
      <c r="J780" s="489"/>
      <c r="K780" s="489"/>
      <c r="L780" s="489"/>
      <c r="M780" s="490"/>
      <c r="N780" s="491"/>
      <c r="O780" s="491"/>
      <c r="P780" s="491"/>
      <c r="Q780" s="492"/>
      <c r="R780" s="493"/>
      <c r="S780" s="489"/>
      <c r="T780" s="492"/>
      <c r="U780" s="492"/>
      <c r="V780" s="493"/>
      <c r="W780" s="489"/>
      <c r="X780" s="489"/>
      <c r="Y780" s="493"/>
      <c r="Z780" s="489"/>
      <c r="AA780" s="489"/>
    </row>
    <row r="781" spans="2:27">
      <c r="B781" s="66" t="e">
        <f>LEFT(VLOOKUP(K781,'TCon08 al 2019-02-26'!$A$1:$H$68,6,0),6)</f>
        <v>#N/A</v>
      </c>
      <c r="C781" s="66" t="e">
        <f t="shared" si="55"/>
        <v>#N/A</v>
      </c>
      <c r="D781" s="66" t="e">
        <f>VLOOKUP(K781,'TCon08 al 2019-02-26'!$A$1:$H$68,8,0)</f>
        <v>#N/A</v>
      </c>
      <c r="E781" s="66">
        <f t="shared" si="56"/>
        <v>1900</v>
      </c>
      <c r="F781" s="66">
        <f t="shared" si="53"/>
        <v>0</v>
      </c>
      <c r="G781" s="10" t="str">
        <f t="shared" si="54"/>
        <v>19000</v>
      </c>
      <c r="H781" s="489"/>
      <c r="I781" s="489"/>
      <c r="J781" s="489"/>
      <c r="K781" s="489"/>
      <c r="L781" s="489"/>
      <c r="M781" s="490"/>
      <c r="N781" s="491"/>
      <c r="O781" s="491"/>
      <c r="P781" s="491"/>
      <c r="Q781" s="492"/>
      <c r="R781" s="493"/>
      <c r="S781" s="489"/>
      <c r="T781" s="492"/>
      <c r="U781" s="492"/>
      <c r="V781" s="493"/>
      <c r="W781" s="489"/>
      <c r="X781" s="489"/>
      <c r="Y781" s="493"/>
      <c r="Z781" s="489"/>
      <c r="AA781" s="489"/>
    </row>
    <row r="782" spans="2:27">
      <c r="B782" s="66" t="e">
        <f>LEFT(VLOOKUP(K782,'TCon08 al 2019-02-26'!$A$1:$H$68,6,0),6)</f>
        <v>#N/A</v>
      </c>
      <c r="C782" s="66" t="e">
        <f t="shared" si="55"/>
        <v>#N/A</v>
      </c>
      <c r="D782" s="66" t="e">
        <f>VLOOKUP(K782,'TCon08 al 2019-02-26'!$A$1:$H$68,8,0)</f>
        <v>#N/A</v>
      </c>
      <c r="E782" s="66">
        <f t="shared" si="56"/>
        <v>1900</v>
      </c>
      <c r="F782" s="66">
        <f t="shared" si="53"/>
        <v>0</v>
      </c>
      <c r="G782" s="10" t="str">
        <f t="shared" si="54"/>
        <v>19000</v>
      </c>
      <c r="H782" s="489"/>
      <c r="I782" s="489"/>
      <c r="J782" s="489"/>
      <c r="K782" s="489"/>
      <c r="L782" s="489"/>
      <c r="M782" s="490"/>
      <c r="N782" s="491"/>
      <c r="O782" s="491"/>
      <c r="P782" s="491"/>
      <c r="Q782" s="492"/>
      <c r="R782" s="493"/>
      <c r="S782" s="489"/>
      <c r="T782" s="492"/>
      <c r="U782" s="492"/>
      <c r="V782" s="493"/>
      <c r="W782" s="489"/>
      <c r="X782" s="489"/>
      <c r="Y782" s="493"/>
      <c r="Z782" s="489"/>
      <c r="AA782" s="489"/>
    </row>
    <row r="783" spans="2:27">
      <c r="B783" s="66" t="e">
        <f>LEFT(VLOOKUP(K783,'TCon08 al 2019-02-26'!$A$1:$H$68,6,0),6)</f>
        <v>#N/A</v>
      </c>
      <c r="C783" s="66" t="e">
        <f t="shared" si="55"/>
        <v>#N/A</v>
      </c>
      <c r="D783" s="66" t="e">
        <f>VLOOKUP(K783,'TCon08 al 2019-02-26'!$A$1:$H$68,8,0)</f>
        <v>#N/A</v>
      </c>
      <c r="E783" s="66">
        <f t="shared" si="56"/>
        <v>1900</v>
      </c>
      <c r="F783" s="66">
        <f t="shared" si="53"/>
        <v>0</v>
      </c>
      <c r="G783" s="10" t="str">
        <f t="shared" si="54"/>
        <v>19000</v>
      </c>
      <c r="H783" s="489"/>
      <c r="I783" s="489"/>
      <c r="J783" s="489"/>
      <c r="K783" s="489"/>
      <c r="L783" s="489"/>
      <c r="M783" s="490"/>
      <c r="N783" s="491"/>
      <c r="O783" s="491"/>
      <c r="P783" s="491"/>
      <c r="Q783" s="492"/>
      <c r="R783" s="493"/>
      <c r="S783" s="489"/>
      <c r="T783" s="492"/>
      <c r="U783" s="492"/>
      <c r="V783" s="493"/>
      <c r="W783" s="489"/>
      <c r="X783" s="489"/>
      <c r="Y783" s="493"/>
      <c r="Z783" s="489"/>
      <c r="AA783" s="489"/>
    </row>
    <row r="784" spans="2:27">
      <c r="B784" s="66" t="e">
        <f>LEFT(VLOOKUP(K784,'TCon08 al 2019-02-26'!$A$1:$H$68,6,0),6)</f>
        <v>#N/A</v>
      </c>
      <c r="C784" s="66" t="e">
        <f t="shared" si="55"/>
        <v>#N/A</v>
      </c>
      <c r="D784" s="66" t="e">
        <f>VLOOKUP(K784,'TCon08 al 2019-02-26'!$A$1:$H$68,8,0)</f>
        <v>#N/A</v>
      </c>
      <c r="E784" s="66">
        <f t="shared" si="56"/>
        <v>1900</v>
      </c>
      <c r="F784" s="66">
        <f t="shared" si="53"/>
        <v>0</v>
      </c>
      <c r="G784" s="10" t="str">
        <f t="shared" si="54"/>
        <v>19000</v>
      </c>
      <c r="H784" s="489"/>
      <c r="I784" s="489"/>
      <c r="J784" s="489"/>
      <c r="K784" s="489"/>
      <c r="L784" s="489"/>
      <c r="M784" s="490"/>
      <c r="N784" s="491"/>
      <c r="O784" s="491"/>
      <c r="P784" s="491"/>
      <c r="Q784" s="492"/>
      <c r="R784" s="493"/>
      <c r="S784" s="489"/>
      <c r="T784" s="492"/>
      <c r="U784" s="492"/>
      <c r="V784" s="493"/>
      <c r="W784" s="489"/>
      <c r="X784" s="489"/>
      <c r="Y784" s="493"/>
      <c r="Z784" s="489"/>
      <c r="AA784" s="489"/>
    </row>
    <row r="785" spans="2:27">
      <c r="B785" s="66" t="e">
        <f>LEFT(VLOOKUP(K785,'TCon08 al 2019-02-26'!$A$1:$H$68,6,0),6)</f>
        <v>#N/A</v>
      </c>
      <c r="C785" s="66" t="e">
        <f t="shared" si="55"/>
        <v>#N/A</v>
      </c>
      <c r="D785" s="66" t="e">
        <f>VLOOKUP(K785,'TCon08 al 2019-02-26'!$A$1:$H$68,8,0)</f>
        <v>#N/A</v>
      </c>
      <c r="E785" s="66">
        <f t="shared" si="56"/>
        <v>1900</v>
      </c>
      <c r="F785" s="66">
        <f t="shared" si="53"/>
        <v>0</v>
      </c>
      <c r="G785" s="10" t="str">
        <f t="shared" si="54"/>
        <v>19000</v>
      </c>
      <c r="H785" s="489"/>
      <c r="I785" s="489"/>
      <c r="J785" s="489"/>
      <c r="K785" s="489"/>
      <c r="L785" s="489"/>
      <c r="M785" s="490"/>
      <c r="N785" s="491"/>
      <c r="O785" s="491"/>
      <c r="P785" s="491"/>
      <c r="Q785" s="492"/>
      <c r="R785" s="493"/>
      <c r="S785" s="489"/>
      <c r="T785" s="492"/>
      <c r="U785" s="492"/>
      <c r="V785" s="493"/>
      <c r="W785" s="489"/>
      <c r="X785" s="489"/>
      <c r="Y785" s="493"/>
      <c r="Z785" s="489"/>
      <c r="AA785" s="489"/>
    </row>
    <row r="786" spans="2:27">
      <c r="B786" s="66" t="e">
        <f>LEFT(VLOOKUP(K786,'TCon08 al 2019-02-26'!$A$1:$H$68,6,0),6)</f>
        <v>#N/A</v>
      </c>
      <c r="C786" s="66" t="e">
        <f t="shared" si="55"/>
        <v>#N/A</v>
      </c>
      <c r="D786" s="66" t="e">
        <f>VLOOKUP(K786,'TCon08 al 2019-02-26'!$A$1:$H$68,8,0)</f>
        <v>#N/A</v>
      </c>
      <c r="E786" s="66">
        <f t="shared" si="56"/>
        <v>1900</v>
      </c>
      <c r="F786" s="66">
        <f t="shared" si="53"/>
        <v>0</v>
      </c>
      <c r="G786" s="10" t="str">
        <f t="shared" si="54"/>
        <v>19000</v>
      </c>
      <c r="H786" s="489"/>
      <c r="I786" s="489"/>
      <c r="J786" s="489"/>
      <c r="K786" s="489"/>
      <c r="L786" s="489"/>
      <c r="M786" s="490"/>
      <c r="N786" s="491"/>
      <c r="O786" s="491"/>
      <c r="P786" s="491"/>
      <c r="Q786" s="492"/>
      <c r="R786" s="493"/>
      <c r="S786" s="489"/>
      <c r="T786" s="492"/>
      <c r="U786" s="492"/>
      <c r="V786" s="493"/>
      <c r="W786" s="489"/>
      <c r="X786" s="489"/>
      <c r="Y786" s="493"/>
      <c r="Z786" s="489"/>
      <c r="AA786" s="489"/>
    </row>
    <row r="787" spans="2:27">
      <c r="B787" s="66" t="e">
        <f>LEFT(VLOOKUP(K787,'TCon08 al 2019-02-26'!$A$1:$H$68,6,0),6)</f>
        <v>#N/A</v>
      </c>
      <c r="C787" s="66" t="e">
        <f t="shared" si="55"/>
        <v>#N/A</v>
      </c>
      <c r="D787" s="66" t="e">
        <f>VLOOKUP(K787,'TCon08 al 2019-02-26'!$A$1:$H$68,8,0)</f>
        <v>#N/A</v>
      </c>
      <c r="E787" s="66">
        <f t="shared" si="56"/>
        <v>1900</v>
      </c>
      <c r="F787" s="66">
        <f t="shared" si="53"/>
        <v>0</v>
      </c>
      <c r="G787" s="10" t="str">
        <f t="shared" si="54"/>
        <v>19000</v>
      </c>
      <c r="H787" s="489"/>
      <c r="I787" s="489"/>
      <c r="J787" s="489"/>
      <c r="K787" s="489"/>
      <c r="L787" s="489"/>
      <c r="M787" s="490"/>
      <c r="N787" s="491"/>
      <c r="O787" s="491"/>
      <c r="P787" s="491"/>
      <c r="Q787" s="492"/>
      <c r="R787" s="493"/>
      <c r="S787" s="489"/>
      <c r="T787" s="492"/>
      <c r="U787" s="492"/>
      <c r="V787" s="493"/>
      <c r="W787" s="489"/>
      <c r="X787" s="489"/>
      <c r="Y787" s="493"/>
      <c r="Z787" s="489"/>
      <c r="AA787" s="489"/>
    </row>
    <row r="788" spans="2:27">
      <c r="B788" s="66" t="e">
        <f>LEFT(VLOOKUP(K788,'TCon08 al 2019-02-26'!$A$1:$H$68,6,0),6)</f>
        <v>#N/A</v>
      </c>
      <c r="C788" s="66" t="e">
        <f t="shared" si="55"/>
        <v>#N/A</v>
      </c>
      <c r="D788" s="66" t="e">
        <f>VLOOKUP(K788,'TCon08 al 2019-02-26'!$A$1:$H$68,8,0)</f>
        <v>#N/A</v>
      </c>
      <c r="E788" s="66">
        <f t="shared" si="56"/>
        <v>1900</v>
      </c>
      <c r="F788" s="66">
        <f t="shared" si="53"/>
        <v>0</v>
      </c>
      <c r="G788" s="10" t="str">
        <f t="shared" si="54"/>
        <v>19000</v>
      </c>
      <c r="H788" s="489"/>
      <c r="I788" s="489"/>
      <c r="J788" s="489"/>
      <c r="K788" s="489"/>
      <c r="L788" s="489"/>
      <c r="M788" s="490"/>
      <c r="N788" s="491"/>
      <c r="O788" s="491"/>
      <c r="P788" s="491"/>
      <c r="Q788" s="492"/>
      <c r="R788" s="493"/>
      <c r="S788" s="489"/>
      <c r="T788" s="492"/>
      <c r="U788" s="492"/>
      <c r="V788" s="493"/>
      <c r="W788" s="489"/>
      <c r="X788" s="489"/>
      <c r="Y788" s="493"/>
      <c r="Z788" s="489"/>
      <c r="AA788" s="489"/>
    </row>
    <row r="789" spans="2:27">
      <c r="B789" s="66" t="e">
        <f>LEFT(VLOOKUP(K789,'TCon08 al 2019-02-26'!$A$1:$H$68,6,0),6)</f>
        <v>#N/A</v>
      </c>
      <c r="C789" s="66" t="e">
        <f t="shared" si="55"/>
        <v>#N/A</v>
      </c>
      <c r="D789" s="66" t="e">
        <f>VLOOKUP(K789,'TCon08 al 2019-02-26'!$A$1:$H$68,8,0)</f>
        <v>#N/A</v>
      </c>
      <c r="E789" s="66">
        <f t="shared" si="56"/>
        <v>1900</v>
      </c>
      <c r="F789" s="66">
        <f t="shared" si="53"/>
        <v>0</v>
      </c>
      <c r="G789" s="10" t="str">
        <f t="shared" si="54"/>
        <v>19000</v>
      </c>
      <c r="H789" s="489"/>
      <c r="I789" s="489"/>
      <c r="J789" s="489"/>
      <c r="K789" s="489"/>
      <c r="L789" s="489"/>
      <c r="M789" s="490"/>
      <c r="N789" s="491"/>
      <c r="O789" s="491"/>
      <c r="P789" s="491"/>
      <c r="Q789" s="492"/>
      <c r="R789" s="493"/>
      <c r="S789" s="489"/>
      <c r="T789" s="492"/>
      <c r="U789" s="492"/>
      <c r="V789" s="493"/>
      <c r="W789" s="489"/>
      <c r="X789" s="489"/>
      <c r="Y789" s="493"/>
      <c r="Z789" s="489"/>
      <c r="AA789" s="489"/>
    </row>
    <row r="790" spans="2:27">
      <c r="B790" s="66" t="e">
        <f>LEFT(VLOOKUP(K790,'TCon08 al 2019-02-26'!$A$1:$H$68,6,0),6)</f>
        <v>#N/A</v>
      </c>
      <c r="C790" s="66" t="e">
        <f t="shared" si="55"/>
        <v>#N/A</v>
      </c>
      <c r="D790" s="66" t="e">
        <f>VLOOKUP(K790,'TCon08 al 2019-02-26'!$A$1:$H$68,8,0)</f>
        <v>#N/A</v>
      </c>
      <c r="E790" s="66">
        <f t="shared" si="56"/>
        <v>1900</v>
      </c>
      <c r="F790" s="66">
        <f t="shared" si="53"/>
        <v>0</v>
      </c>
      <c r="G790" s="10" t="str">
        <f t="shared" si="54"/>
        <v>19000</v>
      </c>
      <c r="H790" s="489"/>
      <c r="I790" s="489"/>
      <c r="J790" s="489"/>
      <c r="K790" s="489"/>
      <c r="L790" s="489"/>
      <c r="M790" s="490"/>
      <c r="N790" s="491"/>
      <c r="O790" s="491"/>
      <c r="P790" s="491"/>
      <c r="Q790" s="492"/>
      <c r="R790" s="493"/>
      <c r="S790" s="489"/>
      <c r="T790" s="492"/>
      <c r="U790" s="492"/>
      <c r="V790" s="493"/>
      <c r="W790" s="489"/>
      <c r="X790" s="489"/>
      <c r="Y790" s="493"/>
      <c r="Z790" s="489"/>
      <c r="AA790" s="489"/>
    </row>
    <row r="791" spans="2:27">
      <c r="B791" s="66" t="e">
        <f>LEFT(VLOOKUP(K791,'TCon08 al 2019-02-26'!$A$1:$H$68,6,0),6)</f>
        <v>#N/A</v>
      </c>
      <c r="C791" s="66" t="e">
        <f t="shared" si="55"/>
        <v>#N/A</v>
      </c>
      <c r="D791" s="66" t="e">
        <f>VLOOKUP(K791,'TCon08 al 2019-02-26'!$A$1:$H$68,8,0)</f>
        <v>#N/A</v>
      </c>
      <c r="E791" s="66">
        <f t="shared" si="56"/>
        <v>1900</v>
      </c>
      <c r="F791" s="66">
        <f t="shared" si="53"/>
        <v>0</v>
      </c>
      <c r="G791" s="10" t="str">
        <f t="shared" si="54"/>
        <v>19000</v>
      </c>
      <c r="H791" s="489"/>
      <c r="I791" s="489"/>
      <c r="J791" s="489"/>
      <c r="K791" s="489"/>
      <c r="L791" s="489"/>
      <c r="M791" s="490"/>
      <c r="N791" s="491"/>
      <c r="O791" s="491"/>
      <c r="P791" s="491"/>
      <c r="Q791" s="492"/>
      <c r="R791" s="493"/>
      <c r="S791" s="489"/>
      <c r="T791" s="492"/>
      <c r="U791" s="492"/>
      <c r="V791" s="493"/>
      <c r="W791" s="489"/>
      <c r="X791" s="489"/>
      <c r="Y791" s="493"/>
      <c r="Z791" s="489"/>
      <c r="AA791" s="489"/>
    </row>
    <row r="792" spans="2:27">
      <c r="B792" s="66" t="e">
        <f>LEFT(VLOOKUP(K792,'TCon08 al 2019-02-26'!$A$1:$H$68,6,0),6)</f>
        <v>#N/A</v>
      </c>
      <c r="C792" s="66" t="e">
        <f t="shared" si="55"/>
        <v>#N/A</v>
      </c>
      <c r="D792" s="66" t="e">
        <f>VLOOKUP(K792,'TCon08 al 2019-02-26'!$A$1:$H$68,8,0)</f>
        <v>#N/A</v>
      </c>
      <c r="E792" s="66">
        <f t="shared" si="56"/>
        <v>1900</v>
      </c>
      <c r="F792" s="66">
        <f t="shared" si="53"/>
        <v>0</v>
      </c>
      <c r="G792" s="10" t="str">
        <f t="shared" si="54"/>
        <v>19000</v>
      </c>
      <c r="H792" s="489"/>
      <c r="I792" s="489"/>
      <c r="J792" s="489"/>
      <c r="K792" s="489"/>
      <c r="L792" s="489"/>
      <c r="M792" s="490"/>
      <c r="N792" s="491"/>
      <c r="O792" s="491"/>
      <c r="P792" s="491"/>
      <c r="Q792" s="492"/>
      <c r="R792" s="493"/>
      <c r="S792" s="489"/>
      <c r="T792" s="492"/>
      <c r="U792" s="492"/>
      <c r="V792" s="493"/>
      <c r="W792" s="489"/>
      <c r="X792" s="489"/>
      <c r="Y792" s="493"/>
      <c r="Z792" s="489"/>
      <c r="AA792" s="489"/>
    </row>
    <row r="793" spans="2:27">
      <c r="B793" s="66" t="e">
        <f>LEFT(VLOOKUP(K793,'TCon08 al 2019-02-26'!$A$1:$H$68,6,0),6)</f>
        <v>#N/A</v>
      </c>
      <c r="C793" s="66" t="e">
        <f t="shared" si="55"/>
        <v>#N/A</v>
      </c>
      <c r="D793" s="66" t="e">
        <f>VLOOKUP(K793,'TCon08 al 2019-02-26'!$A$1:$H$68,8,0)</f>
        <v>#N/A</v>
      </c>
      <c r="E793" s="66">
        <f t="shared" si="56"/>
        <v>1900</v>
      </c>
      <c r="F793" s="66">
        <f t="shared" si="53"/>
        <v>0</v>
      </c>
      <c r="G793" s="10" t="str">
        <f t="shared" si="54"/>
        <v>19000</v>
      </c>
      <c r="H793" s="489"/>
      <c r="I793" s="489"/>
      <c r="J793" s="489"/>
      <c r="K793" s="489"/>
      <c r="L793" s="489"/>
      <c r="M793" s="490"/>
      <c r="N793" s="491"/>
      <c r="O793" s="491"/>
      <c r="P793" s="491"/>
      <c r="Q793" s="492"/>
      <c r="R793" s="493"/>
      <c r="S793" s="489"/>
      <c r="T793" s="492"/>
      <c r="U793" s="492"/>
      <c r="V793" s="493"/>
      <c r="W793" s="489"/>
      <c r="X793" s="489"/>
      <c r="Y793" s="493"/>
      <c r="Z793" s="489"/>
      <c r="AA793" s="489"/>
    </row>
    <row r="794" spans="2:27">
      <c r="B794" s="66" t="e">
        <f>LEFT(VLOOKUP(K794,'TCon08 al 2019-02-26'!$A$1:$H$68,6,0),6)</f>
        <v>#N/A</v>
      </c>
      <c r="C794" s="66" t="e">
        <f t="shared" si="55"/>
        <v>#N/A</v>
      </c>
      <c r="D794" s="66" t="e">
        <f>VLOOKUP(K794,'TCon08 al 2019-02-26'!$A$1:$H$68,8,0)</f>
        <v>#N/A</v>
      </c>
      <c r="E794" s="66">
        <f t="shared" si="56"/>
        <v>1900</v>
      </c>
      <c r="F794" s="66">
        <f t="shared" si="53"/>
        <v>0</v>
      </c>
      <c r="G794" s="10" t="str">
        <f t="shared" si="54"/>
        <v>19000</v>
      </c>
      <c r="H794" s="489"/>
      <c r="I794" s="489"/>
      <c r="J794" s="489"/>
      <c r="K794" s="489"/>
      <c r="L794" s="489"/>
      <c r="M794" s="490"/>
      <c r="N794" s="491"/>
      <c r="O794" s="491"/>
      <c r="P794" s="491"/>
      <c r="Q794" s="492"/>
      <c r="R794" s="493"/>
      <c r="S794" s="489"/>
      <c r="T794" s="492"/>
      <c r="U794" s="492"/>
      <c r="V794" s="493"/>
      <c r="W794" s="489"/>
      <c r="X794" s="489"/>
      <c r="Y794" s="493"/>
      <c r="Z794" s="489"/>
      <c r="AA794" s="489"/>
    </row>
    <row r="795" spans="2:27">
      <c r="B795" s="66" t="e">
        <f>LEFT(VLOOKUP(K795,'TCon08 al 2019-02-26'!$A$1:$H$68,6,0),6)</f>
        <v>#N/A</v>
      </c>
      <c r="C795" s="66" t="e">
        <f t="shared" si="55"/>
        <v>#N/A</v>
      </c>
      <c r="D795" s="66" t="e">
        <f>VLOOKUP(K795,'TCon08 al 2019-02-26'!$A$1:$H$68,8,0)</f>
        <v>#N/A</v>
      </c>
      <c r="E795" s="66">
        <f t="shared" si="56"/>
        <v>1900</v>
      </c>
      <c r="F795" s="66">
        <f t="shared" si="53"/>
        <v>0</v>
      </c>
      <c r="G795" s="10" t="str">
        <f t="shared" si="54"/>
        <v>19000</v>
      </c>
      <c r="H795" s="489"/>
      <c r="I795" s="489"/>
      <c r="J795" s="489"/>
      <c r="K795" s="489"/>
      <c r="L795" s="489"/>
      <c r="M795" s="490"/>
      <c r="N795" s="491"/>
      <c r="O795" s="491"/>
      <c r="P795" s="491"/>
      <c r="Q795" s="492"/>
      <c r="R795" s="493"/>
      <c r="S795" s="489"/>
      <c r="T795" s="492"/>
      <c r="U795" s="492"/>
      <c r="V795" s="493"/>
      <c r="W795" s="489"/>
      <c r="X795" s="489"/>
      <c r="Y795" s="493"/>
      <c r="Z795" s="489"/>
      <c r="AA795" s="489"/>
    </row>
    <row r="796" spans="2:27">
      <c r="B796" s="66" t="e">
        <f>LEFT(VLOOKUP(K796,'TCon08 al 2019-02-26'!$A$1:$H$68,6,0),6)</f>
        <v>#N/A</v>
      </c>
      <c r="C796" s="66" t="e">
        <f t="shared" si="55"/>
        <v>#N/A</v>
      </c>
      <c r="D796" s="66" t="e">
        <f>VLOOKUP(K796,'TCon08 al 2019-02-26'!$A$1:$H$68,8,0)</f>
        <v>#N/A</v>
      </c>
      <c r="E796" s="66">
        <f t="shared" si="56"/>
        <v>1900</v>
      </c>
      <c r="F796" s="66">
        <f t="shared" si="53"/>
        <v>0</v>
      </c>
      <c r="G796" s="10" t="str">
        <f t="shared" si="54"/>
        <v>19000</v>
      </c>
      <c r="H796" s="489"/>
      <c r="I796" s="489"/>
      <c r="J796" s="489"/>
      <c r="K796" s="489"/>
      <c r="L796" s="489"/>
      <c r="M796" s="490"/>
      <c r="N796" s="491"/>
      <c r="O796" s="491"/>
      <c r="P796" s="491"/>
      <c r="Q796" s="492"/>
      <c r="R796" s="493"/>
      <c r="S796" s="489"/>
      <c r="T796" s="492"/>
      <c r="U796" s="492"/>
      <c r="V796" s="493"/>
      <c r="W796" s="489"/>
      <c r="X796" s="489"/>
      <c r="Y796" s="493"/>
      <c r="Z796" s="489"/>
      <c r="AA796" s="489"/>
    </row>
    <row r="797" spans="2:27">
      <c r="B797" s="66" t="e">
        <f>LEFT(VLOOKUP(K797,'TCon08 al 2019-02-26'!$A$1:$H$68,6,0),6)</f>
        <v>#N/A</v>
      </c>
      <c r="C797" s="66" t="e">
        <f t="shared" si="55"/>
        <v>#N/A</v>
      </c>
      <c r="D797" s="66" t="e">
        <f>VLOOKUP(K797,'TCon08 al 2019-02-26'!$A$1:$H$68,8,0)</f>
        <v>#N/A</v>
      </c>
      <c r="E797" s="66">
        <f t="shared" si="56"/>
        <v>1900</v>
      </c>
      <c r="F797" s="66">
        <f t="shared" si="53"/>
        <v>0</v>
      </c>
      <c r="G797" s="10" t="str">
        <f t="shared" si="54"/>
        <v>19000</v>
      </c>
      <c r="H797" s="489"/>
      <c r="I797" s="489"/>
      <c r="J797" s="489"/>
      <c r="K797" s="489"/>
      <c r="L797" s="489"/>
      <c r="M797" s="490"/>
      <c r="N797" s="491"/>
      <c r="O797" s="491"/>
      <c r="P797" s="491"/>
      <c r="Q797" s="492"/>
      <c r="R797" s="493"/>
      <c r="S797" s="489"/>
      <c r="T797" s="492"/>
      <c r="U797" s="492"/>
      <c r="V797" s="493"/>
      <c r="W797" s="489"/>
      <c r="X797" s="489"/>
      <c r="Y797" s="493"/>
      <c r="Z797" s="489"/>
      <c r="AA797" s="489"/>
    </row>
    <row r="798" spans="2:27">
      <c r="B798" s="66" t="e">
        <f>LEFT(VLOOKUP(K798,'TCon08 al 2019-02-26'!$A$1:$H$68,6,0),6)</f>
        <v>#N/A</v>
      </c>
      <c r="C798" s="66" t="e">
        <f t="shared" si="55"/>
        <v>#N/A</v>
      </c>
      <c r="D798" s="66" t="e">
        <f>VLOOKUP(K798,'TCon08 al 2019-02-26'!$A$1:$H$68,8,0)</f>
        <v>#N/A</v>
      </c>
      <c r="E798" s="66">
        <f t="shared" si="56"/>
        <v>1900</v>
      </c>
      <c r="F798" s="66">
        <f t="shared" si="53"/>
        <v>0</v>
      </c>
      <c r="G798" s="10" t="str">
        <f t="shared" si="54"/>
        <v>19000</v>
      </c>
      <c r="H798" s="489"/>
      <c r="I798" s="489"/>
      <c r="J798" s="489"/>
      <c r="K798" s="489"/>
      <c r="L798" s="489"/>
      <c r="M798" s="490"/>
      <c r="N798" s="491"/>
      <c r="O798" s="491"/>
      <c r="P798" s="491"/>
      <c r="Q798" s="492"/>
      <c r="R798" s="493"/>
      <c r="S798" s="489"/>
      <c r="T798" s="492"/>
      <c r="U798" s="492"/>
      <c r="V798" s="493"/>
      <c r="W798" s="489"/>
      <c r="X798" s="489"/>
      <c r="Y798" s="493"/>
      <c r="Z798" s="489"/>
      <c r="AA798" s="489"/>
    </row>
    <row r="799" spans="2:27">
      <c r="B799" s="66" t="e">
        <f>LEFT(VLOOKUP(K799,'TCon08 al 2019-02-26'!$A$1:$H$68,6,0),6)</f>
        <v>#N/A</v>
      </c>
      <c r="C799" s="66" t="e">
        <f t="shared" si="55"/>
        <v>#N/A</v>
      </c>
      <c r="D799" s="66" t="e">
        <f>VLOOKUP(K799,'TCon08 al 2019-02-26'!$A$1:$H$68,8,0)</f>
        <v>#N/A</v>
      </c>
      <c r="E799" s="66">
        <f t="shared" si="56"/>
        <v>1900</v>
      </c>
      <c r="F799" s="66">
        <f t="shared" si="53"/>
        <v>0</v>
      </c>
      <c r="G799" s="10" t="str">
        <f t="shared" si="54"/>
        <v>19000</v>
      </c>
      <c r="H799" s="489"/>
      <c r="I799" s="489"/>
      <c r="J799" s="489"/>
      <c r="K799" s="489"/>
      <c r="L799" s="489"/>
      <c r="M799" s="490"/>
      <c r="N799" s="491"/>
      <c r="O799" s="491"/>
      <c r="P799" s="491"/>
      <c r="Q799" s="492"/>
      <c r="R799" s="493"/>
      <c r="S799" s="489"/>
      <c r="T799" s="492"/>
      <c r="U799" s="492"/>
      <c r="V799" s="493"/>
      <c r="W799" s="489"/>
      <c r="X799" s="489"/>
      <c r="Y799" s="493"/>
      <c r="Z799" s="489"/>
      <c r="AA799" s="489"/>
    </row>
    <row r="800" spans="2:27">
      <c r="B800" s="66" t="e">
        <f>LEFT(VLOOKUP(K800,'TCon08 al 2019-02-26'!$A$1:$H$68,6,0),6)</f>
        <v>#N/A</v>
      </c>
      <c r="C800" s="66" t="e">
        <f t="shared" si="55"/>
        <v>#N/A</v>
      </c>
      <c r="D800" s="66" t="e">
        <f>VLOOKUP(K800,'TCon08 al 2019-02-26'!$A$1:$H$68,8,0)</f>
        <v>#N/A</v>
      </c>
      <c r="E800" s="66">
        <f t="shared" si="56"/>
        <v>1900</v>
      </c>
      <c r="F800" s="66">
        <f t="shared" si="53"/>
        <v>0</v>
      </c>
      <c r="G800" s="10" t="str">
        <f t="shared" si="54"/>
        <v>19000</v>
      </c>
      <c r="H800" s="489"/>
      <c r="I800" s="489"/>
      <c r="J800" s="489"/>
      <c r="K800" s="489"/>
      <c r="L800" s="489"/>
      <c r="M800" s="490"/>
      <c r="N800" s="491"/>
      <c r="O800" s="491"/>
      <c r="P800" s="491"/>
      <c r="Q800" s="492"/>
      <c r="R800" s="493"/>
      <c r="S800" s="489"/>
      <c r="T800" s="492"/>
      <c r="U800" s="492"/>
      <c r="V800" s="493"/>
      <c r="W800" s="489"/>
      <c r="X800" s="489"/>
      <c r="Y800" s="493"/>
      <c r="Z800" s="489"/>
      <c r="AA800" s="489"/>
    </row>
    <row r="801" spans="2:27">
      <c r="B801" s="66" t="e">
        <f>LEFT(VLOOKUP(K801,'TCon08 al 2019-02-26'!$A$1:$H$68,6,0),6)</f>
        <v>#N/A</v>
      </c>
      <c r="C801" s="66" t="e">
        <f t="shared" si="55"/>
        <v>#N/A</v>
      </c>
      <c r="D801" s="66" t="e">
        <f>VLOOKUP(K801,'TCon08 al 2019-02-26'!$A$1:$H$68,8,0)</f>
        <v>#N/A</v>
      </c>
      <c r="E801" s="66">
        <f t="shared" si="56"/>
        <v>1900</v>
      </c>
      <c r="F801" s="66">
        <f t="shared" si="53"/>
        <v>0</v>
      </c>
      <c r="G801" s="10" t="str">
        <f t="shared" si="54"/>
        <v>19000</v>
      </c>
      <c r="H801" s="489"/>
      <c r="I801" s="489"/>
      <c r="J801" s="489"/>
      <c r="K801" s="489"/>
      <c r="L801" s="489"/>
      <c r="M801" s="490"/>
      <c r="N801" s="491"/>
      <c r="O801" s="491"/>
      <c r="P801" s="491"/>
      <c r="Q801" s="492"/>
      <c r="R801" s="493"/>
      <c r="S801" s="489"/>
      <c r="T801" s="492"/>
      <c r="U801" s="492"/>
      <c r="V801" s="493"/>
      <c r="W801" s="489"/>
      <c r="X801" s="489"/>
      <c r="Y801" s="493"/>
      <c r="Z801" s="489"/>
      <c r="AA801" s="489"/>
    </row>
    <row r="802" spans="2:27">
      <c r="B802" s="66" t="e">
        <f>LEFT(VLOOKUP(K802,'TCon08 al 2019-02-26'!$A$1:$H$68,6,0),6)</f>
        <v>#N/A</v>
      </c>
      <c r="C802" s="66" t="e">
        <f t="shared" si="55"/>
        <v>#N/A</v>
      </c>
      <c r="D802" s="66" t="e">
        <f>VLOOKUP(K802,'TCon08 al 2019-02-26'!$A$1:$H$68,8,0)</f>
        <v>#N/A</v>
      </c>
      <c r="E802" s="66">
        <f t="shared" si="56"/>
        <v>1900</v>
      </c>
      <c r="F802" s="66">
        <f t="shared" si="53"/>
        <v>0</v>
      </c>
      <c r="G802" s="10" t="str">
        <f t="shared" si="54"/>
        <v>19000</v>
      </c>
      <c r="H802" s="489"/>
      <c r="I802" s="489"/>
      <c r="J802" s="489"/>
      <c r="K802" s="489"/>
      <c r="L802" s="489"/>
      <c r="M802" s="490"/>
      <c r="N802" s="491"/>
      <c r="O802" s="491"/>
      <c r="P802" s="491"/>
      <c r="Q802" s="492"/>
      <c r="R802" s="493"/>
      <c r="S802" s="489"/>
      <c r="T802" s="492"/>
      <c r="U802" s="492"/>
      <c r="V802" s="493"/>
      <c r="W802" s="489"/>
      <c r="X802" s="489"/>
      <c r="Y802" s="493"/>
      <c r="Z802" s="489"/>
      <c r="AA802" s="489"/>
    </row>
    <row r="803" spans="2:27">
      <c r="B803" s="66" t="e">
        <f>LEFT(VLOOKUP(K803,'TCon08 al 2019-02-26'!$A$1:$H$68,6,0),6)</f>
        <v>#N/A</v>
      </c>
      <c r="C803" s="66" t="e">
        <f t="shared" si="55"/>
        <v>#N/A</v>
      </c>
      <c r="D803" s="66" t="e">
        <f>VLOOKUP(K803,'TCon08 al 2019-02-26'!$A$1:$H$68,8,0)</f>
        <v>#N/A</v>
      </c>
      <c r="E803" s="66">
        <f t="shared" si="56"/>
        <v>1900</v>
      </c>
      <c r="F803" s="66">
        <f t="shared" si="53"/>
        <v>0</v>
      </c>
      <c r="G803" s="10" t="str">
        <f t="shared" si="54"/>
        <v>19000</v>
      </c>
      <c r="H803" s="489"/>
      <c r="I803" s="489"/>
      <c r="J803" s="489"/>
      <c r="K803" s="489"/>
      <c r="L803" s="489"/>
      <c r="M803" s="490"/>
      <c r="N803" s="491"/>
      <c r="O803" s="491"/>
      <c r="P803" s="491"/>
      <c r="Q803" s="492"/>
      <c r="R803" s="493"/>
      <c r="S803" s="489"/>
      <c r="T803" s="492"/>
      <c r="U803" s="492"/>
      <c r="V803" s="493"/>
      <c r="W803" s="489"/>
      <c r="X803" s="489"/>
      <c r="Y803" s="493"/>
      <c r="Z803" s="489"/>
      <c r="AA803" s="489"/>
    </row>
    <row r="804" spans="2:27">
      <c r="B804" s="66" t="e">
        <f>LEFT(VLOOKUP(K804,'TCon08 al 2019-02-26'!$A$1:$H$68,6,0),6)</f>
        <v>#N/A</v>
      </c>
      <c r="C804" s="66" t="e">
        <f t="shared" si="55"/>
        <v>#N/A</v>
      </c>
      <c r="D804" s="66" t="e">
        <f>VLOOKUP(K804,'TCon08 al 2019-02-26'!$A$1:$H$68,8,0)</f>
        <v>#N/A</v>
      </c>
      <c r="E804" s="66">
        <f t="shared" si="56"/>
        <v>1900</v>
      </c>
      <c r="F804" s="66">
        <f t="shared" si="53"/>
        <v>0</v>
      </c>
      <c r="G804" s="10" t="str">
        <f t="shared" si="54"/>
        <v>19000</v>
      </c>
      <c r="H804" s="489"/>
      <c r="I804" s="489"/>
      <c r="J804" s="489"/>
      <c r="K804" s="489"/>
      <c r="L804" s="489"/>
      <c r="M804" s="490"/>
      <c r="N804" s="491"/>
      <c r="O804" s="491"/>
      <c r="P804" s="491"/>
      <c r="Q804" s="492"/>
      <c r="R804" s="493"/>
      <c r="S804" s="489"/>
      <c r="T804" s="492"/>
      <c r="U804" s="492"/>
      <c r="V804" s="493"/>
      <c r="W804" s="489"/>
      <c r="X804" s="489"/>
      <c r="Y804" s="493"/>
      <c r="Z804" s="489"/>
      <c r="AA804" s="489"/>
    </row>
    <row r="805" spans="2:27">
      <c r="B805" s="66" t="e">
        <f>LEFT(VLOOKUP(K805,'TCon08 al 2019-02-26'!$A$1:$H$68,6,0),6)</f>
        <v>#N/A</v>
      </c>
      <c r="C805" s="66" t="e">
        <f t="shared" si="55"/>
        <v>#N/A</v>
      </c>
      <c r="D805" s="66" t="e">
        <f>VLOOKUP(K805,'TCon08 al 2019-02-26'!$A$1:$H$68,8,0)</f>
        <v>#N/A</v>
      </c>
      <c r="E805" s="66">
        <f t="shared" si="56"/>
        <v>1900</v>
      </c>
      <c r="F805" s="66">
        <f t="shared" si="53"/>
        <v>0</v>
      </c>
      <c r="G805" s="10" t="str">
        <f t="shared" si="54"/>
        <v>19000</v>
      </c>
      <c r="H805" s="489"/>
      <c r="I805" s="489"/>
      <c r="J805" s="489"/>
      <c r="K805" s="489"/>
      <c r="L805" s="489"/>
      <c r="M805" s="490"/>
      <c r="N805" s="491"/>
      <c r="O805" s="491"/>
      <c r="P805" s="491"/>
      <c r="Q805" s="492"/>
      <c r="R805" s="493"/>
      <c r="S805" s="489"/>
      <c r="T805" s="492"/>
      <c r="U805" s="492"/>
      <c r="V805" s="493"/>
      <c r="W805" s="489"/>
      <c r="X805" s="489"/>
      <c r="Y805" s="493"/>
      <c r="Z805" s="489"/>
      <c r="AA805" s="489"/>
    </row>
    <row r="806" spans="2:27">
      <c r="B806" s="66" t="e">
        <f>LEFT(VLOOKUP(K806,'TCon08 al 2019-02-26'!$A$1:$H$68,6,0),6)</f>
        <v>#N/A</v>
      </c>
      <c r="C806" s="66" t="e">
        <f t="shared" si="55"/>
        <v>#N/A</v>
      </c>
      <c r="D806" s="66" t="e">
        <f>VLOOKUP(K806,'TCon08 al 2019-02-26'!$A$1:$H$68,8,0)</f>
        <v>#N/A</v>
      </c>
      <c r="E806" s="66">
        <f t="shared" si="56"/>
        <v>1900</v>
      </c>
      <c r="F806" s="66">
        <f t="shared" si="53"/>
        <v>0</v>
      </c>
      <c r="G806" s="10" t="str">
        <f t="shared" si="54"/>
        <v>19000</v>
      </c>
      <c r="H806" s="489"/>
      <c r="I806" s="489"/>
      <c r="J806" s="489"/>
      <c r="K806" s="489"/>
      <c r="L806" s="489"/>
      <c r="M806" s="490"/>
      <c r="N806" s="491"/>
      <c r="O806" s="491"/>
      <c r="P806" s="491"/>
      <c r="Q806" s="492"/>
      <c r="R806" s="493"/>
      <c r="S806" s="489"/>
      <c r="T806" s="492"/>
      <c r="U806" s="492"/>
      <c r="V806" s="493"/>
      <c r="W806" s="489"/>
      <c r="X806" s="489"/>
      <c r="Y806" s="493"/>
      <c r="Z806" s="489"/>
      <c r="AA806" s="489"/>
    </row>
    <row r="807" spans="2:27">
      <c r="B807" s="66" t="e">
        <f>LEFT(VLOOKUP(K807,'TCon08 al 2019-02-26'!$A$1:$H$68,6,0),6)</f>
        <v>#N/A</v>
      </c>
      <c r="C807" s="66" t="e">
        <f t="shared" si="55"/>
        <v>#N/A</v>
      </c>
      <c r="D807" s="66" t="e">
        <f>VLOOKUP(K807,'TCon08 al 2019-02-26'!$A$1:$H$68,8,0)</f>
        <v>#N/A</v>
      </c>
      <c r="E807" s="66">
        <f t="shared" si="56"/>
        <v>1900</v>
      </c>
      <c r="F807" s="66">
        <f t="shared" si="53"/>
        <v>0</v>
      </c>
      <c r="G807" s="10" t="str">
        <f t="shared" si="54"/>
        <v>19000</v>
      </c>
      <c r="H807" s="489"/>
      <c r="I807" s="489"/>
      <c r="J807" s="489"/>
      <c r="K807" s="489"/>
      <c r="L807" s="489"/>
      <c r="M807" s="490"/>
      <c r="N807" s="491"/>
      <c r="O807" s="491"/>
      <c r="P807" s="491"/>
      <c r="Q807" s="492"/>
      <c r="R807" s="493"/>
      <c r="S807" s="489"/>
      <c r="T807" s="492"/>
      <c r="U807" s="492"/>
      <c r="V807" s="493"/>
      <c r="W807" s="489"/>
      <c r="X807" s="489"/>
      <c r="Y807" s="493"/>
      <c r="Z807" s="489"/>
      <c r="AA807" s="489"/>
    </row>
    <row r="808" spans="2:27">
      <c r="B808" s="66" t="e">
        <f>LEFT(VLOOKUP(K808,'TCon08 al 2019-02-26'!$A$1:$H$68,6,0),6)</f>
        <v>#N/A</v>
      </c>
      <c r="C808" s="66" t="e">
        <f t="shared" si="55"/>
        <v>#N/A</v>
      </c>
      <c r="D808" s="66" t="e">
        <f>VLOOKUP(K808,'TCon08 al 2019-02-26'!$A$1:$H$68,8,0)</f>
        <v>#N/A</v>
      </c>
      <c r="E808" s="66">
        <f t="shared" si="56"/>
        <v>1900</v>
      </c>
      <c r="F808" s="66">
        <f t="shared" si="53"/>
        <v>0</v>
      </c>
      <c r="G808" s="10" t="str">
        <f t="shared" si="54"/>
        <v>19000</v>
      </c>
      <c r="H808" s="489"/>
      <c r="I808" s="489"/>
      <c r="J808" s="489"/>
      <c r="K808" s="489"/>
      <c r="L808" s="489"/>
      <c r="M808" s="490"/>
      <c r="N808" s="491"/>
      <c r="O808" s="491"/>
      <c r="P808" s="491"/>
      <c r="Q808" s="492"/>
      <c r="R808" s="493"/>
      <c r="S808" s="489"/>
      <c r="T808" s="492"/>
      <c r="U808" s="492"/>
      <c r="V808" s="493"/>
      <c r="W808" s="489"/>
      <c r="X808" s="489"/>
      <c r="Y808" s="493"/>
      <c r="Z808" s="489"/>
      <c r="AA808" s="489"/>
    </row>
    <row r="809" spans="2:27">
      <c r="B809" s="66" t="e">
        <f>LEFT(VLOOKUP(K809,'TCon08 al 2019-02-26'!$A$1:$H$68,6,0),6)</f>
        <v>#N/A</v>
      </c>
      <c r="C809" s="66" t="e">
        <f t="shared" si="55"/>
        <v>#N/A</v>
      </c>
      <c r="D809" s="66" t="e">
        <f>VLOOKUP(K809,'TCon08 al 2019-02-26'!$A$1:$H$68,8,0)</f>
        <v>#N/A</v>
      </c>
      <c r="E809" s="66">
        <f t="shared" si="56"/>
        <v>1900</v>
      </c>
      <c r="F809" s="66">
        <f t="shared" si="53"/>
        <v>0</v>
      </c>
      <c r="G809" s="10" t="str">
        <f t="shared" si="54"/>
        <v>19000</v>
      </c>
      <c r="H809" s="489"/>
      <c r="I809" s="489"/>
      <c r="J809" s="489"/>
      <c r="K809" s="489"/>
      <c r="L809" s="489"/>
      <c r="M809" s="490"/>
      <c r="N809" s="491"/>
      <c r="O809" s="491"/>
      <c r="P809" s="491"/>
      <c r="Q809" s="492"/>
      <c r="R809" s="493"/>
      <c r="S809" s="489"/>
      <c r="T809" s="492"/>
      <c r="U809" s="492"/>
      <c r="V809" s="493"/>
      <c r="W809" s="489"/>
      <c r="X809" s="489"/>
      <c r="Y809" s="493"/>
      <c r="Z809" s="489"/>
      <c r="AA809" s="489"/>
    </row>
    <row r="810" spans="2:27">
      <c r="B810" s="66" t="e">
        <f>LEFT(VLOOKUP(K810,'TCon08 al 2019-02-26'!$A$1:$H$68,6,0),6)</f>
        <v>#N/A</v>
      </c>
      <c r="C810" s="66" t="e">
        <f t="shared" si="55"/>
        <v>#N/A</v>
      </c>
      <c r="D810" s="66" t="e">
        <f>VLOOKUP(K810,'TCon08 al 2019-02-26'!$A$1:$H$68,8,0)</f>
        <v>#N/A</v>
      </c>
      <c r="E810" s="66">
        <f t="shared" si="56"/>
        <v>1900</v>
      </c>
      <c r="F810" s="66">
        <f t="shared" si="53"/>
        <v>0</v>
      </c>
      <c r="G810" s="10" t="str">
        <f t="shared" si="54"/>
        <v>19000</v>
      </c>
      <c r="H810" s="489"/>
      <c r="I810" s="489"/>
      <c r="J810" s="489"/>
      <c r="K810" s="489"/>
      <c r="L810" s="489"/>
      <c r="M810" s="490"/>
      <c r="N810" s="491"/>
      <c r="O810" s="491"/>
      <c r="P810" s="491"/>
      <c r="Q810" s="492"/>
      <c r="R810" s="493"/>
      <c r="S810" s="489"/>
      <c r="T810" s="492"/>
      <c r="U810" s="492"/>
      <c r="V810" s="493"/>
      <c r="W810" s="489"/>
      <c r="X810" s="489"/>
      <c r="Y810" s="493"/>
      <c r="Z810" s="489"/>
      <c r="AA810" s="489"/>
    </row>
    <row r="811" spans="2:27">
      <c r="B811" s="66" t="e">
        <f>LEFT(VLOOKUP(K811,'TCon08 al 2019-02-26'!$A$1:$H$68,6,0),6)</f>
        <v>#N/A</v>
      </c>
      <c r="C811" s="66" t="e">
        <f t="shared" si="55"/>
        <v>#N/A</v>
      </c>
      <c r="D811" s="66" t="e">
        <f>VLOOKUP(K811,'TCon08 al 2019-02-26'!$A$1:$H$68,8,0)</f>
        <v>#N/A</v>
      </c>
      <c r="E811" s="66">
        <f t="shared" si="56"/>
        <v>1900</v>
      </c>
      <c r="F811" s="66">
        <f t="shared" si="53"/>
        <v>0</v>
      </c>
      <c r="G811" s="10" t="str">
        <f t="shared" si="54"/>
        <v>19000</v>
      </c>
      <c r="H811" s="489"/>
      <c r="I811" s="489"/>
      <c r="J811" s="489"/>
      <c r="K811" s="489"/>
      <c r="L811" s="489"/>
      <c r="M811" s="490"/>
      <c r="N811" s="491"/>
      <c r="O811" s="491"/>
      <c r="P811" s="491"/>
      <c r="Q811" s="492"/>
      <c r="R811" s="493"/>
      <c r="S811" s="489"/>
      <c r="T811" s="492"/>
      <c r="U811" s="492"/>
      <c r="V811" s="493"/>
      <c r="W811" s="489"/>
      <c r="X811" s="489"/>
      <c r="Y811" s="493"/>
      <c r="Z811" s="489"/>
      <c r="AA811" s="489"/>
    </row>
    <row r="812" spans="2:27">
      <c r="B812" s="66" t="e">
        <f>LEFT(VLOOKUP(K812,'TCon08 al 2019-02-26'!$A$1:$H$68,6,0),6)</f>
        <v>#N/A</v>
      </c>
      <c r="C812" s="66" t="e">
        <f t="shared" si="55"/>
        <v>#N/A</v>
      </c>
      <c r="D812" s="66" t="e">
        <f>VLOOKUP(K812,'TCon08 al 2019-02-26'!$A$1:$H$68,8,0)</f>
        <v>#N/A</v>
      </c>
      <c r="E812" s="66">
        <f t="shared" si="56"/>
        <v>1900</v>
      </c>
      <c r="F812" s="66">
        <f t="shared" si="53"/>
        <v>0</v>
      </c>
      <c r="G812" s="10" t="str">
        <f t="shared" si="54"/>
        <v>19000</v>
      </c>
      <c r="H812" s="489"/>
      <c r="I812" s="489"/>
      <c r="J812" s="489"/>
      <c r="K812" s="489"/>
      <c r="L812" s="489"/>
      <c r="M812" s="490"/>
      <c r="N812" s="491"/>
      <c r="O812" s="491"/>
      <c r="P812" s="491"/>
      <c r="Q812" s="492"/>
      <c r="R812" s="493"/>
      <c r="S812" s="489"/>
      <c r="T812" s="492"/>
      <c r="U812" s="492"/>
      <c r="V812" s="493"/>
      <c r="W812" s="489"/>
      <c r="X812" s="489"/>
      <c r="Y812" s="493"/>
      <c r="Z812" s="489"/>
      <c r="AA812" s="489"/>
    </row>
    <row r="813" spans="2:27">
      <c r="B813" s="66" t="e">
        <f>LEFT(VLOOKUP(K813,'TCon08 al 2019-02-26'!$A$1:$H$68,6,0),6)</f>
        <v>#N/A</v>
      </c>
      <c r="C813" s="66" t="e">
        <f t="shared" si="55"/>
        <v>#N/A</v>
      </c>
      <c r="D813" s="66" t="e">
        <f>VLOOKUP(K813,'TCon08 al 2019-02-26'!$A$1:$H$68,8,0)</f>
        <v>#N/A</v>
      </c>
      <c r="E813" s="66">
        <f t="shared" si="56"/>
        <v>1900</v>
      </c>
      <c r="F813" s="66">
        <f t="shared" si="53"/>
        <v>0</v>
      </c>
      <c r="G813" s="10" t="str">
        <f t="shared" si="54"/>
        <v>19000</v>
      </c>
      <c r="H813" s="489"/>
      <c r="I813" s="489"/>
      <c r="J813" s="489"/>
      <c r="K813" s="489"/>
      <c r="L813" s="489"/>
      <c r="M813" s="490"/>
      <c r="N813" s="491"/>
      <c r="O813" s="491"/>
      <c r="P813" s="491"/>
      <c r="Q813" s="492"/>
      <c r="R813" s="493"/>
      <c r="S813" s="489"/>
      <c r="T813" s="492"/>
      <c r="U813" s="492"/>
      <c r="V813" s="493"/>
      <c r="W813" s="489"/>
      <c r="X813" s="489"/>
      <c r="Y813" s="493"/>
      <c r="Z813" s="489"/>
      <c r="AA813" s="489"/>
    </row>
    <row r="814" spans="2:27">
      <c r="B814" s="66" t="e">
        <f>LEFT(VLOOKUP(K814,'TCon08 al 2019-02-26'!$A$1:$H$68,6,0),6)</f>
        <v>#N/A</v>
      </c>
      <c r="C814" s="66" t="e">
        <f t="shared" si="55"/>
        <v>#N/A</v>
      </c>
      <c r="D814" s="66" t="e">
        <f>VLOOKUP(K814,'TCon08 al 2019-02-26'!$A$1:$H$68,8,0)</f>
        <v>#N/A</v>
      </c>
      <c r="E814" s="66">
        <f t="shared" si="56"/>
        <v>1900</v>
      </c>
      <c r="F814" s="66">
        <f t="shared" si="53"/>
        <v>0</v>
      </c>
      <c r="G814" s="10" t="str">
        <f t="shared" si="54"/>
        <v>19000</v>
      </c>
      <c r="H814" s="489"/>
      <c r="I814" s="489"/>
      <c r="J814" s="489"/>
      <c r="K814" s="489"/>
      <c r="L814" s="489"/>
      <c r="M814" s="490"/>
      <c r="N814" s="491"/>
      <c r="O814" s="491"/>
      <c r="P814" s="491"/>
      <c r="Q814" s="492"/>
      <c r="R814" s="493"/>
      <c r="S814" s="489"/>
      <c r="T814" s="492"/>
      <c r="U814" s="492"/>
      <c r="V814" s="493"/>
      <c r="W814" s="489"/>
      <c r="X814" s="489"/>
      <c r="Y814" s="493"/>
      <c r="Z814" s="489"/>
      <c r="AA814" s="489"/>
    </row>
    <row r="815" spans="2:27">
      <c r="B815" s="66" t="e">
        <f>LEFT(VLOOKUP(K815,'TCon08 al 2019-02-26'!$A$1:$H$68,6,0),6)</f>
        <v>#N/A</v>
      </c>
      <c r="C815" s="66" t="e">
        <f t="shared" si="55"/>
        <v>#N/A</v>
      </c>
      <c r="D815" s="66" t="e">
        <f>VLOOKUP(K815,'TCon08 al 2019-02-26'!$A$1:$H$68,8,0)</f>
        <v>#N/A</v>
      </c>
      <c r="E815" s="66">
        <f t="shared" si="56"/>
        <v>1900</v>
      </c>
      <c r="F815" s="66">
        <f t="shared" si="53"/>
        <v>0</v>
      </c>
      <c r="G815" s="10" t="str">
        <f t="shared" si="54"/>
        <v>19000</v>
      </c>
      <c r="H815" s="489"/>
      <c r="I815" s="489"/>
      <c r="J815" s="489"/>
      <c r="K815" s="489"/>
      <c r="L815" s="489"/>
      <c r="M815" s="490"/>
      <c r="N815" s="491"/>
      <c r="O815" s="491"/>
      <c r="P815" s="491"/>
      <c r="Q815" s="492"/>
      <c r="R815" s="493"/>
      <c r="S815" s="489"/>
      <c r="T815" s="492"/>
      <c r="U815" s="492"/>
      <c r="V815" s="493"/>
      <c r="W815" s="489"/>
      <c r="X815" s="489"/>
      <c r="Y815" s="493"/>
      <c r="Z815" s="489"/>
      <c r="AA815" s="489"/>
    </row>
    <row r="816" spans="2:27">
      <c r="B816" s="66" t="e">
        <f>LEFT(VLOOKUP(K816,'TCon08 al 2019-02-26'!$A$1:$H$68,6,0),6)</f>
        <v>#N/A</v>
      </c>
      <c r="C816" s="66" t="e">
        <f t="shared" si="55"/>
        <v>#N/A</v>
      </c>
      <c r="D816" s="66" t="e">
        <f>VLOOKUP(K816,'TCon08 al 2019-02-26'!$A$1:$H$68,8,0)</f>
        <v>#N/A</v>
      </c>
      <c r="E816" s="66">
        <f t="shared" si="56"/>
        <v>1900</v>
      </c>
      <c r="F816" s="66">
        <f t="shared" si="53"/>
        <v>0</v>
      </c>
      <c r="G816" s="10" t="str">
        <f t="shared" si="54"/>
        <v>19000</v>
      </c>
      <c r="H816" s="489"/>
      <c r="I816" s="489"/>
      <c r="J816" s="489"/>
      <c r="K816" s="489"/>
      <c r="L816" s="489"/>
      <c r="M816" s="490"/>
      <c r="N816" s="491"/>
      <c r="O816" s="491"/>
      <c r="P816" s="491"/>
      <c r="Q816" s="492"/>
      <c r="R816" s="493"/>
      <c r="S816" s="489"/>
      <c r="T816" s="492"/>
      <c r="U816" s="492"/>
      <c r="V816" s="493"/>
      <c r="W816" s="489"/>
      <c r="X816" s="489"/>
      <c r="Y816" s="493"/>
      <c r="Z816" s="489"/>
      <c r="AA816" s="489"/>
    </row>
    <row r="817" spans="2:27">
      <c r="B817" s="66" t="e">
        <f>LEFT(VLOOKUP(K817,'TCon08 al 2019-02-26'!$A$1:$H$68,6,0),6)</f>
        <v>#N/A</v>
      </c>
      <c r="C817" s="66" t="e">
        <f t="shared" si="55"/>
        <v>#N/A</v>
      </c>
      <c r="D817" s="66" t="e">
        <f>VLOOKUP(K817,'TCon08 al 2019-02-26'!$A$1:$H$68,8,0)</f>
        <v>#N/A</v>
      </c>
      <c r="E817" s="66">
        <f t="shared" si="56"/>
        <v>1900</v>
      </c>
      <c r="F817" s="66">
        <f t="shared" si="53"/>
        <v>0</v>
      </c>
      <c r="G817" s="10" t="str">
        <f t="shared" si="54"/>
        <v>19000</v>
      </c>
      <c r="H817" s="489"/>
      <c r="I817" s="489"/>
      <c r="J817" s="489"/>
      <c r="K817" s="489"/>
      <c r="L817" s="489"/>
      <c r="M817" s="490"/>
      <c r="N817" s="491"/>
      <c r="O817" s="491"/>
      <c r="P817" s="491"/>
      <c r="Q817" s="492"/>
      <c r="R817" s="493"/>
      <c r="S817" s="489"/>
      <c r="T817" s="492"/>
      <c r="U817" s="492"/>
      <c r="V817" s="493"/>
      <c r="W817" s="489"/>
      <c r="X817" s="489"/>
      <c r="Y817" s="493"/>
      <c r="Z817" s="489"/>
      <c r="AA817" s="489"/>
    </row>
    <row r="818" spans="2:27">
      <c r="B818" s="66" t="e">
        <f>LEFT(VLOOKUP(K818,'TCon08 al 2019-02-26'!$A$1:$H$68,6,0),6)</f>
        <v>#N/A</v>
      </c>
      <c r="C818" s="66" t="e">
        <f t="shared" si="55"/>
        <v>#N/A</v>
      </c>
      <c r="D818" s="66" t="e">
        <f>VLOOKUP(K818,'TCon08 al 2019-02-26'!$A$1:$H$68,8,0)</f>
        <v>#N/A</v>
      </c>
      <c r="E818" s="66">
        <f t="shared" si="56"/>
        <v>1900</v>
      </c>
      <c r="F818" s="66">
        <f t="shared" si="53"/>
        <v>0</v>
      </c>
      <c r="G818" s="10" t="str">
        <f t="shared" si="54"/>
        <v>19000</v>
      </c>
      <c r="H818" s="489"/>
      <c r="I818" s="489"/>
      <c r="J818" s="489"/>
      <c r="K818" s="489"/>
      <c r="L818" s="489"/>
      <c r="M818" s="490"/>
      <c r="N818" s="491"/>
      <c r="O818" s="491"/>
      <c r="P818" s="491"/>
      <c r="Q818" s="492"/>
      <c r="R818" s="493"/>
      <c r="S818" s="489"/>
      <c r="T818" s="492"/>
      <c r="U818" s="492"/>
      <c r="V818" s="493"/>
      <c r="W818" s="489"/>
      <c r="X818" s="489"/>
      <c r="Y818" s="493"/>
      <c r="Z818" s="489"/>
      <c r="AA818" s="489"/>
    </row>
    <row r="819" spans="2:27">
      <c r="B819" s="66" t="e">
        <f>LEFT(VLOOKUP(K819,'TCon08 al 2019-02-26'!$A$1:$H$68,6,0),6)</f>
        <v>#N/A</v>
      </c>
      <c r="C819" s="66" t="e">
        <f t="shared" si="55"/>
        <v>#N/A</v>
      </c>
      <c r="D819" s="66" t="e">
        <f>VLOOKUP(K819,'TCon08 al 2019-02-26'!$A$1:$H$68,8,0)</f>
        <v>#N/A</v>
      </c>
      <c r="E819" s="66">
        <f t="shared" si="56"/>
        <v>1900</v>
      </c>
      <c r="F819" s="66">
        <f t="shared" si="53"/>
        <v>0</v>
      </c>
      <c r="G819" s="10" t="str">
        <f t="shared" si="54"/>
        <v>19000</v>
      </c>
      <c r="H819" s="489"/>
      <c r="I819" s="489"/>
      <c r="J819" s="489"/>
      <c r="K819" s="489"/>
      <c r="L819" s="489"/>
      <c r="M819" s="490"/>
      <c r="N819" s="491"/>
      <c r="O819" s="491"/>
      <c r="P819" s="491"/>
      <c r="Q819" s="492"/>
      <c r="R819" s="493"/>
      <c r="S819" s="489"/>
      <c r="T819" s="492"/>
      <c r="U819" s="492"/>
      <c r="V819" s="493"/>
      <c r="W819" s="489"/>
      <c r="X819" s="489"/>
      <c r="Y819" s="493"/>
      <c r="Z819" s="489"/>
      <c r="AA819" s="489"/>
    </row>
    <row r="820" spans="2:27">
      <c r="B820" s="66" t="e">
        <f>LEFT(VLOOKUP(K820,'TCon08 al 2019-02-26'!$A$1:$H$68,6,0),6)</f>
        <v>#N/A</v>
      </c>
      <c r="C820" s="66" t="e">
        <f t="shared" si="55"/>
        <v>#N/A</v>
      </c>
      <c r="D820" s="66" t="e">
        <f>VLOOKUP(K820,'TCon08 al 2019-02-26'!$A$1:$H$68,8,0)</f>
        <v>#N/A</v>
      </c>
      <c r="E820" s="66">
        <f t="shared" si="56"/>
        <v>1900</v>
      </c>
      <c r="F820" s="66">
        <f t="shared" si="53"/>
        <v>0</v>
      </c>
      <c r="G820" s="10" t="str">
        <f t="shared" si="54"/>
        <v>19000</v>
      </c>
      <c r="H820" s="489"/>
      <c r="I820" s="489"/>
      <c r="J820" s="489"/>
      <c r="K820" s="489"/>
      <c r="L820" s="489"/>
      <c r="M820" s="490"/>
      <c r="N820" s="491"/>
      <c r="O820" s="491"/>
      <c r="P820" s="491"/>
      <c r="Q820" s="492"/>
      <c r="R820" s="493"/>
      <c r="S820" s="489"/>
      <c r="T820" s="492"/>
      <c r="U820" s="492"/>
      <c r="V820" s="493"/>
      <c r="W820" s="489"/>
      <c r="X820" s="489"/>
      <c r="Y820" s="493"/>
      <c r="Z820" s="489"/>
      <c r="AA820" s="489"/>
    </row>
    <row r="821" spans="2:27">
      <c r="B821" s="66" t="e">
        <f>LEFT(VLOOKUP(K821,'TCon08 al 2019-02-26'!$A$1:$H$68,6,0),6)</f>
        <v>#N/A</v>
      </c>
      <c r="C821" s="66" t="e">
        <f t="shared" si="55"/>
        <v>#N/A</v>
      </c>
      <c r="D821" s="66" t="e">
        <f>VLOOKUP(K821,'TCon08 al 2019-02-26'!$A$1:$H$68,8,0)</f>
        <v>#N/A</v>
      </c>
      <c r="E821" s="66">
        <f t="shared" si="56"/>
        <v>1900</v>
      </c>
      <c r="F821" s="66">
        <f t="shared" si="53"/>
        <v>0</v>
      </c>
      <c r="G821" s="10" t="str">
        <f t="shared" si="54"/>
        <v>19000</v>
      </c>
      <c r="H821" s="489"/>
      <c r="I821" s="489"/>
      <c r="J821" s="489"/>
      <c r="K821" s="489"/>
      <c r="L821" s="489"/>
      <c r="M821" s="490"/>
      <c r="N821" s="491"/>
      <c r="O821" s="491"/>
      <c r="P821" s="491"/>
      <c r="Q821" s="492"/>
      <c r="R821" s="493"/>
      <c r="S821" s="489"/>
      <c r="T821" s="492"/>
      <c r="U821" s="492"/>
      <c r="V821" s="493"/>
      <c r="W821" s="489"/>
      <c r="X821" s="489"/>
      <c r="Y821" s="493"/>
      <c r="Z821" s="489"/>
      <c r="AA821" s="489"/>
    </row>
    <row r="822" spans="2:27">
      <c r="B822" s="66" t="e">
        <f>LEFT(VLOOKUP(K822,'TCon08 al 2019-02-26'!$A$1:$H$68,6,0),6)</f>
        <v>#N/A</v>
      </c>
      <c r="C822" s="66" t="e">
        <f t="shared" si="55"/>
        <v>#N/A</v>
      </c>
      <c r="D822" s="66" t="e">
        <f>VLOOKUP(K822,'TCon08 al 2019-02-26'!$A$1:$H$68,8,0)</f>
        <v>#N/A</v>
      </c>
      <c r="E822" s="66">
        <f t="shared" si="56"/>
        <v>1900</v>
      </c>
      <c r="F822" s="66">
        <f t="shared" si="53"/>
        <v>0</v>
      </c>
      <c r="G822" s="10" t="str">
        <f t="shared" si="54"/>
        <v>19000</v>
      </c>
      <c r="H822" s="489"/>
      <c r="I822" s="489"/>
      <c r="J822" s="489"/>
      <c r="K822" s="489"/>
      <c r="L822" s="489"/>
      <c r="M822" s="490"/>
      <c r="N822" s="491"/>
      <c r="O822" s="491"/>
      <c r="P822" s="491"/>
      <c r="Q822" s="492"/>
      <c r="R822" s="493"/>
      <c r="S822" s="489"/>
      <c r="T822" s="492"/>
      <c r="U822" s="492"/>
      <c r="V822" s="493"/>
      <c r="W822" s="489"/>
      <c r="X822" s="489"/>
      <c r="Y822" s="493"/>
      <c r="Z822" s="489"/>
      <c r="AA822" s="489"/>
    </row>
    <row r="823" spans="2:27">
      <c r="B823" s="66" t="e">
        <f>LEFT(VLOOKUP(K823,'TCon08 al 2019-02-26'!$A$1:$H$68,6,0),6)</f>
        <v>#N/A</v>
      </c>
      <c r="C823" s="66" t="e">
        <f t="shared" si="55"/>
        <v>#N/A</v>
      </c>
      <c r="D823" s="66" t="e">
        <f>VLOOKUP(K823,'TCon08 al 2019-02-26'!$A$1:$H$68,8,0)</f>
        <v>#N/A</v>
      </c>
      <c r="E823" s="66">
        <f t="shared" si="56"/>
        <v>1900</v>
      </c>
      <c r="F823" s="66">
        <f t="shared" si="53"/>
        <v>0</v>
      </c>
      <c r="G823" s="10" t="str">
        <f t="shared" si="54"/>
        <v>19000</v>
      </c>
      <c r="H823" s="489"/>
      <c r="I823" s="489"/>
      <c r="J823" s="489"/>
      <c r="K823" s="489"/>
      <c r="L823" s="489"/>
      <c r="M823" s="490"/>
      <c r="N823" s="491"/>
      <c r="O823" s="491"/>
      <c r="P823" s="491"/>
      <c r="Q823" s="492"/>
      <c r="R823" s="493"/>
      <c r="S823" s="489"/>
      <c r="T823" s="492"/>
      <c r="U823" s="492"/>
      <c r="V823" s="493"/>
      <c r="W823" s="489"/>
      <c r="X823" s="489"/>
      <c r="Y823" s="493"/>
      <c r="Z823" s="489"/>
      <c r="AA823" s="489"/>
    </row>
    <row r="824" spans="2:27">
      <c r="B824" s="66" t="e">
        <f>LEFT(VLOOKUP(K824,'TCon08 al 2019-02-26'!$A$1:$H$68,6,0),6)</f>
        <v>#N/A</v>
      </c>
      <c r="C824" s="66" t="e">
        <f t="shared" si="55"/>
        <v>#N/A</v>
      </c>
      <c r="D824" s="66" t="e">
        <f>VLOOKUP(K824,'TCon08 al 2019-02-26'!$A$1:$H$68,8,0)</f>
        <v>#N/A</v>
      </c>
      <c r="E824" s="66">
        <f t="shared" si="56"/>
        <v>1900</v>
      </c>
      <c r="F824" s="66">
        <f t="shared" si="53"/>
        <v>0</v>
      </c>
      <c r="G824" s="10" t="str">
        <f t="shared" si="54"/>
        <v>19000</v>
      </c>
      <c r="H824" s="489"/>
      <c r="I824" s="489"/>
      <c r="J824" s="489"/>
      <c r="K824" s="489"/>
      <c r="L824" s="489"/>
      <c r="M824" s="490"/>
      <c r="N824" s="491"/>
      <c r="O824" s="491"/>
      <c r="P824" s="491"/>
      <c r="Q824" s="492"/>
      <c r="R824" s="493"/>
      <c r="S824" s="489"/>
      <c r="T824" s="492"/>
      <c r="U824" s="492"/>
      <c r="V824" s="493"/>
      <c r="W824" s="489"/>
      <c r="X824" s="489"/>
      <c r="Y824" s="493"/>
      <c r="Z824" s="489"/>
      <c r="AA824" s="489"/>
    </row>
    <row r="825" spans="2:27">
      <c r="B825" s="66" t="e">
        <f>LEFT(VLOOKUP(K825,'TCon08 al 2019-02-26'!$A$1:$H$68,6,0),6)</f>
        <v>#N/A</v>
      </c>
      <c r="C825" s="66" t="e">
        <f t="shared" si="55"/>
        <v>#N/A</v>
      </c>
      <c r="D825" s="66" t="e">
        <f>VLOOKUP(K825,'TCon08 al 2019-02-26'!$A$1:$H$68,8,0)</f>
        <v>#N/A</v>
      </c>
      <c r="E825" s="66">
        <f t="shared" si="56"/>
        <v>1900</v>
      </c>
      <c r="F825" s="66">
        <f t="shared" si="53"/>
        <v>0</v>
      </c>
      <c r="G825" s="10" t="str">
        <f t="shared" si="54"/>
        <v>19000</v>
      </c>
      <c r="H825" s="489"/>
      <c r="I825" s="489"/>
      <c r="J825" s="489"/>
      <c r="K825" s="489"/>
      <c r="L825" s="489"/>
      <c r="M825" s="490"/>
      <c r="N825" s="491"/>
      <c r="O825" s="491"/>
      <c r="P825" s="491"/>
      <c r="Q825" s="492"/>
      <c r="R825" s="493"/>
      <c r="S825" s="489"/>
      <c r="T825" s="492"/>
      <c r="U825" s="492"/>
      <c r="V825" s="493"/>
      <c r="W825" s="489"/>
      <c r="X825" s="489"/>
      <c r="Y825" s="493"/>
      <c r="Z825" s="489"/>
      <c r="AA825" s="489"/>
    </row>
    <row r="826" spans="2:27">
      <c r="B826" s="66" t="e">
        <f>LEFT(VLOOKUP(K826,'TCon08 al 2019-02-26'!$A$1:$H$68,6,0),6)</f>
        <v>#N/A</v>
      </c>
      <c r="C826" s="66" t="e">
        <f t="shared" si="55"/>
        <v>#N/A</v>
      </c>
      <c r="D826" s="66" t="e">
        <f>VLOOKUP(K826,'TCon08 al 2019-02-26'!$A$1:$H$68,8,0)</f>
        <v>#N/A</v>
      </c>
      <c r="E826" s="66">
        <f t="shared" si="56"/>
        <v>1900</v>
      </c>
      <c r="F826" s="66">
        <f t="shared" si="53"/>
        <v>0</v>
      </c>
      <c r="G826" s="10" t="str">
        <f t="shared" si="54"/>
        <v>19000</v>
      </c>
      <c r="H826" s="489"/>
      <c r="I826" s="489"/>
      <c r="J826" s="489"/>
      <c r="K826" s="489"/>
      <c r="L826" s="489"/>
      <c r="M826" s="490"/>
      <c r="N826" s="491"/>
      <c r="O826" s="491"/>
      <c r="P826" s="491"/>
      <c r="Q826" s="492"/>
      <c r="R826" s="493"/>
      <c r="S826" s="489"/>
      <c r="T826" s="492"/>
      <c r="U826" s="492"/>
      <c r="V826" s="493"/>
      <c r="W826" s="489"/>
      <c r="X826" s="489"/>
      <c r="Y826" s="493"/>
      <c r="Z826" s="489"/>
      <c r="AA826" s="489"/>
    </row>
    <row r="827" spans="2:27">
      <c r="B827" s="66" t="e">
        <f>LEFT(VLOOKUP(K827,'TCon08 al 2019-02-26'!$A$1:$H$68,6,0),6)</f>
        <v>#N/A</v>
      </c>
      <c r="C827" s="66" t="e">
        <f t="shared" si="55"/>
        <v>#N/A</v>
      </c>
      <c r="D827" s="66" t="e">
        <f>VLOOKUP(K827,'TCon08 al 2019-02-26'!$A$1:$H$68,8,0)</f>
        <v>#N/A</v>
      </c>
      <c r="E827" s="66">
        <f t="shared" si="56"/>
        <v>1900</v>
      </c>
      <c r="F827" s="66">
        <f t="shared" si="53"/>
        <v>0</v>
      </c>
      <c r="G827" s="10" t="str">
        <f t="shared" si="54"/>
        <v>19000</v>
      </c>
      <c r="H827" s="489"/>
      <c r="I827" s="489"/>
      <c r="J827" s="489"/>
      <c r="K827" s="489"/>
      <c r="L827" s="489"/>
      <c r="M827" s="490"/>
      <c r="N827" s="491"/>
      <c r="O827" s="491"/>
      <c r="P827" s="491"/>
      <c r="Q827" s="492"/>
      <c r="R827" s="493"/>
      <c r="S827" s="489"/>
      <c r="T827" s="492"/>
      <c r="U827" s="492"/>
      <c r="V827" s="493"/>
      <c r="W827" s="489"/>
      <c r="X827" s="489"/>
      <c r="Y827" s="493"/>
      <c r="Z827" s="489"/>
      <c r="AA827" s="489"/>
    </row>
    <row r="828" spans="2:27">
      <c r="B828" s="66" t="e">
        <f>LEFT(VLOOKUP(K828,'TCon08 al 2019-02-26'!$A$1:$H$68,6,0),6)</f>
        <v>#N/A</v>
      </c>
      <c r="C828" s="66" t="e">
        <f t="shared" si="55"/>
        <v>#N/A</v>
      </c>
      <c r="D828" s="66" t="e">
        <f>VLOOKUP(K828,'TCon08 al 2019-02-26'!$A$1:$H$68,8,0)</f>
        <v>#N/A</v>
      </c>
      <c r="E828" s="66">
        <f t="shared" si="56"/>
        <v>1900</v>
      </c>
      <c r="F828" s="66">
        <f t="shared" si="53"/>
        <v>0</v>
      </c>
      <c r="G828" s="10" t="str">
        <f t="shared" si="54"/>
        <v>19000</v>
      </c>
      <c r="H828" s="489"/>
      <c r="I828" s="489"/>
      <c r="J828" s="489"/>
      <c r="K828" s="489"/>
      <c r="L828" s="489"/>
      <c r="M828" s="490"/>
      <c r="N828" s="491"/>
      <c r="O828" s="491"/>
      <c r="P828" s="491"/>
      <c r="Q828" s="492"/>
      <c r="R828" s="493"/>
      <c r="S828" s="489"/>
      <c r="T828" s="492"/>
      <c r="U828" s="492"/>
      <c r="V828" s="493"/>
      <c r="W828" s="489"/>
      <c r="X828" s="489"/>
      <c r="Y828" s="493"/>
      <c r="Z828" s="489"/>
      <c r="AA828" s="489"/>
    </row>
    <row r="829" spans="2:27">
      <c r="B829" s="66" t="e">
        <f>LEFT(VLOOKUP(K829,'TCon08 al 2019-02-26'!$A$1:$H$68,6,0),6)</f>
        <v>#N/A</v>
      </c>
      <c r="C829" s="66" t="e">
        <f t="shared" si="55"/>
        <v>#N/A</v>
      </c>
      <c r="D829" s="66" t="e">
        <f>VLOOKUP(K829,'TCon08 al 2019-02-26'!$A$1:$H$68,8,0)</f>
        <v>#N/A</v>
      </c>
      <c r="E829" s="66">
        <f t="shared" si="56"/>
        <v>1900</v>
      </c>
      <c r="F829" s="66">
        <f t="shared" si="53"/>
        <v>0</v>
      </c>
      <c r="G829" s="10" t="str">
        <f t="shared" si="54"/>
        <v>19000</v>
      </c>
      <c r="H829" s="489"/>
      <c r="I829" s="489"/>
      <c r="J829" s="489"/>
      <c r="K829" s="489"/>
      <c r="L829" s="489"/>
      <c r="M829" s="490"/>
      <c r="N829" s="491"/>
      <c r="O829" s="491"/>
      <c r="P829" s="491"/>
      <c r="Q829" s="492"/>
      <c r="R829" s="493"/>
      <c r="S829" s="489"/>
      <c r="T829" s="492"/>
      <c r="U829" s="492"/>
      <c r="V829" s="493"/>
      <c r="W829" s="489"/>
      <c r="X829" s="489"/>
      <c r="Y829" s="493"/>
      <c r="Z829" s="489"/>
      <c r="AA829" s="489"/>
    </row>
    <row r="830" spans="2:27">
      <c r="B830" s="66" t="e">
        <f>LEFT(VLOOKUP(K830,'TCon08 al 2019-02-26'!$A$1:$H$68,6,0),6)</f>
        <v>#N/A</v>
      </c>
      <c r="C830" s="66" t="e">
        <f t="shared" si="55"/>
        <v>#N/A</v>
      </c>
      <c r="D830" s="66" t="e">
        <f>VLOOKUP(K830,'TCon08 al 2019-02-26'!$A$1:$H$68,8,0)</f>
        <v>#N/A</v>
      </c>
      <c r="E830" s="66">
        <f t="shared" si="56"/>
        <v>1900</v>
      </c>
      <c r="F830" s="66">
        <f t="shared" si="53"/>
        <v>0</v>
      </c>
      <c r="G830" s="10" t="str">
        <f t="shared" si="54"/>
        <v>19000</v>
      </c>
      <c r="H830" s="489"/>
      <c r="I830" s="489"/>
      <c r="J830" s="489"/>
      <c r="K830" s="489"/>
      <c r="L830" s="489"/>
      <c r="M830" s="490"/>
      <c r="N830" s="491"/>
      <c r="O830" s="491"/>
      <c r="P830" s="491"/>
      <c r="Q830" s="492"/>
      <c r="R830" s="493"/>
      <c r="S830" s="489"/>
      <c r="T830" s="492"/>
      <c r="U830" s="492"/>
      <c r="V830" s="493"/>
      <c r="W830" s="489"/>
      <c r="X830" s="489"/>
      <c r="Y830" s="493"/>
      <c r="Z830" s="489"/>
      <c r="AA830" s="489"/>
    </row>
    <row r="831" spans="2:27">
      <c r="B831" s="66" t="e">
        <f>LEFT(VLOOKUP(K831,'TCon08 al 2019-02-26'!$A$1:$H$68,6,0),6)</f>
        <v>#N/A</v>
      </c>
      <c r="C831" s="66" t="e">
        <f t="shared" si="55"/>
        <v>#N/A</v>
      </c>
      <c r="D831" s="66" t="e">
        <f>VLOOKUP(K831,'TCon08 al 2019-02-26'!$A$1:$H$68,8,0)</f>
        <v>#N/A</v>
      </c>
      <c r="E831" s="66">
        <f t="shared" si="56"/>
        <v>1900</v>
      </c>
      <c r="F831" s="66">
        <f t="shared" si="53"/>
        <v>0</v>
      </c>
      <c r="G831" s="10" t="str">
        <f t="shared" si="54"/>
        <v>19000</v>
      </c>
      <c r="H831" s="489"/>
      <c r="I831" s="489"/>
      <c r="J831" s="489"/>
      <c r="K831" s="489"/>
      <c r="L831" s="489"/>
      <c r="M831" s="490"/>
      <c r="N831" s="491"/>
      <c r="O831" s="491"/>
      <c r="P831" s="491"/>
      <c r="Q831" s="492"/>
      <c r="R831" s="493"/>
      <c r="S831" s="489"/>
      <c r="T831" s="492"/>
      <c r="U831" s="492"/>
      <c r="V831" s="493"/>
      <c r="W831" s="489"/>
      <c r="X831" s="489"/>
      <c r="Y831" s="493"/>
      <c r="Z831" s="489"/>
      <c r="AA831" s="489"/>
    </row>
    <row r="832" spans="2:27">
      <c r="B832" s="66" t="e">
        <f>LEFT(VLOOKUP(K832,'TCon08 al 2019-02-26'!$A$1:$H$68,6,0),6)</f>
        <v>#N/A</v>
      </c>
      <c r="C832" s="66" t="e">
        <f t="shared" si="55"/>
        <v>#N/A</v>
      </c>
      <c r="D832" s="66" t="e">
        <f>VLOOKUP(K832,'TCon08 al 2019-02-26'!$A$1:$H$68,8,0)</f>
        <v>#N/A</v>
      </c>
      <c r="E832" s="66">
        <f t="shared" si="56"/>
        <v>1900</v>
      </c>
      <c r="F832" s="66">
        <f t="shared" si="53"/>
        <v>0</v>
      </c>
      <c r="G832" s="10" t="str">
        <f t="shared" si="54"/>
        <v>19000</v>
      </c>
      <c r="H832" s="489"/>
      <c r="I832" s="489"/>
      <c r="J832" s="489"/>
      <c r="K832" s="489"/>
      <c r="L832" s="489"/>
      <c r="M832" s="490"/>
      <c r="N832" s="491"/>
      <c r="O832" s="491"/>
      <c r="P832" s="491"/>
      <c r="Q832" s="492"/>
      <c r="R832" s="493"/>
      <c r="S832" s="489"/>
      <c r="T832" s="492"/>
      <c r="U832" s="492"/>
      <c r="V832" s="493"/>
      <c r="W832" s="489"/>
      <c r="X832" s="489"/>
      <c r="Y832" s="493"/>
      <c r="Z832" s="489"/>
      <c r="AA832" s="489"/>
    </row>
    <row r="833" spans="2:27">
      <c r="B833" s="66" t="e">
        <f>LEFT(VLOOKUP(K833,'TCon08 al 2019-02-26'!$A$1:$H$68,6,0),6)</f>
        <v>#N/A</v>
      </c>
      <c r="C833" s="66" t="e">
        <f t="shared" si="55"/>
        <v>#N/A</v>
      </c>
      <c r="D833" s="66" t="e">
        <f>VLOOKUP(K833,'TCon08 al 2019-02-26'!$A$1:$H$68,8,0)</f>
        <v>#N/A</v>
      </c>
      <c r="E833" s="66">
        <f t="shared" si="56"/>
        <v>1900</v>
      </c>
      <c r="F833" s="66">
        <f t="shared" si="53"/>
        <v>0</v>
      </c>
      <c r="G833" s="10" t="str">
        <f t="shared" si="54"/>
        <v>19000</v>
      </c>
      <c r="H833" s="489"/>
      <c r="I833" s="489"/>
      <c r="J833" s="489"/>
      <c r="K833" s="489"/>
      <c r="L833" s="489"/>
      <c r="M833" s="490"/>
      <c r="N833" s="491"/>
      <c r="O833" s="491"/>
      <c r="P833" s="491"/>
      <c r="Q833" s="492"/>
      <c r="R833" s="493"/>
      <c r="S833" s="489"/>
      <c r="T833" s="492"/>
      <c r="U833" s="492"/>
      <c r="V833" s="493"/>
      <c r="W833" s="489"/>
      <c r="X833" s="489"/>
      <c r="Y833" s="493"/>
      <c r="Z833" s="489"/>
      <c r="AA833" s="489"/>
    </row>
    <row r="834" spans="2:27">
      <c r="B834" s="66" t="e">
        <f>LEFT(VLOOKUP(K834,'TCon08 al 2019-02-26'!$A$1:$H$68,6,0),6)</f>
        <v>#N/A</v>
      </c>
      <c r="C834" s="66" t="e">
        <f t="shared" si="55"/>
        <v>#N/A</v>
      </c>
      <c r="D834" s="66" t="e">
        <f>VLOOKUP(K834,'TCon08 al 2019-02-26'!$A$1:$H$68,8,0)</f>
        <v>#N/A</v>
      </c>
      <c r="E834" s="66">
        <f t="shared" si="56"/>
        <v>1900</v>
      </c>
      <c r="F834" s="66">
        <f t="shared" si="53"/>
        <v>0</v>
      </c>
      <c r="G834" s="10" t="str">
        <f t="shared" si="54"/>
        <v>19000</v>
      </c>
      <c r="H834" s="489"/>
      <c r="I834" s="489"/>
      <c r="J834" s="489"/>
      <c r="K834" s="489"/>
      <c r="L834" s="489"/>
      <c r="M834" s="490"/>
      <c r="N834" s="491"/>
      <c r="O834" s="491"/>
      <c r="P834" s="491"/>
      <c r="Q834" s="492"/>
      <c r="R834" s="493"/>
      <c r="S834" s="489"/>
      <c r="T834" s="492"/>
      <c r="U834" s="492"/>
      <c r="V834" s="493"/>
      <c r="W834" s="489"/>
      <c r="X834" s="489"/>
      <c r="Y834" s="493"/>
      <c r="Z834" s="489"/>
      <c r="AA834" s="489"/>
    </row>
    <row r="835" spans="2:27">
      <c r="B835" s="66" t="e">
        <f>LEFT(VLOOKUP(K835,'TCon08 al 2019-02-26'!$A$1:$H$68,6,0),6)</f>
        <v>#N/A</v>
      </c>
      <c r="C835" s="66" t="e">
        <f t="shared" si="55"/>
        <v>#N/A</v>
      </c>
      <c r="D835" s="66" t="e">
        <f>VLOOKUP(K835,'TCon08 al 2019-02-26'!$A$1:$H$68,8,0)</f>
        <v>#N/A</v>
      </c>
      <c r="E835" s="66">
        <f t="shared" si="56"/>
        <v>1900</v>
      </c>
      <c r="F835" s="66">
        <f t="shared" si="53"/>
        <v>0</v>
      </c>
      <c r="G835" s="10" t="str">
        <f t="shared" si="54"/>
        <v>19000</v>
      </c>
      <c r="H835" s="489"/>
      <c r="I835" s="489"/>
      <c r="J835" s="489"/>
      <c r="K835" s="489"/>
      <c r="L835" s="489"/>
      <c r="M835" s="490"/>
      <c r="N835" s="491"/>
      <c r="O835" s="491"/>
      <c r="P835" s="491"/>
      <c r="Q835" s="492"/>
      <c r="R835" s="493"/>
      <c r="S835" s="489"/>
      <c r="T835" s="492"/>
      <c r="U835" s="492"/>
      <c r="V835" s="493"/>
      <c r="W835" s="489"/>
      <c r="X835" s="489"/>
      <c r="Y835" s="493"/>
      <c r="Z835" s="489"/>
      <c r="AA835" s="489"/>
    </row>
    <row r="836" spans="2:27">
      <c r="B836" s="66" t="e">
        <f>LEFT(VLOOKUP(K836,'TCon08 al 2019-02-26'!$A$1:$H$68,6,0),6)</f>
        <v>#N/A</v>
      </c>
      <c r="C836" s="66" t="e">
        <f t="shared" si="55"/>
        <v>#N/A</v>
      </c>
      <c r="D836" s="66" t="e">
        <f>VLOOKUP(K836,'TCon08 al 2019-02-26'!$A$1:$H$68,8,0)</f>
        <v>#N/A</v>
      </c>
      <c r="E836" s="66">
        <f t="shared" si="56"/>
        <v>1900</v>
      </c>
      <c r="F836" s="66">
        <f t="shared" si="53"/>
        <v>0</v>
      </c>
      <c r="G836" s="10" t="str">
        <f t="shared" si="54"/>
        <v>19000</v>
      </c>
      <c r="H836" s="489"/>
      <c r="I836" s="489"/>
      <c r="J836" s="489"/>
      <c r="K836" s="489"/>
      <c r="L836" s="489"/>
      <c r="M836" s="490"/>
      <c r="N836" s="491"/>
      <c r="O836" s="491"/>
      <c r="P836" s="491"/>
      <c r="Q836" s="492"/>
      <c r="R836" s="493"/>
      <c r="S836" s="489"/>
      <c r="T836" s="492"/>
      <c r="U836" s="492"/>
      <c r="V836" s="493"/>
      <c r="W836" s="489"/>
      <c r="X836" s="489"/>
      <c r="Y836" s="493"/>
      <c r="Z836" s="489"/>
      <c r="AA836" s="489"/>
    </row>
    <row r="837" spans="2:27">
      <c r="B837" s="66" t="e">
        <f>LEFT(VLOOKUP(K837,'TCon08 al 2019-02-26'!$A$1:$H$68,6,0),6)</f>
        <v>#N/A</v>
      </c>
      <c r="C837" s="66" t="e">
        <f t="shared" si="55"/>
        <v>#N/A</v>
      </c>
      <c r="D837" s="66" t="e">
        <f>VLOOKUP(K837,'TCon08 al 2019-02-26'!$A$1:$H$68,8,0)</f>
        <v>#N/A</v>
      </c>
      <c r="E837" s="66">
        <f t="shared" si="56"/>
        <v>1900</v>
      </c>
      <c r="F837" s="66">
        <f t="shared" ref="F837:F900" si="57">+IF(J837=0,0,MONTH(J837))</f>
        <v>0</v>
      </c>
      <c r="G837" s="10" t="str">
        <f t="shared" ref="G837:G900" si="58">+E837&amp;F837</f>
        <v>19000</v>
      </c>
      <c r="H837" s="489"/>
      <c r="I837" s="489"/>
      <c r="J837" s="489"/>
      <c r="K837" s="489"/>
      <c r="L837" s="489"/>
      <c r="M837" s="490"/>
      <c r="N837" s="491"/>
      <c r="O837" s="491"/>
      <c r="P837" s="491"/>
      <c r="Q837" s="492"/>
      <c r="R837" s="493"/>
      <c r="S837" s="489"/>
      <c r="T837" s="492"/>
      <c r="U837" s="492"/>
      <c r="V837" s="493"/>
      <c r="W837" s="489"/>
      <c r="X837" s="489"/>
      <c r="Y837" s="493"/>
      <c r="Z837" s="489"/>
      <c r="AA837" s="489"/>
    </row>
    <row r="838" spans="2:27">
      <c r="B838" s="66" t="e">
        <f>LEFT(VLOOKUP(K838,'TCon08 al 2019-02-26'!$A$1:$H$68,6,0),6)</f>
        <v>#N/A</v>
      </c>
      <c r="C838" s="66" t="e">
        <f t="shared" si="55"/>
        <v>#N/A</v>
      </c>
      <c r="D838" s="66" t="e">
        <f>VLOOKUP(K838,'TCon08 al 2019-02-26'!$A$1:$H$68,8,0)</f>
        <v>#N/A</v>
      </c>
      <c r="E838" s="66">
        <f t="shared" si="56"/>
        <v>1900</v>
      </c>
      <c r="F838" s="66">
        <f t="shared" si="57"/>
        <v>0</v>
      </c>
      <c r="G838" s="10" t="str">
        <f t="shared" si="58"/>
        <v>19000</v>
      </c>
      <c r="H838" s="489"/>
      <c r="I838" s="489"/>
      <c r="J838" s="489"/>
      <c r="K838" s="489"/>
      <c r="L838" s="489"/>
      <c r="M838" s="490"/>
      <c r="N838" s="491"/>
      <c r="O838" s="491"/>
      <c r="P838" s="491"/>
      <c r="Q838" s="492"/>
      <c r="R838" s="493"/>
      <c r="S838" s="489"/>
      <c r="T838" s="492"/>
      <c r="U838" s="492"/>
      <c r="V838" s="493"/>
      <c r="W838" s="489"/>
      <c r="X838" s="489"/>
      <c r="Y838" s="493"/>
      <c r="Z838" s="489"/>
      <c r="AA838" s="489"/>
    </row>
    <row r="839" spans="2:27">
      <c r="B839" s="66" t="e">
        <f>LEFT(VLOOKUP(K839,'TCon08 al 2019-02-26'!$A$1:$H$68,6,0),6)</f>
        <v>#N/A</v>
      </c>
      <c r="C839" s="66" t="e">
        <f t="shared" ref="C839:C902" si="59">CONCATENATE(MID(B839,1,1),".",MID(B839,2,1),".",MID(B839,3,2),".",MID(B839,5,2))</f>
        <v>#N/A</v>
      </c>
      <c r="D839" s="66" t="e">
        <f>VLOOKUP(K839,'TCon08 al 2019-02-26'!$A$1:$H$68,8,0)</f>
        <v>#N/A</v>
      </c>
      <c r="E839" s="66">
        <f t="shared" ref="E839:E902" si="60">YEAR(J839)</f>
        <v>1900</v>
      </c>
      <c r="F839" s="66">
        <f t="shared" si="57"/>
        <v>0</v>
      </c>
      <c r="G839" s="10" t="str">
        <f t="shared" si="58"/>
        <v>19000</v>
      </c>
      <c r="H839" s="489"/>
      <c r="I839" s="489"/>
      <c r="J839" s="489"/>
      <c r="K839" s="489"/>
      <c r="L839" s="489"/>
      <c r="M839" s="490"/>
      <c r="N839" s="491"/>
      <c r="O839" s="491"/>
      <c r="P839" s="491"/>
      <c r="Q839" s="492"/>
      <c r="R839" s="493"/>
      <c r="S839" s="489"/>
      <c r="T839" s="492"/>
      <c r="U839" s="492"/>
      <c r="V839" s="493"/>
      <c r="W839" s="489"/>
      <c r="X839" s="489"/>
      <c r="Y839" s="493"/>
      <c r="Z839" s="489"/>
      <c r="AA839" s="489"/>
    </row>
    <row r="840" spans="2:27">
      <c r="B840" s="66" t="e">
        <f>LEFT(VLOOKUP(K840,'TCon08 al 2019-02-26'!$A$1:$H$68,6,0),6)</f>
        <v>#N/A</v>
      </c>
      <c r="C840" s="66" t="e">
        <f t="shared" si="59"/>
        <v>#N/A</v>
      </c>
      <c r="D840" s="66" t="e">
        <f>VLOOKUP(K840,'TCon08 al 2019-02-26'!$A$1:$H$68,8,0)</f>
        <v>#N/A</v>
      </c>
      <c r="E840" s="66">
        <f t="shared" si="60"/>
        <v>1900</v>
      </c>
      <c r="F840" s="66">
        <f t="shared" si="57"/>
        <v>0</v>
      </c>
      <c r="G840" s="10" t="str">
        <f t="shared" si="58"/>
        <v>19000</v>
      </c>
      <c r="H840" s="489"/>
      <c r="I840" s="489"/>
      <c r="J840" s="489"/>
      <c r="K840" s="489"/>
      <c r="L840" s="489"/>
      <c r="M840" s="490"/>
      <c r="N840" s="491"/>
      <c r="O840" s="491"/>
      <c r="P840" s="491"/>
      <c r="Q840" s="492"/>
      <c r="R840" s="493"/>
      <c r="S840" s="489"/>
      <c r="T840" s="492"/>
      <c r="U840" s="492"/>
      <c r="V840" s="493"/>
      <c r="W840" s="489"/>
      <c r="X840" s="489"/>
      <c r="Y840" s="493"/>
      <c r="Z840" s="489"/>
      <c r="AA840" s="489"/>
    </row>
    <row r="841" spans="2:27">
      <c r="B841" s="66" t="e">
        <f>LEFT(VLOOKUP(K841,'TCon08 al 2019-02-26'!$A$1:$H$68,6,0),6)</f>
        <v>#N/A</v>
      </c>
      <c r="C841" s="66" t="e">
        <f t="shared" si="59"/>
        <v>#N/A</v>
      </c>
      <c r="D841" s="66" t="e">
        <f>VLOOKUP(K841,'TCon08 al 2019-02-26'!$A$1:$H$68,8,0)</f>
        <v>#N/A</v>
      </c>
      <c r="E841" s="66">
        <f t="shared" si="60"/>
        <v>1900</v>
      </c>
      <c r="F841" s="66">
        <f t="shared" si="57"/>
        <v>0</v>
      </c>
      <c r="G841" s="10" t="str">
        <f t="shared" si="58"/>
        <v>19000</v>
      </c>
      <c r="H841" s="489"/>
      <c r="I841" s="489"/>
      <c r="J841" s="489"/>
      <c r="K841" s="489"/>
      <c r="L841" s="489"/>
      <c r="M841" s="490"/>
      <c r="N841" s="491"/>
      <c r="O841" s="491"/>
      <c r="P841" s="491"/>
      <c r="Q841" s="492"/>
      <c r="R841" s="493"/>
      <c r="S841" s="489"/>
      <c r="T841" s="492"/>
      <c r="U841" s="492"/>
      <c r="V841" s="493"/>
      <c r="W841" s="489"/>
      <c r="X841" s="489"/>
      <c r="Y841" s="493"/>
      <c r="Z841" s="489"/>
      <c r="AA841" s="489"/>
    </row>
    <row r="842" spans="2:27">
      <c r="B842" s="66" t="e">
        <f>LEFT(VLOOKUP(K842,'TCon08 al 2019-02-26'!$A$1:$H$68,6,0),6)</f>
        <v>#N/A</v>
      </c>
      <c r="C842" s="66" t="e">
        <f t="shared" si="59"/>
        <v>#N/A</v>
      </c>
      <c r="D842" s="66" t="e">
        <f>VLOOKUP(K842,'TCon08 al 2019-02-26'!$A$1:$H$68,8,0)</f>
        <v>#N/A</v>
      </c>
      <c r="E842" s="66">
        <f t="shared" si="60"/>
        <v>1900</v>
      </c>
      <c r="F842" s="66">
        <f t="shared" si="57"/>
        <v>0</v>
      </c>
      <c r="G842" s="10" t="str">
        <f t="shared" si="58"/>
        <v>19000</v>
      </c>
      <c r="H842" s="489"/>
      <c r="I842" s="489"/>
      <c r="J842" s="489"/>
      <c r="K842" s="489"/>
      <c r="L842" s="489"/>
      <c r="M842" s="490"/>
      <c r="N842" s="491"/>
      <c r="O842" s="491"/>
      <c r="P842" s="491"/>
      <c r="Q842" s="492"/>
      <c r="R842" s="493"/>
      <c r="S842" s="489"/>
      <c r="T842" s="492"/>
      <c r="U842" s="492"/>
      <c r="V842" s="493"/>
      <c r="W842" s="489"/>
      <c r="X842" s="489"/>
      <c r="Y842" s="493"/>
      <c r="Z842" s="489"/>
      <c r="AA842" s="489"/>
    </row>
    <row r="843" spans="2:27">
      <c r="B843" s="66" t="e">
        <f>LEFT(VLOOKUP(K843,'TCon08 al 2019-02-26'!$A$1:$H$68,6,0),6)</f>
        <v>#N/A</v>
      </c>
      <c r="C843" s="66" t="e">
        <f t="shared" si="59"/>
        <v>#N/A</v>
      </c>
      <c r="D843" s="66" t="e">
        <f>VLOOKUP(K843,'TCon08 al 2019-02-26'!$A$1:$H$68,8,0)</f>
        <v>#N/A</v>
      </c>
      <c r="E843" s="66">
        <f t="shared" si="60"/>
        <v>1900</v>
      </c>
      <c r="F843" s="66">
        <f t="shared" si="57"/>
        <v>0</v>
      </c>
      <c r="G843" s="10" t="str">
        <f t="shared" si="58"/>
        <v>19000</v>
      </c>
      <c r="H843" s="489"/>
      <c r="I843" s="489"/>
      <c r="J843" s="489"/>
      <c r="K843" s="489"/>
      <c r="L843" s="489"/>
      <c r="M843" s="490"/>
      <c r="N843" s="491"/>
      <c r="O843" s="491"/>
      <c r="P843" s="491"/>
      <c r="Q843" s="492"/>
      <c r="R843" s="493"/>
      <c r="S843" s="489"/>
      <c r="T843" s="492"/>
      <c r="U843" s="492"/>
      <c r="V843" s="493"/>
      <c r="W843" s="489"/>
      <c r="X843" s="489"/>
      <c r="Y843" s="493"/>
      <c r="Z843" s="489"/>
      <c r="AA843" s="489"/>
    </row>
    <row r="844" spans="2:27">
      <c r="B844" s="66" t="e">
        <f>LEFT(VLOOKUP(K844,'TCon08 al 2019-02-26'!$A$1:$H$68,6,0),6)</f>
        <v>#N/A</v>
      </c>
      <c r="C844" s="66" t="e">
        <f t="shared" si="59"/>
        <v>#N/A</v>
      </c>
      <c r="D844" s="66" t="e">
        <f>VLOOKUP(K844,'TCon08 al 2019-02-26'!$A$1:$H$68,8,0)</f>
        <v>#N/A</v>
      </c>
      <c r="E844" s="66">
        <f t="shared" si="60"/>
        <v>1900</v>
      </c>
      <c r="F844" s="66">
        <f t="shared" si="57"/>
        <v>0</v>
      </c>
      <c r="G844" s="10" t="str">
        <f t="shared" si="58"/>
        <v>19000</v>
      </c>
      <c r="H844" s="489"/>
      <c r="I844" s="489"/>
      <c r="J844" s="489"/>
      <c r="K844" s="489"/>
      <c r="L844" s="489"/>
      <c r="M844" s="490"/>
      <c r="N844" s="491"/>
      <c r="O844" s="491"/>
      <c r="P844" s="491"/>
      <c r="Q844" s="492"/>
      <c r="R844" s="493"/>
      <c r="S844" s="489"/>
      <c r="T844" s="492"/>
      <c r="U844" s="492"/>
      <c r="V844" s="493"/>
      <c r="W844" s="489"/>
      <c r="X844" s="489"/>
      <c r="Y844" s="493"/>
      <c r="Z844" s="489"/>
      <c r="AA844" s="489"/>
    </row>
    <row r="845" spans="2:27">
      <c r="B845" s="66" t="e">
        <f>LEFT(VLOOKUP(K845,'TCon08 al 2019-02-26'!$A$1:$H$68,6,0),6)</f>
        <v>#N/A</v>
      </c>
      <c r="C845" s="66" t="e">
        <f t="shared" si="59"/>
        <v>#N/A</v>
      </c>
      <c r="D845" s="66" t="e">
        <f>VLOOKUP(K845,'TCon08 al 2019-02-26'!$A$1:$H$68,8,0)</f>
        <v>#N/A</v>
      </c>
      <c r="E845" s="66">
        <f t="shared" si="60"/>
        <v>1900</v>
      </c>
      <c r="F845" s="66">
        <f t="shared" si="57"/>
        <v>0</v>
      </c>
      <c r="G845" s="10" t="str">
        <f t="shared" si="58"/>
        <v>19000</v>
      </c>
      <c r="H845" s="489"/>
      <c r="I845" s="489"/>
      <c r="J845" s="489"/>
      <c r="K845" s="489"/>
      <c r="L845" s="489"/>
      <c r="M845" s="490"/>
      <c r="N845" s="491"/>
      <c r="O845" s="491"/>
      <c r="P845" s="491"/>
      <c r="Q845" s="492"/>
      <c r="R845" s="493"/>
      <c r="S845" s="489"/>
      <c r="T845" s="492"/>
      <c r="U845" s="492"/>
      <c r="V845" s="493"/>
      <c r="W845" s="489"/>
      <c r="X845" s="489"/>
      <c r="Y845" s="493"/>
      <c r="Z845" s="489"/>
      <c r="AA845" s="489"/>
    </row>
    <row r="846" spans="2:27">
      <c r="B846" s="66" t="e">
        <f>LEFT(VLOOKUP(K846,'TCon08 al 2019-02-26'!$A$1:$H$68,6,0),6)</f>
        <v>#N/A</v>
      </c>
      <c r="C846" s="66" t="e">
        <f t="shared" si="59"/>
        <v>#N/A</v>
      </c>
      <c r="D846" s="66" t="e">
        <f>VLOOKUP(K846,'TCon08 al 2019-02-26'!$A$1:$H$68,8,0)</f>
        <v>#N/A</v>
      </c>
      <c r="E846" s="66">
        <f t="shared" si="60"/>
        <v>1900</v>
      </c>
      <c r="F846" s="66">
        <f t="shared" si="57"/>
        <v>0</v>
      </c>
      <c r="G846" s="10" t="str">
        <f t="shared" si="58"/>
        <v>19000</v>
      </c>
      <c r="H846" s="489"/>
      <c r="I846" s="489"/>
      <c r="J846" s="489"/>
      <c r="K846" s="489"/>
      <c r="L846" s="489"/>
      <c r="M846" s="490"/>
      <c r="N846" s="491"/>
      <c r="O846" s="491"/>
      <c r="P846" s="491"/>
      <c r="Q846" s="492"/>
      <c r="R846" s="493"/>
      <c r="S846" s="489"/>
      <c r="T846" s="492"/>
      <c r="U846" s="492"/>
      <c r="V846" s="493"/>
      <c r="W846" s="489"/>
      <c r="X846" s="489"/>
      <c r="Y846" s="493"/>
      <c r="Z846" s="489"/>
      <c r="AA846" s="489"/>
    </row>
    <row r="847" spans="2:27">
      <c r="B847" s="66" t="e">
        <f>LEFT(VLOOKUP(K847,'TCon08 al 2019-02-26'!$A$1:$H$68,6,0),6)</f>
        <v>#N/A</v>
      </c>
      <c r="C847" s="66" t="e">
        <f t="shared" si="59"/>
        <v>#N/A</v>
      </c>
      <c r="D847" s="66" t="e">
        <f>VLOOKUP(K847,'TCon08 al 2019-02-26'!$A$1:$H$68,8,0)</f>
        <v>#N/A</v>
      </c>
      <c r="E847" s="66">
        <f t="shared" si="60"/>
        <v>1900</v>
      </c>
      <c r="F847" s="66">
        <f t="shared" si="57"/>
        <v>0</v>
      </c>
      <c r="G847" s="10" t="str">
        <f t="shared" si="58"/>
        <v>19000</v>
      </c>
      <c r="H847" s="489"/>
      <c r="I847" s="489"/>
      <c r="J847" s="489"/>
      <c r="K847" s="489"/>
      <c r="L847" s="489"/>
      <c r="M847" s="490"/>
      <c r="N847" s="491"/>
      <c r="O847" s="491"/>
      <c r="P847" s="491"/>
      <c r="Q847" s="492"/>
      <c r="R847" s="493"/>
      <c r="S847" s="489"/>
      <c r="T847" s="492"/>
      <c r="U847" s="492"/>
      <c r="V847" s="493"/>
      <c r="W847" s="489"/>
      <c r="X847" s="489"/>
      <c r="Y847" s="493"/>
      <c r="Z847" s="489"/>
      <c r="AA847" s="489"/>
    </row>
    <row r="848" spans="2:27">
      <c r="B848" s="66" t="e">
        <f>LEFT(VLOOKUP(K848,'TCon08 al 2019-02-26'!$A$1:$H$68,6,0),6)</f>
        <v>#N/A</v>
      </c>
      <c r="C848" s="66" t="e">
        <f t="shared" si="59"/>
        <v>#N/A</v>
      </c>
      <c r="D848" s="66" t="e">
        <f>VLOOKUP(K848,'TCon08 al 2019-02-26'!$A$1:$H$68,8,0)</f>
        <v>#N/A</v>
      </c>
      <c r="E848" s="66">
        <f t="shared" si="60"/>
        <v>1900</v>
      </c>
      <c r="F848" s="66">
        <f t="shared" si="57"/>
        <v>0</v>
      </c>
      <c r="G848" s="10" t="str">
        <f t="shared" si="58"/>
        <v>19000</v>
      </c>
      <c r="H848" s="489"/>
      <c r="I848" s="489"/>
      <c r="J848" s="489"/>
      <c r="K848" s="489"/>
      <c r="L848" s="489"/>
      <c r="M848" s="490"/>
      <c r="N848" s="491"/>
      <c r="O848" s="491"/>
      <c r="P848" s="491"/>
      <c r="Q848" s="492"/>
      <c r="R848" s="493"/>
      <c r="S848" s="489"/>
      <c r="T848" s="492"/>
      <c r="U848" s="492"/>
      <c r="V848" s="493"/>
      <c r="W848" s="489"/>
      <c r="X848" s="489"/>
      <c r="Y848" s="493"/>
      <c r="Z848" s="489"/>
      <c r="AA848" s="489"/>
    </row>
    <row r="849" spans="2:27">
      <c r="B849" s="66" t="e">
        <f>LEFT(VLOOKUP(K849,'TCon08 al 2019-02-26'!$A$1:$H$68,6,0),6)</f>
        <v>#N/A</v>
      </c>
      <c r="C849" s="66" t="e">
        <f t="shared" si="59"/>
        <v>#N/A</v>
      </c>
      <c r="D849" s="66" t="e">
        <f>VLOOKUP(K849,'TCon08 al 2019-02-26'!$A$1:$H$68,8,0)</f>
        <v>#N/A</v>
      </c>
      <c r="E849" s="66">
        <f t="shared" si="60"/>
        <v>1900</v>
      </c>
      <c r="F849" s="66">
        <f t="shared" si="57"/>
        <v>0</v>
      </c>
      <c r="G849" s="10" t="str">
        <f t="shared" si="58"/>
        <v>19000</v>
      </c>
      <c r="H849" s="489"/>
      <c r="I849" s="489"/>
      <c r="J849" s="489"/>
      <c r="K849" s="489"/>
      <c r="L849" s="489"/>
      <c r="M849" s="490"/>
      <c r="N849" s="491"/>
      <c r="O849" s="491"/>
      <c r="P849" s="491"/>
      <c r="Q849" s="492"/>
      <c r="R849" s="493"/>
      <c r="S849" s="489"/>
      <c r="T849" s="492"/>
      <c r="U849" s="492"/>
      <c r="V849" s="493"/>
      <c r="W849" s="489"/>
      <c r="X849" s="489"/>
      <c r="Y849" s="493"/>
      <c r="Z849" s="489"/>
      <c r="AA849" s="489"/>
    </row>
    <row r="850" spans="2:27">
      <c r="B850" s="66" t="e">
        <f>LEFT(VLOOKUP(K850,'TCon08 al 2019-02-26'!$A$1:$H$68,6,0),6)</f>
        <v>#N/A</v>
      </c>
      <c r="C850" s="66" t="e">
        <f t="shared" si="59"/>
        <v>#N/A</v>
      </c>
      <c r="D850" s="66" t="e">
        <f>VLOOKUP(K850,'TCon08 al 2019-02-26'!$A$1:$H$68,8,0)</f>
        <v>#N/A</v>
      </c>
      <c r="E850" s="66">
        <f t="shared" si="60"/>
        <v>1900</v>
      </c>
      <c r="F850" s="66">
        <f t="shared" si="57"/>
        <v>0</v>
      </c>
      <c r="G850" s="10" t="str">
        <f t="shared" si="58"/>
        <v>19000</v>
      </c>
      <c r="H850" s="489"/>
      <c r="I850" s="489"/>
      <c r="J850" s="489"/>
      <c r="K850" s="489"/>
      <c r="L850" s="489"/>
      <c r="M850" s="490"/>
      <c r="N850" s="491"/>
      <c r="O850" s="491"/>
      <c r="P850" s="491"/>
      <c r="Q850" s="492"/>
      <c r="R850" s="493"/>
      <c r="S850" s="489"/>
      <c r="T850" s="492"/>
      <c r="U850" s="492"/>
      <c r="V850" s="493"/>
      <c r="W850" s="489"/>
      <c r="X850" s="489"/>
      <c r="Y850" s="493"/>
      <c r="Z850" s="489"/>
      <c r="AA850" s="489"/>
    </row>
    <row r="851" spans="2:27">
      <c r="B851" s="66" t="e">
        <f>LEFT(VLOOKUP(K851,'TCon08 al 2019-02-26'!$A$1:$H$68,6,0),6)</f>
        <v>#N/A</v>
      </c>
      <c r="C851" s="66" t="e">
        <f t="shared" si="59"/>
        <v>#N/A</v>
      </c>
      <c r="D851" s="66" t="e">
        <f>VLOOKUP(K851,'TCon08 al 2019-02-26'!$A$1:$H$68,8,0)</f>
        <v>#N/A</v>
      </c>
      <c r="E851" s="66">
        <f t="shared" si="60"/>
        <v>1900</v>
      </c>
      <c r="F851" s="66">
        <f t="shared" si="57"/>
        <v>0</v>
      </c>
      <c r="G851" s="10" t="str">
        <f t="shared" si="58"/>
        <v>19000</v>
      </c>
      <c r="H851" s="489"/>
      <c r="I851" s="489"/>
      <c r="J851" s="489"/>
      <c r="K851" s="489"/>
      <c r="L851" s="489"/>
      <c r="M851" s="490"/>
      <c r="N851" s="491"/>
      <c r="O851" s="491"/>
      <c r="P851" s="491"/>
      <c r="Q851" s="492"/>
      <c r="R851" s="493"/>
      <c r="S851" s="489"/>
      <c r="T851" s="492"/>
      <c r="U851" s="492"/>
      <c r="V851" s="493"/>
      <c r="W851" s="489"/>
      <c r="X851" s="489"/>
      <c r="Y851" s="493"/>
      <c r="Z851" s="489"/>
      <c r="AA851" s="489"/>
    </row>
    <row r="852" spans="2:27">
      <c r="B852" s="66" t="e">
        <f>LEFT(VLOOKUP(K852,'TCon08 al 2019-02-26'!$A$1:$H$68,6,0),6)</f>
        <v>#N/A</v>
      </c>
      <c r="C852" s="66" t="e">
        <f t="shared" si="59"/>
        <v>#N/A</v>
      </c>
      <c r="D852" s="66" t="e">
        <f>VLOOKUP(K852,'TCon08 al 2019-02-26'!$A$1:$H$68,8,0)</f>
        <v>#N/A</v>
      </c>
      <c r="E852" s="66">
        <f t="shared" si="60"/>
        <v>1900</v>
      </c>
      <c r="F852" s="66">
        <f t="shared" si="57"/>
        <v>0</v>
      </c>
      <c r="G852" s="10" t="str">
        <f t="shared" si="58"/>
        <v>19000</v>
      </c>
      <c r="H852" s="489"/>
      <c r="I852" s="489"/>
      <c r="J852" s="489"/>
      <c r="K852" s="489"/>
      <c r="L852" s="489"/>
      <c r="M852" s="490"/>
      <c r="N852" s="491"/>
      <c r="O852" s="491"/>
      <c r="P852" s="491"/>
      <c r="Q852" s="492"/>
      <c r="R852" s="493"/>
      <c r="S852" s="489"/>
      <c r="T852" s="492"/>
      <c r="U852" s="492"/>
      <c r="V852" s="493"/>
      <c r="W852" s="489"/>
      <c r="X852" s="489"/>
      <c r="Y852" s="493"/>
      <c r="Z852" s="489"/>
      <c r="AA852" s="489"/>
    </row>
    <row r="853" spans="2:27">
      <c r="B853" s="66" t="e">
        <f>LEFT(VLOOKUP(K853,'TCon08 al 2019-02-26'!$A$1:$H$68,6,0),6)</f>
        <v>#N/A</v>
      </c>
      <c r="C853" s="66" t="e">
        <f t="shared" si="59"/>
        <v>#N/A</v>
      </c>
      <c r="D853" s="66" t="e">
        <f>VLOOKUP(K853,'TCon08 al 2019-02-26'!$A$1:$H$68,8,0)</f>
        <v>#N/A</v>
      </c>
      <c r="E853" s="66">
        <f t="shared" si="60"/>
        <v>1900</v>
      </c>
      <c r="F853" s="66">
        <f t="shared" si="57"/>
        <v>0</v>
      </c>
      <c r="G853" s="10" t="str">
        <f t="shared" si="58"/>
        <v>19000</v>
      </c>
      <c r="H853" s="489"/>
      <c r="I853" s="489"/>
      <c r="J853" s="489"/>
      <c r="K853" s="489"/>
      <c r="L853" s="489"/>
      <c r="M853" s="490"/>
      <c r="N853" s="491"/>
      <c r="O853" s="491"/>
      <c r="P853" s="491"/>
      <c r="Q853" s="492"/>
      <c r="R853" s="493"/>
      <c r="S853" s="489"/>
      <c r="T853" s="492"/>
      <c r="U853" s="492"/>
      <c r="V853" s="493"/>
      <c r="W853" s="489"/>
      <c r="X853" s="489"/>
      <c r="Y853" s="493"/>
      <c r="Z853" s="489"/>
      <c r="AA853" s="489"/>
    </row>
    <row r="854" spans="2:27">
      <c r="B854" s="66" t="e">
        <f>LEFT(VLOOKUP(K854,'TCon08 al 2019-02-26'!$A$1:$H$68,6,0),6)</f>
        <v>#N/A</v>
      </c>
      <c r="C854" s="66" t="e">
        <f t="shared" si="59"/>
        <v>#N/A</v>
      </c>
      <c r="D854" s="66" t="e">
        <f>VLOOKUP(K854,'TCon08 al 2019-02-26'!$A$1:$H$68,8,0)</f>
        <v>#N/A</v>
      </c>
      <c r="E854" s="66">
        <f t="shared" si="60"/>
        <v>1900</v>
      </c>
      <c r="F854" s="66">
        <f t="shared" si="57"/>
        <v>0</v>
      </c>
      <c r="G854" s="10" t="str">
        <f t="shared" si="58"/>
        <v>19000</v>
      </c>
      <c r="H854" s="489"/>
      <c r="I854" s="489"/>
      <c r="J854" s="489"/>
      <c r="K854" s="489"/>
      <c r="L854" s="489"/>
      <c r="M854" s="490"/>
      <c r="N854" s="491"/>
      <c r="O854" s="491"/>
      <c r="P854" s="491"/>
      <c r="Q854" s="492"/>
      <c r="R854" s="493"/>
      <c r="S854" s="489"/>
      <c r="T854" s="492"/>
      <c r="U854" s="492"/>
      <c r="V854" s="493"/>
      <c r="W854" s="489"/>
      <c r="X854" s="489"/>
      <c r="Y854" s="493"/>
      <c r="Z854" s="489"/>
      <c r="AA854" s="489"/>
    </row>
    <row r="855" spans="2:27">
      <c r="B855" s="66" t="e">
        <f>LEFT(VLOOKUP(K855,'TCon08 al 2019-02-26'!$A$1:$H$68,6,0),6)</f>
        <v>#N/A</v>
      </c>
      <c r="C855" s="66" t="e">
        <f t="shared" si="59"/>
        <v>#N/A</v>
      </c>
      <c r="D855" s="66" t="e">
        <f>VLOOKUP(K855,'TCon08 al 2019-02-26'!$A$1:$H$68,8,0)</f>
        <v>#N/A</v>
      </c>
      <c r="E855" s="66">
        <f t="shared" si="60"/>
        <v>1900</v>
      </c>
      <c r="F855" s="66">
        <f t="shared" si="57"/>
        <v>0</v>
      </c>
      <c r="G855" s="10" t="str">
        <f t="shared" si="58"/>
        <v>19000</v>
      </c>
      <c r="H855" s="489"/>
      <c r="I855" s="489"/>
      <c r="J855" s="489"/>
      <c r="K855" s="489"/>
      <c r="L855" s="489"/>
      <c r="M855" s="490"/>
      <c r="N855" s="491"/>
      <c r="O855" s="491"/>
      <c r="P855" s="491"/>
      <c r="Q855" s="492"/>
      <c r="R855" s="493"/>
      <c r="S855" s="489"/>
      <c r="T855" s="492"/>
      <c r="U855" s="492"/>
      <c r="V855" s="493"/>
      <c r="W855" s="489"/>
      <c r="X855" s="489"/>
      <c r="Y855" s="493"/>
      <c r="Z855" s="489"/>
      <c r="AA855" s="489"/>
    </row>
    <row r="856" spans="2:27">
      <c r="B856" s="66" t="e">
        <f>LEFT(VLOOKUP(K856,'TCon08 al 2019-02-26'!$A$1:$H$68,6,0),6)</f>
        <v>#N/A</v>
      </c>
      <c r="C856" s="66" t="e">
        <f t="shared" si="59"/>
        <v>#N/A</v>
      </c>
      <c r="D856" s="66" t="e">
        <f>VLOOKUP(K856,'TCon08 al 2019-02-26'!$A$1:$H$68,8,0)</f>
        <v>#N/A</v>
      </c>
      <c r="E856" s="66">
        <f t="shared" si="60"/>
        <v>1900</v>
      </c>
      <c r="F856" s="66">
        <f t="shared" si="57"/>
        <v>0</v>
      </c>
      <c r="G856" s="10" t="str">
        <f t="shared" si="58"/>
        <v>19000</v>
      </c>
      <c r="H856" s="489"/>
      <c r="I856" s="489"/>
      <c r="J856" s="489"/>
      <c r="K856" s="489"/>
      <c r="L856" s="489"/>
      <c r="M856" s="490"/>
      <c r="N856" s="491"/>
      <c r="O856" s="491"/>
      <c r="P856" s="491"/>
      <c r="Q856" s="492"/>
      <c r="R856" s="493"/>
      <c r="S856" s="489"/>
      <c r="T856" s="492"/>
      <c r="U856" s="492"/>
      <c r="V856" s="493"/>
      <c r="W856" s="489"/>
      <c r="X856" s="489"/>
      <c r="Y856" s="493"/>
      <c r="Z856" s="489"/>
      <c r="AA856" s="489"/>
    </row>
    <row r="857" spans="2:27">
      <c r="B857" s="66" t="e">
        <f>LEFT(VLOOKUP(K857,'TCon08 al 2019-02-26'!$A$1:$H$68,6,0),6)</f>
        <v>#N/A</v>
      </c>
      <c r="C857" s="66" t="e">
        <f t="shared" si="59"/>
        <v>#N/A</v>
      </c>
      <c r="D857" s="66" t="e">
        <f>VLOOKUP(K857,'TCon08 al 2019-02-26'!$A$1:$H$68,8,0)</f>
        <v>#N/A</v>
      </c>
      <c r="E857" s="66">
        <f t="shared" si="60"/>
        <v>1900</v>
      </c>
      <c r="F857" s="66">
        <f t="shared" si="57"/>
        <v>0</v>
      </c>
      <c r="G857" s="10" t="str">
        <f t="shared" si="58"/>
        <v>19000</v>
      </c>
      <c r="H857" s="489"/>
      <c r="I857" s="489"/>
      <c r="J857" s="489"/>
      <c r="K857" s="489"/>
      <c r="L857" s="489"/>
      <c r="M857" s="490"/>
      <c r="N857" s="491"/>
      <c r="O857" s="491"/>
      <c r="P857" s="491"/>
      <c r="Q857" s="492"/>
      <c r="R857" s="493"/>
      <c r="S857" s="489"/>
      <c r="T857" s="492"/>
      <c r="U857" s="492"/>
      <c r="V857" s="493"/>
      <c r="W857" s="489"/>
      <c r="X857" s="489"/>
      <c r="Y857" s="493"/>
      <c r="Z857" s="489"/>
      <c r="AA857" s="489"/>
    </row>
    <row r="858" spans="2:27">
      <c r="B858" s="66" t="e">
        <f>LEFT(VLOOKUP(K858,'TCon08 al 2019-02-26'!$A$1:$H$68,6,0),6)</f>
        <v>#N/A</v>
      </c>
      <c r="C858" s="66" t="e">
        <f t="shared" si="59"/>
        <v>#N/A</v>
      </c>
      <c r="D858" s="66" t="e">
        <f>VLOOKUP(K858,'TCon08 al 2019-02-26'!$A$1:$H$68,8,0)</f>
        <v>#N/A</v>
      </c>
      <c r="E858" s="66">
        <f t="shared" si="60"/>
        <v>1900</v>
      </c>
      <c r="F858" s="66">
        <f t="shared" si="57"/>
        <v>0</v>
      </c>
      <c r="G858" s="10" t="str">
        <f t="shared" si="58"/>
        <v>19000</v>
      </c>
      <c r="H858" s="489"/>
      <c r="I858" s="489"/>
      <c r="J858" s="489"/>
      <c r="K858" s="489"/>
      <c r="L858" s="489"/>
      <c r="M858" s="490"/>
      <c r="N858" s="491"/>
      <c r="O858" s="491"/>
      <c r="P858" s="491"/>
      <c r="Q858" s="492"/>
      <c r="R858" s="493"/>
      <c r="S858" s="489"/>
      <c r="T858" s="492"/>
      <c r="U858" s="492"/>
      <c r="V858" s="493"/>
      <c r="W858" s="489"/>
      <c r="X858" s="489"/>
      <c r="Y858" s="493"/>
      <c r="Z858" s="489"/>
      <c r="AA858" s="489"/>
    </row>
    <row r="859" spans="2:27">
      <c r="B859" s="66" t="e">
        <f>LEFT(VLOOKUP(K859,'TCon08 al 2019-02-26'!$A$1:$H$68,6,0),6)</f>
        <v>#N/A</v>
      </c>
      <c r="C859" s="66" t="e">
        <f t="shared" si="59"/>
        <v>#N/A</v>
      </c>
      <c r="D859" s="66" t="e">
        <f>VLOOKUP(K859,'TCon08 al 2019-02-26'!$A$1:$H$68,8,0)</f>
        <v>#N/A</v>
      </c>
      <c r="E859" s="66">
        <f t="shared" si="60"/>
        <v>1900</v>
      </c>
      <c r="F859" s="66">
        <f t="shared" si="57"/>
        <v>0</v>
      </c>
      <c r="G859" s="10" t="str">
        <f t="shared" si="58"/>
        <v>19000</v>
      </c>
      <c r="H859" s="489"/>
      <c r="I859" s="489"/>
      <c r="J859" s="489"/>
      <c r="K859" s="489"/>
      <c r="L859" s="489"/>
      <c r="M859" s="490"/>
      <c r="N859" s="491"/>
      <c r="O859" s="491"/>
      <c r="P859" s="491"/>
      <c r="Q859" s="492"/>
      <c r="R859" s="493"/>
      <c r="S859" s="489"/>
      <c r="T859" s="492"/>
      <c r="U859" s="492"/>
      <c r="V859" s="493"/>
      <c r="W859" s="489"/>
      <c r="X859" s="489"/>
      <c r="Y859" s="493"/>
      <c r="Z859" s="489"/>
      <c r="AA859" s="489"/>
    </row>
    <row r="860" spans="2:27">
      <c r="B860" s="66" t="e">
        <f>LEFT(VLOOKUP(K860,'TCon08 al 2019-02-26'!$A$1:$H$68,6,0),6)</f>
        <v>#N/A</v>
      </c>
      <c r="C860" s="66" t="e">
        <f t="shared" si="59"/>
        <v>#N/A</v>
      </c>
      <c r="D860" s="66" t="e">
        <f>VLOOKUP(K860,'TCon08 al 2019-02-26'!$A$1:$H$68,8,0)</f>
        <v>#N/A</v>
      </c>
      <c r="E860" s="66">
        <f t="shared" si="60"/>
        <v>1900</v>
      </c>
      <c r="F860" s="66">
        <f t="shared" si="57"/>
        <v>0</v>
      </c>
      <c r="G860" s="10" t="str">
        <f t="shared" si="58"/>
        <v>19000</v>
      </c>
      <c r="H860" s="489"/>
      <c r="I860" s="489"/>
      <c r="J860" s="489"/>
      <c r="K860" s="489"/>
      <c r="L860" s="489"/>
      <c r="M860" s="490"/>
      <c r="N860" s="491"/>
      <c r="O860" s="491"/>
      <c r="P860" s="491"/>
      <c r="Q860" s="492"/>
      <c r="R860" s="493"/>
      <c r="S860" s="489"/>
      <c r="T860" s="492"/>
      <c r="U860" s="492"/>
      <c r="V860" s="493"/>
      <c r="W860" s="489"/>
      <c r="X860" s="489"/>
      <c r="Y860" s="493"/>
      <c r="Z860" s="489"/>
      <c r="AA860" s="489"/>
    </row>
    <row r="861" spans="2:27">
      <c r="B861" s="66" t="e">
        <f>LEFT(VLOOKUP(K861,'TCon08 al 2019-02-26'!$A$1:$H$68,6,0),6)</f>
        <v>#N/A</v>
      </c>
      <c r="C861" s="66" t="e">
        <f t="shared" si="59"/>
        <v>#N/A</v>
      </c>
      <c r="D861" s="66" t="e">
        <f>VLOOKUP(K861,'TCon08 al 2019-02-26'!$A$1:$H$68,8,0)</f>
        <v>#N/A</v>
      </c>
      <c r="E861" s="66">
        <f t="shared" si="60"/>
        <v>1900</v>
      </c>
      <c r="F861" s="66">
        <f t="shared" si="57"/>
        <v>0</v>
      </c>
      <c r="G861" s="10" t="str">
        <f t="shared" si="58"/>
        <v>19000</v>
      </c>
      <c r="H861" s="489"/>
      <c r="I861" s="489"/>
      <c r="J861" s="489"/>
      <c r="K861" s="489"/>
      <c r="L861" s="489"/>
      <c r="M861" s="490"/>
      <c r="N861" s="491"/>
      <c r="O861" s="491"/>
      <c r="P861" s="491"/>
      <c r="Q861" s="492"/>
      <c r="R861" s="493"/>
      <c r="S861" s="489"/>
      <c r="T861" s="492"/>
      <c r="U861" s="492"/>
      <c r="V861" s="493"/>
      <c r="W861" s="489"/>
      <c r="X861" s="489"/>
      <c r="Y861" s="493"/>
      <c r="Z861" s="489"/>
      <c r="AA861" s="489"/>
    </row>
    <row r="862" spans="2:27">
      <c r="B862" s="66" t="e">
        <f>LEFT(VLOOKUP(K862,'TCon08 al 2019-02-26'!$A$1:$H$68,6,0),6)</f>
        <v>#N/A</v>
      </c>
      <c r="C862" s="66" t="e">
        <f t="shared" si="59"/>
        <v>#N/A</v>
      </c>
      <c r="D862" s="66" t="e">
        <f>VLOOKUP(K862,'TCon08 al 2019-02-26'!$A$1:$H$68,8,0)</f>
        <v>#N/A</v>
      </c>
      <c r="E862" s="66">
        <f t="shared" si="60"/>
        <v>1900</v>
      </c>
      <c r="F862" s="66">
        <f t="shared" si="57"/>
        <v>0</v>
      </c>
      <c r="G862" s="10" t="str">
        <f t="shared" si="58"/>
        <v>19000</v>
      </c>
      <c r="H862" s="489"/>
      <c r="I862" s="489"/>
      <c r="J862" s="489"/>
      <c r="K862" s="489"/>
      <c r="L862" s="489"/>
      <c r="M862" s="490"/>
      <c r="N862" s="491"/>
      <c r="O862" s="491"/>
      <c r="P862" s="491"/>
      <c r="Q862" s="492"/>
      <c r="R862" s="493"/>
      <c r="S862" s="489"/>
      <c r="T862" s="492"/>
      <c r="U862" s="492"/>
      <c r="V862" s="493"/>
      <c r="W862" s="489"/>
      <c r="X862" s="489"/>
      <c r="Y862" s="493"/>
      <c r="Z862" s="489"/>
      <c r="AA862" s="489"/>
    </row>
    <row r="863" spans="2:27">
      <c r="B863" s="66" t="e">
        <f>LEFT(VLOOKUP(K863,'TCon08 al 2019-02-26'!$A$1:$H$68,6,0),6)</f>
        <v>#N/A</v>
      </c>
      <c r="C863" s="66" t="e">
        <f t="shared" si="59"/>
        <v>#N/A</v>
      </c>
      <c r="D863" s="66" t="e">
        <f>VLOOKUP(K863,'TCon08 al 2019-02-26'!$A$1:$H$68,8,0)</f>
        <v>#N/A</v>
      </c>
      <c r="E863" s="66">
        <f t="shared" si="60"/>
        <v>1900</v>
      </c>
      <c r="F863" s="66">
        <f t="shared" si="57"/>
        <v>0</v>
      </c>
      <c r="G863" s="10" t="str">
        <f t="shared" si="58"/>
        <v>19000</v>
      </c>
      <c r="H863" s="489"/>
      <c r="I863" s="489"/>
      <c r="J863" s="489"/>
      <c r="K863" s="489"/>
      <c r="L863" s="489"/>
      <c r="M863" s="490"/>
      <c r="N863" s="491"/>
      <c r="O863" s="491"/>
      <c r="P863" s="491"/>
      <c r="Q863" s="492"/>
      <c r="R863" s="493"/>
      <c r="S863" s="489"/>
      <c r="T863" s="492"/>
      <c r="U863" s="492"/>
      <c r="V863" s="493"/>
      <c r="W863" s="489"/>
      <c r="X863" s="489"/>
      <c r="Y863" s="493"/>
      <c r="Z863" s="489"/>
      <c r="AA863" s="489"/>
    </row>
    <row r="864" spans="2:27">
      <c r="B864" s="66" t="e">
        <f>LEFT(VLOOKUP(K864,'TCon08 al 2019-02-26'!$A$1:$H$68,6,0),6)</f>
        <v>#N/A</v>
      </c>
      <c r="C864" s="66" t="e">
        <f t="shared" si="59"/>
        <v>#N/A</v>
      </c>
      <c r="D864" s="66" t="e">
        <f>VLOOKUP(K864,'TCon08 al 2019-02-26'!$A$1:$H$68,8,0)</f>
        <v>#N/A</v>
      </c>
      <c r="E864" s="66">
        <f t="shared" si="60"/>
        <v>1900</v>
      </c>
      <c r="F864" s="66">
        <f t="shared" si="57"/>
        <v>0</v>
      </c>
      <c r="G864" s="10" t="str">
        <f t="shared" si="58"/>
        <v>19000</v>
      </c>
      <c r="H864" s="489"/>
      <c r="I864" s="489"/>
      <c r="J864" s="489"/>
      <c r="K864" s="489"/>
      <c r="L864" s="489"/>
      <c r="M864" s="490"/>
      <c r="N864" s="491"/>
      <c r="O864" s="491"/>
      <c r="P864" s="491"/>
      <c r="Q864" s="492"/>
      <c r="R864" s="493"/>
      <c r="S864" s="489"/>
      <c r="T864" s="492"/>
      <c r="U864" s="492"/>
      <c r="V864" s="493"/>
      <c r="W864" s="489"/>
      <c r="X864" s="489"/>
      <c r="Y864" s="493"/>
      <c r="Z864" s="489"/>
      <c r="AA864" s="489"/>
    </row>
    <row r="865" spans="2:27">
      <c r="B865" s="66" t="e">
        <f>LEFT(VLOOKUP(K865,'TCon08 al 2019-02-26'!$A$1:$H$68,6,0),6)</f>
        <v>#N/A</v>
      </c>
      <c r="C865" s="66" t="e">
        <f t="shared" si="59"/>
        <v>#N/A</v>
      </c>
      <c r="D865" s="66" t="e">
        <f>VLOOKUP(K865,'TCon08 al 2019-02-26'!$A$1:$H$68,8,0)</f>
        <v>#N/A</v>
      </c>
      <c r="E865" s="66">
        <f t="shared" si="60"/>
        <v>1900</v>
      </c>
      <c r="F865" s="66">
        <f t="shared" si="57"/>
        <v>0</v>
      </c>
      <c r="G865" s="10" t="str">
        <f t="shared" si="58"/>
        <v>19000</v>
      </c>
      <c r="H865" s="489"/>
      <c r="I865" s="489"/>
      <c r="J865" s="489"/>
      <c r="K865" s="489"/>
      <c r="L865" s="489"/>
      <c r="M865" s="490"/>
      <c r="N865" s="491"/>
      <c r="O865" s="491"/>
      <c r="P865" s="491"/>
      <c r="Q865" s="492"/>
      <c r="R865" s="493"/>
      <c r="S865" s="489"/>
      <c r="T865" s="492"/>
      <c r="U865" s="492"/>
      <c r="V865" s="493"/>
      <c r="W865" s="489"/>
      <c r="X865" s="489"/>
      <c r="Y865" s="493"/>
      <c r="Z865" s="489"/>
      <c r="AA865" s="489"/>
    </row>
    <row r="866" spans="2:27">
      <c r="B866" s="66" t="e">
        <f>LEFT(VLOOKUP(K866,'TCon08 al 2019-02-26'!$A$1:$H$68,6,0),6)</f>
        <v>#N/A</v>
      </c>
      <c r="C866" s="66" t="e">
        <f t="shared" si="59"/>
        <v>#N/A</v>
      </c>
      <c r="D866" s="66" t="e">
        <f>VLOOKUP(K866,'TCon08 al 2019-02-26'!$A$1:$H$68,8,0)</f>
        <v>#N/A</v>
      </c>
      <c r="E866" s="66">
        <f t="shared" si="60"/>
        <v>1900</v>
      </c>
      <c r="F866" s="66">
        <f t="shared" si="57"/>
        <v>0</v>
      </c>
      <c r="G866" s="10" t="str">
        <f t="shared" si="58"/>
        <v>19000</v>
      </c>
      <c r="H866" s="489"/>
      <c r="I866" s="489"/>
      <c r="J866" s="489"/>
      <c r="K866" s="489"/>
      <c r="L866" s="489"/>
      <c r="M866" s="490"/>
      <c r="N866" s="491"/>
      <c r="O866" s="491"/>
      <c r="P866" s="491"/>
      <c r="Q866" s="492"/>
      <c r="R866" s="493"/>
      <c r="S866" s="489"/>
      <c r="T866" s="492"/>
      <c r="U866" s="492"/>
      <c r="V866" s="493"/>
      <c r="W866" s="489"/>
      <c r="X866" s="489"/>
      <c r="Y866" s="493"/>
      <c r="Z866" s="489"/>
      <c r="AA866" s="489"/>
    </row>
    <row r="867" spans="2:27">
      <c r="B867" s="66" t="e">
        <f>LEFT(VLOOKUP(K867,'TCon08 al 2019-02-26'!$A$1:$H$68,6,0),6)</f>
        <v>#N/A</v>
      </c>
      <c r="C867" s="66" t="e">
        <f t="shared" si="59"/>
        <v>#N/A</v>
      </c>
      <c r="D867" s="66" t="e">
        <f>VLOOKUP(K867,'TCon08 al 2019-02-26'!$A$1:$H$68,8,0)</f>
        <v>#N/A</v>
      </c>
      <c r="E867" s="66">
        <f t="shared" si="60"/>
        <v>1900</v>
      </c>
      <c r="F867" s="66">
        <f t="shared" si="57"/>
        <v>0</v>
      </c>
      <c r="G867" s="10" t="str">
        <f t="shared" si="58"/>
        <v>19000</v>
      </c>
      <c r="H867" s="489"/>
      <c r="I867" s="489"/>
      <c r="J867" s="489"/>
      <c r="K867" s="489"/>
      <c r="L867" s="489"/>
      <c r="M867" s="490"/>
      <c r="N867" s="491"/>
      <c r="O867" s="491"/>
      <c r="P867" s="491"/>
      <c r="Q867" s="492"/>
      <c r="R867" s="493"/>
      <c r="S867" s="489"/>
      <c r="T867" s="492"/>
      <c r="U867" s="492"/>
      <c r="V867" s="493"/>
      <c r="W867" s="489"/>
      <c r="X867" s="489"/>
      <c r="Y867" s="493"/>
      <c r="Z867" s="489"/>
      <c r="AA867" s="489"/>
    </row>
    <row r="868" spans="2:27">
      <c r="B868" s="66" t="e">
        <f>LEFT(VLOOKUP(K868,'TCon08 al 2019-02-26'!$A$1:$H$68,6,0),6)</f>
        <v>#N/A</v>
      </c>
      <c r="C868" s="66" t="e">
        <f t="shared" si="59"/>
        <v>#N/A</v>
      </c>
      <c r="D868" s="66" t="e">
        <f>VLOOKUP(K868,'TCon08 al 2019-02-26'!$A$1:$H$68,8,0)</f>
        <v>#N/A</v>
      </c>
      <c r="E868" s="66">
        <f t="shared" si="60"/>
        <v>1900</v>
      </c>
      <c r="F868" s="66">
        <f t="shared" si="57"/>
        <v>0</v>
      </c>
      <c r="G868" s="10" t="str">
        <f t="shared" si="58"/>
        <v>19000</v>
      </c>
      <c r="H868" s="489"/>
      <c r="I868" s="489"/>
      <c r="J868" s="489"/>
      <c r="K868" s="489"/>
      <c r="L868" s="489"/>
      <c r="M868" s="490"/>
      <c r="N868" s="491"/>
      <c r="O868" s="491"/>
      <c r="P868" s="491"/>
      <c r="Q868" s="492"/>
      <c r="R868" s="493"/>
      <c r="S868" s="489"/>
      <c r="T868" s="492"/>
      <c r="U868" s="492"/>
      <c r="V868" s="493"/>
      <c r="W868" s="489"/>
      <c r="X868" s="489"/>
      <c r="Y868" s="493"/>
      <c r="Z868" s="489"/>
      <c r="AA868" s="489"/>
    </row>
    <row r="869" spans="2:27">
      <c r="B869" s="66" t="e">
        <f>LEFT(VLOOKUP(K869,'TCon08 al 2019-02-26'!$A$1:$H$68,6,0),6)</f>
        <v>#N/A</v>
      </c>
      <c r="C869" s="66" t="e">
        <f t="shared" si="59"/>
        <v>#N/A</v>
      </c>
      <c r="D869" s="66" t="e">
        <f>VLOOKUP(K869,'TCon08 al 2019-02-26'!$A$1:$H$68,8,0)</f>
        <v>#N/A</v>
      </c>
      <c r="E869" s="66">
        <f t="shared" si="60"/>
        <v>1900</v>
      </c>
      <c r="F869" s="66">
        <f t="shared" si="57"/>
        <v>0</v>
      </c>
      <c r="G869" s="10" t="str">
        <f t="shared" si="58"/>
        <v>19000</v>
      </c>
      <c r="H869" s="489"/>
      <c r="I869" s="489"/>
      <c r="J869" s="489"/>
      <c r="K869" s="489"/>
      <c r="L869" s="489"/>
      <c r="M869" s="490"/>
      <c r="N869" s="491"/>
      <c r="O869" s="491"/>
      <c r="P869" s="491"/>
      <c r="Q869" s="492"/>
      <c r="R869" s="493"/>
      <c r="S869" s="489"/>
      <c r="T869" s="492"/>
      <c r="U869" s="492"/>
      <c r="V869" s="493"/>
      <c r="W869" s="489"/>
      <c r="X869" s="489"/>
      <c r="Y869" s="493"/>
      <c r="Z869" s="489"/>
      <c r="AA869" s="489"/>
    </row>
    <row r="870" spans="2:27">
      <c r="B870" s="66" t="e">
        <f>LEFT(VLOOKUP(K870,'TCon08 al 2019-02-26'!$A$1:$H$68,6,0),6)</f>
        <v>#N/A</v>
      </c>
      <c r="C870" s="66" t="e">
        <f t="shared" si="59"/>
        <v>#N/A</v>
      </c>
      <c r="D870" s="66" t="e">
        <f>VLOOKUP(K870,'TCon08 al 2019-02-26'!$A$1:$H$68,8,0)</f>
        <v>#N/A</v>
      </c>
      <c r="E870" s="66">
        <f t="shared" si="60"/>
        <v>1900</v>
      </c>
      <c r="F870" s="66">
        <f t="shared" si="57"/>
        <v>0</v>
      </c>
      <c r="G870" s="10" t="str">
        <f t="shared" si="58"/>
        <v>19000</v>
      </c>
      <c r="H870" s="489"/>
      <c r="I870" s="489"/>
      <c r="J870" s="489"/>
      <c r="K870" s="489"/>
      <c r="L870" s="489"/>
      <c r="M870" s="490"/>
      <c r="N870" s="491"/>
      <c r="O870" s="491"/>
      <c r="P870" s="491"/>
      <c r="Q870" s="492"/>
      <c r="R870" s="493"/>
      <c r="S870" s="489"/>
      <c r="T870" s="492"/>
      <c r="U870" s="492"/>
      <c r="V870" s="493"/>
      <c r="W870" s="489"/>
      <c r="X870" s="489"/>
      <c r="Y870" s="493"/>
      <c r="Z870" s="489"/>
      <c r="AA870" s="489"/>
    </row>
    <row r="871" spans="2:27">
      <c r="B871" s="66" t="e">
        <f>LEFT(VLOOKUP(K871,'TCon08 al 2019-02-26'!$A$1:$H$68,6,0),6)</f>
        <v>#N/A</v>
      </c>
      <c r="C871" s="66" t="e">
        <f t="shared" si="59"/>
        <v>#N/A</v>
      </c>
      <c r="D871" s="66" t="e">
        <f>VLOOKUP(K871,'TCon08 al 2019-02-26'!$A$1:$H$68,8,0)</f>
        <v>#N/A</v>
      </c>
      <c r="E871" s="66">
        <f t="shared" si="60"/>
        <v>1900</v>
      </c>
      <c r="F871" s="66">
        <f t="shared" si="57"/>
        <v>0</v>
      </c>
      <c r="G871" s="10" t="str">
        <f t="shared" si="58"/>
        <v>19000</v>
      </c>
      <c r="H871" s="489"/>
      <c r="I871" s="489"/>
      <c r="J871" s="489"/>
      <c r="K871" s="489"/>
      <c r="L871" s="489"/>
      <c r="M871" s="490"/>
      <c r="N871" s="491"/>
      <c r="O871" s="491"/>
      <c r="P871" s="491"/>
      <c r="Q871" s="492"/>
      <c r="R871" s="493"/>
      <c r="S871" s="489"/>
      <c r="T871" s="492"/>
      <c r="U871" s="492"/>
      <c r="V871" s="493"/>
      <c r="W871" s="489"/>
      <c r="X871" s="489"/>
      <c r="Y871" s="493"/>
      <c r="Z871" s="489"/>
      <c r="AA871" s="489"/>
    </row>
    <row r="872" spans="2:27">
      <c r="B872" s="66" t="e">
        <f>LEFT(VLOOKUP(K872,'TCon08 al 2019-02-26'!$A$1:$H$68,6,0),6)</f>
        <v>#N/A</v>
      </c>
      <c r="C872" s="66" t="e">
        <f t="shared" si="59"/>
        <v>#N/A</v>
      </c>
      <c r="D872" s="66" t="e">
        <f>VLOOKUP(K872,'TCon08 al 2019-02-26'!$A$1:$H$68,8,0)</f>
        <v>#N/A</v>
      </c>
      <c r="E872" s="66">
        <f t="shared" si="60"/>
        <v>1900</v>
      </c>
      <c r="F872" s="66">
        <f t="shared" si="57"/>
        <v>0</v>
      </c>
      <c r="G872" s="10" t="str">
        <f t="shared" si="58"/>
        <v>19000</v>
      </c>
      <c r="H872" s="489"/>
      <c r="I872" s="489"/>
      <c r="J872" s="489"/>
      <c r="K872" s="489"/>
      <c r="L872" s="489"/>
      <c r="M872" s="490"/>
      <c r="N872" s="491"/>
      <c r="O872" s="491"/>
      <c r="P872" s="491"/>
      <c r="Q872" s="492"/>
      <c r="R872" s="493"/>
      <c r="S872" s="489"/>
      <c r="T872" s="492"/>
      <c r="U872" s="492"/>
      <c r="V872" s="493"/>
      <c r="W872" s="489"/>
      <c r="X872" s="489"/>
      <c r="Y872" s="493"/>
      <c r="Z872" s="489"/>
      <c r="AA872" s="489"/>
    </row>
    <row r="873" spans="2:27">
      <c r="B873" s="66" t="e">
        <f>LEFT(VLOOKUP(K873,'TCon08 al 2019-02-26'!$A$1:$H$68,6,0),6)</f>
        <v>#N/A</v>
      </c>
      <c r="C873" s="66" t="e">
        <f t="shared" si="59"/>
        <v>#N/A</v>
      </c>
      <c r="D873" s="66" t="e">
        <f>VLOOKUP(K873,'TCon08 al 2019-02-26'!$A$1:$H$68,8,0)</f>
        <v>#N/A</v>
      </c>
      <c r="E873" s="66">
        <f t="shared" si="60"/>
        <v>1900</v>
      </c>
      <c r="F873" s="66">
        <f t="shared" si="57"/>
        <v>0</v>
      </c>
      <c r="G873" s="10" t="str">
        <f t="shared" si="58"/>
        <v>19000</v>
      </c>
      <c r="H873" s="489"/>
      <c r="I873" s="489"/>
      <c r="J873" s="489"/>
      <c r="K873" s="489"/>
      <c r="L873" s="489"/>
      <c r="M873" s="490"/>
      <c r="N873" s="491"/>
      <c r="O873" s="491"/>
      <c r="P873" s="491"/>
      <c r="Q873" s="492"/>
      <c r="R873" s="493"/>
      <c r="S873" s="489"/>
      <c r="T873" s="492"/>
      <c r="U873" s="492"/>
      <c r="V873" s="493"/>
      <c r="W873" s="489"/>
      <c r="X873" s="489"/>
      <c r="Y873" s="493"/>
      <c r="Z873" s="489"/>
      <c r="AA873" s="489"/>
    </row>
    <row r="874" spans="2:27">
      <c r="B874" s="66" t="e">
        <f>LEFT(VLOOKUP(K874,'TCon08 al 2019-02-26'!$A$1:$H$68,6,0),6)</f>
        <v>#N/A</v>
      </c>
      <c r="C874" s="66" t="e">
        <f t="shared" si="59"/>
        <v>#N/A</v>
      </c>
      <c r="D874" s="66" t="e">
        <f>VLOOKUP(K874,'TCon08 al 2019-02-26'!$A$1:$H$68,8,0)</f>
        <v>#N/A</v>
      </c>
      <c r="E874" s="66">
        <f t="shared" si="60"/>
        <v>1900</v>
      </c>
      <c r="F874" s="66">
        <f t="shared" si="57"/>
        <v>0</v>
      </c>
      <c r="G874" s="10" t="str">
        <f t="shared" si="58"/>
        <v>19000</v>
      </c>
      <c r="H874" s="489"/>
      <c r="I874" s="489"/>
      <c r="J874" s="489"/>
      <c r="K874" s="489"/>
      <c r="L874" s="489"/>
      <c r="M874" s="490"/>
      <c r="N874" s="491"/>
      <c r="O874" s="491"/>
      <c r="P874" s="491"/>
      <c r="Q874" s="492"/>
      <c r="R874" s="493"/>
      <c r="S874" s="489"/>
      <c r="T874" s="492"/>
      <c r="U874" s="492"/>
      <c r="V874" s="493"/>
      <c r="W874" s="489"/>
      <c r="X874" s="489"/>
      <c r="Y874" s="493"/>
      <c r="Z874" s="489"/>
      <c r="AA874" s="489"/>
    </row>
    <row r="875" spans="2:27">
      <c r="B875" s="66" t="e">
        <f>LEFT(VLOOKUP(K875,'TCon08 al 2019-02-26'!$A$1:$H$68,6,0),6)</f>
        <v>#N/A</v>
      </c>
      <c r="C875" s="66" t="e">
        <f t="shared" si="59"/>
        <v>#N/A</v>
      </c>
      <c r="D875" s="66" t="e">
        <f>VLOOKUP(K875,'TCon08 al 2019-02-26'!$A$1:$H$68,8,0)</f>
        <v>#N/A</v>
      </c>
      <c r="E875" s="66">
        <f t="shared" si="60"/>
        <v>1900</v>
      </c>
      <c r="F875" s="66">
        <f t="shared" si="57"/>
        <v>0</v>
      </c>
      <c r="G875" s="10" t="str">
        <f t="shared" si="58"/>
        <v>19000</v>
      </c>
      <c r="H875" s="489"/>
      <c r="I875" s="489"/>
      <c r="J875" s="489"/>
      <c r="K875" s="489"/>
      <c r="L875" s="489"/>
      <c r="M875" s="490"/>
      <c r="N875" s="491"/>
      <c r="O875" s="491"/>
      <c r="P875" s="491"/>
      <c r="Q875" s="492"/>
      <c r="R875" s="493"/>
      <c r="S875" s="489"/>
      <c r="T875" s="492"/>
      <c r="U875" s="492"/>
      <c r="V875" s="493"/>
      <c r="W875" s="489"/>
      <c r="X875" s="489"/>
      <c r="Y875" s="493"/>
      <c r="Z875" s="489"/>
      <c r="AA875" s="489"/>
    </row>
    <row r="876" spans="2:27">
      <c r="B876" s="66" t="e">
        <f>LEFT(VLOOKUP(K876,'TCon08 al 2019-02-26'!$A$1:$H$68,6,0),6)</f>
        <v>#N/A</v>
      </c>
      <c r="C876" s="66" t="e">
        <f t="shared" si="59"/>
        <v>#N/A</v>
      </c>
      <c r="D876" s="66" t="e">
        <f>VLOOKUP(K876,'TCon08 al 2019-02-26'!$A$1:$H$68,8,0)</f>
        <v>#N/A</v>
      </c>
      <c r="E876" s="66">
        <f t="shared" si="60"/>
        <v>1900</v>
      </c>
      <c r="F876" s="66">
        <f t="shared" si="57"/>
        <v>0</v>
      </c>
      <c r="G876" s="10" t="str">
        <f t="shared" si="58"/>
        <v>19000</v>
      </c>
      <c r="H876" s="489"/>
      <c r="I876" s="489"/>
      <c r="J876" s="489"/>
      <c r="K876" s="489"/>
      <c r="L876" s="489"/>
      <c r="M876" s="490"/>
      <c r="N876" s="491"/>
      <c r="O876" s="491"/>
      <c r="P876" s="491"/>
      <c r="Q876" s="492"/>
      <c r="R876" s="493"/>
      <c r="S876" s="489"/>
      <c r="T876" s="492"/>
      <c r="U876" s="492"/>
      <c r="V876" s="493"/>
      <c r="W876" s="489"/>
      <c r="X876" s="489"/>
      <c r="Y876" s="493"/>
      <c r="Z876" s="489"/>
      <c r="AA876" s="489"/>
    </row>
    <row r="877" spans="2:27">
      <c r="B877" s="66" t="e">
        <f>LEFT(VLOOKUP(K877,'TCon08 al 2019-02-26'!$A$1:$H$68,6,0),6)</f>
        <v>#N/A</v>
      </c>
      <c r="C877" s="66" t="e">
        <f t="shared" si="59"/>
        <v>#N/A</v>
      </c>
      <c r="D877" s="66" t="e">
        <f>VLOOKUP(K877,'TCon08 al 2019-02-26'!$A$1:$H$68,8,0)</f>
        <v>#N/A</v>
      </c>
      <c r="E877" s="66">
        <f t="shared" si="60"/>
        <v>1900</v>
      </c>
      <c r="F877" s="66">
        <f t="shared" si="57"/>
        <v>0</v>
      </c>
      <c r="G877" s="10" t="str">
        <f t="shared" si="58"/>
        <v>19000</v>
      </c>
      <c r="H877" s="489"/>
      <c r="I877" s="489"/>
      <c r="J877" s="489"/>
      <c r="K877" s="489"/>
      <c r="L877" s="489"/>
      <c r="M877" s="490"/>
      <c r="N877" s="491"/>
      <c r="O877" s="491"/>
      <c r="P877" s="491"/>
      <c r="Q877" s="492"/>
      <c r="R877" s="493"/>
      <c r="S877" s="489"/>
      <c r="T877" s="492"/>
      <c r="U877" s="492"/>
      <c r="V877" s="493"/>
      <c r="W877" s="489"/>
      <c r="X877" s="489"/>
      <c r="Y877" s="493"/>
      <c r="Z877" s="489"/>
      <c r="AA877" s="489"/>
    </row>
    <row r="878" spans="2:27">
      <c r="B878" s="66" t="e">
        <f>LEFT(VLOOKUP(K878,'TCon08 al 2019-02-26'!$A$1:$H$68,6,0),6)</f>
        <v>#N/A</v>
      </c>
      <c r="C878" s="66" t="e">
        <f t="shared" si="59"/>
        <v>#N/A</v>
      </c>
      <c r="D878" s="66" t="e">
        <f>VLOOKUP(K878,'TCon08 al 2019-02-26'!$A$1:$H$68,8,0)</f>
        <v>#N/A</v>
      </c>
      <c r="E878" s="66">
        <f t="shared" si="60"/>
        <v>1900</v>
      </c>
      <c r="F878" s="66">
        <f t="shared" si="57"/>
        <v>0</v>
      </c>
      <c r="G878" s="10" t="str">
        <f t="shared" si="58"/>
        <v>19000</v>
      </c>
      <c r="H878" s="489"/>
      <c r="I878" s="489"/>
      <c r="J878" s="489"/>
      <c r="K878" s="489"/>
      <c r="L878" s="489"/>
      <c r="M878" s="490"/>
      <c r="N878" s="491"/>
      <c r="O878" s="491"/>
      <c r="P878" s="491"/>
      <c r="Q878" s="492"/>
      <c r="R878" s="493"/>
      <c r="S878" s="489"/>
      <c r="T878" s="492"/>
      <c r="U878" s="492"/>
      <c r="V878" s="493"/>
      <c r="W878" s="489"/>
      <c r="X878" s="489"/>
      <c r="Y878" s="493"/>
      <c r="Z878" s="489"/>
      <c r="AA878" s="489"/>
    </row>
    <row r="879" spans="2:27">
      <c r="B879" s="66" t="e">
        <f>LEFT(VLOOKUP(K879,'TCon08 al 2019-02-26'!$A$1:$H$68,6,0),6)</f>
        <v>#N/A</v>
      </c>
      <c r="C879" s="66" t="e">
        <f t="shared" si="59"/>
        <v>#N/A</v>
      </c>
      <c r="D879" s="66" t="e">
        <f>VLOOKUP(K879,'TCon08 al 2019-02-26'!$A$1:$H$68,8,0)</f>
        <v>#N/A</v>
      </c>
      <c r="E879" s="66">
        <f t="shared" si="60"/>
        <v>1900</v>
      </c>
      <c r="F879" s="66">
        <f t="shared" si="57"/>
        <v>0</v>
      </c>
      <c r="G879" s="10" t="str">
        <f t="shared" si="58"/>
        <v>19000</v>
      </c>
      <c r="H879" s="489"/>
      <c r="I879" s="489"/>
      <c r="J879" s="489"/>
      <c r="K879" s="489"/>
      <c r="L879" s="489"/>
      <c r="M879" s="490"/>
      <c r="N879" s="491"/>
      <c r="O879" s="491"/>
      <c r="P879" s="491"/>
      <c r="Q879" s="492"/>
      <c r="R879" s="493"/>
      <c r="S879" s="489"/>
      <c r="T879" s="492"/>
      <c r="U879" s="492"/>
      <c r="V879" s="493"/>
      <c r="W879" s="489"/>
      <c r="X879" s="489"/>
      <c r="Y879" s="493"/>
      <c r="Z879" s="489"/>
      <c r="AA879" s="489"/>
    </row>
    <row r="880" spans="2:27">
      <c r="B880" s="66" t="e">
        <f>LEFT(VLOOKUP(K880,'TCon08 al 2019-02-26'!$A$1:$H$68,6,0),6)</f>
        <v>#N/A</v>
      </c>
      <c r="C880" s="66" t="e">
        <f t="shared" si="59"/>
        <v>#N/A</v>
      </c>
      <c r="D880" s="66" t="e">
        <f>VLOOKUP(K880,'TCon08 al 2019-02-26'!$A$1:$H$68,8,0)</f>
        <v>#N/A</v>
      </c>
      <c r="E880" s="66">
        <f t="shared" si="60"/>
        <v>1900</v>
      </c>
      <c r="F880" s="66">
        <f t="shared" si="57"/>
        <v>0</v>
      </c>
      <c r="G880" s="10" t="str">
        <f t="shared" si="58"/>
        <v>19000</v>
      </c>
      <c r="H880" s="489"/>
      <c r="I880" s="489"/>
      <c r="J880" s="489"/>
      <c r="K880" s="489"/>
      <c r="L880" s="489"/>
      <c r="M880" s="490"/>
      <c r="N880" s="491"/>
      <c r="O880" s="491"/>
      <c r="P880" s="491"/>
      <c r="Q880" s="492"/>
      <c r="R880" s="493"/>
      <c r="S880" s="489"/>
      <c r="T880" s="492"/>
      <c r="U880" s="492"/>
      <c r="V880" s="493"/>
      <c r="W880" s="489"/>
      <c r="X880" s="489"/>
      <c r="Y880" s="493"/>
      <c r="Z880" s="489"/>
      <c r="AA880" s="489"/>
    </row>
    <row r="881" spans="2:27">
      <c r="B881" s="66" t="e">
        <f>LEFT(VLOOKUP(K881,'TCon08 al 2019-02-26'!$A$1:$H$68,6,0),6)</f>
        <v>#N/A</v>
      </c>
      <c r="C881" s="66" t="e">
        <f t="shared" si="59"/>
        <v>#N/A</v>
      </c>
      <c r="D881" s="66" t="e">
        <f>VLOOKUP(K881,'TCon08 al 2019-02-26'!$A$1:$H$68,8,0)</f>
        <v>#N/A</v>
      </c>
      <c r="E881" s="66">
        <f t="shared" si="60"/>
        <v>1900</v>
      </c>
      <c r="F881" s="66">
        <f t="shared" si="57"/>
        <v>0</v>
      </c>
      <c r="G881" s="10" t="str">
        <f t="shared" si="58"/>
        <v>19000</v>
      </c>
      <c r="H881" s="489"/>
      <c r="I881" s="489"/>
      <c r="J881" s="489"/>
      <c r="K881" s="489"/>
      <c r="L881" s="489"/>
      <c r="M881" s="490"/>
      <c r="N881" s="491"/>
      <c r="O881" s="491"/>
      <c r="P881" s="491"/>
      <c r="Q881" s="492"/>
      <c r="R881" s="493"/>
      <c r="S881" s="489"/>
      <c r="T881" s="492"/>
      <c r="U881" s="492"/>
      <c r="V881" s="493"/>
      <c r="W881" s="489"/>
      <c r="X881" s="489"/>
      <c r="Y881" s="493"/>
      <c r="Z881" s="489"/>
      <c r="AA881" s="489"/>
    </row>
    <row r="882" spans="2:27">
      <c r="B882" s="66" t="e">
        <f>LEFT(VLOOKUP(K882,'TCon08 al 2019-02-26'!$A$1:$H$68,6,0),6)</f>
        <v>#N/A</v>
      </c>
      <c r="C882" s="66" t="e">
        <f t="shared" si="59"/>
        <v>#N/A</v>
      </c>
      <c r="D882" s="66" t="e">
        <f>VLOOKUP(K882,'TCon08 al 2019-02-26'!$A$1:$H$68,8,0)</f>
        <v>#N/A</v>
      </c>
      <c r="E882" s="66">
        <f t="shared" si="60"/>
        <v>1900</v>
      </c>
      <c r="F882" s="66">
        <f t="shared" si="57"/>
        <v>0</v>
      </c>
      <c r="G882" s="10" t="str">
        <f t="shared" si="58"/>
        <v>19000</v>
      </c>
      <c r="H882" s="489"/>
      <c r="I882" s="489"/>
      <c r="J882" s="489"/>
      <c r="K882" s="489"/>
      <c r="L882" s="489"/>
      <c r="M882" s="490"/>
      <c r="N882" s="491"/>
      <c r="O882" s="491"/>
      <c r="P882" s="491"/>
      <c r="Q882" s="492"/>
      <c r="R882" s="493"/>
      <c r="S882" s="489"/>
      <c r="T882" s="492"/>
      <c r="U882" s="492"/>
      <c r="V882" s="493"/>
      <c r="W882" s="489"/>
      <c r="X882" s="489"/>
      <c r="Y882" s="493"/>
      <c r="Z882" s="489"/>
      <c r="AA882" s="489"/>
    </row>
    <row r="883" spans="2:27">
      <c r="B883" s="66" t="e">
        <f>LEFT(VLOOKUP(K883,'TCon08 al 2019-02-26'!$A$1:$H$68,6,0),6)</f>
        <v>#N/A</v>
      </c>
      <c r="C883" s="66" t="e">
        <f t="shared" si="59"/>
        <v>#N/A</v>
      </c>
      <c r="D883" s="66" t="e">
        <f>VLOOKUP(K883,'TCon08 al 2019-02-26'!$A$1:$H$68,8,0)</f>
        <v>#N/A</v>
      </c>
      <c r="E883" s="66">
        <f t="shared" si="60"/>
        <v>1900</v>
      </c>
      <c r="F883" s="66">
        <f t="shared" si="57"/>
        <v>0</v>
      </c>
      <c r="G883" s="10" t="str">
        <f t="shared" si="58"/>
        <v>19000</v>
      </c>
      <c r="H883" s="489"/>
      <c r="I883" s="489"/>
      <c r="J883" s="489"/>
      <c r="K883" s="489"/>
      <c r="L883" s="489"/>
      <c r="M883" s="490"/>
      <c r="N883" s="491"/>
      <c r="O883" s="491"/>
      <c r="P883" s="491"/>
      <c r="Q883" s="492"/>
      <c r="R883" s="493"/>
      <c r="S883" s="489"/>
      <c r="T883" s="492"/>
      <c r="U883" s="492"/>
      <c r="V883" s="493"/>
      <c r="W883" s="489"/>
      <c r="X883" s="489"/>
      <c r="Y883" s="493"/>
      <c r="Z883" s="489"/>
      <c r="AA883" s="489"/>
    </row>
    <row r="884" spans="2:27">
      <c r="B884" s="66" t="e">
        <f>LEFT(VLOOKUP(K884,'TCon08 al 2019-02-26'!$A$1:$H$68,6,0),6)</f>
        <v>#N/A</v>
      </c>
      <c r="C884" s="66" t="e">
        <f t="shared" si="59"/>
        <v>#N/A</v>
      </c>
      <c r="D884" s="66" t="e">
        <f>VLOOKUP(K884,'TCon08 al 2019-02-26'!$A$1:$H$68,8,0)</f>
        <v>#N/A</v>
      </c>
      <c r="E884" s="66">
        <f t="shared" si="60"/>
        <v>1900</v>
      </c>
      <c r="F884" s="66">
        <f t="shared" si="57"/>
        <v>0</v>
      </c>
      <c r="G884" s="10" t="str">
        <f t="shared" si="58"/>
        <v>19000</v>
      </c>
      <c r="H884" s="489"/>
      <c r="I884" s="489"/>
      <c r="J884" s="489"/>
      <c r="K884" s="489"/>
      <c r="L884" s="489"/>
      <c r="M884" s="490"/>
      <c r="N884" s="491"/>
      <c r="O884" s="491"/>
      <c r="P884" s="491"/>
      <c r="Q884" s="492"/>
      <c r="R884" s="493"/>
      <c r="S884" s="489"/>
      <c r="T884" s="492"/>
      <c r="U884" s="492"/>
      <c r="V884" s="493"/>
      <c r="W884" s="489"/>
      <c r="X884" s="489"/>
      <c r="Y884" s="493"/>
      <c r="Z884" s="489"/>
      <c r="AA884" s="489"/>
    </row>
    <row r="885" spans="2:27">
      <c r="B885" s="66" t="e">
        <f>LEFT(VLOOKUP(K885,'TCon08 al 2019-02-26'!$A$1:$H$68,6,0),6)</f>
        <v>#N/A</v>
      </c>
      <c r="C885" s="66" t="e">
        <f t="shared" si="59"/>
        <v>#N/A</v>
      </c>
      <c r="D885" s="66" t="e">
        <f>VLOOKUP(K885,'TCon08 al 2019-02-26'!$A$1:$H$68,8,0)</f>
        <v>#N/A</v>
      </c>
      <c r="E885" s="66">
        <f t="shared" si="60"/>
        <v>1900</v>
      </c>
      <c r="F885" s="66">
        <f t="shared" si="57"/>
        <v>0</v>
      </c>
      <c r="G885" s="10" t="str">
        <f t="shared" si="58"/>
        <v>19000</v>
      </c>
      <c r="H885" s="489"/>
      <c r="I885" s="489"/>
      <c r="J885" s="489"/>
      <c r="K885" s="489"/>
      <c r="L885" s="489"/>
      <c r="M885" s="490"/>
      <c r="N885" s="491"/>
      <c r="O885" s="491"/>
      <c r="P885" s="491"/>
      <c r="Q885" s="492"/>
      <c r="R885" s="493"/>
      <c r="S885" s="489"/>
      <c r="T885" s="492"/>
      <c r="U885" s="492"/>
      <c r="V885" s="493"/>
      <c r="W885" s="489"/>
      <c r="X885" s="489"/>
      <c r="Y885" s="493"/>
      <c r="Z885" s="489"/>
      <c r="AA885" s="489"/>
    </row>
    <row r="886" spans="2:27">
      <c r="B886" s="66" t="e">
        <f>LEFT(VLOOKUP(K886,'TCon08 al 2019-02-26'!$A$1:$H$68,6,0),6)</f>
        <v>#N/A</v>
      </c>
      <c r="C886" s="66" t="e">
        <f t="shared" si="59"/>
        <v>#N/A</v>
      </c>
      <c r="D886" s="66" t="e">
        <f>VLOOKUP(K886,'TCon08 al 2019-02-26'!$A$1:$H$68,8,0)</f>
        <v>#N/A</v>
      </c>
      <c r="E886" s="66">
        <f t="shared" si="60"/>
        <v>1900</v>
      </c>
      <c r="F886" s="66">
        <f t="shared" si="57"/>
        <v>0</v>
      </c>
      <c r="G886" s="10" t="str">
        <f t="shared" si="58"/>
        <v>19000</v>
      </c>
      <c r="H886" s="489"/>
      <c r="I886" s="489"/>
      <c r="J886" s="489"/>
      <c r="K886" s="489"/>
      <c r="L886" s="489"/>
      <c r="M886" s="490"/>
      <c r="N886" s="491"/>
      <c r="O886" s="491"/>
      <c r="P886" s="491"/>
      <c r="Q886" s="492"/>
      <c r="R886" s="493"/>
      <c r="S886" s="489"/>
      <c r="T886" s="492"/>
      <c r="U886" s="492"/>
      <c r="V886" s="493"/>
      <c r="W886" s="489"/>
      <c r="X886" s="489"/>
      <c r="Y886" s="493"/>
      <c r="Z886" s="489"/>
      <c r="AA886" s="489"/>
    </row>
    <row r="887" spans="2:27">
      <c r="B887" s="66" t="e">
        <f>LEFT(VLOOKUP(K887,'TCon08 al 2019-02-26'!$A$1:$H$68,6,0),6)</f>
        <v>#N/A</v>
      </c>
      <c r="C887" s="66" t="e">
        <f t="shared" si="59"/>
        <v>#N/A</v>
      </c>
      <c r="D887" s="66" t="e">
        <f>VLOOKUP(K887,'TCon08 al 2019-02-26'!$A$1:$H$68,8,0)</f>
        <v>#N/A</v>
      </c>
      <c r="E887" s="66">
        <f t="shared" si="60"/>
        <v>1900</v>
      </c>
      <c r="F887" s="66">
        <f t="shared" si="57"/>
        <v>0</v>
      </c>
      <c r="G887" s="10" t="str">
        <f t="shared" si="58"/>
        <v>19000</v>
      </c>
      <c r="H887" s="489"/>
      <c r="I887" s="489"/>
      <c r="J887" s="489"/>
      <c r="K887" s="489"/>
      <c r="L887" s="489"/>
      <c r="M887" s="490"/>
      <c r="N887" s="491"/>
      <c r="O887" s="491"/>
      <c r="P887" s="491"/>
      <c r="Q887" s="492"/>
      <c r="R887" s="493"/>
      <c r="S887" s="489"/>
      <c r="T887" s="492"/>
      <c r="U887" s="492"/>
      <c r="V887" s="493"/>
      <c r="W887" s="489"/>
      <c r="X887" s="489"/>
      <c r="Y887" s="493"/>
      <c r="Z887" s="489"/>
      <c r="AA887" s="489"/>
    </row>
    <row r="888" spans="2:27">
      <c r="B888" s="66" t="e">
        <f>LEFT(VLOOKUP(K888,'TCon08 al 2019-02-26'!$A$1:$H$68,6,0),6)</f>
        <v>#N/A</v>
      </c>
      <c r="C888" s="66" t="e">
        <f t="shared" si="59"/>
        <v>#N/A</v>
      </c>
      <c r="D888" s="66" t="e">
        <f>VLOOKUP(K888,'TCon08 al 2019-02-26'!$A$1:$H$68,8,0)</f>
        <v>#N/A</v>
      </c>
      <c r="E888" s="66">
        <f t="shared" si="60"/>
        <v>1900</v>
      </c>
      <c r="F888" s="66">
        <f t="shared" si="57"/>
        <v>0</v>
      </c>
      <c r="G888" s="10" t="str">
        <f t="shared" si="58"/>
        <v>19000</v>
      </c>
      <c r="H888" s="489"/>
      <c r="I888" s="489"/>
      <c r="J888" s="489"/>
      <c r="K888" s="489"/>
      <c r="L888" s="489"/>
      <c r="M888" s="490"/>
      <c r="N888" s="491"/>
      <c r="O888" s="491"/>
      <c r="P888" s="491"/>
      <c r="Q888" s="492"/>
      <c r="R888" s="493"/>
      <c r="S888" s="489"/>
      <c r="T888" s="492"/>
      <c r="U888" s="492"/>
      <c r="V888" s="493"/>
      <c r="W888" s="489"/>
      <c r="X888" s="489"/>
      <c r="Y888" s="493"/>
      <c r="Z888" s="489"/>
      <c r="AA888" s="489"/>
    </row>
    <row r="889" spans="2:27">
      <c r="B889" s="66" t="e">
        <f>LEFT(VLOOKUP(K889,'TCon08 al 2019-02-26'!$A$1:$H$68,6,0),6)</f>
        <v>#N/A</v>
      </c>
      <c r="C889" s="66" t="e">
        <f t="shared" si="59"/>
        <v>#N/A</v>
      </c>
      <c r="D889" s="66" t="e">
        <f>VLOOKUP(K889,'TCon08 al 2019-02-26'!$A$1:$H$68,8,0)</f>
        <v>#N/A</v>
      </c>
      <c r="E889" s="66">
        <f t="shared" si="60"/>
        <v>1900</v>
      </c>
      <c r="F889" s="66">
        <f t="shared" si="57"/>
        <v>0</v>
      </c>
      <c r="G889" s="10" t="str">
        <f t="shared" si="58"/>
        <v>19000</v>
      </c>
      <c r="H889" s="489"/>
      <c r="I889" s="489"/>
      <c r="J889" s="489"/>
      <c r="K889" s="489"/>
      <c r="L889" s="489"/>
      <c r="M889" s="490"/>
      <c r="N889" s="491"/>
      <c r="O889" s="491"/>
      <c r="P889" s="491"/>
      <c r="Q889" s="492"/>
      <c r="R889" s="493"/>
      <c r="S889" s="489"/>
      <c r="T889" s="492"/>
      <c r="U889" s="492"/>
      <c r="V889" s="493"/>
      <c r="W889" s="489"/>
      <c r="X889" s="489"/>
      <c r="Y889" s="493"/>
      <c r="Z889" s="489"/>
      <c r="AA889" s="489"/>
    </row>
    <row r="890" spans="2:27">
      <c r="B890" s="66" t="e">
        <f>LEFT(VLOOKUP(K890,'TCon08 al 2019-02-26'!$A$1:$H$68,6,0),6)</f>
        <v>#N/A</v>
      </c>
      <c r="C890" s="66" t="e">
        <f t="shared" si="59"/>
        <v>#N/A</v>
      </c>
      <c r="D890" s="66" t="e">
        <f>VLOOKUP(K890,'TCon08 al 2019-02-26'!$A$1:$H$68,8,0)</f>
        <v>#N/A</v>
      </c>
      <c r="E890" s="66">
        <f t="shared" si="60"/>
        <v>1900</v>
      </c>
      <c r="F890" s="66">
        <f t="shared" si="57"/>
        <v>0</v>
      </c>
      <c r="G890" s="10" t="str">
        <f t="shared" si="58"/>
        <v>19000</v>
      </c>
      <c r="H890" s="489"/>
      <c r="I890" s="489"/>
      <c r="J890" s="489"/>
      <c r="K890" s="489"/>
      <c r="L890" s="489"/>
      <c r="M890" s="490"/>
      <c r="N890" s="491"/>
      <c r="O890" s="491"/>
      <c r="P890" s="491"/>
      <c r="Q890" s="492"/>
      <c r="R890" s="493"/>
      <c r="S890" s="489"/>
      <c r="T890" s="492"/>
      <c r="U890" s="492"/>
      <c r="V890" s="493"/>
      <c r="W890" s="489"/>
      <c r="X890" s="489"/>
      <c r="Y890" s="493"/>
      <c r="Z890" s="489"/>
      <c r="AA890" s="489"/>
    </row>
    <row r="891" spans="2:27">
      <c r="B891" s="66" t="e">
        <f>LEFT(VLOOKUP(K891,'TCon08 al 2019-02-26'!$A$1:$H$68,6,0),6)</f>
        <v>#N/A</v>
      </c>
      <c r="C891" s="66" t="e">
        <f t="shared" si="59"/>
        <v>#N/A</v>
      </c>
      <c r="D891" s="66" t="e">
        <f>VLOOKUP(K891,'TCon08 al 2019-02-26'!$A$1:$H$68,8,0)</f>
        <v>#N/A</v>
      </c>
      <c r="E891" s="66">
        <f t="shared" si="60"/>
        <v>1900</v>
      </c>
      <c r="F891" s="66">
        <f t="shared" si="57"/>
        <v>0</v>
      </c>
      <c r="G891" s="10" t="str">
        <f t="shared" si="58"/>
        <v>19000</v>
      </c>
      <c r="H891" s="489"/>
      <c r="I891" s="489"/>
      <c r="J891" s="489"/>
      <c r="K891" s="489"/>
      <c r="L891" s="489"/>
      <c r="M891" s="490"/>
      <c r="N891" s="491"/>
      <c r="O891" s="491"/>
      <c r="P891" s="491"/>
      <c r="Q891" s="492"/>
      <c r="R891" s="493"/>
      <c r="S891" s="489"/>
      <c r="T891" s="492"/>
      <c r="U891" s="492"/>
      <c r="V891" s="493"/>
      <c r="W891" s="489"/>
      <c r="X891" s="489"/>
      <c r="Y891" s="493"/>
      <c r="Z891" s="489"/>
      <c r="AA891" s="489"/>
    </row>
    <row r="892" spans="2:27">
      <c r="B892" s="66" t="e">
        <f>LEFT(VLOOKUP(K892,'TCon08 al 2019-02-26'!$A$1:$H$68,6,0),6)</f>
        <v>#N/A</v>
      </c>
      <c r="C892" s="66" t="e">
        <f t="shared" si="59"/>
        <v>#N/A</v>
      </c>
      <c r="D892" s="66" t="e">
        <f>VLOOKUP(K892,'TCon08 al 2019-02-26'!$A$1:$H$68,8,0)</f>
        <v>#N/A</v>
      </c>
      <c r="E892" s="66">
        <f t="shared" si="60"/>
        <v>1900</v>
      </c>
      <c r="F892" s="66">
        <f t="shared" si="57"/>
        <v>0</v>
      </c>
      <c r="G892" s="10" t="str">
        <f t="shared" si="58"/>
        <v>19000</v>
      </c>
      <c r="H892" s="489"/>
      <c r="I892" s="489"/>
      <c r="J892" s="489"/>
      <c r="K892" s="489"/>
      <c r="L892" s="489"/>
      <c r="M892" s="490"/>
      <c r="N892" s="491"/>
      <c r="O892" s="491"/>
      <c r="P892" s="491"/>
      <c r="Q892" s="492"/>
      <c r="R892" s="493"/>
      <c r="S892" s="489"/>
      <c r="T892" s="492"/>
      <c r="U892" s="492"/>
      <c r="V892" s="493"/>
      <c r="W892" s="489"/>
      <c r="X892" s="489"/>
      <c r="Y892" s="493"/>
      <c r="Z892" s="489"/>
      <c r="AA892" s="489"/>
    </row>
    <row r="893" spans="2:27">
      <c r="B893" s="66" t="e">
        <f>LEFT(VLOOKUP(K893,'TCon08 al 2019-02-26'!$A$1:$H$68,6,0),6)</f>
        <v>#N/A</v>
      </c>
      <c r="C893" s="66" t="e">
        <f t="shared" si="59"/>
        <v>#N/A</v>
      </c>
      <c r="D893" s="66" t="e">
        <f>VLOOKUP(K893,'TCon08 al 2019-02-26'!$A$1:$H$68,8,0)</f>
        <v>#N/A</v>
      </c>
      <c r="E893" s="66">
        <f t="shared" si="60"/>
        <v>1900</v>
      </c>
      <c r="F893" s="66">
        <f t="shared" si="57"/>
        <v>0</v>
      </c>
      <c r="G893" s="10" t="str">
        <f t="shared" si="58"/>
        <v>19000</v>
      </c>
      <c r="H893" s="489"/>
      <c r="I893" s="489"/>
      <c r="J893" s="489"/>
      <c r="K893" s="489"/>
      <c r="L893" s="489"/>
      <c r="M893" s="490"/>
      <c r="N893" s="491"/>
      <c r="O893" s="491"/>
      <c r="P893" s="491"/>
      <c r="Q893" s="492"/>
      <c r="R893" s="493"/>
      <c r="S893" s="489"/>
      <c r="T893" s="492"/>
      <c r="U893" s="492"/>
      <c r="V893" s="493"/>
      <c r="W893" s="489"/>
      <c r="X893" s="489"/>
      <c r="Y893" s="493"/>
      <c r="Z893" s="489"/>
      <c r="AA893" s="489"/>
    </row>
    <row r="894" spans="2:27">
      <c r="B894" s="66" t="e">
        <f>LEFT(VLOOKUP(K894,'TCon08 al 2019-02-26'!$A$1:$H$68,6,0),6)</f>
        <v>#N/A</v>
      </c>
      <c r="C894" s="66" t="e">
        <f t="shared" si="59"/>
        <v>#N/A</v>
      </c>
      <c r="D894" s="66" t="e">
        <f>VLOOKUP(K894,'TCon08 al 2019-02-26'!$A$1:$H$68,8,0)</f>
        <v>#N/A</v>
      </c>
      <c r="E894" s="66">
        <f t="shared" si="60"/>
        <v>1900</v>
      </c>
      <c r="F894" s="66">
        <f t="shared" si="57"/>
        <v>0</v>
      </c>
      <c r="G894" s="10" t="str">
        <f t="shared" si="58"/>
        <v>19000</v>
      </c>
      <c r="H894" s="489"/>
      <c r="I894" s="489"/>
      <c r="J894" s="489"/>
      <c r="K894" s="489"/>
      <c r="L894" s="489"/>
      <c r="M894" s="490"/>
      <c r="N894" s="491"/>
      <c r="O894" s="491"/>
      <c r="P894" s="491"/>
      <c r="Q894" s="492"/>
      <c r="R894" s="493"/>
      <c r="S894" s="489"/>
      <c r="T894" s="492"/>
      <c r="U894" s="492"/>
      <c r="V894" s="493"/>
      <c r="W894" s="489"/>
      <c r="X894" s="489"/>
      <c r="Y894" s="493"/>
      <c r="Z894" s="489"/>
      <c r="AA894" s="489"/>
    </row>
    <row r="895" spans="2:27">
      <c r="B895" s="66" t="e">
        <f>LEFT(VLOOKUP(K895,'TCon08 al 2019-02-26'!$A$1:$H$68,6,0),6)</f>
        <v>#N/A</v>
      </c>
      <c r="C895" s="66" t="e">
        <f t="shared" si="59"/>
        <v>#N/A</v>
      </c>
      <c r="D895" s="66" t="e">
        <f>VLOOKUP(K895,'TCon08 al 2019-02-26'!$A$1:$H$68,8,0)</f>
        <v>#N/A</v>
      </c>
      <c r="E895" s="66">
        <f t="shared" si="60"/>
        <v>1900</v>
      </c>
      <c r="F895" s="66">
        <f t="shared" si="57"/>
        <v>0</v>
      </c>
      <c r="G895" s="10" t="str">
        <f t="shared" si="58"/>
        <v>19000</v>
      </c>
      <c r="H895" s="489"/>
      <c r="I895" s="489"/>
      <c r="J895" s="489"/>
      <c r="K895" s="489"/>
      <c r="L895" s="489"/>
      <c r="M895" s="490"/>
      <c r="N895" s="491"/>
      <c r="O895" s="491"/>
      <c r="P895" s="491"/>
      <c r="Q895" s="492"/>
      <c r="R895" s="493"/>
      <c r="S895" s="489"/>
      <c r="T895" s="492"/>
      <c r="U895" s="492"/>
      <c r="V895" s="493"/>
      <c r="W895" s="489"/>
      <c r="X895" s="489"/>
      <c r="Y895" s="493"/>
      <c r="Z895" s="489"/>
      <c r="AA895" s="489"/>
    </row>
    <row r="896" spans="2:27">
      <c r="B896" s="66" t="e">
        <f>LEFT(VLOOKUP(K896,'TCon08 al 2019-02-26'!$A$1:$H$68,6,0),6)</f>
        <v>#N/A</v>
      </c>
      <c r="C896" s="66" t="e">
        <f t="shared" si="59"/>
        <v>#N/A</v>
      </c>
      <c r="D896" s="66" t="e">
        <f>VLOOKUP(K896,'TCon08 al 2019-02-26'!$A$1:$H$68,8,0)</f>
        <v>#N/A</v>
      </c>
      <c r="E896" s="66">
        <f t="shared" si="60"/>
        <v>1900</v>
      </c>
      <c r="F896" s="66">
        <f t="shared" si="57"/>
        <v>0</v>
      </c>
      <c r="G896" s="10" t="str">
        <f t="shared" si="58"/>
        <v>19000</v>
      </c>
      <c r="H896" s="489"/>
      <c r="I896" s="489"/>
      <c r="J896" s="489"/>
      <c r="K896" s="489"/>
      <c r="L896" s="489"/>
      <c r="M896" s="490"/>
      <c r="N896" s="491"/>
      <c r="O896" s="491"/>
      <c r="P896" s="491"/>
      <c r="Q896" s="492"/>
      <c r="R896" s="493"/>
      <c r="S896" s="489"/>
      <c r="T896" s="492"/>
      <c r="U896" s="492"/>
      <c r="V896" s="493"/>
      <c r="W896" s="489"/>
      <c r="X896" s="489"/>
      <c r="Y896" s="493"/>
      <c r="Z896" s="489"/>
      <c r="AA896" s="489"/>
    </row>
    <row r="897" spans="2:27">
      <c r="B897" s="66" t="e">
        <f>LEFT(VLOOKUP(K897,'TCon08 al 2019-02-26'!$A$1:$H$68,6,0),6)</f>
        <v>#N/A</v>
      </c>
      <c r="C897" s="66" t="e">
        <f t="shared" si="59"/>
        <v>#N/A</v>
      </c>
      <c r="D897" s="66" t="e">
        <f>VLOOKUP(K897,'TCon08 al 2019-02-26'!$A$1:$H$68,8,0)</f>
        <v>#N/A</v>
      </c>
      <c r="E897" s="66">
        <f t="shared" si="60"/>
        <v>1900</v>
      </c>
      <c r="F897" s="66">
        <f t="shared" si="57"/>
        <v>0</v>
      </c>
      <c r="G897" s="10" t="str">
        <f t="shared" si="58"/>
        <v>19000</v>
      </c>
      <c r="H897" s="489"/>
      <c r="I897" s="489"/>
      <c r="J897" s="489"/>
      <c r="K897" s="489"/>
      <c r="L897" s="489"/>
      <c r="M897" s="490"/>
      <c r="N897" s="491"/>
      <c r="O897" s="491"/>
      <c r="P897" s="491"/>
      <c r="Q897" s="492"/>
      <c r="R897" s="493"/>
      <c r="S897" s="489"/>
      <c r="T897" s="492"/>
      <c r="U897" s="492"/>
      <c r="V897" s="493"/>
      <c r="W897" s="489"/>
      <c r="X897" s="489"/>
      <c r="Y897" s="493"/>
      <c r="Z897" s="489"/>
      <c r="AA897" s="489"/>
    </row>
    <row r="898" spans="2:27">
      <c r="B898" s="66" t="e">
        <f>LEFT(VLOOKUP(K898,'TCon08 al 2019-02-26'!$A$1:$H$68,6,0),6)</f>
        <v>#N/A</v>
      </c>
      <c r="C898" s="66" t="e">
        <f t="shared" si="59"/>
        <v>#N/A</v>
      </c>
      <c r="D898" s="66" t="e">
        <f>VLOOKUP(K898,'TCon08 al 2019-02-26'!$A$1:$H$68,8,0)</f>
        <v>#N/A</v>
      </c>
      <c r="E898" s="66">
        <f t="shared" si="60"/>
        <v>1900</v>
      </c>
      <c r="F898" s="66">
        <f t="shared" si="57"/>
        <v>0</v>
      </c>
      <c r="G898" s="10" t="str">
        <f t="shared" si="58"/>
        <v>19000</v>
      </c>
      <c r="H898" s="489"/>
      <c r="I898" s="489"/>
      <c r="J898" s="489"/>
      <c r="K898" s="489"/>
      <c r="L898" s="489"/>
      <c r="M898" s="490"/>
      <c r="N898" s="491"/>
      <c r="O898" s="491"/>
      <c r="P898" s="491"/>
      <c r="Q898" s="492"/>
      <c r="R898" s="493"/>
      <c r="S898" s="489"/>
      <c r="T898" s="492"/>
      <c r="U898" s="492"/>
      <c r="V898" s="493"/>
      <c r="W898" s="489"/>
      <c r="X898" s="489"/>
      <c r="Y898" s="493"/>
      <c r="Z898" s="489"/>
      <c r="AA898" s="489"/>
    </row>
    <row r="899" spans="2:27">
      <c r="B899" s="66" t="e">
        <f>LEFT(VLOOKUP(K899,'TCon08 al 2019-02-26'!$A$1:$H$68,6,0),6)</f>
        <v>#N/A</v>
      </c>
      <c r="C899" s="66" t="e">
        <f t="shared" si="59"/>
        <v>#N/A</v>
      </c>
      <c r="D899" s="66" t="e">
        <f>VLOOKUP(K899,'TCon08 al 2019-02-26'!$A$1:$H$68,8,0)</f>
        <v>#N/A</v>
      </c>
      <c r="E899" s="66">
        <f t="shared" si="60"/>
        <v>1900</v>
      </c>
      <c r="F899" s="66">
        <f t="shared" si="57"/>
        <v>0</v>
      </c>
      <c r="G899" s="10" t="str">
        <f t="shared" si="58"/>
        <v>19000</v>
      </c>
      <c r="H899" s="489"/>
      <c r="I899" s="489"/>
      <c r="J899" s="489"/>
      <c r="K899" s="489"/>
      <c r="L899" s="489"/>
      <c r="M899" s="490"/>
      <c r="N899" s="491"/>
      <c r="O899" s="491"/>
      <c r="P899" s="491"/>
      <c r="Q899" s="492"/>
      <c r="R899" s="493"/>
      <c r="S899" s="489"/>
      <c r="T899" s="492"/>
      <c r="U899" s="492"/>
      <c r="V899" s="493"/>
      <c r="W899" s="489"/>
      <c r="X899" s="489"/>
      <c r="Y899" s="493"/>
      <c r="Z899" s="489"/>
      <c r="AA899" s="489"/>
    </row>
    <row r="900" spans="2:27">
      <c r="B900" s="66" t="e">
        <f>LEFT(VLOOKUP(K900,'TCon08 al 2019-02-26'!$A$1:$H$68,6,0),6)</f>
        <v>#N/A</v>
      </c>
      <c r="C900" s="66" t="e">
        <f t="shared" si="59"/>
        <v>#N/A</v>
      </c>
      <c r="D900" s="66" t="e">
        <f>VLOOKUP(K900,'TCon08 al 2019-02-26'!$A$1:$H$68,8,0)</f>
        <v>#N/A</v>
      </c>
      <c r="E900" s="66">
        <f t="shared" si="60"/>
        <v>1900</v>
      </c>
      <c r="F900" s="66">
        <f t="shared" si="57"/>
        <v>0</v>
      </c>
      <c r="G900" s="10" t="str">
        <f t="shared" si="58"/>
        <v>19000</v>
      </c>
      <c r="H900" s="489"/>
      <c r="I900" s="489"/>
      <c r="J900" s="489"/>
      <c r="K900" s="489"/>
      <c r="L900" s="489"/>
      <c r="M900" s="490"/>
      <c r="N900" s="491"/>
      <c r="O900" s="491"/>
      <c r="P900" s="491"/>
      <c r="Q900" s="492"/>
      <c r="R900" s="493"/>
      <c r="S900" s="489"/>
      <c r="T900" s="492"/>
      <c r="U900" s="492"/>
      <c r="V900" s="493"/>
      <c r="W900" s="489"/>
      <c r="X900" s="489"/>
      <c r="Y900" s="493"/>
      <c r="Z900" s="489"/>
      <c r="AA900" s="489"/>
    </row>
    <row r="901" spans="2:27">
      <c r="B901" s="66" t="e">
        <f>LEFT(VLOOKUP(K901,'TCon08 al 2019-02-26'!$A$1:$H$68,6,0),6)</f>
        <v>#N/A</v>
      </c>
      <c r="C901" s="66" t="e">
        <f t="shared" si="59"/>
        <v>#N/A</v>
      </c>
      <c r="D901" s="66" t="e">
        <f>VLOOKUP(K901,'TCon08 al 2019-02-26'!$A$1:$H$68,8,0)</f>
        <v>#N/A</v>
      </c>
      <c r="E901" s="66">
        <f t="shared" si="60"/>
        <v>1900</v>
      </c>
      <c r="F901" s="66">
        <f t="shared" ref="F901:F964" si="61">+IF(J901=0,0,MONTH(J901))</f>
        <v>0</v>
      </c>
      <c r="G901" s="10" t="str">
        <f t="shared" ref="G901:G964" si="62">+E901&amp;F901</f>
        <v>19000</v>
      </c>
      <c r="H901" s="489"/>
      <c r="I901" s="489"/>
      <c r="J901" s="489"/>
      <c r="K901" s="489"/>
      <c r="L901" s="489"/>
      <c r="M901" s="490"/>
      <c r="N901" s="491"/>
      <c r="O901" s="491"/>
      <c r="P901" s="491"/>
      <c r="Q901" s="492"/>
      <c r="R901" s="493"/>
      <c r="S901" s="489"/>
      <c r="T901" s="492"/>
      <c r="U901" s="492"/>
      <c r="V901" s="493"/>
      <c r="W901" s="489"/>
      <c r="X901" s="489"/>
      <c r="Y901" s="493"/>
      <c r="Z901" s="489"/>
      <c r="AA901" s="489"/>
    </row>
    <row r="902" spans="2:27">
      <c r="B902" s="66" t="e">
        <f>LEFT(VLOOKUP(K902,'TCon08 al 2019-02-26'!$A$1:$H$68,6,0),6)</f>
        <v>#N/A</v>
      </c>
      <c r="C902" s="66" t="e">
        <f t="shared" si="59"/>
        <v>#N/A</v>
      </c>
      <c r="D902" s="66" t="e">
        <f>VLOOKUP(K902,'TCon08 al 2019-02-26'!$A$1:$H$68,8,0)</f>
        <v>#N/A</v>
      </c>
      <c r="E902" s="66">
        <f t="shared" si="60"/>
        <v>1900</v>
      </c>
      <c r="F902" s="66">
        <f t="shared" si="61"/>
        <v>0</v>
      </c>
      <c r="G902" s="10" t="str">
        <f t="shared" si="62"/>
        <v>19000</v>
      </c>
      <c r="H902" s="489"/>
      <c r="I902" s="489"/>
      <c r="J902" s="489"/>
      <c r="K902" s="489"/>
      <c r="L902" s="489"/>
      <c r="M902" s="490"/>
      <c r="N902" s="491"/>
      <c r="O902" s="491"/>
      <c r="P902" s="491"/>
      <c r="Q902" s="492"/>
      <c r="R902" s="493"/>
      <c r="S902" s="489"/>
      <c r="T902" s="492"/>
      <c r="U902" s="492"/>
      <c r="V902" s="493"/>
      <c r="W902" s="489"/>
      <c r="X902" s="489"/>
      <c r="Y902" s="493"/>
      <c r="Z902" s="489"/>
      <c r="AA902" s="489"/>
    </row>
    <row r="903" spans="2:27">
      <c r="B903" s="66" t="e">
        <f>LEFT(VLOOKUP(K903,'TCon08 al 2019-02-26'!$A$1:$H$68,6,0),6)</f>
        <v>#N/A</v>
      </c>
      <c r="C903" s="66" t="e">
        <f t="shared" ref="C903:C966" si="63">CONCATENATE(MID(B903,1,1),".",MID(B903,2,1),".",MID(B903,3,2),".",MID(B903,5,2))</f>
        <v>#N/A</v>
      </c>
      <c r="D903" s="66" t="e">
        <f>VLOOKUP(K903,'TCon08 al 2019-02-26'!$A$1:$H$68,8,0)</f>
        <v>#N/A</v>
      </c>
      <c r="E903" s="66">
        <f t="shared" ref="E903:E966" si="64">YEAR(J903)</f>
        <v>1900</v>
      </c>
      <c r="F903" s="66">
        <f t="shared" si="61"/>
        <v>0</v>
      </c>
      <c r="G903" s="10" t="str">
        <f t="shared" si="62"/>
        <v>19000</v>
      </c>
      <c r="H903" s="489"/>
      <c r="I903" s="489"/>
      <c r="J903" s="489"/>
      <c r="K903" s="489"/>
      <c r="L903" s="489"/>
      <c r="M903" s="490"/>
      <c r="N903" s="491"/>
      <c r="O903" s="491"/>
      <c r="P903" s="491"/>
      <c r="Q903" s="492"/>
      <c r="R903" s="493"/>
      <c r="S903" s="489"/>
      <c r="T903" s="492"/>
      <c r="U903" s="492"/>
      <c r="V903" s="493"/>
      <c r="W903" s="489"/>
      <c r="X903" s="489"/>
      <c r="Y903" s="493"/>
      <c r="Z903" s="489"/>
      <c r="AA903" s="489"/>
    </row>
    <row r="904" spans="2:27">
      <c r="B904" s="66" t="e">
        <f>LEFT(VLOOKUP(K904,'TCon08 al 2019-02-26'!$A$1:$H$68,6,0),6)</f>
        <v>#N/A</v>
      </c>
      <c r="C904" s="66" t="e">
        <f t="shared" si="63"/>
        <v>#N/A</v>
      </c>
      <c r="D904" s="66" t="e">
        <f>VLOOKUP(K904,'TCon08 al 2019-02-26'!$A$1:$H$68,8,0)</f>
        <v>#N/A</v>
      </c>
      <c r="E904" s="66">
        <f t="shared" si="64"/>
        <v>1900</v>
      </c>
      <c r="F904" s="66">
        <f t="shared" si="61"/>
        <v>0</v>
      </c>
      <c r="G904" s="10" t="str">
        <f t="shared" si="62"/>
        <v>19000</v>
      </c>
      <c r="H904" s="489"/>
      <c r="I904" s="489"/>
      <c r="J904" s="489"/>
      <c r="K904" s="489"/>
      <c r="L904" s="489"/>
      <c r="M904" s="490"/>
      <c r="N904" s="491"/>
      <c r="O904" s="491"/>
      <c r="P904" s="491"/>
      <c r="Q904" s="492"/>
      <c r="R904" s="493"/>
      <c r="S904" s="489"/>
      <c r="T904" s="492"/>
      <c r="U904" s="492"/>
      <c r="V904" s="493"/>
      <c r="W904" s="489"/>
      <c r="X904" s="489"/>
      <c r="Y904" s="493"/>
      <c r="Z904" s="489"/>
      <c r="AA904" s="489"/>
    </row>
    <row r="905" spans="2:27">
      <c r="B905" s="66" t="e">
        <f>LEFT(VLOOKUP(K905,'TCon08 al 2019-02-26'!$A$1:$H$68,6,0),6)</f>
        <v>#N/A</v>
      </c>
      <c r="C905" s="66" t="e">
        <f t="shared" si="63"/>
        <v>#N/A</v>
      </c>
      <c r="D905" s="66" t="e">
        <f>VLOOKUP(K905,'TCon08 al 2019-02-26'!$A$1:$H$68,8,0)</f>
        <v>#N/A</v>
      </c>
      <c r="E905" s="66">
        <f t="shared" si="64"/>
        <v>1900</v>
      </c>
      <c r="F905" s="66">
        <f t="shared" si="61"/>
        <v>0</v>
      </c>
      <c r="G905" s="10" t="str">
        <f t="shared" si="62"/>
        <v>19000</v>
      </c>
      <c r="H905" s="489"/>
      <c r="I905" s="489"/>
      <c r="J905" s="489"/>
      <c r="K905" s="489"/>
      <c r="L905" s="489"/>
      <c r="M905" s="490"/>
      <c r="N905" s="491"/>
      <c r="O905" s="491"/>
      <c r="P905" s="491"/>
      <c r="Q905" s="492"/>
      <c r="R905" s="493"/>
      <c r="S905" s="489"/>
      <c r="T905" s="492"/>
      <c r="U905" s="492"/>
      <c r="V905" s="493"/>
      <c r="W905" s="489"/>
      <c r="X905" s="489"/>
      <c r="Y905" s="493"/>
      <c r="Z905" s="489"/>
      <c r="AA905" s="489"/>
    </row>
    <row r="906" spans="2:27">
      <c r="B906" s="66" t="e">
        <f>LEFT(VLOOKUP(K906,'TCon08 al 2019-02-26'!$A$1:$H$68,6,0),6)</f>
        <v>#N/A</v>
      </c>
      <c r="C906" s="66" t="e">
        <f t="shared" si="63"/>
        <v>#N/A</v>
      </c>
      <c r="D906" s="66" t="e">
        <f>VLOOKUP(K906,'TCon08 al 2019-02-26'!$A$1:$H$68,8,0)</f>
        <v>#N/A</v>
      </c>
      <c r="E906" s="66">
        <f t="shared" si="64"/>
        <v>1900</v>
      </c>
      <c r="F906" s="66">
        <f t="shared" si="61"/>
        <v>0</v>
      </c>
      <c r="G906" s="10" t="str">
        <f t="shared" si="62"/>
        <v>19000</v>
      </c>
      <c r="H906" s="489"/>
      <c r="I906" s="489"/>
      <c r="J906" s="489"/>
      <c r="K906" s="489"/>
      <c r="L906" s="489"/>
      <c r="M906" s="490"/>
      <c r="N906" s="491"/>
      <c r="O906" s="491"/>
      <c r="P906" s="491"/>
      <c r="Q906" s="492"/>
      <c r="R906" s="493"/>
      <c r="S906" s="489"/>
      <c r="T906" s="492"/>
      <c r="U906" s="492"/>
      <c r="V906" s="493"/>
      <c r="W906" s="489"/>
      <c r="X906" s="489"/>
      <c r="Y906" s="493"/>
      <c r="Z906" s="489"/>
      <c r="AA906" s="489"/>
    </row>
    <row r="907" spans="2:27">
      <c r="B907" s="66" t="e">
        <f>LEFT(VLOOKUP(K907,'TCon08 al 2019-02-26'!$A$1:$H$68,6,0),6)</f>
        <v>#N/A</v>
      </c>
      <c r="C907" s="66" t="e">
        <f t="shared" si="63"/>
        <v>#N/A</v>
      </c>
      <c r="D907" s="66" t="e">
        <f>VLOOKUP(K907,'TCon08 al 2019-02-26'!$A$1:$H$68,8,0)</f>
        <v>#N/A</v>
      </c>
      <c r="E907" s="66">
        <f t="shared" si="64"/>
        <v>1900</v>
      </c>
      <c r="F907" s="66">
        <f t="shared" si="61"/>
        <v>0</v>
      </c>
      <c r="G907" s="10" t="str">
        <f t="shared" si="62"/>
        <v>19000</v>
      </c>
      <c r="H907" s="489"/>
      <c r="I907" s="489"/>
      <c r="J907" s="489"/>
      <c r="K907" s="489"/>
      <c r="L907" s="489"/>
      <c r="M907" s="490"/>
      <c r="N907" s="491"/>
      <c r="O907" s="491"/>
      <c r="P907" s="491"/>
      <c r="Q907" s="492"/>
      <c r="R907" s="493"/>
      <c r="S907" s="489"/>
      <c r="T907" s="492"/>
      <c r="U907" s="492"/>
      <c r="V907" s="493"/>
      <c r="W907" s="489"/>
      <c r="X907" s="489"/>
      <c r="Y907" s="493"/>
      <c r="Z907" s="489"/>
      <c r="AA907" s="489"/>
    </row>
    <row r="908" spans="2:27">
      <c r="B908" s="66" t="e">
        <f>LEFT(VLOOKUP(K908,'TCon08 al 2019-02-26'!$A$1:$H$68,6,0),6)</f>
        <v>#N/A</v>
      </c>
      <c r="C908" s="66" t="e">
        <f t="shared" si="63"/>
        <v>#N/A</v>
      </c>
      <c r="D908" s="66" t="e">
        <f>VLOOKUP(K908,'TCon08 al 2019-02-26'!$A$1:$H$68,8,0)</f>
        <v>#N/A</v>
      </c>
      <c r="E908" s="66">
        <f t="shared" si="64"/>
        <v>1900</v>
      </c>
      <c r="F908" s="66">
        <f t="shared" si="61"/>
        <v>0</v>
      </c>
      <c r="G908" s="10" t="str">
        <f t="shared" si="62"/>
        <v>19000</v>
      </c>
      <c r="H908" s="489"/>
      <c r="I908" s="489"/>
      <c r="J908" s="489"/>
      <c r="K908" s="489"/>
      <c r="L908" s="489"/>
      <c r="M908" s="490"/>
      <c r="N908" s="491"/>
      <c r="O908" s="491"/>
      <c r="P908" s="491"/>
      <c r="Q908" s="492"/>
      <c r="R908" s="493"/>
      <c r="S908" s="489"/>
      <c r="T908" s="492"/>
      <c r="U908" s="492"/>
      <c r="V908" s="493"/>
      <c r="W908" s="489"/>
      <c r="X908" s="489"/>
      <c r="Y908" s="493"/>
      <c r="Z908" s="489"/>
      <c r="AA908" s="489"/>
    </row>
    <row r="909" spans="2:27">
      <c r="B909" s="66" t="e">
        <f>LEFT(VLOOKUP(K909,'TCon08 al 2019-02-26'!$A$1:$H$68,6,0),6)</f>
        <v>#N/A</v>
      </c>
      <c r="C909" s="66" t="e">
        <f t="shared" si="63"/>
        <v>#N/A</v>
      </c>
      <c r="D909" s="66" t="e">
        <f>VLOOKUP(K909,'TCon08 al 2019-02-26'!$A$1:$H$68,8,0)</f>
        <v>#N/A</v>
      </c>
      <c r="E909" s="66">
        <f t="shared" si="64"/>
        <v>1900</v>
      </c>
      <c r="F909" s="66">
        <f t="shared" si="61"/>
        <v>0</v>
      </c>
      <c r="G909" s="10" t="str">
        <f t="shared" si="62"/>
        <v>19000</v>
      </c>
      <c r="H909" s="489"/>
      <c r="I909" s="489"/>
      <c r="J909" s="489"/>
      <c r="K909" s="489"/>
      <c r="L909" s="489"/>
      <c r="M909" s="490"/>
      <c r="N909" s="491"/>
      <c r="O909" s="491"/>
      <c r="P909" s="491"/>
      <c r="Q909" s="492"/>
      <c r="R909" s="493"/>
      <c r="S909" s="489"/>
      <c r="T909" s="492"/>
      <c r="U909" s="492"/>
      <c r="V909" s="493"/>
      <c r="W909" s="489"/>
      <c r="X909" s="489"/>
      <c r="Y909" s="493"/>
      <c r="Z909" s="489"/>
      <c r="AA909" s="489"/>
    </row>
    <row r="910" spans="2:27">
      <c r="B910" s="66" t="e">
        <f>LEFT(VLOOKUP(K910,'TCon08 al 2019-02-26'!$A$1:$H$68,6,0),6)</f>
        <v>#N/A</v>
      </c>
      <c r="C910" s="66" t="e">
        <f t="shared" si="63"/>
        <v>#N/A</v>
      </c>
      <c r="D910" s="66" t="e">
        <f>VLOOKUP(K910,'TCon08 al 2019-02-26'!$A$1:$H$68,8,0)</f>
        <v>#N/A</v>
      </c>
      <c r="E910" s="66">
        <f t="shared" si="64"/>
        <v>1900</v>
      </c>
      <c r="F910" s="66">
        <f t="shared" si="61"/>
        <v>0</v>
      </c>
      <c r="G910" s="10" t="str">
        <f t="shared" si="62"/>
        <v>19000</v>
      </c>
      <c r="H910" s="489"/>
      <c r="I910" s="489"/>
      <c r="J910" s="489"/>
      <c r="K910" s="489"/>
      <c r="L910" s="489"/>
      <c r="M910" s="490"/>
      <c r="N910" s="491"/>
      <c r="O910" s="491"/>
      <c r="P910" s="491"/>
      <c r="Q910" s="492"/>
      <c r="R910" s="493"/>
      <c r="S910" s="489"/>
      <c r="T910" s="492"/>
      <c r="U910" s="492"/>
      <c r="V910" s="493"/>
      <c r="W910" s="489"/>
      <c r="X910" s="489"/>
      <c r="Y910" s="493"/>
      <c r="Z910" s="489"/>
      <c r="AA910" s="489"/>
    </row>
    <row r="911" spans="2:27">
      <c r="B911" s="66" t="e">
        <f>LEFT(VLOOKUP(K911,'TCon08 al 2019-02-26'!$A$1:$H$68,6,0),6)</f>
        <v>#N/A</v>
      </c>
      <c r="C911" s="66" t="e">
        <f t="shared" si="63"/>
        <v>#N/A</v>
      </c>
      <c r="D911" s="66" t="e">
        <f>VLOOKUP(K911,'TCon08 al 2019-02-26'!$A$1:$H$68,8,0)</f>
        <v>#N/A</v>
      </c>
      <c r="E911" s="66">
        <f t="shared" si="64"/>
        <v>1900</v>
      </c>
      <c r="F911" s="66">
        <f t="shared" si="61"/>
        <v>0</v>
      </c>
      <c r="G911" s="10" t="str">
        <f t="shared" si="62"/>
        <v>19000</v>
      </c>
      <c r="H911" s="489"/>
      <c r="I911" s="489"/>
      <c r="J911" s="489"/>
      <c r="K911" s="489"/>
      <c r="L911" s="489"/>
      <c r="M911" s="490"/>
      <c r="N911" s="491"/>
      <c r="O911" s="491"/>
      <c r="P911" s="491"/>
      <c r="Q911" s="492"/>
      <c r="R911" s="493"/>
      <c r="S911" s="489"/>
      <c r="T911" s="492"/>
      <c r="U911" s="492"/>
      <c r="V911" s="493"/>
      <c r="W911" s="489"/>
      <c r="X911" s="489"/>
      <c r="Y911" s="493"/>
      <c r="Z911" s="489"/>
      <c r="AA911" s="489"/>
    </row>
    <row r="912" spans="2:27">
      <c r="B912" s="66" t="e">
        <f>LEFT(VLOOKUP(K912,'TCon08 al 2019-02-26'!$A$1:$H$68,6,0),6)</f>
        <v>#N/A</v>
      </c>
      <c r="C912" s="66" t="e">
        <f t="shared" si="63"/>
        <v>#N/A</v>
      </c>
      <c r="D912" s="66" t="e">
        <f>VLOOKUP(K912,'TCon08 al 2019-02-26'!$A$1:$H$68,8,0)</f>
        <v>#N/A</v>
      </c>
      <c r="E912" s="66">
        <f t="shared" si="64"/>
        <v>1900</v>
      </c>
      <c r="F912" s="66">
        <f t="shared" si="61"/>
        <v>0</v>
      </c>
      <c r="G912" s="10" t="str">
        <f t="shared" si="62"/>
        <v>19000</v>
      </c>
      <c r="H912" s="489"/>
      <c r="I912" s="489"/>
      <c r="J912" s="489"/>
      <c r="K912" s="489"/>
      <c r="L912" s="489"/>
      <c r="M912" s="490"/>
      <c r="N912" s="491"/>
      <c r="O912" s="491"/>
      <c r="P912" s="491"/>
      <c r="Q912" s="492"/>
      <c r="R912" s="493"/>
      <c r="S912" s="489"/>
      <c r="T912" s="492"/>
      <c r="U912" s="492"/>
      <c r="V912" s="493"/>
      <c r="W912" s="489"/>
      <c r="X912" s="489"/>
      <c r="Y912" s="493"/>
      <c r="Z912" s="489"/>
      <c r="AA912" s="489"/>
    </row>
    <row r="913" spans="2:27">
      <c r="B913" s="66" t="e">
        <f>LEFT(VLOOKUP(K913,'TCon08 al 2019-02-26'!$A$1:$H$68,6,0),6)</f>
        <v>#N/A</v>
      </c>
      <c r="C913" s="66" t="e">
        <f t="shared" si="63"/>
        <v>#N/A</v>
      </c>
      <c r="D913" s="66" t="e">
        <f>VLOOKUP(K913,'TCon08 al 2019-02-26'!$A$1:$H$68,8,0)</f>
        <v>#N/A</v>
      </c>
      <c r="E913" s="66">
        <f t="shared" si="64"/>
        <v>1900</v>
      </c>
      <c r="F913" s="66">
        <f t="shared" si="61"/>
        <v>0</v>
      </c>
      <c r="G913" s="10" t="str">
        <f t="shared" si="62"/>
        <v>19000</v>
      </c>
      <c r="H913" s="489"/>
      <c r="I913" s="489"/>
      <c r="J913" s="489"/>
      <c r="K913" s="489"/>
      <c r="L913" s="489"/>
      <c r="M913" s="490"/>
      <c r="N913" s="491"/>
      <c r="O913" s="491"/>
      <c r="P913" s="491"/>
      <c r="Q913" s="492"/>
      <c r="R913" s="493"/>
      <c r="S913" s="489"/>
      <c r="T913" s="492"/>
      <c r="U913" s="492"/>
      <c r="V913" s="493"/>
      <c r="W913" s="489"/>
      <c r="X913" s="489"/>
      <c r="Y913" s="493"/>
      <c r="Z913" s="489"/>
      <c r="AA913" s="489"/>
    </row>
    <row r="914" spans="2:27">
      <c r="B914" s="66" t="e">
        <f>LEFT(VLOOKUP(K914,'TCon08 al 2019-02-26'!$A$1:$H$68,6,0),6)</f>
        <v>#N/A</v>
      </c>
      <c r="C914" s="66" t="e">
        <f t="shared" si="63"/>
        <v>#N/A</v>
      </c>
      <c r="D914" s="66" t="e">
        <f>VLOOKUP(K914,'TCon08 al 2019-02-26'!$A$1:$H$68,8,0)</f>
        <v>#N/A</v>
      </c>
      <c r="E914" s="66">
        <f t="shared" si="64"/>
        <v>1900</v>
      </c>
      <c r="F914" s="66">
        <f t="shared" si="61"/>
        <v>0</v>
      </c>
      <c r="G914" s="10" t="str">
        <f t="shared" si="62"/>
        <v>19000</v>
      </c>
      <c r="H914" s="489"/>
      <c r="I914" s="489"/>
      <c r="J914" s="489"/>
      <c r="K914" s="489"/>
      <c r="L914" s="489"/>
      <c r="M914" s="490"/>
      <c r="N914" s="491"/>
      <c r="O914" s="491"/>
      <c r="P914" s="491"/>
      <c r="Q914" s="492"/>
      <c r="R914" s="493"/>
      <c r="S914" s="489"/>
      <c r="T914" s="492"/>
      <c r="U914" s="492"/>
      <c r="V914" s="493"/>
      <c r="W914" s="489"/>
      <c r="X914" s="489"/>
      <c r="Y914" s="493"/>
      <c r="Z914" s="489"/>
      <c r="AA914" s="489"/>
    </row>
    <row r="915" spans="2:27">
      <c r="B915" s="66" t="e">
        <f>LEFT(VLOOKUP(K915,'TCon08 al 2019-02-26'!$A$1:$H$68,6,0),6)</f>
        <v>#N/A</v>
      </c>
      <c r="C915" s="66" t="e">
        <f t="shared" si="63"/>
        <v>#N/A</v>
      </c>
      <c r="D915" s="66" t="e">
        <f>VLOOKUP(K915,'TCon08 al 2019-02-26'!$A$1:$H$68,8,0)</f>
        <v>#N/A</v>
      </c>
      <c r="E915" s="66">
        <f t="shared" si="64"/>
        <v>1900</v>
      </c>
      <c r="F915" s="66">
        <f t="shared" si="61"/>
        <v>0</v>
      </c>
      <c r="G915" s="10" t="str">
        <f t="shared" si="62"/>
        <v>19000</v>
      </c>
      <c r="H915" s="489"/>
      <c r="I915" s="489"/>
      <c r="J915" s="489"/>
      <c r="K915" s="489"/>
      <c r="L915" s="489"/>
      <c r="M915" s="490"/>
      <c r="N915" s="491"/>
      <c r="O915" s="491"/>
      <c r="P915" s="491"/>
      <c r="Q915" s="492"/>
      <c r="R915" s="493"/>
      <c r="S915" s="489"/>
      <c r="T915" s="492"/>
      <c r="U915" s="492"/>
      <c r="V915" s="493"/>
      <c r="W915" s="489"/>
      <c r="X915" s="489"/>
      <c r="Y915" s="493"/>
      <c r="Z915" s="489"/>
      <c r="AA915" s="489"/>
    </row>
    <row r="916" spans="2:27">
      <c r="B916" s="66" t="e">
        <f>LEFT(VLOOKUP(K916,'TCon08 al 2019-02-26'!$A$1:$H$68,6,0),6)</f>
        <v>#N/A</v>
      </c>
      <c r="C916" s="66" t="e">
        <f t="shared" si="63"/>
        <v>#N/A</v>
      </c>
      <c r="D916" s="66" t="e">
        <f>VLOOKUP(K916,'TCon08 al 2019-02-26'!$A$1:$H$68,8,0)</f>
        <v>#N/A</v>
      </c>
      <c r="E916" s="66">
        <f t="shared" si="64"/>
        <v>1900</v>
      </c>
      <c r="F916" s="66">
        <f t="shared" si="61"/>
        <v>0</v>
      </c>
      <c r="G916" s="10" t="str">
        <f t="shared" si="62"/>
        <v>19000</v>
      </c>
      <c r="H916" s="489"/>
      <c r="I916" s="489"/>
      <c r="J916" s="489"/>
      <c r="K916" s="489"/>
      <c r="L916" s="489"/>
      <c r="M916" s="490"/>
      <c r="N916" s="491"/>
      <c r="O916" s="491"/>
      <c r="P916" s="491"/>
      <c r="Q916" s="492"/>
      <c r="R916" s="493"/>
      <c r="S916" s="489"/>
      <c r="T916" s="492"/>
      <c r="U916" s="492"/>
      <c r="V916" s="493"/>
      <c r="W916" s="489"/>
      <c r="X916" s="489"/>
      <c r="Y916" s="493"/>
      <c r="Z916" s="489"/>
      <c r="AA916" s="489"/>
    </row>
    <row r="917" spans="2:27">
      <c r="B917" s="66" t="e">
        <f>LEFT(VLOOKUP(K917,'TCon08 al 2019-02-26'!$A$1:$H$68,6,0),6)</f>
        <v>#N/A</v>
      </c>
      <c r="C917" s="66" t="e">
        <f t="shared" si="63"/>
        <v>#N/A</v>
      </c>
      <c r="D917" s="66" t="e">
        <f>VLOOKUP(K917,'TCon08 al 2019-02-26'!$A$1:$H$68,8,0)</f>
        <v>#N/A</v>
      </c>
      <c r="E917" s="66">
        <f t="shared" si="64"/>
        <v>1900</v>
      </c>
      <c r="F917" s="66">
        <f t="shared" si="61"/>
        <v>0</v>
      </c>
      <c r="G917" s="10" t="str">
        <f t="shared" si="62"/>
        <v>19000</v>
      </c>
      <c r="H917" s="489"/>
      <c r="I917" s="489"/>
      <c r="J917" s="489"/>
      <c r="K917" s="489"/>
      <c r="L917" s="489"/>
      <c r="M917" s="490"/>
      <c r="N917" s="491"/>
      <c r="O917" s="491"/>
      <c r="P917" s="491"/>
      <c r="Q917" s="492"/>
      <c r="R917" s="493"/>
      <c r="S917" s="489"/>
      <c r="T917" s="492"/>
      <c r="U917" s="492"/>
      <c r="V917" s="493"/>
      <c r="W917" s="489"/>
      <c r="X917" s="489"/>
      <c r="Y917" s="493"/>
      <c r="Z917" s="489"/>
      <c r="AA917" s="489"/>
    </row>
    <row r="918" spans="2:27">
      <c r="B918" s="66" t="e">
        <f>LEFT(VLOOKUP(K918,'TCon08 al 2019-02-26'!$A$1:$H$68,6,0),6)</f>
        <v>#N/A</v>
      </c>
      <c r="C918" s="66" t="e">
        <f t="shared" si="63"/>
        <v>#N/A</v>
      </c>
      <c r="D918" s="66" t="e">
        <f>VLOOKUP(K918,'TCon08 al 2019-02-26'!$A$1:$H$68,8,0)</f>
        <v>#N/A</v>
      </c>
      <c r="E918" s="66">
        <f t="shared" si="64"/>
        <v>1900</v>
      </c>
      <c r="F918" s="66">
        <f t="shared" si="61"/>
        <v>0</v>
      </c>
      <c r="G918" s="10" t="str">
        <f t="shared" si="62"/>
        <v>19000</v>
      </c>
      <c r="H918" s="489"/>
      <c r="I918" s="489"/>
      <c r="J918" s="489"/>
      <c r="K918" s="489"/>
      <c r="L918" s="489"/>
      <c r="M918" s="490"/>
      <c r="N918" s="491"/>
      <c r="O918" s="491"/>
      <c r="P918" s="491"/>
      <c r="Q918" s="492"/>
      <c r="R918" s="493"/>
      <c r="S918" s="489"/>
      <c r="T918" s="492"/>
      <c r="U918" s="492"/>
      <c r="V918" s="493"/>
      <c r="W918" s="489"/>
      <c r="X918" s="489"/>
      <c r="Y918" s="493"/>
      <c r="Z918" s="489"/>
      <c r="AA918" s="489"/>
    </row>
    <row r="919" spans="2:27">
      <c r="B919" s="66" t="e">
        <f>LEFT(VLOOKUP(K919,'TCon08 al 2019-02-26'!$A$1:$H$68,6,0),6)</f>
        <v>#N/A</v>
      </c>
      <c r="C919" s="66" t="e">
        <f t="shared" si="63"/>
        <v>#N/A</v>
      </c>
      <c r="D919" s="66" t="e">
        <f>VLOOKUP(K919,'TCon08 al 2019-02-26'!$A$1:$H$68,8,0)</f>
        <v>#N/A</v>
      </c>
      <c r="E919" s="66">
        <f t="shared" si="64"/>
        <v>1900</v>
      </c>
      <c r="F919" s="66">
        <f t="shared" si="61"/>
        <v>0</v>
      </c>
      <c r="G919" s="10" t="str">
        <f t="shared" si="62"/>
        <v>19000</v>
      </c>
      <c r="H919" s="489"/>
      <c r="I919" s="489"/>
      <c r="J919" s="489"/>
      <c r="K919" s="489"/>
      <c r="L919" s="489"/>
      <c r="M919" s="490"/>
      <c r="N919" s="491"/>
      <c r="O919" s="491"/>
      <c r="P919" s="491"/>
      <c r="Q919" s="492"/>
      <c r="R919" s="493"/>
      <c r="S919" s="489"/>
      <c r="T919" s="492"/>
      <c r="U919" s="492"/>
      <c r="V919" s="493"/>
      <c r="W919" s="489"/>
      <c r="X919" s="489"/>
      <c r="Y919" s="493"/>
      <c r="Z919" s="489"/>
      <c r="AA919" s="489"/>
    </row>
    <row r="920" spans="2:27">
      <c r="B920" s="66" t="e">
        <f>LEFT(VLOOKUP(K920,'TCon08 al 2019-02-26'!$A$1:$H$68,6,0),6)</f>
        <v>#N/A</v>
      </c>
      <c r="C920" s="66" t="e">
        <f t="shared" si="63"/>
        <v>#N/A</v>
      </c>
      <c r="D920" s="66" t="e">
        <f>VLOOKUP(K920,'TCon08 al 2019-02-26'!$A$1:$H$68,8,0)</f>
        <v>#N/A</v>
      </c>
      <c r="E920" s="66">
        <f t="shared" si="64"/>
        <v>1900</v>
      </c>
      <c r="F920" s="66">
        <f t="shared" si="61"/>
        <v>0</v>
      </c>
      <c r="G920" s="10" t="str">
        <f t="shared" si="62"/>
        <v>19000</v>
      </c>
      <c r="H920" s="489"/>
      <c r="I920" s="489"/>
      <c r="J920" s="489"/>
      <c r="K920" s="489"/>
      <c r="L920" s="489"/>
      <c r="M920" s="490"/>
      <c r="N920" s="491"/>
      <c r="O920" s="491"/>
      <c r="P920" s="491"/>
      <c r="Q920" s="492"/>
      <c r="R920" s="493"/>
      <c r="S920" s="489"/>
      <c r="T920" s="492"/>
      <c r="U920" s="492"/>
      <c r="V920" s="493"/>
      <c r="W920" s="489"/>
      <c r="X920" s="489"/>
      <c r="Y920" s="493"/>
      <c r="Z920" s="489"/>
      <c r="AA920" s="489"/>
    </row>
    <row r="921" spans="2:27">
      <c r="B921" s="66" t="e">
        <f>LEFT(VLOOKUP(K921,'TCon08 al 2019-02-26'!$A$1:$H$68,6,0),6)</f>
        <v>#N/A</v>
      </c>
      <c r="C921" s="66" t="e">
        <f t="shared" si="63"/>
        <v>#N/A</v>
      </c>
      <c r="D921" s="66" t="e">
        <f>VLOOKUP(K921,'TCon08 al 2019-02-26'!$A$1:$H$68,8,0)</f>
        <v>#N/A</v>
      </c>
      <c r="E921" s="66">
        <f t="shared" si="64"/>
        <v>1900</v>
      </c>
      <c r="F921" s="66">
        <f t="shared" si="61"/>
        <v>0</v>
      </c>
      <c r="G921" s="10" t="str">
        <f t="shared" si="62"/>
        <v>19000</v>
      </c>
      <c r="H921" s="489"/>
      <c r="I921" s="489"/>
      <c r="J921" s="489"/>
      <c r="K921" s="489"/>
      <c r="L921" s="489"/>
      <c r="M921" s="490"/>
      <c r="N921" s="491"/>
      <c r="O921" s="491"/>
      <c r="P921" s="491"/>
      <c r="Q921" s="492"/>
      <c r="R921" s="493"/>
      <c r="S921" s="489"/>
      <c r="T921" s="492"/>
      <c r="U921" s="492"/>
      <c r="V921" s="493"/>
      <c r="W921" s="489"/>
      <c r="X921" s="489"/>
      <c r="Y921" s="493"/>
      <c r="Z921" s="489"/>
      <c r="AA921" s="489"/>
    </row>
    <row r="922" spans="2:27">
      <c r="B922" s="66" t="e">
        <f>LEFT(VLOOKUP(K922,'TCon08 al 2019-02-26'!$A$1:$H$68,6,0),6)</f>
        <v>#N/A</v>
      </c>
      <c r="C922" s="66" t="e">
        <f t="shared" si="63"/>
        <v>#N/A</v>
      </c>
      <c r="D922" s="66" t="e">
        <f>VLOOKUP(K922,'TCon08 al 2019-02-26'!$A$1:$H$68,8,0)</f>
        <v>#N/A</v>
      </c>
      <c r="E922" s="66">
        <f t="shared" si="64"/>
        <v>1900</v>
      </c>
      <c r="F922" s="66">
        <f t="shared" si="61"/>
        <v>0</v>
      </c>
      <c r="G922" s="10" t="str">
        <f t="shared" si="62"/>
        <v>19000</v>
      </c>
      <c r="H922" s="489"/>
      <c r="I922" s="489"/>
      <c r="J922" s="489"/>
      <c r="K922" s="489"/>
      <c r="L922" s="489"/>
      <c r="M922" s="490"/>
      <c r="N922" s="491"/>
      <c r="O922" s="491"/>
      <c r="P922" s="491"/>
      <c r="Q922" s="492"/>
      <c r="R922" s="493"/>
      <c r="S922" s="489"/>
      <c r="T922" s="492"/>
      <c r="U922" s="492"/>
      <c r="V922" s="493"/>
      <c r="W922" s="489"/>
      <c r="X922" s="489"/>
      <c r="Y922" s="493"/>
      <c r="Z922" s="489"/>
      <c r="AA922" s="489"/>
    </row>
    <row r="923" spans="2:27">
      <c r="B923" s="66" t="e">
        <f>LEFT(VLOOKUP(K923,'TCon08 al 2019-02-26'!$A$1:$H$68,6,0),6)</f>
        <v>#N/A</v>
      </c>
      <c r="C923" s="66" t="e">
        <f t="shared" si="63"/>
        <v>#N/A</v>
      </c>
      <c r="D923" s="66" t="e">
        <f>VLOOKUP(K923,'TCon08 al 2019-02-26'!$A$1:$H$68,8,0)</f>
        <v>#N/A</v>
      </c>
      <c r="E923" s="66">
        <f t="shared" si="64"/>
        <v>1900</v>
      </c>
      <c r="F923" s="66">
        <f t="shared" si="61"/>
        <v>0</v>
      </c>
      <c r="G923" s="10" t="str">
        <f t="shared" si="62"/>
        <v>19000</v>
      </c>
      <c r="H923" s="489"/>
      <c r="I923" s="489"/>
      <c r="J923" s="489"/>
      <c r="K923" s="489"/>
      <c r="L923" s="489"/>
      <c r="M923" s="490"/>
      <c r="N923" s="491"/>
      <c r="O923" s="491"/>
      <c r="P923" s="491"/>
      <c r="Q923" s="492"/>
      <c r="R923" s="493"/>
      <c r="S923" s="489"/>
      <c r="T923" s="492"/>
      <c r="U923" s="492"/>
      <c r="V923" s="493"/>
      <c r="W923" s="489"/>
      <c r="X923" s="489"/>
      <c r="Y923" s="493"/>
      <c r="Z923" s="489"/>
      <c r="AA923" s="489"/>
    </row>
    <row r="924" spans="2:27">
      <c r="B924" s="66" t="e">
        <f>LEFT(VLOOKUP(K924,'TCon08 al 2019-02-26'!$A$1:$H$68,6,0),6)</f>
        <v>#N/A</v>
      </c>
      <c r="C924" s="66" t="e">
        <f t="shared" si="63"/>
        <v>#N/A</v>
      </c>
      <c r="D924" s="66" t="e">
        <f>VLOOKUP(K924,'TCon08 al 2019-02-26'!$A$1:$H$68,8,0)</f>
        <v>#N/A</v>
      </c>
      <c r="E924" s="66">
        <f t="shared" si="64"/>
        <v>1900</v>
      </c>
      <c r="F924" s="66">
        <f t="shared" si="61"/>
        <v>0</v>
      </c>
      <c r="G924" s="10" t="str">
        <f t="shared" si="62"/>
        <v>19000</v>
      </c>
      <c r="H924" s="489"/>
      <c r="I924" s="489"/>
      <c r="J924" s="489"/>
      <c r="K924" s="489"/>
      <c r="L924" s="489"/>
      <c r="M924" s="490"/>
      <c r="N924" s="491"/>
      <c r="O924" s="491"/>
      <c r="P924" s="491"/>
      <c r="Q924" s="492"/>
      <c r="R924" s="493"/>
      <c r="S924" s="489"/>
      <c r="T924" s="492"/>
      <c r="U924" s="492"/>
      <c r="V924" s="493"/>
      <c r="W924" s="489"/>
      <c r="X924" s="489"/>
      <c r="Y924" s="493"/>
      <c r="Z924" s="489"/>
      <c r="AA924" s="489"/>
    </row>
    <row r="925" spans="2:27">
      <c r="B925" s="66" t="e">
        <f>LEFT(VLOOKUP(K925,'TCon08 al 2019-02-26'!$A$1:$H$68,6,0),6)</f>
        <v>#N/A</v>
      </c>
      <c r="C925" s="66" t="e">
        <f t="shared" si="63"/>
        <v>#N/A</v>
      </c>
      <c r="D925" s="66" t="e">
        <f>VLOOKUP(K925,'TCon08 al 2019-02-26'!$A$1:$H$68,8,0)</f>
        <v>#N/A</v>
      </c>
      <c r="E925" s="66">
        <f t="shared" si="64"/>
        <v>1900</v>
      </c>
      <c r="F925" s="66">
        <f t="shared" si="61"/>
        <v>0</v>
      </c>
      <c r="G925" s="10" t="str">
        <f t="shared" si="62"/>
        <v>19000</v>
      </c>
      <c r="H925" s="489"/>
      <c r="I925" s="489"/>
      <c r="J925" s="489"/>
      <c r="K925" s="489"/>
      <c r="L925" s="489"/>
      <c r="M925" s="490"/>
      <c r="N925" s="491"/>
      <c r="O925" s="491"/>
      <c r="P925" s="491"/>
      <c r="Q925" s="492"/>
      <c r="R925" s="493"/>
      <c r="S925" s="489"/>
      <c r="T925" s="492"/>
      <c r="U925" s="492"/>
      <c r="V925" s="493"/>
      <c r="W925" s="489"/>
      <c r="X925" s="489"/>
      <c r="Y925" s="493"/>
      <c r="Z925" s="489"/>
      <c r="AA925" s="489"/>
    </row>
    <row r="926" spans="2:27">
      <c r="B926" s="66" t="e">
        <f>LEFT(VLOOKUP(K926,'TCon08 al 2019-02-26'!$A$1:$H$68,6,0),6)</f>
        <v>#N/A</v>
      </c>
      <c r="C926" s="66" t="e">
        <f t="shared" si="63"/>
        <v>#N/A</v>
      </c>
      <c r="D926" s="66" t="e">
        <f>VLOOKUP(K926,'TCon08 al 2019-02-26'!$A$1:$H$68,8,0)</f>
        <v>#N/A</v>
      </c>
      <c r="E926" s="66">
        <f t="shared" si="64"/>
        <v>1900</v>
      </c>
      <c r="F926" s="66">
        <f t="shared" si="61"/>
        <v>0</v>
      </c>
      <c r="G926" s="10" t="str">
        <f t="shared" si="62"/>
        <v>19000</v>
      </c>
      <c r="H926" s="489"/>
      <c r="I926" s="489"/>
      <c r="J926" s="489"/>
      <c r="K926" s="489"/>
      <c r="L926" s="489"/>
      <c r="M926" s="490"/>
      <c r="N926" s="491"/>
      <c r="O926" s="491"/>
      <c r="P926" s="491"/>
      <c r="Q926" s="492"/>
      <c r="R926" s="493"/>
      <c r="S926" s="489"/>
      <c r="T926" s="492"/>
      <c r="U926" s="492"/>
      <c r="V926" s="493"/>
      <c r="W926" s="489"/>
      <c r="X926" s="489"/>
      <c r="Y926" s="493"/>
      <c r="Z926" s="489"/>
      <c r="AA926" s="489"/>
    </row>
    <row r="927" spans="2:27">
      <c r="B927" s="66" t="e">
        <f>LEFT(VLOOKUP(K927,'TCon08 al 2019-02-26'!$A$1:$H$68,6,0),6)</f>
        <v>#N/A</v>
      </c>
      <c r="C927" s="66" t="e">
        <f t="shared" si="63"/>
        <v>#N/A</v>
      </c>
      <c r="D927" s="66" t="e">
        <f>VLOOKUP(K927,'TCon08 al 2019-02-26'!$A$1:$H$68,8,0)</f>
        <v>#N/A</v>
      </c>
      <c r="E927" s="66">
        <f t="shared" si="64"/>
        <v>1900</v>
      </c>
      <c r="F927" s="66">
        <f t="shared" si="61"/>
        <v>0</v>
      </c>
      <c r="G927" s="10" t="str">
        <f t="shared" si="62"/>
        <v>19000</v>
      </c>
      <c r="H927" s="489"/>
      <c r="I927" s="489"/>
      <c r="J927" s="489"/>
      <c r="K927" s="489"/>
      <c r="L927" s="489"/>
      <c r="M927" s="490"/>
      <c r="N927" s="491"/>
      <c r="O927" s="491"/>
      <c r="P927" s="491"/>
      <c r="Q927" s="492"/>
      <c r="R927" s="493"/>
      <c r="S927" s="489"/>
      <c r="T927" s="492"/>
      <c r="U927" s="492"/>
      <c r="V927" s="493"/>
      <c r="W927" s="489"/>
      <c r="X927" s="489"/>
      <c r="Y927" s="493"/>
      <c r="Z927" s="489"/>
      <c r="AA927" s="489"/>
    </row>
    <row r="928" spans="2:27">
      <c r="B928" s="66" t="e">
        <f>LEFT(VLOOKUP(K928,'TCon08 al 2019-02-26'!$A$1:$H$68,6,0),6)</f>
        <v>#N/A</v>
      </c>
      <c r="C928" s="66" t="e">
        <f t="shared" si="63"/>
        <v>#N/A</v>
      </c>
      <c r="D928" s="66" t="e">
        <f>VLOOKUP(K928,'TCon08 al 2019-02-26'!$A$1:$H$68,8,0)</f>
        <v>#N/A</v>
      </c>
      <c r="E928" s="66">
        <f t="shared" si="64"/>
        <v>1900</v>
      </c>
      <c r="F928" s="66">
        <f t="shared" si="61"/>
        <v>0</v>
      </c>
      <c r="G928" s="10" t="str">
        <f t="shared" si="62"/>
        <v>19000</v>
      </c>
      <c r="H928" s="489"/>
      <c r="I928" s="489"/>
      <c r="J928" s="489"/>
      <c r="K928" s="489"/>
      <c r="L928" s="489"/>
      <c r="M928" s="490"/>
      <c r="N928" s="491"/>
      <c r="O928" s="491"/>
      <c r="P928" s="491"/>
      <c r="Q928" s="492"/>
      <c r="R928" s="493"/>
      <c r="S928" s="489"/>
      <c r="T928" s="492"/>
      <c r="U928" s="492"/>
      <c r="V928" s="493"/>
      <c r="W928" s="489"/>
      <c r="X928" s="489"/>
      <c r="Y928" s="493"/>
      <c r="Z928" s="489"/>
      <c r="AA928" s="489"/>
    </row>
    <row r="929" spans="2:27">
      <c r="B929" s="66" t="e">
        <f>LEFT(VLOOKUP(K929,'TCon08 al 2019-02-26'!$A$1:$H$68,6,0),6)</f>
        <v>#N/A</v>
      </c>
      <c r="C929" s="66" t="e">
        <f t="shared" si="63"/>
        <v>#N/A</v>
      </c>
      <c r="D929" s="66" t="e">
        <f>VLOOKUP(K929,'TCon08 al 2019-02-26'!$A$1:$H$68,8,0)</f>
        <v>#N/A</v>
      </c>
      <c r="E929" s="66">
        <f t="shared" si="64"/>
        <v>1900</v>
      </c>
      <c r="F929" s="66">
        <f t="shared" si="61"/>
        <v>0</v>
      </c>
      <c r="G929" s="10" t="str">
        <f t="shared" si="62"/>
        <v>19000</v>
      </c>
      <c r="H929" s="489"/>
      <c r="I929" s="489"/>
      <c r="J929" s="489"/>
      <c r="K929" s="489"/>
      <c r="L929" s="489"/>
      <c r="M929" s="490"/>
      <c r="N929" s="491"/>
      <c r="O929" s="491"/>
      <c r="P929" s="491"/>
      <c r="Q929" s="492"/>
      <c r="R929" s="493"/>
      <c r="S929" s="489"/>
      <c r="T929" s="492"/>
      <c r="U929" s="492"/>
      <c r="V929" s="493"/>
      <c r="W929" s="489"/>
      <c r="X929" s="489"/>
      <c r="Y929" s="493"/>
      <c r="Z929" s="489"/>
      <c r="AA929" s="489"/>
    </row>
    <row r="930" spans="2:27">
      <c r="B930" s="66" t="e">
        <f>LEFT(VLOOKUP(K930,'TCon08 al 2019-02-26'!$A$1:$H$68,6,0),6)</f>
        <v>#N/A</v>
      </c>
      <c r="C930" s="66" t="e">
        <f t="shared" si="63"/>
        <v>#N/A</v>
      </c>
      <c r="D930" s="66" t="e">
        <f>VLOOKUP(K930,'TCon08 al 2019-02-26'!$A$1:$H$68,8,0)</f>
        <v>#N/A</v>
      </c>
      <c r="E930" s="66">
        <f t="shared" si="64"/>
        <v>1900</v>
      </c>
      <c r="F930" s="66">
        <f t="shared" si="61"/>
        <v>0</v>
      </c>
      <c r="G930" s="10" t="str">
        <f t="shared" si="62"/>
        <v>19000</v>
      </c>
      <c r="H930" s="489"/>
      <c r="I930" s="489"/>
      <c r="J930" s="489"/>
      <c r="K930" s="489"/>
      <c r="L930" s="489"/>
      <c r="M930" s="490"/>
      <c r="N930" s="491"/>
      <c r="O930" s="491"/>
      <c r="P930" s="491"/>
      <c r="Q930" s="492"/>
      <c r="R930" s="493"/>
      <c r="S930" s="489"/>
      <c r="T930" s="492"/>
      <c r="U930" s="492"/>
      <c r="V930" s="493"/>
      <c r="W930" s="489"/>
      <c r="X930" s="489"/>
      <c r="Y930" s="493"/>
      <c r="Z930" s="489"/>
      <c r="AA930" s="489"/>
    </row>
    <row r="931" spans="2:27">
      <c r="B931" s="66" t="e">
        <f>LEFT(VLOOKUP(K931,'TCon08 al 2019-02-26'!$A$1:$H$68,6,0),6)</f>
        <v>#N/A</v>
      </c>
      <c r="C931" s="66" t="e">
        <f t="shared" si="63"/>
        <v>#N/A</v>
      </c>
      <c r="D931" s="66" t="e">
        <f>VLOOKUP(K931,'TCon08 al 2019-02-26'!$A$1:$H$68,8,0)</f>
        <v>#N/A</v>
      </c>
      <c r="E931" s="66">
        <f t="shared" si="64"/>
        <v>1900</v>
      </c>
      <c r="F931" s="66">
        <f t="shared" si="61"/>
        <v>0</v>
      </c>
      <c r="G931" s="10" t="str">
        <f t="shared" si="62"/>
        <v>19000</v>
      </c>
      <c r="H931" s="489"/>
      <c r="I931" s="489"/>
      <c r="J931" s="489"/>
      <c r="K931" s="489"/>
      <c r="L931" s="489"/>
      <c r="M931" s="490"/>
      <c r="N931" s="491"/>
      <c r="O931" s="491"/>
      <c r="P931" s="491"/>
      <c r="Q931" s="492"/>
      <c r="R931" s="493"/>
      <c r="S931" s="489"/>
      <c r="T931" s="492"/>
      <c r="U931" s="492"/>
      <c r="V931" s="493"/>
      <c r="W931" s="489"/>
      <c r="X931" s="489"/>
      <c r="Y931" s="493"/>
      <c r="Z931" s="489"/>
      <c r="AA931" s="489"/>
    </row>
    <row r="932" spans="2:27">
      <c r="B932" s="66" t="e">
        <f>LEFT(VLOOKUP(K932,'TCon08 al 2019-02-26'!$A$1:$H$68,6,0),6)</f>
        <v>#N/A</v>
      </c>
      <c r="C932" s="66" t="e">
        <f t="shared" si="63"/>
        <v>#N/A</v>
      </c>
      <c r="D932" s="66" t="e">
        <f>VLOOKUP(K932,'TCon08 al 2019-02-26'!$A$1:$H$68,8,0)</f>
        <v>#N/A</v>
      </c>
      <c r="E932" s="66">
        <f t="shared" si="64"/>
        <v>1900</v>
      </c>
      <c r="F932" s="66">
        <f t="shared" si="61"/>
        <v>0</v>
      </c>
      <c r="G932" s="10" t="str">
        <f t="shared" si="62"/>
        <v>19000</v>
      </c>
      <c r="H932" s="489"/>
      <c r="I932" s="489"/>
      <c r="J932" s="489"/>
      <c r="K932" s="489"/>
      <c r="L932" s="489"/>
      <c r="M932" s="490"/>
      <c r="N932" s="491"/>
      <c r="O932" s="491"/>
      <c r="P932" s="491"/>
      <c r="Q932" s="492"/>
      <c r="R932" s="493"/>
      <c r="S932" s="489"/>
      <c r="T932" s="492"/>
      <c r="U932" s="492"/>
      <c r="V932" s="493"/>
      <c r="W932" s="489"/>
      <c r="X932" s="489"/>
      <c r="Y932" s="493"/>
      <c r="Z932" s="489"/>
      <c r="AA932" s="489"/>
    </row>
    <row r="933" spans="2:27">
      <c r="B933" s="66" t="e">
        <f>LEFT(VLOOKUP(K933,'TCon08 al 2019-02-26'!$A$1:$H$68,6,0),6)</f>
        <v>#N/A</v>
      </c>
      <c r="C933" s="66" t="e">
        <f t="shared" si="63"/>
        <v>#N/A</v>
      </c>
      <c r="D933" s="66" t="e">
        <f>VLOOKUP(K933,'TCon08 al 2019-02-26'!$A$1:$H$68,8,0)</f>
        <v>#N/A</v>
      </c>
      <c r="E933" s="66">
        <f t="shared" si="64"/>
        <v>1900</v>
      </c>
      <c r="F933" s="66">
        <f t="shared" si="61"/>
        <v>0</v>
      </c>
      <c r="G933" s="10" t="str">
        <f t="shared" si="62"/>
        <v>19000</v>
      </c>
      <c r="H933" s="489"/>
      <c r="I933" s="489"/>
      <c r="J933" s="489"/>
      <c r="K933" s="489"/>
      <c r="L933" s="489"/>
      <c r="M933" s="490"/>
      <c r="N933" s="491"/>
      <c r="O933" s="491"/>
      <c r="P933" s="491"/>
      <c r="Q933" s="492"/>
      <c r="R933" s="493"/>
      <c r="S933" s="489"/>
      <c r="T933" s="492"/>
      <c r="U933" s="492"/>
      <c r="V933" s="493"/>
      <c r="W933" s="489"/>
      <c r="X933" s="489"/>
      <c r="Y933" s="493"/>
      <c r="Z933" s="489"/>
      <c r="AA933" s="489"/>
    </row>
    <row r="934" spans="2:27">
      <c r="B934" s="66" t="e">
        <f>LEFT(VLOOKUP(K934,'TCon08 al 2019-02-26'!$A$1:$H$68,6,0),6)</f>
        <v>#N/A</v>
      </c>
      <c r="C934" s="66" t="e">
        <f t="shared" si="63"/>
        <v>#N/A</v>
      </c>
      <c r="D934" s="66" t="e">
        <f>VLOOKUP(K934,'TCon08 al 2019-02-26'!$A$1:$H$68,8,0)</f>
        <v>#N/A</v>
      </c>
      <c r="E934" s="66">
        <f t="shared" si="64"/>
        <v>1900</v>
      </c>
      <c r="F934" s="66">
        <f t="shared" si="61"/>
        <v>0</v>
      </c>
      <c r="G934" s="10" t="str">
        <f t="shared" si="62"/>
        <v>19000</v>
      </c>
      <c r="H934" s="489"/>
      <c r="I934" s="489"/>
      <c r="J934" s="489"/>
      <c r="K934" s="489"/>
      <c r="L934" s="489"/>
      <c r="M934" s="490"/>
      <c r="N934" s="491"/>
      <c r="O934" s="491"/>
      <c r="P934" s="491"/>
      <c r="Q934" s="492"/>
      <c r="R934" s="493"/>
      <c r="S934" s="489"/>
      <c r="T934" s="492"/>
      <c r="U934" s="492"/>
      <c r="V934" s="493"/>
      <c r="W934" s="489"/>
      <c r="X934" s="489"/>
      <c r="Y934" s="493"/>
      <c r="Z934" s="489"/>
      <c r="AA934" s="489"/>
    </row>
    <row r="935" spans="2:27">
      <c r="B935" s="66" t="e">
        <f>LEFT(VLOOKUP(K935,'TCon08 al 2019-02-26'!$A$1:$H$68,6,0),6)</f>
        <v>#N/A</v>
      </c>
      <c r="C935" s="66" t="e">
        <f t="shared" si="63"/>
        <v>#N/A</v>
      </c>
      <c r="D935" s="66" t="e">
        <f>VLOOKUP(K935,'TCon08 al 2019-02-26'!$A$1:$H$68,8,0)</f>
        <v>#N/A</v>
      </c>
      <c r="E935" s="66">
        <f t="shared" si="64"/>
        <v>1900</v>
      </c>
      <c r="F935" s="66">
        <f t="shared" si="61"/>
        <v>0</v>
      </c>
      <c r="G935" s="10" t="str">
        <f t="shared" si="62"/>
        <v>19000</v>
      </c>
      <c r="H935" s="489"/>
      <c r="I935" s="489"/>
      <c r="J935" s="489"/>
      <c r="K935" s="489"/>
      <c r="L935" s="489"/>
      <c r="M935" s="490"/>
      <c r="N935" s="491"/>
      <c r="O935" s="491"/>
      <c r="P935" s="491"/>
      <c r="Q935" s="492"/>
      <c r="R935" s="493"/>
      <c r="S935" s="489"/>
      <c r="T935" s="492"/>
      <c r="U935" s="492"/>
      <c r="V935" s="493"/>
      <c r="W935" s="489"/>
      <c r="X935" s="489"/>
      <c r="Y935" s="493"/>
      <c r="Z935" s="489"/>
      <c r="AA935" s="489"/>
    </row>
    <row r="936" spans="2:27">
      <c r="B936" s="66" t="e">
        <f>LEFT(VLOOKUP(K936,'TCon08 al 2019-02-26'!$A$1:$H$68,6,0),6)</f>
        <v>#N/A</v>
      </c>
      <c r="C936" s="66" t="e">
        <f t="shared" si="63"/>
        <v>#N/A</v>
      </c>
      <c r="D936" s="66" t="e">
        <f>VLOOKUP(K936,'TCon08 al 2019-02-26'!$A$1:$H$68,8,0)</f>
        <v>#N/A</v>
      </c>
      <c r="E936" s="66">
        <f t="shared" si="64"/>
        <v>1900</v>
      </c>
      <c r="F936" s="66">
        <f t="shared" si="61"/>
        <v>0</v>
      </c>
      <c r="G936" s="10" t="str">
        <f t="shared" si="62"/>
        <v>19000</v>
      </c>
      <c r="H936" s="489"/>
      <c r="I936" s="489"/>
      <c r="J936" s="489"/>
      <c r="K936" s="489"/>
      <c r="L936" s="489"/>
      <c r="M936" s="490"/>
      <c r="N936" s="491"/>
      <c r="O936" s="491"/>
      <c r="P936" s="491"/>
      <c r="Q936" s="492"/>
      <c r="R936" s="493"/>
      <c r="S936" s="489"/>
      <c r="T936" s="492"/>
      <c r="U936" s="492"/>
      <c r="V936" s="493"/>
      <c r="W936" s="489"/>
      <c r="X936" s="489"/>
      <c r="Y936" s="493"/>
      <c r="Z936" s="489"/>
      <c r="AA936" s="489"/>
    </row>
    <row r="937" spans="2:27">
      <c r="B937" s="66" t="e">
        <f>LEFT(VLOOKUP(K937,'TCon08 al 2019-02-26'!$A$1:$H$68,6,0),6)</f>
        <v>#N/A</v>
      </c>
      <c r="C937" s="66" t="e">
        <f t="shared" si="63"/>
        <v>#N/A</v>
      </c>
      <c r="D937" s="66" t="e">
        <f>VLOOKUP(K937,'TCon08 al 2019-02-26'!$A$1:$H$68,8,0)</f>
        <v>#N/A</v>
      </c>
      <c r="E937" s="66">
        <f t="shared" si="64"/>
        <v>1900</v>
      </c>
      <c r="F937" s="66">
        <f t="shared" si="61"/>
        <v>0</v>
      </c>
      <c r="G937" s="10" t="str">
        <f t="shared" si="62"/>
        <v>19000</v>
      </c>
      <c r="H937" s="489"/>
      <c r="I937" s="489"/>
      <c r="J937" s="489"/>
      <c r="K937" s="489"/>
      <c r="L937" s="489"/>
      <c r="M937" s="490"/>
      <c r="N937" s="491"/>
      <c r="O937" s="491"/>
      <c r="P937" s="491"/>
      <c r="Q937" s="492"/>
      <c r="R937" s="493"/>
      <c r="S937" s="489"/>
      <c r="T937" s="492"/>
      <c r="U937" s="492"/>
      <c r="V937" s="493"/>
      <c r="W937" s="489"/>
      <c r="X937" s="489"/>
      <c r="Y937" s="493"/>
      <c r="Z937" s="489"/>
      <c r="AA937" s="489"/>
    </row>
    <row r="938" spans="2:27">
      <c r="B938" s="66" t="e">
        <f>LEFT(VLOOKUP(K938,'TCon08 al 2019-02-26'!$A$1:$H$68,6,0),6)</f>
        <v>#N/A</v>
      </c>
      <c r="C938" s="66" t="e">
        <f t="shared" si="63"/>
        <v>#N/A</v>
      </c>
      <c r="D938" s="66" t="e">
        <f>VLOOKUP(K938,'TCon08 al 2019-02-26'!$A$1:$H$68,8,0)</f>
        <v>#N/A</v>
      </c>
      <c r="E938" s="66">
        <f t="shared" si="64"/>
        <v>1900</v>
      </c>
      <c r="F938" s="66">
        <f t="shared" si="61"/>
        <v>0</v>
      </c>
      <c r="G938" s="10" t="str">
        <f t="shared" si="62"/>
        <v>19000</v>
      </c>
      <c r="H938" s="489"/>
      <c r="I938" s="489"/>
      <c r="J938" s="489"/>
      <c r="K938" s="489"/>
      <c r="L938" s="489"/>
      <c r="M938" s="490"/>
      <c r="N938" s="491"/>
      <c r="O938" s="491"/>
      <c r="P938" s="491"/>
      <c r="Q938" s="492"/>
      <c r="R938" s="493"/>
      <c r="S938" s="489"/>
      <c r="T938" s="492"/>
      <c r="U938" s="492"/>
      <c r="V938" s="493"/>
      <c r="W938" s="489"/>
      <c r="X938" s="489"/>
      <c r="Y938" s="493"/>
      <c r="Z938" s="489"/>
      <c r="AA938" s="489"/>
    </row>
    <row r="939" spans="2:27">
      <c r="B939" s="66" t="e">
        <f>LEFT(VLOOKUP(K939,'TCon08 al 2019-02-26'!$A$1:$H$68,6,0),6)</f>
        <v>#N/A</v>
      </c>
      <c r="C939" s="66" t="e">
        <f t="shared" si="63"/>
        <v>#N/A</v>
      </c>
      <c r="D939" s="66" t="e">
        <f>VLOOKUP(K939,'TCon08 al 2019-02-26'!$A$1:$H$68,8,0)</f>
        <v>#N/A</v>
      </c>
      <c r="E939" s="66">
        <f t="shared" si="64"/>
        <v>1900</v>
      </c>
      <c r="F939" s="66">
        <f t="shared" si="61"/>
        <v>0</v>
      </c>
      <c r="G939" s="10" t="str">
        <f t="shared" si="62"/>
        <v>19000</v>
      </c>
      <c r="H939" s="489"/>
      <c r="I939" s="489"/>
      <c r="J939" s="489"/>
      <c r="K939" s="489"/>
      <c r="L939" s="489"/>
      <c r="M939" s="490"/>
      <c r="N939" s="491"/>
      <c r="O939" s="491"/>
      <c r="P939" s="491"/>
      <c r="Q939" s="492"/>
      <c r="R939" s="493"/>
      <c r="S939" s="489"/>
      <c r="T939" s="492"/>
      <c r="U939" s="492"/>
      <c r="V939" s="493"/>
      <c r="W939" s="489"/>
      <c r="X939" s="489"/>
      <c r="Y939" s="493"/>
      <c r="Z939" s="489"/>
      <c r="AA939" s="489"/>
    </row>
    <row r="940" spans="2:27">
      <c r="B940" s="66" t="e">
        <f>LEFT(VLOOKUP(K940,'TCon08 al 2019-02-26'!$A$1:$H$68,6,0),6)</f>
        <v>#N/A</v>
      </c>
      <c r="C940" s="66" t="e">
        <f t="shared" si="63"/>
        <v>#N/A</v>
      </c>
      <c r="D940" s="66" t="e">
        <f>VLOOKUP(K940,'TCon08 al 2019-02-26'!$A$1:$H$68,8,0)</f>
        <v>#N/A</v>
      </c>
      <c r="E940" s="66">
        <f t="shared" si="64"/>
        <v>1900</v>
      </c>
      <c r="F940" s="66">
        <f t="shared" si="61"/>
        <v>0</v>
      </c>
      <c r="G940" s="10" t="str">
        <f t="shared" si="62"/>
        <v>19000</v>
      </c>
      <c r="H940" s="489"/>
      <c r="I940" s="489"/>
      <c r="J940" s="489"/>
      <c r="K940" s="489"/>
      <c r="L940" s="489"/>
      <c r="M940" s="490"/>
      <c r="N940" s="491"/>
      <c r="O940" s="491"/>
      <c r="P940" s="491"/>
      <c r="Q940" s="492"/>
      <c r="R940" s="493"/>
      <c r="S940" s="489"/>
      <c r="T940" s="492"/>
      <c r="U940" s="492"/>
      <c r="V940" s="493"/>
      <c r="W940" s="489"/>
      <c r="X940" s="489"/>
      <c r="Y940" s="493"/>
      <c r="Z940" s="489"/>
      <c r="AA940" s="489"/>
    </row>
    <row r="941" spans="2:27">
      <c r="B941" s="66" t="e">
        <f>LEFT(VLOOKUP(K941,'TCon08 al 2019-02-26'!$A$1:$H$68,6,0),6)</f>
        <v>#N/A</v>
      </c>
      <c r="C941" s="66" t="e">
        <f t="shared" si="63"/>
        <v>#N/A</v>
      </c>
      <c r="D941" s="66" t="e">
        <f>VLOOKUP(K941,'TCon08 al 2019-02-26'!$A$1:$H$68,8,0)</f>
        <v>#N/A</v>
      </c>
      <c r="E941" s="66">
        <f t="shared" si="64"/>
        <v>1900</v>
      </c>
      <c r="F941" s="66">
        <f t="shared" si="61"/>
        <v>0</v>
      </c>
      <c r="G941" s="10" t="str">
        <f t="shared" si="62"/>
        <v>19000</v>
      </c>
      <c r="H941" s="489"/>
      <c r="I941" s="489"/>
      <c r="J941" s="489"/>
      <c r="K941" s="489"/>
      <c r="L941" s="489"/>
      <c r="M941" s="490"/>
      <c r="N941" s="491"/>
      <c r="O941" s="491"/>
      <c r="P941" s="491"/>
      <c r="Q941" s="492"/>
      <c r="R941" s="493"/>
      <c r="S941" s="489"/>
      <c r="T941" s="492"/>
      <c r="U941" s="492"/>
      <c r="V941" s="493"/>
      <c r="W941" s="489"/>
      <c r="X941" s="489"/>
      <c r="Y941" s="493"/>
      <c r="Z941" s="489"/>
      <c r="AA941" s="489"/>
    </row>
    <row r="942" spans="2:27">
      <c r="B942" s="66" t="e">
        <f>LEFT(VLOOKUP(K942,'TCon08 al 2019-02-26'!$A$1:$H$68,6,0),6)</f>
        <v>#N/A</v>
      </c>
      <c r="C942" s="66" t="e">
        <f t="shared" si="63"/>
        <v>#N/A</v>
      </c>
      <c r="D942" s="66" t="e">
        <f>VLOOKUP(K942,'TCon08 al 2019-02-26'!$A$1:$H$68,8,0)</f>
        <v>#N/A</v>
      </c>
      <c r="E942" s="66">
        <f t="shared" si="64"/>
        <v>1900</v>
      </c>
      <c r="F942" s="66">
        <f t="shared" si="61"/>
        <v>0</v>
      </c>
      <c r="G942" s="10" t="str">
        <f t="shared" si="62"/>
        <v>19000</v>
      </c>
      <c r="H942" s="489"/>
      <c r="I942" s="489"/>
      <c r="J942" s="489"/>
      <c r="K942" s="489"/>
      <c r="L942" s="489"/>
      <c r="M942" s="490"/>
      <c r="N942" s="491"/>
      <c r="O942" s="491"/>
      <c r="P942" s="491"/>
      <c r="Q942" s="492"/>
      <c r="R942" s="493"/>
      <c r="S942" s="489"/>
      <c r="T942" s="492"/>
      <c r="U942" s="492"/>
      <c r="V942" s="493"/>
      <c r="W942" s="489"/>
      <c r="X942" s="489"/>
      <c r="Y942" s="493"/>
      <c r="Z942" s="489"/>
      <c r="AA942" s="489"/>
    </row>
    <row r="943" spans="2:27">
      <c r="B943" s="66" t="e">
        <f>LEFT(VLOOKUP(K943,'TCon08 al 2019-02-26'!$A$1:$H$68,6,0),6)</f>
        <v>#N/A</v>
      </c>
      <c r="C943" s="66" t="e">
        <f t="shared" si="63"/>
        <v>#N/A</v>
      </c>
      <c r="D943" s="66" t="e">
        <f>VLOOKUP(K943,'TCon08 al 2019-02-26'!$A$1:$H$68,8,0)</f>
        <v>#N/A</v>
      </c>
      <c r="E943" s="66">
        <f t="shared" si="64"/>
        <v>1900</v>
      </c>
      <c r="F943" s="66">
        <f t="shared" si="61"/>
        <v>0</v>
      </c>
      <c r="G943" s="10" t="str">
        <f t="shared" si="62"/>
        <v>19000</v>
      </c>
      <c r="H943" s="489"/>
      <c r="I943" s="489"/>
      <c r="J943" s="489"/>
      <c r="K943" s="489"/>
      <c r="L943" s="489"/>
      <c r="M943" s="490"/>
      <c r="N943" s="491"/>
      <c r="O943" s="491"/>
      <c r="P943" s="491"/>
      <c r="Q943" s="492"/>
      <c r="R943" s="493"/>
      <c r="S943" s="489"/>
      <c r="T943" s="492"/>
      <c r="U943" s="492"/>
      <c r="V943" s="493"/>
      <c r="W943" s="489"/>
      <c r="X943" s="489"/>
      <c r="Y943" s="493"/>
      <c r="Z943" s="489"/>
      <c r="AA943" s="489"/>
    </row>
    <row r="944" spans="2:27">
      <c r="B944" s="66" t="e">
        <f>LEFT(VLOOKUP(K944,'TCon08 al 2019-02-26'!$A$1:$H$68,6,0),6)</f>
        <v>#N/A</v>
      </c>
      <c r="C944" s="66" t="e">
        <f t="shared" si="63"/>
        <v>#N/A</v>
      </c>
      <c r="D944" s="66" t="e">
        <f>VLOOKUP(K944,'TCon08 al 2019-02-26'!$A$1:$H$68,8,0)</f>
        <v>#N/A</v>
      </c>
      <c r="E944" s="66">
        <f t="shared" si="64"/>
        <v>1900</v>
      </c>
      <c r="F944" s="66">
        <f t="shared" si="61"/>
        <v>0</v>
      </c>
      <c r="G944" s="10" t="str">
        <f t="shared" si="62"/>
        <v>19000</v>
      </c>
      <c r="H944" s="489"/>
      <c r="I944" s="489"/>
      <c r="J944" s="489"/>
      <c r="K944" s="489"/>
      <c r="L944" s="489"/>
      <c r="M944" s="490"/>
      <c r="N944" s="491"/>
      <c r="O944" s="491"/>
      <c r="P944" s="491"/>
      <c r="Q944" s="492"/>
      <c r="R944" s="493"/>
      <c r="S944" s="489"/>
      <c r="T944" s="492"/>
      <c r="U944" s="492"/>
      <c r="V944" s="493"/>
      <c r="W944" s="489"/>
      <c r="X944" s="489"/>
      <c r="Y944" s="493"/>
      <c r="Z944" s="489"/>
      <c r="AA944" s="489"/>
    </row>
    <row r="945" spans="2:27">
      <c r="B945" s="66" t="e">
        <f>LEFT(VLOOKUP(K945,'TCon08 al 2019-02-26'!$A$1:$H$68,6,0),6)</f>
        <v>#N/A</v>
      </c>
      <c r="C945" s="66" t="e">
        <f t="shared" si="63"/>
        <v>#N/A</v>
      </c>
      <c r="D945" s="66" t="e">
        <f>VLOOKUP(K945,'TCon08 al 2019-02-26'!$A$1:$H$68,8,0)</f>
        <v>#N/A</v>
      </c>
      <c r="E945" s="66">
        <f t="shared" si="64"/>
        <v>1900</v>
      </c>
      <c r="F945" s="66">
        <f t="shared" si="61"/>
        <v>0</v>
      </c>
      <c r="G945" s="10" t="str">
        <f t="shared" si="62"/>
        <v>19000</v>
      </c>
      <c r="H945" s="489"/>
      <c r="I945" s="489"/>
      <c r="J945" s="489"/>
      <c r="K945" s="489"/>
      <c r="L945" s="489"/>
      <c r="M945" s="490"/>
      <c r="N945" s="491"/>
      <c r="O945" s="491"/>
      <c r="P945" s="491"/>
      <c r="Q945" s="492"/>
      <c r="R945" s="493"/>
      <c r="S945" s="489"/>
      <c r="T945" s="492"/>
      <c r="U945" s="492"/>
      <c r="V945" s="493"/>
      <c r="W945" s="489"/>
      <c r="X945" s="489"/>
      <c r="Y945" s="493"/>
      <c r="Z945" s="489"/>
      <c r="AA945" s="489"/>
    </row>
    <row r="946" spans="2:27">
      <c r="B946" s="66" t="e">
        <f>LEFT(VLOOKUP(K946,'TCon08 al 2019-02-26'!$A$1:$H$68,6,0),6)</f>
        <v>#N/A</v>
      </c>
      <c r="C946" s="66" t="e">
        <f t="shared" si="63"/>
        <v>#N/A</v>
      </c>
      <c r="D946" s="66" t="e">
        <f>VLOOKUP(K946,'TCon08 al 2019-02-26'!$A$1:$H$68,8,0)</f>
        <v>#N/A</v>
      </c>
      <c r="E946" s="66">
        <f t="shared" si="64"/>
        <v>1900</v>
      </c>
      <c r="F946" s="66">
        <f t="shared" si="61"/>
        <v>0</v>
      </c>
      <c r="G946" s="10" t="str">
        <f t="shared" si="62"/>
        <v>19000</v>
      </c>
      <c r="H946" s="489"/>
      <c r="I946" s="489"/>
      <c r="J946" s="489"/>
      <c r="K946" s="489"/>
      <c r="L946" s="489"/>
      <c r="M946" s="490"/>
      <c r="N946" s="491"/>
      <c r="O946" s="491"/>
      <c r="P946" s="491"/>
      <c r="Q946" s="492"/>
      <c r="R946" s="493"/>
      <c r="S946" s="489"/>
      <c r="T946" s="492"/>
      <c r="U946" s="492"/>
      <c r="V946" s="493"/>
      <c r="W946" s="489"/>
      <c r="X946" s="489"/>
      <c r="Y946" s="493"/>
      <c r="Z946" s="489"/>
      <c r="AA946" s="489"/>
    </row>
    <row r="947" spans="2:27">
      <c r="B947" s="66" t="e">
        <f>LEFT(VLOOKUP(K947,'TCon08 al 2019-02-26'!$A$1:$H$68,6,0),6)</f>
        <v>#N/A</v>
      </c>
      <c r="C947" s="66" t="e">
        <f t="shared" si="63"/>
        <v>#N/A</v>
      </c>
      <c r="D947" s="66" t="e">
        <f>VLOOKUP(K947,'TCon08 al 2019-02-26'!$A$1:$H$68,8,0)</f>
        <v>#N/A</v>
      </c>
      <c r="E947" s="66">
        <f t="shared" si="64"/>
        <v>1900</v>
      </c>
      <c r="F947" s="66">
        <f t="shared" si="61"/>
        <v>0</v>
      </c>
      <c r="G947" s="10" t="str">
        <f t="shared" si="62"/>
        <v>19000</v>
      </c>
      <c r="H947" s="489"/>
      <c r="I947" s="489"/>
      <c r="J947" s="489"/>
      <c r="K947" s="489"/>
      <c r="L947" s="489"/>
      <c r="M947" s="490"/>
      <c r="N947" s="491"/>
      <c r="O947" s="491"/>
      <c r="P947" s="491"/>
      <c r="Q947" s="492"/>
      <c r="R947" s="493"/>
      <c r="S947" s="489"/>
      <c r="T947" s="492"/>
      <c r="U947" s="492"/>
      <c r="V947" s="493"/>
      <c r="W947" s="489"/>
      <c r="X947" s="489"/>
      <c r="Y947" s="493"/>
      <c r="Z947" s="489"/>
      <c r="AA947" s="489"/>
    </row>
    <row r="948" spans="2:27">
      <c r="B948" s="66" t="e">
        <f>LEFT(VLOOKUP(K948,'TCon08 al 2019-02-26'!$A$1:$H$68,6,0),6)</f>
        <v>#N/A</v>
      </c>
      <c r="C948" s="66" t="e">
        <f t="shared" si="63"/>
        <v>#N/A</v>
      </c>
      <c r="D948" s="66" t="e">
        <f>VLOOKUP(K948,'TCon08 al 2019-02-26'!$A$1:$H$68,8,0)</f>
        <v>#N/A</v>
      </c>
      <c r="E948" s="66">
        <f t="shared" si="64"/>
        <v>1900</v>
      </c>
      <c r="F948" s="66">
        <f t="shared" si="61"/>
        <v>0</v>
      </c>
      <c r="G948" s="10" t="str">
        <f t="shared" si="62"/>
        <v>19000</v>
      </c>
      <c r="H948" s="489"/>
      <c r="I948" s="489"/>
      <c r="J948" s="489"/>
      <c r="K948" s="489"/>
      <c r="L948" s="489"/>
      <c r="M948" s="490"/>
      <c r="N948" s="491"/>
      <c r="O948" s="491"/>
      <c r="P948" s="491"/>
      <c r="Q948" s="492"/>
      <c r="R948" s="493"/>
      <c r="S948" s="489"/>
      <c r="T948" s="492"/>
      <c r="U948" s="492"/>
      <c r="V948" s="493"/>
      <c r="W948" s="489"/>
      <c r="X948" s="489"/>
      <c r="Y948" s="493"/>
      <c r="Z948" s="489"/>
      <c r="AA948" s="489"/>
    </row>
    <row r="949" spans="2:27">
      <c r="B949" s="66" t="e">
        <f>LEFT(VLOOKUP(K949,'TCon08 al 2019-02-26'!$A$1:$H$68,6,0),6)</f>
        <v>#N/A</v>
      </c>
      <c r="C949" s="66" t="e">
        <f t="shared" si="63"/>
        <v>#N/A</v>
      </c>
      <c r="D949" s="66" t="e">
        <f>VLOOKUP(K949,'TCon08 al 2019-02-26'!$A$1:$H$68,8,0)</f>
        <v>#N/A</v>
      </c>
      <c r="E949" s="66">
        <f t="shared" si="64"/>
        <v>1900</v>
      </c>
      <c r="F949" s="66">
        <f t="shared" si="61"/>
        <v>0</v>
      </c>
      <c r="G949" s="10" t="str">
        <f t="shared" si="62"/>
        <v>19000</v>
      </c>
      <c r="H949" s="489"/>
      <c r="I949" s="489"/>
      <c r="J949" s="489"/>
      <c r="K949" s="489"/>
      <c r="L949" s="489"/>
      <c r="M949" s="490"/>
      <c r="N949" s="491"/>
      <c r="O949" s="491"/>
      <c r="P949" s="491"/>
      <c r="Q949" s="492"/>
      <c r="R949" s="493"/>
      <c r="S949" s="489"/>
      <c r="T949" s="492"/>
      <c r="U949" s="492"/>
      <c r="V949" s="493"/>
      <c r="W949" s="489"/>
      <c r="X949" s="489"/>
      <c r="Y949" s="493"/>
      <c r="Z949" s="489"/>
      <c r="AA949" s="489"/>
    </row>
    <row r="950" spans="2:27">
      <c r="B950" s="66" t="e">
        <f>LEFT(VLOOKUP(K950,'TCon08 al 2019-02-26'!$A$1:$H$68,6,0),6)</f>
        <v>#N/A</v>
      </c>
      <c r="C950" s="66" t="e">
        <f t="shared" si="63"/>
        <v>#N/A</v>
      </c>
      <c r="D950" s="66" t="e">
        <f>VLOOKUP(K950,'TCon08 al 2019-02-26'!$A$1:$H$68,8,0)</f>
        <v>#N/A</v>
      </c>
      <c r="E950" s="66">
        <f t="shared" si="64"/>
        <v>1900</v>
      </c>
      <c r="F950" s="66">
        <f t="shared" si="61"/>
        <v>0</v>
      </c>
      <c r="G950" s="10" t="str">
        <f t="shared" si="62"/>
        <v>19000</v>
      </c>
      <c r="H950" s="489"/>
      <c r="I950" s="489"/>
      <c r="J950" s="489"/>
      <c r="K950" s="489"/>
      <c r="L950" s="489"/>
      <c r="M950" s="490"/>
      <c r="N950" s="491"/>
      <c r="O950" s="491"/>
      <c r="P950" s="491"/>
      <c r="Q950" s="492"/>
      <c r="R950" s="493"/>
      <c r="S950" s="489"/>
      <c r="T950" s="492"/>
      <c r="U950" s="492"/>
      <c r="V950" s="493"/>
      <c r="W950" s="489"/>
      <c r="X950" s="489"/>
      <c r="Y950" s="493"/>
      <c r="Z950" s="489"/>
      <c r="AA950" s="489"/>
    </row>
    <row r="951" spans="2:27">
      <c r="B951" s="66" t="e">
        <f>LEFT(VLOOKUP(K951,'TCon08 al 2019-02-26'!$A$1:$H$68,6,0),6)</f>
        <v>#N/A</v>
      </c>
      <c r="C951" s="66" t="e">
        <f t="shared" si="63"/>
        <v>#N/A</v>
      </c>
      <c r="D951" s="66" t="e">
        <f>VLOOKUP(K951,'TCon08 al 2019-02-26'!$A$1:$H$68,8,0)</f>
        <v>#N/A</v>
      </c>
      <c r="E951" s="66">
        <f t="shared" si="64"/>
        <v>1900</v>
      </c>
      <c r="F951" s="66">
        <f t="shared" si="61"/>
        <v>0</v>
      </c>
      <c r="G951" s="10" t="str">
        <f t="shared" si="62"/>
        <v>19000</v>
      </c>
      <c r="H951" s="489"/>
      <c r="I951" s="489"/>
      <c r="J951" s="489"/>
      <c r="K951" s="489"/>
      <c r="L951" s="489"/>
      <c r="M951" s="490"/>
      <c r="N951" s="491"/>
      <c r="O951" s="491"/>
      <c r="P951" s="491"/>
      <c r="Q951" s="492"/>
      <c r="R951" s="493"/>
      <c r="S951" s="489"/>
      <c r="T951" s="492"/>
      <c r="U951" s="492"/>
      <c r="V951" s="493"/>
      <c r="W951" s="489"/>
      <c r="X951" s="489"/>
      <c r="Y951" s="493"/>
      <c r="Z951" s="489"/>
      <c r="AA951" s="489"/>
    </row>
    <row r="952" spans="2:27">
      <c r="B952" s="66" t="e">
        <f>LEFT(VLOOKUP(K952,'TCon08 al 2019-02-26'!$A$1:$H$68,6,0),6)</f>
        <v>#N/A</v>
      </c>
      <c r="C952" s="66" t="e">
        <f t="shared" si="63"/>
        <v>#N/A</v>
      </c>
      <c r="D952" s="66" t="e">
        <f>VLOOKUP(K952,'TCon08 al 2019-02-26'!$A$1:$H$68,8,0)</f>
        <v>#N/A</v>
      </c>
      <c r="E952" s="66">
        <f t="shared" si="64"/>
        <v>1900</v>
      </c>
      <c r="F952" s="66">
        <f t="shared" si="61"/>
        <v>0</v>
      </c>
      <c r="G952" s="10" t="str">
        <f t="shared" si="62"/>
        <v>19000</v>
      </c>
      <c r="H952" s="489"/>
      <c r="I952" s="489"/>
      <c r="J952" s="489"/>
      <c r="K952" s="489"/>
      <c r="L952" s="489"/>
      <c r="M952" s="490"/>
      <c r="N952" s="491"/>
      <c r="O952" s="491"/>
      <c r="P952" s="491"/>
      <c r="Q952" s="492"/>
      <c r="R952" s="493"/>
      <c r="S952" s="489"/>
      <c r="T952" s="492"/>
      <c r="U952" s="492"/>
      <c r="V952" s="493"/>
      <c r="W952" s="489"/>
      <c r="X952" s="489"/>
      <c r="Y952" s="493"/>
      <c r="Z952" s="489"/>
      <c r="AA952" s="489"/>
    </row>
    <row r="953" spans="2:27">
      <c r="B953" s="66" t="e">
        <f>LEFT(VLOOKUP(K953,'TCon08 al 2019-02-26'!$A$1:$H$68,6,0),6)</f>
        <v>#N/A</v>
      </c>
      <c r="C953" s="66" t="e">
        <f t="shared" si="63"/>
        <v>#N/A</v>
      </c>
      <c r="D953" s="66" t="e">
        <f>VLOOKUP(K953,'TCon08 al 2019-02-26'!$A$1:$H$68,8,0)</f>
        <v>#N/A</v>
      </c>
      <c r="E953" s="66">
        <f t="shared" si="64"/>
        <v>1900</v>
      </c>
      <c r="F953" s="66">
        <f t="shared" si="61"/>
        <v>0</v>
      </c>
      <c r="G953" s="10" t="str">
        <f t="shared" si="62"/>
        <v>19000</v>
      </c>
      <c r="H953" s="489"/>
      <c r="I953" s="489"/>
      <c r="J953" s="489"/>
      <c r="K953" s="489"/>
      <c r="L953" s="489"/>
      <c r="M953" s="490"/>
      <c r="N953" s="491"/>
      <c r="O953" s="491"/>
      <c r="P953" s="491"/>
      <c r="Q953" s="492"/>
      <c r="R953" s="493"/>
      <c r="S953" s="489"/>
      <c r="T953" s="492"/>
      <c r="U953" s="492"/>
      <c r="V953" s="493"/>
      <c r="W953" s="489"/>
      <c r="X953" s="489"/>
      <c r="Y953" s="493"/>
      <c r="Z953" s="489"/>
      <c r="AA953" s="489"/>
    </row>
    <row r="954" spans="2:27">
      <c r="B954" s="66" t="e">
        <f>LEFT(VLOOKUP(K954,'TCon08 al 2019-02-26'!$A$1:$H$68,6,0),6)</f>
        <v>#N/A</v>
      </c>
      <c r="C954" s="66" t="e">
        <f t="shared" si="63"/>
        <v>#N/A</v>
      </c>
      <c r="D954" s="66" t="e">
        <f>VLOOKUP(K954,'TCon08 al 2019-02-26'!$A$1:$H$68,8,0)</f>
        <v>#N/A</v>
      </c>
      <c r="E954" s="66">
        <f t="shared" si="64"/>
        <v>1900</v>
      </c>
      <c r="F954" s="66">
        <f t="shared" si="61"/>
        <v>0</v>
      </c>
      <c r="G954" s="10" t="str">
        <f t="shared" si="62"/>
        <v>19000</v>
      </c>
      <c r="H954" s="489"/>
      <c r="I954" s="489"/>
      <c r="J954" s="489"/>
      <c r="K954" s="489"/>
      <c r="L954" s="489"/>
      <c r="M954" s="490"/>
      <c r="N954" s="491"/>
      <c r="O954" s="491"/>
      <c r="P954" s="491"/>
      <c r="Q954" s="492"/>
      <c r="R954" s="493"/>
      <c r="S954" s="489"/>
      <c r="T954" s="492"/>
      <c r="U954" s="492"/>
      <c r="V954" s="493"/>
      <c r="W954" s="489"/>
      <c r="X954" s="489"/>
      <c r="Y954" s="493"/>
      <c r="Z954" s="489"/>
      <c r="AA954" s="489"/>
    </row>
    <row r="955" spans="2:27">
      <c r="B955" s="66" t="e">
        <f>LEFT(VLOOKUP(K955,'TCon08 al 2019-02-26'!$A$1:$H$68,6,0),6)</f>
        <v>#N/A</v>
      </c>
      <c r="C955" s="66" t="e">
        <f t="shared" si="63"/>
        <v>#N/A</v>
      </c>
      <c r="D955" s="66" t="e">
        <f>VLOOKUP(K955,'TCon08 al 2019-02-26'!$A$1:$H$68,8,0)</f>
        <v>#N/A</v>
      </c>
      <c r="E955" s="66">
        <f t="shared" si="64"/>
        <v>1900</v>
      </c>
      <c r="F955" s="66">
        <f t="shared" si="61"/>
        <v>0</v>
      </c>
      <c r="G955" s="10" t="str">
        <f t="shared" si="62"/>
        <v>19000</v>
      </c>
      <c r="H955" s="489"/>
      <c r="I955" s="489"/>
      <c r="J955" s="489"/>
      <c r="K955" s="489"/>
      <c r="L955" s="489"/>
      <c r="M955" s="490"/>
      <c r="N955" s="491"/>
      <c r="O955" s="491"/>
      <c r="P955" s="491"/>
      <c r="Q955" s="492"/>
      <c r="R955" s="493"/>
      <c r="S955" s="489"/>
      <c r="T955" s="492"/>
      <c r="U955" s="492"/>
      <c r="V955" s="493"/>
      <c r="W955" s="489"/>
      <c r="X955" s="489"/>
      <c r="Y955" s="493"/>
      <c r="Z955" s="489"/>
      <c r="AA955" s="489"/>
    </row>
    <row r="956" spans="2:27">
      <c r="B956" s="66" t="e">
        <f>LEFT(VLOOKUP(K956,'TCon08 al 2019-02-26'!$A$1:$H$68,6,0),6)</f>
        <v>#N/A</v>
      </c>
      <c r="C956" s="66" t="e">
        <f t="shared" si="63"/>
        <v>#N/A</v>
      </c>
      <c r="D956" s="66" t="e">
        <f>VLOOKUP(K956,'TCon08 al 2019-02-26'!$A$1:$H$68,8,0)</f>
        <v>#N/A</v>
      </c>
      <c r="E956" s="66">
        <f t="shared" si="64"/>
        <v>1900</v>
      </c>
      <c r="F956" s="66">
        <f t="shared" si="61"/>
        <v>0</v>
      </c>
      <c r="G956" s="10" t="str">
        <f t="shared" si="62"/>
        <v>19000</v>
      </c>
      <c r="H956" s="489"/>
      <c r="I956" s="489"/>
      <c r="J956" s="489"/>
      <c r="K956" s="489"/>
      <c r="L956" s="489"/>
      <c r="M956" s="490"/>
      <c r="N956" s="491"/>
      <c r="O956" s="491"/>
      <c r="P956" s="491"/>
      <c r="Q956" s="492"/>
      <c r="R956" s="493"/>
      <c r="S956" s="489"/>
      <c r="T956" s="492"/>
      <c r="U956" s="492"/>
      <c r="V956" s="493"/>
      <c r="W956" s="489"/>
      <c r="X956" s="489"/>
      <c r="Y956" s="493"/>
      <c r="Z956" s="489"/>
      <c r="AA956" s="489"/>
    </row>
    <row r="957" spans="2:27">
      <c r="B957" s="66" t="e">
        <f>LEFT(VLOOKUP(K957,'TCon08 al 2019-02-26'!$A$1:$H$68,6,0),6)</f>
        <v>#N/A</v>
      </c>
      <c r="C957" s="66" t="e">
        <f t="shared" si="63"/>
        <v>#N/A</v>
      </c>
      <c r="D957" s="66" t="e">
        <f>VLOOKUP(K957,'TCon08 al 2019-02-26'!$A$1:$H$68,8,0)</f>
        <v>#N/A</v>
      </c>
      <c r="E957" s="66">
        <f t="shared" si="64"/>
        <v>1900</v>
      </c>
      <c r="F957" s="66">
        <f t="shared" si="61"/>
        <v>0</v>
      </c>
      <c r="G957" s="10" t="str">
        <f t="shared" si="62"/>
        <v>19000</v>
      </c>
      <c r="H957" s="489"/>
      <c r="I957" s="489"/>
      <c r="J957" s="489"/>
      <c r="K957" s="489"/>
      <c r="L957" s="489"/>
      <c r="M957" s="490"/>
      <c r="N957" s="491"/>
      <c r="O957" s="491"/>
      <c r="P957" s="491"/>
      <c r="Q957" s="492"/>
      <c r="R957" s="493"/>
      <c r="S957" s="489"/>
      <c r="T957" s="492"/>
      <c r="U957" s="492"/>
      <c r="V957" s="493"/>
      <c r="W957" s="489"/>
      <c r="X957" s="489"/>
      <c r="Y957" s="493"/>
      <c r="Z957" s="489"/>
      <c r="AA957" s="489"/>
    </row>
    <row r="958" spans="2:27">
      <c r="B958" s="66" t="e">
        <f>LEFT(VLOOKUP(K958,'TCon08 al 2019-02-26'!$A$1:$H$68,6,0),6)</f>
        <v>#N/A</v>
      </c>
      <c r="C958" s="66" t="e">
        <f t="shared" si="63"/>
        <v>#N/A</v>
      </c>
      <c r="D958" s="66" t="e">
        <f>VLOOKUP(K958,'TCon08 al 2019-02-26'!$A$1:$H$68,8,0)</f>
        <v>#N/A</v>
      </c>
      <c r="E958" s="66">
        <f t="shared" si="64"/>
        <v>1900</v>
      </c>
      <c r="F958" s="66">
        <f t="shared" si="61"/>
        <v>0</v>
      </c>
      <c r="G958" s="10" t="str">
        <f t="shared" si="62"/>
        <v>19000</v>
      </c>
      <c r="H958" s="489"/>
      <c r="I958" s="489"/>
      <c r="J958" s="489"/>
      <c r="K958" s="489"/>
      <c r="L958" s="489"/>
      <c r="M958" s="490"/>
      <c r="N958" s="491"/>
      <c r="O958" s="491"/>
      <c r="P958" s="491"/>
      <c r="Q958" s="492"/>
      <c r="R958" s="493"/>
      <c r="S958" s="489"/>
      <c r="T958" s="492"/>
      <c r="U958" s="492"/>
      <c r="V958" s="493"/>
      <c r="W958" s="489"/>
      <c r="X958" s="489"/>
      <c r="Y958" s="493"/>
      <c r="Z958" s="489"/>
      <c r="AA958" s="489"/>
    </row>
    <row r="959" spans="2:27">
      <c r="B959" s="66" t="e">
        <f>LEFT(VLOOKUP(K959,'TCon08 al 2019-02-26'!$A$1:$H$68,6,0),6)</f>
        <v>#N/A</v>
      </c>
      <c r="C959" s="66" t="e">
        <f t="shared" si="63"/>
        <v>#N/A</v>
      </c>
      <c r="D959" s="66" t="e">
        <f>VLOOKUP(K959,'TCon08 al 2019-02-26'!$A$1:$H$68,8,0)</f>
        <v>#N/A</v>
      </c>
      <c r="E959" s="66">
        <f t="shared" si="64"/>
        <v>1900</v>
      </c>
      <c r="F959" s="66">
        <f t="shared" si="61"/>
        <v>0</v>
      </c>
      <c r="G959" s="10" t="str">
        <f t="shared" si="62"/>
        <v>19000</v>
      </c>
      <c r="H959" s="489"/>
      <c r="I959" s="489"/>
      <c r="J959" s="489"/>
      <c r="K959" s="489"/>
      <c r="L959" s="489"/>
      <c r="M959" s="490"/>
      <c r="N959" s="491"/>
      <c r="O959" s="491"/>
      <c r="P959" s="491"/>
      <c r="Q959" s="492"/>
      <c r="R959" s="493"/>
      <c r="S959" s="489"/>
      <c r="T959" s="492"/>
      <c r="U959" s="492"/>
      <c r="V959" s="493"/>
      <c r="W959" s="489"/>
      <c r="X959" s="489"/>
      <c r="Y959" s="493"/>
      <c r="Z959" s="489"/>
      <c r="AA959" s="489"/>
    </row>
    <row r="960" spans="2:27">
      <c r="B960" s="66" t="e">
        <f>LEFT(VLOOKUP(K960,'TCon08 al 2019-02-26'!$A$1:$H$68,6,0),6)</f>
        <v>#N/A</v>
      </c>
      <c r="C960" s="66" t="e">
        <f t="shared" si="63"/>
        <v>#N/A</v>
      </c>
      <c r="D960" s="66" t="e">
        <f>VLOOKUP(K960,'TCon08 al 2019-02-26'!$A$1:$H$68,8,0)</f>
        <v>#N/A</v>
      </c>
      <c r="E960" s="66">
        <f t="shared" si="64"/>
        <v>1900</v>
      </c>
      <c r="F960" s="66">
        <f t="shared" si="61"/>
        <v>0</v>
      </c>
      <c r="G960" s="10" t="str">
        <f t="shared" si="62"/>
        <v>19000</v>
      </c>
      <c r="H960" s="489"/>
      <c r="I960" s="489"/>
      <c r="J960" s="489"/>
      <c r="K960" s="489"/>
      <c r="L960" s="489"/>
      <c r="M960" s="490"/>
      <c r="N960" s="491"/>
      <c r="O960" s="491"/>
      <c r="P960" s="491"/>
      <c r="Q960" s="492"/>
      <c r="R960" s="493"/>
      <c r="S960" s="489"/>
      <c r="T960" s="492"/>
      <c r="U960" s="492"/>
      <c r="V960" s="493"/>
      <c r="W960" s="489"/>
      <c r="X960" s="489"/>
      <c r="Y960" s="493"/>
      <c r="Z960" s="489"/>
      <c r="AA960" s="489"/>
    </row>
    <row r="961" spans="2:27">
      <c r="B961" s="66" t="e">
        <f>LEFT(VLOOKUP(K961,'TCon08 al 2019-02-26'!$A$1:$H$68,6,0),6)</f>
        <v>#N/A</v>
      </c>
      <c r="C961" s="66" t="e">
        <f t="shared" si="63"/>
        <v>#N/A</v>
      </c>
      <c r="D961" s="66" t="e">
        <f>VLOOKUP(K961,'TCon08 al 2019-02-26'!$A$1:$H$68,8,0)</f>
        <v>#N/A</v>
      </c>
      <c r="E961" s="66">
        <f t="shared" si="64"/>
        <v>1900</v>
      </c>
      <c r="F961" s="66">
        <f t="shared" si="61"/>
        <v>0</v>
      </c>
      <c r="G961" s="10" t="str">
        <f t="shared" si="62"/>
        <v>19000</v>
      </c>
      <c r="H961" s="489"/>
      <c r="I961" s="489"/>
      <c r="J961" s="489"/>
      <c r="K961" s="489"/>
      <c r="L961" s="489"/>
      <c r="M961" s="490"/>
      <c r="N961" s="491"/>
      <c r="O961" s="491"/>
      <c r="P961" s="491"/>
      <c r="Q961" s="492"/>
      <c r="R961" s="493"/>
      <c r="S961" s="489"/>
      <c r="T961" s="492"/>
      <c r="U961" s="492"/>
      <c r="V961" s="493"/>
      <c r="W961" s="489"/>
      <c r="X961" s="489"/>
      <c r="Y961" s="493"/>
      <c r="Z961" s="489"/>
      <c r="AA961" s="489"/>
    </row>
    <row r="962" spans="2:27">
      <c r="B962" s="66" t="e">
        <f>LEFT(VLOOKUP(K962,'TCon08 al 2019-02-26'!$A$1:$H$68,6,0),6)</f>
        <v>#N/A</v>
      </c>
      <c r="C962" s="66" t="e">
        <f t="shared" si="63"/>
        <v>#N/A</v>
      </c>
      <c r="D962" s="66" t="e">
        <f>VLOOKUP(K962,'TCon08 al 2019-02-26'!$A$1:$H$68,8,0)</f>
        <v>#N/A</v>
      </c>
      <c r="E962" s="66">
        <f t="shared" si="64"/>
        <v>1900</v>
      </c>
      <c r="F962" s="66">
        <f t="shared" si="61"/>
        <v>0</v>
      </c>
      <c r="G962" s="10" t="str">
        <f t="shared" si="62"/>
        <v>19000</v>
      </c>
      <c r="H962" s="489"/>
      <c r="I962" s="489"/>
      <c r="J962" s="489"/>
      <c r="K962" s="489"/>
      <c r="L962" s="489"/>
      <c r="M962" s="490"/>
      <c r="N962" s="491"/>
      <c r="O962" s="491"/>
      <c r="P962" s="491"/>
      <c r="Q962" s="492"/>
      <c r="R962" s="493"/>
      <c r="S962" s="489"/>
      <c r="T962" s="492"/>
      <c r="U962" s="492"/>
      <c r="V962" s="493"/>
      <c r="W962" s="489"/>
      <c r="X962" s="489"/>
      <c r="Y962" s="493"/>
      <c r="Z962" s="489"/>
      <c r="AA962" s="489"/>
    </row>
    <row r="963" spans="2:27">
      <c r="B963" s="66" t="e">
        <f>LEFT(VLOOKUP(K963,'TCon08 al 2019-02-26'!$A$1:$H$68,6,0),6)</f>
        <v>#N/A</v>
      </c>
      <c r="C963" s="66" t="e">
        <f t="shared" si="63"/>
        <v>#N/A</v>
      </c>
      <c r="D963" s="66" t="e">
        <f>VLOOKUP(K963,'TCon08 al 2019-02-26'!$A$1:$H$68,8,0)</f>
        <v>#N/A</v>
      </c>
      <c r="E963" s="66">
        <f t="shared" si="64"/>
        <v>1900</v>
      </c>
      <c r="F963" s="66">
        <f t="shared" si="61"/>
        <v>0</v>
      </c>
      <c r="G963" s="10" t="str">
        <f t="shared" si="62"/>
        <v>19000</v>
      </c>
      <c r="H963" s="489"/>
      <c r="I963" s="489"/>
      <c r="J963" s="489"/>
      <c r="K963" s="489"/>
      <c r="L963" s="489"/>
      <c r="M963" s="490"/>
      <c r="N963" s="491"/>
      <c r="O963" s="491"/>
      <c r="P963" s="491"/>
      <c r="Q963" s="492"/>
      <c r="R963" s="493"/>
      <c r="S963" s="489"/>
      <c r="T963" s="492"/>
      <c r="U963" s="492"/>
      <c r="V963" s="493"/>
      <c r="W963" s="489"/>
      <c r="X963" s="489"/>
      <c r="Y963" s="493"/>
      <c r="Z963" s="489"/>
      <c r="AA963" s="489"/>
    </row>
    <row r="964" spans="2:27">
      <c r="B964" s="66" t="e">
        <f>LEFT(VLOOKUP(K964,'TCon08 al 2019-02-26'!$A$1:$H$68,6,0),6)</f>
        <v>#N/A</v>
      </c>
      <c r="C964" s="66" t="e">
        <f t="shared" si="63"/>
        <v>#N/A</v>
      </c>
      <c r="D964" s="66" t="e">
        <f>VLOOKUP(K964,'TCon08 al 2019-02-26'!$A$1:$H$68,8,0)</f>
        <v>#N/A</v>
      </c>
      <c r="E964" s="66">
        <f t="shared" si="64"/>
        <v>1900</v>
      </c>
      <c r="F964" s="66">
        <f t="shared" si="61"/>
        <v>0</v>
      </c>
      <c r="G964" s="10" t="str">
        <f t="shared" si="62"/>
        <v>19000</v>
      </c>
      <c r="H964" s="489"/>
      <c r="I964" s="489"/>
      <c r="J964" s="489"/>
      <c r="K964" s="489"/>
      <c r="L964" s="489"/>
      <c r="M964" s="490"/>
      <c r="N964" s="491"/>
      <c r="O964" s="491"/>
      <c r="P964" s="491"/>
      <c r="Q964" s="492"/>
      <c r="R964" s="493"/>
      <c r="S964" s="489"/>
      <c r="T964" s="492"/>
      <c r="U964" s="492"/>
      <c r="V964" s="493"/>
      <c r="W964" s="489"/>
      <c r="X964" s="489"/>
      <c r="Y964" s="493"/>
      <c r="Z964" s="489"/>
      <c r="AA964" s="489"/>
    </row>
    <row r="965" spans="2:27">
      <c r="B965" s="66" t="e">
        <f>LEFT(VLOOKUP(K965,'TCon08 al 2019-02-26'!$A$1:$H$68,6,0),6)</f>
        <v>#N/A</v>
      </c>
      <c r="C965" s="66" t="e">
        <f t="shared" si="63"/>
        <v>#N/A</v>
      </c>
      <c r="D965" s="66" t="e">
        <f>VLOOKUP(K965,'TCon08 al 2019-02-26'!$A$1:$H$68,8,0)</f>
        <v>#N/A</v>
      </c>
      <c r="E965" s="66">
        <f t="shared" si="64"/>
        <v>1900</v>
      </c>
      <c r="F965" s="66">
        <f t="shared" ref="F965:F1028" si="65">+IF(J965=0,0,MONTH(J965))</f>
        <v>0</v>
      </c>
      <c r="G965" s="10" t="str">
        <f t="shared" ref="G965:G1028" si="66">+E965&amp;F965</f>
        <v>19000</v>
      </c>
      <c r="H965" s="489"/>
      <c r="I965" s="489"/>
      <c r="J965" s="489"/>
      <c r="K965" s="489"/>
      <c r="L965" s="489"/>
      <c r="M965" s="490"/>
      <c r="N965" s="491"/>
      <c r="O965" s="491"/>
      <c r="P965" s="491"/>
      <c r="Q965" s="492"/>
      <c r="R965" s="493"/>
      <c r="S965" s="489"/>
      <c r="T965" s="492"/>
      <c r="U965" s="492"/>
      <c r="V965" s="493"/>
      <c r="W965" s="489"/>
      <c r="X965" s="489"/>
      <c r="Y965" s="493"/>
      <c r="Z965" s="489"/>
      <c r="AA965" s="489"/>
    </row>
    <row r="966" spans="2:27">
      <c r="B966" s="66" t="e">
        <f>LEFT(VLOOKUP(K966,'TCon08 al 2019-02-26'!$A$1:$H$68,6,0),6)</f>
        <v>#N/A</v>
      </c>
      <c r="C966" s="66" t="e">
        <f t="shared" si="63"/>
        <v>#N/A</v>
      </c>
      <c r="D966" s="66" t="e">
        <f>VLOOKUP(K966,'TCon08 al 2019-02-26'!$A$1:$H$68,8,0)</f>
        <v>#N/A</v>
      </c>
      <c r="E966" s="66">
        <f t="shared" si="64"/>
        <v>1900</v>
      </c>
      <c r="F966" s="66">
        <f t="shared" si="65"/>
        <v>0</v>
      </c>
      <c r="G966" s="10" t="str">
        <f t="shared" si="66"/>
        <v>19000</v>
      </c>
      <c r="H966" s="489"/>
      <c r="I966" s="489"/>
      <c r="J966" s="489"/>
      <c r="K966" s="489"/>
      <c r="L966" s="489"/>
      <c r="M966" s="490"/>
      <c r="N966" s="491"/>
      <c r="O966" s="491"/>
      <c r="P966" s="491"/>
      <c r="Q966" s="492"/>
      <c r="R966" s="493"/>
      <c r="S966" s="489"/>
      <c r="T966" s="492"/>
      <c r="U966" s="492"/>
      <c r="V966" s="493"/>
      <c r="W966" s="489"/>
      <c r="X966" s="489"/>
      <c r="Y966" s="493"/>
      <c r="Z966" s="489"/>
      <c r="AA966" s="489"/>
    </row>
    <row r="967" spans="2:27">
      <c r="B967" s="66" t="e">
        <f>LEFT(VLOOKUP(K967,'TCon08 al 2019-02-26'!$A$1:$H$68,6,0),6)</f>
        <v>#N/A</v>
      </c>
      <c r="C967" s="66" t="e">
        <f t="shared" ref="C967:C1030" si="67">CONCATENATE(MID(B967,1,1),".",MID(B967,2,1),".",MID(B967,3,2),".",MID(B967,5,2))</f>
        <v>#N/A</v>
      </c>
      <c r="D967" s="66" t="e">
        <f>VLOOKUP(K967,'TCon08 al 2019-02-26'!$A$1:$H$68,8,0)</f>
        <v>#N/A</v>
      </c>
      <c r="E967" s="66">
        <f t="shared" ref="E967:E1030" si="68">YEAR(J967)</f>
        <v>1900</v>
      </c>
      <c r="F967" s="66">
        <f t="shared" si="65"/>
        <v>0</v>
      </c>
      <c r="G967" s="10" t="str">
        <f t="shared" si="66"/>
        <v>19000</v>
      </c>
      <c r="H967" s="489"/>
      <c r="I967" s="489"/>
      <c r="J967" s="489"/>
      <c r="K967" s="489"/>
      <c r="L967" s="489"/>
      <c r="M967" s="490"/>
      <c r="N967" s="491"/>
      <c r="O967" s="491"/>
      <c r="P967" s="491"/>
      <c r="Q967" s="492"/>
      <c r="R967" s="493"/>
      <c r="S967" s="489"/>
      <c r="T967" s="492"/>
      <c r="U967" s="492"/>
      <c r="V967" s="493"/>
      <c r="W967" s="489"/>
      <c r="X967" s="489"/>
      <c r="Y967" s="493"/>
      <c r="Z967" s="489"/>
      <c r="AA967" s="489"/>
    </row>
    <row r="968" spans="2:27">
      <c r="B968" s="66" t="e">
        <f>LEFT(VLOOKUP(K968,'TCon08 al 2019-02-26'!$A$1:$H$68,6,0),6)</f>
        <v>#N/A</v>
      </c>
      <c r="C968" s="66" t="e">
        <f t="shared" si="67"/>
        <v>#N/A</v>
      </c>
      <c r="D968" s="66" t="e">
        <f>VLOOKUP(K968,'TCon08 al 2019-02-26'!$A$1:$H$68,8,0)</f>
        <v>#N/A</v>
      </c>
      <c r="E968" s="66">
        <f t="shared" si="68"/>
        <v>1900</v>
      </c>
      <c r="F968" s="66">
        <f t="shared" si="65"/>
        <v>0</v>
      </c>
      <c r="G968" s="10" t="str">
        <f t="shared" si="66"/>
        <v>19000</v>
      </c>
      <c r="H968" s="489"/>
      <c r="I968" s="489"/>
      <c r="J968" s="489"/>
      <c r="K968" s="489"/>
      <c r="L968" s="489"/>
      <c r="M968" s="490"/>
      <c r="N968" s="491"/>
      <c r="O968" s="491"/>
      <c r="P968" s="491"/>
      <c r="Q968" s="492"/>
      <c r="R968" s="493"/>
      <c r="S968" s="489"/>
      <c r="T968" s="492"/>
      <c r="U968" s="492"/>
      <c r="V968" s="493"/>
      <c r="W968" s="489"/>
      <c r="X968" s="489"/>
      <c r="Y968" s="493"/>
      <c r="Z968" s="489"/>
      <c r="AA968" s="489"/>
    </row>
    <row r="969" spans="2:27">
      <c r="B969" s="66" t="e">
        <f>LEFT(VLOOKUP(K969,'TCon08 al 2019-02-26'!$A$1:$H$68,6,0),6)</f>
        <v>#N/A</v>
      </c>
      <c r="C969" s="66" t="e">
        <f t="shared" si="67"/>
        <v>#N/A</v>
      </c>
      <c r="D969" s="66" t="e">
        <f>VLOOKUP(K969,'TCon08 al 2019-02-26'!$A$1:$H$68,8,0)</f>
        <v>#N/A</v>
      </c>
      <c r="E969" s="66">
        <f t="shared" si="68"/>
        <v>1900</v>
      </c>
      <c r="F969" s="66">
        <f t="shared" si="65"/>
        <v>0</v>
      </c>
      <c r="G969" s="10" t="str">
        <f t="shared" si="66"/>
        <v>19000</v>
      </c>
      <c r="H969" s="489"/>
      <c r="I969" s="489"/>
      <c r="J969" s="489"/>
      <c r="K969" s="489"/>
      <c r="L969" s="489"/>
      <c r="M969" s="490"/>
      <c r="N969" s="491"/>
      <c r="O969" s="491"/>
      <c r="P969" s="491"/>
      <c r="Q969" s="492"/>
      <c r="R969" s="493"/>
      <c r="S969" s="489"/>
      <c r="T969" s="492"/>
      <c r="U969" s="492"/>
      <c r="V969" s="493"/>
      <c r="W969" s="489"/>
      <c r="X969" s="489"/>
      <c r="Y969" s="493"/>
      <c r="Z969" s="489"/>
      <c r="AA969" s="489"/>
    </row>
    <row r="970" spans="2:27">
      <c r="B970" s="66" t="e">
        <f>LEFT(VLOOKUP(K970,'TCon08 al 2019-02-26'!$A$1:$H$68,6,0),6)</f>
        <v>#N/A</v>
      </c>
      <c r="C970" s="66" t="e">
        <f t="shared" si="67"/>
        <v>#N/A</v>
      </c>
      <c r="D970" s="66" t="e">
        <f>VLOOKUP(K970,'TCon08 al 2019-02-26'!$A$1:$H$68,8,0)</f>
        <v>#N/A</v>
      </c>
      <c r="E970" s="66">
        <f t="shared" si="68"/>
        <v>1900</v>
      </c>
      <c r="F970" s="66">
        <f t="shared" si="65"/>
        <v>0</v>
      </c>
      <c r="G970" s="10" t="str">
        <f t="shared" si="66"/>
        <v>19000</v>
      </c>
      <c r="H970" s="489"/>
      <c r="I970" s="489"/>
      <c r="J970" s="489"/>
      <c r="K970" s="489"/>
      <c r="L970" s="489"/>
      <c r="M970" s="490"/>
      <c r="N970" s="491"/>
      <c r="O970" s="491"/>
      <c r="P970" s="491"/>
      <c r="Q970" s="492"/>
      <c r="R970" s="493"/>
      <c r="S970" s="489"/>
      <c r="T970" s="492"/>
      <c r="U970" s="492"/>
      <c r="V970" s="493"/>
      <c r="W970" s="489"/>
      <c r="X970" s="489"/>
      <c r="Y970" s="493"/>
      <c r="Z970" s="489"/>
      <c r="AA970" s="489"/>
    </row>
    <row r="971" spans="2:27">
      <c r="B971" s="66" t="e">
        <f>LEFT(VLOOKUP(K971,'TCon08 al 2019-02-26'!$A$1:$H$68,6,0),6)</f>
        <v>#N/A</v>
      </c>
      <c r="C971" s="66" t="e">
        <f t="shared" si="67"/>
        <v>#N/A</v>
      </c>
      <c r="D971" s="66" t="e">
        <f>VLOOKUP(K971,'TCon08 al 2019-02-26'!$A$1:$H$68,8,0)</f>
        <v>#N/A</v>
      </c>
      <c r="E971" s="66">
        <f t="shared" si="68"/>
        <v>1900</v>
      </c>
      <c r="F971" s="66">
        <f t="shared" si="65"/>
        <v>0</v>
      </c>
      <c r="G971" s="10" t="str">
        <f t="shared" si="66"/>
        <v>19000</v>
      </c>
      <c r="H971" s="489"/>
      <c r="I971" s="489"/>
      <c r="J971" s="489"/>
      <c r="K971" s="489"/>
      <c r="L971" s="489"/>
      <c r="M971" s="490"/>
      <c r="N971" s="491"/>
      <c r="O971" s="491"/>
      <c r="P971" s="491"/>
      <c r="Q971" s="492"/>
      <c r="R971" s="493"/>
      <c r="S971" s="489"/>
      <c r="T971" s="492"/>
      <c r="U971" s="492"/>
      <c r="V971" s="493"/>
      <c r="W971" s="489"/>
      <c r="X971" s="489"/>
      <c r="Y971" s="493"/>
      <c r="Z971" s="489"/>
      <c r="AA971" s="489"/>
    </row>
    <row r="972" spans="2:27">
      <c r="B972" s="66" t="e">
        <f>LEFT(VLOOKUP(K972,'TCon08 al 2019-02-26'!$A$1:$H$68,6,0),6)</f>
        <v>#N/A</v>
      </c>
      <c r="C972" s="66" t="e">
        <f t="shared" si="67"/>
        <v>#N/A</v>
      </c>
      <c r="D972" s="66" t="e">
        <f>VLOOKUP(K972,'TCon08 al 2019-02-26'!$A$1:$H$68,8,0)</f>
        <v>#N/A</v>
      </c>
      <c r="E972" s="66">
        <f t="shared" si="68"/>
        <v>1900</v>
      </c>
      <c r="F972" s="66">
        <f t="shared" si="65"/>
        <v>0</v>
      </c>
      <c r="G972" s="10" t="str">
        <f t="shared" si="66"/>
        <v>19000</v>
      </c>
      <c r="H972" s="489"/>
      <c r="I972" s="489"/>
      <c r="J972" s="489"/>
      <c r="K972" s="489"/>
      <c r="L972" s="489"/>
      <c r="M972" s="490"/>
      <c r="N972" s="491"/>
      <c r="O972" s="491"/>
      <c r="P972" s="491"/>
      <c r="Q972" s="492"/>
      <c r="R972" s="493"/>
      <c r="S972" s="489"/>
      <c r="T972" s="492"/>
      <c r="U972" s="492"/>
      <c r="V972" s="493"/>
      <c r="W972" s="489"/>
      <c r="X972" s="489"/>
      <c r="Y972" s="493"/>
      <c r="Z972" s="489"/>
      <c r="AA972" s="489"/>
    </row>
    <row r="973" spans="2:27">
      <c r="B973" s="66" t="e">
        <f>LEFT(VLOOKUP(K973,'TCon08 al 2019-02-26'!$A$1:$H$68,6,0),6)</f>
        <v>#N/A</v>
      </c>
      <c r="C973" s="66" t="e">
        <f t="shared" si="67"/>
        <v>#N/A</v>
      </c>
      <c r="D973" s="66" t="e">
        <f>VLOOKUP(K973,'TCon08 al 2019-02-26'!$A$1:$H$68,8,0)</f>
        <v>#N/A</v>
      </c>
      <c r="E973" s="66">
        <f t="shared" si="68"/>
        <v>1900</v>
      </c>
      <c r="F973" s="66">
        <f t="shared" si="65"/>
        <v>0</v>
      </c>
      <c r="G973" s="10" t="str">
        <f t="shared" si="66"/>
        <v>19000</v>
      </c>
      <c r="H973" s="489"/>
      <c r="I973" s="489"/>
      <c r="J973" s="489"/>
      <c r="K973" s="489"/>
      <c r="L973" s="489"/>
      <c r="M973" s="490"/>
      <c r="N973" s="491"/>
      <c r="O973" s="491"/>
      <c r="P973" s="491"/>
      <c r="Q973" s="492"/>
      <c r="R973" s="493"/>
      <c r="S973" s="489"/>
      <c r="T973" s="492"/>
      <c r="U973" s="492"/>
      <c r="V973" s="493"/>
      <c r="W973" s="489"/>
      <c r="X973" s="489"/>
      <c r="Y973" s="493"/>
      <c r="Z973" s="489"/>
      <c r="AA973" s="489"/>
    </row>
    <row r="974" spans="2:27">
      <c r="B974" s="66" t="e">
        <f>LEFT(VLOOKUP(K974,'TCon08 al 2019-02-26'!$A$1:$H$68,6,0),6)</f>
        <v>#N/A</v>
      </c>
      <c r="C974" s="66" t="e">
        <f t="shared" si="67"/>
        <v>#N/A</v>
      </c>
      <c r="D974" s="66" t="e">
        <f>VLOOKUP(K974,'TCon08 al 2019-02-26'!$A$1:$H$68,8,0)</f>
        <v>#N/A</v>
      </c>
      <c r="E974" s="66">
        <f t="shared" si="68"/>
        <v>1900</v>
      </c>
      <c r="F974" s="66">
        <f t="shared" si="65"/>
        <v>0</v>
      </c>
      <c r="G974" s="10" t="str">
        <f t="shared" si="66"/>
        <v>19000</v>
      </c>
      <c r="H974" s="489"/>
      <c r="I974" s="489"/>
      <c r="J974" s="489"/>
      <c r="K974" s="489"/>
      <c r="L974" s="489"/>
      <c r="M974" s="490"/>
      <c r="N974" s="491"/>
      <c r="O974" s="491"/>
      <c r="P974" s="491"/>
      <c r="Q974" s="492"/>
      <c r="R974" s="493"/>
      <c r="S974" s="489"/>
      <c r="T974" s="492"/>
      <c r="U974" s="492"/>
      <c r="V974" s="493"/>
      <c r="W974" s="489"/>
      <c r="X974" s="489"/>
      <c r="Y974" s="493"/>
      <c r="Z974" s="489"/>
      <c r="AA974" s="489"/>
    </row>
    <row r="975" spans="2:27">
      <c r="B975" s="66" t="e">
        <f>LEFT(VLOOKUP(K975,'TCon08 al 2019-02-26'!$A$1:$H$68,6,0),6)</f>
        <v>#N/A</v>
      </c>
      <c r="C975" s="66" t="e">
        <f t="shared" si="67"/>
        <v>#N/A</v>
      </c>
      <c r="D975" s="66" t="e">
        <f>VLOOKUP(K975,'TCon08 al 2019-02-26'!$A$1:$H$68,8,0)</f>
        <v>#N/A</v>
      </c>
      <c r="E975" s="66">
        <f t="shared" si="68"/>
        <v>1900</v>
      </c>
      <c r="F975" s="66">
        <f t="shared" si="65"/>
        <v>0</v>
      </c>
      <c r="G975" s="10" t="str">
        <f t="shared" si="66"/>
        <v>19000</v>
      </c>
      <c r="H975" s="489"/>
      <c r="I975" s="489"/>
      <c r="J975" s="489"/>
      <c r="K975" s="489"/>
      <c r="L975" s="489"/>
      <c r="M975" s="490"/>
      <c r="N975" s="491"/>
      <c r="O975" s="491"/>
      <c r="P975" s="491"/>
      <c r="Q975" s="492"/>
      <c r="R975" s="493"/>
      <c r="S975" s="489"/>
      <c r="T975" s="492"/>
      <c r="U975" s="492"/>
      <c r="V975" s="493"/>
      <c r="W975" s="489"/>
      <c r="X975" s="489"/>
      <c r="Y975" s="493"/>
      <c r="Z975" s="489"/>
      <c r="AA975" s="489"/>
    </row>
    <row r="976" spans="2:27">
      <c r="B976" s="66" t="e">
        <f>LEFT(VLOOKUP(K976,'TCon08 al 2019-02-26'!$A$1:$H$68,6,0),6)</f>
        <v>#N/A</v>
      </c>
      <c r="C976" s="66" t="e">
        <f t="shared" si="67"/>
        <v>#N/A</v>
      </c>
      <c r="D976" s="66" t="e">
        <f>VLOOKUP(K976,'TCon08 al 2019-02-26'!$A$1:$H$68,8,0)</f>
        <v>#N/A</v>
      </c>
      <c r="E976" s="66">
        <f t="shared" si="68"/>
        <v>1900</v>
      </c>
      <c r="F976" s="66">
        <f t="shared" si="65"/>
        <v>0</v>
      </c>
      <c r="G976" s="10" t="str">
        <f t="shared" si="66"/>
        <v>19000</v>
      </c>
      <c r="H976" s="489"/>
      <c r="I976" s="489"/>
      <c r="J976" s="489"/>
      <c r="K976" s="489"/>
      <c r="L976" s="489"/>
      <c r="M976" s="490"/>
      <c r="N976" s="491"/>
      <c r="O976" s="491"/>
      <c r="P976" s="491"/>
      <c r="Q976" s="492"/>
      <c r="R976" s="493"/>
      <c r="S976" s="489"/>
      <c r="T976" s="492"/>
      <c r="U976" s="492"/>
      <c r="V976" s="493"/>
      <c r="W976" s="489"/>
      <c r="X976" s="489"/>
      <c r="Y976" s="493"/>
      <c r="Z976" s="489"/>
      <c r="AA976" s="489"/>
    </row>
    <row r="977" spans="2:27">
      <c r="B977" s="66" t="e">
        <f>LEFT(VLOOKUP(K977,'TCon08 al 2019-02-26'!$A$1:$H$68,6,0),6)</f>
        <v>#N/A</v>
      </c>
      <c r="C977" s="66" t="e">
        <f t="shared" si="67"/>
        <v>#N/A</v>
      </c>
      <c r="D977" s="66" t="e">
        <f>VLOOKUP(K977,'TCon08 al 2019-02-26'!$A$1:$H$68,8,0)</f>
        <v>#N/A</v>
      </c>
      <c r="E977" s="66">
        <f t="shared" si="68"/>
        <v>1900</v>
      </c>
      <c r="F977" s="66">
        <f t="shared" si="65"/>
        <v>0</v>
      </c>
      <c r="G977" s="10" t="str">
        <f t="shared" si="66"/>
        <v>19000</v>
      </c>
      <c r="H977" s="489"/>
      <c r="I977" s="489"/>
      <c r="J977" s="489"/>
      <c r="K977" s="489"/>
      <c r="L977" s="489"/>
      <c r="M977" s="490"/>
      <c r="N977" s="491"/>
      <c r="O977" s="491"/>
      <c r="P977" s="491"/>
      <c r="Q977" s="492"/>
      <c r="R977" s="493"/>
      <c r="S977" s="489"/>
      <c r="T977" s="492"/>
      <c r="U977" s="492"/>
      <c r="V977" s="493"/>
      <c r="W977" s="489"/>
      <c r="X977" s="489"/>
      <c r="Y977" s="493"/>
      <c r="Z977" s="489"/>
      <c r="AA977" s="489"/>
    </row>
    <row r="978" spans="2:27">
      <c r="B978" s="66" t="e">
        <f>LEFT(VLOOKUP(K978,'TCon08 al 2019-02-26'!$A$1:$H$68,6,0),6)</f>
        <v>#N/A</v>
      </c>
      <c r="C978" s="66" t="e">
        <f t="shared" si="67"/>
        <v>#N/A</v>
      </c>
      <c r="D978" s="66" t="e">
        <f>VLOOKUP(K978,'TCon08 al 2019-02-26'!$A$1:$H$68,8,0)</f>
        <v>#N/A</v>
      </c>
      <c r="E978" s="66">
        <f t="shared" si="68"/>
        <v>1900</v>
      </c>
      <c r="F978" s="66">
        <f t="shared" si="65"/>
        <v>0</v>
      </c>
      <c r="G978" s="10" t="str">
        <f t="shared" si="66"/>
        <v>19000</v>
      </c>
      <c r="H978" s="489"/>
      <c r="I978" s="489"/>
      <c r="J978" s="489"/>
      <c r="K978" s="489"/>
      <c r="L978" s="489"/>
      <c r="M978" s="490"/>
      <c r="N978" s="491"/>
      <c r="O978" s="491"/>
      <c r="P978" s="491"/>
      <c r="Q978" s="492"/>
      <c r="R978" s="493"/>
      <c r="S978" s="489"/>
      <c r="T978" s="492"/>
      <c r="U978" s="492"/>
      <c r="V978" s="493"/>
      <c r="W978" s="489"/>
      <c r="X978" s="489"/>
      <c r="Y978" s="493"/>
      <c r="Z978" s="489"/>
      <c r="AA978" s="489"/>
    </row>
    <row r="979" spans="2:27">
      <c r="B979" s="66" t="e">
        <f>LEFT(VLOOKUP(K979,'TCon08 al 2019-02-26'!$A$1:$H$68,6,0),6)</f>
        <v>#N/A</v>
      </c>
      <c r="C979" s="66" t="e">
        <f t="shared" si="67"/>
        <v>#N/A</v>
      </c>
      <c r="D979" s="66" t="e">
        <f>VLOOKUP(K979,'TCon08 al 2019-02-26'!$A$1:$H$68,8,0)</f>
        <v>#N/A</v>
      </c>
      <c r="E979" s="66">
        <f t="shared" si="68"/>
        <v>1900</v>
      </c>
      <c r="F979" s="66">
        <f t="shared" si="65"/>
        <v>0</v>
      </c>
      <c r="G979" s="10" t="str">
        <f t="shared" si="66"/>
        <v>19000</v>
      </c>
      <c r="H979" s="489"/>
      <c r="I979" s="489"/>
      <c r="J979" s="489"/>
      <c r="K979" s="489"/>
      <c r="L979" s="489"/>
      <c r="M979" s="490"/>
      <c r="N979" s="491"/>
      <c r="O979" s="491"/>
      <c r="P979" s="491"/>
      <c r="Q979" s="492"/>
      <c r="R979" s="493"/>
      <c r="S979" s="489"/>
      <c r="T979" s="492"/>
      <c r="U979" s="492"/>
      <c r="V979" s="493"/>
      <c r="W979" s="489"/>
      <c r="X979" s="489"/>
      <c r="Y979" s="493"/>
      <c r="Z979" s="489"/>
      <c r="AA979" s="489"/>
    </row>
    <row r="980" spans="2:27">
      <c r="B980" s="66" t="e">
        <f>LEFT(VLOOKUP(K980,'TCon08 al 2019-02-26'!$A$1:$H$68,6,0),6)</f>
        <v>#N/A</v>
      </c>
      <c r="C980" s="66" t="e">
        <f t="shared" si="67"/>
        <v>#N/A</v>
      </c>
      <c r="D980" s="66" t="e">
        <f>VLOOKUP(K980,'TCon08 al 2019-02-26'!$A$1:$H$68,8,0)</f>
        <v>#N/A</v>
      </c>
      <c r="E980" s="66">
        <f t="shared" si="68"/>
        <v>1900</v>
      </c>
      <c r="F980" s="66">
        <f t="shared" si="65"/>
        <v>0</v>
      </c>
      <c r="G980" s="10" t="str">
        <f t="shared" si="66"/>
        <v>19000</v>
      </c>
      <c r="H980" s="489"/>
      <c r="I980" s="489"/>
      <c r="J980" s="489"/>
      <c r="K980" s="489"/>
      <c r="L980" s="489"/>
      <c r="M980" s="490"/>
      <c r="N980" s="491"/>
      <c r="O980" s="491"/>
      <c r="P980" s="491"/>
      <c r="Q980" s="492"/>
      <c r="R980" s="493"/>
      <c r="S980" s="489"/>
      <c r="T980" s="492"/>
      <c r="U980" s="492"/>
      <c r="V980" s="493"/>
      <c r="W980" s="489"/>
      <c r="X980" s="489"/>
      <c r="Y980" s="493"/>
      <c r="Z980" s="489"/>
      <c r="AA980" s="489"/>
    </row>
    <row r="981" spans="2:27">
      <c r="B981" s="66" t="e">
        <f>LEFT(VLOOKUP(K981,'TCon08 al 2019-02-26'!$A$1:$H$68,6,0),6)</f>
        <v>#N/A</v>
      </c>
      <c r="C981" s="66" t="e">
        <f t="shared" si="67"/>
        <v>#N/A</v>
      </c>
      <c r="D981" s="66" t="e">
        <f>VLOOKUP(K981,'TCon08 al 2019-02-26'!$A$1:$H$68,8,0)</f>
        <v>#N/A</v>
      </c>
      <c r="E981" s="66">
        <f t="shared" si="68"/>
        <v>1900</v>
      </c>
      <c r="F981" s="66">
        <f t="shared" si="65"/>
        <v>0</v>
      </c>
      <c r="G981" s="10" t="str">
        <f t="shared" si="66"/>
        <v>19000</v>
      </c>
      <c r="H981" s="489"/>
      <c r="I981" s="489"/>
      <c r="J981" s="489"/>
      <c r="K981" s="489"/>
      <c r="L981" s="489"/>
      <c r="M981" s="490"/>
      <c r="N981" s="491"/>
      <c r="O981" s="491"/>
      <c r="P981" s="491"/>
      <c r="Q981" s="492"/>
      <c r="R981" s="493"/>
      <c r="S981" s="489"/>
      <c r="T981" s="492"/>
      <c r="U981" s="492"/>
      <c r="V981" s="493"/>
      <c r="W981" s="489"/>
      <c r="X981" s="489"/>
      <c r="Y981" s="493"/>
      <c r="Z981" s="489"/>
      <c r="AA981" s="489"/>
    </row>
    <row r="982" spans="2:27">
      <c r="B982" s="66" t="e">
        <f>LEFT(VLOOKUP(K982,'TCon08 al 2019-02-26'!$A$1:$H$68,6,0),6)</f>
        <v>#N/A</v>
      </c>
      <c r="C982" s="66" t="e">
        <f t="shared" si="67"/>
        <v>#N/A</v>
      </c>
      <c r="D982" s="66" t="e">
        <f>VLOOKUP(K982,'TCon08 al 2019-02-26'!$A$1:$H$68,8,0)</f>
        <v>#N/A</v>
      </c>
      <c r="E982" s="66">
        <f t="shared" si="68"/>
        <v>1900</v>
      </c>
      <c r="F982" s="66">
        <f t="shared" si="65"/>
        <v>0</v>
      </c>
      <c r="G982" s="10" t="str">
        <f t="shared" si="66"/>
        <v>19000</v>
      </c>
      <c r="H982" s="489"/>
      <c r="I982" s="489"/>
      <c r="J982" s="489"/>
      <c r="K982" s="489"/>
      <c r="L982" s="489"/>
      <c r="M982" s="490"/>
      <c r="N982" s="491"/>
      <c r="O982" s="491"/>
      <c r="P982" s="491"/>
      <c r="Q982" s="492"/>
      <c r="R982" s="493"/>
      <c r="S982" s="489"/>
      <c r="T982" s="492"/>
      <c r="U982" s="492"/>
      <c r="V982" s="493"/>
      <c r="W982" s="489"/>
      <c r="X982" s="489"/>
      <c r="Y982" s="493"/>
      <c r="Z982" s="489"/>
      <c r="AA982" s="489"/>
    </row>
    <row r="983" spans="2:27">
      <c r="B983" s="66" t="e">
        <f>LEFT(VLOOKUP(K983,'TCon08 al 2019-02-26'!$A$1:$H$68,6,0),6)</f>
        <v>#N/A</v>
      </c>
      <c r="C983" s="66" t="e">
        <f t="shared" si="67"/>
        <v>#N/A</v>
      </c>
      <c r="D983" s="66" t="e">
        <f>VLOOKUP(K983,'TCon08 al 2019-02-26'!$A$1:$H$68,8,0)</f>
        <v>#N/A</v>
      </c>
      <c r="E983" s="66">
        <f t="shared" si="68"/>
        <v>1900</v>
      </c>
      <c r="F983" s="66">
        <f t="shared" si="65"/>
        <v>0</v>
      </c>
      <c r="G983" s="10" t="str">
        <f t="shared" si="66"/>
        <v>19000</v>
      </c>
      <c r="H983" s="489"/>
      <c r="I983" s="489"/>
      <c r="J983" s="489"/>
      <c r="K983" s="489"/>
      <c r="L983" s="489"/>
      <c r="M983" s="490"/>
      <c r="N983" s="491"/>
      <c r="O983" s="491"/>
      <c r="P983" s="491"/>
      <c r="Q983" s="492"/>
      <c r="R983" s="493"/>
      <c r="S983" s="489"/>
      <c r="T983" s="492"/>
      <c r="U983" s="492"/>
      <c r="V983" s="493"/>
      <c r="W983" s="489"/>
      <c r="X983" s="489"/>
      <c r="Y983" s="493"/>
      <c r="Z983" s="489"/>
      <c r="AA983" s="489"/>
    </row>
    <row r="984" spans="2:27">
      <c r="B984" s="66" t="e">
        <f>LEFT(VLOOKUP(K984,'TCon08 al 2019-02-26'!$A$1:$H$68,6,0),6)</f>
        <v>#N/A</v>
      </c>
      <c r="C984" s="66" t="e">
        <f t="shared" si="67"/>
        <v>#N/A</v>
      </c>
      <c r="D984" s="66" t="e">
        <f>VLOOKUP(K984,'TCon08 al 2019-02-26'!$A$1:$H$68,8,0)</f>
        <v>#N/A</v>
      </c>
      <c r="E984" s="66">
        <f t="shared" si="68"/>
        <v>1900</v>
      </c>
      <c r="F984" s="66">
        <f t="shared" si="65"/>
        <v>0</v>
      </c>
      <c r="G984" s="10" t="str">
        <f t="shared" si="66"/>
        <v>19000</v>
      </c>
      <c r="H984" s="489"/>
      <c r="I984" s="489"/>
      <c r="J984" s="489"/>
      <c r="K984" s="489"/>
      <c r="L984" s="489"/>
      <c r="M984" s="490"/>
      <c r="N984" s="491"/>
      <c r="O984" s="491"/>
      <c r="P984" s="491"/>
      <c r="Q984" s="492"/>
      <c r="R984" s="493"/>
      <c r="S984" s="489"/>
      <c r="T984" s="492"/>
      <c r="U984" s="492"/>
      <c r="V984" s="493"/>
      <c r="W984" s="489"/>
      <c r="X984" s="489"/>
      <c r="Y984" s="493"/>
      <c r="Z984" s="489"/>
      <c r="AA984" s="489"/>
    </row>
    <row r="985" spans="2:27">
      <c r="B985" s="66" t="e">
        <f>LEFT(VLOOKUP(K985,'TCon08 al 2019-02-26'!$A$1:$H$68,6,0),6)</f>
        <v>#N/A</v>
      </c>
      <c r="C985" s="66" t="e">
        <f t="shared" si="67"/>
        <v>#N/A</v>
      </c>
      <c r="D985" s="66" t="e">
        <f>VLOOKUP(K985,'TCon08 al 2019-02-26'!$A$1:$H$68,8,0)</f>
        <v>#N/A</v>
      </c>
      <c r="E985" s="66">
        <f t="shared" si="68"/>
        <v>1900</v>
      </c>
      <c r="F985" s="66">
        <f t="shared" si="65"/>
        <v>0</v>
      </c>
      <c r="G985" s="10" t="str">
        <f t="shared" si="66"/>
        <v>19000</v>
      </c>
      <c r="H985" s="489"/>
      <c r="I985" s="489"/>
      <c r="J985" s="489"/>
      <c r="K985" s="489"/>
      <c r="L985" s="489"/>
      <c r="M985" s="490"/>
      <c r="N985" s="491"/>
      <c r="O985" s="491"/>
      <c r="P985" s="491"/>
      <c r="Q985" s="492"/>
      <c r="R985" s="493"/>
      <c r="S985" s="489"/>
      <c r="T985" s="492"/>
      <c r="U985" s="492"/>
      <c r="V985" s="493"/>
      <c r="W985" s="489"/>
      <c r="X985" s="489"/>
      <c r="Y985" s="493"/>
      <c r="Z985" s="489"/>
      <c r="AA985" s="489"/>
    </row>
    <row r="986" spans="2:27">
      <c r="B986" s="66" t="e">
        <f>LEFT(VLOOKUP(K986,'TCon08 al 2019-02-26'!$A$1:$H$68,6,0),6)</f>
        <v>#N/A</v>
      </c>
      <c r="C986" s="66" t="e">
        <f t="shared" si="67"/>
        <v>#N/A</v>
      </c>
      <c r="D986" s="66" t="e">
        <f>VLOOKUP(K986,'TCon08 al 2019-02-26'!$A$1:$H$68,8,0)</f>
        <v>#N/A</v>
      </c>
      <c r="E986" s="66">
        <f t="shared" si="68"/>
        <v>1900</v>
      </c>
      <c r="F986" s="66">
        <f t="shared" si="65"/>
        <v>0</v>
      </c>
      <c r="G986" s="10" t="str">
        <f t="shared" si="66"/>
        <v>19000</v>
      </c>
      <c r="H986" s="489"/>
      <c r="I986" s="489"/>
      <c r="J986" s="489"/>
      <c r="K986" s="489"/>
      <c r="L986" s="489"/>
      <c r="M986" s="490"/>
      <c r="N986" s="491"/>
      <c r="O986" s="491"/>
      <c r="P986" s="491"/>
      <c r="Q986" s="492"/>
      <c r="R986" s="493"/>
      <c r="S986" s="489"/>
      <c r="T986" s="492"/>
      <c r="U986" s="492"/>
      <c r="V986" s="493"/>
      <c r="W986" s="489"/>
      <c r="X986" s="489"/>
      <c r="Y986" s="493"/>
      <c r="Z986" s="489"/>
      <c r="AA986" s="489"/>
    </row>
    <row r="987" spans="2:27">
      <c r="B987" s="66" t="e">
        <f>LEFT(VLOOKUP(K987,'TCon08 al 2019-02-26'!$A$1:$H$68,6,0),6)</f>
        <v>#N/A</v>
      </c>
      <c r="C987" s="66" t="e">
        <f t="shared" si="67"/>
        <v>#N/A</v>
      </c>
      <c r="D987" s="66" t="e">
        <f>VLOOKUP(K987,'TCon08 al 2019-02-26'!$A$1:$H$68,8,0)</f>
        <v>#N/A</v>
      </c>
      <c r="E987" s="66">
        <f t="shared" si="68"/>
        <v>1900</v>
      </c>
      <c r="F987" s="66">
        <f t="shared" si="65"/>
        <v>0</v>
      </c>
      <c r="G987" s="10" t="str">
        <f t="shared" si="66"/>
        <v>19000</v>
      </c>
      <c r="H987" s="489"/>
      <c r="I987" s="489"/>
      <c r="J987" s="489"/>
      <c r="K987" s="489"/>
      <c r="L987" s="489"/>
      <c r="M987" s="490"/>
      <c r="N987" s="491"/>
      <c r="O987" s="491"/>
      <c r="P987" s="491"/>
      <c r="Q987" s="492"/>
      <c r="R987" s="493"/>
      <c r="S987" s="489"/>
      <c r="T987" s="492"/>
      <c r="U987" s="492"/>
      <c r="V987" s="493"/>
      <c r="W987" s="489"/>
      <c r="X987" s="489"/>
      <c r="Y987" s="493"/>
      <c r="Z987" s="489"/>
      <c r="AA987" s="489"/>
    </row>
    <row r="988" spans="2:27">
      <c r="B988" s="66" t="e">
        <f>LEFT(VLOOKUP(K988,'TCon08 al 2019-02-26'!$A$1:$H$68,6,0),6)</f>
        <v>#N/A</v>
      </c>
      <c r="C988" s="66" t="e">
        <f t="shared" si="67"/>
        <v>#N/A</v>
      </c>
      <c r="D988" s="66" t="e">
        <f>VLOOKUP(K988,'TCon08 al 2019-02-26'!$A$1:$H$68,8,0)</f>
        <v>#N/A</v>
      </c>
      <c r="E988" s="66">
        <f t="shared" si="68"/>
        <v>1900</v>
      </c>
      <c r="F988" s="66">
        <f t="shared" si="65"/>
        <v>0</v>
      </c>
      <c r="G988" s="10" t="str">
        <f t="shared" si="66"/>
        <v>19000</v>
      </c>
      <c r="H988" s="489"/>
      <c r="I988" s="489"/>
      <c r="J988" s="489"/>
      <c r="K988" s="489"/>
      <c r="L988" s="489"/>
      <c r="M988" s="490"/>
      <c r="N988" s="491"/>
      <c r="O988" s="491"/>
      <c r="P988" s="491"/>
      <c r="Q988" s="492"/>
      <c r="R988" s="493"/>
      <c r="S988" s="489"/>
      <c r="T988" s="492"/>
      <c r="U988" s="492"/>
      <c r="V988" s="493"/>
      <c r="W988" s="489"/>
      <c r="X988" s="489"/>
      <c r="Y988" s="493"/>
      <c r="Z988" s="489"/>
      <c r="AA988" s="489"/>
    </row>
    <row r="989" spans="2:27">
      <c r="B989" s="66" t="e">
        <f>LEFT(VLOOKUP(K989,'TCon08 al 2019-02-26'!$A$1:$H$68,6,0),6)</f>
        <v>#N/A</v>
      </c>
      <c r="C989" s="66" t="e">
        <f t="shared" si="67"/>
        <v>#N/A</v>
      </c>
      <c r="D989" s="66" t="e">
        <f>VLOOKUP(K989,'TCon08 al 2019-02-26'!$A$1:$H$68,8,0)</f>
        <v>#N/A</v>
      </c>
      <c r="E989" s="66">
        <f t="shared" si="68"/>
        <v>1900</v>
      </c>
      <c r="F989" s="66">
        <f t="shared" si="65"/>
        <v>0</v>
      </c>
      <c r="G989" s="10" t="str">
        <f t="shared" si="66"/>
        <v>19000</v>
      </c>
      <c r="H989" s="489"/>
      <c r="I989" s="489"/>
      <c r="J989" s="489"/>
      <c r="K989" s="489"/>
      <c r="L989" s="489"/>
      <c r="M989" s="490"/>
      <c r="N989" s="491"/>
      <c r="O989" s="491"/>
      <c r="P989" s="491"/>
      <c r="Q989" s="492"/>
      <c r="R989" s="493"/>
      <c r="S989" s="489"/>
      <c r="T989" s="492"/>
      <c r="U989" s="492"/>
      <c r="V989" s="493"/>
      <c r="W989" s="489"/>
      <c r="X989" s="489"/>
      <c r="Y989" s="493"/>
      <c r="Z989" s="489"/>
      <c r="AA989" s="489"/>
    </row>
    <row r="990" spans="2:27">
      <c r="B990" s="66" t="e">
        <f>LEFT(VLOOKUP(K990,'TCon08 al 2019-02-26'!$A$1:$H$68,6,0),6)</f>
        <v>#N/A</v>
      </c>
      <c r="C990" s="66" t="e">
        <f t="shared" si="67"/>
        <v>#N/A</v>
      </c>
      <c r="D990" s="66" t="e">
        <f>VLOOKUP(K990,'TCon08 al 2019-02-26'!$A$1:$H$68,8,0)</f>
        <v>#N/A</v>
      </c>
      <c r="E990" s="66">
        <f t="shared" si="68"/>
        <v>1900</v>
      </c>
      <c r="F990" s="66">
        <f t="shared" si="65"/>
        <v>0</v>
      </c>
      <c r="G990" s="10" t="str">
        <f t="shared" si="66"/>
        <v>19000</v>
      </c>
      <c r="H990" s="489"/>
      <c r="I990" s="489"/>
      <c r="J990" s="489"/>
      <c r="K990" s="489"/>
      <c r="L990" s="489"/>
      <c r="M990" s="490"/>
      <c r="N990" s="491"/>
      <c r="O990" s="491"/>
      <c r="P990" s="491"/>
      <c r="Q990" s="492"/>
      <c r="R990" s="493"/>
      <c r="S990" s="489"/>
      <c r="T990" s="492"/>
      <c r="U990" s="492"/>
      <c r="V990" s="493"/>
      <c r="W990" s="489"/>
      <c r="X990" s="489"/>
      <c r="Y990" s="493"/>
      <c r="Z990" s="489"/>
      <c r="AA990" s="489"/>
    </row>
    <row r="991" spans="2:27">
      <c r="B991" s="66" t="e">
        <f>LEFT(VLOOKUP(K991,'TCon08 al 2019-02-26'!$A$1:$H$68,6,0),6)</f>
        <v>#N/A</v>
      </c>
      <c r="C991" s="66" t="e">
        <f t="shared" si="67"/>
        <v>#N/A</v>
      </c>
      <c r="D991" s="66" t="e">
        <f>VLOOKUP(K991,'TCon08 al 2019-02-26'!$A$1:$H$68,8,0)</f>
        <v>#N/A</v>
      </c>
      <c r="E991" s="66">
        <f t="shared" si="68"/>
        <v>1900</v>
      </c>
      <c r="F991" s="66">
        <f t="shared" si="65"/>
        <v>0</v>
      </c>
      <c r="G991" s="10" t="str">
        <f t="shared" si="66"/>
        <v>19000</v>
      </c>
      <c r="H991" s="489"/>
      <c r="I991" s="489"/>
      <c r="J991" s="489"/>
      <c r="K991" s="489"/>
      <c r="L991" s="489"/>
      <c r="M991" s="490"/>
      <c r="N991" s="491"/>
      <c r="O991" s="491"/>
      <c r="P991" s="491"/>
      <c r="Q991" s="492"/>
      <c r="R991" s="493"/>
      <c r="S991" s="489"/>
      <c r="T991" s="492"/>
      <c r="U991" s="492"/>
      <c r="V991" s="493"/>
      <c r="W991" s="489"/>
      <c r="X991" s="489"/>
      <c r="Y991" s="493"/>
      <c r="Z991" s="489"/>
      <c r="AA991" s="489"/>
    </row>
    <row r="992" spans="2:27">
      <c r="B992" s="66" t="e">
        <f>LEFT(VLOOKUP(K992,'TCon08 al 2019-02-26'!$A$1:$H$68,6,0),6)</f>
        <v>#N/A</v>
      </c>
      <c r="C992" s="66" t="e">
        <f t="shared" si="67"/>
        <v>#N/A</v>
      </c>
      <c r="D992" s="66" t="e">
        <f>VLOOKUP(K992,'TCon08 al 2019-02-26'!$A$1:$H$68,8,0)</f>
        <v>#N/A</v>
      </c>
      <c r="E992" s="66">
        <f t="shared" si="68"/>
        <v>1900</v>
      </c>
      <c r="F992" s="66">
        <f t="shared" si="65"/>
        <v>0</v>
      </c>
      <c r="G992" s="10" t="str">
        <f t="shared" si="66"/>
        <v>19000</v>
      </c>
      <c r="H992" s="489"/>
      <c r="I992" s="489"/>
      <c r="J992" s="489"/>
      <c r="K992" s="489"/>
      <c r="L992" s="489"/>
      <c r="M992" s="490"/>
      <c r="N992" s="491"/>
      <c r="O992" s="491"/>
      <c r="P992" s="491"/>
      <c r="Q992" s="492"/>
      <c r="R992" s="493"/>
      <c r="S992" s="489"/>
      <c r="T992" s="492"/>
      <c r="U992" s="492"/>
      <c r="V992" s="493"/>
      <c r="W992" s="489"/>
      <c r="X992" s="489"/>
      <c r="Y992" s="493"/>
      <c r="Z992" s="489"/>
      <c r="AA992" s="489"/>
    </row>
    <row r="993" spans="2:27">
      <c r="B993" s="66" t="e">
        <f>LEFT(VLOOKUP(K993,'TCon08 al 2019-02-26'!$A$1:$H$68,6,0),6)</f>
        <v>#N/A</v>
      </c>
      <c r="C993" s="66" t="e">
        <f t="shared" si="67"/>
        <v>#N/A</v>
      </c>
      <c r="D993" s="66" t="e">
        <f>VLOOKUP(K993,'TCon08 al 2019-02-26'!$A$1:$H$68,8,0)</f>
        <v>#N/A</v>
      </c>
      <c r="E993" s="66">
        <f t="shared" si="68"/>
        <v>1900</v>
      </c>
      <c r="F993" s="66">
        <f t="shared" si="65"/>
        <v>0</v>
      </c>
      <c r="G993" s="10" t="str">
        <f t="shared" si="66"/>
        <v>19000</v>
      </c>
      <c r="H993" s="489"/>
      <c r="I993" s="489"/>
      <c r="J993" s="489"/>
      <c r="K993" s="489"/>
      <c r="L993" s="489"/>
      <c r="M993" s="490"/>
      <c r="N993" s="491"/>
      <c r="O993" s="491"/>
      <c r="P993" s="491"/>
      <c r="Q993" s="492"/>
      <c r="R993" s="493"/>
      <c r="S993" s="489"/>
      <c r="T993" s="492"/>
      <c r="U993" s="492"/>
      <c r="V993" s="493"/>
      <c r="W993" s="489"/>
      <c r="X993" s="489"/>
      <c r="Y993" s="493"/>
      <c r="Z993" s="489"/>
      <c r="AA993" s="489"/>
    </row>
    <row r="994" spans="2:27">
      <c r="B994" s="66" t="e">
        <f>LEFT(VLOOKUP(K994,'TCon08 al 2019-02-26'!$A$1:$H$68,6,0),6)</f>
        <v>#N/A</v>
      </c>
      <c r="C994" s="66" t="e">
        <f t="shared" si="67"/>
        <v>#N/A</v>
      </c>
      <c r="D994" s="66" t="e">
        <f>VLOOKUP(K994,'TCon08 al 2019-02-26'!$A$1:$H$68,8,0)</f>
        <v>#N/A</v>
      </c>
      <c r="E994" s="66">
        <f t="shared" si="68"/>
        <v>1900</v>
      </c>
      <c r="F994" s="66">
        <f t="shared" si="65"/>
        <v>0</v>
      </c>
      <c r="G994" s="10" t="str">
        <f t="shared" si="66"/>
        <v>19000</v>
      </c>
      <c r="H994" s="489"/>
      <c r="I994" s="489"/>
      <c r="J994" s="489"/>
      <c r="K994" s="489"/>
      <c r="L994" s="489"/>
      <c r="M994" s="490"/>
      <c r="N994" s="491"/>
      <c r="O994" s="491"/>
      <c r="P994" s="491"/>
      <c r="Q994" s="492"/>
      <c r="R994" s="493"/>
      <c r="S994" s="489"/>
      <c r="T994" s="492"/>
      <c r="U994" s="492"/>
      <c r="V994" s="493"/>
      <c r="W994" s="489"/>
      <c r="X994" s="489"/>
      <c r="Y994" s="493"/>
      <c r="Z994" s="489"/>
      <c r="AA994" s="489"/>
    </row>
    <row r="995" spans="2:27">
      <c r="B995" s="66" t="e">
        <f>LEFT(VLOOKUP(K995,'TCon08 al 2019-02-26'!$A$1:$H$68,6,0),6)</f>
        <v>#N/A</v>
      </c>
      <c r="C995" s="66" t="e">
        <f t="shared" si="67"/>
        <v>#N/A</v>
      </c>
      <c r="D995" s="66" t="e">
        <f>VLOOKUP(K995,'TCon08 al 2019-02-26'!$A$1:$H$68,8,0)</f>
        <v>#N/A</v>
      </c>
      <c r="E995" s="66">
        <f t="shared" si="68"/>
        <v>1900</v>
      </c>
      <c r="F995" s="66">
        <f t="shared" si="65"/>
        <v>0</v>
      </c>
      <c r="G995" s="10" t="str">
        <f t="shared" si="66"/>
        <v>19000</v>
      </c>
      <c r="H995" s="489"/>
      <c r="I995" s="489"/>
      <c r="J995" s="489"/>
      <c r="K995" s="489"/>
      <c r="L995" s="489"/>
      <c r="M995" s="490"/>
      <c r="N995" s="491"/>
      <c r="O995" s="491"/>
      <c r="P995" s="491"/>
      <c r="Q995" s="492"/>
      <c r="R995" s="493"/>
      <c r="S995" s="489"/>
      <c r="T995" s="492"/>
      <c r="U995" s="492"/>
      <c r="V995" s="493"/>
      <c r="W995" s="489"/>
      <c r="X995" s="489"/>
      <c r="Y995" s="493"/>
      <c r="Z995" s="489"/>
      <c r="AA995" s="489"/>
    </row>
    <row r="996" spans="2:27">
      <c r="B996" s="66" t="e">
        <f>LEFT(VLOOKUP(K996,'TCon08 al 2019-02-26'!$A$1:$H$68,6,0),6)</f>
        <v>#N/A</v>
      </c>
      <c r="C996" s="66" t="e">
        <f t="shared" si="67"/>
        <v>#N/A</v>
      </c>
      <c r="D996" s="66" t="e">
        <f>VLOOKUP(K996,'TCon08 al 2019-02-26'!$A$1:$H$68,8,0)</f>
        <v>#N/A</v>
      </c>
      <c r="E996" s="66">
        <f t="shared" si="68"/>
        <v>1900</v>
      </c>
      <c r="F996" s="66">
        <f t="shared" si="65"/>
        <v>0</v>
      </c>
      <c r="G996" s="10" t="str">
        <f t="shared" si="66"/>
        <v>19000</v>
      </c>
      <c r="H996" s="489"/>
      <c r="I996" s="489"/>
      <c r="J996" s="489"/>
      <c r="K996" s="489"/>
      <c r="L996" s="489"/>
      <c r="M996" s="490"/>
      <c r="N996" s="491"/>
      <c r="O996" s="491"/>
      <c r="P996" s="491"/>
      <c r="Q996" s="492"/>
      <c r="R996" s="493"/>
      <c r="S996" s="489"/>
      <c r="T996" s="492"/>
      <c r="U996" s="492"/>
      <c r="V996" s="493"/>
      <c r="W996" s="489"/>
      <c r="X996" s="489"/>
      <c r="Y996" s="493"/>
      <c r="Z996" s="489"/>
      <c r="AA996" s="489"/>
    </row>
    <row r="997" spans="2:27">
      <c r="B997" s="66" t="e">
        <f>LEFT(VLOOKUP(K997,'TCon08 al 2019-02-26'!$A$1:$H$68,6,0),6)</f>
        <v>#N/A</v>
      </c>
      <c r="C997" s="66" t="e">
        <f t="shared" si="67"/>
        <v>#N/A</v>
      </c>
      <c r="D997" s="66" t="e">
        <f>VLOOKUP(K997,'TCon08 al 2019-02-26'!$A$1:$H$68,8,0)</f>
        <v>#N/A</v>
      </c>
      <c r="E997" s="66">
        <f t="shared" si="68"/>
        <v>1900</v>
      </c>
      <c r="F997" s="66">
        <f t="shared" si="65"/>
        <v>0</v>
      </c>
      <c r="G997" s="10" t="str">
        <f t="shared" si="66"/>
        <v>19000</v>
      </c>
      <c r="H997" s="489"/>
      <c r="I997" s="489"/>
      <c r="J997" s="489"/>
      <c r="K997" s="489"/>
      <c r="L997" s="489"/>
      <c r="M997" s="490"/>
      <c r="N997" s="491"/>
      <c r="O997" s="491"/>
      <c r="P997" s="491"/>
      <c r="Q997" s="492"/>
      <c r="R997" s="493"/>
      <c r="S997" s="489"/>
      <c r="T997" s="492"/>
      <c r="U997" s="492"/>
      <c r="V997" s="493"/>
      <c r="W997" s="489"/>
      <c r="X997" s="489"/>
      <c r="Y997" s="493"/>
      <c r="Z997" s="489"/>
      <c r="AA997" s="489"/>
    </row>
    <row r="998" spans="2:27">
      <c r="B998" s="66" t="e">
        <f>LEFT(VLOOKUP(K998,'TCon08 al 2019-02-26'!$A$1:$H$68,6,0),6)</f>
        <v>#N/A</v>
      </c>
      <c r="C998" s="66" t="e">
        <f t="shared" si="67"/>
        <v>#N/A</v>
      </c>
      <c r="D998" s="66" t="e">
        <f>VLOOKUP(K998,'TCon08 al 2019-02-26'!$A$1:$H$68,8,0)</f>
        <v>#N/A</v>
      </c>
      <c r="E998" s="66">
        <f t="shared" si="68"/>
        <v>1900</v>
      </c>
      <c r="F998" s="66">
        <f t="shared" si="65"/>
        <v>0</v>
      </c>
      <c r="G998" s="10" t="str">
        <f t="shared" si="66"/>
        <v>19000</v>
      </c>
      <c r="H998" s="489"/>
      <c r="I998" s="489"/>
      <c r="J998" s="489"/>
      <c r="K998" s="489"/>
      <c r="L998" s="489"/>
      <c r="M998" s="490"/>
      <c r="N998" s="491"/>
      <c r="O998" s="491"/>
      <c r="P998" s="491"/>
      <c r="Q998" s="492"/>
      <c r="R998" s="493"/>
      <c r="S998" s="489"/>
      <c r="T998" s="492"/>
      <c r="U998" s="492"/>
      <c r="V998" s="493"/>
      <c r="W998" s="489"/>
      <c r="X998" s="489"/>
      <c r="Y998" s="493"/>
      <c r="Z998" s="489"/>
      <c r="AA998" s="489"/>
    </row>
    <row r="999" spans="2:27">
      <c r="B999" s="66" t="e">
        <f>LEFT(VLOOKUP(K999,'TCon08 al 2019-02-26'!$A$1:$H$68,6,0),6)</f>
        <v>#N/A</v>
      </c>
      <c r="C999" s="66" t="e">
        <f t="shared" si="67"/>
        <v>#N/A</v>
      </c>
      <c r="D999" s="66" t="e">
        <f>VLOOKUP(K999,'TCon08 al 2019-02-26'!$A$1:$H$68,8,0)</f>
        <v>#N/A</v>
      </c>
      <c r="E999" s="66">
        <f t="shared" si="68"/>
        <v>1900</v>
      </c>
      <c r="F999" s="66">
        <f t="shared" si="65"/>
        <v>0</v>
      </c>
      <c r="G999" s="10" t="str">
        <f t="shared" si="66"/>
        <v>19000</v>
      </c>
      <c r="H999" s="489"/>
      <c r="I999" s="489"/>
      <c r="J999" s="489"/>
      <c r="K999" s="489"/>
      <c r="L999" s="489"/>
      <c r="M999" s="490"/>
      <c r="N999" s="491"/>
      <c r="O999" s="491"/>
      <c r="P999" s="491"/>
      <c r="Q999" s="492"/>
      <c r="R999" s="493"/>
      <c r="S999" s="489"/>
      <c r="T999" s="492"/>
      <c r="U999" s="492"/>
      <c r="V999" s="493"/>
      <c r="W999" s="489"/>
      <c r="X999" s="489"/>
      <c r="Y999" s="493"/>
      <c r="Z999" s="489"/>
      <c r="AA999" s="489"/>
    </row>
    <row r="1000" spans="2:27">
      <c r="B1000" s="66" t="e">
        <f>LEFT(VLOOKUP(K1000,'TCon08 al 2019-02-26'!$A$1:$H$68,6,0),6)</f>
        <v>#N/A</v>
      </c>
      <c r="C1000" s="66" t="e">
        <f t="shared" si="67"/>
        <v>#N/A</v>
      </c>
      <c r="D1000" s="66" t="e">
        <f>VLOOKUP(K1000,'TCon08 al 2019-02-26'!$A$1:$H$68,8,0)</f>
        <v>#N/A</v>
      </c>
      <c r="E1000" s="66">
        <f t="shared" si="68"/>
        <v>1900</v>
      </c>
      <c r="F1000" s="66">
        <f t="shared" si="65"/>
        <v>0</v>
      </c>
      <c r="G1000" s="10" t="str">
        <f t="shared" si="66"/>
        <v>19000</v>
      </c>
      <c r="H1000" s="489"/>
      <c r="I1000" s="489"/>
      <c r="J1000" s="489"/>
      <c r="K1000" s="489"/>
      <c r="L1000" s="489"/>
      <c r="M1000" s="490"/>
      <c r="N1000" s="491"/>
      <c r="O1000" s="491"/>
      <c r="P1000" s="491"/>
      <c r="Q1000" s="492"/>
      <c r="R1000" s="493"/>
      <c r="S1000" s="489"/>
      <c r="T1000" s="492"/>
      <c r="U1000" s="492"/>
      <c r="V1000" s="493"/>
      <c r="W1000" s="489"/>
      <c r="X1000" s="489"/>
      <c r="Y1000" s="493"/>
      <c r="Z1000" s="489"/>
      <c r="AA1000" s="489"/>
    </row>
    <row r="1001" spans="2:27">
      <c r="B1001" s="66" t="e">
        <f>LEFT(VLOOKUP(K1001,'TCon08 al 2019-02-26'!$A$1:$H$68,6,0),6)</f>
        <v>#N/A</v>
      </c>
      <c r="C1001" s="66" t="e">
        <f t="shared" si="67"/>
        <v>#N/A</v>
      </c>
      <c r="D1001" s="66" t="e">
        <f>VLOOKUP(K1001,'TCon08 al 2019-02-26'!$A$1:$H$68,8,0)</f>
        <v>#N/A</v>
      </c>
      <c r="E1001" s="66">
        <f t="shared" si="68"/>
        <v>1900</v>
      </c>
      <c r="F1001" s="66">
        <f t="shared" si="65"/>
        <v>0</v>
      </c>
      <c r="G1001" s="10" t="str">
        <f t="shared" si="66"/>
        <v>19000</v>
      </c>
      <c r="H1001" s="489"/>
      <c r="I1001" s="489"/>
      <c r="J1001" s="489"/>
      <c r="K1001" s="489"/>
      <c r="L1001" s="489"/>
      <c r="M1001" s="490"/>
      <c r="N1001" s="491"/>
      <c r="O1001" s="491"/>
      <c r="P1001" s="491"/>
      <c r="Q1001" s="492"/>
      <c r="R1001" s="493"/>
      <c r="S1001" s="489"/>
      <c r="T1001" s="492"/>
      <c r="U1001" s="492"/>
      <c r="V1001" s="493"/>
      <c r="W1001" s="489"/>
      <c r="X1001" s="489"/>
      <c r="Y1001" s="493"/>
      <c r="Z1001" s="489"/>
      <c r="AA1001" s="489"/>
    </row>
    <row r="1002" spans="2:27">
      <c r="B1002" s="66" t="e">
        <f>LEFT(VLOOKUP(K1002,'TCon08 al 2019-02-26'!$A$1:$H$68,6,0),6)</f>
        <v>#N/A</v>
      </c>
      <c r="C1002" s="66" t="e">
        <f t="shared" si="67"/>
        <v>#N/A</v>
      </c>
      <c r="D1002" s="66" t="e">
        <f>VLOOKUP(K1002,'TCon08 al 2019-02-26'!$A$1:$H$68,8,0)</f>
        <v>#N/A</v>
      </c>
      <c r="E1002" s="66">
        <f t="shared" si="68"/>
        <v>1900</v>
      </c>
      <c r="F1002" s="66">
        <f t="shared" si="65"/>
        <v>0</v>
      </c>
      <c r="G1002" s="10" t="str">
        <f t="shared" si="66"/>
        <v>19000</v>
      </c>
      <c r="H1002" s="489"/>
      <c r="I1002" s="489"/>
      <c r="J1002" s="489"/>
      <c r="K1002" s="489"/>
      <c r="L1002" s="489"/>
      <c r="M1002" s="490"/>
      <c r="N1002" s="491"/>
      <c r="O1002" s="491"/>
      <c r="P1002" s="491"/>
      <c r="Q1002" s="492"/>
      <c r="R1002" s="493"/>
      <c r="S1002" s="489"/>
      <c r="T1002" s="492"/>
      <c r="U1002" s="492"/>
      <c r="V1002" s="493"/>
      <c r="W1002" s="489"/>
      <c r="X1002" s="489"/>
      <c r="Y1002" s="493"/>
      <c r="Z1002" s="489"/>
      <c r="AA1002" s="489"/>
    </row>
    <row r="1003" spans="2:27">
      <c r="B1003" s="66" t="e">
        <f>LEFT(VLOOKUP(K1003,'TCon08 al 2019-02-26'!$A$1:$H$68,6,0),6)</f>
        <v>#N/A</v>
      </c>
      <c r="C1003" s="66" t="e">
        <f t="shared" si="67"/>
        <v>#N/A</v>
      </c>
      <c r="D1003" s="66" t="e">
        <f>VLOOKUP(K1003,'TCon08 al 2019-02-26'!$A$1:$H$68,8,0)</f>
        <v>#N/A</v>
      </c>
      <c r="E1003" s="66">
        <f t="shared" si="68"/>
        <v>1900</v>
      </c>
      <c r="F1003" s="66">
        <f t="shared" si="65"/>
        <v>0</v>
      </c>
      <c r="G1003" s="10" t="str">
        <f t="shared" si="66"/>
        <v>19000</v>
      </c>
      <c r="H1003" s="489"/>
      <c r="I1003" s="489"/>
      <c r="J1003" s="489"/>
      <c r="K1003" s="489"/>
      <c r="L1003" s="489"/>
      <c r="M1003" s="490"/>
      <c r="N1003" s="491"/>
      <c r="O1003" s="491"/>
      <c r="P1003" s="491"/>
      <c r="Q1003" s="492"/>
      <c r="R1003" s="493"/>
      <c r="S1003" s="489"/>
      <c r="T1003" s="492"/>
      <c r="U1003" s="492"/>
      <c r="V1003" s="493"/>
      <c r="W1003" s="489"/>
      <c r="X1003" s="489"/>
      <c r="Y1003" s="493"/>
      <c r="Z1003" s="489"/>
      <c r="AA1003" s="489"/>
    </row>
    <row r="1004" spans="2:27">
      <c r="B1004" s="66" t="e">
        <f>LEFT(VLOOKUP(K1004,'TCon08 al 2019-02-26'!$A$1:$H$68,6,0),6)</f>
        <v>#N/A</v>
      </c>
      <c r="C1004" s="66" t="e">
        <f t="shared" si="67"/>
        <v>#N/A</v>
      </c>
      <c r="D1004" s="66" t="e">
        <f>VLOOKUP(K1004,'TCon08 al 2019-02-26'!$A$1:$H$68,8,0)</f>
        <v>#N/A</v>
      </c>
      <c r="E1004" s="66">
        <f t="shared" si="68"/>
        <v>1900</v>
      </c>
      <c r="F1004" s="66">
        <f t="shared" si="65"/>
        <v>0</v>
      </c>
      <c r="G1004" s="10" t="str">
        <f t="shared" si="66"/>
        <v>19000</v>
      </c>
      <c r="H1004" s="489"/>
      <c r="I1004" s="489"/>
      <c r="J1004" s="489"/>
      <c r="K1004" s="489"/>
      <c r="L1004" s="489"/>
      <c r="M1004" s="490"/>
      <c r="N1004" s="491"/>
      <c r="O1004" s="491"/>
      <c r="P1004" s="491"/>
      <c r="Q1004" s="492"/>
      <c r="R1004" s="493"/>
      <c r="S1004" s="489"/>
      <c r="T1004" s="492"/>
      <c r="U1004" s="492"/>
      <c r="V1004" s="493"/>
      <c r="W1004" s="489"/>
      <c r="X1004" s="489"/>
      <c r="Y1004" s="493"/>
      <c r="Z1004" s="489"/>
      <c r="AA1004" s="489"/>
    </row>
    <row r="1005" spans="2:27">
      <c r="B1005" s="66" t="e">
        <f>LEFT(VLOOKUP(K1005,'TCon08 al 2019-02-26'!$A$1:$H$68,6,0),6)</f>
        <v>#N/A</v>
      </c>
      <c r="C1005" s="66" t="e">
        <f t="shared" si="67"/>
        <v>#N/A</v>
      </c>
      <c r="D1005" s="66" t="e">
        <f>VLOOKUP(K1005,'TCon08 al 2019-02-26'!$A$1:$H$68,8,0)</f>
        <v>#N/A</v>
      </c>
      <c r="E1005" s="66">
        <f t="shared" si="68"/>
        <v>1900</v>
      </c>
      <c r="F1005" s="66">
        <f t="shared" si="65"/>
        <v>0</v>
      </c>
      <c r="G1005" s="10" t="str">
        <f t="shared" si="66"/>
        <v>19000</v>
      </c>
      <c r="H1005" s="489"/>
      <c r="I1005" s="489"/>
      <c r="J1005" s="489"/>
      <c r="K1005" s="489"/>
      <c r="L1005" s="489"/>
      <c r="M1005" s="490"/>
      <c r="N1005" s="491"/>
      <c r="O1005" s="491"/>
      <c r="P1005" s="491"/>
      <c r="Q1005" s="492"/>
      <c r="R1005" s="493"/>
      <c r="S1005" s="489"/>
      <c r="T1005" s="492"/>
      <c r="U1005" s="492"/>
      <c r="V1005" s="493"/>
      <c r="W1005" s="489"/>
      <c r="X1005" s="489"/>
      <c r="Y1005" s="493"/>
      <c r="Z1005" s="489"/>
      <c r="AA1005" s="489"/>
    </row>
    <row r="1006" spans="2:27">
      <c r="B1006" s="66" t="e">
        <f>LEFT(VLOOKUP(K1006,'TCon08 al 2019-02-26'!$A$1:$H$68,6,0),6)</f>
        <v>#N/A</v>
      </c>
      <c r="C1006" s="66" t="e">
        <f t="shared" si="67"/>
        <v>#N/A</v>
      </c>
      <c r="D1006" s="66" t="e">
        <f>VLOOKUP(K1006,'TCon08 al 2019-02-26'!$A$1:$H$68,8,0)</f>
        <v>#N/A</v>
      </c>
      <c r="E1006" s="66">
        <f t="shared" si="68"/>
        <v>1900</v>
      </c>
      <c r="F1006" s="66">
        <f t="shared" si="65"/>
        <v>0</v>
      </c>
      <c r="G1006" s="10" t="str">
        <f t="shared" si="66"/>
        <v>19000</v>
      </c>
      <c r="H1006" s="489"/>
      <c r="I1006" s="489"/>
      <c r="J1006" s="489"/>
      <c r="K1006" s="489"/>
      <c r="L1006" s="489"/>
      <c r="M1006" s="490"/>
      <c r="N1006" s="491"/>
      <c r="O1006" s="491"/>
      <c r="P1006" s="491"/>
      <c r="Q1006" s="492"/>
      <c r="R1006" s="493"/>
      <c r="S1006" s="489"/>
      <c r="T1006" s="492"/>
      <c r="U1006" s="492"/>
      <c r="V1006" s="493"/>
      <c r="W1006" s="489"/>
      <c r="X1006" s="489"/>
      <c r="Y1006" s="493"/>
      <c r="Z1006" s="489"/>
      <c r="AA1006" s="489"/>
    </row>
    <row r="1007" spans="2:27">
      <c r="B1007" s="66" t="e">
        <f>LEFT(VLOOKUP(K1007,'TCon08 al 2019-02-26'!$A$1:$H$68,6,0),6)</f>
        <v>#N/A</v>
      </c>
      <c r="C1007" s="66" t="e">
        <f t="shared" si="67"/>
        <v>#N/A</v>
      </c>
      <c r="D1007" s="66" t="e">
        <f>VLOOKUP(K1007,'TCon08 al 2019-02-26'!$A$1:$H$68,8,0)</f>
        <v>#N/A</v>
      </c>
      <c r="E1007" s="66">
        <f t="shared" si="68"/>
        <v>1900</v>
      </c>
      <c r="F1007" s="66">
        <f t="shared" si="65"/>
        <v>0</v>
      </c>
      <c r="G1007" s="10" t="str">
        <f t="shared" si="66"/>
        <v>19000</v>
      </c>
      <c r="H1007" s="489"/>
      <c r="I1007" s="489"/>
      <c r="J1007" s="489"/>
      <c r="K1007" s="489"/>
      <c r="L1007" s="489"/>
      <c r="M1007" s="490"/>
      <c r="N1007" s="491"/>
      <c r="O1007" s="491"/>
      <c r="P1007" s="491"/>
      <c r="Q1007" s="492"/>
      <c r="R1007" s="493"/>
      <c r="S1007" s="489"/>
      <c r="T1007" s="492"/>
      <c r="U1007" s="492"/>
      <c r="V1007" s="493"/>
      <c r="W1007" s="489"/>
      <c r="X1007" s="489"/>
      <c r="Y1007" s="493"/>
      <c r="Z1007" s="489"/>
      <c r="AA1007" s="489"/>
    </row>
    <row r="1008" spans="2:27">
      <c r="B1008" s="66" t="e">
        <f>LEFT(VLOOKUP(K1008,'TCon08 al 2019-02-26'!$A$1:$H$68,6,0),6)</f>
        <v>#N/A</v>
      </c>
      <c r="C1008" s="66" t="e">
        <f t="shared" si="67"/>
        <v>#N/A</v>
      </c>
      <c r="D1008" s="66" t="e">
        <f>VLOOKUP(K1008,'TCon08 al 2019-02-26'!$A$1:$H$68,8,0)</f>
        <v>#N/A</v>
      </c>
      <c r="E1008" s="66">
        <f t="shared" si="68"/>
        <v>1900</v>
      </c>
      <c r="F1008" s="66">
        <f t="shared" si="65"/>
        <v>0</v>
      </c>
      <c r="G1008" s="10" t="str">
        <f t="shared" si="66"/>
        <v>19000</v>
      </c>
      <c r="H1008" s="489"/>
      <c r="I1008" s="489"/>
      <c r="J1008" s="489"/>
      <c r="K1008" s="489"/>
      <c r="L1008" s="489"/>
      <c r="M1008" s="490"/>
      <c r="N1008" s="491"/>
      <c r="O1008" s="491"/>
      <c r="P1008" s="491"/>
      <c r="Q1008" s="492"/>
      <c r="R1008" s="493"/>
      <c r="S1008" s="489"/>
      <c r="T1008" s="492"/>
      <c r="U1008" s="492"/>
      <c r="V1008" s="493"/>
      <c r="W1008" s="489"/>
      <c r="X1008" s="489"/>
      <c r="Y1008" s="493"/>
      <c r="Z1008" s="489"/>
      <c r="AA1008" s="489"/>
    </row>
    <row r="1009" spans="2:27">
      <c r="B1009" s="66" t="e">
        <f>LEFT(VLOOKUP(K1009,'TCon08 al 2019-02-26'!$A$1:$H$68,6,0),6)</f>
        <v>#N/A</v>
      </c>
      <c r="C1009" s="66" t="e">
        <f t="shared" si="67"/>
        <v>#N/A</v>
      </c>
      <c r="D1009" s="66" t="e">
        <f>VLOOKUP(K1009,'TCon08 al 2019-02-26'!$A$1:$H$68,8,0)</f>
        <v>#N/A</v>
      </c>
      <c r="E1009" s="66">
        <f t="shared" si="68"/>
        <v>1900</v>
      </c>
      <c r="F1009" s="66">
        <f t="shared" si="65"/>
        <v>0</v>
      </c>
      <c r="G1009" s="10" t="str">
        <f t="shared" si="66"/>
        <v>19000</v>
      </c>
      <c r="H1009" s="489"/>
      <c r="I1009" s="489"/>
      <c r="J1009" s="489"/>
      <c r="K1009" s="489"/>
      <c r="L1009" s="489"/>
      <c r="M1009" s="490"/>
      <c r="N1009" s="491"/>
      <c r="O1009" s="491"/>
      <c r="P1009" s="491"/>
      <c r="Q1009" s="492"/>
      <c r="R1009" s="493"/>
      <c r="S1009" s="489"/>
      <c r="T1009" s="492"/>
      <c r="U1009" s="492"/>
      <c r="V1009" s="493"/>
      <c r="W1009" s="489"/>
      <c r="X1009" s="489"/>
      <c r="Y1009" s="493"/>
      <c r="Z1009" s="489"/>
      <c r="AA1009" s="489"/>
    </row>
    <row r="1010" spans="2:27">
      <c r="B1010" s="66" t="e">
        <f>LEFT(VLOOKUP(K1010,'TCon08 al 2019-02-26'!$A$1:$H$68,6,0),6)</f>
        <v>#N/A</v>
      </c>
      <c r="C1010" s="66" t="e">
        <f t="shared" si="67"/>
        <v>#N/A</v>
      </c>
      <c r="D1010" s="66" t="e">
        <f>VLOOKUP(K1010,'TCon08 al 2019-02-26'!$A$1:$H$68,8,0)</f>
        <v>#N/A</v>
      </c>
      <c r="E1010" s="66">
        <f t="shared" si="68"/>
        <v>1900</v>
      </c>
      <c r="F1010" s="66">
        <f t="shared" si="65"/>
        <v>0</v>
      </c>
      <c r="G1010" s="10" t="str">
        <f t="shared" si="66"/>
        <v>19000</v>
      </c>
      <c r="H1010" s="489"/>
      <c r="I1010" s="489"/>
      <c r="J1010" s="489"/>
      <c r="K1010" s="489"/>
      <c r="L1010" s="489"/>
      <c r="M1010" s="490"/>
      <c r="N1010" s="491"/>
      <c r="O1010" s="491"/>
      <c r="P1010" s="491"/>
      <c r="Q1010" s="492"/>
      <c r="R1010" s="493"/>
      <c r="S1010" s="489"/>
      <c r="T1010" s="492"/>
      <c r="U1010" s="492"/>
      <c r="V1010" s="493"/>
      <c r="W1010" s="489"/>
      <c r="X1010" s="489"/>
      <c r="Y1010" s="493"/>
      <c r="Z1010" s="489"/>
      <c r="AA1010" s="489"/>
    </row>
    <row r="1011" spans="2:27">
      <c r="B1011" s="66" t="e">
        <f>LEFT(VLOOKUP(K1011,'TCon08 al 2019-02-26'!$A$1:$H$68,6,0),6)</f>
        <v>#N/A</v>
      </c>
      <c r="C1011" s="66" t="e">
        <f t="shared" si="67"/>
        <v>#N/A</v>
      </c>
      <c r="D1011" s="66" t="e">
        <f>VLOOKUP(K1011,'TCon08 al 2019-02-26'!$A$1:$H$68,8,0)</f>
        <v>#N/A</v>
      </c>
      <c r="E1011" s="66">
        <f t="shared" si="68"/>
        <v>1900</v>
      </c>
      <c r="F1011" s="66">
        <f t="shared" si="65"/>
        <v>0</v>
      </c>
      <c r="G1011" s="10" t="str">
        <f t="shared" si="66"/>
        <v>19000</v>
      </c>
      <c r="H1011" s="489"/>
      <c r="I1011" s="489"/>
      <c r="J1011" s="489"/>
      <c r="K1011" s="489"/>
      <c r="L1011" s="489"/>
      <c r="M1011" s="490"/>
      <c r="N1011" s="491"/>
      <c r="O1011" s="491"/>
      <c r="P1011" s="491"/>
      <c r="Q1011" s="492"/>
      <c r="R1011" s="493"/>
      <c r="S1011" s="489"/>
      <c r="T1011" s="492"/>
      <c r="U1011" s="492"/>
      <c r="V1011" s="493"/>
      <c r="W1011" s="489"/>
      <c r="X1011" s="489"/>
      <c r="Y1011" s="493"/>
      <c r="Z1011" s="489"/>
      <c r="AA1011" s="489"/>
    </row>
    <row r="1012" spans="2:27">
      <c r="B1012" s="66" t="e">
        <f>LEFT(VLOOKUP(K1012,'TCon08 al 2019-02-26'!$A$1:$H$68,6,0),6)</f>
        <v>#N/A</v>
      </c>
      <c r="C1012" s="66" t="e">
        <f t="shared" si="67"/>
        <v>#N/A</v>
      </c>
      <c r="D1012" s="66" t="e">
        <f>VLOOKUP(K1012,'TCon08 al 2019-02-26'!$A$1:$H$68,8,0)</f>
        <v>#N/A</v>
      </c>
      <c r="E1012" s="66">
        <f t="shared" si="68"/>
        <v>1900</v>
      </c>
      <c r="F1012" s="66">
        <f t="shared" si="65"/>
        <v>0</v>
      </c>
      <c r="G1012" s="10" t="str">
        <f t="shared" si="66"/>
        <v>19000</v>
      </c>
      <c r="H1012" s="489"/>
      <c r="I1012" s="489"/>
      <c r="J1012" s="489"/>
      <c r="K1012" s="489"/>
      <c r="L1012" s="489"/>
      <c r="M1012" s="490"/>
      <c r="N1012" s="491"/>
      <c r="O1012" s="491"/>
      <c r="P1012" s="491"/>
      <c r="Q1012" s="492"/>
      <c r="R1012" s="493"/>
      <c r="S1012" s="489"/>
      <c r="T1012" s="492"/>
      <c r="U1012" s="492"/>
      <c r="V1012" s="493"/>
      <c r="W1012" s="489"/>
      <c r="X1012" s="489"/>
      <c r="Y1012" s="493"/>
      <c r="Z1012" s="489"/>
      <c r="AA1012" s="489"/>
    </row>
    <row r="1013" spans="2:27">
      <c r="B1013" s="66" t="e">
        <f>LEFT(VLOOKUP(K1013,'TCon08 al 2019-02-26'!$A$1:$H$68,6,0),6)</f>
        <v>#N/A</v>
      </c>
      <c r="C1013" s="66" t="e">
        <f t="shared" si="67"/>
        <v>#N/A</v>
      </c>
      <c r="D1013" s="66" t="e">
        <f>VLOOKUP(K1013,'TCon08 al 2019-02-26'!$A$1:$H$68,8,0)</f>
        <v>#N/A</v>
      </c>
      <c r="E1013" s="66">
        <f t="shared" si="68"/>
        <v>1900</v>
      </c>
      <c r="F1013" s="66">
        <f t="shared" si="65"/>
        <v>0</v>
      </c>
      <c r="G1013" s="10" t="str">
        <f t="shared" si="66"/>
        <v>19000</v>
      </c>
      <c r="H1013" s="489"/>
      <c r="I1013" s="489"/>
      <c r="J1013" s="489"/>
      <c r="K1013" s="489"/>
      <c r="L1013" s="489"/>
      <c r="M1013" s="490"/>
      <c r="N1013" s="491"/>
      <c r="O1013" s="491"/>
      <c r="P1013" s="491"/>
      <c r="Q1013" s="492"/>
      <c r="R1013" s="493"/>
      <c r="S1013" s="489"/>
      <c r="T1013" s="492"/>
      <c r="U1013" s="492"/>
      <c r="V1013" s="493"/>
      <c r="W1013" s="489"/>
      <c r="X1013" s="489"/>
      <c r="Y1013" s="493"/>
      <c r="Z1013" s="489"/>
      <c r="AA1013" s="489"/>
    </row>
    <row r="1014" spans="2:27">
      <c r="B1014" s="66" t="e">
        <f>LEFT(VLOOKUP(K1014,'TCon08 al 2019-02-26'!$A$1:$H$68,6,0),6)</f>
        <v>#N/A</v>
      </c>
      <c r="C1014" s="66" t="e">
        <f t="shared" si="67"/>
        <v>#N/A</v>
      </c>
      <c r="D1014" s="66" t="e">
        <f>VLOOKUP(K1014,'TCon08 al 2019-02-26'!$A$1:$H$68,8,0)</f>
        <v>#N/A</v>
      </c>
      <c r="E1014" s="66">
        <f t="shared" si="68"/>
        <v>1900</v>
      </c>
      <c r="F1014" s="66">
        <f t="shared" si="65"/>
        <v>0</v>
      </c>
      <c r="G1014" s="10" t="str">
        <f t="shared" si="66"/>
        <v>19000</v>
      </c>
      <c r="H1014" s="489"/>
      <c r="I1014" s="489"/>
      <c r="J1014" s="489"/>
      <c r="K1014" s="489"/>
      <c r="L1014" s="489"/>
      <c r="M1014" s="490"/>
      <c r="N1014" s="491"/>
      <c r="O1014" s="491"/>
      <c r="P1014" s="491"/>
      <c r="Q1014" s="492"/>
      <c r="R1014" s="493"/>
      <c r="S1014" s="489"/>
      <c r="T1014" s="492"/>
      <c r="U1014" s="492"/>
      <c r="V1014" s="493"/>
      <c r="W1014" s="489"/>
      <c r="X1014" s="489"/>
      <c r="Y1014" s="493"/>
      <c r="Z1014" s="489"/>
      <c r="AA1014" s="489"/>
    </row>
    <row r="1015" spans="2:27">
      <c r="B1015" s="66" t="e">
        <f>LEFT(VLOOKUP(K1015,'TCon08 al 2019-02-26'!$A$1:$H$68,6,0),6)</f>
        <v>#N/A</v>
      </c>
      <c r="C1015" s="66" t="e">
        <f t="shared" si="67"/>
        <v>#N/A</v>
      </c>
      <c r="D1015" s="66" t="e">
        <f>VLOOKUP(K1015,'TCon08 al 2019-02-26'!$A$1:$H$68,8,0)</f>
        <v>#N/A</v>
      </c>
      <c r="E1015" s="66">
        <f t="shared" si="68"/>
        <v>1900</v>
      </c>
      <c r="F1015" s="66">
        <f t="shared" si="65"/>
        <v>0</v>
      </c>
      <c r="G1015" s="10" t="str">
        <f t="shared" si="66"/>
        <v>19000</v>
      </c>
      <c r="H1015" s="489"/>
      <c r="I1015" s="489"/>
      <c r="J1015" s="489"/>
      <c r="K1015" s="489"/>
      <c r="L1015" s="489"/>
      <c r="M1015" s="490"/>
      <c r="N1015" s="491"/>
      <c r="O1015" s="491"/>
      <c r="P1015" s="491"/>
      <c r="Q1015" s="492"/>
      <c r="R1015" s="493"/>
      <c r="S1015" s="489"/>
      <c r="T1015" s="492"/>
      <c r="U1015" s="492"/>
      <c r="V1015" s="493"/>
      <c r="W1015" s="489"/>
      <c r="X1015" s="489"/>
      <c r="Y1015" s="493"/>
      <c r="Z1015" s="489"/>
      <c r="AA1015" s="489"/>
    </row>
    <row r="1016" spans="2:27">
      <c r="B1016" s="66" t="e">
        <f>LEFT(VLOOKUP(K1016,'TCon08 al 2019-02-26'!$A$1:$H$68,6,0),6)</f>
        <v>#N/A</v>
      </c>
      <c r="C1016" s="66" t="e">
        <f t="shared" si="67"/>
        <v>#N/A</v>
      </c>
      <c r="D1016" s="66" t="e">
        <f>VLOOKUP(K1016,'TCon08 al 2019-02-26'!$A$1:$H$68,8,0)</f>
        <v>#N/A</v>
      </c>
      <c r="E1016" s="66">
        <f t="shared" si="68"/>
        <v>1900</v>
      </c>
      <c r="F1016" s="66">
        <f t="shared" si="65"/>
        <v>0</v>
      </c>
      <c r="G1016" s="10" t="str">
        <f t="shared" si="66"/>
        <v>19000</v>
      </c>
      <c r="H1016" s="489"/>
      <c r="I1016" s="489"/>
      <c r="J1016" s="489"/>
      <c r="K1016" s="489"/>
      <c r="L1016" s="489"/>
      <c r="M1016" s="490"/>
      <c r="N1016" s="491"/>
      <c r="O1016" s="491"/>
      <c r="P1016" s="491"/>
      <c r="Q1016" s="492"/>
      <c r="R1016" s="493"/>
      <c r="S1016" s="489"/>
      <c r="T1016" s="492"/>
      <c r="U1016" s="492"/>
      <c r="V1016" s="493"/>
      <c r="W1016" s="489"/>
      <c r="X1016" s="489"/>
      <c r="Y1016" s="493"/>
      <c r="Z1016" s="489"/>
      <c r="AA1016" s="489"/>
    </row>
    <row r="1017" spans="2:27">
      <c r="B1017" s="66" t="e">
        <f>LEFT(VLOOKUP(K1017,'TCon08 al 2019-02-26'!$A$1:$H$68,6,0),6)</f>
        <v>#N/A</v>
      </c>
      <c r="C1017" s="66" t="e">
        <f t="shared" si="67"/>
        <v>#N/A</v>
      </c>
      <c r="D1017" s="66" t="e">
        <f>VLOOKUP(K1017,'TCon08 al 2019-02-26'!$A$1:$H$68,8,0)</f>
        <v>#N/A</v>
      </c>
      <c r="E1017" s="66">
        <f t="shared" si="68"/>
        <v>1900</v>
      </c>
      <c r="F1017" s="66">
        <f t="shared" si="65"/>
        <v>0</v>
      </c>
      <c r="G1017" s="10" t="str">
        <f t="shared" si="66"/>
        <v>19000</v>
      </c>
      <c r="H1017" s="489"/>
      <c r="I1017" s="489"/>
      <c r="J1017" s="489"/>
      <c r="K1017" s="489"/>
      <c r="L1017" s="489"/>
      <c r="M1017" s="490"/>
      <c r="N1017" s="491"/>
      <c r="O1017" s="491"/>
      <c r="P1017" s="491"/>
      <c r="Q1017" s="492"/>
      <c r="R1017" s="493"/>
      <c r="S1017" s="489"/>
      <c r="T1017" s="492"/>
      <c r="U1017" s="492"/>
      <c r="V1017" s="493"/>
      <c r="W1017" s="489"/>
      <c r="X1017" s="489"/>
      <c r="Y1017" s="493"/>
      <c r="Z1017" s="489"/>
      <c r="AA1017" s="489"/>
    </row>
    <row r="1018" spans="2:27">
      <c r="B1018" s="66" t="e">
        <f>LEFT(VLOOKUP(K1018,'TCon08 al 2019-02-26'!$A$1:$H$68,6,0),6)</f>
        <v>#N/A</v>
      </c>
      <c r="C1018" s="66" t="e">
        <f t="shared" si="67"/>
        <v>#N/A</v>
      </c>
      <c r="D1018" s="66" t="e">
        <f>VLOOKUP(K1018,'TCon08 al 2019-02-26'!$A$1:$H$68,8,0)</f>
        <v>#N/A</v>
      </c>
      <c r="E1018" s="66">
        <f t="shared" si="68"/>
        <v>1900</v>
      </c>
      <c r="F1018" s="66">
        <f t="shared" si="65"/>
        <v>0</v>
      </c>
      <c r="G1018" s="10" t="str">
        <f t="shared" si="66"/>
        <v>19000</v>
      </c>
      <c r="H1018" s="489"/>
      <c r="I1018" s="489"/>
      <c r="J1018" s="489"/>
      <c r="K1018" s="489"/>
      <c r="L1018" s="489"/>
      <c r="M1018" s="490"/>
      <c r="N1018" s="491"/>
      <c r="O1018" s="491"/>
      <c r="P1018" s="491"/>
      <c r="Q1018" s="492"/>
      <c r="R1018" s="493"/>
      <c r="S1018" s="489"/>
      <c r="T1018" s="492"/>
      <c r="U1018" s="492"/>
      <c r="V1018" s="493"/>
      <c r="W1018" s="489"/>
      <c r="X1018" s="489"/>
      <c r="Y1018" s="493"/>
      <c r="Z1018" s="489"/>
      <c r="AA1018" s="489"/>
    </row>
    <row r="1019" spans="2:27">
      <c r="B1019" s="66" t="e">
        <f>LEFT(VLOOKUP(K1019,'TCon08 al 2019-02-26'!$A$1:$H$68,6,0),6)</f>
        <v>#N/A</v>
      </c>
      <c r="C1019" s="66" t="e">
        <f t="shared" si="67"/>
        <v>#N/A</v>
      </c>
      <c r="D1019" s="66" t="e">
        <f>VLOOKUP(K1019,'TCon08 al 2019-02-26'!$A$1:$H$68,8,0)</f>
        <v>#N/A</v>
      </c>
      <c r="E1019" s="66">
        <f t="shared" si="68"/>
        <v>1900</v>
      </c>
      <c r="F1019" s="66">
        <f t="shared" si="65"/>
        <v>0</v>
      </c>
      <c r="G1019" s="10" t="str">
        <f t="shared" si="66"/>
        <v>19000</v>
      </c>
      <c r="H1019" s="489"/>
      <c r="I1019" s="489"/>
      <c r="J1019" s="489"/>
      <c r="K1019" s="489"/>
      <c r="L1019" s="489"/>
      <c r="M1019" s="490"/>
      <c r="N1019" s="491"/>
      <c r="O1019" s="491"/>
      <c r="P1019" s="491"/>
      <c r="Q1019" s="492"/>
      <c r="R1019" s="493"/>
      <c r="S1019" s="489"/>
      <c r="T1019" s="492"/>
      <c r="U1019" s="492"/>
      <c r="V1019" s="493"/>
      <c r="W1019" s="489"/>
      <c r="X1019" s="489"/>
      <c r="Y1019" s="493"/>
      <c r="Z1019" s="489"/>
      <c r="AA1019" s="489"/>
    </row>
    <row r="1020" spans="2:27">
      <c r="B1020" s="66" t="e">
        <f>LEFT(VLOOKUP(K1020,'TCon08 al 2019-02-26'!$A$1:$H$68,6,0),6)</f>
        <v>#N/A</v>
      </c>
      <c r="C1020" s="66" t="e">
        <f t="shared" si="67"/>
        <v>#N/A</v>
      </c>
      <c r="D1020" s="66" t="e">
        <f>VLOOKUP(K1020,'TCon08 al 2019-02-26'!$A$1:$H$68,8,0)</f>
        <v>#N/A</v>
      </c>
      <c r="E1020" s="66">
        <f t="shared" si="68"/>
        <v>1900</v>
      </c>
      <c r="F1020" s="66">
        <f t="shared" si="65"/>
        <v>0</v>
      </c>
      <c r="G1020" s="10" t="str">
        <f t="shared" si="66"/>
        <v>19000</v>
      </c>
      <c r="H1020" s="489"/>
      <c r="I1020" s="489"/>
      <c r="J1020" s="489"/>
      <c r="K1020" s="489"/>
      <c r="L1020" s="489"/>
      <c r="M1020" s="490"/>
      <c r="N1020" s="491"/>
      <c r="O1020" s="491"/>
      <c r="P1020" s="491"/>
      <c r="Q1020" s="492"/>
      <c r="R1020" s="493"/>
      <c r="S1020" s="489"/>
      <c r="T1020" s="492"/>
      <c r="U1020" s="492"/>
      <c r="V1020" s="493"/>
      <c r="W1020" s="489"/>
      <c r="X1020" s="489"/>
      <c r="Y1020" s="493"/>
      <c r="Z1020" s="489"/>
      <c r="AA1020" s="489"/>
    </row>
    <row r="1021" spans="2:27">
      <c r="B1021" s="66" t="e">
        <f>LEFT(VLOOKUP(K1021,'TCon08 al 2019-02-26'!$A$1:$H$68,6,0),6)</f>
        <v>#N/A</v>
      </c>
      <c r="C1021" s="66" t="e">
        <f t="shared" si="67"/>
        <v>#N/A</v>
      </c>
      <c r="D1021" s="66" t="e">
        <f>VLOOKUP(K1021,'TCon08 al 2019-02-26'!$A$1:$H$68,8,0)</f>
        <v>#N/A</v>
      </c>
      <c r="E1021" s="66">
        <f t="shared" si="68"/>
        <v>1900</v>
      </c>
      <c r="F1021" s="66">
        <f t="shared" si="65"/>
        <v>0</v>
      </c>
      <c r="G1021" s="10" t="str">
        <f t="shared" si="66"/>
        <v>19000</v>
      </c>
      <c r="H1021" s="489"/>
      <c r="I1021" s="489"/>
      <c r="J1021" s="489"/>
      <c r="K1021" s="489"/>
      <c r="L1021" s="489"/>
      <c r="M1021" s="490"/>
      <c r="N1021" s="491"/>
      <c r="O1021" s="491"/>
      <c r="P1021" s="491"/>
      <c r="Q1021" s="492"/>
      <c r="R1021" s="493"/>
      <c r="S1021" s="489"/>
      <c r="T1021" s="492"/>
      <c r="U1021" s="492"/>
      <c r="V1021" s="493"/>
      <c r="W1021" s="489"/>
      <c r="X1021" s="489"/>
      <c r="Y1021" s="493"/>
      <c r="Z1021" s="489"/>
      <c r="AA1021" s="489"/>
    </row>
    <row r="1022" spans="2:27">
      <c r="B1022" s="66" t="e">
        <f>LEFT(VLOOKUP(K1022,'TCon08 al 2019-02-26'!$A$1:$H$68,6,0),6)</f>
        <v>#N/A</v>
      </c>
      <c r="C1022" s="66" t="e">
        <f t="shared" si="67"/>
        <v>#N/A</v>
      </c>
      <c r="D1022" s="66" t="e">
        <f>VLOOKUP(K1022,'TCon08 al 2019-02-26'!$A$1:$H$68,8,0)</f>
        <v>#N/A</v>
      </c>
      <c r="E1022" s="66">
        <f t="shared" si="68"/>
        <v>1900</v>
      </c>
      <c r="F1022" s="66">
        <f t="shared" si="65"/>
        <v>0</v>
      </c>
      <c r="G1022" s="10" t="str">
        <f t="shared" si="66"/>
        <v>19000</v>
      </c>
      <c r="H1022" s="489"/>
      <c r="I1022" s="489"/>
      <c r="J1022" s="489"/>
      <c r="K1022" s="489"/>
      <c r="L1022" s="489"/>
      <c r="M1022" s="490"/>
      <c r="N1022" s="491"/>
      <c r="O1022" s="491"/>
      <c r="P1022" s="491"/>
      <c r="Q1022" s="492"/>
      <c r="R1022" s="493"/>
      <c r="S1022" s="489"/>
      <c r="T1022" s="492"/>
      <c r="U1022" s="492"/>
      <c r="V1022" s="493"/>
      <c r="W1022" s="489"/>
      <c r="X1022" s="489"/>
      <c r="Y1022" s="493"/>
      <c r="Z1022" s="489"/>
      <c r="AA1022" s="489"/>
    </row>
    <row r="1023" spans="2:27">
      <c r="B1023" s="66" t="e">
        <f>LEFT(VLOOKUP(K1023,'TCon08 al 2019-02-26'!$A$1:$H$68,6,0),6)</f>
        <v>#N/A</v>
      </c>
      <c r="C1023" s="66" t="e">
        <f t="shared" si="67"/>
        <v>#N/A</v>
      </c>
      <c r="D1023" s="66" t="e">
        <f>VLOOKUP(K1023,'TCon08 al 2019-02-26'!$A$1:$H$68,8,0)</f>
        <v>#N/A</v>
      </c>
      <c r="E1023" s="66">
        <f t="shared" si="68"/>
        <v>1900</v>
      </c>
      <c r="F1023" s="66">
        <f t="shared" si="65"/>
        <v>0</v>
      </c>
      <c r="G1023" s="10" t="str">
        <f t="shared" si="66"/>
        <v>19000</v>
      </c>
      <c r="H1023" s="489"/>
      <c r="I1023" s="489"/>
      <c r="J1023" s="489"/>
      <c r="K1023" s="489"/>
      <c r="L1023" s="489"/>
      <c r="M1023" s="490"/>
      <c r="N1023" s="491"/>
      <c r="O1023" s="491"/>
      <c r="P1023" s="491"/>
      <c r="Q1023" s="492"/>
      <c r="R1023" s="493"/>
      <c r="S1023" s="489"/>
      <c r="T1023" s="492"/>
      <c r="U1023" s="492"/>
      <c r="V1023" s="493"/>
      <c r="W1023" s="489"/>
      <c r="X1023" s="489"/>
      <c r="Y1023" s="493"/>
      <c r="Z1023" s="489"/>
      <c r="AA1023" s="489"/>
    </row>
    <row r="1024" spans="2:27">
      <c r="B1024" s="66" t="e">
        <f>LEFT(VLOOKUP(K1024,'TCon08 al 2019-02-26'!$A$1:$H$68,6,0),6)</f>
        <v>#N/A</v>
      </c>
      <c r="C1024" s="66" t="e">
        <f t="shared" si="67"/>
        <v>#N/A</v>
      </c>
      <c r="D1024" s="66" t="e">
        <f>VLOOKUP(K1024,'TCon08 al 2019-02-26'!$A$1:$H$68,8,0)</f>
        <v>#N/A</v>
      </c>
      <c r="E1024" s="66">
        <f t="shared" si="68"/>
        <v>1900</v>
      </c>
      <c r="F1024" s="66">
        <f t="shared" si="65"/>
        <v>0</v>
      </c>
      <c r="G1024" s="10" t="str">
        <f t="shared" si="66"/>
        <v>19000</v>
      </c>
      <c r="H1024" s="489"/>
      <c r="I1024" s="489"/>
      <c r="J1024" s="489"/>
      <c r="K1024" s="489"/>
      <c r="L1024" s="489"/>
      <c r="M1024" s="490"/>
      <c r="N1024" s="491"/>
      <c r="O1024" s="491"/>
      <c r="P1024" s="491"/>
      <c r="Q1024" s="492"/>
      <c r="R1024" s="493"/>
      <c r="S1024" s="489"/>
      <c r="T1024" s="492"/>
      <c r="U1024" s="492"/>
      <c r="V1024" s="493"/>
      <c r="W1024" s="489"/>
      <c r="X1024" s="489"/>
      <c r="Y1024" s="493"/>
      <c r="Z1024" s="489"/>
      <c r="AA1024" s="489"/>
    </row>
    <row r="1025" spans="2:27">
      <c r="B1025" s="66" t="e">
        <f>LEFT(VLOOKUP(K1025,'TCon08 al 2019-02-26'!$A$1:$H$68,6,0),6)</f>
        <v>#N/A</v>
      </c>
      <c r="C1025" s="66" t="e">
        <f t="shared" si="67"/>
        <v>#N/A</v>
      </c>
      <c r="D1025" s="66" t="e">
        <f>VLOOKUP(K1025,'TCon08 al 2019-02-26'!$A$1:$H$68,8,0)</f>
        <v>#N/A</v>
      </c>
      <c r="E1025" s="66">
        <f t="shared" si="68"/>
        <v>1900</v>
      </c>
      <c r="F1025" s="66">
        <f t="shared" si="65"/>
        <v>0</v>
      </c>
      <c r="G1025" s="10" t="str">
        <f t="shared" si="66"/>
        <v>19000</v>
      </c>
      <c r="H1025" s="489"/>
      <c r="I1025" s="489"/>
      <c r="J1025" s="489"/>
      <c r="K1025" s="489"/>
      <c r="L1025" s="489"/>
      <c r="M1025" s="490"/>
      <c r="N1025" s="491"/>
      <c r="O1025" s="491"/>
      <c r="P1025" s="491"/>
      <c r="Q1025" s="492"/>
      <c r="R1025" s="493"/>
      <c r="S1025" s="489"/>
      <c r="T1025" s="492"/>
      <c r="U1025" s="492"/>
      <c r="V1025" s="493"/>
      <c r="W1025" s="489"/>
      <c r="X1025" s="489"/>
      <c r="Y1025" s="493"/>
      <c r="Z1025" s="489"/>
      <c r="AA1025" s="489"/>
    </row>
    <row r="1026" spans="2:27">
      <c r="B1026" s="66" t="e">
        <f>LEFT(VLOOKUP(K1026,'TCon08 al 2019-02-26'!$A$1:$H$68,6,0),6)</f>
        <v>#N/A</v>
      </c>
      <c r="C1026" s="66" t="e">
        <f t="shared" si="67"/>
        <v>#N/A</v>
      </c>
      <c r="D1026" s="66" t="e">
        <f>VLOOKUP(K1026,'TCon08 al 2019-02-26'!$A$1:$H$68,8,0)</f>
        <v>#N/A</v>
      </c>
      <c r="E1026" s="66">
        <f t="shared" si="68"/>
        <v>1900</v>
      </c>
      <c r="F1026" s="66">
        <f t="shared" si="65"/>
        <v>0</v>
      </c>
      <c r="G1026" s="10" t="str">
        <f t="shared" si="66"/>
        <v>19000</v>
      </c>
      <c r="H1026" s="489"/>
      <c r="I1026" s="489"/>
      <c r="J1026" s="489"/>
      <c r="K1026" s="489"/>
      <c r="L1026" s="489"/>
      <c r="M1026" s="490"/>
      <c r="N1026" s="491"/>
      <c r="O1026" s="491"/>
      <c r="P1026" s="491"/>
      <c r="Q1026" s="492"/>
      <c r="R1026" s="493"/>
      <c r="S1026" s="489"/>
      <c r="T1026" s="492"/>
      <c r="U1026" s="492"/>
      <c r="V1026" s="493"/>
      <c r="W1026" s="489"/>
      <c r="X1026" s="489"/>
      <c r="Y1026" s="493"/>
      <c r="Z1026" s="489"/>
      <c r="AA1026" s="489"/>
    </row>
    <row r="1027" spans="2:27">
      <c r="B1027" s="66" t="e">
        <f>LEFT(VLOOKUP(K1027,'TCon08 al 2019-02-26'!$A$1:$H$68,6,0),6)</f>
        <v>#N/A</v>
      </c>
      <c r="C1027" s="66" t="e">
        <f t="shared" si="67"/>
        <v>#N/A</v>
      </c>
      <c r="D1027" s="66" t="e">
        <f>VLOOKUP(K1027,'TCon08 al 2019-02-26'!$A$1:$H$68,8,0)</f>
        <v>#N/A</v>
      </c>
      <c r="E1027" s="66">
        <f t="shared" si="68"/>
        <v>1900</v>
      </c>
      <c r="F1027" s="66">
        <f t="shared" si="65"/>
        <v>0</v>
      </c>
      <c r="G1027" s="10" t="str">
        <f t="shared" si="66"/>
        <v>19000</v>
      </c>
      <c r="H1027" s="489"/>
      <c r="I1027" s="489"/>
      <c r="J1027" s="489"/>
      <c r="K1027" s="489"/>
      <c r="L1027" s="489"/>
      <c r="M1027" s="490"/>
      <c r="N1027" s="491"/>
      <c r="O1027" s="491"/>
      <c r="P1027" s="491"/>
      <c r="Q1027" s="492"/>
      <c r="R1027" s="493"/>
      <c r="S1027" s="489"/>
      <c r="T1027" s="492"/>
      <c r="U1027" s="492"/>
      <c r="V1027" s="493"/>
      <c r="W1027" s="489"/>
      <c r="X1027" s="489"/>
      <c r="Y1027" s="493"/>
      <c r="Z1027" s="489"/>
      <c r="AA1027" s="489"/>
    </row>
    <row r="1028" spans="2:27">
      <c r="B1028" s="66" t="e">
        <f>LEFT(VLOOKUP(K1028,'TCon08 al 2019-02-26'!$A$1:$H$68,6,0),6)</f>
        <v>#N/A</v>
      </c>
      <c r="C1028" s="66" t="e">
        <f t="shared" si="67"/>
        <v>#N/A</v>
      </c>
      <c r="D1028" s="66" t="e">
        <f>VLOOKUP(K1028,'TCon08 al 2019-02-26'!$A$1:$H$68,8,0)</f>
        <v>#N/A</v>
      </c>
      <c r="E1028" s="66">
        <f t="shared" si="68"/>
        <v>1900</v>
      </c>
      <c r="F1028" s="66">
        <f t="shared" si="65"/>
        <v>0</v>
      </c>
      <c r="G1028" s="10" t="str">
        <f t="shared" si="66"/>
        <v>19000</v>
      </c>
      <c r="H1028" s="489"/>
      <c r="I1028" s="489"/>
      <c r="J1028" s="489"/>
      <c r="K1028" s="489"/>
      <c r="L1028" s="489"/>
      <c r="M1028" s="490"/>
      <c r="N1028" s="491"/>
      <c r="O1028" s="491"/>
      <c r="P1028" s="491"/>
      <c r="Q1028" s="492"/>
      <c r="R1028" s="493"/>
      <c r="S1028" s="489"/>
      <c r="T1028" s="492"/>
      <c r="U1028" s="492"/>
      <c r="V1028" s="493"/>
      <c r="W1028" s="489"/>
      <c r="X1028" s="489"/>
      <c r="Y1028" s="493"/>
      <c r="Z1028" s="489"/>
      <c r="AA1028" s="489"/>
    </row>
    <row r="1029" spans="2:27">
      <c r="B1029" s="66" t="e">
        <f>LEFT(VLOOKUP(K1029,'TCon08 al 2019-02-26'!$A$1:$H$68,6,0),6)</f>
        <v>#N/A</v>
      </c>
      <c r="C1029" s="66" t="e">
        <f t="shared" si="67"/>
        <v>#N/A</v>
      </c>
      <c r="D1029" s="66" t="e">
        <f>VLOOKUP(K1029,'TCon08 al 2019-02-26'!$A$1:$H$68,8,0)</f>
        <v>#N/A</v>
      </c>
      <c r="E1029" s="66">
        <f t="shared" si="68"/>
        <v>1900</v>
      </c>
      <c r="F1029" s="66">
        <f t="shared" ref="F1029:F1092" si="69">+IF(J1029=0,0,MONTH(J1029))</f>
        <v>0</v>
      </c>
      <c r="G1029" s="10" t="str">
        <f t="shared" ref="G1029:G1092" si="70">+E1029&amp;F1029</f>
        <v>19000</v>
      </c>
      <c r="H1029" s="489"/>
      <c r="I1029" s="489"/>
      <c r="J1029" s="489"/>
      <c r="K1029" s="489"/>
      <c r="L1029" s="489"/>
      <c r="M1029" s="490"/>
      <c r="N1029" s="491"/>
      <c r="O1029" s="491"/>
      <c r="P1029" s="491"/>
      <c r="Q1029" s="492"/>
      <c r="R1029" s="493"/>
      <c r="S1029" s="489"/>
      <c r="T1029" s="492"/>
      <c r="U1029" s="492"/>
      <c r="V1029" s="493"/>
      <c r="W1029" s="489"/>
      <c r="X1029" s="489"/>
      <c r="Y1029" s="493"/>
      <c r="Z1029" s="489"/>
      <c r="AA1029" s="489"/>
    </row>
    <row r="1030" spans="2:27">
      <c r="B1030" s="66" t="e">
        <f>LEFT(VLOOKUP(K1030,'TCon08 al 2019-02-26'!$A$1:$H$68,6,0),6)</f>
        <v>#N/A</v>
      </c>
      <c r="C1030" s="66" t="e">
        <f t="shared" si="67"/>
        <v>#N/A</v>
      </c>
      <c r="D1030" s="66" t="e">
        <f>VLOOKUP(K1030,'TCon08 al 2019-02-26'!$A$1:$H$68,8,0)</f>
        <v>#N/A</v>
      </c>
      <c r="E1030" s="66">
        <f t="shared" si="68"/>
        <v>1900</v>
      </c>
      <c r="F1030" s="66">
        <f t="shared" si="69"/>
        <v>0</v>
      </c>
      <c r="G1030" s="10" t="str">
        <f t="shared" si="70"/>
        <v>19000</v>
      </c>
      <c r="H1030" s="489"/>
      <c r="I1030" s="489"/>
      <c r="J1030" s="489"/>
      <c r="K1030" s="489"/>
      <c r="L1030" s="489"/>
      <c r="M1030" s="490"/>
      <c r="N1030" s="491"/>
      <c r="O1030" s="491"/>
      <c r="P1030" s="491"/>
      <c r="Q1030" s="492"/>
      <c r="R1030" s="493"/>
      <c r="S1030" s="489"/>
      <c r="T1030" s="492"/>
      <c r="U1030" s="492"/>
      <c r="V1030" s="493"/>
      <c r="W1030" s="489"/>
      <c r="X1030" s="489"/>
      <c r="Y1030" s="493"/>
      <c r="Z1030" s="489"/>
      <c r="AA1030" s="489"/>
    </row>
    <row r="1031" spans="2:27">
      <c r="B1031" s="66" t="e">
        <f>LEFT(VLOOKUP(K1031,'TCon08 al 2019-02-26'!$A$1:$H$68,6,0),6)</f>
        <v>#N/A</v>
      </c>
      <c r="C1031" s="66" t="e">
        <f t="shared" ref="C1031:C1067" si="71">CONCATENATE(MID(B1031,1,1),".",MID(B1031,2,1),".",MID(B1031,3,2),".",MID(B1031,5,2))</f>
        <v>#N/A</v>
      </c>
      <c r="D1031" s="66" t="e">
        <f>VLOOKUP(K1031,'TCon08 al 2019-02-26'!$A$1:$H$68,8,0)</f>
        <v>#N/A</v>
      </c>
      <c r="E1031" s="66">
        <f t="shared" ref="E1031:E1067" si="72">YEAR(J1031)</f>
        <v>1900</v>
      </c>
      <c r="F1031" s="66">
        <f t="shared" si="69"/>
        <v>0</v>
      </c>
      <c r="G1031" s="10" t="str">
        <f t="shared" si="70"/>
        <v>19000</v>
      </c>
      <c r="H1031" s="489"/>
      <c r="I1031" s="489"/>
      <c r="J1031" s="489"/>
      <c r="K1031" s="489"/>
      <c r="L1031" s="489"/>
      <c r="M1031" s="490"/>
      <c r="N1031" s="491"/>
      <c r="O1031" s="491"/>
      <c r="P1031" s="491"/>
      <c r="Q1031" s="492"/>
      <c r="R1031" s="493"/>
      <c r="S1031" s="489"/>
      <c r="T1031" s="492"/>
      <c r="U1031" s="492"/>
      <c r="V1031" s="493"/>
      <c r="W1031" s="489"/>
      <c r="X1031" s="489"/>
      <c r="Y1031" s="493"/>
      <c r="Z1031" s="489"/>
      <c r="AA1031" s="489"/>
    </row>
    <row r="1032" spans="2:27">
      <c r="B1032" s="66" t="e">
        <f>LEFT(VLOOKUP(K1032,'TCon08 al 2019-02-26'!$A$1:$H$68,6,0),6)</f>
        <v>#N/A</v>
      </c>
      <c r="C1032" s="66" t="e">
        <f t="shared" si="71"/>
        <v>#N/A</v>
      </c>
      <c r="D1032" s="66" t="e">
        <f>VLOOKUP(K1032,'TCon08 al 2019-02-26'!$A$1:$H$68,8,0)</f>
        <v>#N/A</v>
      </c>
      <c r="E1032" s="66">
        <f t="shared" si="72"/>
        <v>1900</v>
      </c>
      <c r="F1032" s="66">
        <f t="shared" si="69"/>
        <v>0</v>
      </c>
      <c r="G1032" s="10" t="str">
        <f t="shared" si="70"/>
        <v>19000</v>
      </c>
      <c r="H1032" s="489"/>
      <c r="I1032" s="489"/>
      <c r="J1032" s="489"/>
      <c r="K1032" s="489"/>
      <c r="L1032" s="489"/>
      <c r="M1032" s="490"/>
      <c r="N1032" s="491"/>
      <c r="O1032" s="491"/>
      <c r="P1032" s="491"/>
      <c r="Q1032" s="492"/>
      <c r="R1032" s="493"/>
      <c r="S1032" s="489"/>
      <c r="T1032" s="492"/>
      <c r="U1032" s="492"/>
      <c r="V1032" s="493"/>
      <c r="W1032" s="489"/>
      <c r="X1032" s="489"/>
      <c r="Y1032" s="493"/>
      <c r="Z1032" s="489"/>
      <c r="AA1032" s="489"/>
    </row>
    <row r="1033" spans="2:27">
      <c r="B1033" s="66" t="e">
        <f>LEFT(VLOOKUP(K1033,'TCon08 al 2019-02-26'!$A$1:$H$68,6,0),6)</f>
        <v>#N/A</v>
      </c>
      <c r="C1033" s="66" t="e">
        <f t="shared" si="71"/>
        <v>#N/A</v>
      </c>
      <c r="D1033" s="66" t="e">
        <f>VLOOKUP(K1033,'TCon08 al 2019-02-26'!$A$1:$H$68,8,0)</f>
        <v>#N/A</v>
      </c>
      <c r="E1033" s="66">
        <f t="shared" si="72"/>
        <v>1900</v>
      </c>
      <c r="F1033" s="66">
        <f t="shared" si="69"/>
        <v>0</v>
      </c>
      <c r="G1033" s="10" t="str">
        <f t="shared" si="70"/>
        <v>19000</v>
      </c>
      <c r="H1033" s="489"/>
      <c r="I1033" s="489"/>
      <c r="J1033" s="489"/>
      <c r="K1033" s="489"/>
      <c r="L1033" s="489"/>
      <c r="M1033" s="490"/>
      <c r="N1033" s="491"/>
      <c r="O1033" s="491"/>
      <c r="P1033" s="491"/>
      <c r="Q1033" s="492"/>
      <c r="R1033" s="493"/>
      <c r="S1033" s="489"/>
      <c r="T1033" s="492"/>
      <c r="U1033" s="492"/>
      <c r="V1033" s="493"/>
      <c r="W1033" s="489"/>
      <c r="X1033" s="489"/>
      <c r="Y1033" s="493"/>
      <c r="Z1033" s="489"/>
      <c r="AA1033" s="489"/>
    </row>
    <row r="1034" spans="2:27">
      <c r="B1034" s="66" t="e">
        <f>LEFT(VLOOKUP(K1034,'TCon08 al 2019-02-26'!$A$1:$H$68,6,0),6)</f>
        <v>#N/A</v>
      </c>
      <c r="C1034" s="66" t="e">
        <f t="shared" si="71"/>
        <v>#N/A</v>
      </c>
      <c r="D1034" s="66" t="e">
        <f>VLOOKUP(K1034,'TCon08 al 2019-02-26'!$A$1:$H$68,8,0)</f>
        <v>#N/A</v>
      </c>
      <c r="E1034" s="66">
        <f t="shared" si="72"/>
        <v>1900</v>
      </c>
      <c r="F1034" s="66">
        <f t="shared" si="69"/>
        <v>0</v>
      </c>
      <c r="G1034" s="10" t="str">
        <f t="shared" si="70"/>
        <v>19000</v>
      </c>
      <c r="H1034" s="489"/>
      <c r="I1034" s="489"/>
      <c r="J1034" s="489"/>
      <c r="K1034" s="489"/>
      <c r="L1034" s="489"/>
      <c r="M1034" s="490"/>
      <c r="N1034" s="491"/>
      <c r="O1034" s="491"/>
      <c r="P1034" s="491"/>
      <c r="Q1034" s="492"/>
      <c r="R1034" s="493"/>
      <c r="S1034" s="489"/>
      <c r="T1034" s="492"/>
      <c r="U1034" s="492"/>
      <c r="V1034" s="493"/>
      <c r="W1034" s="489"/>
      <c r="X1034" s="489"/>
      <c r="Y1034" s="493"/>
      <c r="Z1034" s="489"/>
      <c r="AA1034" s="489"/>
    </row>
    <row r="1035" spans="2:27">
      <c r="B1035" s="66" t="e">
        <f>LEFT(VLOOKUP(K1035,'TCon08 al 2019-02-26'!$A$1:$H$68,6,0),6)</f>
        <v>#N/A</v>
      </c>
      <c r="C1035" s="66" t="e">
        <f t="shared" si="71"/>
        <v>#N/A</v>
      </c>
      <c r="D1035" s="66" t="e">
        <f>VLOOKUP(K1035,'TCon08 al 2019-02-26'!$A$1:$H$68,8,0)</f>
        <v>#N/A</v>
      </c>
      <c r="E1035" s="66">
        <f t="shared" si="72"/>
        <v>1900</v>
      </c>
      <c r="F1035" s="66">
        <f t="shared" si="69"/>
        <v>0</v>
      </c>
      <c r="G1035" s="10" t="str">
        <f t="shared" si="70"/>
        <v>19000</v>
      </c>
      <c r="H1035" s="489"/>
      <c r="I1035" s="489"/>
      <c r="J1035" s="489"/>
      <c r="K1035" s="489"/>
      <c r="L1035" s="489"/>
      <c r="M1035" s="490"/>
      <c r="N1035" s="491"/>
      <c r="O1035" s="491"/>
      <c r="P1035" s="491"/>
      <c r="Q1035" s="492"/>
      <c r="R1035" s="493"/>
      <c r="S1035" s="489"/>
      <c r="T1035" s="492"/>
      <c r="U1035" s="492"/>
      <c r="V1035" s="493"/>
      <c r="W1035" s="489"/>
      <c r="X1035" s="489"/>
      <c r="Y1035" s="493"/>
      <c r="Z1035" s="489"/>
      <c r="AA1035" s="489"/>
    </row>
    <row r="1036" spans="2:27">
      <c r="B1036" s="66" t="e">
        <f>LEFT(VLOOKUP(K1036,'TCon08 al 2019-02-26'!$A$1:$H$68,6,0),6)</f>
        <v>#N/A</v>
      </c>
      <c r="C1036" s="66" t="e">
        <f t="shared" si="71"/>
        <v>#N/A</v>
      </c>
      <c r="D1036" s="66" t="e">
        <f>VLOOKUP(K1036,'TCon08 al 2019-02-26'!$A$1:$H$68,8,0)</f>
        <v>#N/A</v>
      </c>
      <c r="E1036" s="66">
        <f t="shared" si="72"/>
        <v>1900</v>
      </c>
      <c r="F1036" s="66">
        <f t="shared" si="69"/>
        <v>0</v>
      </c>
      <c r="G1036" s="10" t="str">
        <f t="shared" si="70"/>
        <v>19000</v>
      </c>
      <c r="H1036" s="489"/>
      <c r="I1036" s="489"/>
      <c r="J1036" s="489"/>
      <c r="K1036" s="489"/>
      <c r="L1036" s="489"/>
      <c r="M1036" s="490"/>
      <c r="N1036" s="491"/>
      <c r="O1036" s="491"/>
      <c r="P1036" s="491"/>
      <c r="Q1036" s="492"/>
      <c r="R1036" s="493"/>
      <c r="S1036" s="489"/>
      <c r="T1036" s="492"/>
      <c r="U1036" s="492"/>
      <c r="V1036" s="493"/>
      <c r="W1036" s="489"/>
      <c r="X1036" s="489"/>
      <c r="Y1036" s="493"/>
      <c r="Z1036" s="489"/>
      <c r="AA1036" s="489"/>
    </row>
    <row r="1037" spans="2:27">
      <c r="B1037" s="66" t="e">
        <f>LEFT(VLOOKUP(K1037,'TCon08 al 2019-02-26'!$A$1:$H$68,6,0),6)</f>
        <v>#N/A</v>
      </c>
      <c r="C1037" s="66" t="e">
        <f t="shared" si="71"/>
        <v>#N/A</v>
      </c>
      <c r="D1037" s="66" t="e">
        <f>VLOOKUP(K1037,'TCon08 al 2019-02-26'!$A$1:$H$68,8,0)</f>
        <v>#N/A</v>
      </c>
      <c r="E1037" s="66">
        <f t="shared" si="72"/>
        <v>1900</v>
      </c>
      <c r="F1037" s="66">
        <f t="shared" si="69"/>
        <v>0</v>
      </c>
      <c r="G1037" s="10" t="str">
        <f t="shared" si="70"/>
        <v>19000</v>
      </c>
      <c r="H1037" s="489"/>
      <c r="I1037" s="489"/>
      <c r="J1037" s="489"/>
      <c r="K1037" s="489"/>
      <c r="L1037" s="489"/>
      <c r="M1037" s="490"/>
      <c r="N1037" s="491"/>
      <c r="O1037" s="491"/>
      <c r="P1037" s="491"/>
      <c r="Q1037" s="492"/>
      <c r="R1037" s="493"/>
      <c r="S1037" s="489"/>
      <c r="T1037" s="492"/>
      <c r="U1037" s="492"/>
      <c r="V1037" s="493"/>
      <c r="W1037" s="489"/>
      <c r="X1037" s="489"/>
      <c r="Y1037" s="493"/>
      <c r="Z1037" s="489"/>
      <c r="AA1037" s="489"/>
    </row>
    <row r="1038" spans="2:27">
      <c r="B1038" s="66" t="e">
        <f>LEFT(VLOOKUP(K1038,'TCon08 al 2019-02-26'!$A$1:$H$68,6,0),6)</f>
        <v>#N/A</v>
      </c>
      <c r="C1038" s="66" t="e">
        <f t="shared" si="71"/>
        <v>#N/A</v>
      </c>
      <c r="D1038" s="66" t="e">
        <f>VLOOKUP(K1038,'TCon08 al 2019-02-26'!$A$1:$H$68,8,0)</f>
        <v>#N/A</v>
      </c>
      <c r="E1038" s="66">
        <f t="shared" si="72"/>
        <v>1900</v>
      </c>
      <c r="F1038" s="66">
        <f t="shared" si="69"/>
        <v>0</v>
      </c>
      <c r="G1038" s="10" t="str">
        <f t="shared" si="70"/>
        <v>19000</v>
      </c>
      <c r="H1038" s="489"/>
      <c r="I1038" s="489"/>
      <c r="J1038" s="489"/>
      <c r="K1038" s="489"/>
      <c r="L1038" s="489"/>
      <c r="M1038" s="490"/>
      <c r="N1038" s="491"/>
      <c r="O1038" s="491"/>
      <c r="P1038" s="491"/>
      <c r="Q1038" s="492"/>
      <c r="R1038" s="493"/>
      <c r="S1038" s="489"/>
      <c r="T1038" s="492"/>
      <c r="U1038" s="492"/>
      <c r="V1038" s="493"/>
      <c r="W1038" s="489"/>
      <c r="X1038" s="489"/>
      <c r="Y1038" s="493"/>
      <c r="Z1038" s="489"/>
      <c r="AA1038" s="489"/>
    </row>
    <row r="1039" spans="2:27">
      <c r="B1039" s="66" t="e">
        <f>LEFT(VLOOKUP(K1039,'TCon08 al 2019-02-26'!$A$1:$H$68,6,0),6)</f>
        <v>#N/A</v>
      </c>
      <c r="C1039" s="66" t="e">
        <f t="shared" si="71"/>
        <v>#N/A</v>
      </c>
      <c r="D1039" s="66" t="e">
        <f>VLOOKUP(K1039,'TCon08 al 2019-02-26'!$A$1:$H$68,8,0)</f>
        <v>#N/A</v>
      </c>
      <c r="E1039" s="66">
        <f t="shared" si="72"/>
        <v>1900</v>
      </c>
      <c r="F1039" s="66">
        <f t="shared" si="69"/>
        <v>0</v>
      </c>
      <c r="G1039" s="10" t="str">
        <f t="shared" si="70"/>
        <v>19000</v>
      </c>
      <c r="H1039" s="489"/>
      <c r="I1039" s="489"/>
      <c r="J1039" s="489"/>
      <c r="K1039" s="489"/>
      <c r="L1039" s="489"/>
      <c r="M1039" s="490"/>
      <c r="N1039" s="491"/>
      <c r="O1039" s="491"/>
      <c r="P1039" s="491"/>
      <c r="Q1039" s="492"/>
      <c r="R1039" s="493"/>
      <c r="S1039" s="489"/>
      <c r="T1039" s="492"/>
      <c r="U1039" s="492"/>
      <c r="V1039" s="493"/>
      <c r="W1039" s="489"/>
      <c r="X1039" s="489"/>
      <c r="Y1039" s="493"/>
      <c r="Z1039" s="489"/>
      <c r="AA1039" s="489"/>
    </row>
    <row r="1040" spans="2:27">
      <c r="B1040" s="66" t="e">
        <f>LEFT(VLOOKUP(K1040,'TCon08 al 2019-02-26'!$A$1:$H$68,6,0),6)</f>
        <v>#N/A</v>
      </c>
      <c r="C1040" s="66" t="e">
        <f t="shared" si="71"/>
        <v>#N/A</v>
      </c>
      <c r="D1040" s="66" t="e">
        <f>VLOOKUP(K1040,'TCon08 al 2019-02-26'!$A$1:$H$68,8,0)</f>
        <v>#N/A</v>
      </c>
      <c r="E1040" s="66">
        <f t="shared" si="72"/>
        <v>1900</v>
      </c>
      <c r="F1040" s="66">
        <f t="shared" si="69"/>
        <v>0</v>
      </c>
      <c r="G1040" s="10" t="str">
        <f t="shared" si="70"/>
        <v>19000</v>
      </c>
      <c r="H1040" s="489"/>
      <c r="I1040" s="489"/>
      <c r="J1040" s="489"/>
      <c r="K1040" s="489"/>
      <c r="L1040" s="489"/>
      <c r="M1040" s="490"/>
      <c r="N1040" s="491"/>
      <c r="O1040" s="491"/>
      <c r="P1040" s="491"/>
      <c r="Q1040" s="492"/>
      <c r="R1040" s="493"/>
      <c r="S1040" s="489"/>
      <c r="T1040" s="492"/>
      <c r="U1040" s="492"/>
      <c r="V1040" s="493"/>
      <c r="W1040" s="489"/>
      <c r="X1040" s="489"/>
      <c r="Y1040" s="493"/>
      <c r="Z1040" s="489"/>
      <c r="AA1040" s="489"/>
    </row>
    <row r="1041" spans="2:27">
      <c r="B1041" s="66" t="e">
        <f>LEFT(VLOOKUP(K1041,'TCon08 al 2019-02-26'!$A$1:$H$68,6,0),6)</f>
        <v>#N/A</v>
      </c>
      <c r="C1041" s="66" t="e">
        <f t="shared" si="71"/>
        <v>#N/A</v>
      </c>
      <c r="D1041" s="66" t="e">
        <f>VLOOKUP(K1041,'TCon08 al 2019-02-26'!$A$1:$H$68,8,0)</f>
        <v>#N/A</v>
      </c>
      <c r="E1041" s="66">
        <f t="shared" si="72"/>
        <v>1900</v>
      </c>
      <c r="F1041" s="66">
        <f t="shared" si="69"/>
        <v>0</v>
      </c>
      <c r="G1041" s="10" t="str">
        <f t="shared" si="70"/>
        <v>19000</v>
      </c>
      <c r="H1041" s="489"/>
      <c r="I1041" s="489"/>
      <c r="J1041" s="489"/>
      <c r="K1041" s="489"/>
      <c r="L1041" s="489"/>
      <c r="M1041" s="490"/>
      <c r="N1041" s="491"/>
      <c r="O1041" s="491"/>
      <c r="P1041" s="491"/>
      <c r="Q1041" s="492"/>
      <c r="R1041" s="493"/>
      <c r="S1041" s="489"/>
      <c r="T1041" s="492"/>
      <c r="U1041" s="492"/>
      <c r="V1041" s="493"/>
      <c r="W1041" s="489"/>
      <c r="X1041" s="489"/>
      <c r="Y1041" s="493"/>
      <c r="Z1041" s="489"/>
      <c r="AA1041" s="489"/>
    </row>
    <row r="1042" spans="2:27">
      <c r="B1042" s="66" t="e">
        <f>LEFT(VLOOKUP(K1042,'TCon08 al 2019-02-26'!$A$1:$H$68,6,0),6)</f>
        <v>#N/A</v>
      </c>
      <c r="C1042" s="66" t="e">
        <f t="shared" si="71"/>
        <v>#N/A</v>
      </c>
      <c r="D1042" s="66" t="e">
        <f>VLOOKUP(K1042,'TCon08 al 2019-02-26'!$A$1:$H$68,8,0)</f>
        <v>#N/A</v>
      </c>
      <c r="E1042" s="66">
        <f t="shared" si="72"/>
        <v>1900</v>
      </c>
      <c r="F1042" s="66">
        <f t="shared" si="69"/>
        <v>0</v>
      </c>
      <c r="G1042" s="10" t="str">
        <f t="shared" si="70"/>
        <v>19000</v>
      </c>
      <c r="H1042" s="489"/>
      <c r="I1042" s="489"/>
      <c r="J1042" s="489"/>
      <c r="K1042" s="489"/>
      <c r="L1042" s="489"/>
      <c r="M1042" s="490"/>
      <c r="N1042" s="491"/>
      <c r="O1042" s="491"/>
      <c r="P1042" s="491"/>
      <c r="Q1042" s="492"/>
      <c r="R1042" s="493"/>
      <c r="S1042" s="489"/>
      <c r="T1042" s="492"/>
      <c r="U1042" s="492"/>
      <c r="V1042" s="493"/>
      <c r="W1042" s="489"/>
      <c r="X1042" s="489"/>
      <c r="Y1042" s="493"/>
      <c r="Z1042" s="489"/>
      <c r="AA1042" s="489"/>
    </row>
    <row r="1043" spans="2:27">
      <c r="B1043" s="66" t="e">
        <f>LEFT(VLOOKUP(K1043,'TCon08 al 2019-02-26'!$A$1:$H$68,6,0),6)</f>
        <v>#N/A</v>
      </c>
      <c r="C1043" s="66" t="e">
        <f t="shared" si="71"/>
        <v>#N/A</v>
      </c>
      <c r="D1043" s="66" t="e">
        <f>VLOOKUP(K1043,'TCon08 al 2019-02-26'!$A$1:$H$68,8,0)</f>
        <v>#N/A</v>
      </c>
      <c r="E1043" s="66">
        <f t="shared" si="72"/>
        <v>1900</v>
      </c>
      <c r="F1043" s="66">
        <f t="shared" si="69"/>
        <v>0</v>
      </c>
      <c r="G1043" s="10" t="str">
        <f t="shared" si="70"/>
        <v>19000</v>
      </c>
      <c r="H1043" s="489"/>
      <c r="I1043" s="489"/>
      <c r="J1043" s="489"/>
      <c r="K1043" s="489"/>
      <c r="L1043" s="489"/>
      <c r="M1043" s="490"/>
      <c r="N1043" s="491"/>
      <c r="O1043" s="491"/>
      <c r="P1043" s="491"/>
      <c r="Q1043" s="492"/>
      <c r="R1043" s="493"/>
      <c r="S1043" s="489"/>
      <c r="T1043" s="492"/>
      <c r="U1043" s="492"/>
      <c r="V1043" s="493"/>
      <c r="W1043" s="489"/>
      <c r="X1043" s="489"/>
      <c r="Y1043" s="493"/>
      <c r="Z1043" s="489"/>
      <c r="AA1043" s="489"/>
    </row>
    <row r="1044" spans="2:27">
      <c r="B1044" s="66" t="e">
        <f>LEFT(VLOOKUP(K1044,'TCon08 al 2019-02-26'!$A$1:$H$68,6,0),6)</f>
        <v>#N/A</v>
      </c>
      <c r="C1044" s="66" t="e">
        <f t="shared" si="71"/>
        <v>#N/A</v>
      </c>
      <c r="D1044" s="66" t="e">
        <f>VLOOKUP(K1044,'TCon08 al 2019-02-26'!$A$1:$H$68,8,0)</f>
        <v>#N/A</v>
      </c>
      <c r="E1044" s="66">
        <f t="shared" si="72"/>
        <v>1900</v>
      </c>
      <c r="F1044" s="66">
        <f t="shared" si="69"/>
        <v>0</v>
      </c>
      <c r="G1044" s="10" t="str">
        <f t="shared" si="70"/>
        <v>19000</v>
      </c>
      <c r="H1044" s="489"/>
      <c r="I1044" s="489"/>
      <c r="J1044" s="489"/>
      <c r="K1044" s="489"/>
      <c r="L1044" s="489"/>
      <c r="M1044" s="490"/>
      <c r="N1044" s="491"/>
      <c r="O1044" s="491"/>
      <c r="P1044" s="491"/>
      <c r="Q1044" s="492"/>
      <c r="R1044" s="493"/>
      <c r="S1044" s="489"/>
      <c r="T1044" s="492"/>
      <c r="U1044" s="492"/>
      <c r="V1044" s="493"/>
      <c r="W1044" s="489"/>
      <c r="X1044" s="489"/>
      <c r="Y1044" s="493"/>
      <c r="Z1044" s="489"/>
      <c r="AA1044" s="489"/>
    </row>
    <row r="1045" spans="2:27">
      <c r="B1045" s="66" t="e">
        <f>LEFT(VLOOKUP(K1045,'TCon08 al 2019-02-26'!$A$1:$H$68,6,0),6)</f>
        <v>#N/A</v>
      </c>
      <c r="C1045" s="66" t="e">
        <f t="shared" si="71"/>
        <v>#N/A</v>
      </c>
      <c r="D1045" s="66" t="e">
        <f>VLOOKUP(K1045,'TCon08 al 2019-02-26'!$A$1:$H$68,8,0)</f>
        <v>#N/A</v>
      </c>
      <c r="E1045" s="66">
        <f t="shared" si="72"/>
        <v>1900</v>
      </c>
      <c r="F1045" s="66">
        <f t="shared" si="69"/>
        <v>0</v>
      </c>
      <c r="G1045" s="10" t="str">
        <f t="shared" si="70"/>
        <v>19000</v>
      </c>
      <c r="H1045" s="489"/>
      <c r="I1045" s="489"/>
      <c r="J1045" s="489"/>
      <c r="K1045" s="489"/>
      <c r="L1045" s="489"/>
      <c r="M1045" s="490"/>
      <c r="N1045" s="491"/>
      <c r="O1045" s="491"/>
      <c r="P1045" s="491"/>
      <c r="Q1045" s="492"/>
      <c r="R1045" s="493"/>
      <c r="S1045" s="489"/>
      <c r="T1045" s="492"/>
      <c r="U1045" s="492"/>
      <c r="V1045" s="493"/>
      <c r="W1045" s="489"/>
      <c r="X1045" s="489"/>
      <c r="Y1045" s="493"/>
      <c r="Z1045" s="489"/>
      <c r="AA1045" s="489"/>
    </row>
    <row r="1046" spans="2:27">
      <c r="B1046" s="66" t="e">
        <f>LEFT(VLOOKUP(K1046,'TCon08 al 2019-02-26'!$A$1:$H$68,6,0),6)</f>
        <v>#N/A</v>
      </c>
      <c r="C1046" s="66" t="e">
        <f t="shared" si="71"/>
        <v>#N/A</v>
      </c>
      <c r="D1046" s="66" t="e">
        <f>VLOOKUP(K1046,'TCon08 al 2019-02-26'!$A$1:$H$68,8,0)</f>
        <v>#N/A</v>
      </c>
      <c r="E1046" s="66">
        <f t="shared" si="72"/>
        <v>1900</v>
      </c>
      <c r="F1046" s="66">
        <f t="shared" si="69"/>
        <v>0</v>
      </c>
      <c r="G1046" s="10" t="str">
        <f t="shared" si="70"/>
        <v>19000</v>
      </c>
      <c r="H1046" s="489"/>
      <c r="I1046" s="489"/>
      <c r="J1046" s="489"/>
      <c r="K1046" s="489"/>
      <c r="L1046" s="489"/>
      <c r="M1046" s="490"/>
      <c r="N1046" s="491"/>
      <c r="O1046" s="491"/>
      <c r="P1046" s="491"/>
      <c r="Q1046" s="492"/>
      <c r="R1046" s="493"/>
      <c r="S1046" s="489"/>
      <c r="T1046" s="492"/>
      <c r="U1046" s="492"/>
      <c r="V1046" s="493"/>
      <c r="W1046" s="489"/>
      <c r="X1046" s="489"/>
      <c r="Y1046" s="493"/>
      <c r="Z1046" s="489"/>
      <c r="AA1046" s="489"/>
    </row>
    <row r="1047" spans="2:27">
      <c r="B1047" s="66" t="e">
        <f>LEFT(VLOOKUP(K1047,'TCon08 al 2019-02-26'!$A$1:$H$68,6,0),6)</f>
        <v>#N/A</v>
      </c>
      <c r="C1047" s="66" t="e">
        <f t="shared" si="71"/>
        <v>#N/A</v>
      </c>
      <c r="D1047" s="66" t="e">
        <f>VLOOKUP(K1047,'TCon08 al 2019-02-26'!$A$1:$H$68,8,0)</f>
        <v>#N/A</v>
      </c>
      <c r="E1047" s="66">
        <f t="shared" si="72"/>
        <v>1900</v>
      </c>
      <c r="F1047" s="66">
        <f t="shared" si="69"/>
        <v>0</v>
      </c>
      <c r="G1047" s="10" t="str">
        <f t="shared" si="70"/>
        <v>19000</v>
      </c>
      <c r="H1047" s="489"/>
      <c r="I1047" s="489"/>
      <c r="J1047" s="489"/>
      <c r="K1047" s="489"/>
      <c r="L1047" s="489"/>
      <c r="M1047" s="490"/>
      <c r="N1047" s="491"/>
      <c r="O1047" s="491"/>
      <c r="P1047" s="491"/>
      <c r="Q1047" s="492"/>
      <c r="R1047" s="493"/>
      <c r="S1047" s="489"/>
      <c r="T1047" s="492"/>
      <c r="U1047" s="492"/>
      <c r="V1047" s="493"/>
      <c r="W1047" s="489"/>
      <c r="X1047" s="489"/>
      <c r="Y1047" s="493"/>
      <c r="Z1047" s="489"/>
      <c r="AA1047" s="489"/>
    </row>
    <row r="1048" spans="2:27">
      <c r="B1048" s="66" t="e">
        <f>LEFT(VLOOKUP(K1048,'TCon08 al 2019-02-26'!$A$1:$H$68,6,0),6)</f>
        <v>#N/A</v>
      </c>
      <c r="C1048" s="66" t="e">
        <f t="shared" si="71"/>
        <v>#N/A</v>
      </c>
      <c r="D1048" s="66" t="e">
        <f>VLOOKUP(K1048,'TCon08 al 2019-02-26'!$A$1:$H$68,8,0)</f>
        <v>#N/A</v>
      </c>
      <c r="E1048" s="66">
        <f t="shared" si="72"/>
        <v>1900</v>
      </c>
      <c r="F1048" s="66">
        <f t="shared" si="69"/>
        <v>0</v>
      </c>
      <c r="G1048" s="10" t="str">
        <f t="shared" si="70"/>
        <v>19000</v>
      </c>
      <c r="H1048" s="489"/>
      <c r="I1048" s="489"/>
      <c r="J1048" s="489"/>
      <c r="K1048" s="489"/>
      <c r="L1048" s="489"/>
      <c r="M1048" s="490"/>
      <c r="N1048" s="491"/>
      <c r="O1048" s="491"/>
      <c r="P1048" s="491"/>
      <c r="Q1048" s="492"/>
      <c r="R1048" s="493"/>
      <c r="S1048" s="489"/>
      <c r="T1048" s="492"/>
      <c r="U1048" s="492"/>
      <c r="V1048" s="493"/>
      <c r="W1048" s="489"/>
      <c r="X1048" s="489"/>
      <c r="Y1048" s="493"/>
      <c r="Z1048" s="489"/>
      <c r="AA1048" s="489"/>
    </row>
    <row r="1049" spans="2:27">
      <c r="B1049" s="66" t="e">
        <f>LEFT(VLOOKUP(K1049,'TCon08 al 2019-02-26'!$A$1:$H$68,6,0),6)</f>
        <v>#N/A</v>
      </c>
      <c r="C1049" s="66" t="e">
        <f t="shared" si="71"/>
        <v>#N/A</v>
      </c>
      <c r="D1049" s="66" t="e">
        <f>VLOOKUP(K1049,'TCon08 al 2019-02-26'!$A$1:$H$68,8,0)</f>
        <v>#N/A</v>
      </c>
      <c r="E1049" s="66">
        <f t="shared" si="72"/>
        <v>1900</v>
      </c>
      <c r="F1049" s="66">
        <f t="shared" si="69"/>
        <v>0</v>
      </c>
      <c r="G1049" s="10" t="str">
        <f t="shared" si="70"/>
        <v>19000</v>
      </c>
      <c r="H1049" s="489"/>
      <c r="I1049" s="489"/>
      <c r="J1049" s="489"/>
      <c r="K1049" s="489"/>
      <c r="L1049" s="489"/>
      <c r="M1049" s="490"/>
      <c r="N1049" s="491"/>
      <c r="O1049" s="491"/>
      <c r="P1049" s="491"/>
      <c r="Q1049" s="492"/>
      <c r="R1049" s="493"/>
      <c r="S1049" s="489"/>
      <c r="T1049" s="492"/>
      <c r="U1049" s="492"/>
      <c r="V1049" s="493"/>
      <c r="W1049" s="489"/>
      <c r="X1049" s="489"/>
      <c r="Y1049" s="493"/>
      <c r="Z1049" s="489"/>
      <c r="AA1049" s="489"/>
    </row>
    <row r="1050" spans="2:27">
      <c r="B1050" s="66" t="e">
        <f>LEFT(VLOOKUP(K1050,'TCon08 al 2019-02-26'!$A$1:$H$68,6,0),6)</f>
        <v>#N/A</v>
      </c>
      <c r="C1050" s="66" t="e">
        <f t="shared" si="71"/>
        <v>#N/A</v>
      </c>
      <c r="D1050" s="66" t="e">
        <f>VLOOKUP(K1050,'TCon08 al 2019-02-26'!$A$1:$H$68,8,0)</f>
        <v>#N/A</v>
      </c>
      <c r="E1050" s="66">
        <f t="shared" si="72"/>
        <v>1900</v>
      </c>
      <c r="F1050" s="66">
        <f t="shared" si="69"/>
        <v>0</v>
      </c>
      <c r="G1050" s="10" t="str">
        <f t="shared" si="70"/>
        <v>19000</v>
      </c>
      <c r="H1050" s="489"/>
      <c r="I1050" s="489"/>
      <c r="J1050" s="489"/>
      <c r="K1050" s="489"/>
      <c r="L1050" s="489"/>
      <c r="M1050" s="490"/>
      <c r="N1050" s="491"/>
      <c r="O1050" s="491"/>
      <c r="P1050" s="491"/>
      <c r="Q1050" s="492"/>
      <c r="R1050" s="493"/>
      <c r="S1050" s="489"/>
      <c r="T1050" s="492"/>
      <c r="U1050" s="492"/>
      <c r="V1050" s="493"/>
      <c r="W1050" s="489"/>
      <c r="X1050" s="489"/>
      <c r="Y1050" s="493"/>
      <c r="Z1050" s="489"/>
      <c r="AA1050" s="489"/>
    </row>
    <row r="1051" spans="2:27">
      <c r="B1051" s="66" t="e">
        <f>LEFT(VLOOKUP(K1051,'TCon08 al 2019-02-26'!$A$1:$H$68,6,0),6)</f>
        <v>#N/A</v>
      </c>
      <c r="C1051" s="66" t="e">
        <f t="shared" si="71"/>
        <v>#N/A</v>
      </c>
      <c r="D1051" s="66" t="e">
        <f>VLOOKUP(K1051,'TCon08 al 2019-02-26'!$A$1:$H$68,8,0)</f>
        <v>#N/A</v>
      </c>
      <c r="E1051" s="66">
        <f t="shared" si="72"/>
        <v>1900</v>
      </c>
      <c r="F1051" s="66">
        <f t="shared" si="69"/>
        <v>0</v>
      </c>
      <c r="G1051" s="10" t="str">
        <f t="shared" si="70"/>
        <v>19000</v>
      </c>
      <c r="H1051" s="489"/>
      <c r="I1051" s="489"/>
      <c r="J1051" s="489"/>
      <c r="K1051" s="489"/>
      <c r="L1051" s="489"/>
      <c r="M1051" s="490"/>
      <c r="N1051" s="491"/>
      <c r="O1051" s="491"/>
      <c r="P1051" s="491"/>
      <c r="Q1051" s="492"/>
      <c r="R1051" s="493"/>
      <c r="S1051" s="489"/>
      <c r="T1051" s="492"/>
      <c r="U1051" s="492"/>
      <c r="V1051" s="493"/>
      <c r="W1051" s="489"/>
      <c r="X1051" s="489"/>
      <c r="Y1051" s="493"/>
      <c r="Z1051" s="489"/>
      <c r="AA1051" s="489"/>
    </row>
    <row r="1052" spans="2:27">
      <c r="B1052" s="66" t="e">
        <f>LEFT(VLOOKUP(K1052,'TCon08 al 2019-02-26'!$A$1:$H$68,6,0),6)</f>
        <v>#N/A</v>
      </c>
      <c r="C1052" s="66" t="e">
        <f t="shared" si="71"/>
        <v>#N/A</v>
      </c>
      <c r="D1052" s="66" t="e">
        <f>VLOOKUP(K1052,'TCon08 al 2019-02-26'!$A$1:$H$68,8,0)</f>
        <v>#N/A</v>
      </c>
      <c r="E1052" s="66">
        <f t="shared" si="72"/>
        <v>1900</v>
      </c>
      <c r="F1052" s="66">
        <f t="shared" si="69"/>
        <v>0</v>
      </c>
      <c r="G1052" s="10" t="str">
        <f t="shared" si="70"/>
        <v>19000</v>
      </c>
      <c r="H1052" s="489"/>
      <c r="I1052" s="489"/>
      <c r="J1052" s="489"/>
      <c r="K1052" s="489"/>
      <c r="L1052" s="489"/>
      <c r="M1052" s="490"/>
      <c r="N1052" s="491"/>
      <c r="O1052" s="491"/>
      <c r="P1052" s="491"/>
      <c r="Q1052" s="492"/>
      <c r="R1052" s="493"/>
      <c r="S1052" s="489"/>
      <c r="T1052" s="492"/>
      <c r="U1052" s="492"/>
      <c r="V1052" s="493"/>
      <c r="W1052" s="489"/>
      <c r="X1052" s="489"/>
      <c r="Y1052" s="493"/>
      <c r="Z1052" s="489"/>
      <c r="AA1052" s="489"/>
    </row>
    <row r="1053" spans="2:27">
      <c r="B1053" s="66" t="e">
        <f>LEFT(VLOOKUP(K1053,'TCon08 al 2019-02-26'!$A$1:$H$68,6,0),6)</f>
        <v>#N/A</v>
      </c>
      <c r="C1053" s="66" t="e">
        <f t="shared" si="71"/>
        <v>#N/A</v>
      </c>
      <c r="D1053" s="66" t="e">
        <f>VLOOKUP(K1053,'TCon08 al 2019-02-26'!$A$1:$H$68,8,0)</f>
        <v>#N/A</v>
      </c>
      <c r="E1053" s="66">
        <f t="shared" si="72"/>
        <v>1900</v>
      </c>
      <c r="F1053" s="66">
        <f t="shared" si="69"/>
        <v>0</v>
      </c>
      <c r="G1053" s="10" t="str">
        <f t="shared" si="70"/>
        <v>19000</v>
      </c>
      <c r="H1053" s="489"/>
      <c r="I1053" s="489"/>
      <c r="J1053" s="489"/>
      <c r="K1053" s="489"/>
      <c r="L1053" s="489"/>
      <c r="M1053" s="490"/>
      <c r="N1053" s="491"/>
      <c r="O1053" s="491"/>
      <c r="P1053" s="491"/>
      <c r="Q1053" s="492"/>
      <c r="R1053" s="493"/>
      <c r="S1053" s="489"/>
      <c r="T1053" s="492"/>
      <c r="U1053" s="492"/>
      <c r="V1053" s="493"/>
      <c r="W1053" s="489"/>
      <c r="X1053" s="489"/>
      <c r="Y1053" s="493"/>
      <c r="Z1053" s="489"/>
      <c r="AA1053" s="489"/>
    </row>
    <row r="1054" spans="2:27">
      <c r="B1054" s="66" t="e">
        <f>LEFT(VLOOKUP(K1054,'TCon08 al 2019-02-26'!$A$1:$H$68,6,0),6)</f>
        <v>#N/A</v>
      </c>
      <c r="C1054" s="66" t="e">
        <f t="shared" si="71"/>
        <v>#N/A</v>
      </c>
      <c r="D1054" s="66" t="e">
        <f>VLOOKUP(K1054,'TCon08 al 2019-02-26'!$A$1:$H$68,8,0)</f>
        <v>#N/A</v>
      </c>
      <c r="E1054" s="66">
        <f t="shared" si="72"/>
        <v>1900</v>
      </c>
      <c r="F1054" s="66">
        <f t="shared" si="69"/>
        <v>0</v>
      </c>
      <c r="G1054" s="10" t="str">
        <f t="shared" si="70"/>
        <v>19000</v>
      </c>
      <c r="H1054" s="489"/>
      <c r="I1054" s="489"/>
      <c r="J1054" s="489"/>
      <c r="K1054" s="489"/>
      <c r="L1054" s="489"/>
      <c r="M1054" s="490"/>
      <c r="N1054" s="491"/>
      <c r="O1054" s="491"/>
      <c r="P1054" s="491"/>
      <c r="Q1054" s="492"/>
      <c r="R1054" s="493"/>
      <c r="S1054" s="489"/>
      <c r="T1054" s="492"/>
      <c r="U1054" s="492"/>
      <c r="V1054" s="493"/>
      <c r="W1054" s="489"/>
      <c r="X1054" s="489"/>
      <c r="Y1054" s="493"/>
      <c r="Z1054" s="489"/>
      <c r="AA1054" s="489"/>
    </row>
    <row r="1055" spans="2:27">
      <c r="B1055" s="66" t="e">
        <f>LEFT(VLOOKUP(K1055,'TCon08 al 2019-02-26'!$A$1:$H$68,6,0),6)</f>
        <v>#N/A</v>
      </c>
      <c r="C1055" s="66" t="e">
        <f t="shared" si="71"/>
        <v>#N/A</v>
      </c>
      <c r="D1055" s="66" t="e">
        <f>VLOOKUP(K1055,'TCon08 al 2019-02-26'!$A$1:$H$68,8,0)</f>
        <v>#N/A</v>
      </c>
      <c r="E1055" s="66">
        <f t="shared" si="72"/>
        <v>1900</v>
      </c>
      <c r="F1055" s="66">
        <f t="shared" si="69"/>
        <v>0</v>
      </c>
      <c r="G1055" s="10" t="str">
        <f t="shared" si="70"/>
        <v>19000</v>
      </c>
      <c r="H1055" s="489"/>
      <c r="I1055" s="489"/>
      <c r="J1055" s="489"/>
      <c r="K1055" s="489"/>
      <c r="L1055" s="489"/>
      <c r="M1055" s="490"/>
      <c r="N1055" s="491"/>
      <c r="O1055" s="491"/>
      <c r="P1055" s="491"/>
      <c r="Q1055" s="492"/>
      <c r="R1055" s="493"/>
      <c r="S1055" s="489"/>
      <c r="T1055" s="492"/>
      <c r="U1055" s="492"/>
      <c r="V1055" s="493"/>
      <c r="W1055" s="489"/>
      <c r="X1055" s="489"/>
      <c r="Y1055" s="493"/>
      <c r="Z1055" s="489"/>
      <c r="AA1055" s="489"/>
    </row>
    <row r="1056" spans="2:27">
      <c r="B1056" s="66" t="e">
        <f>LEFT(VLOOKUP(K1056,'TCon08 al 2019-02-26'!$A$1:$H$68,6,0),6)</f>
        <v>#N/A</v>
      </c>
      <c r="C1056" s="66" t="e">
        <f t="shared" si="71"/>
        <v>#N/A</v>
      </c>
      <c r="D1056" s="66" t="e">
        <f>VLOOKUP(K1056,'TCon08 al 2019-02-26'!$A$1:$H$68,8,0)</f>
        <v>#N/A</v>
      </c>
      <c r="E1056" s="66">
        <f t="shared" si="72"/>
        <v>1900</v>
      </c>
      <c r="F1056" s="66">
        <f t="shared" si="69"/>
        <v>0</v>
      </c>
      <c r="G1056" s="10" t="str">
        <f t="shared" si="70"/>
        <v>19000</v>
      </c>
      <c r="H1056" s="489"/>
      <c r="I1056" s="489"/>
      <c r="J1056" s="489"/>
      <c r="K1056" s="489"/>
      <c r="L1056" s="489"/>
      <c r="M1056" s="490"/>
      <c r="N1056" s="491"/>
      <c r="O1056" s="491"/>
      <c r="P1056" s="491"/>
      <c r="Q1056" s="492"/>
      <c r="R1056" s="493"/>
      <c r="S1056" s="489"/>
      <c r="T1056" s="492"/>
      <c r="U1056" s="492"/>
      <c r="V1056" s="493"/>
      <c r="W1056" s="489"/>
      <c r="X1056" s="489"/>
      <c r="Y1056" s="493"/>
      <c r="Z1056" s="489"/>
      <c r="AA1056" s="489"/>
    </row>
    <row r="1057" spans="2:27">
      <c r="B1057" s="66" t="e">
        <f>LEFT(VLOOKUP(K1057,'TCon08 al 2019-02-26'!$A$1:$H$68,6,0),6)</f>
        <v>#N/A</v>
      </c>
      <c r="C1057" s="66" t="e">
        <f t="shared" si="71"/>
        <v>#N/A</v>
      </c>
      <c r="D1057" s="66" t="e">
        <f>VLOOKUP(K1057,'TCon08 al 2019-02-26'!$A$1:$H$68,8,0)</f>
        <v>#N/A</v>
      </c>
      <c r="E1057" s="66">
        <f t="shared" si="72"/>
        <v>1900</v>
      </c>
      <c r="F1057" s="66">
        <f t="shared" si="69"/>
        <v>0</v>
      </c>
      <c r="G1057" s="10" t="str">
        <f t="shared" si="70"/>
        <v>19000</v>
      </c>
      <c r="H1057" s="489"/>
      <c r="I1057" s="489"/>
      <c r="J1057" s="489"/>
      <c r="K1057" s="489"/>
      <c r="L1057" s="489"/>
      <c r="M1057" s="490"/>
      <c r="N1057" s="491"/>
      <c r="O1057" s="491"/>
      <c r="P1057" s="491"/>
      <c r="Q1057" s="492"/>
      <c r="R1057" s="493"/>
      <c r="S1057" s="489"/>
      <c r="T1057" s="492"/>
      <c r="U1057" s="492"/>
      <c r="V1057" s="493"/>
      <c r="W1057" s="489"/>
      <c r="X1057" s="489"/>
      <c r="Y1057" s="493"/>
      <c r="Z1057" s="489"/>
      <c r="AA1057" s="489"/>
    </row>
    <row r="1058" spans="2:27">
      <c r="B1058" s="66" t="e">
        <f>LEFT(VLOOKUP(K1058,'TCon08 al 2019-02-26'!$A$1:$H$68,6,0),6)</f>
        <v>#N/A</v>
      </c>
      <c r="C1058" s="66" t="e">
        <f t="shared" si="71"/>
        <v>#N/A</v>
      </c>
      <c r="D1058" s="66" t="e">
        <f>VLOOKUP(K1058,'TCon08 al 2019-02-26'!$A$1:$H$68,8,0)</f>
        <v>#N/A</v>
      </c>
      <c r="E1058" s="66">
        <f t="shared" si="72"/>
        <v>1900</v>
      </c>
      <c r="F1058" s="66">
        <f t="shared" si="69"/>
        <v>0</v>
      </c>
      <c r="G1058" s="10" t="str">
        <f t="shared" si="70"/>
        <v>19000</v>
      </c>
      <c r="H1058" s="489"/>
      <c r="I1058" s="489"/>
      <c r="J1058" s="489"/>
      <c r="K1058" s="489"/>
      <c r="L1058" s="489"/>
      <c r="M1058" s="490"/>
      <c r="N1058" s="491"/>
      <c r="O1058" s="491"/>
      <c r="P1058" s="491"/>
      <c r="Q1058" s="492"/>
      <c r="R1058" s="493"/>
      <c r="S1058" s="489"/>
      <c r="T1058" s="492"/>
      <c r="U1058" s="492"/>
      <c r="V1058" s="493"/>
      <c r="W1058" s="489"/>
      <c r="X1058" s="489"/>
      <c r="Y1058" s="493"/>
      <c r="Z1058" s="489"/>
      <c r="AA1058" s="489"/>
    </row>
    <row r="1059" spans="2:27">
      <c r="B1059" s="66" t="e">
        <f>LEFT(VLOOKUP(K1059,'TCon08 al 2019-02-26'!$A$1:$H$68,6,0),6)</f>
        <v>#N/A</v>
      </c>
      <c r="C1059" s="66" t="e">
        <f t="shared" si="71"/>
        <v>#N/A</v>
      </c>
      <c r="D1059" s="66" t="e">
        <f>VLOOKUP(K1059,'TCon08 al 2019-02-26'!$A$1:$H$68,8,0)</f>
        <v>#N/A</v>
      </c>
      <c r="E1059" s="66">
        <f t="shared" si="72"/>
        <v>1900</v>
      </c>
      <c r="F1059" s="66">
        <f t="shared" si="69"/>
        <v>0</v>
      </c>
      <c r="G1059" s="10" t="str">
        <f t="shared" si="70"/>
        <v>19000</v>
      </c>
      <c r="H1059" s="489"/>
      <c r="I1059" s="489"/>
      <c r="J1059" s="489"/>
      <c r="K1059" s="489"/>
      <c r="L1059" s="489"/>
      <c r="M1059" s="490"/>
      <c r="N1059" s="491"/>
      <c r="O1059" s="491"/>
      <c r="P1059" s="491"/>
      <c r="Q1059" s="492"/>
      <c r="R1059" s="493"/>
      <c r="S1059" s="489"/>
      <c r="T1059" s="492"/>
      <c r="U1059" s="492"/>
      <c r="V1059" s="493"/>
      <c r="W1059" s="489"/>
      <c r="X1059" s="489"/>
      <c r="Y1059" s="493"/>
      <c r="Z1059" s="489"/>
      <c r="AA1059" s="489"/>
    </row>
    <row r="1060" spans="2:27">
      <c r="B1060" s="66" t="e">
        <f>LEFT(VLOOKUP(K1060,'TCon08 al 2019-02-26'!$A$1:$H$68,6,0),6)</f>
        <v>#N/A</v>
      </c>
      <c r="C1060" s="66" t="e">
        <f t="shared" si="71"/>
        <v>#N/A</v>
      </c>
      <c r="D1060" s="66" t="e">
        <f>VLOOKUP(K1060,'TCon08 al 2019-02-26'!$A$1:$H$68,8,0)</f>
        <v>#N/A</v>
      </c>
      <c r="E1060" s="66">
        <f t="shared" si="72"/>
        <v>1900</v>
      </c>
      <c r="F1060" s="66">
        <f t="shared" si="69"/>
        <v>0</v>
      </c>
      <c r="G1060" s="10" t="str">
        <f t="shared" si="70"/>
        <v>19000</v>
      </c>
      <c r="H1060" s="489"/>
      <c r="I1060" s="489"/>
      <c r="J1060" s="489"/>
      <c r="K1060" s="489"/>
      <c r="L1060" s="489"/>
      <c r="M1060" s="490"/>
      <c r="N1060" s="491"/>
      <c r="O1060" s="491"/>
      <c r="P1060" s="491"/>
      <c r="Q1060" s="492"/>
      <c r="R1060" s="493"/>
      <c r="S1060" s="489"/>
      <c r="T1060" s="492"/>
      <c r="U1060" s="492"/>
      <c r="V1060" s="493"/>
      <c r="W1060" s="489"/>
      <c r="X1060" s="489"/>
      <c r="Y1060" s="493"/>
      <c r="Z1060" s="489"/>
      <c r="AA1060" s="489"/>
    </row>
    <row r="1061" spans="2:27">
      <c r="B1061" s="66" t="e">
        <f>LEFT(VLOOKUP(K1061,'TCon08 al 2019-02-26'!$A$1:$H$68,6,0),6)</f>
        <v>#N/A</v>
      </c>
      <c r="C1061" s="66" t="e">
        <f t="shared" si="71"/>
        <v>#N/A</v>
      </c>
      <c r="D1061" s="66" t="e">
        <f>VLOOKUP(K1061,'TCon08 al 2019-02-26'!$A$1:$H$68,8,0)</f>
        <v>#N/A</v>
      </c>
      <c r="E1061" s="66">
        <f t="shared" si="72"/>
        <v>1900</v>
      </c>
      <c r="F1061" s="66">
        <f t="shared" si="69"/>
        <v>0</v>
      </c>
      <c r="G1061" s="10" t="str">
        <f t="shared" si="70"/>
        <v>19000</v>
      </c>
      <c r="H1061" s="489"/>
      <c r="I1061" s="489"/>
      <c r="J1061" s="489"/>
      <c r="K1061" s="489"/>
      <c r="L1061" s="489"/>
      <c r="M1061" s="490"/>
      <c r="N1061" s="491"/>
      <c r="O1061" s="491"/>
      <c r="P1061" s="491"/>
      <c r="Q1061" s="492"/>
      <c r="R1061" s="493"/>
      <c r="S1061" s="489"/>
      <c r="T1061" s="492"/>
      <c r="U1061" s="492"/>
      <c r="V1061" s="493"/>
      <c r="W1061" s="489"/>
      <c r="X1061" s="489"/>
      <c r="Y1061" s="493"/>
      <c r="Z1061" s="489"/>
      <c r="AA1061" s="489"/>
    </row>
    <row r="1062" spans="2:27">
      <c r="B1062" s="66" t="e">
        <f>LEFT(VLOOKUP(K1062,'TCon08 al 2019-02-26'!$A$1:$H$68,6,0),6)</f>
        <v>#N/A</v>
      </c>
      <c r="C1062" s="66" t="e">
        <f t="shared" si="71"/>
        <v>#N/A</v>
      </c>
      <c r="D1062" s="66" t="e">
        <f>VLOOKUP(K1062,'TCon08 al 2019-02-26'!$A$1:$H$68,8,0)</f>
        <v>#N/A</v>
      </c>
      <c r="E1062" s="66">
        <f t="shared" si="72"/>
        <v>1900</v>
      </c>
      <c r="F1062" s="66">
        <f t="shared" si="69"/>
        <v>0</v>
      </c>
      <c r="G1062" s="10" t="str">
        <f t="shared" si="70"/>
        <v>19000</v>
      </c>
      <c r="H1062" s="489"/>
      <c r="I1062" s="489"/>
      <c r="J1062" s="489"/>
      <c r="K1062" s="489"/>
      <c r="L1062" s="489"/>
      <c r="M1062" s="490"/>
      <c r="N1062" s="491"/>
      <c r="O1062" s="491"/>
      <c r="P1062" s="491"/>
      <c r="Q1062" s="492"/>
      <c r="R1062" s="493"/>
      <c r="S1062" s="489"/>
      <c r="T1062" s="492"/>
      <c r="U1062" s="492"/>
      <c r="V1062" s="493"/>
      <c r="W1062" s="489"/>
      <c r="X1062" s="489"/>
      <c r="Y1062" s="493"/>
      <c r="Z1062" s="489"/>
      <c r="AA1062" s="489"/>
    </row>
    <row r="1063" spans="2:27">
      <c r="B1063" s="66" t="e">
        <f>LEFT(VLOOKUP(K1063,'TCon08 al 2019-02-26'!$A$1:$H$68,6,0),6)</f>
        <v>#N/A</v>
      </c>
      <c r="C1063" s="66" t="e">
        <f t="shared" si="71"/>
        <v>#N/A</v>
      </c>
      <c r="D1063" s="66" t="e">
        <f>VLOOKUP(K1063,'TCon08 al 2019-02-26'!$A$1:$H$68,8,0)</f>
        <v>#N/A</v>
      </c>
      <c r="E1063" s="66">
        <f t="shared" si="72"/>
        <v>1900</v>
      </c>
      <c r="F1063" s="66">
        <f t="shared" si="69"/>
        <v>0</v>
      </c>
      <c r="G1063" s="10" t="str">
        <f t="shared" si="70"/>
        <v>19000</v>
      </c>
      <c r="H1063" s="489"/>
      <c r="I1063" s="489"/>
      <c r="J1063" s="489"/>
      <c r="K1063" s="489"/>
      <c r="L1063" s="489"/>
      <c r="M1063" s="490"/>
      <c r="N1063" s="491"/>
      <c r="O1063" s="491"/>
      <c r="P1063" s="491"/>
      <c r="Q1063" s="492"/>
      <c r="R1063" s="493"/>
      <c r="S1063" s="489"/>
      <c r="T1063" s="492"/>
      <c r="U1063" s="492"/>
      <c r="V1063" s="493"/>
      <c r="W1063" s="489"/>
      <c r="X1063" s="489"/>
      <c r="Y1063" s="493"/>
      <c r="Z1063" s="489"/>
      <c r="AA1063" s="489"/>
    </row>
    <row r="1064" spans="2:27">
      <c r="B1064" s="66" t="e">
        <f>LEFT(VLOOKUP(K1064,'TCon08 al 2019-02-26'!$A$1:$H$68,6,0),6)</f>
        <v>#N/A</v>
      </c>
      <c r="C1064" s="66" t="e">
        <f t="shared" si="71"/>
        <v>#N/A</v>
      </c>
      <c r="D1064" s="66" t="e">
        <f>VLOOKUP(K1064,'TCon08 al 2019-02-26'!$A$1:$H$68,8,0)</f>
        <v>#N/A</v>
      </c>
      <c r="E1064" s="66">
        <f t="shared" si="72"/>
        <v>1900</v>
      </c>
      <c r="F1064" s="66">
        <f t="shared" si="69"/>
        <v>0</v>
      </c>
      <c r="G1064" s="10" t="str">
        <f t="shared" si="70"/>
        <v>19000</v>
      </c>
      <c r="H1064" s="489"/>
      <c r="I1064" s="489"/>
      <c r="J1064" s="489"/>
      <c r="K1064" s="489"/>
      <c r="L1064" s="489"/>
      <c r="M1064" s="490"/>
      <c r="N1064" s="491"/>
      <c r="O1064" s="491"/>
      <c r="P1064" s="491"/>
      <c r="Q1064" s="492"/>
      <c r="R1064" s="493"/>
      <c r="S1064" s="489"/>
      <c r="T1064" s="492"/>
      <c r="U1064" s="492"/>
      <c r="V1064" s="493"/>
      <c r="W1064" s="489"/>
      <c r="X1064" s="489"/>
      <c r="Y1064" s="493"/>
      <c r="Z1064" s="489"/>
      <c r="AA1064" s="489"/>
    </row>
    <row r="1065" spans="2:27">
      <c r="B1065" s="66" t="e">
        <f>LEFT(VLOOKUP(K1065,'TCon08 al 2019-02-26'!$A$1:$H$68,6,0),6)</f>
        <v>#N/A</v>
      </c>
      <c r="C1065" s="66" t="e">
        <f t="shared" si="71"/>
        <v>#N/A</v>
      </c>
      <c r="D1065" s="66" t="e">
        <f>VLOOKUP(K1065,'TCon08 al 2019-02-26'!$A$1:$H$68,8,0)</f>
        <v>#N/A</v>
      </c>
      <c r="E1065" s="66">
        <f t="shared" si="72"/>
        <v>1900</v>
      </c>
      <c r="F1065" s="66">
        <f t="shared" si="69"/>
        <v>0</v>
      </c>
      <c r="G1065" s="10" t="str">
        <f t="shared" si="70"/>
        <v>19000</v>
      </c>
      <c r="H1065" s="489"/>
      <c r="I1065" s="489"/>
      <c r="J1065" s="489"/>
      <c r="K1065" s="489"/>
      <c r="L1065" s="489"/>
      <c r="M1065" s="490"/>
      <c r="N1065" s="491"/>
      <c r="O1065" s="491"/>
      <c r="P1065" s="491"/>
      <c r="Q1065" s="492"/>
      <c r="R1065" s="493"/>
      <c r="S1065" s="489"/>
      <c r="T1065" s="492"/>
      <c r="U1065" s="492"/>
      <c r="V1065" s="493"/>
      <c r="W1065" s="489"/>
      <c r="X1065" s="489"/>
      <c r="Y1065" s="493"/>
      <c r="Z1065" s="489"/>
      <c r="AA1065" s="489"/>
    </row>
    <row r="1066" spans="2:27">
      <c r="B1066" s="66" t="e">
        <f>LEFT(VLOOKUP(K1066,'TCon08 al 2019-02-26'!$A$1:$H$68,6,0),6)</f>
        <v>#N/A</v>
      </c>
      <c r="C1066" s="66" t="e">
        <f t="shared" si="71"/>
        <v>#N/A</v>
      </c>
      <c r="D1066" s="66" t="e">
        <f>VLOOKUP(K1066,'TCon08 al 2019-02-26'!$A$1:$H$68,8,0)</f>
        <v>#N/A</v>
      </c>
      <c r="E1066" s="66">
        <f t="shared" si="72"/>
        <v>1900</v>
      </c>
      <c r="F1066" s="66">
        <f t="shared" si="69"/>
        <v>0</v>
      </c>
      <c r="G1066" s="10" t="str">
        <f t="shared" si="70"/>
        <v>19000</v>
      </c>
      <c r="H1066" s="489"/>
      <c r="I1066" s="489"/>
      <c r="J1066" s="489"/>
      <c r="K1066" s="489"/>
      <c r="L1066" s="489"/>
      <c r="M1066" s="490"/>
      <c r="N1066" s="491"/>
      <c r="O1066" s="491"/>
      <c r="P1066" s="491"/>
      <c r="Q1066" s="492"/>
      <c r="R1066" s="493"/>
      <c r="S1066" s="489"/>
      <c r="T1066" s="492"/>
      <c r="U1066" s="492"/>
      <c r="V1066" s="493"/>
      <c r="W1066" s="489"/>
      <c r="X1066" s="489"/>
      <c r="Y1066" s="493"/>
      <c r="Z1066" s="489"/>
      <c r="AA1066" s="489"/>
    </row>
    <row r="1067" spans="2:27">
      <c r="B1067" s="66" t="e">
        <f>LEFT(VLOOKUP(K1067,'TCon08 al 2019-02-26'!$A$1:$H$68,6,0),6)</f>
        <v>#N/A</v>
      </c>
      <c r="C1067" s="66" t="e">
        <f t="shared" si="71"/>
        <v>#N/A</v>
      </c>
      <c r="D1067" s="66" t="e">
        <f>VLOOKUP(K1067,'TCon08 al 2019-02-26'!$A$1:$H$68,8,0)</f>
        <v>#N/A</v>
      </c>
      <c r="E1067" s="66">
        <f t="shared" si="72"/>
        <v>1900</v>
      </c>
      <c r="F1067" s="66">
        <f t="shared" si="69"/>
        <v>0</v>
      </c>
      <c r="G1067" s="10" t="str">
        <f t="shared" si="70"/>
        <v>19000</v>
      </c>
      <c r="H1067" s="489"/>
      <c r="I1067" s="489"/>
      <c r="J1067" s="489"/>
      <c r="K1067" s="489"/>
      <c r="L1067" s="489"/>
      <c r="M1067" s="490"/>
      <c r="N1067" s="491"/>
      <c r="O1067" s="491"/>
      <c r="P1067" s="491"/>
      <c r="Q1067" s="492"/>
      <c r="R1067" s="493"/>
      <c r="S1067" s="489"/>
      <c r="T1067" s="492"/>
      <c r="U1067" s="492"/>
      <c r="V1067" s="493"/>
      <c r="W1067" s="489"/>
      <c r="X1067" s="489"/>
      <c r="Y1067" s="493"/>
      <c r="Z1067" s="489"/>
      <c r="AA1067" s="489"/>
    </row>
    <row r="1068" spans="2:27">
      <c r="B1068" s="66" t="e">
        <f>LEFT(VLOOKUP(K1068,'TCon08 al 2019-02-26'!$A$1:$H$68,6,0),6)</f>
        <v>#N/A</v>
      </c>
      <c r="C1068" s="66" t="e">
        <f t="shared" ref="C1068:C1122" si="73">CONCATENATE(MID(B1068,1,1),".",MID(B1068,2,1),".",MID(B1068,3,2),".",MID(B1068,5,2))</f>
        <v>#N/A</v>
      </c>
      <c r="D1068" s="66" t="e">
        <f>VLOOKUP(K1068,'TCon08 al 2019-02-26'!$A$1:$H$68,8,0)</f>
        <v>#N/A</v>
      </c>
      <c r="E1068" s="66">
        <f t="shared" ref="E1068:E1122" si="74">YEAR(J1068)</f>
        <v>1900</v>
      </c>
      <c r="F1068" s="66">
        <f t="shared" si="69"/>
        <v>0</v>
      </c>
      <c r="G1068" s="10" t="str">
        <f t="shared" si="70"/>
        <v>19000</v>
      </c>
      <c r="H1068" s="489"/>
      <c r="I1068" s="489"/>
      <c r="J1068" s="489"/>
      <c r="K1068" s="489"/>
      <c r="L1068" s="489"/>
      <c r="M1068" s="490"/>
      <c r="N1068" s="491"/>
      <c r="O1068" s="491"/>
      <c r="P1068" s="491"/>
      <c r="Q1068" s="492"/>
      <c r="R1068" s="493"/>
      <c r="S1068" s="489"/>
      <c r="T1068" s="492"/>
      <c r="U1068" s="492"/>
      <c r="V1068" s="493"/>
      <c r="W1068" s="489"/>
      <c r="X1068" s="489"/>
      <c r="Y1068" s="493"/>
      <c r="Z1068" s="489"/>
      <c r="AA1068" s="489"/>
    </row>
    <row r="1069" spans="2:27">
      <c r="B1069" s="66" t="e">
        <f>LEFT(VLOOKUP(K1069,'TCon08 al 2019-02-26'!$A$1:$H$68,6,0),6)</f>
        <v>#N/A</v>
      </c>
      <c r="C1069" s="66" t="e">
        <f t="shared" si="73"/>
        <v>#N/A</v>
      </c>
      <c r="D1069" s="66" t="e">
        <f>VLOOKUP(K1069,'TCon08 al 2019-02-26'!$A$1:$H$68,8,0)</f>
        <v>#N/A</v>
      </c>
      <c r="E1069" s="66">
        <f t="shared" si="74"/>
        <v>1900</v>
      </c>
      <c r="F1069" s="66">
        <f t="shared" si="69"/>
        <v>0</v>
      </c>
      <c r="G1069" s="10" t="str">
        <f t="shared" si="70"/>
        <v>19000</v>
      </c>
      <c r="H1069" s="489"/>
      <c r="I1069" s="489"/>
      <c r="J1069" s="489"/>
      <c r="K1069" s="489"/>
      <c r="L1069" s="489"/>
      <c r="M1069" s="490"/>
      <c r="N1069" s="491"/>
      <c r="O1069" s="491"/>
      <c r="P1069" s="491"/>
      <c r="Q1069" s="492"/>
      <c r="R1069" s="493"/>
      <c r="S1069" s="489"/>
      <c r="T1069" s="492"/>
      <c r="U1069" s="492"/>
      <c r="V1069" s="493"/>
      <c r="W1069" s="489"/>
      <c r="X1069" s="489"/>
      <c r="Y1069" s="493"/>
      <c r="Z1069" s="489"/>
      <c r="AA1069" s="489"/>
    </row>
    <row r="1070" spans="2:27">
      <c r="B1070" s="66" t="e">
        <f>LEFT(VLOOKUP(K1070,'TCon08 al 2019-02-26'!$A$1:$H$68,6,0),6)</f>
        <v>#N/A</v>
      </c>
      <c r="C1070" s="66" t="e">
        <f t="shared" si="73"/>
        <v>#N/A</v>
      </c>
      <c r="D1070" s="66" t="e">
        <f>VLOOKUP(K1070,'TCon08 al 2019-02-26'!$A$1:$H$68,8,0)</f>
        <v>#N/A</v>
      </c>
      <c r="E1070" s="66">
        <f t="shared" si="74"/>
        <v>1900</v>
      </c>
      <c r="F1070" s="66">
        <f t="shared" si="69"/>
        <v>0</v>
      </c>
      <c r="G1070" s="10" t="str">
        <f t="shared" si="70"/>
        <v>19000</v>
      </c>
      <c r="H1070" s="489"/>
      <c r="I1070" s="489"/>
      <c r="J1070" s="489"/>
      <c r="K1070" s="489"/>
      <c r="L1070" s="489"/>
      <c r="M1070" s="490"/>
      <c r="N1070" s="491"/>
      <c r="O1070" s="491"/>
      <c r="P1070" s="491"/>
      <c r="Q1070" s="492"/>
      <c r="R1070" s="493"/>
      <c r="S1070" s="489"/>
      <c r="T1070" s="492"/>
      <c r="U1070" s="492"/>
      <c r="V1070" s="493"/>
      <c r="W1070" s="489"/>
      <c r="X1070" s="489"/>
      <c r="Y1070" s="493"/>
      <c r="Z1070" s="489"/>
      <c r="AA1070" s="489"/>
    </row>
    <row r="1071" spans="2:27">
      <c r="B1071" s="66" t="e">
        <f>LEFT(VLOOKUP(K1071,'TCon08 al 2019-02-26'!$A$1:$H$68,6,0),6)</f>
        <v>#N/A</v>
      </c>
      <c r="C1071" s="66" t="e">
        <f t="shared" si="73"/>
        <v>#N/A</v>
      </c>
      <c r="D1071" s="66" t="e">
        <f>VLOOKUP(K1071,'TCon08 al 2019-02-26'!$A$1:$H$68,8,0)</f>
        <v>#N/A</v>
      </c>
      <c r="E1071" s="66">
        <f t="shared" si="74"/>
        <v>1900</v>
      </c>
      <c r="F1071" s="66">
        <f t="shared" si="69"/>
        <v>0</v>
      </c>
      <c r="G1071" s="10" t="str">
        <f t="shared" si="70"/>
        <v>19000</v>
      </c>
      <c r="H1071" s="489"/>
      <c r="I1071" s="489"/>
      <c r="J1071" s="489"/>
      <c r="K1071" s="489"/>
      <c r="L1071" s="489"/>
      <c r="M1071" s="490"/>
      <c r="N1071" s="491"/>
      <c r="O1071" s="491"/>
      <c r="P1071" s="491"/>
      <c r="Q1071" s="492"/>
      <c r="R1071" s="493"/>
      <c r="S1071" s="489"/>
      <c r="T1071" s="492"/>
      <c r="U1071" s="492"/>
      <c r="V1071" s="493"/>
      <c r="W1071" s="489"/>
      <c r="X1071" s="489"/>
      <c r="Y1071" s="493"/>
      <c r="Z1071" s="489"/>
      <c r="AA1071" s="489"/>
    </row>
    <row r="1072" spans="2:27">
      <c r="B1072" s="66" t="e">
        <f>LEFT(VLOOKUP(K1072,'TCon08 al 2019-02-26'!$A$1:$H$68,6,0),6)</f>
        <v>#N/A</v>
      </c>
      <c r="C1072" s="66" t="e">
        <f t="shared" si="73"/>
        <v>#N/A</v>
      </c>
      <c r="D1072" s="66" t="e">
        <f>VLOOKUP(K1072,'TCon08 al 2019-02-26'!$A$1:$H$68,8,0)</f>
        <v>#N/A</v>
      </c>
      <c r="E1072" s="66">
        <f t="shared" si="74"/>
        <v>1900</v>
      </c>
      <c r="F1072" s="66">
        <f t="shared" si="69"/>
        <v>0</v>
      </c>
      <c r="G1072" s="10" t="str">
        <f t="shared" si="70"/>
        <v>19000</v>
      </c>
      <c r="H1072" s="489"/>
      <c r="I1072" s="489"/>
      <c r="J1072" s="489"/>
      <c r="K1072" s="489"/>
      <c r="L1072" s="489"/>
      <c r="M1072" s="490"/>
      <c r="N1072" s="491"/>
      <c r="O1072" s="491"/>
      <c r="P1072" s="491"/>
      <c r="Q1072" s="492"/>
      <c r="R1072" s="493"/>
      <c r="S1072" s="489"/>
      <c r="T1072" s="492"/>
      <c r="U1072" s="492"/>
      <c r="V1072" s="493"/>
      <c r="W1072" s="489"/>
      <c r="X1072" s="489"/>
      <c r="Y1072" s="493"/>
      <c r="Z1072" s="489"/>
      <c r="AA1072" s="489"/>
    </row>
    <row r="1073" spans="2:27">
      <c r="B1073" s="66" t="e">
        <f>LEFT(VLOOKUP(K1073,'TCon08 al 2019-02-26'!$A$1:$H$68,6,0),6)</f>
        <v>#N/A</v>
      </c>
      <c r="C1073" s="66" t="e">
        <f t="shared" si="73"/>
        <v>#N/A</v>
      </c>
      <c r="D1073" s="66" t="e">
        <f>VLOOKUP(K1073,'TCon08 al 2019-02-26'!$A$1:$H$68,8,0)</f>
        <v>#N/A</v>
      </c>
      <c r="E1073" s="66">
        <f t="shared" si="74"/>
        <v>1900</v>
      </c>
      <c r="F1073" s="66">
        <f t="shared" si="69"/>
        <v>0</v>
      </c>
      <c r="G1073" s="10" t="str">
        <f t="shared" si="70"/>
        <v>19000</v>
      </c>
      <c r="H1073" s="489"/>
      <c r="I1073" s="489"/>
      <c r="J1073" s="489"/>
      <c r="K1073" s="489"/>
      <c r="L1073" s="489"/>
      <c r="M1073" s="490"/>
      <c r="N1073" s="491"/>
      <c r="O1073" s="491"/>
      <c r="P1073" s="491"/>
      <c r="Q1073" s="492"/>
      <c r="R1073" s="493"/>
      <c r="S1073" s="489"/>
      <c r="T1073" s="492"/>
      <c r="U1073" s="492"/>
      <c r="V1073" s="493"/>
      <c r="W1073" s="489"/>
      <c r="X1073" s="489"/>
      <c r="Y1073" s="493"/>
      <c r="Z1073" s="489"/>
      <c r="AA1073" s="489"/>
    </row>
    <row r="1074" spans="2:27">
      <c r="B1074" s="66" t="e">
        <f>LEFT(VLOOKUP(K1074,'TCon08 al 2019-02-26'!$A$1:$H$68,6,0),6)</f>
        <v>#N/A</v>
      </c>
      <c r="C1074" s="66" t="e">
        <f t="shared" si="73"/>
        <v>#N/A</v>
      </c>
      <c r="D1074" s="66" t="e">
        <f>VLOOKUP(K1074,'TCon08 al 2019-02-26'!$A$1:$H$68,8,0)</f>
        <v>#N/A</v>
      </c>
      <c r="E1074" s="66">
        <f t="shared" si="74"/>
        <v>1900</v>
      </c>
      <c r="F1074" s="66">
        <f t="shared" si="69"/>
        <v>0</v>
      </c>
      <c r="G1074" s="10" t="str">
        <f t="shared" si="70"/>
        <v>19000</v>
      </c>
      <c r="H1074" s="489"/>
      <c r="I1074" s="489"/>
      <c r="J1074" s="489"/>
      <c r="K1074" s="489"/>
      <c r="L1074" s="489"/>
      <c r="M1074" s="490"/>
      <c r="N1074" s="491"/>
      <c r="O1074" s="491"/>
      <c r="P1074" s="491"/>
      <c r="Q1074" s="492"/>
      <c r="R1074" s="493"/>
      <c r="S1074" s="489"/>
      <c r="T1074" s="492"/>
      <c r="U1074" s="492"/>
      <c r="V1074" s="493"/>
      <c r="W1074" s="489"/>
      <c r="X1074" s="489"/>
      <c r="Y1074" s="493"/>
      <c r="Z1074" s="489"/>
      <c r="AA1074" s="489"/>
    </row>
    <row r="1075" spans="2:27">
      <c r="B1075" s="66" t="e">
        <f>LEFT(VLOOKUP(K1075,'TCon08 al 2019-02-26'!$A$1:$H$68,6,0),6)</f>
        <v>#N/A</v>
      </c>
      <c r="C1075" s="66" t="e">
        <f t="shared" si="73"/>
        <v>#N/A</v>
      </c>
      <c r="D1075" s="66" t="e">
        <f>VLOOKUP(K1075,'TCon08 al 2019-02-26'!$A$1:$H$68,8,0)</f>
        <v>#N/A</v>
      </c>
      <c r="E1075" s="66">
        <f t="shared" si="74"/>
        <v>1900</v>
      </c>
      <c r="F1075" s="66">
        <f t="shared" si="69"/>
        <v>0</v>
      </c>
      <c r="G1075" s="10" t="str">
        <f t="shared" si="70"/>
        <v>19000</v>
      </c>
      <c r="H1075" s="489"/>
      <c r="I1075" s="489"/>
      <c r="J1075" s="489"/>
      <c r="K1075" s="489"/>
      <c r="L1075" s="489"/>
      <c r="M1075" s="490"/>
      <c r="N1075" s="491"/>
      <c r="O1075" s="491"/>
      <c r="P1075" s="491"/>
      <c r="Q1075" s="492"/>
      <c r="R1075" s="493"/>
      <c r="S1075" s="489"/>
      <c r="T1075" s="492"/>
      <c r="U1075" s="492"/>
      <c r="V1075" s="493"/>
      <c r="W1075" s="489"/>
      <c r="X1075" s="489"/>
      <c r="Y1075" s="493"/>
      <c r="Z1075" s="489"/>
      <c r="AA1075" s="489"/>
    </row>
    <row r="1076" spans="2:27">
      <c r="B1076" s="66" t="e">
        <f>LEFT(VLOOKUP(K1076,'TCon08 al 2019-02-26'!$A$1:$H$68,6,0),6)</f>
        <v>#N/A</v>
      </c>
      <c r="C1076" s="66" t="e">
        <f t="shared" si="73"/>
        <v>#N/A</v>
      </c>
      <c r="D1076" s="66" t="e">
        <f>VLOOKUP(K1076,'TCon08 al 2019-02-26'!$A$1:$H$68,8,0)</f>
        <v>#N/A</v>
      </c>
      <c r="E1076" s="66">
        <f t="shared" si="74"/>
        <v>1900</v>
      </c>
      <c r="F1076" s="66">
        <f t="shared" si="69"/>
        <v>0</v>
      </c>
      <c r="G1076" s="10" t="str">
        <f t="shared" si="70"/>
        <v>19000</v>
      </c>
      <c r="H1076" s="489"/>
      <c r="I1076" s="489"/>
      <c r="J1076" s="489"/>
      <c r="K1076" s="489"/>
      <c r="L1076" s="489"/>
      <c r="M1076" s="490"/>
      <c r="N1076" s="491"/>
      <c r="O1076" s="491"/>
      <c r="P1076" s="491"/>
      <c r="Q1076" s="492"/>
      <c r="R1076" s="493"/>
      <c r="S1076" s="489"/>
      <c r="T1076" s="492"/>
      <c r="U1076" s="492"/>
      <c r="V1076" s="493"/>
      <c r="W1076" s="489"/>
      <c r="X1076" s="489"/>
      <c r="Y1076" s="493"/>
      <c r="Z1076" s="489"/>
      <c r="AA1076" s="489"/>
    </row>
    <row r="1077" spans="2:27">
      <c r="B1077" s="66" t="e">
        <f>LEFT(VLOOKUP(K1077,'TCon08 al 2019-02-26'!$A$1:$H$68,6,0),6)</f>
        <v>#N/A</v>
      </c>
      <c r="C1077" s="66" t="e">
        <f t="shared" si="73"/>
        <v>#N/A</v>
      </c>
      <c r="D1077" s="66" t="e">
        <f>VLOOKUP(K1077,'TCon08 al 2019-02-26'!$A$1:$H$68,8,0)</f>
        <v>#N/A</v>
      </c>
      <c r="E1077" s="66">
        <f t="shared" si="74"/>
        <v>1900</v>
      </c>
      <c r="F1077" s="66">
        <f t="shared" si="69"/>
        <v>0</v>
      </c>
      <c r="G1077" s="10" t="str">
        <f t="shared" si="70"/>
        <v>19000</v>
      </c>
      <c r="H1077" s="489"/>
      <c r="I1077" s="489"/>
      <c r="J1077" s="489"/>
      <c r="K1077" s="489"/>
      <c r="L1077" s="489"/>
      <c r="M1077" s="490"/>
      <c r="N1077" s="491"/>
      <c r="O1077" s="491"/>
      <c r="P1077" s="491"/>
      <c r="Q1077" s="492"/>
      <c r="R1077" s="493"/>
      <c r="S1077" s="489"/>
      <c r="T1077" s="492"/>
      <c r="U1077" s="492"/>
      <c r="V1077" s="493"/>
      <c r="W1077" s="489"/>
      <c r="X1077" s="489"/>
      <c r="Y1077" s="493"/>
      <c r="Z1077" s="489"/>
      <c r="AA1077" s="489"/>
    </row>
    <row r="1078" spans="2:27">
      <c r="B1078" s="66" t="e">
        <f>LEFT(VLOOKUP(K1078,'TCon08 al 2019-02-26'!$A$1:$H$68,6,0),6)</f>
        <v>#N/A</v>
      </c>
      <c r="C1078" s="66" t="e">
        <f t="shared" si="73"/>
        <v>#N/A</v>
      </c>
      <c r="D1078" s="66" t="e">
        <f>VLOOKUP(K1078,'TCon08 al 2019-02-26'!$A$1:$H$68,8,0)</f>
        <v>#N/A</v>
      </c>
      <c r="E1078" s="66">
        <f t="shared" si="74"/>
        <v>1900</v>
      </c>
      <c r="F1078" s="66">
        <f t="shared" si="69"/>
        <v>0</v>
      </c>
      <c r="G1078" s="10" t="str">
        <f t="shared" si="70"/>
        <v>19000</v>
      </c>
      <c r="H1078" s="489"/>
      <c r="I1078" s="489"/>
      <c r="J1078" s="489"/>
      <c r="K1078" s="489"/>
      <c r="L1078" s="489"/>
      <c r="M1078" s="490"/>
      <c r="N1078" s="491"/>
      <c r="O1078" s="491"/>
      <c r="P1078" s="491"/>
      <c r="Q1078" s="492"/>
      <c r="R1078" s="493"/>
      <c r="S1078" s="489"/>
      <c r="T1078" s="492"/>
      <c r="U1078" s="492"/>
      <c r="V1078" s="493"/>
      <c r="W1078" s="489"/>
      <c r="X1078" s="489"/>
      <c r="Y1078" s="493"/>
      <c r="Z1078" s="489"/>
      <c r="AA1078" s="489"/>
    </row>
    <row r="1079" spans="2:27">
      <c r="B1079" s="66" t="e">
        <f>LEFT(VLOOKUP(K1079,'TCon08 al 2019-02-26'!$A$1:$H$68,6,0),6)</f>
        <v>#N/A</v>
      </c>
      <c r="C1079" s="66" t="e">
        <f t="shared" si="73"/>
        <v>#N/A</v>
      </c>
      <c r="D1079" s="66" t="e">
        <f>VLOOKUP(K1079,'TCon08 al 2019-02-26'!$A$1:$H$68,8,0)</f>
        <v>#N/A</v>
      </c>
      <c r="E1079" s="66">
        <f t="shared" si="74"/>
        <v>1900</v>
      </c>
      <c r="F1079" s="66">
        <f t="shared" si="69"/>
        <v>0</v>
      </c>
      <c r="G1079" s="10" t="str">
        <f t="shared" si="70"/>
        <v>19000</v>
      </c>
      <c r="H1079" s="489"/>
      <c r="I1079" s="489"/>
      <c r="J1079" s="489"/>
      <c r="K1079" s="489"/>
      <c r="L1079" s="489"/>
      <c r="M1079" s="490"/>
      <c r="N1079" s="491"/>
      <c r="O1079" s="491"/>
      <c r="P1079" s="491"/>
      <c r="Q1079" s="492"/>
      <c r="R1079" s="493"/>
      <c r="S1079" s="489"/>
      <c r="T1079" s="492"/>
      <c r="U1079" s="492"/>
      <c r="V1079" s="493"/>
      <c r="W1079" s="489"/>
      <c r="X1079" s="489"/>
      <c r="Y1079" s="493"/>
      <c r="Z1079" s="489"/>
      <c r="AA1079" s="489"/>
    </row>
    <row r="1080" spans="2:27">
      <c r="B1080" s="66" t="e">
        <f>LEFT(VLOOKUP(K1080,'TCon08 al 2019-02-26'!$A$1:$H$68,6,0),6)</f>
        <v>#N/A</v>
      </c>
      <c r="C1080" s="66" t="e">
        <f t="shared" si="73"/>
        <v>#N/A</v>
      </c>
      <c r="D1080" s="66" t="e">
        <f>VLOOKUP(K1080,'TCon08 al 2019-02-26'!$A$1:$H$68,8,0)</f>
        <v>#N/A</v>
      </c>
      <c r="E1080" s="66">
        <f t="shared" si="74"/>
        <v>1900</v>
      </c>
      <c r="F1080" s="66">
        <f t="shared" si="69"/>
        <v>0</v>
      </c>
      <c r="G1080" s="10" t="str">
        <f t="shared" si="70"/>
        <v>19000</v>
      </c>
      <c r="H1080" s="489"/>
      <c r="I1080" s="489"/>
      <c r="J1080" s="489"/>
      <c r="K1080" s="489"/>
      <c r="L1080" s="489"/>
      <c r="M1080" s="490"/>
      <c r="N1080" s="491"/>
      <c r="O1080" s="491"/>
      <c r="P1080" s="491"/>
      <c r="Q1080" s="492"/>
      <c r="R1080" s="493"/>
      <c r="S1080" s="489"/>
      <c r="T1080" s="492"/>
      <c r="U1080" s="492"/>
      <c r="V1080" s="493"/>
      <c r="W1080" s="489"/>
      <c r="X1080" s="489"/>
      <c r="Y1080" s="493"/>
      <c r="Z1080" s="489"/>
      <c r="AA1080" s="489"/>
    </row>
    <row r="1081" spans="2:27">
      <c r="B1081" s="66" t="e">
        <f>LEFT(VLOOKUP(K1081,'TCon08 al 2019-02-26'!$A$1:$H$68,6,0),6)</f>
        <v>#N/A</v>
      </c>
      <c r="C1081" s="66" t="e">
        <f t="shared" si="73"/>
        <v>#N/A</v>
      </c>
      <c r="D1081" s="66" t="e">
        <f>VLOOKUP(K1081,'TCon08 al 2019-02-26'!$A$1:$H$68,8,0)</f>
        <v>#N/A</v>
      </c>
      <c r="E1081" s="66">
        <f t="shared" si="74"/>
        <v>1900</v>
      </c>
      <c r="F1081" s="66">
        <f t="shared" si="69"/>
        <v>0</v>
      </c>
      <c r="G1081" s="10" t="str">
        <f t="shared" si="70"/>
        <v>19000</v>
      </c>
      <c r="H1081" s="489"/>
      <c r="I1081" s="489"/>
      <c r="J1081" s="489"/>
      <c r="K1081" s="489"/>
      <c r="L1081" s="489"/>
      <c r="M1081" s="490"/>
      <c r="N1081" s="491"/>
      <c r="O1081" s="491"/>
      <c r="P1081" s="491"/>
      <c r="Q1081" s="492"/>
      <c r="R1081" s="493"/>
      <c r="S1081" s="489"/>
      <c r="T1081" s="492"/>
      <c r="U1081" s="492"/>
      <c r="V1081" s="493"/>
      <c r="W1081" s="489"/>
      <c r="X1081" s="489"/>
      <c r="Y1081" s="493"/>
      <c r="Z1081" s="489"/>
      <c r="AA1081" s="489"/>
    </row>
    <row r="1082" spans="2:27">
      <c r="B1082" s="66" t="e">
        <f>LEFT(VLOOKUP(K1082,'TCon08 al 2019-02-26'!$A$1:$H$68,6,0),6)</f>
        <v>#N/A</v>
      </c>
      <c r="C1082" s="66" t="e">
        <f t="shared" si="73"/>
        <v>#N/A</v>
      </c>
      <c r="D1082" s="66" t="e">
        <f>VLOOKUP(K1082,'TCon08 al 2019-02-26'!$A$1:$H$68,8,0)</f>
        <v>#N/A</v>
      </c>
      <c r="E1082" s="66">
        <f t="shared" si="74"/>
        <v>1900</v>
      </c>
      <c r="F1082" s="66">
        <f t="shared" si="69"/>
        <v>0</v>
      </c>
      <c r="G1082" s="10" t="str">
        <f t="shared" si="70"/>
        <v>19000</v>
      </c>
      <c r="H1082" s="489"/>
      <c r="I1082" s="489"/>
      <c r="J1082" s="489"/>
      <c r="K1082" s="489"/>
      <c r="L1082" s="489"/>
      <c r="M1082" s="490"/>
      <c r="N1082" s="491"/>
      <c r="O1082" s="491"/>
      <c r="P1082" s="491"/>
      <c r="Q1082" s="492"/>
      <c r="R1082" s="493"/>
      <c r="S1082" s="489"/>
      <c r="T1082" s="492"/>
      <c r="U1082" s="492"/>
      <c r="V1082" s="493"/>
      <c r="W1082" s="489"/>
      <c r="X1082" s="489"/>
      <c r="Y1082" s="493"/>
      <c r="Z1082" s="489"/>
      <c r="AA1082" s="489"/>
    </row>
    <row r="1083" spans="2:27">
      <c r="B1083" s="66" t="e">
        <f>LEFT(VLOOKUP(K1083,'TCon08 al 2019-02-26'!$A$1:$H$68,6,0),6)</f>
        <v>#N/A</v>
      </c>
      <c r="C1083" s="66" t="e">
        <f t="shared" si="73"/>
        <v>#N/A</v>
      </c>
      <c r="D1083" s="66" t="e">
        <f>VLOOKUP(K1083,'TCon08 al 2019-02-26'!$A$1:$H$68,8,0)</f>
        <v>#N/A</v>
      </c>
      <c r="E1083" s="66">
        <f t="shared" si="74"/>
        <v>1900</v>
      </c>
      <c r="F1083" s="66">
        <f t="shared" si="69"/>
        <v>0</v>
      </c>
      <c r="G1083" s="10" t="str">
        <f t="shared" si="70"/>
        <v>19000</v>
      </c>
      <c r="H1083" s="489"/>
      <c r="I1083" s="489"/>
      <c r="J1083" s="489"/>
      <c r="K1083" s="489"/>
      <c r="L1083" s="489"/>
      <c r="M1083" s="490"/>
      <c r="N1083" s="491"/>
      <c r="O1083" s="491"/>
      <c r="P1083" s="491"/>
      <c r="Q1083" s="492"/>
      <c r="R1083" s="493"/>
      <c r="S1083" s="489"/>
      <c r="T1083" s="492"/>
      <c r="U1083" s="492"/>
      <c r="V1083" s="493"/>
      <c r="W1083" s="489"/>
      <c r="X1083" s="489"/>
      <c r="Y1083" s="493"/>
      <c r="Z1083" s="489"/>
      <c r="AA1083" s="489"/>
    </row>
    <row r="1084" spans="2:27">
      <c r="B1084" s="66" t="e">
        <f>LEFT(VLOOKUP(K1084,'TCon08 al 2019-02-26'!$A$1:$H$68,6,0),6)</f>
        <v>#N/A</v>
      </c>
      <c r="C1084" s="66" t="e">
        <f t="shared" si="73"/>
        <v>#N/A</v>
      </c>
      <c r="D1084" s="66" t="e">
        <f>VLOOKUP(K1084,'TCon08 al 2019-02-26'!$A$1:$H$68,8,0)</f>
        <v>#N/A</v>
      </c>
      <c r="E1084" s="66">
        <f t="shared" si="74"/>
        <v>1900</v>
      </c>
      <c r="F1084" s="66">
        <f t="shared" si="69"/>
        <v>0</v>
      </c>
      <c r="G1084" s="10" t="str">
        <f t="shared" si="70"/>
        <v>19000</v>
      </c>
      <c r="H1084" s="489"/>
      <c r="I1084" s="489"/>
      <c r="J1084" s="489"/>
      <c r="K1084" s="489"/>
      <c r="L1084" s="489"/>
      <c r="M1084" s="490"/>
      <c r="N1084" s="491"/>
      <c r="O1084" s="491"/>
      <c r="P1084" s="491"/>
      <c r="Q1084" s="492"/>
      <c r="R1084" s="493"/>
      <c r="S1084" s="489"/>
      <c r="T1084" s="492"/>
      <c r="U1084" s="492"/>
      <c r="V1084" s="493"/>
      <c r="W1084" s="489"/>
      <c r="X1084" s="489"/>
      <c r="Y1084" s="493"/>
      <c r="Z1084" s="489"/>
      <c r="AA1084" s="489"/>
    </row>
    <row r="1085" spans="2:27">
      <c r="B1085" s="66" t="e">
        <f>LEFT(VLOOKUP(K1085,'TCon08 al 2019-02-26'!$A$1:$H$68,6,0),6)</f>
        <v>#N/A</v>
      </c>
      <c r="C1085" s="66" t="e">
        <f t="shared" si="73"/>
        <v>#N/A</v>
      </c>
      <c r="D1085" s="66" t="e">
        <f>VLOOKUP(K1085,'TCon08 al 2019-02-26'!$A$1:$H$68,8,0)</f>
        <v>#N/A</v>
      </c>
      <c r="E1085" s="66">
        <f t="shared" si="74"/>
        <v>1900</v>
      </c>
      <c r="F1085" s="66">
        <f t="shared" si="69"/>
        <v>0</v>
      </c>
      <c r="G1085" s="10" t="str">
        <f t="shared" si="70"/>
        <v>19000</v>
      </c>
      <c r="H1085" s="489"/>
      <c r="I1085" s="489"/>
      <c r="J1085" s="489"/>
      <c r="K1085" s="489"/>
      <c r="L1085" s="489"/>
      <c r="M1085" s="490"/>
      <c r="N1085" s="491"/>
      <c r="O1085" s="491"/>
      <c r="P1085" s="491"/>
      <c r="Q1085" s="492"/>
      <c r="R1085" s="493"/>
      <c r="S1085" s="489"/>
      <c r="T1085" s="492"/>
      <c r="U1085" s="492"/>
      <c r="V1085" s="493"/>
      <c r="W1085" s="489"/>
      <c r="X1085" s="489"/>
      <c r="Y1085" s="493"/>
      <c r="Z1085" s="489"/>
      <c r="AA1085" s="489"/>
    </row>
    <row r="1086" spans="2:27">
      <c r="B1086" s="66" t="e">
        <f>LEFT(VLOOKUP(K1086,'TCon08 al 2019-02-26'!$A$1:$H$68,6,0),6)</f>
        <v>#N/A</v>
      </c>
      <c r="C1086" s="66" t="e">
        <f t="shared" si="73"/>
        <v>#N/A</v>
      </c>
      <c r="D1086" s="66" t="e">
        <f>VLOOKUP(K1086,'TCon08 al 2019-02-26'!$A$1:$H$68,8,0)</f>
        <v>#N/A</v>
      </c>
      <c r="E1086" s="66">
        <f t="shared" si="74"/>
        <v>1900</v>
      </c>
      <c r="F1086" s="66">
        <f t="shared" si="69"/>
        <v>0</v>
      </c>
      <c r="G1086" s="10" t="str">
        <f t="shared" si="70"/>
        <v>19000</v>
      </c>
      <c r="H1086" s="489"/>
      <c r="I1086" s="489"/>
      <c r="J1086" s="489"/>
      <c r="K1086" s="489"/>
      <c r="L1086" s="489"/>
      <c r="M1086" s="490"/>
      <c r="N1086" s="491"/>
      <c r="O1086" s="491"/>
      <c r="P1086" s="491"/>
      <c r="Q1086" s="492"/>
      <c r="R1086" s="493"/>
      <c r="S1086" s="489"/>
      <c r="T1086" s="492"/>
      <c r="U1086" s="492"/>
      <c r="V1086" s="493"/>
      <c r="W1086" s="489"/>
      <c r="X1086" s="489"/>
      <c r="Y1086" s="493"/>
      <c r="Z1086" s="489"/>
      <c r="AA1086" s="489"/>
    </row>
    <row r="1087" spans="2:27">
      <c r="B1087" s="66" t="e">
        <f>LEFT(VLOOKUP(K1087,'TCon08 al 2019-02-26'!$A$1:$H$68,6,0),6)</f>
        <v>#N/A</v>
      </c>
      <c r="C1087" s="66" t="e">
        <f t="shared" si="73"/>
        <v>#N/A</v>
      </c>
      <c r="D1087" s="66" t="e">
        <f>VLOOKUP(K1087,'TCon08 al 2019-02-26'!$A$1:$H$68,8,0)</f>
        <v>#N/A</v>
      </c>
      <c r="E1087" s="66">
        <f t="shared" si="74"/>
        <v>1900</v>
      </c>
      <c r="F1087" s="66">
        <f t="shared" si="69"/>
        <v>0</v>
      </c>
      <c r="G1087" s="10" t="str">
        <f t="shared" si="70"/>
        <v>19000</v>
      </c>
      <c r="H1087" s="489"/>
      <c r="I1087" s="489"/>
      <c r="J1087" s="489"/>
      <c r="K1087" s="489"/>
      <c r="L1087" s="489"/>
      <c r="M1087" s="490"/>
      <c r="N1087" s="491"/>
      <c r="O1087" s="491"/>
      <c r="P1087" s="491"/>
      <c r="Q1087" s="492"/>
      <c r="R1087" s="493"/>
      <c r="S1087" s="489"/>
      <c r="T1087" s="492"/>
      <c r="U1087" s="492"/>
      <c r="V1087" s="493"/>
      <c r="W1087" s="489"/>
      <c r="X1087" s="489"/>
      <c r="Y1087" s="493"/>
      <c r="Z1087" s="489"/>
      <c r="AA1087" s="489"/>
    </row>
    <row r="1088" spans="2:27">
      <c r="B1088" s="66" t="e">
        <f>LEFT(VLOOKUP(K1088,'TCon08 al 2019-02-26'!$A$1:$H$68,6,0),6)</f>
        <v>#N/A</v>
      </c>
      <c r="C1088" s="66" t="e">
        <f t="shared" si="73"/>
        <v>#N/A</v>
      </c>
      <c r="D1088" s="66" t="e">
        <f>VLOOKUP(K1088,'TCon08 al 2019-02-26'!$A$1:$H$68,8,0)</f>
        <v>#N/A</v>
      </c>
      <c r="E1088" s="66">
        <f t="shared" si="74"/>
        <v>1900</v>
      </c>
      <c r="F1088" s="66">
        <f t="shared" si="69"/>
        <v>0</v>
      </c>
      <c r="G1088" s="10" t="str">
        <f t="shared" si="70"/>
        <v>19000</v>
      </c>
      <c r="H1088" s="489"/>
      <c r="I1088" s="489"/>
      <c r="J1088" s="489"/>
      <c r="K1088" s="489"/>
      <c r="L1088" s="489"/>
      <c r="M1088" s="490"/>
      <c r="N1088" s="491"/>
      <c r="O1088" s="491"/>
      <c r="P1088" s="491"/>
      <c r="Q1088" s="492"/>
      <c r="R1088" s="493"/>
      <c r="S1088" s="489"/>
      <c r="T1088" s="492"/>
      <c r="U1088" s="492"/>
      <c r="V1088" s="493"/>
      <c r="W1088" s="489"/>
      <c r="X1088" s="489"/>
      <c r="Y1088" s="493"/>
      <c r="Z1088" s="489"/>
      <c r="AA1088" s="489"/>
    </row>
    <row r="1089" spans="2:27">
      <c r="B1089" s="66" t="e">
        <f>LEFT(VLOOKUP(K1089,'TCon08 al 2019-02-26'!$A$1:$H$68,6,0),6)</f>
        <v>#N/A</v>
      </c>
      <c r="C1089" s="66" t="e">
        <f t="shared" si="73"/>
        <v>#N/A</v>
      </c>
      <c r="D1089" s="66" t="e">
        <f>VLOOKUP(K1089,'TCon08 al 2019-02-26'!$A$1:$H$68,8,0)</f>
        <v>#N/A</v>
      </c>
      <c r="E1089" s="66">
        <f t="shared" si="74"/>
        <v>1900</v>
      </c>
      <c r="F1089" s="66">
        <f t="shared" si="69"/>
        <v>0</v>
      </c>
      <c r="G1089" s="10" t="str">
        <f t="shared" si="70"/>
        <v>19000</v>
      </c>
      <c r="H1089" s="489"/>
      <c r="I1089" s="489"/>
      <c r="J1089" s="489"/>
      <c r="K1089" s="489"/>
      <c r="L1089" s="489"/>
      <c r="M1089" s="490"/>
      <c r="N1089" s="491"/>
      <c r="O1089" s="491"/>
      <c r="P1089" s="491"/>
      <c r="Q1089" s="492"/>
      <c r="R1089" s="493"/>
      <c r="S1089" s="489"/>
      <c r="T1089" s="492"/>
      <c r="U1089" s="492"/>
      <c r="V1089" s="493"/>
      <c r="W1089" s="489"/>
      <c r="X1089" s="489"/>
      <c r="Y1089" s="493"/>
      <c r="Z1089" s="489"/>
      <c r="AA1089" s="489"/>
    </row>
    <row r="1090" spans="2:27">
      <c r="B1090" s="66" t="e">
        <f>LEFT(VLOOKUP(K1090,'TCon08 al 2019-02-26'!$A$1:$H$68,6,0),6)</f>
        <v>#N/A</v>
      </c>
      <c r="C1090" s="66" t="e">
        <f t="shared" si="73"/>
        <v>#N/A</v>
      </c>
      <c r="D1090" s="66" t="e">
        <f>VLOOKUP(K1090,'TCon08 al 2019-02-26'!$A$1:$H$68,8,0)</f>
        <v>#N/A</v>
      </c>
      <c r="E1090" s="66">
        <f t="shared" si="74"/>
        <v>1900</v>
      </c>
      <c r="F1090" s="66">
        <f t="shared" si="69"/>
        <v>0</v>
      </c>
      <c r="G1090" s="10" t="str">
        <f t="shared" si="70"/>
        <v>19000</v>
      </c>
      <c r="H1090" s="489"/>
      <c r="I1090" s="489"/>
      <c r="J1090" s="489"/>
      <c r="K1090" s="489"/>
      <c r="L1090" s="489"/>
      <c r="M1090" s="490"/>
      <c r="N1090" s="491"/>
      <c r="O1090" s="491"/>
      <c r="P1090" s="491"/>
      <c r="Q1090" s="492"/>
      <c r="R1090" s="493"/>
      <c r="S1090" s="489"/>
      <c r="T1090" s="492"/>
      <c r="U1090" s="492"/>
      <c r="V1090" s="493"/>
      <c r="W1090" s="489"/>
      <c r="X1090" s="489"/>
      <c r="Y1090" s="493"/>
      <c r="Z1090" s="489"/>
      <c r="AA1090" s="489"/>
    </row>
    <row r="1091" spans="2:27">
      <c r="B1091" s="66" t="e">
        <f>LEFT(VLOOKUP(K1091,'TCon08 al 2019-02-26'!$A$1:$H$68,6,0),6)</f>
        <v>#N/A</v>
      </c>
      <c r="C1091" s="66" t="e">
        <f t="shared" si="73"/>
        <v>#N/A</v>
      </c>
      <c r="D1091" s="66" t="e">
        <f>VLOOKUP(K1091,'TCon08 al 2019-02-26'!$A$1:$H$68,8,0)</f>
        <v>#N/A</v>
      </c>
      <c r="E1091" s="66">
        <f t="shared" si="74"/>
        <v>1900</v>
      </c>
      <c r="F1091" s="66">
        <f t="shared" si="69"/>
        <v>0</v>
      </c>
      <c r="G1091" s="10" t="str">
        <f t="shared" si="70"/>
        <v>19000</v>
      </c>
      <c r="H1091" s="489"/>
      <c r="I1091" s="489"/>
      <c r="J1091" s="489"/>
      <c r="K1091" s="489"/>
      <c r="L1091" s="489"/>
      <c r="M1091" s="490"/>
      <c r="N1091" s="491"/>
      <c r="O1091" s="491"/>
      <c r="P1091" s="491"/>
      <c r="Q1091" s="492"/>
      <c r="R1091" s="493"/>
      <c r="S1091" s="489"/>
      <c r="T1091" s="492"/>
      <c r="U1091" s="492"/>
      <c r="V1091" s="493"/>
      <c r="W1091" s="489"/>
      <c r="X1091" s="489"/>
      <c r="Y1091" s="493"/>
      <c r="Z1091" s="489"/>
      <c r="AA1091" s="489"/>
    </row>
    <row r="1092" spans="2:27">
      <c r="B1092" s="66" t="e">
        <f>LEFT(VLOOKUP(K1092,'TCon08 al 2019-02-26'!$A$1:$H$68,6,0),6)</f>
        <v>#N/A</v>
      </c>
      <c r="C1092" s="66" t="e">
        <f t="shared" si="73"/>
        <v>#N/A</v>
      </c>
      <c r="D1092" s="66" t="e">
        <f>VLOOKUP(K1092,'TCon08 al 2019-02-26'!$A$1:$H$68,8,0)</f>
        <v>#N/A</v>
      </c>
      <c r="E1092" s="66">
        <f t="shared" si="74"/>
        <v>1900</v>
      </c>
      <c r="F1092" s="66">
        <f t="shared" si="69"/>
        <v>0</v>
      </c>
      <c r="G1092" s="10" t="str">
        <f t="shared" si="70"/>
        <v>19000</v>
      </c>
      <c r="H1092" s="489"/>
      <c r="I1092" s="489"/>
      <c r="J1092" s="489"/>
      <c r="K1092" s="489"/>
      <c r="L1092" s="489"/>
      <c r="M1092" s="490"/>
      <c r="N1092" s="491"/>
      <c r="O1092" s="491"/>
      <c r="P1092" s="491"/>
      <c r="Q1092" s="492"/>
      <c r="R1092" s="493"/>
      <c r="S1092" s="489"/>
      <c r="T1092" s="492"/>
      <c r="U1092" s="492"/>
      <c r="V1092" s="493"/>
      <c r="W1092" s="489"/>
      <c r="X1092" s="489"/>
      <c r="Y1092" s="493"/>
      <c r="Z1092" s="489"/>
      <c r="AA1092" s="489"/>
    </row>
    <row r="1093" spans="2:27">
      <c r="B1093" s="66" t="e">
        <f>LEFT(VLOOKUP(K1093,'TCon08 al 2019-02-26'!$A$1:$H$68,6,0),6)</f>
        <v>#N/A</v>
      </c>
      <c r="C1093" s="66" t="e">
        <f t="shared" si="73"/>
        <v>#N/A</v>
      </c>
      <c r="D1093" s="66" t="e">
        <f>VLOOKUP(K1093,'TCon08 al 2019-02-26'!$A$1:$H$68,8,0)</f>
        <v>#N/A</v>
      </c>
      <c r="E1093" s="66">
        <f t="shared" si="74"/>
        <v>1900</v>
      </c>
      <c r="F1093" s="66">
        <f t="shared" ref="F1093:F1156" si="75">+IF(J1093=0,0,MONTH(J1093))</f>
        <v>0</v>
      </c>
      <c r="G1093" s="10" t="str">
        <f t="shared" ref="G1093:G1156" si="76">+E1093&amp;F1093</f>
        <v>19000</v>
      </c>
      <c r="H1093" s="489"/>
      <c r="I1093" s="489"/>
      <c r="J1093" s="489"/>
      <c r="K1093" s="489"/>
      <c r="L1093" s="489"/>
      <c r="M1093" s="490"/>
      <c r="N1093" s="491"/>
      <c r="O1093" s="491"/>
      <c r="P1093" s="491"/>
      <c r="Q1093" s="492"/>
      <c r="R1093" s="493"/>
      <c r="S1093" s="489"/>
      <c r="T1093" s="492"/>
      <c r="U1093" s="492"/>
      <c r="V1093" s="493"/>
      <c r="W1093" s="489"/>
      <c r="X1093" s="489"/>
      <c r="Y1093" s="493"/>
      <c r="Z1093" s="489"/>
      <c r="AA1093" s="489"/>
    </row>
    <row r="1094" spans="2:27">
      <c r="B1094" s="66" t="e">
        <f>LEFT(VLOOKUP(K1094,'TCon08 al 2019-02-26'!$A$1:$H$68,6,0),6)</f>
        <v>#N/A</v>
      </c>
      <c r="C1094" s="66" t="e">
        <f t="shared" si="73"/>
        <v>#N/A</v>
      </c>
      <c r="D1094" s="66" t="e">
        <f>VLOOKUP(K1094,'TCon08 al 2019-02-26'!$A$1:$H$68,8,0)</f>
        <v>#N/A</v>
      </c>
      <c r="E1094" s="66">
        <f t="shared" si="74"/>
        <v>1900</v>
      </c>
      <c r="F1094" s="66">
        <f t="shared" si="75"/>
        <v>0</v>
      </c>
      <c r="G1094" s="10" t="str">
        <f t="shared" si="76"/>
        <v>19000</v>
      </c>
      <c r="H1094" s="489"/>
      <c r="I1094" s="489"/>
      <c r="J1094" s="489"/>
      <c r="K1094" s="489"/>
      <c r="L1094" s="489"/>
      <c r="M1094" s="490"/>
      <c r="N1094" s="491"/>
      <c r="O1094" s="491"/>
      <c r="P1094" s="491"/>
      <c r="Q1094" s="492"/>
      <c r="R1094" s="493"/>
      <c r="S1094" s="489"/>
      <c r="T1094" s="492"/>
      <c r="U1094" s="492"/>
      <c r="V1094" s="493"/>
      <c r="W1094" s="489"/>
      <c r="X1094" s="489"/>
      <c r="Y1094" s="493"/>
      <c r="Z1094" s="489"/>
      <c r="AA1094" s="489"/>
    </row>
    <row r="1095" spans="2:27">
      <c r="B1095" s="66" t="e">
        <f>LEFT(VLOOKUP(K1095,'TCon08 al 2019-02-26'!$A$1:$H$68,6,0),6)</f>
        <v>#N/A</v>
      </c>
      <c r="C1095" s="66" t="e">
        <f t="shared" si="73"/>
        <v>#N/A</v>
      </c>
      <c r="D1095" s="66" t="e">
        <f>VLOOKUP(K1095,'TCon08 al 2019-02-26'!$A$1:$H$68,8,0)</f>
        <v>#N/A</v>
      </c>
      <c r="E1095" s="66">
        <f t="shared" si="74"/>
        <v>1900</v>
      </c>
      <c r="F1095" s="66">
        <f t="shared" si="75"/>
        <v>0</v>
      </c>
      <c r="G1095" s="10" t="str">
        <f t="shared" si="76"/>
        <v>19000</v>
      </c>
      <c r="H1095" s="489"/>
      <c r="I1095" s="489"/>
      <c r="J1095" s="489"/>
      <c r="K1095" s="489"/>
      <c r="L1095" s="489"/>
      <c r="M1095" s="490"/>
      <c r="N1095" s="491"/>
      <c r="O1095" s="491"/>
      <c r="P1095" s="491"/>
      <c r="Q1095" s="492"/>
      <c r="R1095" s="493"/>
      <c r="S1095" s="489"/>
      <c r="T1095" s="492"/>
      <c r="U1095" s="492"/>
      <c r="V1095" s="493"/>
      <c r="W1095" s="489"/>
      <c r="X1095" s="489"/>
      <c r="Y1095" s="493"/>
      <c r="Z1095" s="489"/>
      <c r="AA1095" s="489"/>
    </row>
    <row r="1096" spans="2:27">
      <c r="B1096" s="66" t="e">
        <f>LEFT(VLOOKUP(K1096,'TCon08 al 2019-02-26'!$A$1:$H$68,6,0),6)</f>
        <v>#N/A</v>
      </c>
      <c r="C1096" s="66" t="e">
        <f t="shared" si="73"/>
        <v>#N/A</v>
      </c>
      <c r="D1096" s="66" t="e">
        <f>VLOOKUP(K1096,'TCon08 al 2019-02-26'!$A$1:$H$68,8,0)</f>
        <v>#N/A</v>
      </c>
      <c r="E1096" s="66">
        <f t="shared" si="74"/>
        <v>1900</v>
      </c>
      <c r="F1096" s="66">
        <f t="shared" si="75"/>
        <v>0</v>
      </c>
      <c r="G1096" s="10" t="str">
        <f t="shared" si="76"/>
        <v>19000</v>
      </c>
      <c r="H1096" s="489"/>
      <c r="I1096" s="489"/>
      <c r="J1096" s="489"/>
      <c r="K1096" s="489"/>
      <c r="L1096" s="489"/>
      <c r="M1096" s="490"/>
      <c r="N1096" s="491"/>
      <c r="O1096" s="491"/>
      <c r="P1096" s="491"/>
      <c r="Q1096" s="492"/>
      <c r="R1096" s="493"/>
      <c r="S1096" s="489"/>
      <c r="T1096" s="492"/>
      <c r="U1096" s="492"/>
      <c r="V1096" s="493"/>
      <c r="W1096" s="489"/>
      <c r="X1096" s="489"/>
      <c r="Y1096" s="493"/>
      <c r="Z1096" s="489"/>
      <c r="AA1096" s="489"/>
    </row>
    <row r="1097" spans="2:27">
      <c r="B1097" s="66" t="e">
        <f>LEFT(VLOOKUP(K1097,'TCon08 al 2019-02-26'!$A$1:$H$68,6,0),6)</f>
        <v>#N/A</v>
      </c>
      <c r="C1097" s="66" t="e">
        <f t="shared" si="73"/>
        <v>#N/A</v>
      </c>
      <c r="D1097" s="66" t="e">
        <f>VLOOKUP(K1097,'TCon08 al 2019-02-26'!$A$1:$H$68,8,0)</f>
        <v>#N/A</v>
      </c>
      <c r="E1097" s="66">
        <f t="shared" si="74"/>
        <v>1900</v>
      </c>
      <c r="F1097" s="66">
        <f t="shared" si="75"/>
        <v>0</v>
      </c>
      <c r="G1097" s="10" t="str">
        <f t="shared" si="76"/>
        <v>19000</v>
      </c>
      <c r="H1097" s="489"/>
      <c r="I1097" s="489"/>
      <c r="J1097" s="489"/>
      <c r="K1097" s="489"/>
      <c r="L1097" s="489"/>
      <c r="M1097" s="490"/>
      <c r="N1097" s="491"/>
      <c r="O1097" s="491"/>
      <c r="P1097" s="491"/>
      <c r="Q1097" s="492"/>
      <c r="R1097" s="493"/>
      <c r="S1097" s="489"/>
      <c r="T1097" s="492"/>
      <c r="U1097" s="492"/>
      <c r="V1097" s="493"/>
      <c r="W1097" s="489"/>
      <c r="X1097" s="489"/>
      <c r="Y1097" s="493"/>
      <c r="Z1097" s="489"/>
      <c r="AA1097" s="489"/>
    </row>
    <row r="1098" spans="2:27">
      <c r="B1098" s="66" t="e">
        <f>LEFT(VLOOKUP(K1098,'TCon08 al 2019-02-26'!$A$1:$H$68,6,0),6)</f>
        <v>#N/A</v>
      </c>
      <c r="C1098" s="66" t="e">
        <f t="shared" si="73"/>
        <v>#N/A</v>
      </c>
      <c r="D1098" s="66" t="e">
        <f>VLOOKUP(K1098,'TCon08 al 2019-02-26'!$A$1:$H$68,8,0)</f>
        <v>#N/A</v>
      </c>
      <c r="E1098" s="66">
        <f t="shared" si="74"/>
        <v>1900</v>
      </c>
      <c r="F1098" s="66">
        <f t="shared" si="75"/>
        <v>0</v>
      </c>
      <c r="G1098" s="10" t="str">
        <f t="shared" si="76"/>
        <v>19000</v>
      </c>
      <c r="H1098" s="489"/>
      <c r="I1098" s="489"/>
      <c r="J1098" s="489"/>
      <c r="K1098" s="489"/>
      <c r="L1098" s="489"/>
      <c r="M1098" s="490"/>
      <c r="N1098" s="491"/>
      <c r="O1098" s="491"/>
      <c r="P1098" s="491"/>
      <c r="Q1098" s="492"/>
      <c r="R1098" s="493"/>
      <c r="S1098" s="489"/>
      <c r="T1098" s="492"/>
      <c r="U1098" s="492"/>
      <c r="V1098" s="493"/>
      <c r="W1098" s="489"/>
      <c r="X1098" s="489"/>
      <c r="Y1098" s="493"/>
      <c r="Z1098" s="489"/>
      <c r="AA1098" s="489"/>
    </row>
    <row r="1099" spans="2:27">
      <c r="B1099" s="66" t="e">
        <f>LEFT(VLOOKUP(K1099,'TCon08 al 2019-02-26'!$A$1:$H$68,6,0),6)</f>
        <v>#N/A</v>
      </c>
      <c r="C1099" s="66" t="e">
        <f t="shared" si="73"/>
        <v>#N/A</v>
      </c>
      <c r="D1099" s="66" t="e">
        <f>VLOOKUP(K1099,'TCon08 al 2019-02-26'!$A$1:$H$68,8,0)</f>
        <v>#N/A</v>
      </c>
      <c r="E1099" s="66">
        <f t="shared" si="74"/>
        <v>1900</v>
      </c>
      <c r="F1099" s="66">
        <f t="shared" si="75"/>
        <v>0</v>
      </c>
      <c r="G1099" s="10" t="str">
        <f t="shared" si="76"/>
        <v>19000</v>
      </c>
      <c r="H1099" s="489"/>
      <c r="I1099" s="489"/>
      <c r="J1099" s="489"/>
      <c r="K1099" s="489"/>
      <c r="L1099" s="489"/>
      <c r="M1099" s="490"/>
      <c r="N1099" s="491"/>
      <c r="O1099" s="491"/>
      <c r="P1099" s="491"/>
      <c r="Q1099" s="492"/>
      <c r="R1099" s="493"/>
      <c r="S1099" s="489"/>
      <c r="T1099" s="492"/>
      <c r="U1099" s="492"/>
      <c r="V1099" s="493"/>
      <c r="W1099" s="489"/>
      <c r="X1099" s="489"/>
      <c r="Y1099" s="493"/>
      <c r="Z1099" s="489"/>
      <c r="AA1099" s="489"/>
    </row>
    <row r="1100" spans="2:27">
      <c r="B1100" s="66" t="e">
        <f>LEFT(VLOOKUP(K1100,'TCon08 al 2019-02-26'!$A$1:$H$68,6,0),6)</f>
        <v>#N/A</v>
      </c>
      <c r="C1100" s="66" t="e">
        <f t="shared" si="73"/>
        <v>#N/A</v>
      </c>
      <c r="D1100" s="66" t="e">
        <f>VLOOKUP(K1100,'TCon08 al 2019-02-26'!$A$1:$H$68,8,0)</f>
        <v>#N/A</v>
      </c>
      <c r="E1100" s="66">
        <f t="shared" si="74"/>
        <v>1900</v>
      </c>
      <c r="F1100" s="66">
        <f t="shared" si="75"/>
        <v>0</v>
      </c>
      <c r="G1100" s="10" t="str">
        <f t="shared" si="76"/>
        <v>19000</v>
      </c>
      <c r="H1100" s="489"/>
      <c r="I1100" s="489"/>
      <c r="J1100" s="489"/>
      <c r="K1100" s="489"/>
      <c r="L1100" s="489"/>
      <c r="M1100" s="490"/>
      <c r="N1100" s="491"/>
      <c r="O1100" s="491"/>
      <c r="P1100" s="491"/>
      <c r="Q1100" s="492"/>
      <c r="R1100" s="493"/>
      <c r="S1100" s="489"/>
      <c r="T1100" s="492"/>
      <c r="U1100" s="492"/>
      <c r="V1100" s="493"/>
      <c r="W1100" s="489"/>
      <c r="X1100" s="489"/>
      <c r="Y1100" s="493"/>
      <c r="Z1100" s="489"/>
      <c r="AA1100" s="489"/>
    </row>
    <row r="1101" spans="2:27">
      <c r="B1101" s="66" t="e">
        <f>LEFT(VLOOKUP(K1101,'TCon08 al 2019-02-26'!$A$1:$H$68,6,0),6)</f>
        <v>#N/A</v>
      </c>
      <c r="C1101" s="66" t="e">
        <f t="shared" si="73"/>
        <v>#N/A</v>
      </c>
      <c r="D1101" s="66" t="e">
        <f>VLOOKUP(K1101,'TCon08 al 2019-02-26'!$A$1:$H$68,8,0)</f>
        <v>#N/A</v>
      </c>
      <c r="E1101" s="66">
        <f t="shared" si="74"/>
        <v>1900</v>
      </c>
      <c r="F1101" s="66">
        <f t="shared" si="75"/>
        <v>0</v>
      </c>
      <c r="G1101" s="10" t="str">
        <f t="shared" si="76"/>
        <v>19000</v>
      </c>
      <c r="H1101" s="489"/>
      <c r="I1101" s="489"/>
      <c r="J1101" s="489"/>
      <c r="K1101" s="489"/>
      <c r="L1101" s="489"/>
      <c r="M1101" s="490"/>
      <c r="N1101" s="491"/>
      <c r="O1101" s="491"/>
      <c r="P1101" s="491"/>
      <c r="Q1101" s="492"/>
      <c r="R1101" s="493"/>
      <c r="S1101" s="489"/>
      <c r="T1101" s="492"/>
      <c r="U1101" s="492"/>
      <c r="V1101" s="493"/>
      <c r="W1101" s="489"/>
      <c r="X1101" s="489"/>
      <c r="Y1101" s="493"/>
      <c r="Z1101" s="489"/>
      <c r="AA1101" s="489"/>
    </row>
    <row r="1102" spans="2:27">
      <c r="B1102" s="66" t="e">
        <f>LEFT(VLOOKUP(K1102,'TCon08 al 2019-02-26'!$A$1:$H$68,6,0),6)</f>
        <v>#N/A</v>
      </c>
      <c r="C1102" s="66" t="e">
        <f t="shared" si="73"/>
        <v>#N/A</v>
      </c>
      <c r="D1102" s="66" t="e">
        <f>VLOOKUP(K1102,'TCon08 al 2019-02-26'!$A$1:$H$68,8,0)</f>
        <v>#N/A</v>
      </c>
      <c r="E1102" s="66">
        <f t="shared" si="74"/>
        <v>1900</v>
      </c>
      <c r="F1102" s="66">
        <f t="shared" si="75"/>
        <v>0</v>
      </c>
      <c r="G1102" s="10" t="str">
        <f t="shared" si="76"/>
        <v>19000</v>
      </c>
      <c r="H1102" s="489"/>
      <c r="I1102" s="489"/>
      <c r="J1102" s="489"/>
      <c r="K1102" s="489"/>
      <c r="L1102" s="489"/>
      <c r="M1102" s="490"/>
      <c r="N1102" s="491"/>
      <c r="O1102" s="491"/>
      <c r="P1102" s="491"/>
      <c r="Q1102" s="492"/>
      <c r="R1102" s="493"/>
      <c r="S1102" s="489"/>
      <c r="T1102" s="492"/>
      <c r="U1102" s="492"/>
      <c r="V1102" s="493"/>
      <c r="W1102" s="489"/>
      <c r="X1102" s="489"/>
      <c r="Y1102" s="493"/>
      <c r="Z1102" s="489"/>
      <c r="AA1102" s="489"/>
    </row>
    <row r="1103" spans="2:27">
      <c r="B1103" s="66" t="e">
        <f>LEFT(VLOOKUP(K1103,'TCon08 al 2019-02-26'!$A$1:$H$68,6,0),6)</f>
        <v>#N/A</v>
      </c>
      <c r="C1103" s="66" t="e">
        <f t="shared" si="73"/>
        <v>#N/A</v>
      </c>
      <c r="D1103" s="66" t="e">
        <f>VLOOKUP(K1103,'TCon08 al 2019-02-26'!$A$1:$H$68,8,0)</f>
        <v>#N/A</v>
      </c>
      <c r="E1103" s="66">
        <f t="shared" si="74"/>
        <v>1900</v>
      </c>
      <c r="F1103" s="66">
        <f t="shared" si="75"/>
        <v>0</v>
      </c>
      <c r="G1103" s="10" t="str">
        <f t="shared" si="76"/>
        <v>19000</v>
      </c>
      <c r="H1103" s="489"/>
      <c r="I1103" s="489"/>
      <c r="J1103" s="489"/>
      <c r="K1103" s="489"/>
      <c r="L1103" s="489"/>
      <c r="M1103" s="490"/>
      <c r="N1103" s="491"/>
      <c r="O1103" s="491"/>
      <c r="P1103" s="491"/>
      <c r="Q1103" s="492"/>
      <c r="R1103" s="493"/>
      <c r="S1103" s="489"/>
      <c r="T1103" s="492"/>
      <c r="U1103" s="492"/>
      <c r="V1103" s="493"/>
      <c r="W1103" s="489"/>
      <c r="X1103" s="489"/>
      <c r="Y1103" s="493"/>
      <c r="Z1103" s="489"/>
      <c r="AA1103" s="489"/>
    </row>
    <row r="1104" spans="2:27">
      <c r="B1104" s="66" t="e">
        <f>LEFT(VLOOKUP(K1104,'TCon08 al 2019-02-26'!$A$1:$H$68,6,0),6)</f>
        <v>#N/A</v>
      </c>
      <c r="C1104" s="66" t="e">
        <f t="shared" si="73"/>
        <v>#N/A</v>
      </c>
      <c r="D1104" s="66" t="e">
        <f>VLOOKUP(K1104,'TCon08 al 2019-02-26'!$A$1:$H$68,8,0)</f>
        <v>#N/A</v>
      </c>
      <c r="E1104" s="66">
        <f t="shared" si="74"/>
        <v>1900</v>
      </c>
      <c r="F1104" s="66">
        <f t="shared" si="75"/>
        <v>0</v>
      </c>
      <c r="G1104" s="10" t="str">
        <f t="shared" si="76"/>
        <v>19000</v>
      </c>
      <c r="H1104" s="489"/>
      <c r="I1104" s="489"/>
      <c r="J1104" s="489"/>
      <c r="K1104" s="489"/>
      <c r="L1104" s="489"/>
      <c r="M1104" s="490"/>
      <c r="N1104" s="491"/>
      <c r="O1104" s="491"/>
      <c r="P1104" s="491"/>
      <c r="Q1104" s="492"/>
      <c r="R1104" s="493"/>
      <c r="S1104" s="489"/>
      <c r="T1104" s="492"/>
      <c r="U1104" s="492"/>
      <c r="V1104" s="493"/>
      <c r="W1104" s="489"/>
      <c r="X1104" s="489"/>
      <c r="Y1104" s="493"/>
      <c r="Z1104" s="489"/>
      <c r="AA1104" s="489"/>
    </row>
    <row r="1105" spans="2:27">
      <c r="B1105" s="66" t="e">
        <f>LEFT(VLOOKUP(K1105,'TCon08 al 2019-02-26'!$A$1:$H$68,6,0),6)</f>
        <v>#N/A</v>
      </c>
      <c r="C1105" s="66" t="e">
        <f t="shared" si="73"/>
        <v>#N/A</v>
      </c>
      <c r="D1105" s="66" t="e">
        <f>VLOOKUP(K1105,'TCon08 al 2019-02-26'!$A$1:$H$68,8,0)</f>
        <v>#N/A</v>
      </c>
      <c r="E1105" s="66">
        <f t="shared" si="74"/>
        <v>1900</v>
      </c>
      <c r="F1105" s="66">
        <f t="shared" si="75"/>
        <v>0</v>
      </c>
      <c r="G1105" s="10" t="str">
        <f t="shared" si="76"/>
        <v>19000</v>
      </c>
      <c r="H1105" s="489"/>
      <c r="I1105" s="489"/>
      <c r="J1105" s="489"/>
      <c r="K1105" s="489"/>
      <c r="L1105" s="489"/>
      <c r="M1105" s="490"/>
      <c r="N1105" s="491"/>
      <c r="O1105" s="491"/>
      <c r="P1105" s="491"/>
      <c r="Q1105" s="492"/>
      <c r="R1105" s="493"/>
      <c r="S1105" s="489"/>
      <c r="T1105" s="492"/>
      <c r="U1105" s="492"/>
      <c r="V1105" s="493"/>
      <c r="W1105" s="489"/>
      <c r="X1105" s="489"/>
      <c r="Y1105" s="493"/>
      <c r="Z1105" s="489"/>
      <c r="AA1105" s="489"/>
    </row>
    <row r="1106" spans="2:27">
      <c r="B1106" s="66" t="e">
        <f>LEFT(VLOOKUP(K1106,'TCon08 al 2019-02-26'!$A$1:$H$68,6,0),6)</f>
        <v>#N/A</v>
      </c>
      <c r="C1106" s="66" t="e">
        <f t="shared" si="73"/>
        <v>#N/A</v>
      </c>
      <c r="D1106" s="66" t="e">
        <f>VLOOKUP(K1106,'TCon08 al 2019-02-26'!$A$1:$H$68,8,0)</f>
        <v>#N/A</v>
      </c>
      <c r="E1106" s="66">
        <f t="shared" si="74"/>
        <v>1900</v>
      </c>
      <c r="F1106" s="66">
        <f t="shared" si="75"/>
        <v>0</v>
      </c>
      <c r="G1106" s="10" t="str">
        <f t="shared" si="76"/>
        <v>19000</v>
      </c>
      <c r="H1106" s="489"/>
      <c r="I1106" s="489"/>
      <c r="J1106" s="489"/>
      <c r="K1106" s="489"/>
      <c r="L1106" s="489"/>
      <c r="M1106" s="490"/>
      <c r="N1106" s="491"/>
      <c r="O1106" s="491"/>
      <c r="P1106" s="491"/>
      <c r="Q1106" s="492"/>
      <c r="R1106" s="493"/>
      <c r="S1106" s="489"/>
      <c r="T1106" s="492"/>
      <c r="U1106" s="492"/>
      <c r="V1106" s="493"/>
      <c r="W1106" s="489"/>
      <c r="X1106" s="489"/>
      <c r="Y1106" s="493"/>
      <c r="Z1106" s="489"/>
      <c r="AA1106" s="489"/>
    </row>
    <row r="1107" spans="2:27">
      <c r="B1107" s="66" t="e">
        <f>LEFT(VLOOKUP(K1107,'TCon08 al 2019-02-26'!$A$1:$H$68,6,0),6)</f>
        <v>#N/A</v>
      </c>
      <c r="C1107" s="66" t="e">
        <f t="shared" si="73"/>
        <v>#N/A</v>
      </c>
      <c r="D1107" s="66" t="e">
        <f>VLOOKUP(K1107,'TCon08 al 2019-02-26'!$A$1:$H$68,8,0)</f>
        <v>#N/A</v>
      </c>
      <c r="E1107" s="66">
        <f t="shared" si="74"/>
        <v>1900</v>
      </c>
      <c r="F1107" s="66">
        <f t="shared" si="75"/>
        <v>0</v>
      </c>
      <c r="G1107" s="10" t="str">
        <f t="shared" si="76"/>
        <v>19000</v>
      </c>
      <c r="H1107" s="489"/>
      <c r="I1107" s="489"/>
      <c r="J1107" s="489"/>
      <c r="K1107" s="489"/>
      <c r="L1107" s="489"/>
      <c r="M1107" s="490"/>
      <c r="N1107" s="491"/>
      <c r="O1107" s="491"/>
      <c r="P1107" s="491"/>
      <c r="Q1107" s="492"/>
      <c r="R1107" s="493"/>
      <c r="S1107" s="489"/>
      <c r="T1107" s="492"/>
      <c r="U1107" s="492"/>
      <c r="V1107" s="493"/>
      <c r="W1107" s="489"/>
      <c r="X1107" s="489"/>
      <c r="Y1107" s="493"/>
      <c r="Z1107" s="489"/>
      <c r="AA1107" s="489"/>
    </row>
    <row r="1108" spans="2:27">
      <c r="B1108" s="66" t="e">
        <f>LEFT(VLOOKUP(K1108,'TCon08 al 2019-02-26'!$A$1:$H$68,6,0),6)</f>
        <v>#N/A</v>
      </c>
      <c r="C1108" s="66" t="e">
        <f t="shared" si="73"/>
        <v>#N/A</v>
      </c>
      <c r="D1108" s="66" t="e">
        <f>VLOOKUP(K1108,'TCon08 al 2019-02-26'!$A$1:$H$68,8,0)</f>
        <v>#N/A</v>
      </c>
      <c r="E1108" s="66">
        <f t="shared" si="74"/>
        <v>1900</v>
      </c>
      <c r="F1108" s="66">
        <f t="shared" si="75"/>
        <v>0</v>
      </c>
      <c r="G1108" s="10" t="str">
        <f t="shared" si="76"/>
        <v>19000</v>
      </c>
      <c r="H1108" s="489"/>
      <c r="I1108" s="489"/>
      <c r="J1108" s="489"/>
      <c r="K1108" s="489"/>
      <c r="L1108" s="489"/>
      <c r="M1108" s="490"/>
      <c r="N1108" s="491"/>
      <c r="O1108" s="491"/>
      <c r="P1108" s="491"/>
      <c r="Q1108" s="492"/>
      <c r="R1108" s="493"/>
      <c r="S1108" s="489"/>
      <c r="T1108" s="492"/>
      <c r="U1108" s="492"/>
      <c r="V1108" s="493"/>
      <c r="W1108" s="489"/>
      <c r="X1108" s="489"/>
      <c r="Y1108" s="493"/>
      <c r="Z1108" s="489"/>
      <c r="AA1108" s="489"/>
    </row>
    <row r="1109" spans="2:27">
      <c r="B1109" s="66" t="e">
        <f>LEFT(VLOOKUP(K1109,'TCon08 al 2019-02-26'!$A$1:$H$68,6,0),6)</f>
        <v>#N/A</v>
      </c>
      <c r="C1109" s="66" t="e">
        <f t="shared" si="73"/>
        <v>#N/A</v>
      </c>
      <c r="D1109" s="66" t="e">
        <f>VLOOKUP(K1109,'TCon08 al 2019-02-26'!$A$1:$H$68,8,0)</f>
        <v>#N/A</v>
      </c>
      <c r="E1109" s="66">
        <f t="shared" si="74"/>
        <v>1900</v>
      </c>
      <c r="F1109" s="66">
        <f t="shared" si="75"/>
        <v>0</v>
      </c>
      <c r="G1109" s="10" t="str">
        <f t="shared" si="76"/>
        <v>19000</v>
      </c>
      <c r="H1109" s="489"/>
      <c r="I1109" s="489"/>
      <c r="J1109" s="489"/>
      <c r="K1109" s="489"/>
      <c r="L1109" s="489"/>
      <c r="M1109" s="490"/>
      <c r="N1109" s="491"/>
      <c r="O1109" s="491"/>
      <c r="P1109" s="491"/>
      <c r="Q1109" s="492"/>
      <c r="R1109" s="493"/>
      <c r="S1109" s="489"/>
      <c r="T1109" s="492"/>
      <c r="U1109" s="492"/>
      <c r="V1109" s="493"/>
      <c r="W1109" s="489"/>
      <c r="X1109" s="489"/>
      <c r="Y1109" s="493"/>
      <c r="Z1109" s="489"/>
      <c r="AA1109" s="489"/>
    </row>
    <row r="1110" spans="2:27">
      <c r="B1110" s="66" t="e">
        <f>LEFT(VLOOKUP(K1110,'TCon08 al 2019-02-26'!$A$1:$H$68,6,0),6)</f>
        <v>#N/A</v>
      </c>
      <c r="C1110" s="66" t="e">
        <f t="shared" si="73"/>
        <v>#N/A</v>
      </c>
      <c r="D1110" s="66" t="e">
        <f>VLOOKUP(K1110,'TCon08 al 2019-02-26'!$A$1:$H$68,8,0)</f>
        <v>#N/A</v>
      </c>
      <c r="E1110" s="66">
        <f t="shared" si="74"/>
        <v>1900</v>
      </c>
      <c r="F1110" s="66">
        <f t="shared" si="75"/>
        <v>0</v>
      </c>
      <c r="G1110" s="10" t="str">
        <f t="shared" si="76"/>
        <v>19000</v>
      </c>
      <c r="H1110" s="489"/>
      <c r="I1110" s="489"/>
      <c r="J1110" s="489"/>
      <c r="K1110" s="489"/>
      <c r="L1110" s="489"/>
      <c r="M1110" s="490"/>
      <c r="N1110" s="491"/>
      <c r="O1110" s="491"/>
      <c r="P1110" s="491"/>
      <c r="Q1110" s="492"/>
      <c r="R1110" s="493"/>
      <c r="S1110" s="489"/>
      <c r="T1110" s="492"/>
      <c r="U1110" s="492"/>
      <c r="V1110" s="493"/>
      <c r="W1110" s="489"/>
      <c r="X1110" s="489"/>
      <c r="Y1110" s="493"/>
      <c r="Z1110" s="489"/>
      <c r="AA1110" s="489"/>
    </row>
    <row r="1111" spans="2:27">
      <c r="B1111" s="66" t="e">
        <f>LEFT(VLOOKUP(K1111,'TCon08 al 2019-02-26'!$A$1:$H$68,6,0),6)</f>
        <v>#N/A</v>
      </c>
      <c r="C1111" s="66" t="e">
        <f t="shared" si="73"/>
        <v>#N/A</v>
      </c>
      <c r="D1111" s="66" t="e">
        <f>VLOOKUP(K1111,'TCon08 al 2019-02-26'!$A$1:$H$68,8,0)</f>
        <v>#N/A</v>
      </c>
      <c r="E1111" s="66">
        <f t="shared" si="74"/>
        <v>1900</v>
      </c>
      <c r="F1111" s="66">
        <f t="shared" si="75"/>
        <v>0</v>
      </c>
      <c r="G1111" s="10" t="str">
        <f t="shared" si="76"/>
        <v>19000</v>
      </c>
      <c r="H1111" s="489"/>
      <c r="I1111" s="489"/>
      <c r="J1111" s="489"/>
      <c r="K1111" s="489"/>
      <c r="L1111" s="489"/>
      <c r="M1111" s="490"/>
      <c r="N1111" s="491"/>
      <c r="O1111" s="491"/>
      <c r="P1111" s="491"/>
      <c r="Q1111" s="492"/>
      <c r="R1111" s="493"/>
      <c r="S1111" s="489"/>
      <c r="T1111" s="492"/>
      <c r="U1111" s="492"/>
      <c r="V1111" s="493"/>
      <c r="W1111" s="489"/>
      <c r="X1111" s="489"/>
      <c r="Y1111" s="493"/>
      <c r="Z1111" s="489"/>
      <c r="AA1111" s="489"/>
    </row>
    <row r="1112" spans="2:27">
      <c r="B1112" s="66" t="e">
        <f>LEFT(VLOOKUP(K1112,'TCon08 al 2019-02-26'!$A$1:$H$68,6,0),6)</f>
        <v>#N/A</v>
      </c>
      <c r="C1112" s="66" t="e">
        <f t="shared" si="73"/>
        <v>#N/A</v>
      </c>
      <c r="D1112" s="66" t="e">
        <f>VLOOKUP(K1112,'TCon08 al 2019-02-26'!$A$1:$H$68,8,0)</f>
        <v>#N/A</v>
      </c>
      <c r="E1112" s="66">
        <f t="shared" si="74"/>
        <v>1900</v>
      </c>
      <c r="F1112" s="66">
        <f t="shared" si="75"/>
        <v>0</v>
      </c>
      <c r="G1112" s="10" t="str">
        <f t="shared" si="76"/>
        <v>19000</v>
      </c>
      <c r="H1112" s="489"/>
      <c r="I1112" s="489"/>
      <c r="J1112" s="489"/>
      <c r="K1112" s="489"/>
      <c r="L1112" s="489"/>
      <c r="M1112" s="490"/>
      <c r="N1112" s="491"/>
      <c r="O1112" s="491"/>
      <c r="P1112" s="491"/>
      <c r="Q1112" s="492"/>
      <c r="R1112" s="493"/>
      <c r="S1112" s="489"/>
      <c r="T1112" s="492"/>
      <c r="U1112" s="492"/>
      <c r="V1112" s="493"/>
      <c r="W1112" s="489"/>
      <c r="X1112" s="489"/>
      <c r="Y1112" s="493"/>
      <c r="Z1112" s="489"/>
      <c r="AA1112" s="489"/>
    </row>
    <row r="1113" spans="2:27">
      <c r="B1113" s="66" t="e">
        <f>LEFT(VLOOKUP(K1113,'TCon08 al 2019-02-26'!$A$1:$H$68,6,0),6)</f>
        <v>#N/A</v>
      </c>
      <c r="C1113" s="66" t="e">
        <f t="shared" si="73"/>
        <v>#N/A</v>
      </c>
      <c r="D1113" s="66" t="e">
        <f>VLOOKUP(K1113,'TCon08 al 2019-02-26'!$A$1:$H$68,8,0)</f>
        <v>#N/A</v>
      </c>
      <c r="E1113" s="66">
        <f t="shared" si="74"/>
        <v>1900</v>
      </c>
      <c r="F1113" s="66">
        <f t="shared" si="75"/>
        <v>0</v>
      </c>
      <c r="G1113" s="10" t="str">
        <f t="shared" si="76"/>
        <v>19000</v>
      </c>
      <c r="H1113" s="489"/>
      <c r="I1113" s="489"/>
      <c r="J1113" s="489"/>
      <c r="K1113" s="489"/>
      <c r="L1113" s="489"/>
      <c r="M1113" s="490"/>
      <c r="N1113" s="491"/>
      <c r="O1113" s="491"/>
      <c r="P1113" s="491"/>
      <c r="Q1113" s="492"/>
      <c r="R1113" s="493"/>
      <c r="S1113" s="489"/>
      <c r="T1113" s="492"/>
      <c r="U1113" s="492"/>
      <c r="V1113" s="493"/>
      <c r="W1113" s="489"/>
      <c r="X1113" s="489"/>
      <c r="Y1113" s="493"/>
      <c r="Z1113" s="489"/>
      <c r="AA1113" s="489"/>
    </row>
    <row r="1114" spans="2:27">
      <c r="B1114" s="66" t="e">
        <f>LEFT(VLOOKUP(K1114,'TCon08 al 2019-02-26'!$A$1:$H$68,6,0),6)</f>
        <v>#N/A</v>
      </c>
      <c r="C1114" s="66" t="e">
        <f t="shared" si="73"/>
        <v>#N/A</v>
      </c>
      <c r="D1114" s="66" t="e">
        <f>VLOOKUP(K1114,'TCon08 al 2019-02-26'!$A$1:$H$68,8,0)</f>
        <v>#N/A</v>
      </c>
      <c r="E1114" s="66">
        <f t="shared" si="74"/>
        <v>1900</v>
      </c>
      <c r="F1114" s="66">
        <f t="shared" si="75"/>
        <v>0</v>
      </c>
      <c r="G1114" s="10" t="str">
        <f t="shared" si="76"/>
        <v>19000</v>
      </c>
      <c r="H1114" s="489"/>
      <c r="I1114" s="489"/>
      <c r="J1114" s="489"/>
      <c r="K1114" s="489"/>
      <c r="L1114" s="489"/>
      <c r="M1114" s="490"/>
      <c r="N1114" s="491"/>
      <c r="O1114" s="491"/>
      <c r="P1114" s="491"/>
      <c r="Q1114" s="492"/>
      <c r="R1114" s="493"/>
      <c r="S1114" s="489"/>
      <c r="T1114" s="492"/>
      <c r="U1114" s="492"/>
      <c r="V1114" s="493"/>
      <c r="W1114" s="489"/>
      <c r="X1114" s="489"/>
      <c r="Y1114" s="493"/>
      <c r="Z1114" s="489"/>
      <c r="AA1114" s="489"/>
    </row>
    <row r="1115" spans="2:27">
      <c r="B1115" s="66" t="e">
        <f>LEFT(VLOOKUP(K1115,'TCon08 al 2019-02-26'!$A$1:$H$68,6,0),6)</f>
        <v>#N/A</v>
      </c>
      <c r="C1115" s="66" t="e">
        <f t="shared" si="73"/>
        <v>#N/A</v>
      </c>
      <c r="D1115" s="66" t="e">
        <f>VLOOKUP(K1115,'TCon08 al 2019-02-26'!$A$1:$H$68,8,0)</f>
        <v>#N/A</v>
      </c>
      <c r="E1115" s="66">
        <f t="shared" si="74"/>
        <v>1900</v>
      </c>
      <c r="F1115" s="66">
        <f t="shared" si="75"/>
        <v>0</v>
      </c>
      <c r="G1115" s="10" t="str">
        <f t="shared" si="76"/>
        <v>19000</v>
      </c>
      <c r="H1115" s="489"/>
      <c r="I1115" s="489"/>
      <c r="J1115" s="489"/>
      <c r="K1115" s="489"/>
      <c r="L1115" s="489"/>
      <c r="M1115" s="490"/>
      <c r="N1115" s="491"/>
      <c r="O1115" s="491"/>
      <c r="P1115" s="491"/>
      <c r="Q1115" s="492"/>
      <c r="R1115" s="493"/>
      <c r="S1115" s="489"/>
      <c r="T1115" s="492"/>
      <c r="U1115" s="492"/>
      <c r="V1115" s="493"/>
      <c r="W1115" s="489"/>
      <c r="X1115" s="489"/>
      <c r="Y1115" s="493"/>
      <c r="Z1115" s="489"/>
      <c r="AA1115" s="489"/>
    </row>
    <row r="1116" spans="2:27">
      <c r="B1116" s="66" t="e">
        <f>LEFT(VLOOKUP(K1116,'TCon08 al 2019-02-26'!$A$1:$H$68,6,0),6)</f>
        <v>#N/A</v>
      </c>
      <c r="C1116" s="66" t="e">
        <f t="shared" si="73"/>
        <v>#N/A</v>
      </c>
      <c r="D1116" s="66" t="e">
        <f>VLOOKUP(K1116,'TCon08 al 2019-02-26'!$A$1:$H$68,8,0)</f>
        <v>#N/A</v>
      </c>
      <c r="E1116" s="66">
        <f t="shared" si="74"/>
        <v>1900</v>
      </c>
      <c r="F1116" s="66">
        <f t="shared" si="75"/>
        <v>0</v>
      </c>
      <c r="G1116" s="10" t="str">
        <f t="shared" si="76"/>
        <v>19000</v>
      </c>
      <c r="H1116" s="489"/>
      <c r="I1116" s="489"/>
      <c r="J1116" s="489"/>
      <c r="K1116" s="489"/>
      <c r="L1116" s="489"/>
      <c r="M1116" s="490"/>
      <c r="N1116" s="491"/>
      <c r="O1116" s="491"/>
      <c r="P1116" s="491"/>
      <c r="Q1116" s="492"/>
      <c r="R1116" s="493"/>
      <c r="S1116" s="489"/>
      <c r="T1116" s="492"/>
      <c r="U1116" s="492"/>
      <c r="V1116" s="493"/>
      <c r="W1116" s="489"/>
      <c r="X1116" s="489"/>
      <c r="Y1116" s="493"/>
      <c r="Z1116" s="489"/>
      <c r="AA1116" s="489"/>
    </row>
    <row r="1117" spans="2:27">
      <c r="B1117" s="66" t="e">
        <f>LEFT(VLOOKUP(K1117,'TCon08 al 2019-02-26'!$A$1:$H$68,6,0),6)</f>
        <v>#N/A</v>
      </c>
      <c r="C1117" s="66" t="e">
        <f t="shared" si="73"/>
        <v>#N/A</v>
      </c>
      <c r="D1117" s="66" t="e">
        <f>VLOOKUP(K1117,'TCon08 al 2019-02-26'!$A$1:$H$68,8,0)</f>
        <v>#N/A</v>
      </c>
      <c r="E1117" s="66">
        <f t="shared" si="74"/>
        <v>1900</v>
      </c>
      <c r="F1117" s="66">
        <f t="shared" si="75"/>
        <v>0</v>
      </c>
      <c r="G1117" s="10" t="str">
        <f t="shared" si="76"/>
        <v>19000</v>
      </c>
      <c r="H1117" s="489"/>
      <c r="I1117" s="489"/>
      <c r="J1117" s="489"/>
      <c r="K1117" s="489"/>
      <c r="L1117" s="489"/>
      <c r="M1117" s="490"/>
      <c r="N1117" s="491"/>
      <c r="O1117" s="491"/>
      <c r="P1117" s="491"/>
      <c r="Q1117" s="492"/>
      <c r="R1117" s="493"/>
      <c r="S1117" s="489"/>
      <c r="T1117" s="492"/>
      <c r="U1117" s="492"/>
      <c r="V1117" s="493"/>
      <c r="W1117" s="489"/>
      <c r="X1117" s="489"/>
      <c r="Y1117" s="493"/>
      <c r="Z1117" s="489"/>
      <c r="AA1117" s="489"/>
    </row>
    <row r="1118" spans="2:27">
      <c r="B1118" s="66" t="e">
        <f>LEFT(VLOOKUP(K1118,'TCon08 al 2019-02-26'!$A$1:$H$68,6,0),6)</f>
        <v>#N/A</v>
      </c>
      <c r="C1118" s="66" t="e">
        <f t="shared" si="73"/>
        <v>#N/A</v>
      </c>
      <c r="D1118" s="66" t="e">
        <f>VLOOKUP(K1118,'TCon08 al 2019-02-26'!$A$1:$H$68,8,0)</f>
        <v>#N/A</v>
      </c>
      <c r="E1118" s="66">
        <f t="shared" si="74"/>
        <v>1900</v>
      </c>
      <c r="F1118" s="66">
        <f t="shared" si="75"/>
        <v>0</v>
      </c>
      <c r="G1118" s="10" t="str">
        <f t="shared" si="76"/>
        <v>19000</v>
      </c>
      <c r="H1118" s="489"/>
      <c r="I1118" s="489"/>
      <c r="J1118" s="489"/>
      <c r="K1118" s="489"/>
      <c r="L1118" s="489"/>
      <c r="M1118" s="490"/>
      <c r="N1118" s="491"/>
      <c r="O1118" s="491"/>
      <c r="P1118" s="491"/>
      <c r="Q1118" s="492"/>
      <c r="R1118" s="493"/>
      <c r="S1118" s="489"/>
      <c r="T1118" s="492"/>
      <c r="U1118" s="492"/>
      <c r="V1118" s="493"/>
      <c r="W1118" s="489"/>
      <c r="X1118" s="489"/>
      <c r="Y1118" s="493"/>
      <c r="Z1118" s="489"/>
      <c r="AA1118" s="489"/>
    </row>
    <row r="1119" spans="2:27">
      <c r="B1119" s="66" t="e">
        <f>LEFT(VLOOKUP(K1119,'TCon08 al 2019-02-26'!$A$1:$H$68,6,0),6)</f>
        <v>#N/A</v>
      </c>
      <c r="C1119" s="66" t="e">
        <f t="shared" si="73"/>
        <v>#N/A</v>
      </c>
      <c r="D1119" s="66" t="e">
        <f>VLOOKUP(K1119,'TCon08 al 2019-02-26'!$A$1:$H$68,8,0)</f>
        <v>#N/A</v>
      </c>
      <c r="E1119" s="66">
        <f t="shared" si="74"/>
        <v>1900</v>
      </c>
      <c r="F1119" s="66">
        <f t="shared" si="75"/>
        <v>0</v>
      </c>
      <c r="G1119" s="10" t="str">
        <f t="shared" si="76"/>
        <v>19000</v>
      </c>
      <c r="H1119" s="489"/>
      <c r="I1119" s="489"/>
      <c r="J1119" s="489"/>
      <c r="K1119" s="489"/>
      <c r="L1119" s="489"/>
      <c r="M1119" s="490"/>
      <c r="N1119" s="491"/>
      <c r="O1119" s="491"/>
      <c r="P1119" s="491"/>
      <c r="Q1119" s="492"/>
      <c r="R1119" s="493"/>
      <c r="S1119" s="489"/>
      <c r="T1119" s="492"/>
      <c r="U1119" s="492"/>
      <c r="V1119" s="493"/>
      <c r="W1119" s="489"/>
      <c r="X1119" s="489"/>
      <c r="Y1119" s="493"/>
      <c r="Z1119" s="489"/>
      <c r="AA1119" s="489"/>
    </row>
    <row r="1120" spans="2:27">
      <c r="B1120" s="66" t="e">
        <f>LEFT(VLOOKUP(K1120,'TCon08 al 2019-02-26'!$A$1:$H$68,6,0),6)</f>
        <v>#N/A</v>
      </c>
      <c r="C1120" s="66" t="e">
        <f t="shared" si="73"/>
        <v>#N/A</v>
      </c>
      <c r="D1120" s="66" t="e">
        <f>VLOOKUP(K1120,'TCon08 al 2019-02-26'!$A$1:$H$68,8,0)</f>
        <v>#N/A</v>
      </c>
      <c r="E1120" s="66">
        <f t="shared" si="74"/>
        <v>1900</v>
      </c>
      <c r="F1120" s="66">
        <f t="shared" si="75"/>
        <v>0</v>
      </c>
      <c r="G1120" s="10" t="str">
        <f t="shared" si="76"/>
        <v>19000</v>
      </c>
      <c r="H1120" s="489"/>
      <c r="I1120" s="489"/>
      <c r="J1120" s="489"/>
      <c r="K1120" s="489"/>
      <c r="L1120" s="489"/>
      <c r="M1120" s="490"/>
      <c r="N1120" s="491"/>
      <c r="O1120" s="491"/>
      <c r="P1120" s="491"/>
      <c r="Q1120" s="492"/>
      <c r="R1120" s="493"/>
      <c r="S1120" s="489"/>
      <c r="T1120" s="492"/>
      <c r="U1120" s="492"/>
      <c r="V1120" s="493"/>
      <c r="W1120" s="489"/>
      <c r="X1120" s="489"/>
      <c r="Y1120" s="493"/>
      <c r="Z1120" s="489"/>
      <c r="AA1120" s="489"/>
    </row>
    <row r="1121" spans="2:27">
      <c r="B1121" s="66" t="e">
        <f>LEFT(VLOOKUP(K1121,'TCon08 al 2019-02-26'!$A$1:$H$68,6,0),6)</f>
        <v>#N/A</v>
      </c>
      <c r="C1121" s="66" t="e">
        <f t="shared" si="73"/>
        <v>#N/A</v>
      </c>
      <c r="D1121" s="66" t="e">
        <f>VLOOKUP(K1121,'TCon08 al 2019-02-26'!$A$1:$H$68,8,0)</f>
        <v>#N/A</v>
      </c>
      <c r="E1121" s="66">
        <f t="shared" si="74"/>
        <v>1900</v>
      </c>
      <c r="F1121" s="66">
        <f t="shared" si="75"/>
        <v>0</v>
      </c>
      <c r="G1121" s="10" t="str">
        <f t="shared" si="76"/>
        <v>19000</v>
      </c>
      <c r="H1121" s="489"/>
      <c r="I1121" s="489"/>
      <c r="J1121" s="489"/>
      <c r="K1121" s="489"/>
      <c r="L1121" s="489"/>
      <c r="M1121" s="490"/>
      <c r="N1121" s="491"/>
      <c r="O1121" s="491"/>
      <c r="P1121" s="491"/>
      <c r="Q1121" s="492"/>
      <c r="R1121" s="493"/>
      <c r="S1121" s="489"/>
      <c r="T1121" s="492"/>
      <c r="U1121" s="492"/>
      <c r="V1121" s="493"/>
      <c r="W1121" s="489"/>
      <c r="X1121" s="489"/>
      <c r="Y1121" s="493"/>
      <c r="Z1121" s="489"/>
      <c r="AA1121" s="489"/>
    </row>
    <row r="1122" spans="2:27">
      <c r="B1122" s="66" t="e">
        <f>LEFT(VLOOKUP(K1122,'TCon08 al 2019-02-26'!$A$1:$H$68,6,0),6)</f>
        <v>#N/A</v>
      </c>
      <c r="C1122" s="66" t="e">
        <f t="shared" si="73"/>
        <v>#N/A</v>
      </c>
      <c r="D1122" s="66" t="e">
        <f>VLOOKUP(K1122,'TCon08 al 2019-02-26'!$A$1:$H$68,8,0)</f>
        <v>#N/A</v>
      </c>
      <c r="E1122" s="66">
        <f t="shared" si="74"/>
        <v>1900</v>
      </c>
      <c r="F1122" s="66">
        <f t="shared" si="75"/>
        <v>0</v>
      </c>
      <c r="G1122" s="10" t="str">
        <f t="shared" si="76"/>
        <v>19000</v>
      </c>
      <c r="H1122" s="489"/>
      <c r="I1122" s="489"/>
      <c r="J1122" s="489"/>
      <c r="K1122" s="489"/>
      <c r="L1122" s="489"/>
      <c r="M1122" s="490"/>
      <c r="N1122" s="491"/>
      <c r="O1122" s="491"/>
      <c r="P1122" s="491"/>
      <c r="Q1122" s="492"/>
      <c r="R1122" s="493"/>
      <c r="S1122" s="489"/>
      <c r="T1122" s="492"/>
      <c r="U1122" s="492"/>
      <c r="V1122" s="493"/>
      <c r="W1122" s="489"/>
      <c r="X1122" s="489"/>
      <c r="Y1122" s="493"/>
      <c r="Z1122" s="489"/>
      <c r="AA1122" s="489"/>
    </row>
    <row r="1123" spans="2:27">
      <c r="B1123" s="66" t="e">
        <f>LEFT(VLOOKUP(K1123,'TCon08 al 2019-02-26'!$A$1:$H$68,6,0),6)</f>
        <v>#N/A</v>
      </c>
      <c r="C1123" s="66" t="e">
        <f t="shared" ref="C1123:C1165" si="77">CONCATENATE(MID(B1123,1,1),".",MID(B1123,2,1),".",MID(B1123,3,2),".",MID(B1123,5,2))</f>
        <v>#N/A</v>
      </c>
      <c r="D1123" s="66" t="e">
        <f>VLOOKUP(K1123,'TCon08 al 2019-02-26'!$A$1:$H$68,8,0)</f>
        <v>#N/A</v>
      </c>
      <c r="E1123" s="66">
        <f t="shared" ref="E1123:E1165" si="78">YEAR(J1123)</f>
        <v>1900</v>
      </c>
      <c r="F1123" s="66">
        <f t="shared" si="75"/>
        <v>0</v>
      </c>
      <c r="G1123" s="10" t="str">
        <f t="shared" si="76"/>
        <v>19000</v>
      </c>
      <c r="H1123" s="489"/>
      <c r="I1123" s="489"/>
      <c r="J1123" s="489"/>
      <c r="K1123" s="489"/>
      <c r="L1123" s="489"/>
      <c r="M1123" s="490"/>
      <c r="N1123" s="491"/>
      <c r="O1123" s="491"/>
      <c r="P1123" s="491"/>
      <c r="Q1123" s="492"/>
      <c r="R1123" s="493"/>
      <c r="S1123" s="489"/>
      <c r="T1123" s="492"/>
      <c r="U1123" s="492"/>
      <c r="V1123" s="493"/>
      <c r="W1123" s="489"/>
      <c r="X1123" s="489"/>
      <c r="Y1123" s="493"/>
      <c r="Z1123" s="489"/>
      <c r="AA1123" s="489"/>
    </row>
    <row r="1124" spans="2:27">
      <c r="B1124" s="66" t="e">
        <f>LEFT(VLOOKUP(K1124,'TCon08 al 2019-02-26'!$A$1:$H$68,6,0),6)</f>
        <v>#N/A</v>
      </c>
      <c r="C1124" s="66" t="e">
        <f t="shared" si="77"/>
        <v>#N/A</v>
      </c>
      <c r="D1124" s="66" t="e">
        <f>VLOOKUP(K1124,'TCon08 al 2019-02-26'!$A$1:$H$68,8,0)</f>
        <v>#N/A</v>
      </c>
      <c r="E1124" s="66">
        <f t="shared" si="78"/>
        <v>1900</v>
      </c>
      <c r="F1124" s="66">
        <f t="shared" si="75"/>
        <v>0</v>
      </c>
      <c r="G1124" s="10" t="str">
        <f t="shared" si="76"/>
        <v>19000</v>
      </c>
      <c r="H1124" s="489"/>
      <c r="I1124" s="489"/>
      <c r="J1124" s="489"/>
      <c r="K1124" s="489"/>
      <c r="L1124" s="489"/>
      <c r="M1124" s="490"/>
      <c r="N1124" s="491"/>
      <c r="O1124" s="491"/>
      <c r="P1124" s="491"/>
      <c r="Q1124" s="492"/>
      <c r="R1124" s="493"/>
      <c r="S1124" s="489"/>
      <c r="T1124" s="492"/>
      <c r="U1124" s="492"/>
      <c r="V1124" s="493"/>
      <c r="W1124" s="489"/>
      <c r="X1124" s="489"/>
      <c r="Y1124" s="493"/>
      <c r="Z1124" s="489"/>
      <c r="AA1124" s="489"/>
    </row>
    <row r="1125" spans="2:27">
      <c r="B1125" s="66" t="e">
        <f>LEFT(VLOOKUP(K1125,'TCon08 al 2019-02-26'!$A$1:$H$68,6,0),6)</f>
        <v>#N/A</v>
      </c>
      <c r="C1125" s="66" t="e">
        <f t="shared" si="77"/>
        <v>#N/A</v>
      </c>
      <c r="D1125" s="66" t="e">
        <f>VLOOKUP(K1125,'TCon08 al 2019-02-26'!$A$1:$H$68,8,0)</f>
        <v>#N/A</v>
      </c>
      <c r="E1125" s="66">
        <f t="shared" si="78"/>
        <v>1900</v>
      </c>
      <c r="F1125" s="66">
        <f t="shared" si="75"/>
        <v>0</v>
      </c>
      <c r="G1125" s="10" t="str">
        <f t="shared" si="76"/>
        <v>19000</v>
      </c>
      <c r="H1125" s="489"/>
      <c r="I1125" s="489"/>
      <c r="J1125" s="489"/>
      <c r="K1125" s="489"/>
      <c r="L1125" s="489"/>
      <c r="M1125" s="490"/>
      <c r="N1125" s="491"/>
      <c r="O1125" s="491"/>
      <c r="P1125" s="491"/>
      <c r="Q1125" s="492"/>
      <c r="R1125" s="493"/>
      <c r="S1125" s="489"/>
      <c r="T1125" s="492"/>
      <c r="U1125" s="492"/>
      <c r="V1125" s="493"/>
      <c r="W1125" s="489"/>
      <c r="X1125" s="489"/>
      <c r="Y1125" s="493"/>
      <c r="Z1125" s="489"/>
      <c r="AA1125" s="489"/>
    </row>
    <row r="1126" spans="2:27">
      <c r="B1126" s="66" t="e">
        <f>LEFT(VLOOKUP(K1126,'TCon08 al 2019-02-26'!$A$1:$H$68,6,0),6)</f>
        <v>#N/A</v>
      </c>
      <c r="C1126" s="66" t="e">
        <f t="shared" si="77"/>
        <v>#N/A</v>
      </c>
      <c r="D1126" s="66" t="e">
        <f>VLOOKUP(K1126,'TCon08 al 2019-02-26'!$A$1:$H$68,8,0)</f>
        <v>#N/A</v>
      </c>
      <c r="E1126" s="66">
        <f t="shared" si="78"/>
        <v>1900</v>
      </c>
      <c r="F1126" s="66">
        <f t="shared" si="75"/>
        <v>0</v>
      </c>
      <c r="G1126" s="10" t="str">
        <f t="shared" si="76"/>
        <v>19000</v>
      </c>
      <c r="H1126" s="489"/>
      <c r="I1126" s="489"/>
      <c r="J1126" s="489"/>
      <c r="K1126" s="489"/>
      <c r="L1126" s="489"/>
      <c r="M1126" s="490"/>
      <c r="N1126" s="491"/>
      <c r="O1126" s="491"/>
      <c r="P1126" s="491"/>
      <c r="Q1126" s="492"/>
      <c r="R1126" s="493"/>
      <c r="S1126" s="489"/>
      <c r="T1126" s="492"/>
      <c r="U1126" s="492"/>
      <c r="V1126" s="493"/>
      <c r="W1126" s="489"/>
      <c r="X1126" s="489"/>
      <c r="Y1126" s="493"/>
      <c r="Z1126" s="489"/>
      <c r="AA1126" s="489"/>
    </row>
    <row r="1127" spans="2:27">
      <c r="B1127" s="66" t="e">
        <f>LEFT(VLOOKUP(K1127,'TCon08 al 2019-02-26'!$A$1:$H$68,6,0),6)</f>
        <v>#N/A</v>
      </c>
      <c r="C1127" s="66" t="e">
        <f t="shared" si="77"/>
        <v>#N/A</v>
      </c>
      <c r="D1127" s="66" t="e">
        <f>VLOOKUP(K1127,'TCon08 al 2019-02-26'!$A$1:$H$68,8,0)</f>
        <v>#N/A</v>
      </c>
      <c r="E1127" s="66">
        <f t="shared" si="78"/>
        <v>1900</v>
      </c>
      <c r="F1127" s="66">
        <f t="shared" si="75"/>
        <v>0</v>
      </c>
      <c r="G1127" s="10" t="str">
        <f t="shared" si="76"/>
        <v>19000</v>
      </c>
      <c r="H1127" s="489"/>
      <c r="I1127" s="489"/>
      <c r="J1127" s="489"/>
      <c r="K1127" s="489"/>
      <c r="L1127" s="489"/>
      <c r="M1127" s="490"/>
      <c r="N1127" s="491"/>
      <c r="O1127" s="491"/>
      <c r="P1127" s="491"/>
      <c r="Q1127" s="492"/>
      <c r="R1127" s="493"/>
      <c r="S1127" s="489"/>
      <c r="T1127" s="492"/>
      <c r="U1127" s="492"/>
      <c r="V1127" s="493"/>
      <c r="W1127" s="489"/>
      <c r="X1127" s="489"/>
      <c r="Y1127" s="493"/>
      <c r="Z1127" s="489"/>
      <c r="AA1127" s="489"/>
    </row>
    <row r="1128" spans="2:27">
      <c r="B1128" s="66" t="e">
        <f>LEFT(VLOOKUP(K1128,'TCon08 al 2019-02-26'!$A$1:$H$68,6,0),6)</f>
        <v>#N/A</v>
      </c>
      <c r="C1128" s="66" t="e">
        <f t="shared" si="77"/>
        <v>#N/A</v>
      </c>
      <c r="D1128" s="66" t="e">
        <f>VLOOKUP(K1128,'TCon08 al 2019-02-26'!$A$1:$H$68,8,0)</f>
        <v>#N/A</v>
      </c>
      <c r="E1128" s="66">
        <f t="shared" si="78"/>
        <v>1900</v>
      </c>
      <c r="F1128" s="66">
        <f t="shared" si="75"/>
        <v>0</v>
      </c>
      <c r="G1128" s="10" t="str">
        <f t="shared" si="76"/>
        <v>19000</v>
      </c>
      <c r="H1128" s="489"/>
      <c r="I1128" s="489"/>
      <c r="J1128" s="489"/>
      <c r="K1128" s="489"/>
      <c r="L1128" s="489"/>
      <c r="M1128" s="490"/>
      <c r="N1128" s="491"/>
      <c r="O1128" s="491"/>
      <c r="P1128" s="491"/>
      <c r="Q1128" s="492"/>
      <c r="R1128" s="493"/>
      <c r="S1128" s="489"/>
      <c r="T1128" s="492"/>
      <c r="U1128" s="492"/>
      <c r="V1128" s="493"/>
      <c r="W1128" s="489"/>
      <c r="X1128" s="489"/>
      <c r="Y1128" s="493"/>
      <c r="Z1128" s="489"/>
      <c r="AA1128" s="489"/>
    </row>
    <row r="1129" spans="2:27">
      <c r="B1129" s="66" t="e">
        <f>LEFT(VLOOKUP(K1129,'TCon08 al 2019-02-26'!$A$1:$H$68,6,0),6)</f>
        <v>#N/A</v>
      </c>
      <c r="C1129" s="66" t="e">
        <f t="shared" si="77"/>
        <v>#N/A</v>
      </c>
      <c r="D1129" s="66" t="e">
        <f>VLOOKUP(K1129,'TCon08 al 2019-02-26'!$A$1:$H$68,8,0)</f>
        <v>#N/A</v>
      </c>
      <c r="E1129" s="66">
        <f t="shared" si="78"/>
        <v>1900</v>
      </c>
      <c r="F1129" s="66">
        <f t="shared" si="75"/>
        <v>0</v>
      </c>
      <c r="G1129" s="10" t="str">
        <f t="shared" si="76"/>
        <v>19000</v>
      </c>
      <c r="H1129" s="489"/>
      <c r="I1129" s="489"/>
      <c r="J1129" s="489"/>
      <c r="K1129" s="489"/>
      <c r="L1129" s="489"/>
      <c r="M1129" s="490"/>
      <c r="N1129" s="491"/>
      <c r="O1129" s="491"/>
      <c r="P1129" s="491"/>
      <c r="Q1129" s="492"/>
      <c r="R1129" s="493"/>
      <c r="S1129" s="489"/>
      <c r="T1129" s="492"/>
      <c r="U1129" s="492"/>
      <c r="V1129" s="493"/>
      <c r="W1129" s="489"/>
      <c r="X1129" s="489"/>
      <c r="Y1129" s="493"/>
      <c r="Z1129" s="489"/>
      <c r="AA1129" s="489"/>
    </row>
    <row r="1130" spans="2:27">
      <c r="B1130" s="66" t="e">
        <f>LEFT(VLOOKUP(K1130,'TCon08 al 2019-02-26'!$A$1:$H$68,6,0),6)</f>
        <v>#N/A</v>
      </c>
      <c r="C1130" s="66" t="e">
        <f t="shared" si="77"/>
        <v>#N/A</v>
      </c>
      <c r="D1130" s="66" t="e">
        <f>VLOOKUP(K1130,'TCon08 al 2019-02-26'!$A$1:$H$68,8,0)</f>
        <v>#N/A</v>
      </c>
      <c r="E1130" s="66">
        <f t="shared" si="78"/>
        <v>1900</v>
      </c>
      <c r="F1130" s="66">
        <f t="shared" si="75"/>
        <v>0</v>
      </c>
      <c r="G1130" s="10" t="str">
        <f t="shared" si="76"/>
        <v>19000</v>
      </c>
      <c r="H1130" s="489"/>
      <c r="I1130" s="489"/>
      <c r="J1130" s="489"/>
      <c r="K1130" s="489"/>
      <c r="L1130" s="489"/>
      <c r="M1130" s="490"/>
      <c r="N1130" s="491"/>
      <c r="O1130" s="491"/>
      <c r="P1130" s="491"/>
      <c r="Q1130" s="492"/>
      <c r="R1130" s="493"/>
      <c r="S1130" s="489"/>
      <c r="T1130" s="492"/>
      <c r="U1130" s="492"/>
      <c r="V1130" s="493"/>
      <c r="W1130" s="489"/>
      <c r="X1130" s="489"/>
      <c r="Y1130" s="493"/>
      <c r="Z1130" s="489"/>
      <c r="AA1130" s="489"/>
    </row>
    <row r="1131" spans="2:27">
      <c r="B1131" s="66" t="e">
        <f>LEFT(VLOOKUP(K1131,'TCon08 al 2019-02-26'!$A$1:$H$68,6,0),6)</f>
        <v>#N/A</v>
      </c>
      <c r="C1131" s="66" t="e">
        <f t="shared" si="77"/>
        <v>#N/A</v>
      </c>
      <c r="D1131" s="66" t="e">
        <f>VLOOKUP(K1131,'TCon08 al 2019-02-26'!$A$1:$H$68,8,0)</f>
        <v>#N/A</v>
      </c>
      <c r="E1131" s="66">
        <f t="shared" si="78"/>
        <v>1900</v>
      </c>
      <c r="F1131" s="66">
        <f t="shared" si="75"/>
        <v>0</v>
      </c>
      <c r="G1131" s="10" t="str">
        <f t="shared" si="76"/>
        <v>19000</v>
      </c>
      <c r="H1131" s="489"/>
      <c r="I1131" s="489"/>
      <c r="J1131" s="489"/>
      <c r="K1131" s="489"/>
      <c r="L1131" s="489"/>
      <c r="M1131" s="490"/>
      <c r="N1131" s="491"/>
      <c r="O1131" s="491"/>
      <c r="P1131" s="491"/>
      <c r="Q1131" s="492"/>
      <c r="R1131" s="493"/>
      <c r="S1131" s="489"/>
      <c r="T1131" s="492"/>
      <c r="U1131" s="492"/>
      <c r="V1131" s="493"/>
      <c r="W1131" s="489"/>
      <c r="X1131" s="489"/>
      <c r="Y1131" s="493"/>
      <c r="Z1131" s="489"/>
      <c r="AA1131" s="489"/>
    </row>
    <row r="1132" spans="2:27">
      <c r="B1132" s="66" t="e">
        <f>LEFT(VLOOKUP(K1132,'TCon08 al 2019-02-26'!$A$1:$H$68,6,0),6)</f>
        <v>#N/A</v>
      </c>
      <c r="C1132" s="66" t="e">
        <f t="shared" si="77"/>
        <v>#N/A</v>
      </c>
      <c r="D1132" s="66" t="e">
        <f>VLOOKUP(K1132,'TCon08 al 2019-02-26'!$A$1:$H$68,8,0)</f>
        <v>#N/A</v>
      </c>
      <c r="E1132" s="66">
        <f t="shared" si="78"/>
        <v>1900</v>
      </c>
      <c r="F1132" s="66">
        <f t="shared" si="75"/>
        <v>0</v>
      </c>
      <c r="G1132" s="10" t="str">
        <f t="shared" si="76"/>
        <v>19000</v>
      </c>
      <c r="H1132" s="489"/>
      <c r="I1132" s="489"/>
      <c r="J1132" s="489"/>
      <c r="K1132" s="489"/>
      <c r="L1132" s="489"/>
      <c r="M1132" s="490"/>
      <c r="N1132" s="491"/>
      <c r="O1132" s="491"/>
      <c r="P1132" s="491"/>
      <c r="Q1132" s="492"/>
      <c r="R1132" s="493"/>
      <c r="S1132" s="489"/>
      <c r="T1132" s="492"/>
      <c r="U1132" s="492"/>
      <c r="V1132" s="493"/>
      <c r="W1132" s="489"/>
      <c r="X1132" s="489"/>
      <c r="Y1132" s="493"/>
      <c r="Z1132" s="489"/>
      <c r="AA1132" s="489"/>
    </row>
    <row r="1133" spans="2:27">
      <c r="B1133" s="66" t="e">
        <f>LEFT(VLOOKUP(K1133,'TCon08 al 2019-02-26'!$A$1:$H$68,6,0),6)</f>
        <v>#N/A</v>
      </c>
      <c r="C1133" s="66" t="e">
        <f t="shared" si="77"/>
        <v>#N/A</v>
      </c>
      <c r="D1133" s="66" t="e">
        <f>VLOOKUP(K1133,'TCon08 al 2019-02-26'!$A$1:$H$68,8,0)</f>
        <v>#N/A</v>
      </c>
      <c r="E1133" s="66">
        <f t="shared" si="78"/>
        <v>1900</v>
      </c>
      <c r="F1133" s="66">
        <f t="shared" si="75"/>
        <v>0</v>
      </c>
      <c r="G1133" s="10" t="str">
        <f t="shared" si="76"/>
        <v>19000</v>
      </c>
      <c r="H1133" s="489"/>
      <c r="I1133" s="489"/>
      <c r="J1133" s="489"/>
      <c r="K1133" s="489"/>
      <c r="L1133" s="489"/>
      <c r="M1133" s="490"/>
      <c r="N1133" s="491"/>
      <c r="O1133" s="491"/>
      <c r="P1133" s="491"/>
      <c r="Q1133" s="492"/>
      <c r="R1133" s="493"/>
      <c r="S1133" s="489"/>
      <c r="T1133" s="492"/>
      <c r="U1133" s="492"/>
      <c r="V1133" s="493"/>
      <c r="W1133" s="489"/>
      <c r="X1133" s="489"/>
      <c r="Y1133" s="493"/>
      <c r="Z1133" s="489"/>
      <c r="AA1133" s="489"/>
    </row>
    <row r="1134" spans="2:27">
      <c r="B1134" s="66" t="e">
        <f>LEFT(VLOOKUP(K1134,'TCon08 al 2019-02-26'!$A$1:$H$68,6,0),6)</f>
        <v>#N/A</v>
      </c>
      <c r="C1134" s="66" t="e">
        <f t="shared" si="77"/>
        <v>#N/A</v>
      </c>
      <c r="D1134" s="66" t="e">
        <f>VLOOKUP(K1134,'TCon08 al 2019-02-26'!$A$1:$H$68,8,0)</f>
        <v>#N/A</v>
      </c>
      <c r="E1134" s="66">
        <f t="shared" si="78"/>
        <v>1900</v>
      </c>
      <c r="F1134" s="66">
        <f t="shared" si="75"/>
        <v>0</v>
      </c>
      <c r="G1134" s="10" t="str">
        <f t="shared" si="76"/>
        <v>19000</v>
      </c>
      <c r="H1134" s="489"/>
      <c r="I1134" s="489"/>
      <c r="J1134" s="489"/>
      <c r="K1134" s="489"/>
      <c r="L1134" s="489"/>
      <c r="M1134" s="490"/>
      <c r="N1134" s="491"/>
      <c r="O1134" s="491"/>
      <c r="P1134" s="491"/>
      <c r="Q1134" s="492"/>
      <c r="R1134" s="493"/>
      <c r="S1134" s="489"/>
      <c r="T1134" s="492"/>
      <c r="U1134" s="492"/>
      <c r="V1134" s="493"/>
      <c r="W1134" s="489"/>
      <c r="X1134" s="489"/>
      <c r="Y1134" s="493"/>
      <c r="Z1134" s="489"/>
      <c r="AA1134" s="489"/>
    </row>
    <row r="1135" spans="2:27">
      <c r="B1135" s="66" t="e">
        <f>LEFT(VLOOKUP(K1135,'TCon08 al 2019-02-26'!$A$1:$H$68,6,0),6)</f>
        <v>#N/A</v>
      </c>
      <c r="C1135" s="66" t="e">
        <f t="shared" si="77"/>
        <v>#N/A</v>
      </c>
      <c r="D1135" s="66" t="e">
        <f>VLOOKUP(K1135,'TCon08 al 2019-02-26'!$A$1:$H$68,8,0)</f>
        <v>#N/A</v>
      </c>
      <c r="E1135" s="66">
        <f t="shared" si="78"/>
        <v>1900</v>
      </c>
      <c r="F1135" s="66">
        <f t="shared" si="75"/>
        <v>0</v>
      </c>
      <c r="G1135" s="10" t="str">
        <f t="shared" si="76"/>
        <v>19000</v>
      </c>
      <c r="H1135" s="489"/>
      <c r="I1135" s="489"/>
      <c r="J1135" s="489"/>
      <c r="K1135" s="489"/>
      <c r="L1135" s="489"/>
      <c r="M1135" s="490"/>
      <c r="N1135" s="491"/>
      <c r="O1135" s="491"/>
      <c r="P1135" s="491"/>
      <c r="Q1135" s="492"/>
      <c r="R1135" s="493"/>
      <c r="S1135" s="489"/>
      <c r="T1135" s="492"/>
      <c r="U1135" s="492"/>
      <c r="V1135" s="493"/>
      <c r="W1135" s="489"/>
      <c r="X1135" s="489"/>
      <c r="Y1135" s="493"/>
      <c r="Z1135" s="489"/>
      <c r="AA1135" s="489"/>
    </row>
    <row r="1136" spans="2:27">
      <c r="B1136" s="66" t="e">
        <f>LEFT(VLOOKUP(K1136,'TCon08 al 2019-02-26'!$A$1:$H$68,6,0),6)</f>
        <v>#N/A</v>
      </c>
      <c r="C1136" s="66" t="e">
        <f t="shared" si="77"/>
        <v>#N/A</v>
      </c>
      <c r="D1136" s="66" t="e">
        <f>VLOOKUP(K1136,'TCon08 al 2019-02-26'!$A$1:$H$68,8,0)</f>
        <v>#N/A</v>
      </c>
      <c r="E1136" s="66">
        <f t="shared" si="78"/>
        <v>1900</v>
      </c>
      <c r="F1136" s="66">
        <f t="shared" si="75"/>
        <v>0</v>
      </c>
      <c r="G1136" s="10" t="str">
        <f t="shared" si="76"/>
        <v>19000</v>
      </c>
      <c r="H1136" s="489"/>
      <c r="I1136" s="489"/>
      <c r="J1136" s="489"/>
      <c r="K1136" s="489"/>
      <c r="L1136" s="489"/>
      <c r="M1136" s="490"/>
      <c r="N1136" s="491"/>
      <c r="O1136" s="491"/>
      <c r="P1136" s="491"/>
      <c r="Q1136" s="492"/>
      <c r="R1136" s="493"/>
      <c r="S1136" s="489"/>
      <c r="T1136" s="492"/>
      <c r="U1136" s="492"/>
      <c r="V1136" s="493"/>
      <c r="W1136" s="489"/>
      <c r="X1136" s="489"/>
      <c r="Y1136" s="493"/>
      <c r="Z1136" s="489"/>
      <c r="AA1136" s="489"/>
    </row>
    <row r="1137" spans="2:27">
      <c r="B1137" s="66" t="e">
        <f>LEFT(VLOOKUP(K1137,'TCon08 al 2019-02-26'!$A$1:$H$68,6,0),6)</f>
        <v>#N/A</v>
      </c>
      <c r="C1137" s="66" t="e">
        <f t="shared" si="77"/>
        <v>#N/A</v>
      </c>
      <c r="D1137" s="66" t="e">
        <f>VLOOKUP(K1137,'TCon08 al 2019-02-26'!$A$1:$H$68,8,0)</f>
        <v>#N/A</v>
      </c>
      <c r="E1137" s="66">
        <f t="shared" si="78"/>
        <v>1900</v>
      </c>
      <c r="F1137" s="66">
        <f t="shared" si="75"/>
        <v>0</v>
      </c>
      <c r="G1137" s="10" t="str">
        <f t="shared" si="76"/>
        <v>19000</v>
      </c>
      <c r="H1137" s="489"/>
      <c r="I1137" s="489"/>
      <c r="J1137" s="489"/>
      <c r="K1137" s="489"/>
      <c r="L1137" s="489"/>
      <c r="M1137" s="490"/>
      <c r="N1137" s="491"/>
      <c r="O1137" s="491"/>
      <c r="P1137" s="491"/>
      <c r="Q1137" s="492"/>
      <c r="R1137" s="493"/>
      <c r="S1137" s="489"/>
      <c r="T1137" s="492"/>
      <c r="U1137" s="492"/>
      <c r="V1137" s="493"/>
      <c r="W1137" s="489"/>
      <c r="X1137" s="489"/>
      <c r="Y1137" s="493"/>
      <c r="Z1137" s="489"/>
      <c r="AA1137" s="489"/>
    </row>
    <row r="1138" spans="2:27">
      <c r="B1138" s="66" t="e">
        <f>LEFT(VLOOKUP(K1138,'TCon08 al 2019-02-26'!$A$1:$H$68,6,0),6)</f>
        <v>#N/A</v>
      </c>
      <c r="C1138" s="66" t="e">
        <f t="shared" si="77"/>
        <v>#N/A</v>
      </c>
      <c r="D1138" s="66" t="e">
        <f>VLOOKUP(K1138,'TCon08 al 2019-02-26'!$A$1:$H$68,8,0)</f>
        <v>#N/A</v>
      </c>
      <c r="E1138" s="66">
        <f t="shared" si="78"/>
        <v>1900</v>
      </c>
      <c r="F1138" s="66">
        <f t="shared" si="75"/>
        <v>0</v>
      </c>
      <c r="G1138" s="10" t="str">
        <f t="shared" si="76"/>
        <v>19000</v>
      </c>
      <c r="H1138" s="489"/>
      <c r="I1138" s="489"/>
      <c r="J1138" s="489"/>
      <c r="K1138" s="489"/>
      <c r="L1138" s="489"/>
      <c r="M1138" s="490"/>
      <c r="N1138" s="491"/>
      <c r="O1138" s="491"/>
      <c r="P1138" s="491"/>
      <c r="Q1138" s="492"/>
      <c r="R1138" s="493"/>
      <c r="S1138" s="489"/>
      <c r="T1138" s="492"/>
      <c r="U1138" s="492"/>
      <c r="V1138" s="493"/>
      <c r="W1138" s="489"/>
      <c r="X1138" s="489"/>
      <c r="Y1138" s="493"/>
      <c r="Z1138" s="489"/>
      <c r="AA1138" s="489"/>
    </row>
    <row r="1139" spans="2:27">
      <c r="B1139" s="66" t="e">
        <f>LEFT(VLOOKUP(K1139,'TCon08 al 2019-02-26'!$A$1:$H$68,6,0),6)</f>
        <v>#N/A</v>
      </c>
      <c r="C1139" s="66" t="e">
        <f t="shared" si="77"/>
        <v>#N/A</v>
      </c>
      <c r="D1139" s="66" t="e">
        <f>VLOOKUP(K1139,'TCon08 al 2019-02-26'!$A$1:$H$68,8,0)</f>
        <v>#N/A</v>
      </c>
      <c r="E1139" s="66">
        <f t="shared" si="78"/>
        <v>1900</v>
      </c>
      <c r="F1139" s="66">
        <f t="shared" si="75"/>
        <v>0</v>
      </c>
      <c r="G1139" s="10" t="str">
        <f t="shared" si="76"/>
        <v>19000</v>
      </c>
      <c r="H1139" s="489"/>
      <c r="I1139" s="489"/>
      <c r="J1139" s="489"/>
      <c r="K1139" s="489"/>
      <c r="L1139" s="489"/>
      <c r="M1139" s="490"/>
      <c r="N1139" s="491"/>
      <c r="O1139" s="491"/>
      <c r="P1139" s="491"/>
      <c r="Q1139" s="492"/>
      <c r="R1139" s="493"/>
      <c r="S1139" s="489"/>
      <c r="T1139" s="492"/>
      <c r="U1139" s="492"/>
      <c r="V1139" s="493"/>
      <c r="W1139" s="489"/>
      <c r="X1139" s="489"/>
      <c r="Y1139" s="493"/>
      <c r="Z1139" s="489"/>
      <c r="AA1139" s="489"/>
    </row>
    <row r="1140" spans="2:27">
      <c r="B1140" s="66" t="e">
        <f>LEFT(VLOOKUP(K1140,'TCon08 al 2019-02-26'!$A$1:$H$68,6,0),6)</f>
        <v>#N/A</v>
      </c>
      <c r="C1140" s="66" t="e">
        <f t="shared" si="77"/>
        <v>#N/A</v>
      </c>
      <c r="D1140" s="66" t="e">
        <f>VLOOKUP(K1140,'TCon08 al 2019-02-26'!$A$1:$H$68,8,0)</f>
        <v>#N/A</v>
      </c>
      <c r="E1140" s="66">
        <f t="shared" si="78"/>
        <v>1900</v>
      </c>
      <c r="F1140" s="66">
        <f t="shared" si="75"/>
        <v>0</v>
      </c>
      <c r="G1140" s="10" t="str">
        <f t="shared" si="76"/>
        <v>19000</v>
      </c>
      <c r="H1140" s="489"/>
      <c r="I1140" s="489"/>
      <c r="J1140" s="489"/>
      <c r="K1140" s="489"/>
      <c r="L1140" s="489"/>
      <c r="M1140" s="490"/>
      <c r="N1140" s="491"/>
      <c r="O1140" s="491"/>
      <c r="P1140" s="491"/>
      <c r="Q1140" s="492"/>
      <c r="R1140" s="493"/>
      <c r="S1140" s="489"/>
      <c r="T1140" s="492"/>
      <c r="U1140" s="492"/>
      <c r="V1140" s="493"/>
      <c r="W1140" s="489"/>
      <c r="X1140" s="489"/>
      <c r="Y1140" s="493"/>
      <c r="Z1140" s="489"/>
      <c r="AA1140" s="489"/>
    </row>
    <row r="1141" spans="2:27">
      <c r="B1141" s="66" t="e">
        <f>LEFT(VLOOKUP(K1141,'TCon08 al 2019-02-26'!$A$1:$H$68,6,0),6)</f>
        <v>#N/A</v>
      </c>
      <c r="C1141" s="66" t="e">
        <f t="shared" si="77"/>
        <v>#N/A</v>
      </c>
      <c r="D1141" s="66" t="e">
        <f>VLOOKUP(K1141,'TCon08 al 2019-02-26'!$A$1:$H$68,8,0)</f>
        <v>#N/A</v>
      </c>
      <c r="E1141" s="66">
        <f t="shared" si="78"/>
        <v>1900</v>
      </c>
      <c r="F1141" s="66">
        <f t="shared" si="75"/>
        <v>0</v>
      </c>
      <c r="G1141" s="10" t="str">
        <f t="shared" si="76"/>
        <v>19000</v>
      </c>
      <c r="H1141" s="489"/>
      <c r="I1141" s="489"/>
      <c r="J1141" s="489"/>
      <c r="K1141" s="489"/>
      <c r="L1141" s="489"/>
      <c r="M1141" s="490"/>
      <c r="N1141" s="491"/>
      <c r="O1141" s="491"/>
      <c r="P1141" s="491"/>
      <c r="Q1141" s="492"/>
      <c r="R1141" s="493"/>
      <c r="S1141" s="489"/>
      <c r="T1141" s="492"/>
      <c r="U1141" s="492"/>
      <c r="V1141" s="493"/>
      <c r="W1141" s="489"/>
      <c r="X1141" s="489"/>
      <c r="Y1141" s="493"/>
      <c r="Z1141" s="489"/>
      <c r="AA1141" s="489"/>
    </row>
    <row r="1142" spans="2:27">
      <c r="B1142" s="66" t="e">
        <f>LEFT(VLOOKUP(K1142,'TCon08 al 2019-02-26'!$A$1:$H$68,6,0),6)</f>
        <v>#N/A</v>
      </c>
      <c r="C1142" s="66" t="e">
        <f t="shared" si="77"/>
        <v>#N/A</v>
      </c>
      <c r="D1142" s="66" t="e">
        <f>VLOOKUP(K1142,'TCon08 al 2019-02-26'!$A$1:$H$68,8,0)</f>
        <v>#N/A</v>
      </c>
      <c r="E1142" s="66">
        <f t="shared" si="78"/>
        <v>1900</v>
      </c>
      <c r="F1142" s="66">
        <f t="shared" si="75"/>
        <v>0</v>
      </c>
      <c r="G1142" s="10" t="str">
        <f t="shared" si="76"/>
        <v>19000</v>
      </c>
      <c r="H1142" s="489"/>
      <c r="I1142" s="489"/>
      <c r="J1142" s="489"/>
      <c r="K1142" s="489"/>
      <c r="L1142" s="489"/>
      <c r="M1142" s="490"/>
      <c r="N1142" s="491"/>
      <c r="O1142" s="491"/>
      <c r="P1142" s="491"/>
      <c r="Q1142" s="492"/>
      <c r="R1142" s="493"/>
      <c r="S1142" s="489"/>
      <c r="T1142" s="492"/>
      <c r="U1142" s="492"/>
      <c r="V1142" s="493"/>
      <c r="W1142" s="489"/>
      <c r="X1142" s="489"/>
      <c r="Y1142" s="493"/>
      <c r="Z1142" s="489"/>
      <c r="AA1142" s="489"/>
    </row>
    <row r="1143" spans="2:27">
      <c r="B1143" s="66" t="e">
        <f>LEFT(VLOOKUP(K1143,'TCon08 al 2019-02-26'!$A$1:$H$68,6,0),6)</f>
        <v>#N/A</v>
      </c>
      <c r="C1143" s="66" t="e">
        <f t="shared" si="77"/>
        <v>#N/A</v>
      </c>
      <c r="D1143" s="66" t="e">
        <f>VLOOKUP(K1143,'TCon08 al 2019-02-26'!$A$1:$H$68,8,0)</f>
        <v>#N/A</v>
      </c>
      <c r="E1143" s="66">
        <f t="shared" si="78"/>
        <v>1900</v>
      </c>
      <c r="F1143" s="66">
        <f t="shared" si="75"/>
        <v>0</v>
      </c>
      <c r="G1143" s="10" t="str">
        <f t="shared" si="76"/>
        <v>19000</v>
      </c>
      <c r="H1143" s="489"/>
      <c r="I1143" s="489"/>
      <c r="J1143" s="489"/>
      <c r="K1143" s="489"/>
      <c r="L1143" s="489"/>
      <c r="M1143" s="490"/>
      <c r="N1143" s="491"/>
      <c r="O1143" s="491"/>
      <c r="P1143" s="491"/>
      <c r="Q1143" s="492"/>
      <c r="R1143" s="493"/>
      <c r="S1143" s="489"/>
      <c r="T1143" s="492"/>
      <c r="U1143" s="492"/>
      <c r="V1143" s="493"/>
      <c r="W1143" s="489"/>
      <c r="X1143" s="489"/>
      <c r="Y1143" s="493"/>
      <c r="Z1143" s="489"/>
      <c r="AA1143" s="489"/>
    </row>
    <row r="1144" spans="2:27">
      <c r="B1144" s="66" t="e">
        <f>LEFT(VLOOKUP(K1144,'TCon08 al 2019-02-26'!$A$1:$H$68,6,0),6)</f>
        <v>#N/A</v>
      </c>
      <c r="C1144" s="66" t="e">
        <f t="shared" si="77"/>
        <v>#N/A</v>
      </c>
      <c r="D1144" s="66" t="e">
        <f>VLOOKUP(K1144,'TCon08 al 2019-02-26'!$A$1:$H$68,8,0)</f>
        <v>#N/A</v>
      </c>
      <c r="E1144" s="66">
        <f t="shared" si="78"/>
        <v>1900</v>
      </c>
      <c r="F1144" s="66">
        <f t="shared" si="75"/>
        <v>0</v>
      </c>
      <c r="G1144" s="10" t="str">
        <f t="shared" si="76"/>
        <v>19000</v>
      </c>
      <c r="H1144" s="489"/>
      <c r="I1144" s="489"/>
      <c r="J1144" s="489"/>
      <c r="K1144" s="489"/>
      <c r="L1144" s="489"/>
      <c r="M1144" s="490"/>
      <c r="N1144" s="491"/>
      <c r="O1144" s="491"/>
      <c r="P1144" s="491"/>
      <c r="Q1144" s="492"/>
      <c r="R1144" s="493"/>
      <c r="S1144" s="489"/>
      <c r="T1144" s="492"/>
      <c r="U1144" s="492"/>
      <c r="V1144" s="493"/>
      <c r="W1144" s="489"/>
      <c r="X1144" s="489"/>
      <c r="Y1144" s="493"/>
      <c r="Z1144" s="489"/>
      <c r="AA1144" s="489"/>
    </row>
    <row r="1145" spans="2:27">
      <c r="B1145" s="66" t="e">
        <f>LEFT(VLOOKUP(K1145,'TCon08 al 2019-02-26'!$A$1:$H$68,6,0),6)</f>
        <v>#N/A</v>
      </c>
      <c r="C1145" s="66" t="e">
        <f t="shared" si="77"/>
        <v>#N/A</v>
      </c>
      <c r="D1145" s="66" t="e">
        <f>VLOOKUP(K1145,'TCon08 al 2019-02-26'!$A$1:$H$68,8,0)</f>
        <v>#N/A</v>
      </c>
      <c r="E1145" s="66">
        <f t="shared" si="78"/>
        <v>1900</v>
      </c>
      <c r="F1145" s="66">
        <f t="shared" si="75"/>
        <v>0</v>
      </c>
      <c r="G1145" s="10" t="str">
        <f t="shared" si="76"/>
        <v>19000</v>
      </c>
      <c r="H1145" s="489"/>
      <c r="I1145" s="489"/>
      <c r="J1145" s="489"/>
      <c r="K1145" s="489"/>
      <c r="L1145" s="489"/>
      <c r="M1145" s="490"/>
      <c r="N1145" s="491"/>
      <c r="O1145" s="491"/>
      <c r="P1145" s="491"/>
      <c r="Q1145" s="492"/>
      <c r="R1145" s="493"/>
      <c r="S1145" s="489"/>
      <c r="T1145" s="492"/>
      <c r="U1145" s="492"/>
      <c r="V1145" s="493"/>
      <c r="W1145" s="489"/>
      <c r="X1145" s="489"/>
      <c r="Y1145" s="493"/>
      <c r="Z1145" s="489"/>
      <c r="AA1145" s="489"/>
    </row>
    <row r="1146" spans="2:27">
      <c r="B1146" s="66" t="e">
        <f>LEFT(VLOOKUP(K1146,'TCon08 al 2019-02-26'!$A$1:$H$68,6,0),6)</f>
        <v>#N/A</v>
      </c>
      <c r="C1146" s="66" t="e">
        <f t="shared" si="77"/>
        <v>#N/A</v>
      </c>
      <c r="D1146" s="66" t="e">
        <f>VLOOKUP(K1146,'TCon08 al 2019-02-26'!$A$1:$H$68,8,0)</f>
        <v>#N/A</v>
      </c>
      <c r="E1146" s="66">
        <f t="shared" si="78"/>
        <v>1900</v>
      </c>
      <c r="F1146" s="66">
        <f t="shared" si="75"/>
        <v>0</v>
      </c>
      <c r="G1146" s="10" t="str">
        <f t="shared" si="76"/>
        <v>19000</v>
      </c>
      <c r="H1146" s="489"/>
      <c r="I1146" s="489"/>
      <c r="J1146" s="489"/>
      <c r="K1146" s="489"/>
      <c r="L1146" s="489"/>
      <c r="M1146" s="490"/>
      <c r="N1146" s="491"/>
      <c r="O1146" s="491"/>
      <c r="P1146" s="491"/>
      <c r="Q1146" s="492"/>
      <c r="R1146" s="493"/>
      <c r="S1146" s="489"/>
      <c r="T1146" s="492"/>
      <c r="U1146" s="492"/>
      <c r="V1146" s="493"/>
      <c r="W1146" s="489"/>
      <c r="X1146" s="489"/>
      <c r="Y1146" s="493"/>
      <c r="Z1146" s="489"/>
      <c r="AA1146" s="489"/>
    </row>
    <row r="1147" spans="2:27">
      <c r="B1147" s="66" t="e">
        <f>LEFT(VLOOKUP(K1147,'TCon08 al 2019-02-26'!$A$1:$H$68,6,0),6)</f>
        <v>#N/A</v>
      </c>
      <c r="C1147" s="66" t="e">
        <f t="shared" si="77"/>
        <v>#N/A</v>
      </c>
      <c r="D1147" s="66" t="e">
        <f>VLOOKUP(K1147,'TCon08 al 2019-02-26'!$A$1:$H$68,8,0)</f>
        <v>#N/A</v>
      </c>
      <c r="E1147" s="66">
        <f t="shared" si="78"/>
        <v>1900</v>
      </c>
      <c r="F1147" s="66">
        <f t="shared" si="75"/>
        <v>0</v>
      </c>
      <c r="G1147" s="10" t="str">
        <f t="shared" si="76"/>
        <v>19000</v>
      </c>
      <c r="H1147" s="489"/>
      <c r="I1147" s="489"/>
      <c r="J1147" s="489"/>
      <c r="K1147" s="489"/>
      <c r="L1147" s="489"/>
      <c r="M1147" s="490"/>
      <c r="N1147" s="491"/>
      <c r="O1147" s="491"/>
      <c r="P1147" s="491"/>
      <c r="Q1147" s="492"/>
      <c r="R1147" s="493"/>
      <c r="S1147" s="489"/>
      <c r="T1147" s="492"/>
      <c r="U1147" s="492"/>
      <c r="V1147" s="493"/>
      <c r="W1147" s="489"/>
      <c r="X1147" s="489"/>
      <c r="Y1147" s="493"/>
      <c r="Z1147" s="489"/>
      <c r="AA1147" s="489"/>
    </row>
    <row r="1148" spans="2:27">
      <c r="B1148" s="66" t="e">
        <f>LEFT(VLOOKUP(K1148,'TCon08 al 2019-02-26'!$A$1:$H$68,6,0),6)</f>
        <v>#N/A</v>
      </c>
      <c r="C1148" s="66" t="e">
        <f t="shared" si="77"/>
        <v>#N/A</v>
      </c>
      <c r="D1148" s="66" t="e">
        <f>VLOOKUP(K1148,'TCon08 al 2019-02-26'!$A$1:$H$68,8,0)</f>
        <v>#N/A</v>
      </c>
      <c r="E1148" s="66">
        <f t="shared" si="78"/>
        <v>1900</v>
      </c>
      <c r="F1148" s="66">
        <f t="shared" si="75"/>
        <v>0</v>
      </c>
      <c r="G1148" s="10" t="str">
        <f t="shared" si="76"/>
        <v>19000</v>
      </c>
      <c r="H1148" s="489"/>
      <c r="I1148" s="489"/>
      <c r="J1148" s="489"/>
      <c r="K1148" s="489"/>
      <c r="L1148" s="489"/>
      <c r="M1148" s="490"/>
      <c r="N1148" s="491"/>
      <c r="O1148" s="491"/>
      <c r="P1148" s="491"/>
      <c r="Q1148" s="492"/>
      <c r="R1148" s="493"/>
      <c r="S1148" s="489"/>
      <c r="T1148" s="492"/>
      <c r="U1148" s="492"/>
      <c r="V1148" s="493"/>
      <c r="W1148" s="489"/>
      <c r="X1148" s="489"/>
      <c r="Y1148" s="493"/>
      <c r="Z1148" s="489"/>
      <c r="AA1148" s="489"/>
    </row>
    <row r="1149" spans="2:27">
      <c r="B1149" s="66" t="e">
        <f>LEFT(VLOOKUP(K1149,'TCon08 al 2019-02-26'!$A$1:$H$68,6,0),6)</f>
        <v>#N/A</v>
      </c>
      <c r="C1149" s="66" t="e">
        <f t="shared" si="77"/>
        <v>#N/A</v>
      </c>
      <c r="D1149" s="66" t="e">
        <f>VLOOKUP(K1149,'TCon08 al 2019-02-26'!$A$1:$H$68,8,0)</f>
        <v>#N/A</v>
      </c>
      <c r="E1149" s="66">
        <f t="shared" si="78"/>
        <v>1900</v>
      </c>
      <c r="F1149" s="66">
        <f t="shared" si="75"/>
        <v>0</v>
      </c>
      <c r="G1149" s="10" t="str">
        <f t="shared" si="76"/>
        <v>19000</v>
      </c>
      <c r="H1149" s="489"/>
      <c r="I1149" s="489"/>
      <c r="J1149" s="489"/>
      <c r="K1149" s="489"/>
      <c r="L1149" s="489"/>
      <c r="M1149" s="490"/>
      <c r="N1149" s="491"/>
      <c r="O1149" s="491"/>
      <c r="P1149" s="491"/>
      <c r="Q1149" s="492"/>
      <c r="R1149" s="493"/>
      <c r="S1149" s="489"/>
      <c r="T1149" s="492"/>
      <c r="U1149" s="492"/>
      <c r="V1149" s="493"/>
      <c r="W1149" s="489"/>
      <c r="X1149" s="489"/>
      <c r="Y1149" s="493"/>
      <c r="Z1149" s="489"/>
      <c r="AA1149" s="489"/>
    </row>
    <row r="1150" spans="2:27">
      <c r="B1150" s="66" t="e">
        <f>LEFT(VLOOKUP(K1150,'TCon08 al 2019-02-26'!$A$1:$H$68,6,0),6)</f>
        <v>#N/A</v>
      </c>
      <c r="C1150" s="66" t="e">
        <f t="shared" si="77"/>
        <v>#N/A</v>
      </c>
      <c r="D1150" s="66" t="e">
        <f>VLOOKUP(K1150,'TCon08 al 2019-02-26'!$A$1:$H$68,8,0)</f>
        <v>#N/A</v>
      </c>
      <c r="E1150" s="66">
        <f t="shared" si="78"/>
        <v>1900</v>
      </c>
      <c r="F1150" s="66">
        <f t="shared" si="75"/>
        <v>0</v>
      </c>
      <c r="G1150" s="10" t="str">
        <f t="shared" si="76"/>
        <v>19000</v>
      </c>
      <c r="H1150" s="489"/>
      <c r="I1150" s="489"/>
      <c r="J1150" s="489"/>
      <c r="K1150" s="489"/>
      <c r="L1150" s="489"/>
      <c r="M1150" s="490"/>
      <c r="N1150" s="491"/>
      <c r="O1150" s="491"/>
      <c r="P1150" s="491"/>
      <c r="Q1150" s="492"/>
      <c r="R1150" s="493"/>
      <c r="S1150" s="489"/>
      <c r="T1150" s="492"/>
      <c r="U1150" s="492"/>
      <c r="V1150" s="493"/>
      <c r="W1150" s="489"/>
      <c r="X1150" s="489"/>
      <c r="Y1150" s="493"/>
      <c r="Z1150" s="489"/>
      <c r="AA1150" s="489"/>
    </row>
    <row r="1151" spans="2:27">
      <c r="B1151" s="66" t="e">
        <f>LEFT(VLOOKUP(K1151,'TCon08 al 2019-02-26'!$A$1:$H$68,6,0),6)</f>
        <v>#N/A</v>
      </c>
      <c r="C1151" s="66" t="e">
        <f t="shared" si="77"/>
        <v>#N/A</v>
      </c>
      <c r="D1151" s="66" t="e">
        <f>VLOOKUP(K1151,'TCon08 al 2019-02-26'!$A$1:$H$68,8,0)</f>
        <v>#N/A</v>
      </c>
      <c r="E1151" s="66">
        <f t="shared" si="78"/>
        <v>1900</v>
      </c>
      <c r="F1151" s="66">
        <f t="shared" si="75"/>
        <v>0</v>
      </c>
      <c r="G1151" s="10" t="str">
        <f t="shared" si="76"/>
        <v>19000</v>
      </c>
      <c r="H1151" s="489"/>
      <c r="I1151" s="489"/>
      <c r="J1151" s="489"/>
      <c r="K1151" s="489"/>
      <c r="L1151" s="489"/>
      <c r="M1151" s="490"/>
      <c r="N1151" s="491"/>
      <c r="O1151" s="491"/>
      <c r="P1151" s="491"/>
      <c r="Q1151" s="492"/>
      <c r="R1151" s="493"/>
      <c r="S1151" s="489"/>
      <c r="T1151" s="492"/>
      <c r="U1151" s="492"/>
      <c r="V1151" s="493"/>
      <c r="W1151" s="489"/>
      <c r="X1151" s="489"/>
      <c r="Y1151" s="493"/>
      <c r="Z1151" s="489"/>
      <c r="AA1151" s="489"/>
    </row>
    <row r="1152" spans="2:27">
      <c r="B1152" s="66" t="e">
        <f>LEFT(VLOOKUP(K1152,'TCon08 al 2019-02-26'!$A$1:$H$68,6,0),6)</f>
        <v>#N/A</v>
      </c>
      <c r="C1152" s="66" t="e">
        <f t="shared" si="77"/>
        <v>#N/A</v>
      </c>
      <c r="D1152" s="66" t="e">
        <f>VLOOKUP(K1152,'TCon08 al 2019-02-26'!$A$1:$H$68,8,0)</f>
        <v>#N/A</v>
      </c>
      <c r="E1152" s="66">
        <f t="shared" si="78"/>
        <v>1900</v>
      </c>
      <c r="F1152" s="66">
        <f t="shared" si="75"/>
        <v>0</v>
      </c>
      <c r="G1152" s="10" t="str">
        <f t="shared" si="76"/>
        <v>19000</v>
      </c>
      <c r="H1152" s="489"/>
      <c r="I1152" s="489"/>
      <c r="J1152" s="489"/>
      <c r="K1152" s="489"/>
      <c r="L1152" s="489"/>
      <c r="M1152" s="490"/>
      <c r="N1152" s="491"/>
      <c r="O1152" s="491"/>
      <c r="P1152" s="491"/>
      <c r="Q1152" s="492"/>
      <c r="R1152" s="493"/>
      <c r="S1152" s="489"/>
      <c r="T1152" s="492"/>
      <c r="U1152" s="492"/>
      <c r="V1152" s="493"/>
      <c r="W1152" s="489"/>
      <c r="X1152" s="489"/>
      <c r="Y1152" s="493"/>
      <c r="Z1152" s="489"/>
      <c r="AA1152" s="489"/>
    </row>
    <row r="1153" spans="2:27">
      <c r="B1153" s="66" t="e">
        <f>LEFT(VLOOKUP(K1153,'TCon08 al 2019-02-26'!$A$1:$H$68,6,0),6)</f>
        <v>#N/A</v>
      </c>
      <c r="C1153" s="66" t="e">
        <f t="shared" si="77"/>
        <v>#N/A</v>
      </c>
      <c r="D1153" s="66" t="e">
        <f>VLOOKUP(K1153,'TCon08 al 2019-02-26'!$A$1:$H$68,8,0)</f>
        <v>#N/A</v>
      </c>
      <c r="E1153" s="66">
        <f t="shared" si="78"/>
        <v>1900</v>
      </c>
      <c r="F1153" s="66">
        <f t="shared" si="75"/>
        <v>0</v>
      </c>
      <c r="G1153" s="10" t="str">
        <f t="shared" si="76"/>
        <v>19000</v>
      </c>
      <c r="H1153" s="489"/>
      <c r="I1153" s="489"/>
      <c r="J1153" s="489"/>
      <c r="K1153" s="489"/>
      <c r="L1153" s="489"/>
      <c r="M1153" s="490"/>
      <c r="N1153" s="491"/>
      <c r="O1153" s="491"/>
      <c r="P1153" s="491"/>
      <c r="Q1153" s="492"/>
      <c r="R1153" s="493"/>
      <c r="S1153" s="489"/>
      <c r="T1153" s="492"/>
      <c r="U1153" s="492"/>
      <c r="V1153" s="493"/>
      <c r="W1153" s="489"/>
      <c r="X1153" s="489"/>
      <c r="Y1153" s="493"/>
      <c r="Z1153" s="489"/>
      <c r="AA1153" s="489"/>
    </row>
    <row r="1154" spans="2:27">
      <c r="B1154" s="66" t="e">
        <f>LEFT(VLOOKUP(K1154,'TCon08 al 2019-02-26'!$A$1:$H$68,6,0),6)</f>
        <v>#N/A</v>
      </c>
      <c r="C1154" s="66" t="e">
        <f t="shared" si="77"/>
        <v>#N/A</v>
      </c>
      <c r="D1154" s="66" t="e">
        <f>VLOOKUP(K1154,'TCon08 al 2019-02-26'!$A$1:$H$68,8,0)</f>
        <v>#N/A</v>
      </c>
      <c r="E1154" s="66">
        <f t="shared" si="78"/>
        <v>1900</v>
      </c>
      <c r="F1154" s="66">
        <f t="shared" si="75"/>
        <v>0</v>
      </c>
      <c r="G1154" s="10" t="str">
        <f t="shared" si="76"/>
        <v>19000</v>
      </c>
      <c r="H1154" s="489"/>
      <c r="I1154" s="489"/>
      <c r="J1154" s="489"/>
      <c r="K1154" s="489"/>
      <c r="L1154" s="489"/>
      <c r="M1154" s="490"/>
      <c r="N1154" s="491"/>
      <c r="O1154" s="491"/>
      <c r="P1154" s="491"/>
      <c r="Q1154" s="492"/>
      <c r="R1154" s="493"/>
      <c r="S1154" s="489"/>
      <c r="T1154" s="492"/>
      <c r="U1154" s="492"/>
      <c r="V1154" s="493"/>
      <c r="W1154" s="489"/>
      <c r="X1154" s="489"/>
      <c r="Y1154" s="493"/>
      <c r="Z1154" s="489"/>
      <c r="AA1154" s="489"/>
    </row>
    <row r="1155" spans="2:27">
      <c r="B1155" s="66" t="e">
        <f>LEFT(VLOOKUP(K1155,'TCon08 al 2019-02-26'!$A$1:$H$68,6,0),6)</f>
        <v>#N/A</v>
      </c>
      <c r="C1155" s="66" t="e">
        <f t="shared" si="77"/>
        <v>#N/A</v>
      </c>
      <c r="D1155" s="66" t="e">
        <f>VLOOKUP(K1155,'TCon08 al 2019-02-26'!$A$1:$H$68,8,0)</f>
        <v>#N/A</v>
      </c>
      <c r="E1155" s="66">
        <f t="shared" si="78"/>
        <v>1900</v>
      </c>
      <c r="F1155" s="66">
        <f t="shared" si="75"/>
        <v>0</v>
      </c>
      <c r="G1155" s="10" t="str">
        <f t="shared" si="76"/>
        <v>19000</v>
      </c>
      <c r="H1155" s="489"/>
      <c r="I1155" s="489"/>
      <c r="J1155" s="489"/>
      <c r="K1155" s="489"/>
      <c r="L1155" s="489"/>
      <c r="M1155" s="490"/>
      <c r="N1155" s="491"/>
      <c r="O1155" s="491"/>
      <c r="P1155" s="491"/>
      <c r="Q1155" s="492"/>
      <c r="R1155" s="493"/>
      <c r="S1155" s="489"/>
      <c r="T1155" s="492"/>
      <c r="U1155" s="492"/>
      <c r="V1155" s="493"/>
      <c r="W1155" s="489"/>
      <c r="X1155" s="489"/>
      <c r="Y1155" s="493"/>
      <c r="Z1155" s="489"/>
      <c r="AA1155" s="489"/>
    </row>
    <row r="1156" spans="2:27">
      <c r="B1156" s="66" t="e">
        <f>LEFT(VLOOKUP(K1156,'TCon08 al 2019-02-26'!$A$1:$H$68,6,0),6)</f>
        <v>#N/A</v>
      </c>
      <c r="C1156" s="66" t="e">
        <f t="shared" si="77"/>
        <v>#N/A</v>
      </c>
      <c r="D1156" s="66" t="e">
        <f>VLOOKUP(K1156,'TCon08 al 2019-02-26'!$A$1:$H$68,8,0)</f>
        <v>#N/A</v>
      </c>
      <c r="E1156" s="66">
        <f t="shared" si="78"/>
        <v>1900</v>
      </c>
      <c r="F1156" s="66">
        <f t="shared" si="75"/>
        <v>0</v>
      </c>
      <c r="G1156" s="10" t="str">
        <f t="shared" si="76"/>
        <v>19000</v>
      </c>
      <c r="H1156" s="489"/>
      <c r="I1156" s="489"/>
      <c r="J1156" s="489"/>
      <c r="K1156" s="489"/>
      <c r="L1156" s="489"/>
      <c r="M1156" s="490"/>
      <c r="N1156" s="491"/>
      <c r="O1156" s="491"/>
      <c r="P1156" s="491"/>
      <c r="Q1156" s="492"/>
      <c r="R1156" s="493"/>
      <c r="S1156" s="489"/>
      <c r="T1156" s="492"/>
      <c r="U1156" s="492"/>
      <c r="V1156" s="493"/>
      <c r="W1156" s="489"/>
      <c r="X1156" s="489"/>
      <c r="Y1156" s="493"/>
      <c r="Z1156" s="489"/>
      <c r="AA1156" s="489"/>
    </row>
    <row r="1157" spans="2:27">
      <c r="B1157" s="66" t="e">
        <f>LEFT(VLOOKUP(K1157,'TCon08 al 2019-02-26'!$A$1:$H$68,6,0),6)</f>
        <v>#N/A</v>
      </c>
      <c r="C1157" s="66" t="e">
        <f t="shared" si="77"/>
        <v>#N/A</v>
      </c>
      <c r="D1157" s="66" t="e">
        <f>VLOOKUP(K1157,'TCon08 al 2019-02-26'!$A$1:$H$68,8,0)</f>
        <v>#N/A</v>
      </c>
      <c r="E1157" s="66">
        <f t="shared" si="78"/>
        <v>1900</v>
      </c>
      <c r="F1157" s="66">
        <f t="shared" ref="F1157:F1220" si="79">+IF(J1157=0,0,MONTH(J1157))</f>
        <v>0</v>
      </c>
      <c r="G1157" s="10" t="str">
        <f t="shared" ref="G1157:G1220" si="80">+E1157&amp;F1157</f>
        <v>19000</v>
      </c>
      <c r="H1157" s="489"/>
      <c r="I1157" s="489"/>
      <c r="J1157" s="489"/>
      <c r="K1157" s="489"/>
      <c r="L1157" s="489"/>
      <c r="M1157" s="490"/>
      <c r="N1157" s="491"/>
      <c r="O1157" s="491"/>
      <c r="P1157" s="491"/>
      <c r="Q1157" s="492"/>
      <c r="R1157" s="493"/>
      <c r="S1157" s="489"/>
      <c r="T1157" s="492"/>
      <c r="U1157" s="492"/>
      <c r="V1157" s="493"/>
      <c r="W1157" s="489"/>
      <c r="X1157" s="489"/>
      <c r="Y1157" s="493"/>
      <c r="Z1157" s="489"/>
      <c r="AA1157" s="489"/>
    </row>
    <row r="1158" spans="2:27">
      <c r="B1158" s="66" t="e">
        <f>LEFT(VLOOKUP(K1158,'TCon08 al 2019-02-26'!$A$1:$H$68,6,0),6)</f>
        <v>#N/A</v>
      </c>
      <c r="C1158" s="66" t="e">
        <f t="shared" si="77"/>
        <v>#N/A</v>
      </c>
      <c r="D1158" s="66" t="e">
        <f>VLOOKUP(K1158,'TCon08 al 2019-02-26'!$A$1:$H$68,8,0)</f>
        <v>#N/A</v>
      </c>
      <c r="E1158" s="66">
        <f t="shared" si="78"/>
        <v>1900</v>
      </c>
      <c r="F1158" s="66">
        <f t="shared" si="79"/>
        <v>0</v>
      </c>
      <c r="G1158" s="10" t="str">
        <f t="shared" si="80"/>
        <v>19000</v>
      </c>
      <c r="H1158" s="489"/>
      <c r="I1158" s="489"/>
      <c r="J1158" s="489"/>
      <c r="K1158" s="489"/>
      <c r="L1158" s="489"/>
      <c r="M1158" s="490"/>
      <c r="N1158" s="491"/>
      <c r="O1158" s="491"/>
      <c r="P1158" s="491"/>
      <c r="Q1158" s="492"/>
      <c r="R1158" s="493"/>
      <c r="S1158" s="489"/>
      <c r="T1158" s="492"/>
      <c r="U1158" s="492"/>
      <c r="V1158" s="493"/>
      <c r="W1158" s="489"/>
      <c r="X1158" s="489"/>
      <c r="Y1158" s="493"/>
      <c r="Z1158" s="489"/>
      <c r="AA1158" s="489"/>
    </row>
    <row r="1159" spans="2:27">
      <c r="B1159" s="66" t="e">
        <f>LEFT(VLOOKUP(K1159,'TCon08 al 2019-02-26'!$A$1:$H$68,6,0),6)</f>
        <v>#N/A</v>
      </c>
      <c r="C1159" s="66" t="e">
        <f t="shared" si="77"/>
        <v>#N/A</v>
      </c>
      <c r="D1159" s="66" t="e">
        <f>VLOOKUP(K1159,'TCon08 al 2019-02-26'!$A$1:$H$68,8,0)</f>
        <v>#N/A</v>
      </c>
      <c r="E1159" s="66">
        <f t="shared" si="78"/>
        <v>1900</v>
      </c>
      <c r="F1159" s="66">
        <f t="shared" si="79"/>
        <v>0</v>
      </c>
      <c r="G1159" s="10" t="str">
        <f t="shared" si="80"/>
        <v>19000</v>
      </c>
      <c r="H1159" s="489"/>
      <c r="I1159" s="489"/>
      <c r="J1159" s="489"/>
      <c r="K1159" s="489"/>
      <c r="L1159" s="489"/>
      <c r="M1159" s="490"/>
      <c r="N1159" s="491"/>
      <c r="O1159" s="491"/>
      <c r="P1159" s="491"/>
      <c r="Q1159" s="492"/>
      <c r="R1159" s="493"/>
      <c r="S1159" s="489"/>
      <c r="T1159" s="492"/>
      <c r="U1159" s="492"/>
      <c r="V1159" s="493"/>
      <c r="W1159" s="489"/>
      <c r="X1159" s="489"/>
      <c r="Y1159" s="493"/>
      <c r="Z1159" s="489"/>
      <c r="AA1159" s="489"/>
    </row>
    <row r="1160" spans="2:27">
      <c r="B1160" s="66" t="e">
        <f>LEFT(VLOOKUP(K1160,'TCon08 al 2019-02-26'!$A$1:$H$68,6,0),6)</f>
        <v>#N/A</v>
      </c>
      <c r="C1160" s="66" t="e">
        <f t="shared" si="77"/>
        <v>#N/A</v>
      </c>
      <c r="D1160" s="66" t="e">
        <f>VLOOKUP(K1160,'TCon08 al 2019-02-26'!$A$1:$H$68,8,0)</f>
        <v>#N/A</v>
      </c>
      <c r="E1160" s="66">
        <f t="shared" si="78"/>
        <v>1900</v>
      </c>
      <c r="F1160" s="66">
        <f t="shared" si="79"/>
        <v>0</v>
      </c>
      <c r="G1160" s="10" t="str">
        <f t="shared" si="80"/>
        <v>19000</v>
      </c>
      <c r="H1160" s="489"/>
      <c r="I1160" s="489"/>
      <c r="J1160" s="489"/>
      <c r="K1160" s="489"/>
      <c r="L1160" s="489"/>
      <c r="M1160" s="490"/>
      <c r="N1160" s="491"/>
      <c r="O1160" s="491"/>
      <c r="P1160" s="491"/>
      <c r="Q1160" s="492"/>
      <c r="R1160" s="493"/>
      <c r="S1160" s="489"/>
      <c r="T1160" s="492"/>
      <c r="U1160" s="492"/>
      <c r="V1160" s="493"/>
      <c r="W1160" s="489"/>
      <c r="X1160" s="489"/>
      <c r="Y1160" s="493"/>
      <c r="Z1160" s="489"/>
      <c r="AA1160" s="489"/>
    </row>
    <row r="1161" spans="2:27">
      <c r="B1161" s="66" t="e">
        <f>LEFT(VLOOKUP(K1161,'TCon08 al 2019-02-26'!$A$1:$H$68,6,0),6)</f>
        <v>#N/A</v>
      </c>
      <c r="C1161" s="66" t="e">
        <f t="shared" si="77"/>
        <v>#N/A</v>
      </c>
      <c r="D1161" s="66" t="e">
        <f>VLOOKUP(K1161,'TCon08 al 2019-02-26'!$A$1:$H$68,8,0)</f>
        <v>#N/A</v>
      </c>
      <c r="E1161" s="66">
        <f t="shared" si="78"/>
        <v>1900</v>
      </c>
      <c r="F1161" s="66">
        <f t="shared" si="79"/>
        <v>0</v>
      </c>
      <c r="G1161" s="10" t="str">
        <f t="shared" si="80"/>
        <v>19000</v>
      </c>
      <c r="H1161" s="489"/>
      <c r="I1161" s="489"/>
      <c r="J1161" s="489"/>
      <c r="K1161" s="489"/>
      <c r="L1161" s="489"/>
      <c r="M1161" s="490"/>
      <c r="N1161" s="491"/>
      <c r="O1161" s="491"/>
      <c r="P1161" s="491"/>
      <c r="Q1161" s="492"/>
      <c r="R1161" s="493"/>
      <c r="S1161" s="489"/>
      <c r="T1161" s="492"/>
      <c r="U1161" s="492"/>
      <c r="V1161" s="493"/>
      <c r="W1161" s="489"/>
      <c r="X1161" s="489"/>
      <c r="Y1161" s="493"/>
      <c r="Z1161" s="489"/>
      <c r="AA1161" s="489"/>
    </row>
    <row r="1162" spans="2:27">
      <c r="B1162" s="66" t="e">
        <f>LEFT(VLOOKUP(K1162,'TCon08 al 2019-02-26'!$A$1:$H$68,6,0),6)</f>
        <v>#N/A</v>
      </c>
      <c r="C1162" s="66" t="e">
        <f t="shared" si="77"/>
        <v>#N/A</v>
      </c>
      <c r="D1162" s="66" t="e">
        <f>VLOOKUP(K1162,'TCon08 al 2019-02-26'!$A$1:$H$68,8,0)</f>
        <v>#N/A</v>
      </c>
      <c r="E1162" s="66">
        <f t="shared" si="78"/>
        <v>1900</v>
      </c>
      <c r="F1162" s="66">
        <f t="shared" si="79"/>
        <v>0</v>
      </c>
      <c r="G1162" s="10" t="str">
        <f t="shared" si="80"/>
        <v>19000</v>
      </c>
      <c r="H1162" s="489"/>
      <c r="I1162" s="489"/>
      <c r="J1162" s="489"/>
      <c r="K1162" s="489"/>
      <c r="L1162" s="489"/>
      <c r="M1162" s="490"/>
      <c r="N1162" s="491"/>
      <c r="O1162" s="491"/>
      <c r="P1162" s="491"/>
      <c r="Q1162" s="492"/>
      <c r="R1162" s="493"/>
      <c r="S1162" s="489"/>
      <c r="T1162" s="492"/>
      <c r="U1162" s="492"/>
      <c r="V1162" s="493"/>
      <c r="W1162" s="489"/>
      <c r="X1162" s="489"/>
      <c r="Y1162" s="493"/>
      <c r="Z1162" s="489"/>
      <c r="AA1162" s="489"/>
    </row>
    <row r="1163" spans="2:27">
      <c r="B1163" s="66" t="e">
        <f>LEFT(VLOOKUP(K1163,'TCon08 al 2019-02-26'!$A$1:$H$68,6,0),6)</f>
        <v>#N/A</v>
      </c>
      <c r="C1163" s="66" t="e">
        <f t="shared" si="77"/>
        <v>#N/A</v>
      </c>
      <c r="D1163" s="66" t="e">
        <f>VLOOKUP(K1163,'TCon08 al 2019-02-26'!$A$1:$H$68,8,0)</f>
        <v>#N/A</v>
      </c>
      <c r="E1163" s="66">
        <f t="shared" si="78"/>
        <v>1900</v>
      </c>
      <c r="F1163" s="66">
        <f t="shared" si="79"/>
        <v>0</v>
      </c>
      <c r="G1163" s="10" t="str">
        <f t="shared" si="80"/>
        <v>19000</v>
      </c>
      <c r="H1163" s="549"/>
      <c r="I1163" s="549"/>
      <c r="J1163" s="549"/>
      <c r="K1163" s="549"/>
      <c r="L1163" s="549"/>
      <c r="M1163" s="550"/>
      <c r="N1163" s="551"/>
      <c r="O1163" s="551"/>
      <c r="P1163" s="551"/>
      <c r="Q1163" s="552"/>
      <c r="R1163" s="553"/>
      <c r="S1163" s="549"/>
      <c r="T1163" s="552"/>
      <c r="U1163" s="552"/>
      <c r="V1163" s="553"/>
      <c r="W1163" s="549"/>
      <c r="X1163" s="549"/>
      <c r="Y1163" s="553"/>
      <c r="Z1163" s="549"/>
      <c r="AA1163" s="549"/>
    </row>
    <row r="1164" spans="2:27">
      <c r="B1164" s="66" t="e">
        <f>LEFT(VLOOKUP(K1164,'TCon08 al 2019-02-26'!$A$1:$H$68,6,0),6)</f>
        <v>#N/A</v>
      </c>
      <c r="C1164" s="66" t="e">
        <f t="shared" si="77"/>
        <v>#N/A</v>
      </c>
      <c r="D1164" s="66" t="e">
        <f>VLOOKUP(K1164,'TCon08 al 2019-02-26'!$A$1:$H$68,8,0)</f>
        <v>#N/A</v>
      </c>
      <c r="E1164" s="66">
        <f t="shared" si="78"/>
        <v>1900</v>
      </c>
      <c r="F1164" s="66">
        <f t="shared" si="79"/>
        <v>0</v>
      </c>
      <c r="G1164" s="10" t="str">
        <f t="shared" si="80"/>
        <v>19000</v>
      </c>
      <c r="H1164" s="489"/>
      <c r="I1164" s="489"/>
      <c r="J1164" s="489"/>
      <c r="K1164" s="489"/>
      <c r="L1164" s="489"/>
      <c r="M1164" s="490"/>
      <c r="N1164" s="491"/>
      <c r="O1164" s="491"/>
      <c r="P1164" s="491"/>
      <c r="Q1164" s="492"/>
      <c r="R1164" s="493"/>
      <c r="S1164" s="489"/>
      <c r="T1164" s="492"/>
      <c r="U1164" s="492"/>
      <c r="V1164" s="493"/>
      <c r="W1164" s="489"/>
      <c r="X1164" s="489"/>
      <c r="Y1164" s="493"/>
      <c r="Z1164" s="489"/>
      <c r="AA1164" s="489"/>
    </row>
    <row r="1165" spans="2:27">
      <c r="B1165" s="66" t="e">
        <f>LEFT(VLOOKUP(K1165,'TCon08 al 2019-02-26'!$A$1:$H$68,6,0),6)</f>
        <v>#N/A</v>
      </c>
      <c r="C1165" s="66" t="e">
        <f t="shared" si="77"/>
        <v>#N/A</v>
      </c>
      <c r="D1165" s="66" t="e">
        <f>VLOOKUP(K1165,'TCon08 al 2019-02-26'!$A$1:$H$68,8,0)</f>
        <v>#N/A</v>
      </c>
      <c r="E1165" s="66">
        <f t="shared" si="78"/>
        <v>1900</v>
      </c>
      <c r="F1165" s="66">
        <f t="shared" si="79"/>
        <v>0</v>
      </c>
      <c r="G1165" s="10" t="str">
        <f t="shared" si="80"/>
        <v>19000</v>
      </c>
      <c r="H1165" s="489"/>
      <c r="I1165" s="489"/>
      <c r="J1165" s="489"/>
      <c r="K1165" s="489"/>
      <c r="L1165" s="489"/>
      <c r="M1165" s="490"/>
      <c r="N1165" s="491"/>
      <c r="O1165" s="491"/>
      <c r="P1165" s="491"/>
      <c r="Q1165" s="492"/>
      <c r="R1165" s="493"/>
      <c r="S1165" s="489"/>
      <c r="T1165" s="492"/>
      <c r="U1165" s="492"/>
      <c r="V1165" s="493"/>
      <c r="W1165" s="489"/>
      <c r="X1165" s="489"/>
      <c r="Y1165" s="493"/>
      <c r="Z1165" s="489"/>
      <c r="AA1165" s="489"/>
    </row>
    <row r="1166" spans="2:27">
      <c r="B1166" s="66" t="e">
        <f>LEFT(VLOOKUP(K1166,'TCon08 al 2019-02-26'!$A$1:$H$68,6,0),6)</f>
        <v>#N/A</v>
      </c>
      <c r="C1166" s="66" t="e">
        <f t="shared" ref="C1166:C1220" si="81">CONCATENATE(MID(B1166,1,1),".",MID(B1166,2,1),".",MID(B1166,3,2),".",MID(B1166,5,2))</f>
        <v>#N/A</v>
      </c>
      <c r="D1166" s="66" t="e">
        <f>VLOOKUP(K1166,'TCon08 al 2019-02-26'!$A$1:$H$68,8,0)</f>
        <v>#N/A</v>
      </c>
      <c r="E1166" s="66">
        <f t="shared" ref="E1166:E1220" si="82">YEAR(J1166)</f>
        <v>1900</v>
      </c>
      <c r="F1166" s="66">
        <f t="shared" si="79"/>
        <v>0</v>
      </c>
      <c r="G1166" s="10" t="str">
        <f t="shared" si="80"/>
        <v>19000</v>
      </c>
      <c r="H1166" s="489"/>
      <c r="I1166" s="489"/>
      <c r="J1166" s="489"/>
      <c r="K1166" s="489"/>
      <c r="L1166" s="489"/>
      <c r="M1166" s="490"/>
      <c r="N1166" s="491"/>
      <c r="O1166" s="491"/>
      <c r="P1166" s="491"/>
      <c r="Q1166" s="492"/>
      <c r="R1166" s="493"/>
      <c r="S1166" s="489"/>
      <c r="T1166" s="492"/>
      <c r="U1166" s="492"/>
      <c r="V1166" s="493"/>
      <c r="W1166" s="489"/>
      <c r="X1166" s="489"/>
      <c r="Y1166" s="493"/>
      <c r="Z1166" s="489"/>
      <c r="AA1166" s="489"/>
    </row>
    <row r="1167" spans="2:27">
      <c r="B1167" s="66" t="e">
        <f>LEFT(VLOOKUP(K1167,'TCon08 al 2019-02-26'!$A$1:$H$68,6,0),6)</f>
        <v>#N/A</v>
      </c>
      <c r="C1167" s="66" t="e">
        <f t="shared" si="81"/>
        <v>#N/A</v>
      </c>
      <c r="D1167" s="66" t="e">
        <f>VLOOKUP(K1167,'TCon08 al 2019-02-26'!$A$1:$H$68,8,0)</f>
        <v>#N/A</v>
      </c>
      <c r="E1167" s="66">
        <f t="shared" si="82"/>
        <v>1900</v>
      </c>
      <c r="F1167" s="66">
        <f t="shared" si="79"/>
        <v>0</v>
      </c>
      <c r="G1167" s="10" t="str">
        <f t="shared" si="80"/>
        <v>19000</v>
      </c>
      <c r="H1167" s="489"/>
      <c r="I1167" s="489"/>
      <c r="J1167" s="489"/>
      <c r="K1167" s="489"/>
      <c r="L1167" s="489"/>
      <c r="M1167" s="490"/>
      <c r="N1167" s="491"/>
      <c r="O1167" s="491"/>
      <c r="P1167" s="491"/>
      <c r="Q1167" s="492"/>
      <c r="R1167" s="493"/>
      <c r="S1167" s="489"/>
      <c r="T1167" s="492"/>
      <c r="U1167" s="492"/>
      <c r="V1167" s="493"/>
      <c r="W1167" s="489"/>
      <c r="X1167" s="489"/>
      <c r="Y1167" s="493"/>
      <c r="Z1167" s="489"/>
      <c r="AA1167" s="489"/>
    </row>
    <row r="1168" spans="2:27">
      <c r="B1168" s="66" t="e">
        <f>LEFT(VLOOKUP(K1168,'TCon08 al 2019-02-26'!$A$1:$H$68,6,0),6)</f>
        <v>#N/A</v>
      </c>
      <c r="C1168" s="66" t="e">
        <f t="shared" si="81"/>
        <v>#N/A</v>
      </c>
      <c r="D1168" s="66" t="e">
        <f>VLOOKUP(K1168,'TCon08 al 2019-02-26'!$A$1:$H$68,8,0)</f>
        <v>#N/A</v>
      </c>
      <c r="E1168" s="66">
        <f t="shared" si="82"/>
        <v>1900</v>
      </c>
      <c r="F1168" s="66">
        <f t="shared" si="79"/>
        <v>0</v>
      </c>
      <c r="G1168" s="10" t="str">
        <f t="shared" si="80"/>
        <v>19000</v>
      </c>
      <c r="H1168" s="489"/>
      <c r="I1168" s="489"/>
      <c r="J1168" s="489"/>
      <c r="K1168" s="489"/>
      <c r="L1168" s="489"/>
      <c r="M1168" s="490"/>
      <c r="N1168" s="491"/>
      <c r="O1168" s="491"/>
      <c r="P1168" s="491"/>
      <c r="Q1168" s="492"/>
      <c r="R1168" s="493"/>
      <c r="S1168" s="489"/>
      <c r="T1168" s="492"/>
      <c r="U1168" s="492"/>
      <c r="V1168" s="493"/>
      <c r="W1168" s="489"/>
      <c r="X1168" s="489"/>
      <c r="Y1168" s="493"/>
      <c r="Z1168" s="489"/>
      <c r="AA1168" s="489"/>
    </row>
    <row r="1169" spans="2:27">
      <c r="B1169" s="66" t="e">
        <f>LEFT(VLOOKUP(K1169,'TCon08 al 2019-02-26'!$A$1:$H$68,6,0),6)</f>
        <v>#N/A</v>
      </c>
      <c r="C1169" s="66" t="e">
        <f t="shared" si="81"/>
        <v>#N/A</v>
      </c>
      <c r="D1169" s="66" t="e">
        <f>VLOOKUP(K1169,'TCon08 al 2019-02-26'!$A$1:$H$68,8,0)</f>
        <v>#N/A</v>
      </c>
      <c r="E1169" s="66">
        <f t="shared" si="82"/>
        <v>1900</v>
      </c>
      <c r="F1169" s="66">
        <f t="shared" si="79"/>
        <v>0</v>
      </c>
      <c r="G1169" s="10" t="str">
        <f t="shared" si="80"/>
        <v>19000</v>
      </c>
      <c r="H1169" s="489"/>
      <c r="I1169" s="489"/>
      <c r="J1169" s="489"/>
      <c r="K1169" s="489"/>
      <c r="L1169" s="489"/>
      <c r="M1169" s="490"/>
      <c r="N1169" s="491"/>
      <c r="O1169" s="491"/>
      <c r="P1169" s="491"/>
      <c r="Q1169" s="492"/>
      <c r="R1169" s="493"/>
      <c r="S1169" s="489"/>
      <c r="T1169" s="492"/>
      <c r="U1169" s="492"/>
      <c r="V1169" s="493"/>
      <c r="W1169" s="489"/>
      <c r="X1169" s="489"/>
      <c r="Y1169" s="493"/>
      <c r="Z1169" s="489"/>
      <c r="AA1169" s="489"/>
    </row>
    <row r="1170" spans="2:27">
      <c r="B1170" s="66" t="e">
        <f>LEFT(VLOOKUP(K1170,'TCon08 al 2019-02-26'!$A$1:$H$68,6,0),6)</f>
        <v>#N/A</v>
      </c>
      <c r="C1170" s="66" t="e">
        <f t="shared" si="81"/>
        <v>#N/A</v>
      </c>
      <c r="D1170" s="66" t="e">
        <f>VLOOKUP(K1170,'TCon08 al 2019-02-26'!$A$1:$H$68,8,0)</f>
        <v>#N/A</v>
      </c>
      <c r="E1170" s="66">
        <f t="shared" si="82"/>
        <v>1900</v>
      </c>
      <c r="F1170" s="66">
        <f t="shared" si="79"/>
        <v>0</v>
      </c>
      <c r="G1170" s="10" t="str">
        <f t="shared" si="80"/>
        <v>19000</v>
      </c>
      <c r="H1170" s="489"/>
      <c r="I1170" s="489"/>
      <c r="J1170" s="489"/>
      <c r="K1170" s="489"/>
      <c r="L1170" s="489"/>
      <c r="M1170" s="490"/>
      <c r="N1170" s="491"/>
      <c r="O1170" s="491"/>
      <c r="P1170" s="491"/>
      <c r="Q1170" s="492"/>
      <c r="R1170" s="493"/>
      <c r="S1170" s="489"/>
      <c r="T1170" s="492"/>
      <c r="U1170" s="492"/>
      <c r="V1170" s="493"/>
      <c r="W1170" s="489"/>
      <c r="X1170" s="489"/>
      <c r="Y1170" s="493"/>
      <c r="Z1170" s="489"/>
      <c r="AA1170" s="489"/>
    </row>
    <row r="1171" spans="2:27">
      <c r="B1171" s="66" t="e">
        <f>LEFT(VLOOKUP(K1171,'TCon08 al 2019-02-26'!$A$1:$H$68,6,0),6)</f>
        <v>#N/A</v>
      </c>
      <c r="C1171" s="66" t="e">
        <f t="shared" si="81"/>
        <v>#N/A</v>
      </c>
      <c r="D1171" s="66" t="e">
        <f>VLOOKUP(K1171,'TCon08 al 2019-02-26'!$A$1:$H$68,8,0)</f>
        <v>#N/A</v>
      </c>
      <c r="E1171" s="66">
        <f t="shared" si="82"/>
        <v>1900</v>
      </c>
      <c r="F1171" s="66">
        <f t="shared" si="79"/>
        <v>0</v>
      </c>
      <c r="G1171" s="10" t="str">
        <f t="shared" si="80"/>
        <v>19000</v>
      </c>
      <c r="H1171" s="489"/>
      <c r="I1171" s="489"/>
      <c r="J1171" s="489"/>
      <c r="K1171" s="489"/>
      <c r="L1171" s="489"/>
      <c r="M1171" s="490"/>
      <c r="N1171" s="491"/>
      <c r="O1171" s="491"/>
      <c r="P1171" s="491"/>
      <c r="Q1171" s="492"/>
      <c r="R1171" s="493"/>
      <c r="S1171" s="489"/>
      <c r="T1171" s="492"/>
      <c r="U1171" s="492"/>
      <c r="V1171" s="493"/>
      <c r="W1171" s="489"/>
      <c r="X1171" s="489"/>
      <c r="Y1171" s="493"/>
      <c r="Z1171" s="489"/>
      <c r="AA1171" s="489"/>
    </row>
    <row r="1172" spans="2:27">
      <c r="B1172" s="66" t="e">
        <f>LEFT(VLOOKUP(K1172,'TCon08 al 2019-02-26'!$A$1:$H$68,6,0),6)</f>
        <v>#N/A</v>
      </c>
      <c r="C1172" s="66" t="e">
        <f t="shared" si="81"/>
        <v>#N/A</v>
      </c>
      <c r="D1172" s="66" t="e">
        <f>VLOOKUP(K1172,'TCon08 al 2019-02-26'!$A$1:$H$68,8,0)</f>
        <v>#N/A</v>
      </c>
      <c r="E1172" s="66">
        <f t="shared" si="82"/>
        <v>1900</v>
      </c>
      <c r="F1172" s="66">
        <f t="shared" si="79"/>
        <v>0</v>
      </c>
      <c r="G1172" s="10" t="str">
        <f t="shared" si="80"/>
        <v>19000</v>
      </c>
      <c r="H1172" s="489"/>
      <c r="I1172" s="489"/>
      <c r="J1172" s="489"/>
      <c r="K1172" s="489"/>
      <c r="L1172" s="489"/>
      <c r="M1172" s="490"/>
      <c r="N1172" s="491"/>
      <c r="O1172" s="491"/>
      <c r="P1172" s="491"/>
      <c r="Q1172" s="492"/>
      <c r="R1172" s="493"/>
      <c r="S1172" s="489"/>
      <c r="T1172" s="492"/>
      <c r="U1172" s="492"/>
      <c r="V1172" s="493"/>
      <c r="W1172" s="489"/>
      <c r="X1172" s="489"/>
      <c r="Y1172" s="493"/>
      <c r="Z1172" s="489"/>
      <c r="AA1172" s="489"/>
    </row>
    <row r="1173" spans="2:27">
      <c r="B1173" s="66" t="e">
        <f>LEFT(VLOOKUP(K1173,'TCon08 al 2019-02-26'!$A$1:$H$68,6,0),6)</f>
        <v>#N/A</v>
      </c>
      <c r="C1173" s="66" t="e">
        <f t="shared" si="81"/>
        <v>#N/A</v>
      </c>
      <c r="D1173" s="66" t="e">
        <f>VLOOKUP(K1173,'TCon08 al 2019-02-26'!$A$1:$H$68,8,0)</f>
        <v>#N/A</v>
      </c>
      <c r="E1173" s="66">
        <f t="shared" si="82"/>
        <v>1900</v>
      </c>
      <c r="F1173" s="66">
        <f t="shared" si="79"/>
        <v>0</v>
      </c>
      <c r="G1173" s="10" t="str">
        <f t="shared" si="80"/>
        <v>19000</v>
      </c>
      <c r="H1173" s="489"/>
      <c r="I1173" s="489"/>
      <c r="J1173" s="489"/>
      <c r="K1173" s="489"/>
      <c r="L1173" s="489"/>
      <c r="M1173" s="490"/>
      <c r="N1173" s="491"/>
      <c r="O1173" s="491"/>
      <c r="P1173" s="491"/>
      <c r="Q1173" s="492"/>
      <c r="R1173" s="493"/>
      <c r="S1173" s="489"/>
      <c r="T1173" s="492"/>
      <c r="U1173" s="492"/>
      <c r="V1173" s="493"/>
      <c r="W1173" s="489"/>
      <c r="X1173" s="489"/>
      <c r="Y1173" s="493"/>
      <c r="Z1173" s="489"/>
      <c r="AA1173" s="489"/>
    </row>
    <row r="1174" spans="2:27">
      <c r="B1174" s="66" t="e">
        <f>LEFT(VLOOKUP(K1174,'TCon08 al 2019-02-26'!$A$1:$H$68,6,0),6)</f>
        <v>#N/A</v>
      </c>
      <c r="C1174" s="66" t="e">
        <f t="shared" si="81"/>
        <v>#N/A</v>
      </c>
      <c r="D1174" s="66" t="e">
        <f>VLOOKUP(K1174,'TCon08 al 2019-02-26'!$A$1:$H$68,8,0)</f>
        <v>#N/A</v>
      </c>
      <c r="E1174" s="66">
        <f t="shared" si="82"/>
        <v>1900</v>
      </c>
      <c r="F1174" s="66">
        <f t="shared" si="79"/>
        <v>0</v>
      </c>
      <c r="G1174" s="10" t="str">
        <f t="shared" si="80"/>
        <v>19000</v>
      </c>
      <c r="H1174" s="489"/>
      <c r="I1174" s="489"/>
      <c r="J1174" s="489"/>
      <c r="K1174" s="489"/>
      <c r="L1174" s="489"/>
      <c r="M1174" s="490"/>
      <c r="N1174" s="491"/>
      <c r="O1174" s="491"/>
      <c r="P1174" s="491"/>
      <c r="Q1174" s="492"/>
      <c r="R1174" s="493"/>
      <c r="S1174" s="489"/>
      <c r="T1174" s="492"/>
      <c r="U1174" s="492"/>
      <c r="V1174" s="493"/>
      <c r="W1174" s="489"/>
      <c r="X1174" s="489"/>
      <c r="Y1174" s="493"/>
      <c r="Z1174" s="489"/>
      <c r="AA1174" s="489"/>
    </row>
    <row r="1175" spans="2:27">
      <c r="B1175" s="66" t="e">
        <f>LEFT(VLOOKUP(K1175,'TCon08 al 2019-02-26'!$A$1:$H$68,6,0),6)</f>
        <v>#N/A</v>
      </c>
      <c r="C1175" s="66" t="e">
        <f t="shared" si="81"/>
        <v>#N/A</v>
      </c>
      <c r="D1175" s="66" t="e">
        <f>VLOOKUP(K1175,'TCon08 al 2019-02-26'!$A$1:$H$68,8,0)</f>
        <v>#N/A</v>
      </c>
      <c r="E1175" s="66">
        <f t="shared" si="82"/>
        <v>1900</v>
      </c>
      <c r="F1175" s="66">
        <f t="shared" si="79"/>
        <v>0</v>
      </c>
      <c r="G1175" s="10" t="str">
        <f t="shared" si="80"/>
        <v>19000</v>
      </c>
      <c r="H1175" s="489"/>
      <c r="I1175" s="489"/>
      <c r="J1175" s="489"/>
      <c r="K1175" s="489"/>
      <c r="L1175" s="489"/>
      <c r="M1175" s="490"/>
      <c r="N1175" s="491"/>
      <c r="O1175" s="491"/>
      <c r="P1175" s="491"/>
      <c r="Q1175" s="492"/>
      <c r="R1175" s="493"/>
      <c r="S1175" s="489"/>
      <c r="T1175" s="492"/>
      <c r="U1175" s="492"/>
      <c r="V1175" s="493"/>
      <c r="W1175" s="489"/>
      <c r="X1175" s="489"/>
      <c r="Y1175" s="493"/>
      <c r="Z1175" s="489"/>
      <c r="AA1175" s="489"/>
    </row>
    <row r="1176" spans="2:27">
      <c r="B1176" s="66" t="e">
        <f>LEFT(VLOOKUP(K1176,'TCon08 al 2019-02-26'!$A$1:$H$68,6,0),6)</f>
        <v>#N/A</v>
      </c>
      <c r="C1176" s="66" t="e">
        <f t="shared" si="81"/>
        <v>#N/A</v>
      </c>
      <c r="D1176" s="66" t="e">
        <f>VLOOKUP(K1176,'TCon08 al 2019-02-26'!$A$1:$H$68,8,0)</f>
        <v>#N/A</v>
      </c>
      <c r="E1176" s="66">
        <f t="shared" si="82"/>
        <v>1900</v>
      </c>
      <c r="F1176" s="66">
        <f t="shared" si="79"/>
        <v>0</v>
      </c>
      <c r="G1176" s="10" t="str">
        <f t="shared" si="80"/>
        <v>19000</v>
      </c>
      <c r="H1176" s="489"/>
      <c r="I1176" s="489"/>
      <c r="J1176" s="489"/>
      <c r="K1176" s="489"/>
      <c r="L1176" s="489"/>
      <c r="M1176" s="490"/>
      <c r="N1176" s="491"/>
      <c r="O1176" s="491"/>
      <c r="P1176" s="491"/>
      <c r="Q1176" s="492"/>
      <c r="R1176" s="493"/>
      <c r="S1176" s="489"/>
      <c r="T1176" s="492"/>
      <c r="U1176" s="492"/>
      <c r="V1176" s="493"/>
      <c r="W1176" s="489"/>
      <c r="X1176" s="489"/>
      <c r="Y1176" s="493"/>
      <c r="Z1176" s="489"/>
      <c r="AA1176" s="489"/>
    </row>
    <row r="1177" spans="2:27">
      <c r="B1177" s="66" t="e">
        <f>LEFT(VLOOKUP(K1177,'TCon08 al 2019-02-26'!$A$1:$H$68,6,0),6)</f>
        <v>#N/A</v>
      </c>
      <c r="C1177" s="66" t="e">
        <f t="shared" si="81"/>
        <v>#N/A</v>
      </c>
      <c r="D1177" s="66" t="e">
        <f>VLOOKUP(K1177,'TCon08 al 2019-02-26'!$A$1:$H$68,8,0)</f>
        <v>#N/A</v>
      </c>
      <c r="E1177" s="66">
        <f t="shared" si="82"/>
        <v>1900</v>
      </c>
      <c r="F1177" s="66">
        <f t="shared" si="79"/>
        <v>0</v>
      </c>
      <c r="G1177" s="10" t="str">
        <f t="shared" si="80"/>
        <v>19000</v>
      </c>
      <c r="H1177" s="489"/>
      <c r="I1177" s="489"/>
      <c r="J1177" s="489"/>
      <c r="K1177" s="489"/>
      <c r="L1177" s="489"/>
      <c r="M1177" s="490"/>
      <c r="N1177" s="491"/>
      <c r="O1177" s="491"/>
      <c r="P1177" s="491"/>
      <c r="Q1177" s="492"/>
      <c r="R1177" s="493"/>
      <c r="S1177" s="489"/>
      <c r="T1177" s="492"/>
      <c r="U1177" s="492"/>
      <c r="V1177" s="493"/>
      <c r="W1177" s="489"/>
      <c r="X1177" s="489"/>
      <c r="Y1177" s="493"/>
      <c r="Z1177" s="489"/>
      <c r="AA1177" s="489"/>
    </row>
    <row r="1178" spans="2:27">
      <c r="B1178" s="66" t="e">
        <f>LEFT(VLOOKUP(K1178,'TCon08 al 2019-02-26'!$A$1:$H$68,6,0),6)</f>
        <v>#N/A</v>
      </c>
      <c r="C1178" s="66" t="e">
        <f t="shared" si="81"/>
        <v>#N/A</v>
      </c>
      <c r="D1178" s="66" t="e">
        <f>VLOOKUP(K1178,'TCon08 al 2019-02-26'!$A$1:$H$68,8,0)</f>
        <v>#N/A</v>
      </c>
      <c r="E1178" s="66">
        <f t="shared" si="82"/>
        <v>1900</v>
      </c>
      <c r="F1178" s="66">
        <f t="shared" si="79"/>
        <v>0</v>
      </c>
      <c r="G1178" s="10" t="str">
        <f t="shared" si="80"/>
        <v>19000</v>
      </c>
      <c r="H1178" s="489"/>
      <c r="I1178" s="489"/>
      <c r="J1178" s="489"/>
      <c r="K1178" s="489"/>
      <c r="L1178" s="489"/>
      <c r="M1178" s="490"/>
      <c r="N1178" s="491"/>
      <c r="O1178" s="491"/>
      <c r="P1178" s="491"/>
      <c r="Q1178" s="492"/>
      <c r="R1178" s="493"/>
      <c r="S1178" s="489"/>
      <c r="T1178" s="492"/>
      <c r="U1178" s="492"/>
      <c r="V1178" s="493"/>
      <c r="W1178" s="489"/>
      <c r="X1178" s="489"/>
      <c r="Y1178" s="493"/>
      <c r="Z1178" s="489"/>
      <c r="AA1178" s="489"/>
    </row>
    <row r="1179" spans="2:27">
      <c r="B1179" s="66" t="e">
        <f>LEFT(VLOOKUP(K1179,'TCon08 al 2019-02-26'!$A$1:$H$68,6,0),6)</f>
        <v>#N/A</v>
      </c>
      <c r="C1179" s="66" t="e">
        <f t="shared" si="81"/>
        <v>#N/A</v>
      </c>
      <c r="D1179" s="66" t="e">
        <f>VLOOKUP(K1179,'TCon08 al 2019-02-26'!$A$1:$H$68,8,0)</f>
        <v>#N/A</v>
      </c>
      <c r="E1179" s="66">
        <f t="shared" si="82"/>
        <v>1900</v>
      </c>
      <c r="F1179" s="66">
        <f t="shared" si="79"/>
        <v>0</v>
      </c>
      <c r="G1179" s="10" t="str">
        <f t="shared" si="80"/>
        <v>19000</v>
      </c>
      <c r="H1179" s="489"/>
      <c r="I1179" s="489"/>
      <c r="J1179" s="489"/>
      <c r="K1179" s="489"/>
      <c r="L1179" s="489"/>
      <c r="M1179" s="490"/>
      <c r="N1179" s="491"/>
      <c r="O1179" s="491"/>
      <c r="P1179" s="491"/>
      <c r="Q1179" s="492"/>
      <c r="R1179" s="493"/>
      <c r="S1179" s="489"/>
      <c r="T1179" s="492"/>
      <c r="U1179" s="492"/>
      <c r="V1179" s="493"/>
      <c r="W1179" s="489"/>
      <c r="X1179" s="489"/>
      <c r="Y1179" s="493"/>
      <c r="Z1179" s="489"/>
      <c r="AA1179" s="489"/>
    </row>
    <row r="1180" spans="2:27">
      <c r="B1180" s="66" t="e">
        <f>LEFT(VLOOKUP(K1180,'TCon08 al 2019-02-26'!$A$1:$H$68,6,0),6)</f>
        <v>#N/A</v>
      </c>
      <c r="C1180" s="66" t="e">
        <f t="shared" si="81"/>
        <v>#N/A</v>
      </c>
      <c r="D1180" s="66" t="e">
        <f>VLOOKUP(K1180,'TCon08 al 2019-02-26'!$A$1:$H$68,8,0)</f>
        <v>#N/A</v>
      </c>
      <c r="E1180" s="66">
        <f t="shared" si="82"/>
        <v>1900</v>
      </c>
      <c r="F1180" s="66">
        <f t="shared" si="79"/>
        <v>0</v>
      </c>
      <c r="G1180" s="10" t="str">
        <f t="shared" si="80"/>
        <v>19000</v>
      </c>
      <c r="H1180" s="489"/>
      <c r="I1180" s="489"/>
      <c r="J1180" s="489"/>
      <c r="K1180" s="489"/>
      <c r="L1180" s="489"/>
      <c r="M1180" s="490"/>
      <c r="N1180" s="491"/>
      <c r="O1180" s="491"/>
      <c r="P1180" s="491"/>
      <c r="Q1180" s="492"/>
      <c r="R1180" s="493"/>
      <c r="S1180" s="489"/>
      <c r="T1180" s="492"/>
      <c r="U1180" s="492"/>
      <c r="V1180" s="493"/>
      <c r="W1180" s="489"/>
      <c r="X1180" s="489"/>
      <c r="Y1180" s="493"/>
      <c r="Z1180" s="489"/>
      <c r="AA1180" s="489"/>
    </row>
    <row r="1181" spans="2:27">
      <c r="B1181" s="66" t="e">
        <f>LEFT(VLOOKUP(K1181,'TCon08 al 2019-02-26'!$A$1:$H$68,6,0),6)</f>
        <v>#N/A</v>
      </c>
      <c r="C1181" s="66" t="e">
        <f t="shared" si="81"/>
        <v>#N/A</v>
      </c>
      <c r="D1181" s="66" t="e">
        <f>VLOOKUP(K1181,'TCon08 al 2019-02-26'!$A$1:$H$68,8,0)</f>
        <v>#N/A</v>
      </c>
      <c r="E1181" s="66">
        <f t="shared" si="82"/>
        <v>1900</v>
      </c>
      <c r="F1181" s="66">
        <f t="shared" si="79"/>
        <v>0</v>
      </c>
      <c r="G1181" s="10" t="str">
        <f t="shared" si="80"/>
        <v>19000</v>
      </c>
      <c r="H1181" s="489"/>
      <c r="I1181" s="489"/>
      <c r="J1181" s="489"/>
      <c r="K1181" s="489"/>
      <c r="L1181" s="489"/>
      <c r="M1181" s="490"/>
      <c r="N1181" s="491"/>
      <c r="O1181" s="491"/>
      <c r="P1181" s="491"/>
      <c r="Q1181" s="492"/>
      <c r="R1181" s="493"/>
      <c r="S1181" s="489"/>
      <c r="T1181" s="492"/>
      <c r="U1181" s="492"/>
      <c r="V1181" s="493"/>
      <c r="W1181" s="489"/>
      <c r="X1181" s="489"/>
      <c r="Y1181" s="493"/>
      <c r="Z1181" s="489"/>
      <c r="AA1181" s="489"/>
    </row>
    <row r="1182" spans="2:27">
      <c r="B1182" s="66" t="e">
        <f>LEFT(VLOOKUP(K1182,'TCon08 al 2019-02-26'!$A$1:$H$68,6,0),6)</f>
        <v>#N/A</v>
      </c>
      <c r="C1182" s="66" t="e">
        <f t="shared" si="81"/>
        <v>#N/A</v>
      </c>
      <c r="D1182" s="66" t="e">
        <f>VLOOKUP(K1182,'TCon08 al 2019-02-26'!$A$1:$H$68,8,0)</f>
        <v>#N/A</v>
      </c>
      <c r="E1182" s="66">
        <f t="shared" si="82"/>
        <v>1900</v>
      </c>
      <c r="F1182" s="66">
        <f t="shared" si="79"/>
        <v>0</v>
      </c>
      <c r="G1182" s="10" t="str">
        <f t="shared" si="80"/>
        <v>19000</v>
      </c>
      <c r="H1182" s="489"/>
      <c r="I1182" s="489"/>
      <c r="J1182" s="489"/>
      <c r="K1182" s="489"/>
      <c r="L1182" s="489"/>
      <c r="M1182" s="490"/>
      <c r="N1182" s="491"/>
      <c r="O1182" s="491"/>
      <c r="P1182" s="491"/>
      <c r="Q1182" s="492"/>
      <c r="R1182" s="493"/>
      <c r="S1182" s="489"/>
      <c r="T1182" s="492"/>
      <c r="U1182" s="492"/>
      <c r="V1182" s="493"/>
      <c r="W1182" s="489"/>
      <c r="X1182" s="489"/>
      <c r="Y1182" s="493"/>
      <c r="Z1182" s="489"/>
      <c r="AA1182" s="489"/>
    </row>
    <row r="1183" spans="2:27">
      <c r="B1183" s="66" t="e">
        <f>LEFT(VLOOKUP(K1183,'TCon08 al 2019-02-26'!$A$1:$H$68,6,0),6)</f>
        <v>#N/A</v>
      </c>
      <c r="C1183" s="66" t="e">
        <f t="shared" si="81"/>
        <v>#N/A</v>
      </c>
      <c r="D1183" s="66" t="e">
        <f>VLOOKUP(K1183,'TCon08 al 2019-02-26'!$A$1:$H$68,8,0)</f>
        <v>#N/A</v>
      </c>
      <c r="E1183" s="66">
        <f t="shared" si="82"/>
        <v>1900</v>
      </c>
      <c r="F1183" s="66">
        <f t="shared" si="79"/>
        <v>0</v>
      </c>
      <c r="G1183" s="10" t="str">
        <f t="shared" si="80"/>
        <v>19000</v>
      </c>
      <c r="H1183" s="489"/>
      <c r="I1183" s="489"/>
      <c r="J1183" s="489"/>
      <c r="K1183" s="489"/>
      <c r="L1183" s="489"/>
      <c r="M1183" s="490"/>
      <c r="N1183" s="491"/>
      <c r="O1183" s="491"/>
      <c r="P1183" s="491"/>
      <c r="Q1183" s="492"/>
      <c r="R1183" s="493"/>
      <c r="S1183" s="489"/>
      <c r="T1183" s="492"/>
      <c r="U1183" s="492"/>
      <c r="V1183" s="493"/>
      <c r="W1183" s="489"/>
      <c r="X1183" s="489"/>
      <c r="Y1183" s="493"/>
      <c r="Z1183" s="489"/>
      <c r="AA1183" s="489"/>
    </row>
    <row r="1184" spans="2:27">
      <c r="B1184" s="66" t="e">
        <f>LEFT(VLOOKUP(K1184,'TCon08 al 2019-02-26'!$A$1:$H$68,6,0),6)</f>
        <v>#N/A</v>
      </c>
      <c r="C1184" s="66" t="e">
        <f t="shared" si="81"/>
        <v>#N/A</v>
      </c>
      <c r="D1184" s="66" t="e">
        <f>VLOOKUP(K1184,'TCon08 al 2019-02-26'!$A$1:$H$68,8,0)</f>
        <v>#N/A</v>
      </c>
      <c r="E1184" s="66">
        <f t="shared" si="82"/>
        <v>1900</v>
      </c>
      <c r="F1184" s="66">
        <f t="shared" si="79"/>
        <v>0</v>
      </c>
      <c r="G1184" s="10" t="str">
        <f t="shared" si="80"/>
        <v>19000</v>
      </c>
      <c r="H1184" s="489"/>
      <c r="I1184" s="489"/>
      <c r="J1184" s="489"/>
      <c r="K1184" s="489"/>
      <c r="L1184" s="489"/>
      <c r="M1184" s="490"/>
      <c r="N1184" s="491"/>
      <c r="O1184" s="491"/>
      <c r="P1184" s="491"/>
      <c r="Q1184" s="492"/>
      <c r="R1184" s="493"/>
      <c r="S1184" s="489"/>
      <c r="T1184" s="492"/>
      <c r="U1184" s="492"/>
      <c r="V1184" s="493"/>
      <c r="W1184" s="489"/>
      <c r="X1184" s="489"/>
      <c r="Y1184" s="493"/>
      <c r="Z1184" s="489"/>
      <c r="AA1184" s="489"/>
    </row>
    <row r="1185" spans="2:27">
      <c r="B1185" s="66" t="e">
        <f>LEFT(VLOOKUP(K1185,'TCon08 al 2019-02-26'!$A$1:$H$68,6,0),6)</f>
        <v>#N/A</v>
      </c>
      <c r="C1185" s="66" t="e">
        <f t="shared" si="81"/>
        <v>#N/A</v>
      </c>
      <c r="D1185" s="66" t="e">
        <f>VLOOKUP(K1185,'TCon08 al 2019-02-26'!$A$1:$H$68,8,0)</f>
        <v>#N/A</v>
      </c>
      <c r="E1185" s="66">
        <f t="shared" si="82"/>
        <v>1900</v>
      </c>
      <c r="F1185" s="66">
        <f t="shared" si="79"/>
        <v>0</v>
      </c>
      <c r="G1185" s="10" t="str">
        <f t="shared" si="80"/>
        <v>19000</v>
      </c>
      <c r="H1185" s="489"/>
      <c r="I1185" s="489"/>
      <c r="J1185" s="489"/>
      <c r="K1185" s="489"/>
      <c r="L1185" s="489"/>
      <c r="M1185" s="490"/>
      <c r="N1185" s="491"/>
      <c r="O1185" s="491"/>
      <c r="P1185" s="491"/>
      <c r="Q1185" s="492"/>
      <c r="R1185" s="493"/>
      <c r="S1185" s="489"/>
      <c r="T1185" s="492"/>
      <c r="U1185" s="492"/>
      <c r="V1185" s="493"/>
      <c r="W1185" s="489"/>
      <c r="X1185" s="489"/>
      <c r="Y1185" s="493"/>
      <c r="Z1185" s="489"/>
      <c r="AA1185" s="489"/>
    </row>
    <row r="1186" spans="2:27">
      <c r="B1186" s="66" t="e">
        <f>LEFT(VLOOKUP(K1186,'TCon08 al 2019-02-26'!$A$1:$H$68,6,0),6)</f>
        <v>#N/A</v>
      </c>
      <c r="C1186" s="66" t="e">
        <f t="shared" si="81"/>
        <v>#N/A</v>
      </c>
      <c r="D1186" s="66" t="e">
        <f>VLOOKUP(K1186,'TCon08 al 2019-02-26'!$A$1:$H$68,8,0)</f>
        <v>#N/A</v>
      </c>
      <c r="E1186" s="66">
        <f t="shared" si="82"/>
        <v>1900</v>
      </c>
      <c r="F1186" s="66">
        <f t="shared" si="79"/>
        <v>0</v>
      </c>
      <c r="G1186" s="10" t="str">
        <f t="shared" si="80"/>
        <v>19000</v>
      </c>
      <c r="H1186" s="489"/>
      <c r="I1186" s="489"/>
      <c r="J1186" s="489"/>
      <c r="K1186" s="489"/>
      <c r="L1186" s="489"/>
      <c r="M1186" s="490"/>
      <c r="N1186" s="491"/>
      <c r="O1186" s="491"/>
      <c r="P1186" s="491"/>
      <c r="Q1186" s="492"/>
      <c r="R1186" s="493"/>
      <c r="S1186" s="489"/>
      <c r="T1186" s="492"/>
      <c r="U1186" s="492"/>
      <c r="V1186" s="493"/>
      <c r="W1186" s="489"/>
      <c r="X1186" s="489"/>
      <c r="Y1186" s="493"/>
      <c r="Z1186" s="489"/>
      <c r="AA1186" s="489"/>
    </row>
    <row r="1187" spans="2:27">
      <c r="B1187" s="66" t="e">
        <f>LEFT(VLOOKUP(K1187,'TCon08 al 2019-02-26'!$A$1:$H$68,6,0),6)</f>
        <v>#N/A</v>
      </c>
      <c r="C1187" s="66" t="e">
        <f t="shared" si="81"/>
        <v>#N/A</v>
      </c>
      <c r="D1187" s="66" t="e">
        <f>VLOOKUP(K1187,'TCon08 al 2019-02-26'!$A$1:$H$68,8,0)</f>
        <v>#N/A</v>
      </c>
      <c r="E1187" s="66">
        <f t="shared" si="82"/>
        <v>1900</v>
      </c>
      <c r="F1187" s="66">
        <f t="shared" si="79"/>
        <v>0</v>
      </c>
      <c r="G1187" s="10" t="str">
        <f t="shared" si="80"/>
        <v>19000</v>
      </c>
      <c r="H1187" s="489"/>
      <c r="I1187" s="489"/>
      <c r="J1187" s="489"/>
      <c r="K1187" s="489"/>
      <c r="L1187" s="489"/>
      <c r="M1187" s="490"/>
      <c r="N1187" s="491"/>
      <c r="O1187" s="491"/>
      <c r="P1187" s="491"/>
      <c r="Q1187" s="492"/>
      <c r="R1187" s="493"/>
      <c r="S1187" s="489"/>
      <c r="T1187" s="492"/>
      <c r="U1187" s="492"/>
      <c r="V1187" s="493"/>
      <c r="W1187" s="489"/>
      <c r="X1187" s="489"/>
      <c r="Y1187" s="493"/>
      <c r="Z1187" s="489"/>
      <c r="AA1187" s="489"/>
    </row>
    <row r="1188" spans="2:27">
      <c r="B1188" s="66" t="e">
        <f>LEFT(VLOOKUP(K1188,'TCon08 al 2019-02-26'!$A$1:$H$68,6,0),6)</f>
        <v>#N/A</v>
      </c>
      <c r="C1188" s="66" t="e">
        <f t="shared" si="81"/>
        <v>#N/A</v>
      </c>
      <c r="D1188" s="66" t="e">
        <f>VLOOKUP(K1188,'TCon08 al 2019-02-26'!$A$1:$H$68,8,0)</f>
        <v>#N/A</v>
      </c>
      <c r="E1188" s="66">
        <f t="shared" si="82"/>
        <v>1900</v>
      </c>
      <c r="F1188" s="66">
        <f t="shared" si="79"/>
        <v>0</v>
      </c>
      <c r="G1188" s="10" t="str">
        <f t="shared" si="80"/>
        <v>19000</v>
      </c>
      <c r="H1188" s="489"/>
      <c r="I1188" s="489"/>
      <c r="J1188" s="489"/>
      <c r="K1188" s="489"/>
      <c r="L1188" s="489"/>
      <c r="M1188" s="490"/>
      <c r="N1188" s="491"/>
      <c r="O1188" s="491"/>
      <c r="P1188" s="491"/>
      <c r="Q1188" s="492"/>
      <c r="R1188" s="493"/>
      <c r="S1188" s="489"/>
      <c r="T1188" s="492"/>
      <c r="U1188" s="492"/>
      <c r="V1188" s="493"/>
      <c r="W1188" s="489"/>
      <c r="X1188" s="489"/>
      <c r="Y1188" s="493"/>
      <c r="Z1188" s="489"/>
      <c r="AA1188" s="489"/>
    </row>
    <row r="1189" spans="2:27">
      <c r="B1189" s="66" t="e">
        <f>LEFT(VLOOKUP(K1189,'TCon08 al 2019-02-26'!$A$1:$H$68,6,0),6)</f>
        <v>#N/A</v>
      </c>
      <c r="C1189" s="66" t="e">
        <f t="shared" si="81"/>
        <v>#N/A</v>
      </c>
      <c r="D1189" s="66" t="e">
        <f>VLOOKUP(K1189,'TCon08 al 2019-02-26'!$A$1:$H$68,8,0)</f>
        <v>#N/A</v>
      </c>
      <c r="E1189" s="66">
        <f t="shared" si="82"/>
        <v>1900</v>
      </c>
      <c r="F1189" s="66">
        <f t="shared" si="79"/>
        <v>0</v>
      </c>
      <c r="G1189" s="10" t="str">
        <f t="shared" si="80"/>
        <v>19000</v>
      </c>
      <c r="H1189" s="489"/>
      <c r="I1189" s="489"/>
      <c r="J1189" s="489"/>
      <c r="K1189" s="489"/>
      <c r="L1189" s="489"/>
      <c r="M1189" s="490"/>
      <c r="N1189" s="491"/>
      <c r="O1189" s="491"/>
      <c r="P1189" s="491"/>
      <c r="Q1189" s="492"/>
      <c r="R1189" s="493"/>
      <c r="S1189" s="489"/>
      <c r="T1189" s="492"/>
      <c r="U1189" s="492"/>
      <c r="V1189" s="493"/>
      <c r="W1189" s="489"/>
      <c r="X1189" s="489"/>
      <c r="Y1189" s="493"/>
      <c r="Z1189" s="489"/>
      <c r="AA1189" s="489"/>
    </row>
    <row r="1190" spans="2:27">
      <c r="B1190" s="66" t="e">
        <f>LEFT(VLOOKUP(K1190,'TCon08 al 2019-02-26'!$A$1:$H$68,6,0),6)</f>
        <v>#N/A</v>
      </c>
      <c r="C1190" s="66" t="e">
        <f t="shared" si="81"/>
        <v>#N/A</v>
      </c>
      <c r="D1190" s="66" t="e">
        <f>VLOOKUP(K1190,'TCon08 al 2019-02-26'!$A$1:$H$68,8,0)</f>
        <v>#N/A</v>
      </c>
      <c r="E1190" s="66">
        <f t="shared" si="82"/>
        <v>1900</v>
      </c>
      <c r="F1190" s="66">
        <f t="shared" si="79"/>
        <v>0</v>
      </c>
      <c r="G1190" s="10" t="str">
        <f t="shared" si="80"/>
        <v>19000</v>
      </c>
      <c r="H1190" s="489"/>
      <c r="I1190" s="489"/>
      <c r="J1190" s="489"/>
      <c r="K1190" s="489"/>
      <c r="L1190" s="489"/>
      <c r="M1190" s="490"/>
      <c r="N1190" s="491"/>
      <c r="O1190" s="491"/>
      <c r="P1190" s="491"/>
      <c r="Q1190" s="492"/>
      <c r="R1190" s="493"/>
      <c r="S1190" s="489"/>
      <c r="T1190" s="492"/>
      <c r="U1190" s="492"/>
      <c r="V1190" s="493"/>
      <c r="W1190" s="489"/>
      <c r="X1190" s="489"/>
      <c r="Y1190" s="493"/>
      <c r="Z1190" s="489"/>
      <c r="AA1190" s="489"/>
    </row>
    <row r="1191" spans="2:27">
      <c r="B1191" s="66" t="e">
        <f>LEFT(VLOOKUP(K1191,'TCon08 al 2019-02-26'!$A$1:$H$68,6,0),6)</f>
        <v>#N/A</v>
      </c>
      <c r="C1191" s="66" t="e">
        <f t="shared" si="81"/>
        <v>#N/A</v>
      </c>
      <c r="D1191" s="66" t="e">
        <f>VLOOKUP(K1191,'TCon08 al 2019-02-26'!$A$1:$H$68,8,0)</f>
        <v>#N/A</v>
      </c>
      <c r="E1191" s="66">
        <f t="shared" si="82"/>
        <v>1900</v>
      </c>
      <c r="F1191" s="66">
        <f t="shared" si="79"/>
        <v>0</v>
      </c>
      <c r="G1191" s="10" t="str">
        <f t="shared" si="80"/>
        <v>19000</v>
      </c>
      <c r="H1191" s="489"/>
      <c r="I1191" s="489"/>
      <c r="J1191" s="489"/>
      <c r="K1191" s="489"/>
      <c r="L1191" s="489"/>
      <c r="M1191" s="490"/>
      <c r="N1191" s="491"/>
      <c r="O1191" s="491"/>
      <c r="P1191" s="491"/>
      <c r="Q1191" s="492"/>
      <c r="R1191" s="493"/>
      <c r="S1191" s="489"/>
      <c r="T1191" s="492"/>
      <c r="U1191" s="492"/>
      <c r="V1191" s="493"/>
      <c r="W1191" s="489"/>
      <c r="X1191" s="489"/>
      <c r="Y1191" s="493"/>
      <c r="Z1191" s="489"/>
      <c r="AA1191" s="489"/>
    </row>
    <row r="1192" spans="2:27">
      <c r="B1192" s="66" t="e">
        <f>LEFT(VLOOKUP(K1192,'TCon08 al 2019-02-26'!$A$1:$H$68,6,0),6)</f>
        <v>#N/A</v>
      </c>
      <c r="C1192" s="66" t="e">
        <f t="shared" si="81"/>
        <v>#N/A</v>
      </c>
      <c r="D1192" s="66" t="e">
        <f>VLOOKUP(K1192,'TCon08 al 2019-02-26'!$A$1:$H$68,8,0)</f>
        <v>#N/A</v>
      </c>
      <c r="E1192" s="66">
        <f t="shared" si="82"/>
        <v>1900</v>
      </c>
      <c r="F1192" s="66">
        <f t="shared" si="79"/>
        <v>0</v>
      </c>
      <c r="G1192" s="10" t="str">
        <f t="shared" si="80"/>
        <v>19000</v>
      </c>
      <c r="H1192" s="489"/>
      <c r="I1192" s="489"/>
      <c r="J1192" s="489"/>
      <c r="K1192" s="489"/>
      <c r="L1192" s="489"/>
      <c r="M1192" s="490"/>
      <c r="N1192" s="491"/>
      <c r="O1192" s="491"/>
      <c r="P1192" s="491"/>
      <c r="Q1192" s="492"/>
      <c r="R1192" s="493"/>
      <c r="S1192" s="489"/>
      <c r="T1192" s="492"/>
      <c r="U1192" s="492"/>
      <c r="V1192" s="493"/>
      <c r="W1192" s="489"/>
      <c r="X1192" s="489"/>
      <c r="Y1192" s="493"/>
      <c r="Z1192" s="489"/>
      <c r="AA1192" s="489"/>
    </row>
    <row r="1193" spans="2:27">
      <c r="B1193" s="66" t="e">
        <f>LEFT(VLOOKUP(K1193,'TCon08 al 2019-02-26'!$A$1:$H$68,6,0),6)</f>
        <v>#N/A</v>
      </c>
      <c r="C1193" s="66" t="e">
        <f t="shared" si="81"/>
        <v>#N/A</v>
      </c>
      <c r="D1193" s="66" t="e">
        <f>VLOOKUP(K1193,'TCon08 al 2019-02-26'!$A$1:$H$68,8,0)</f>
        <v>#N/A</v>
      </c>
      <c r="E1193" s="66">
        <f t="shared" si="82"/>
        <v>1900</v>
      </c>
      <c r="F1193" s="66">
        <f t="shared" si="79"/>
        <v>0</v>
      </c>
      <c r="G1193" s="10" t="str">
        <f t="shared" si="80"/>
        <v>19000</v>
      </c>
      <c r="H1193" s="489"/>
      <c r="I1193" s="489"/>
      <c r="J1193" s="489"/>
      <c r="K1193" s="489"/>
      <c r="L1193" s="489"/>
      <c r="M1193" s="490"/>
      <c r="N1193" s="491"/>
      <c r="O1193" s="491"/>
      <c r="P1193" s="491"/>
      <c r="Q1193" s="492"/>
      <c r="R1193" s="493"/>
      <c r="S1193" s="489"/>
      <c r="T1193" s="492"/>
      <c r="U1193" s="492"/>
      <c r="V1193" s="493"/>
      <c r="W1193" s="489"/>
      <c r="X1193" s="489"/>
      <c r="Y1193" s="493"/>
      <c r="Z1193" s="489"/>
      <c r="AA1193" s="489"/>
    </row>
    <row r="1194" spans="2:27">
      <c r="B1194" s="66" t="e">
        <f>LEFT(VLOOKUP(K1194,'TCon08 al 2019-02-26'!$A$1:$H$68,6,0),6)</f>
        <v>#N/A</v>
      </c>
      <c r="C1194" s="66" t="e">
        <f t="shared" si="81"/>
        <v>#N/A</v>
      </c>
      <c r="D1194" s="66" t="e">
        <f>VLOOKUP(K1194,'TCon08 al 2019-02-26'!$A$1:$H$68,8,0)</f>
        <v>#N/A</v>
      </c>
      <c r="E1194" s="66">
        <f t="shared" si="82"/>
        <v>1900</v>
      </c>
      <c r="F1194" s="66">
        <f t="shared" si="79"/>
        <v>0</v>
      </c>
      <c r="G1194" s="10" t="str">
        <f t="shared" si="80"/>
        <v>19000</v>
      </c>
      <c r="H1194" s="489"/>
      <c r="I1194" s="489"/>
      <c r="J1194" s="489"/>
      <c r="K1194" s="489"/>
      <c r="L1194" s="489"/>
      <c r="M1194" s="490"/>
      <c r="N1194" s="491"/>
      <c r="O1194" s="491"/>
      <c r="P1194" s="491"/>
      <c r="Q1194" s="492"/>
      <c r="R1194" s="493"/>
      <c r="S1194" s="489"/>
      <c r="T1194" s="492"/>
      <c r="U1194" s="492"/>
      <c r="V1194" s="493"/>
      <c r="W1194" s="489"/>
      <c r="X1194" s="489"/>
      <c r="Y1194" s="493"/>
      <c r="Z1194" s="489"/>
      <c r="AA1194" s="489"/>
    </row>
    <row r="1195" spans="2:27">
      <c r="B1195" s="66" t="e">
        <f>LEFT(VLOOKUP(K1195,'TCon08 al 2019-02-26'!$A$1:$H$68,6,0),6)</f>
        <v>#N/A</v>
      </c>
      <c r="C1195" s="66" t="e">
        <f t="shared" si="81"/>
        <v>#N/A</v>
      </c>
      <c r="D1195" s="66" t="e">
        <f>VLOOKUP(K1195,'TCon08 al 2019-02-26'!$A$1:$H$68,8,0)</f>
        <v>#N/A</v>
      </c>
      <c r="E1195" s="66">
        <f t="shared" si="82"/>
        <v>1900</v>
      </c>
      <c r="F1195" s="66">
        <f t="shared" si="79"/>
        <v>0</v>
      </c>
      <c r="G1195" s="10" t="str">
        <f t="shared" si="80"/>
        <v>19000</v>
      </c>
      <c r="H1195" s="489"/>
      <c r="I1195" s="489"/>
      <c r="J1195" s="489"/>
      <c r="K1195" s="489"/>
      <c r="L1195" s="489"/>
      <c r="M1195" s="490"/>
      <c r="N1195" s="491"/>
      <c r="O1195" s="491"/>
      <c r="P1195" s="491"/>
      <c r="Q1195" s="492"/>
      <c r="R1195" s="493"/>
      <c r="S1195" s="489"/>
      <c r="T1195" s="492"/>
      <c r="U1195" s="492"/>
      <c r="V1195" s="493"/>
      <c r="W1195" s="489"/>
      <c r="X1195" s="489"/>
      <c r="Y1195" s="493"/>
      <c r="Z1195" s="489"/>
      <c r="AA1195" s="489"/>
    </row>
    <row r="1196" spans="2:27">
      <c r="B1196" s="66" t="e">
        <f>LEFT(VLOOKUP(K1196,'TCon08 al 2019-02-26'!$A$1:$H$68,6,0),6)</f>
        <v>#N/A</v>
      </c>
      <c r="C1196" s="66" t="e">
        <f t="shared" si="81"/>
        <v>#N/A</v>
      </c>
      <c r="D1196" s="66" t="e">
        <f>VLOOKUP(K1196,'TCon08 al 2019-02-26'!$A$1:$H$68,8,0)</f>
        <v>#N/A</v>
      </c>
      <c r="E1196" s="66">
        <f t="shared" si="82"/>
        <v>1900</v>
      </c>
      <c r="F1196" s="66">
        <f t="shared" si="79"/>
        <v>0</v>
      </c>
      <c r="G1196" s="10" t="str">
        <f t="shared" si="80"/>
        <v>19000</v>
      </c>
      <c r="H1196" s="489"/>
      <c r="I1196" s="489"/>
      <c r="J1196" s="489"/>
      <c r="K1196" s="489"/>
      <c r="L1196" s="489"/>
      <c r="M1196" s="490"/>
      <c r="N1196" s="491"/>
      <c r="O1196" s="491"/>
      <c r="P1196" s="491"/>
      <c r="Q1196" s="492"/>
      <c r="R1196" s="493"/>
      <c r="S1196" s="489"/>
      <c r="T1196" s="492"/>
      <c r="U1196" s="492"/>
      <c r="V1196" s="493"/>
      <c r="W1196" s="489"/>
      <c r="X1196" s="489"/>
      <c r="Y1196" s="493"/>
      <c r="Z1196" s="489"/>
      <c r="AA1196" s="489"/>
    </row>
    <row r="1197" spans="2:27">
      <c r="B1197" s="66" t="e">
        <f>LEFT(VLOOKUP(K1197,'TCon08 al 2019-02-26'!$A$1:$H$68,6,0),6)</f>
        <v>#N/A</v>
      </c>
      <c r="C1197" s="66" t="e">
        <f t="shared" si="81"/>
        <v>#N/A</v>
      </c>
      <c r="D1197" s="66" t="e">
        <f>VLOOKUP(K1197,'TCon08 al 2019-02-26'!$A$1:$H$68,8,0)</f>
        <v>#N/A</v>
      </c>
      <c r="E1197" s="66">
        <f t="shared" si="82"/>
        <v>1900</v>
      </c>
      <c r="F1197" s="66">
        <f t="shared" si="79"/>
        <v>0</v>
      </c>
      <c r="G1197" s="10" t="str">
        <f t="shared" si="80"/>
        <v>19000</v>
      </c>
      <c r="H1197" s="489"/>
      <c r="I1197" s="489"/>
      <c r="J1197" s="489"/>
      <c r="K1197" s="489"/>
      <c r="L1197" s="489"/>
      <c r="M1197" s="490"/>
      <c r="N1197" s="491"/>
      <c r="O1197" s="491"/>
      <c r="P1197" s="491"/>
      <c r="Q1197" s="492"/>
      <c r="R1197" s="493"/>
      <c r="S1197" s="489"/>
      <c r="T1197" s="492"/>
      <c r="U1197" s="492"/>
      <c r="V1197" s="493"/>
      <c r="W1197" s="489"/>
      <c r="X1197" s="489"/>
      <c r="Y1197" s="493"/>
      <c r="Z1197" s="489"/>
      <c r="AA1197" s="489"/>
    </row>
    <row r="1198" spans="2:27">
      <c r="B1198" s="66" t="e">
        <f>LEFT(VLOOKUP(K1198,'TCon08 al 2019-02-26'!$A$1:$H$68,6,0),6)</f>
        <v>#N/A</v>
      </c>
      <c r="C1198" s="66" t="e">
        <f t="shared" si="81"/>
        <v>#N/A</v>
      </c>
      <c r="D1198" s="66" t="e">
        <f>VLOOKUP(K1198,'TCon08 al 2019-02-26'!$A$1:$H$68,8,0)</f>
        <v>#N/A</v>
      </c>
      <c r="E1198" s="66">
        <f t="shared" si="82"/>
        <v>1900</v>
      </c>
      <c r="F1198" s="66">
        <f t="shared" si="79"/>
        <v>0</v>
      </c>
      <c r="G1198" s="10" t="str">
        <f t="shared" si="80"/>
        <v>19000</v>
      </c>
      <c r="H1198" s="489"/>
      <c r="I1198" s="489"/>
      <c r="J1198" s="489"/>
      <c r="K1198" s="489"/>
      <c r="L1198" s="489"/>
      <c r="M1198" s="490"/>
      <c r="N1198" s="491"/>
      <c r="O1198" s="491"/>
      <c r="P1198" s="491"/>
      <c r="Q1198" s="492"/>
      <c r="R1198" s="493"/>
      <c r="S1198" s="489"/>
      <c r="T1198" s="492"/>
      <c r="U1198" s="492"/>
      <c r="V1198" s="493"/>
      <c r="W1198" s="489"/>
      <c r="X1198" s="489"/>
      <c r="Y1198" s="493"/>
      <c r="Z1198" s="489"/>
      <c r="AA1198" s="489"/>
    </row>
    <row r="1199" spans="2:27">
      <c r="B1199" s="66" t="e">
        <f>LEFT(VLOOKUP(K1199,'TCon08 al 2019-02-26'!$A$1:$H$68,6,0),6)</f>
        <v>#N/A</v>
      </c>
      <c r="C1199" s="66" t="e">
        <f t="shared" si="81"/>
        <v>#N/A</v>
      </c>
      <c r="D1199" s="66" t="e">
        <f>VLOOKUP(K1199,'TCon08 al 2019-02-26'!$A$1:$H$68,8,0)</f>
        <v>#N/A</v>
      </c>
      <c r="E1199" s="66">
        <f t="shared" si="82"/>
        <v>1900</v>
      </c>
      <c r="F1199" s="66">
        <f t="shared" si="79"/>
        <v>0</v>
      </c>
      <c r="G1199" s="10" t="str">
        <f t="shared" si="80"/>
        <v>19000</v>
      </c>
      <c r="H1199" s="489"/>
      <c r="I1199" s="489"/>
      <c r="J1199" s="489"/>
      <c r="K1199" s="489"/>
      <c r="L1199" s="489"/>
      <c r="M1199" s="490"/>
      <c r="N1199" s="491"/>
      <c r="O1199" s="491"/>
      <c r="P1199" s="491"/>
      <c r="Q1199" s="492"/>
      <c r="R1199" s="493"/>
      <c r="S1199" s="489"/>
      <c r="T1199" s="492"/>
      <c r="U1199" s="492"/>
      <c r="V1199" s="493"/>
      <c r="W1199" s="489"/>
      <c r="X1199" s="489"/>
      <c r="Y1199" s="493"/>
      <c r="Z1199" s="489"/>
      <c r="AA1199" s="489"/>
    </row>
    <row r="1200" spans="2:27">
      <c r="B1200" s="66" t="e">
        <f>LEFT(VLOOKUP(K1200,'TCon08 al 2019-02-26'!$A$1:$H$68,6,0),6)</f>
        <v>#N/A</v>
      </c>
      <c r="C1200" s="66" t="e">
        <f t="shared" si="81"/>
        <v>#N/A</v>
      </c>
      <c r="D1200" s="66" t="e">
        <f>VLOOKUP(K1200,'TCon08 al 2019-02-26'!$A$1:$H$68,8,0)</f>
        <v>#N/A</v>
      </c>
      <c r="E1200" s="66">
        <f t="shared" si="82"/>
        <v>1900</v>
      </c>
      <c r="F1200" s="66">
        <f t="shared" si="79"/>
        <v>0</v>
      </c>
      <c r="G1200" s="10" t="str">
        <f t="shared" si="80"/>
        <v>19000</v>
      </c>
      <c r="H1200" s="489"/>
      <c r="I1200" s="489"/>
      <c r="J1200" s="489"/>
      <c r="K1200" s="489"/>
      <c r="L1200" s="489"/>
      <c r="M1200" s="490"/>
      <c r="N1200" s="491"/>
      <c r="O1200" s="491"/>
      <c r="P1200" s="491"/>
      <c r="Q1200" s="492"/>
      <c r="R1200" s="493"/>
      <c r="S1200" s="489"/>
      <c r="T1200" s="492"/>
      <c r="U1200" s="492"/>
      <c r="V1200" s="493"/>
      <c r="W1200" s="489"/>
      <c r="X1200" s="489"/>
      <c r="Y1200" s="493"/>
      <c r="Z1200" s="489"/>
      <c r="AA1200" s="489"/>
    </row>
    <row r="1201" spans="2:27">
      <c r="B1201" s="66" t="e">
        <f>LEFT(VLOOKUP(K1201,'TCon08 al 2019-02-26'!$A$1:$H$68,6,0),6)</f>
        <v>#N/A</v>
      </c>
      <c r="C1201" s="66" t="e">
        <f t="shared" si="81"/>
        <v>#N/A</v>
      </c>
      <c r="D1201" s="66" t="e">
        <f>VLOOKUP(K1201,'TCon08 al 2019-02-26'!$A$1:$H$68,8,0)</f>
        <v>#N/A</v>
      </c>
      <c r="E1201" s="66">
        <f t="shared" si="82"/>
        <v>1900</v>
      </c>
      <c r="F1201" s="66">
        <f t="shared" si="79"/>
        <v>0</v>
      </c>
      <c r="G1201" s="10" t="str">
        <f t="shared" si="80"/>
        <v>19000</v>
      </c>
      <c r="H1201" s="489"/>
      <c r="I1201" s="489"/>
      <c r="J1201" s="489"/>
      <c r="K1201" s="489"/>
      <c r="L1201" s="489"/>
      <c r="M1201" s="490"/>
      <c r="N1201" s="491"/>
      <c r="O1201" s="491"/>
      <c r="P1201" s="491"/>
      <c r="Q1201" s="492"/>
      <c r="R1201" s="493"/>
      <c r="S1201" s="489"/>
      <c r="T1201" s="492"/>
      <c r="U1201" s="492"/>
      <c r="V1201" s="493"/>
      <c r="W1201" s="489"/>
      <c r="X1201" s="489"/>
      <c r="Y1201" s="493"/>
      <c r="Z1201" s="489"/>
      <c r="AA1201" s="489"/>
    </row>
    <row r="1202" spans="2:27">
      <c r="B1202" s="66" t="e">
        <f>LEFT(VLOOKUP(K1202,'TCon08 al 2019-02-26'!$A$1:$H$68,6,0),6)</f>
        <v>#N/A</v>
      </c>
      <c r="C1202" s="66" t="e">
        <f t="shared" si="81"/>
        <v>#N/A</v>
      </c>
      <c r="D1202" s="66" t="e">
        <f>VLOOKUP(K1202,'TCon08 al 2019-02-26'!$A$1:$H$68,8,0)</f>
        <v>#N/A</v>
      </c>
      <c r="E1202" s="66">
        <f t="shared" si="82"/>
        <v>1900</v>
      </c>
      <c r="F1202" s="66">
        <f t="shared" si="79"/>
        <v>0</v>
      </c>
      <c r="G1202" s="10" t="str">
        <f t="shared" si="80"/>
        <v>19000</v>
      </c>
      <c r="H1202" s="489"/>
      <c r="I1202" s="489"/>
      <c r="J1202" s="489"/>
      <c r="K1202" s="489"/>
      <c r="L1202" s="489"/>
      <c r="M1202" s="490"/>
      <c r="N1202" s="491"/>
      <c r="O1202" s="491"/>
      <c r="P1202" s="491"/>
      <c r="Q1202" s="492"/>
      <c r="R1202" s="493"/>
      <c r="S1202" s="489"/>
      <c r="T1202" s="492"/>
      <c r="U1202" s="492"/>
      <c r="V1202" s="493"/>
      <c r="W1202" s="489"/>
      <c r="X1202" s="489"/>
      <c r="Y1202" s="493"/>
      <c r="Z1202" s="489"/>
      <c r="AA1202" s="489"/>
    </row>
    <row r="1203" spans="2:27">
      <c r="B1203" s="66" t="e">
        <f>LEFT(VLOOKUP(K1203,'TCon08 al 2019-02-26'!$A$1:$H$68,6,0),6)</f>
        <v>#N/A</v>
      </c>
      <c r="C1203" s="66" t="e">
        <f t="shared" si="81"/>
        <v>#N/A</v>
      </c>
      <c r="D1203" s="66" t="e">
        <f>VLOOKUP(K1203,'TCon08 al 2019-02-26'!$A$1:$H$68,8,0)</f>
        <v>#N/A</v>
      </c>
      <c r="E1203" s="66">
        <f t="shared" si="82"/>
        <v>1900</v>
      </c>
      <c r="F1203" s="66">
        <f t="shared" si="79"/>
        <v>0</v>
      </c>
      <c r="G1203" s="10" t="str">
        <f t="shared" si="80"/>
        <v>19000</v>
      </c>
      <c r="H1203" s="489"/>
      <c r="I1203" s="489"/>
      <c r="J1203" s="489"/>
      <c r="K1203" s="489"/>
      <c r="L1203" s="489"/>
      <c r="M1203" s="490"/>
      <c r="N1203" s="491"/>
      <c r="O1203" s="491"/>
      <c r="P1203" s="491"/>
      <c r="Q1203" s="492"/>
      <c r="R1203" s="493"/>
      <c r="S1203" s="489"/>
      <c r="T1203" s="492"/>
      <c r="U1203" s="492"/>
      <c r="V1203" s="493"/>
      <c r="W1203" s="489"/>
      <c r="X1203" s="489"/>
      <c r="Y1203" s="493"/>
      <c r="Z1203" s="489"/>
      <c r="AA1203" s="489"/>
    </row>
    <row r="1204" spans="2:27">
      <c r="B1204" s="66" t="e">
        <f>LEFT(VLOOKUP(K1204,'TCon08 al 2019-02-26'!$A$1:$H$68,6,0),6)</f>
        <v>#N/A</v>
      </c>
      <c r="C1204" s="66" t="e">
        <f t="shared" si="81"/>
        <v>#N/A</v>
      </c>
      <c r="D1204" s="66" t="e">
        <f>VLOOKUP(K1204,'TCon08 al 2019-02-26'!$A$1:$H$68,8,0)</f>
        <v>#N/A</v>
      </c>
      <c r="E1204" s="66">
        <f t="shared" si="82"/>
        <v>1900</v>
      </c>
      <c r="F1204" s="66">
        <f t="shared" si="79"/>
        <v>0</v>
      </c>
      <c r="G1204" s="10" t="str">
        <f t="shared" si="80"/>
        <v>19000</v>
      </c>
      <c r="H1204" s="489"/>
      <c r="I1204" s="489"/>
      <c r="J1204" s="489"/>
      <c r="K1204" s="489"/>
      <c r="L1204" s="489"/>
      <c r="M1204" s="490"/>
      <c r="N1204" s="491"/>
      <c r="O1204" s="491"/>
      <c r="P1204" s="491"/>
      <c r="Q1204" s="492"/>
      <c r="R1204" s="493"/>
      <c r="S1204" s="489"/>
      <c r="T1204" s="492"/>
      <c r="U1204" s="492"/>
      <c r="V1204" s="493"/>
      <c r="W1204" s="489"/>
      <c r="X1204" s="489"/>
      <c r="Y1204" s="493"/>
      <c r="Z1204" s="489"/>
      <c r="AA1204" s="489"/>
    </row>
    <row r="1205" spans="2:27">
      <c r="B1205" s="66" t="e">
        <f>LEFT(VLOOKUP(K1205,'TCon08 al 2019-02-26'!$A$1:$H$68,6,0),6)</f>
        <v>#N/A</v>
      </c>
      <c r="C1205" s="66" t="e">
        <f t="shared" si="81"/>
        <v>#N/A</v>
      </c>
      <c r="D1205" s="66" t="e">
        <f>VLOOKUP(K1205,'TCon08 al 2019-02-26'!$A$1:$H$68,8,0)</f>
        <v>#N/A</v>
      </c>
      <c r="E1205" s="66">
        <f t="shared" si="82"/>
        <v>1900</v>
      </c>
      <c r="F1205" s="66">
        <f t="shared" si="79"/>
        <v>0</v>
      </c>
      <c r="G1205" s="10" t="str">
        <f t="shared" si="80"/>
        <v>19000</v>
      </c>
      <c r="H1205" s="489"/>
      <c r="I1205" s="489"/>
      <c r="J1205" s="489"/>
      <c r="K1205" s="489"/>
      <c r="L1205" s="489"/>
      <c r="M1205" s="490"/>
      <c r="N1205" s="491"/>
      <c r="O1205" s="491"/>
      <c r="P1205" s="491"/>
      <c r="Q1205" s="492"/>
      <c r="R1205" s="493"/>
      <c r="S1205" s="489"/>
      <c r="T1205" s="492"/>
      <c r="U1205" s="492"/>
      <c r="V1205" s="493"/>
      <c r="W1205" s="489"/>
      <c r="X1205" s="489"/>
      <c r="Y1205" s="493"/>
      <c r="Z1205" s="489"/>
      <c r="AA1205" s="489"/>
    </row>
    <row r="1206" spans="2:27">
      <c r="B1206" s="66" t="e">
        <f>LEFT(VLOOKUP(K1206,'TCon08 al 2019-02-26'!$A$1:$H$68,6,0),6)</f>
        <v>#N/A</v>
      </c>
      <c r="C1206" s="66" t="e">
        <f t="shared" si="81"/>
        <v>#N/A</v>
      </c>
      <c r="D1206" s="66" t="e">
        <f>VLOOKUP(K1206,'TCon08 al 2019-02-26'!$A$1:$H$68,8,0)</f>
        <v>#N/A</v>
      </c>
      <c r="E1206" s="66">
        <f t="shared" si="82"/>
        <v>1900</v>
      </c>
      <c r="F1206" s="66">
        <f t="shared" si="79"/>
        <v>0</v>
      </c>
      <c r="G1206" s="10" t="str">
        <f t="shared" si="80"/>
        <v>19000</v>
      </c>
      <c r="H1206" s="489"/>
      <c r="I1206" s="489"/>
      <c r="J1206" s="489"/>
      <c r="K1206" s="489"/>
      <c r="L1206" s="489"/>
      <c r="M1206" s="490"/>
      <c r="N1206" s="491"/>
      <c r="O1206" s="491"/>
      <c r="P1206" s="491"/>
      <c r="Q1206" s="492"/>
      <c r="R1206" s="493"/>
      <c r="S1206" s="489"/>
      <c r="T1206" s="492"/>
      <c r="U1206" s="492"/>
      <c r="V1206" s="493"/>
      <c r="W1206" s="489"/>
      <c r="X1206" s="489"/>
      <c r="Y1206" s="493"/>
      <c r="Z1206" s="489"/>
      <c r="AA1206" s="489"/>
    </row>
    <row r="1207" spans="2:27">
      <c r="B1207" s="66" t="e">
        <f>LEFT(VLOOKUP(K1207,'TCon08 al 2019-02-26'!$A$1:$H$68,6,0),6)</f>
        <v>#N/A</v>
      </c>
      <c r="C1207" s="66" t="e">
        <f t="shared" si="81"/>
        <v>#N/A</v>
      </c>
      <c r="D1207" s="66" t="e">
        <f>VLOOKUP(K1207,'TCon08 al 2019-02-26'!$A$1:$H$68,8,0)</f>
        <v>#N/A</v>
      </c>
      <c r="E1207" s="66">
        <f t="shared" si="82"/>
        <v>1900</v>
      </c>
      <c r="F1207" s="66">
        <f t="shared" si="79"/>
        <v>0</v>
      </c>
      <c r="G1207" s="10" t="str">
        <f t="shared" si="80"/>
        <v>19000</v>
      </c>
      <c r="H1207" s="489"/>
      <c r="I1207" s="489"/>
      <c r="J1207" s="489"/>
      <c r="K1207" s="489"/>
      <c r="L1207" s="489"/>
      <c r="M1207" s="490"/>
      <c r="N1207" s="491"/>
      <c r="O1207" s="491"/>
      <c r="P1207" s="491"/>
      <c r="Q1207" s="492"/>
      <c r="R1207" s="493"/>
      <c r="S1207" s="489"/>
      <c r="T1207" s="492"/>
      <c r="U1207" s="492"/>
      <c r="V1207" s="493"/>
      <c r="W1207" s="489"/>
      <c r="X1207" s="489"/>
      <c r="Y1207" s="493"/>
      <c r="Z1207" s="489"/>
      <c r="AA1207" s="489"/>
    </row>
    <row r="1208" spans="2:27">
      <c r="B1208" s="66" t="e">
        <f>LEFT(VLOOKUP(K1208,'TCon08 al 2019-02-26'!$A$1:$H$68,6,0),6)</f>
        <v>#N/A</v>
      </c>
      <c r="C1208" s="66" t="e">
        <f t="shared" si="81"/>
        <v>#N/A</v>
      </c>
      <c r="D1208" s="66" t="e">
        <f>VLOOKUP(K1208,'TCon08 al 2019-02-26'!$A$1:$H$68,8,0)</f>
        <v>#N/A</v>
      </c>
      <c r="E1208" s="66">
        <f t="shared" si="82"/>
        <v>1900</v>
      </c>
      <c r="F1208" s="66">
        <f t="shared" si="79"/>
        <v>0</v>
      </c>
      <c r="G1208" s="10" t="str">
        <f t="shared" si="80"/>
        <v>19000</v>
      </c>
      <c r="H1208" s="489"/>
      <c r="I1208" s="489"/>
      <c r="J1208" s="489"/>
      <c r="K1208" s="489"/>
      <c r="L1208" s="489"/>
      <c r="M1208" s="490"/>
      <c r="N1208" s="491"/>
      <c r="O1208" s="491"/>
      <c r="P1208" s="491"/>
      <c r="Q1208" s="492"/>
      <c r="R1208" s="493"/>
      <c r="S1208" s="489"/>
      <c r="T1208" s="492"/>
      <c r="U1208" s="492"/>
      <c r="V1208" s="493"/>
      <c r="W1208" s="489"/>
      <c r="X1208" s="489"/>
      <c r="Y1208" s="493"/>
      <c r="Z1208" s="489"/>
      <c r="AA1208" s="489"/>
    </row>
    <row r="1209" spans="2:27">
      <c r="B1209" s="66" t="e">
        <f>LEFT(VLOOKUP(K1209,'TCon08 al 2019-02-26'!$A$1:$H$68,6,0),6)</f>
        <v>#N/A</v>
      </c>
      <c r="C1209" s="66" t="e">
        <f t="shared" si="81"/>
        <v>#N/A</v>
      </c>
      <c r="D1209" s="66" t="e">
        <f>VLOOKUP(K1209,'TCon08 al 2019-02-26'!$A$1:$H$68,8,0)</f>
        <v>#N/A</v>
      </c>
      <c r="E1209" s="66">
        <f t="shared" si="82"/>
        <v>1900</v>
      </c>
      <c r="F1209" s="66">
        <f t="shared" si="79"/>
        <v>0</v>
      </c>
      <c r="G1209" s="10" t="str">
        <f t="shared" si="80"/>
        <v>19000</v>
      </c>
      <c r="H1209" s="489"/>
      <c r="I1209" s="489"/>
      <c r="J1209" s="489"/>
      <c r="K1209" s="489"/>
      <c r="L1209" s="489"/>
      <c r="M1209" s="490"/>
      <c r="N1209" s="491"/>
      <c r="O1209" s="491"/>
      <c r="P1209" s="491"/>
      <c r="Q1209" s="492"/>
      <c r="R1209" s="493"/>
      <c r="S1209" s="489"/>
      <c r="T1209" s="492"/>
      <c r="U1209" s="492"/>
      <c r="V1209" s="493"/>
      <c r="W1209" s="489"/>
      <c r="X1209" s="489"/>
      <c r="Y1209" s="493"/>
      <c r="Z1209" s="489"/>
      <c r="AA1209" s="489"/>
    </row>
    <row r="1210" spans="2:27">
      <c r="B1210" s="66" t="e">
        <f>LEFT(VLOOKUP(K1210,'TCon08 al 2019-02-26'!$A$1:$H$68,6,0),6)</f>
        <v>#N/A</v>
      </c>
      <c r="C1210" s="66" t="e">
        <f t="shared" si="81"/>
        <v>#N/A</v>
      </c>
      <c r="D1210" s="66" t="e">
        <f>VLOOKUP(K1210,'TCon08 al 2019-02-26'!$A$1:$H$68,8,0)</f>
        <v>#N/A</v>
      </c>
      <c r="E1210" s="66">
        <f t="shared" si="82"/>
        <v>1900</v>
      </c>
      <c r="F1210" s="66">
        <f t="shared" si="79"/>
        <v>0</v>
      </c>
      <c r="G1210" s="10" t="str">
        <f t="shared" si="80"/>
        <v>19000</v>
      </c>
      <c r="H1210" s="489"/>
      <c r="I1210" s="489"/>
      <c r="J1210" s="489"/>
      <c r="K1210" s="489"/>
      <c r="L1210" s="489"/>
      <c r="M1210" s="490"/>
      <c r="N1210" s="491"/>
      <c r="O1210" s="491"/>
      <c r="P1210" s="491"/>
      <c r="Q1210" s="492"/>
      <c r="R1210" s="493"/>
      <c r="S1210" s="489"/>
      <c r="T1210" s="492"/>
      <c r="U1210" s="492"/>
      <c r="V1210" s="493"/>
      <c r="W1210" s="489"/>
      <c r="X1210" s="489"/>
      <c r="Y1210" s="493"/>
      <c r="Z1210" s="489"/>
      <c r="AA1210" s="489"/>
    </row>
    <row r="1211" spans="2:27">
      <c r="B1211" s="66" t="e">
        <f>LEFT(VLOOKUP(K1211,'TCon08 al 2019-02-26'!$A$1:$H$68,6,0),6)</f>
        <v>#N/A</v>
      </c>
      <c r="C1211" s="66" t="e">
        <f t="shared" si="81"/>
        <v>#N/A</v>
      </c>
      <c r="D1211" s="66" t="e">
        <f>VLOOKUP(K1211,'TCon08 al 2019-02-26'!$A$1:$H$68,8,0)</f>
        <v>#N/A</v>
      </c>
      <c r="E1211" s="66">
        <f t="shared" si="82"/>
        <v>1900</v>
      </c>
      <c r="F1211" s="66">
        <f t="shared" si="79"/>
        <v>0</v>
      </c>
      <c r="G1211" s="10" t="str">
        <f t="shared" si="80"/>
        <v>19000</v>
      </c>
      <c r="H1211" s="489"/>
      <c r="I1211" s="489"/>
      <c r="J1211" s="489"/>
      <c r="K1211" s="489"/>
      <c r="L1211" s="489"/>
      <c r="M1211" s="490"/>
      <c r="N1211" s="491"/>
      <c r="O1211" s="491"/>
      <c r="P1211" s="491"/>
      <c r="Q1211" s="492"/>
      <c r="R1211" s="493"/>
      <c r="S1211" s="489"/>
      <c r="T1211" s="492"/>
      <c r="U1211" s="492"/>
      <c r="V1211" s="493"/>
      <c r="W1211" s="489"/>
      <c r="X1211" s="489"/>
      <c r="Y1211" s="493"/>
      <c r="Z1211" s="489"/>
      <c r="AA1211" s="489"/>
    </row>
    <row r="1212" spans="2:27">
      <c r="B1212" s="66" t="e">
        <f>LEFT(VLOOKUP(K1212,'TCon08 al 2019-02-26'!$A$1:$H$68,6,0),6)</f>
        <v>#N/A</v>
      </c>
      <c r="C1212" s="66" t="e">
        <f t="shared" si="81"/>
        <v>#N/A</v>
      </c>
      <c r="D1212" s="66" t="e">
        <f>VLOOKUP(K1212,'TCon08 al 2019-02-26'!$A$1:$H$68,8,0)</f>
        <v>#N/A</v>
      </c>
      <c r="E1212" s="66">
        <f t="shared" si="82"/>
        <v>1900</v>
      </c>
      <c r="F1212" s="66">
        <f t="shared" si="79"/>
        <v>0</v>
      </c>
      <c r="G1212" s="10" t="str">
        <f t="shared" si="80"/>
        <v>19000</v>
      </c>
      <c r="H1212" s="489"/>
      <c r="I1212" s="489"/>
      <c r="J1212" s="489"/>
      <c r="K1212" s="489"/>
      <c r="L1212" s="489"/>
      <c r="M1212" s="490"/>
      <c r="N1212" s="491"/>
      <c r="O1212" s="491"/>
      <c r="P1212" s="491"/>
      <c r="Q1212" s="492"/>
      <c r="R1212" s="493"/>
      <c r="S1212" s="489"/>
      <c r="T1212" s="492"/>
      <c r="U1212" s="492"/>
      <c r="V1212" s="493"/>
      <c r="W1212" s="489"/>
      <c r="X1212" s="489"/>
      <c r="Y1212" s="493"/>
      <c r="Z1212" s="489"/>
      <c r="AA1212" s="489"/>
    </row>
    <row r="1213" spans="2:27">
      <c r="B1213" s="66" t="e">
        <f>LEFT(VLOOKUP(K1213,'TCon08 al 2019-02-26'!$A$1:$H$68,6,0),6)</f>
        <v>#N/A</v>
      </c>
      <c r="C1213" s="66" t="e">
        <f t="shared" si="81"/>
        <v>#N/A</v>
      </c>
      <c r="D1213" s="66" t="e">
        <f>VLOOKUP(K1213,'TCon08 al 2019-02-26'!$A$1:$H$68,8,0)</f>
        <v>#N/A</v>
      </c>
      <c r="E1213" s="66">
        <f t="shared" si="82"/>
        <v>1900</v>
      </c>
      <c r="F1213" s="66">
        <f t="shared" si="79"/>
        <v>0</v>
      </c>
      <c r="G1213" s="10" t="str">
        <f t="shared" si="80"/>
        <v>19000</v>
      </c>
      <c r="H1213" s="489"/>
      <c r="I1213" s="489"/>
      <c r="J1213" s="489"/>
      <c r="K1213" s="489"/>
      <c r="L1213" s="489"/>
      <c r="M1213" s="490"/>
      <c r="N1213" s="491"/>
      <c r="O1213" s="491"/>
      <c r="P1213" s="491"/>
      <c r="Q1213" s="492"/>
      <c r="R1213" s="493"/>
      <c r="S1213" s="489"/>
      <c r="T1213" s="492"/>
      <c r="U1213" s="492"/>
      <c r="V1213" s="493"/>
      <c r="W1213" s="489"/>
      <c r="X1213" s="489"/>
      <c r="Y1213" s="493"/>
      <c r="Z1213" s="489"/>
      <c r="AA1213" s="489"/>
    </row>
    <row r="1214" spans="2:27">
      <c r="B1214" s="66" t="e">
        <f>LEFT(VLOOKUP(K1214,'TCon08 al 2019-02-26'!$A$1:$H$68,6,0),6)</f>
        <v>#N/A</v>
      </c>
      <c r="C1214" s="66" t="e">
        <f t="shared" si="81"/>
        <v>#N/A</v>
      </c>
      <c r="D1214" s="66" t="e">
        <f>VLOOKUP(K1214,'TCon08 al 2019-02-26'!$A$1:$H$68,8,0)</f>
        <v>#N/A</v>
      </c>
      <c r="E1214" s="66">
        <f t="shared" si="82"/>
        <v>1900</v>
      </c>
      <c r="F1214" s="66">
        <f t="shared" si="79"/>
        <v>0</v>
      </c>
      <c r="G1214" s="10" t="str">
        <f t="shared" si="80"/>
        <v>19000</v>
      </c>
      <c r="H1214" s="489"/>
      <c r="I1214" s="489"/>
      <c r="J1214" s="489"/>
      <c r="K1214" s="489"/>
      <c r="L1214" s="489"/>
      <c r="M1214" s="490"/>
      <c r="N1214" s="491"/>
      <c r="O1214" s="491"/>
      <c r="P1214" s="491"/>
      <c r="Q1214" s="492"/>
      <c r="R1214" s="493"/>
      <c r="S1214" s="489"/>
      <c r="T1214" s="492"/>
      <c r="U1214" s="492"/>
      <c r="V1214" s="493"/>
      <c r="W1214" s="489"/>
      <c r="X1214" s="489"/>
      <c r="Y1214" s="493"/>
      <c r="Z1214" s="489"/>
      <c r="AA1214" s="489"/>
    </row>
    <row r="1215" spans="2:27">
      <c r="B1215" s="66" t="e">
        <f>LEFT(VLOOKUP(K1215,'TCon08 al 2019-02-26'!$A$1:$H$68,6,0),6)</f>
        <v>#N/A</v>
      </c>
      <c r="C1215" s="66" t="e">
        <f t="shared" si="81"/>
        <v>#N/A</v>
      </c>
      <c r="D1215" s="66" t="e">
        <f>VLOOKUP(K1215,'TCon08 al 2019-02-26'!$A$1:$H$68,8,0)</f>
        <v>#N/A</v>
      </c>
      <c r="E1215" s="66">
        <f t="shared" si="82"/>
        <v>1900</v>
      </c>
      <c r="F1215" s="66">
        <f t="shared" si="79"/>
        <v>0</v>
      </c>
      <c r="G1215" s="10" t="str">
        <f t="shared" si="80"/>
        <v>19000</v>
      </c>
      <c r="H1215" s="489"/>
      <c r="I1215" s="489"/>
      <c r="J1215" s="489"/>
      <c r="K1215" s="489"/>
      <c r="L1215" s="489"/>
      <c r="M1215" s="490"/>
      <c r="N1215" s="491"/>
      <c r="O1215" s="491"/>
      <c r="P1215" s="491"/>
      <c r="Q1215" s="492"/>
      <c r="R1215" s="493"/>
      <c r="S1215" s="489"/>
      <c r="T1215" s="492"/>
      <c r="U1215" s="492"/>
      <c r="V1215" s="493"/>
      <c r="W1215" s="489"/>
      <c r="X1215" s="489"/>
      <c r="Y1215" s="493"/>
      <c r="Z1215" s="489"/>
      <c r="AA1215" s="489"/>
    </row>
    <row r="1216" spans="2:27">
      <c r="B1216" s="66" t="e">
        <f>LEFT(VLOOKUP(K1216,'TCon08 al 2019-02-26'!$A$1:$H$68,6,0),6)</f>
        <v>#N/A</v>
      </c>
      <c r="C1216" s="66" t="e">
        <f t="shared" si="81"/>
        <v>#N/A</v>
      </c>
      <c r="D1216" s="66" t="e">
        <f>VLOOKUP(K1216,'TCon08 al 2019-02-26'!$A$1:$H$68,8,0)</f>
        <v>#N/A</v>
      </c>
      <c r="E1216" s="66">
        <f t="shared" si="82"/>
        <v>1900</v>
      </c>
      <c r="F1216" s="66">
        <f t="shared" si="79"/>
        <v>0</v>
      </c>
      <c r="G1216" s="10" t="str">
        <f t="shared" si="80"/>
        <v>19000</v>
      </c>
      <c r="H1216" s="489"/>
      <c r="I1216" s="489"/>
      <c r="J1216" s="489"/>
      <c r="K1216" s="489"/>
      <c r="L1216" s="489"/>
      <c r="M1216" s="490"/>
      <c r="N1216" s="491"/>
      <c r="O1216" s="491"/>
      <c r="P1216" s="491"/>
      <c r="Q1216" s="492"/>
      <c r="R1216" s="493"/>
      <c r="S1216" s="489"/>
      <c r="T1216" s="492"/>
      <c r="U1216" s="492"/>
      <c r="V1216" s="493"/>
      <c r="W1216" s="489"/>
      <c r="X1216" s="489"/>
      <c r="Y1216" s="493"/>
      <c r="Z1216" s="489"/>
      <c r="AA1216" s="489"/>
    </row>
    <row r="1217" spans="2:27">
      <c r="B1217" s="66" t="e">
        <f>LEFT(VLOOKUP(K1217,'TCon08 al 2019-02-26'!$A$1:$H$68,6,0),6)</f>
        <v>#N/A</v>
      </c>
      <c r="C1217" s="66" t="e">
        <f t="shared" si="81"/>
        <v>#N/A</v>
      </c>
      <c r="D1217" s="66" t="e">
        <f>VLOOKUP(K1217,'TCon08 al 2019-02-26'!$A$1:$H$68,8,0)</f>
        <v>#N/A</v>
      </c>
      <c r="E1217" s="66">
        <f t="shared" si="82"/>
        <v>1900</v>
      </c>
      <c r="F1217" s="66">
        <f t="shared" si="79"/>
        <v>0</v>
      </c>
      <c r="G1217" s="10" t="str">
        <f t="shared" si="80"/>
        <v>19000</v>
      </c>
      <c r="H1217" s="489"/>
      <c r="I1217" s="489"/>
      <c r="J1217" s="489"/>
      <c r="K1217" s="489"/>
      <c r="L1217" s="489"/>
      <c r="M1217" s="490"/>
      <c r="N1217" s="491"/>
      <c r="O1217" s="491"/>
      <c r="P1217" s="491"/>
      <c r="Q1217" s="492"/>
      <c r="R1217" s="493"/>
      <c r="S1217" s="489"/>
      <c r="T1217" s="492"/>
      <c r="U1217" s="492"/>
      <c r="V1217" s="493"/>
      <c r="W1217" s="489"/>
      <c r="X1217" s="489"/>
      <c r="Y1217" s="493"/>
      <c r="Z1217" s="489"/>
      <c r="AA1217" s="489"/>
    </row>
    <row r="1218" spans="2:27">
      <c r="B1218" s="66" t="e">
        <f>LEFT(VLOOKUP(K1218,'TCon08 al 2019-02-26'!$A$1:$H$68,6,0),6)</f>
        <v>#N/A</v>
      </c>
      <c r="C1218" s="66" t="e">
        <f t="shared" si="81"/>
        <v>#N/A</v>
      </c>
      <c r="D1218" s="66" t="e">
        <f>VLOOKUP(K1218,'TCon08 al 2019-02-26'!$A$1:$H$68,8,0)</f>
        <v>#N/A</v>
      </c>
      <c r="E1218" s="66">
        <f t="shared" si="82"/>
        <v>1900</v>
      </c>
      <c r="F1218" s="66">
        <f t="shared" si="79"/>
        <v>0</v>
      </c>
      <c r="G1218" s="10" t="str">
        <f t="shared" si="80"/>
        <v>19000</v>
      </c>
      <c r="H1218" s="489"/>
      <c r="I1218" s="489"/>
      <c r="J1218" s="489"/>
      <c r="K1218" s="489"/>
      <c r="L1218" s="489"/>
      <c r="M1218" s="490"/>
      <c r="N1218" s="491"/>
      <c r="O1218" s="491"/>
      <c r="P1218" s="491"/>
      <c r="Q1218" s="492"/>
      <c r="R1218" s="493"/>
      <c r="S1218" s="489"/>
      <c r="T1218" s="492"/>
      <c r="U1218" s="492"/>
      <c r="V1218" s="493"/>
      <c r="W1218" s="489"/>
      <c r="X1218" s="489"/>
      <c r="Y1218" s="493"/>
      <c r="Z1218" s="489"/>
      <c r="AA1218" s="489"/>
    </row>
    <row r="1219" spans="2:27">
      <c r="B1219" s="66" t="e">
        <f>LEFT(VLOOKUP(K1219,'TCon08 al 2019-02-26'!$A$1:$H$68,6,0),6)</f>
        <v>#N/A</v>
      </c>
      <c r="C1219" s="66" t="e">
        <f t="shared" si="81"/>
        <v>#N/A</v>
      </c>
      <c r="D1219" s="66" t="e">
        <f>VLOOKUP(K1219,'TCon08 al 2019-02-26'!$A$1:$H$68,8,0)</f>
        <v>#N/A</v>
      </c>
      <c r="E1219" s="66">
        <f t="shared" si="82"/>
        <v>1900</v>
      </c>
      <c r="F1219" s="66">
        <f t="shared" si="79"/>
        <v>0</v>
      </c>
      <c r="G1219" s="10" t="str">
        <f t="shared" si="80"/>
        <v>19000</v>
      </c>
      <c r="H1219" s="489"/>
      <c r="I1219" s="489"/>
      <c r="J1219" s="489"/>
      <c r="K1219" s="489"/>
      <c r="L1219" s="489"/>
      <c r="M1219" s="490"/>
      <c r="N1219" s="491"/>
      <c r="O1219" s="491"/>
      <c r="P1219" s="491"/>
      <c r="Q1219" s="492"/>
      <c r="R1219" s="493"/>
      <c r="S1219" s="489"/>
      <c r="T1219" s="492"/>
      <c r="U1219" s="492"/>
      <c r="V1219" s="493"/>
      <c r="W1219" s="489"/>
      <c r="X1219" s="489"/>
      <c r="Y1219" s="493"/>
      <c r="Z1219" s="489"/>
      <c r="AA1219" s="489"/>
    </row>
    <row r="1220" spans="2:27">
      <c r="B1220" s="66" t="e">
        <f>LEFT(VLOOKUP(K1220,'TCon08 al 2019-02-26'!$A$1:$H$68,6,0),6)</f>
        <v>#N/A</v>
      </c>
      <c r="C1220" s="66" t="e">
        <f t="shared" si="81"/>
        <v>#N/A</v>
      </c>
      <c r="D1220" s="66" t="e">
        <f>VLOOKUP(K1220,'TCon08 al 2019-02-26'!$A$1:$H$68,8,0)</f>
        <v>#N/A</v>
      </c>
      <c r="E1220" s="66">
        <f t="shared" si="82"/>
        <v>1900</v>
      </c>
      <c r="F1220" s="66">
        <f t="shared" si="79"/>
        <v>0</v>
      </c>
      <c r="G1220" s="10" t="str">
        <f t="shared" si="80"/>
        <v>19000</v>
      </c>
      <c r="H1220" s="489"/>
      <c r="I1220" s="489"/>
      <c r="J1220" s="489"/>
      <c r="K1220" s="489"/>
      <c r="L1220" s="489"/>
      <c r="M1220" s="490"/>
      <c r="N1220" s="491"/>
      <c r="O1220" s="491"/>
      <c r="P1220" s="491"/>
      <c r="Q1220" s="492"/>
      <c r="R1220" s="493"/>
      <c r="S1220" s="489"/>
      <c r="T1220" s="492"/>
      <c r="U1220" s="492"/>
      <c r="V1220" s="493"/>
      <c r="W1220" s="489"/>
      <c r="X1220" s="489"/>
      <c r="Y1220" s="493"/>
      <c r="Z1220" s="489"/>
      <c r="AA1220" s="489"/>
    </row>
    <row r="1221" spans="2:27">
      <c r="B1221" s="66" t="e">
        <f>LEFT(VLOOKUP(K1221,'TCon08 al 2019-02-26'!$A$1:$H$68,6,0),6)</f>
        <v>#N/A</v>
      </c>
      <c r="C1221" s="66" t="e">
        <f t="shared" ref="C1221:C1267" si="83">CONCATENATE(MID(B1221,1,1),".",MID(B1221,2,1),".",MID(B1221,3,2),".",MID(B1221,5,2))</f>
        <v>#N/A</v>
      </c>
      <c r="D1221" s="66" t="e">
        <f>VLOOKUP(K1221,'TCon08 al 2019-02-26'!$A$1:$H$68,8,0)</f>
        <v>#N/A</v>
      </c>
      <c r="E1221" s="66">
        <f t="shared" ref="E1221:E1267" si="84">YEAR(J1221)</f>
        <v>1900</v>
      </c>
      <c r="F1221" s="66">
        <f t="shared" ref="F1221:F1284" si="85">+IF(J1221=0,0,MONTH(J1221))</f>
        <v>0</v>
      </c>
      <c r="G1221" s="10" t="str">
        <f t="shared" ref="G1221:G1284" si="86">+E1221&amp;F1221</f>
        <v>19000</v>
      </c>
      <c r="H1221" s="489"/>
      <c r="I1221" s="489"/>
      <c r="J1221" s="489"/>
      <c r="K1221" s="489"/>
      <c r="L1221" s="489"/>
      <c r="M1221" s="490"/>
      <c r="N1221" s="491"/>
      <c r="O1221" s="491"/>
      <c r="P1221" s="491"/>
      <c r="Q1221" s="492"/>
      <c r="R1221" s="493"/>
      <c r="S1221" s="489"/>
      <c r="T1221" s="492"/>
      <c r="U1221" s="492"/>
      <c r="V1221" s="493"/>
      <c r="W1221" s="489"/>
      <c r="X1221" s="489"/>
      <c r="Y1221" s="493"/>
      <c r="Z1221" s="489"/>
      <c r="AA1221" s="489"/>
    </row>
    <row r="1222" spans="2:27">
      <c r="B1222" s="66" t="e">
        <f>LEFT(VLOOKUP(K1222,'TCon08 al 2019-02-26'!$A$1:$H$68,6,0),6)</f>
        <v>#N/A</v>
      </c>
      <c r="C1222" s="66" t="e">
        <f t="shared" si="83"/>
        <v>#N/A</v>
      </c>
      <c r="D1222" s="66" t="e">
        <f>VLOOKUP(K1222,'TCon08 al 2019-02-26'!$A$1:$H$68,8,0)</f>
        <v>#N/A</v>
      </c>
      <c r="E1222" s="66">
        <f t="shared" si="84"/>
        <v>1900</v>
      </c>
      <c r="F1222" s="66">
        <f t="shared" si="85"/>
        <v>0</v>
      </c>
      <c r="G1222" s="10" t="str">
        <f t="shared" si="86"/>
        <v>19000</v>
      </c>
      <c r="H1222" s="489"/>
      <c r="I1222" s="489"/>
      <c r="J1222" s="489"/>
      <c r="K1222" s="489"/>
      <c r="L1222" s="489"/>
      <c r="M1222" s="490"/>
      <c r="N1222" s="491"/>
      <c r="O1222" s="491"/>
      <c r="P1222" s="491"/>
      <c r="Q1222" s="492"/>
      <c r="R1222" s="493"/>
      <c r="S1222" s="489"/>
      <c r="T1222" s="492"/>
      <c r="U1222" s="492"/>
      <c r="V1222" s="493"/>
      <c r="W1222" s="489"/>
      <c r="X1222" s="489"/>
      <c r="Y1222" s="493"/>
      <c r="Z1222" s="489"/>
      <c r="AA1222" s="489"/>
    </row>
    <row r="1223" spans="2:27">
      <c r="B1223" s="66" t="e">
        <f>LEFT(VLOOKUP(K1223,'TCon08 al 2019-02-26'!$A$1:$H$68,6,0),6)</f>
        <v>#N/A</v>
      </c>
      <c r="C1223" s="66" t="e">
        <f t="shared" si="83"/>
        <v>#N/A</v>
      </c>
      <c r="D1223" s="66" t="e">
        <f>VLOOKUP(K1223,'TCon08 al 2019-02-26'!$A$1:$H$68,8,0)</f>
        <v>#N/A</v>
      </c>
      <c r="E1223" s="66">
        <f t="shared" si="84"/>
        <v>1900</v>
      </c>
      <c r="F1223" s="66">
        <f t="shared" si="85"/>
        <v>0</v>
      </c>
      <c r="G1223" s="10" t="str">
        <f t="shared" si="86"/>
        <v>19000</v>
      </c>
      <c r="H1223" s="489"/>
      <c r="I1223" s="489"/>
      <c r="J1223" s="489"/>
      <c r="K1223" s="489"/>
      <c r="L1223" s="489"/>
      <c r="M1223" s="490"/>
      <c r="N1223" s="491"/>
      <c r="O1223" s="491"/>
      <c r="P1223" s="491"/>
      <c r="Q1223" s="492"/>
      <c r="R1223" s="493"/>
      <c r="S1223" s="489"/>
      <c r="T1223" s="492"/>
      <c r="U1223" s="492"/>
      <c r="V1223" s="493"/>
      <c r="W1223" s="489"/>
      <c r="X1223" s="489"/>
      <c r="Y1223" s="493"/>
      <c r="Z1223" s="489"/>
      <c r="AA1223" s="489"/>
    </row>
    <row r="1224" spans="2:27">
      <c r="B1224" s="66" t="e">
        <f>LEFT(VLOOKUP(K1224,'TCon08 al 2019-02-26'!$A$1:$H$68,6,0),6)</f>
        <v>#N/A</v>
      </c>
      <c r="C1224" s="66" t="e">
        <f t="shared" si="83"/>
        <v>#N/A</v>
      </c>
      <c r="D1224" s="66" t="e">
        <f>VLOOKUP(K1224,'TCon08 al 2019-02-26'!$A$1:$H$68,8,0)</f>
        <v>#N/A</v>
      </c>
      <c r="E1224" s="66">
        <f t="shared" si="84"/>
        <v>1900</v>
      </c>
      <c r="F1224" s="66">
        <f t="shared" si="85"/>
        <v>0</v>
      </c>
      <c r="G1224" s="10" t="str">
        <f t="shared" si="86"/>
        <v>19000</v>
      </c>
      <c r="H1224" s="489"/>
      <c r="I1224" s="489"/>
      <c r="J1224" s="489"/>
      <c r="K1224" s="489"/>
      <c r="L1224" s="489"/>
      <c r="M1224" s="490"/>
      <c r="N1224" s="491"/>
      <c r="O1224" s="491"/>
      <c r="P1224" s="491"/>
      <c r="Q1224" s="492"/>
      <c r="R1224" s="493"/>
      <c r="S1224" s="489"/>
      <c r="T1224" s="492"/>
      <c r="U1224" s="492"/>
      <c r="V1224" s="493"/>
      <c r="W1224" s="489"/>
      <c r="X1224" s="489"/>
      <c r="Y1224" s="493"/>
      <c r="Z1224" s="489"/>
      <c r="AA1224" s="489"/>
    </row>
    <row r="1225" spans="2:27">
      <c r="B1225" s="66" t="e">
        <f>LEFT(VLOOKUP(K1225,'TCon08 al 2019-02-26'!$A$1:$H$68,6,0),6)</f>
        <v>#N/A</v>
      </c>
      <c r="C1225" s="66" t="e">
        <f t="shared" si="83"/>
        <v>#N/A</v>
      </c>
      <c r="D1225" s="66" t="e">
        <f>VLOOKUP(K1225,'TCon08 al 2019-02-26'!$A$1:$H$68,8,0)</f>
        <v>#N/A</v>
      </c>
      <c r="E1225" s="66">
        <f t="shared" si="84"/>
        <v>1900</v>
      </c>
      <c r="F1225" s="66">
        <f t="shared" si="85"/>
        <v>0</v>
      </c>
      <c r="G1225" s="10" t="str">
        <f t="shared" si="86"/>
        <v>19000</v>
      </c>
      <c r="H1225" s="489"/>
      <c r="I1225" s="489"/>
      <c r="J1225" s="489"/>
      <c r="K1225" s="489"/>
      <c r="L1225" s="489"/>
      <c r="M1225" s="490"/>
      <c r="N1225" s="491"/>
      <c r="O1225" s="491"/>
      <c r="P1225" s="491"/>
      <c r="Q1225" s="492"/>
      <c r="R1225" s="493"/>
      <c r="S1225" s="489"/>
      <c r="T1225" s="492"/>
      <c r="U1225" s="492"/>
      <c r="V1225" s="493"/>
      <c r="W1225" s="489"/>
      <c r="X1225" s="489"/>
      <c r="Y1225" s="493"/>
      <c r="Z1225" s="489"/>
      <c r="AA1225" s="489"/>
    </row>
    <row r="1226" spans="2:27">
      <c r="B1226" s="66" t="e">
        <f>LEFT(VLOOKUP(K1226,'TCon08 al 2019-02-26'!$A$1:$H$68,6,0),6)</f>
        <v>#N/A</v>
      </c>
      <c r="C1226" s="66" t="e">
        <f t="shared" si="83"/>
        <v>#N/A</v>
      </c>
      <c r="D1226" s="66" t="e">
        <f>VLOOKUP(K1226,'TCon08 al 2019-02-26'!$A$1:$H$68,8,0)</f>
        <v>#N/A</v>
      </c>
      <c r="E1226" s="66">
        <f t="shared" si="84"/>
        <v>1900</v>
      </c>
      <c r="F1226" s="66">
        <f t="shared" si="85"/>
        <v>0</v>
      </c>
      <c r="G1226" s="10" t="str">
        <f t="shared" si="86"/>
        <v>19000</v>
      </c>
      <c r="H1226" s="489"/>
      <c r="I1226" s="489"/>
      <c r="J1226" s="489"/>
      <c r="K1226" s="489"/>
      <c r="L1226" s="489"/>
      <c r="M1226" s="490"/>
      <c r="N1226" s="491"/>
      <c r="O1226" s="491"/>
      <c r="P1226" s="491"/>
      <c r="Q1226" s="492"/>
      <c r="R1226" s="493"/>
      <c r="S1226" s="489"/>
      <c r="T1226" s="492"/>
      <c r="U1226" s="492"/>
      <c r="V1226" s="493"/>
      <c r="W1226" s="489"/>
      <c r="X1226" s="489"/>
      <c r="Y1226" s="493"/>
      <c r="Z1226" s="489"/>
      <c r="AA1226" s="489"/>
    </row>
    <row r="1227" spans="2:27">
      <c r="B1227" s="66" t="e">
        <f>LEFT(VLOOKUP(K1227,'TCon08 al 2019-02-26'!$A$1:$H$68,6,0),6)</f>
        <v>#N/A</v>
      </c>
      <c r="C1227" s="66" t="e">
        <f t="shared" si="83"/>
        <v>#N/A</v>
      </c>
      <c r="D1227" s="66" t="e">
        <f>VLOOKUP(K1227,'TCon08 al 2019-02-26'!$A$1:$H$68,8,0)</f>
        <v>#N/A</v>
      </c>
      <c r="E1227" s="66">
        <f t="shared" si="84"/>
        <v>1900</v>
      </c>
      <c r="F1227" s="66">
        <f t="shared" si="85"/>
        <v>0</v>
      </c>
      <c r="G1227" s="10" t="str">
        <f t="shared" si="86"/>
        <v>19000</v>
      </c>
      <c r="H1227" s="489"/>
      <c r="I1227" s="489"/>
      <c r="J1227" s="489"/>
      <c r="K1227" s="489"/>
      <c r="L1227" s="489"/>
      <c r="M1227" s="490"/>
      <c r="N1227" s="491"/>
      <c r="O1227" s="491"/>
      <c r="P1227" s="491"/>
      <c r="Q1227" s="492"/>
      <c r="R1227" s="493"/>
      <c r="S1227" s="489"/>
      <c r="T1227" s="492"/>
      <c r="U1227" s="492"/>
      <c r="V1227" s="493"/>
      <c r="W1227" s="489"/>
      <c r="X1227" s="489"/>
      <c r="Y1227" s="493"/>
      <c r="Z1227" s="489"/>
      <c r="AA1227" s="489"/>
    </row>
    <row r="1228" spans="2:27">
      <c r="B1228" s="66" t="e">
        <f>LEFT(VLOOKUP(K1228,'TCon08 al 2019-02-26'!$A$1:$H$68,6,0),6)</f>
        <v>#N/A</v>
      </c>
      <c r="C1228" s="66" t="e">
        <f t="shared" si="83"/>
        <v>#N/A</v>
      </c>
      <c r="D1228" s="66" t="e">
        <f>VLOOKUP(K1228,'TCon08 al 2019-02-26'!$A$1:$H$68,8,0)</f>
        <v>#N/A</v>
      </c>
      <c r="E1228" s="66">
        <f t="shared" si="84"/>
        <v>1900</v>
      </c>
      <c r="F1228" s="66">
        <f t="shared" si="85"/>
        <v>0</v>
      </c>
      <c r="G1228" s="10" t="str">
        <f t="shared" si="86"/>
        <v>19000</v>
      </c>
      <c r="H1228" s="489"/>
      <c r="I1228" s="489"/>
      <c r="J1228" s="489"/>
      <c r="K1228" s="489"/>
      <c r="L1228" s="489"/>
      <c r="M1228" s="490"/>
      <c r="N1228" s="491"/>
      <c r="O1228" s="491"/>
      <c r="P1228" s="491"/>
      <c r="Q1228" s="492"/>
      <c r="R1228" s="493"/>
      <c r="S1228" s="489"/>
      <c r="T1228" s="492"/>
      <c r="U1228" s="492"/>
      <c r="V1228" s="493"/>
      <c r="W1228" s="489"/>
      <c r="X1228" s="489"/>
      <c r="Y1228" s="493"/>
      <c r="Z1228" s="489"/>
      <c r="AA1228" s="489"/>
    </row>
    <row r="1229" spans="2:27">
      <c r="B1229" s="66" t="e">
        <f>LEFT(VLOOKUP(K1229,'TCon08 al 2019-02-26'!$A$1:$H$68,6,0),6)</f>
        <v>#N/A</v>
      </c>
      <c r="C1229" s="66" t="e">
        <f t="shared" si="83"/>
        <v>#N/A</v>
      </c>
      <c r="D1229" s="66" t="e">
        <f>VLOOKUP(K1229,'TCon08 al 2019-02-26'!$A$1:$H$68,8,0)</f>
        <v>#N/A</v>
      </c>
      <c r="E1229" s="66">
        <f t="shared" si="84"/>
        <v>1900</v>
      </c>
      <c r="F1229" s="66">
        <f t="shared" si="85"/>
        <v>0</v>
      </c>
      <c r="G1229" s="10" t="str">
        <f t="shared" si="86"/>
        <v>19000</v>
      </c>
      <c r="H1229" s="489"/>
      <c r="I1229" s="489"/>
      <c r="J1229" s="489"/>
      <c r="K1229" s="489"/>
      <c r="L1229" s="489"/>
      <c r="M1229" s="490"/>
      <c r="N1229" s="491"/>
      <c r="O1229" s="491"/>
      <c r="P1229" s="491"/>
      <c r="Q1229" s="492"/>
      <c r="R1229" s="493"/>
      <c r="S1229" s="489"/>
      <c r="T1229" s="492"/>
      <c r="U1229" s="492"/>
      <c r="V1229" s="493"/>
      <c r="W1229" s="489"/>
      <c r="X1229" s="489"/>
      <c r="Y1229" s="493"/>
      <c r="Z1229" s="489"/>
      <c r="AA1229" s="489"/>
    </row>
    <row r="1230" spans="2:27">
      <c r="B1230" s="66" t="e">
        <f>LEFT(VLOOKUP(K1230,'TCon08 al 2019-02-26'!$A$1:$H$68,6,0),6)</f>
        <v>#N/A</v>
      </c>
      <c r="C1230" s="66" t="e">
        <f t="shared" si="83"/>
        <v>#N/A</v>
      </c>
      <c r="D1230" s="66" t="e">
        <f>VLOOKUP(K1230,'TCon08 al 2019-02-26'!$A$1:$H$68,8,0)</f>
        <v>#N/A</v>
      </c>
      <c r="E1230" s="66">
        <f t="shared" si="84"/>
        <v>1900</v>
      </c>
      <c r="F1230" s="66">
        <f t="shared" si="85"/>
        <v>0</v>
      </c>
      <c r="G1230" s="10" t="str">
        <f t="shared" si="86"/>
        <v>19000</v>
      </c>
      <c r="H1230" s="489"/>
      <c r="I1230" s="489"/>
      <c r="J1230" s="489"/>
      <c r="K1230" s="489"/>
      <c r="L1230" s="489"/>
      <c r="M1230" s="490"/>
      <c r="N1230" s="491"/>
      <c r="O1230" s="491"/>
      <c r="P1230" s="491"/>
      <c r="Q1230" s="492"/>
      <c r="R1230" s="493"/>
      <c r="S1230" s="489"/>
      <c r="T1230" s="492"/>
      <c r="U1230" s="492"/>
      <c r="V1230" s="493"/>
      <c r="W1230" s="489"/>
      <c r="X1230" s="489"/>
      <c r="Y1230" s="493"/>
      <c r="Z1230" s="489"/>
      <c r="AA1230" s="489"/>
    </row>
    <row r="1231" spans="2:27">
      <c r="B1231" s="66" t="e">
        <f>LEFT(VLOOKUP(K1231,'TCon08 al 2019-02-26'!$A$1:$H$68,6,0),6)</f>
        <v>#N/A</v>
      </c>
      <c r="C1231" s="66" t="e">
        <f t="shared" si="83"/>
        <v>#N/A</v>
      </c>
      <c r="D1231" s="66" t="e">
        <f>VLOOKUP(K1231,'TCon08 al 2019-02-26'!$A$1:$H$68,8,0)</f>
        <v>#N/A</v>
      </c>
      <c r="E1231" s="66">
        <f t="shared" si="84"/>
        <v>1900</v>
      </c>
      <c r="F1231" s="66">
        <f t="shared" si="85"/>
        <v>0</v>
      </c>
      <c r="G1231" s="10" t="str">
        <f t="shared" si="86"/>
        <v>19000</v>
      </c>
      <c r="H1231" s="489"/>
      <c r="I1231" s="489"/>
      <c r="J1231" s="489"/>
      <c r="K1231" s="489"/>
      <c r="L1231" s="489"/>
      <c r="M1231" s="490"/>
      <c r="N1231" s="491"/>
      <c r="O1231" s="491"/>
      <c r="P1231" s="491"/>
      <c r="Q1231" s="492"/>
      <c r="R1231" s="493"/>
      <c r="S1231" s="489"/>
      <c r="T1231" s="492"/>
      <c r="U1231" s="492"/>
      <c r="V1231" s="493"/>
      <c r="W1231" s="489"/>
      <c r="X1231" s="489"/>
      <c r="Y1231" s="493"/>
      <c r="Z1231" s="489"/>
      <c r="AA1231" s="489"/>
    </row>
    <row r="1232" spans="2:27">
      <c r="B1232" s="66" t="e">
        <f>LEFT(VLOOKUP(K1232,'TCon08 al 2019-02-26'!$A$1:$H$68,6,0),6)</f>
        <v>#N/A</v>
      </c>
      <c r="C1232" s="66" t="e">
        <f t="shared" si="83"/>
        <v>#N/A</v>
      </c>
      <c r="D1232" s="66" t="e">
        <f>VLOOKUP(K1232,'TCon08 al 2019-02-26'!$A$1:$H$68,8,0)</f>
        <v>#N/A</v>
      </c>
      <c r="E1232" s="66">
        <f t="shared" si="84"/>
        <v>1900</v>
      </c>
      <c r="F1232" s="66">
        <f t="shared" si="85"/>
        <v>0</v>
      </c>
      <c r="G1232" s="10" t="str">
        <f t="shared" si="86"/>
        <v>19000</v>
      </c>
      <c r="H1232" s="489"/>
      <c r="I1232" s="489"/>
      <c r="J1232" s="489"/>
      <c r="K1232" s="489"/>
      <c r="L1232" s="489"/>
      <c r="M1232" s="490"/>
      <c r="N1232" s="491"/>
      <c r="O1232" s="491"/>
      <c r="P1232" s="491"/>
      <c r="Q1232" s="492"/>
      <c r="R1232" s="493"/>
      <c r="S1232" s="489"/>
      <c r="T1232" s="492"/>
      <c r="U1232" s="492"/>
      <c r="V1232" s="493"/>
      <c r="W1232" s="489"/>
      <c r="X1232" s="489"/>
      <c r="Y1232" s="493"/>
      <c r="Z1232" s="489"/>
      <c r="AA1232" s="489"/>
    </row>
    <row r="1233" spans="2:27">
      <c r="B1233" s="66" t="e">
        <f>LEFT(VLOOKUP(K1233,'TCon08 al 2019-02-26'!$A$1:$H$68,6,0),6)</f>
        <v>#N/A</v>
      </c>
      <c r="C1233" s="66" t="e">
        <f t="shared" si="83"/>
        <v>#N/A</v>
      </c>
      <c r="D1233" s="66" t="e">
        <f>VLOOKUP(K1233,'TCon08 al 2019-02-26'!$A$1:$H$68,8,0)</f>
        <v>#N/A</v>
      </c>
      <c r="E1233" s="66">
        <f t="shared" si="84"/>
        <v>1900</v>
      </c>
      <c r="F1233" s="66">
        <f t="shared" si="85"/>
        <v>0</v>
      </c>
      <c r="G1233" s="10" t="str">
        <f t="shared" si="86"/>
        <v>19000</v>
      </c>
      <c r="H1233" s="489"/>
      <c r="I1233" s="489"/>
      <c r="J1233" s="489"/>
      <c r="K1233" s="489"/>
      <c r="L1233" s="489"/>
      <c r="M1233" s="490"/>
      <c r="N1233" s="491"/>
      <c r="O1233" s="491"/>
      <c r="P1233" s="491"/>
      <c r="Q1233" s="492"/>
      <c r="R1233" s="493"/>
      <c r="S1233" s="489"/>
      <c r="T1233" s="492"/>
      <c r="U1233" s="492"/>
      <c r="V1233" s="493"/>
      <c r="W1233" s="489"/>
      <c r="X1233" s="489"/>
      <c r="Y1233" s="493"/>
      <c r="Z1233" s="489"/>
      <c r="AA1233" s="489"/>
    </row>
    <row r="1234" spans="2:27">
      <c r="B1234" s="66" t="e">
        <f>LEFT(VLOOKUP(K1234,'TCon08 al 2019-02-26'!$A$1:$H$68,6,0),6)</f>
        <v>#N/A</v>
      </c>
      <c r="C1234" s="66" t="e">
        <f t="shared" si="83"/>
        <v>#N/A</v>
      </c>
      <c r="D1234" s="66" t="e">
        <f>VLOOKUP(K1234,'TCon08 al 2019-02-26'!$A$1:$H$68,8,0)</f>
        <v>#N/A</v>
      </c>
      <c r="E1234" s="66">
        <f t="shared" si="84"/>
        <v>1900</v>
      </c>
      <c r="F1234" s="66">
        <f t="shared" si="85"/>
        <v>0</v>
      </c>
      <c r="G1234" s="10" t="str">
        <f t="shared" si="86"/>
        <v>19000</v>
      </c>
      <c r="H1234" s="489"/>
      <c r="I1234" s="489"/>
      <c r="J1234" s="489"/>
      <c r="K1234" s="489"/>
      <c r="L1234" s="489"/>
      <c r="M1234" s="490"/>
      <c r="N1234" s="491"/>
      <c r="O1234" s="491"/>
      <c r="P1234" s="491"/>
      <c r="Q1234" s="492"/>
      <c r="R1234" s="493"/>
      <c r="S1234" s="489"/>
      <c r="T1234" s="492"/>
      <c r="U1234" s="492"/>
      <c r="V1234" s="493"/>
      <c r="W1234" s="489"/>
      <c r="X1234" s="489"/>
      <c r="Y1234" s="493"/>
      <c r="Z1234" s="489"/>
      <c r="AA1234" s="489"/>
    </row>
    <row r="1235" spans="2:27">
      <c r="B1235" s="66" t="e">
        <f>LEFT(VLOOKUP(K1235,'TCon08 al 2019-02-26'!$A$1:$H$68,6,0),6)</f>
        <v>#N/A</v>
      </c>
      <c r="C1235" s="66" t="e">
        <f t="shared" si="83"/>
        <v>#N/A</v>
      </c>
      <c r="D1235" s="66" t="e">
        <f>VLOOKUP(K1235,'TCon08 al 2019-02-26'!$A$1:$H$68,8,0)</f>
        <v>#N/A</v>
      </c>
      <c r="E1235" s="66">
        <f t="shared" si="84"/>
        <v>1900</v>
      </c>
      <c r="F1235" s="66">
        <f t="shared" si="85"/>
        <v>0</v>
      </c>
      <c r="G1235" s="10" t="str">
        <f t="shared" si="86"/>
        <v>19000</v>
      </c>
      <c r="H1235" s="489"/>
      <c r="I1235" s="489"/>
      <c r="J1235" s="489"/>
      <c r="K1235" s="489"/>
      <c r="L1235" s="489"/>
      <c r="M1235" s="490"/>
      <c r="N1235" s="491"/>
      <c r="O1235" s="491"/>
      <c r="P1235" s="491"/>
      <c r="Q1235" s="492"/>
      <c r="R1235" s="493"/>
      <c r="S1235" s="489"/>
      <c r="T1235" s="492"/>
      <c r="U1235" s="492"/>
      <c r="V1235" s="493"/>
      <c r="W1235" s="489"/>
      <c r="X1235" s="489"/>
      <c r="Y1235" s="493"/>
      <c r="Z1235" s="489"/>
      <c r="AA1235" s="489"/>
    </row>
    <row r="1236" spans="2:27">
      <c r="B1236" s="66" t="e">
        <f>LEFT(VLOOKUP(K1236,'TCon08 al 2019-02-26'!$A$1:$H$68,6,0),6)</f>
        <v>#N/A</v>
      </c>
      <c r="C1236" s="66" t="e">
        <f t="shared" si="83"/>
        <v>#N/A</v>
      </c>
      <c r="D1236" s="66" t="e">
        <f>VLOOKUP(K1236,'TCon08 al 2019-02-26'!$A$1:$H$68,8,0)</f>
        <v>#N/A</v>
      </c>
      <c r="E1236" s="66">
        <f t="shared" si="84"/>
        <v>1900</v>
      </c>
      <c r="F1236" s="66">
        <f t="shared" si="85"/>
        <v>0</v>
      </c>
      <c r="G1236" s="10" t="str">
        <f t="shared" si="86"/>
        <v>19000</v>
      </c>
      <c r="H1236" s="489"/>
      <c r="I1236" s="489"/>
      <c r="J1236" s="489"/>
      <c r="K1236" s="489"/>
      <c r="L1236" s="489"/>
      <c r="M1236" s="490"/>
      <c r="N1236" s="491"/>
      <c r="O1236" s="491"/>
      <c r="P1236" s="491"/>
      <c r="Q1236" s="492"/>
      <c r="R1236" s="493"/>
      <c r="S1236" s="489"/>
      <c r="T1236" s="492"/>
      <c r="U1236" s="492"/>
      <c r="V1236" s="493"/>
      <c r="W1236" s="489"/>
      <c r="X1236" s="489"/>
      <c r="Y1236" s="493"/>
      <c r="Z1236" s="489"/>
      <c r="AA1236" s="489"/>
    </row>
    <row r="1237" spans="2:27">
      <c r="B1237" s="66" t="e">
        <f>LEFT(VLOOKUP(K1237,'TCon08 al 2019-02-26'!$A$1:$H$68,6,0),6)</f>
        <v>#N/A</v>
      </c>
      <c r="C1237" s="66" t="e">
        <f t="shared" si="83"/>
        <v>#N/A</v>
      </c>
      <c r="D1237" s="66" t="e">
        <f>VLOOKUP(K1237,'TCon08 al 2019-02-26'!$A$1:$H$68,8,0)</f>
        <v>#N/A</v>
      </c>
      <c r="E1237" s="66">
        <f t="shared" si="84"/>
        <v>1900</v>
      </c>
      <c r="F1237" s="66">
        <f t="shared" si="85"/>
        <v>0</v>
      </c>
      <c r="G1237" s="10" t="str">
        <f t="shared" si="86"/>
        <v>19000</v>
      </c>
      <c r="H1237" s="489"/>
      <c r="I1237" s="489"/>
      <c r="J1237" s="489"/>
      <c r="K1237" s="489"/>
      <c r="L1237" s="489"/>
      <c r="M1237" s="490"/>
      <c r="N1237" s="491"/>
      <c r="O1237" s="491"/>
      <c r="P1237" s="491"/>
      <c r="Q1237" s="492"/>
      <c r="R1237" s="493"/>
      <c r="S1237" s="489"/>
      <c r="T1237" s="492"/>
      <c r="U1237" s="492"/>
      <c r="V1237" s="493"/>
      <c r="W1237" s="489"/>
      <c r="X1237" s="489"/>
      <c r="Y1237" s="493"/>
      <c r="Z1237" s="489"/>
      <c r="AA1237" s="489"/>
    </row>
    <row r="1238" spans="2:27">
      <c r="B1238" s="66" t="e">
        <f>LEFT(VLOOKUP(K1238,'TCon08 al 2019-02-26'!$A$1:$H$68,6,0),6)</f>
        <v>#N/A</v>
      </c>
      <c r="C1238" s="66" t="e">
        <f t="shared" si="83"/>
        <v>#N/A</v>
      </c>
      <c r="D1238" s="66" t="e">
        <f>VLOOKUP(K1238,'TCon08 al 2019-02-26'!$A$1:$H$68,8,0)</f>
        <v>#N/A</v>
      </c>
      <c r="E1238" s="66">
        <f t="shared" si="84"/>
        <v>1900</v>
      </c>
      <c r="F1238" s="66">
        <f t="shared" si="85"/>
        <v>0</v>
      </c>
      <c r="G1238" s="10" t="str">
        <f t="shared" si="86"/>
        <v>19000</v>
      </c>
      <c r="H1238" s="489"/>
      <c r="I1238" s="489"/>
      <c r="J1238" s="489"/>
      <c r="K1238" s="489"/>
      <c r="L1238" s="489"/>
      <c r="M1238" s="490"/>
      <c r="N1238" s="491"/>
      <c r="O1238" s="491"/>
      <c r="P1238" s="491"/>
      <c r="Q1238" s="492"/>
      <c r="R1238" s="493"/>
      <c r="S1238" s="489"/>
      <c r="T1238" s="492"/>
      <c r="U1238" s="492"/>
      <c r="V1238" s="493"/>
      <c r="W1238" s="489"/>
      <c r="X1238" s="489"/>
      <c r="Y1238" s="493"/>
      <c r="Z1238" s="489"/>
      <c r="AA1238" s="489"/>
    </row>
    <row r="1239" spans="2:27">
      <c r="B1239" s="66" t="e">
        <f>LEFT(VLOOKUP(K1239,'TCon08 al 2019-02-26'!$A$1:$H$68,6,0),6)</f>
        <v>#N/A</v>
      </c>
      <c r="C1239" s="66" t="e">
        <f t="shared" si="83"/>
        <v>#N/A</v>
      </c>
      <c r="D1239" s="66" t="e">
        <f>VLOOKUP(K1239,'TCon08 al 2019-02-26'!$A$1:$H$68,8,0)</f>
        <v>#N/A</v>
      </c>
      <c r="E1239" s="66">
        <f t="shared" si="84"/>
        <v>1900</v>
      </c>
      <c r="F1239" s="66">
        <f t="shared" si="85"/>
        <v>0</v>
      </c>
      <c r="G1239" s="10" t="str">
        <f t="shared" si="86"/>
        <v>19000</v>
      </c>
      <c r="H1239" s="489"/>
      <c r="I1239" s="489"/>
      <c r="J1239" s="489"/>
      <c r="K1239" s="489"/>
      <c r="L1239" s="489"/>
      <c r="M1239" s="490"/>
      <c r="N1239" s="491"/>
      <c r="O1239" s="491"/>
      <c r="P1239" s="491"/>
      <c r="Q1239" s="492"/>
      <c r="R1239" s="493"/>
      <c r="S1239" s="489"/>
      <c r="T1239" s="492"/>
      <c r="U1239" s="492"/>
      <c r="V1239" s="493"/>
      <c r="W1239" s="489"/>
      <c r="X1239" s="489"/>
      <c r="Y1239" s="493"/>
      <c r="Z1239" s="489"/>
      <c r="AA1239" s="489"/>
    </row>
    <row r="1240" spans="2:27">
      <c r="B1240" s="66" t="e">
        <f>LEFT(VLOOKUP(K1240,'TCon08 al 2019-02-26'!$A$1:$H$68,6,0),6)</f>
        <v>#N/A</v>
      </c>
      <c r="C1240" s="66" t="e">
        <f t="shared" si="83"/>
        <v>#N/A</v>
      </c>
      <c r="D1240" s="66" t="e">
        <f>VLOOKUP(K1240,'TCon08 al 2019-02-26'!$A$1:$H$68,8,0)</f>
        <v>#N/A</v>
      </c>
      <c r="E1240" s="66">
        <f t="shared" si="84"/>
        <v>1900</v>
      </c>
      <c r="F1240" s="66">
        <f t="shared" si="85"/>
        <v>0</v>
      </c>
      <c r="G1240" s="10" t="str">
        <f t="shared" si="86"/>
        <v>19000</v>
      </c>
      <c r="H1240" s="489"/>
      <c r="I1240" s="489"/>
      <c r="J1240" s="489"/>
      <c r="K1240" s="489"/>
      <c r="L1240" s="489"/>
      <c r="M1240" s="490"/>
      <c r="N1240" s="491"/>
      <c r="O1240" s="491"/>
      <c r="P1240" s="491"/>
      <c r="Q1240" s="492"/>
      <c r="R1240" s="493"/>
      <c r="S1240" s="489"/>
      <c r="T1240" s="492"/>
      <c r="U1240" s="492"/>
      <c r="V1240" s="493"/>
      <c r="W1240" s="489"/>
      <c r="X1240" s="489"/>
      <c r="Y1240" s="493"/>
      <c r="Z1240" s="489"/>
      <c r="AA1240" s="489"/>
    </row>
    <row r="1241" spans="2:27">
      <c r="B1241" s="66" t="e">
        <f>LEFT(VLOOKUP(K1241,'TCon08 al 2019-02-26'!$A$1:$H$68,6,0),6)</f>
        <v>#N/A</v>
      </c>
      <c r="C1241" s="66" t="e">
        <f t="shared" si="83"/>
        <v>#N/A</v>
      </c>
      <c r="D1241" s="66" t="e">
        <f>VLOOKUP(K1241,'TCon08 al 2019-02-26'!$A$1:$H$68,8,0)</f>
        <v>#N/A</v>
      </c>
      <c r="E1241" s="66">
        <f t="shared" si="84"/>
        <v>1900</v>
      </c>
      <c r="F1241" s="66">
        <f t="shared" si="85"/>
        <v>0</v>
      </c>
      <c r="G1241" s="10" t="str">
        <f t="shared" si="86"/>
        <v>19000</v>
      </c>
      <c r="H1241" s="489"/>
      <c r="I1241" s="489"/>
      <c r="J1241" s="489"/>
      <c r="K1241" s="489"/>
      <c r="L1241" s="489"/>
      <c r="M1241" s="490"/>
      <c r="N1241" s="491"/>
      <c r="O1241" s="491"/>
      <c r="P1241" s="491"/>
      <c r="Q1241" s="492"/>
      <c r="R1241" s="493"/>
      <c r="S1241" s="489"/>
      <c r="T1241" s="492"/>
      <c r="U1241" s="492"/>
      <c r="V1241" s="493"/>
      <c r="W1241" s="489"/>
      <c r="X1241" s="489"/>
      <c r="Y1241" s="493"/>
      <c r="Z1241" s="489"/>
      <c r="AA1241" s="489"/>
    </row>
    <row r="1242" spans="2:27">
      <c r="B1242" s="66" t="e">
        <f>LEFT(VLOOKUP(K1242,'TCon08 al 2019-02-26'!$A$1:$H$68,6,0),6)</f>
        <v>#N/A</v>
      </c>
      <c r="C1242" s="66" t="e">
        <f t="shared" si="83"/>
        <v>#N/A</v>
      </c>
      <c r="D1242" s="66" t="e">
        <f>VLOOKUP(K1242,'TCon08 al 2019-02-26'!$A$1:$H$68,8,0)</f>
        <v>#N/A</v>
      </c>
      <c r="E1242" s="66">
        <f t="shared" si="84"/>
        <v>1900</v>
      </c>
      <c r="F1242" s="66">
        <f t="shared" si="85"/>
        <v>0</v>
      </c>
      <c r="G1242" s="10" t="str">
        <f t="shared" si="86"/>
        <v>19000</v>
      </c>
      <c r="H1242" s="489"/>
      <c r="I1242" s="489"/>
      <c r="J1242" s="489"/>
      <c r="K1242" s="489"/>
      <c r="L1242" s="489"/>
      <c r="M1242" s="490"/>
      <c r="N1242" s="491"/>
      <c r="O1242" s="491"/>
      <c r="P1242" s="491"/>
      <c r="Q1242" s="492"/>
      <c r="R1242" s="493"/>
      <c r="S1242" s="489"/>
      <c r="T1242" s="492"/>
      <c r="U1242" s="492"/>
      <c r="V1242" s="493"/>
      <c r="W1242" s="489"/>
      <c r="X1242" s="489"/>
      <c r="Y1242" s="493"/>
      <c r="Z1242" s="489"/>
      <c r="AA1242" s="489"/>
    </row>
    <row r="1243" spans="2:27">
      <c r="B1243" s="66" t="e">
        <f>LEFT(VLOOKUP(K1243,'TCon08 al 2019-02-26'!$A$1:$H$68,6,0),6)</f>
        <v>#N/A</v>
      </c>
      <c r="C1243" s="66" t="e">
        <f t="shared" si="83"/>
        <v>#N/A</v>
      </c>
      <c r="D1243" s="66" t="e">
        <f>VLOOKUP(K1243,'TCon08 al 2019-02-26'!$A$1:$H$68,8,0)</f>
        <v>#N/A</v>
      </c>
      <c r="E1243" s="66">
        <f t="shared" si="84"/>
        <v>1900</v>
      </c>
      <c r="F1243" s="66">
        <f t="shared" si="85"/>
        <v>0</v>
      </c>
      <c r="G1243" s="10" t="str">
        <f t="shared" si="86"/>
        <v>19000</v>
      </c>
      <c r="H1243" s="489"/>
      <c r="I1243" s="489"/>
      <c r="J1243" s="489"/>
      <c r="K1243" s="489"/>
      <c r="L1243" s="489"/>
      <c r="M1243" s="490"/>
      <c r="N1243" s="491"/>
      <c r="O1243" s="491"/>
      <c r="P1243" s="491"/>
      <c r="Q1243" s="492"/>
      <c r="R1243" s="493"/>
      <c r="S1243" s="489"/>
      <c r="T1243" s="492"/>
      <c r="U1243" s="492"/>
      <c r="V1243" s="493"/>
      <c r="W1243" s="489"/>
      <c r="X1243" s="489"/>
      <c r="Y1243" s="493"/>
      <c r="Z1243" s="489"/>
      <c r="AA1243" s="489"/>
    </row>
    <row r="1244" spans="2:27">
      <c r="B1244" s="66" t="e">
        <f>LEFT(VLOOKUP(K1244,'TCon08 al 2019-02-26'!$A$1:$H$68,6,0),6)</f>
        <v>#N/A</v>
      </c>
      <c r="C1244" s="66" t="e">
        <f t="shared" si="83"/>
        <v>#N/A</v>
      </c>
      <c r="D1244" s="66" t="e">
        <f>VLOOKUP(K1244,'TCon08 al 2019-02-26'!$A$1:$H$68,8,0)</f>
        <v>#N/A</v>
      </c>
      <c r="E1244" s="66">
        <f t="shared" si="84"/>
        <v>1900</v>
      </c>
      <c r="F1244" s="66">
        <f t="shared" si="85"/>
        <v>0</v>
      </c>
      <c r="G1244" s="10" t="str">
        <f t="shared" si="86"/>
        <v>19000</v>
      </c>
      <c r="H1244" s="489"/>
      <c r="I1244" s="489"/>
      <c r="J1244" s="489"/>
      <c r="K1244" s="489"/>
      <c r="L1244" s="489"/>
      <c r="M1244" s="490"/>
      <c r="N1244" s="491"/>
      <c r="O1244" s="491"/>
      <c r="P1244" s="491"/>
      <c r="Q1244" s="492"/>
      <c r="R1244" s="493"/>
      <c r="S1244" s="489"/>
      <c r="T1244" s="492"/>
      <c r="U1244" s="492"/>
      <c r="V1244" s="493"/>
      <c r="W1244" s="489"/>
      <c r="X1244" s="489"/>
      <c r="Y1244" s="493"/>
      <c r="Z1244" s="489"/>
      <c r="AA1244" s="489"/>
    </row>
    <row r="1245" spans="2:27">
      <c r="B1245" s="66" t="e">
        <f>LEFT(VLOOKUP(K1245,'TCon08 al 2019-02-26'!$A$1:$H$68,6,0),6)</f>
        <v>#N/A</v>
      </c>
      <c r="C1245" s="66" t="e">
        <f t="shared" si="83"/>
        <v>#N/A</v>
      </c>
      <c r="D1245" s="66" t="e">
        <f>VLOOKUP(K1245,'TCon08 al 2019-02-26'!$A$1:$H$68,8,0)</f>
        <v>#N/A</v>
      </c>
      <c r="E1245" s="66">
        <f t="shared" si="84"/>
        <v>1900</v>
      </c>
      <c r="F1245" s="66">
        <f t="shared" si="85"/>
        <v>0</v>
      </c>
      <c r="G1245" s="10" t="str">
        <f t="shared" si="86"/>
        <v>19000</v>
      </c>
      <c r="H1245" s="489"/>
      <c r="I1245" s="489"/>
      <c r="J1245" s="489"/>
      <c r="K1245" s="489"/>
      <c r="L1245" s="489"/>
      <c r="M1245" s="490"/>
      <c r="N1245" s="491"/>
      <c r="O1245" s="491"/>
      <c r="P1245" s="491"/>
      <c r="Q1245" s="492"/>
      <c r="R1245" s="493"/>
      <c r="S1245" s="489"/>
      <c r="T1245" s="492"/>
      <c r="U1245" s="492"/>
      <c r="V1245" s="493"/>
      <c r="W1245" s="489"/>
      <c r="X1245" s="489"/>
      <c r="Y1245" s="493"/>
      <c r="Z1245" s="489"/>
      <c r="AA1245" s="489"/>
    </row>
    <row r="1246" spans="2:27">
      <c r="B1246" s="66" t="e">
        <f>LEFT(VLOOKUP(K1246,'TCon08 al 2019-02-26'!$A$1:$H$68,6,0),6)</f>
        <v>#N/A</v>
      </c>
      <c r="C1246" s="66" t="e">
        <f t="shared" si="83"/>
        <v>#N/A</v>
      </c>
      <c r="D1246" s="66" t="e">
        <f>VLOOKUP(K1246,'TCon08 al 2019-02-26'!$A$1:$H$68,8,0)</f>
        <v>#N/A</v>
      </c>
      <c r="E1246" s="66">
        <f t="shared" si="84"/>
        <v>1900</v>
      </c>
      <c r="F1246" s="66">
        <f t="shared" si="85"/>
        <v>0</v>
      </c>
      <c r="G1246" s="10" t="str">
        <f t="shared" si="86"/>
        <v>19000</v>
      </c>
      <c r="H1246" s="489"/>
      <c r="I1246" s="489"/>
      <c r="J1246" s="489"/>
      <c r="K1246" s="489"/>
      <c r="L1246" s="489"/>
      <c r="M1246" s="490"/>
      <c r="N1246" s="491"/>
      <c r="O1246" s="491"/>
      <c r="P1246" s="491"/>
      <c r="Q1246" s="492"/>
      <c r="R1246" s="493"/>
      <c r="S1246" s="489"/>
      <c r="T1246" s="492"/>
      <c r="U1246" s="492"/>
      <c r="V1246" s="493"/>
      <c r="W1246" s="489"/>
      <c r="X1246" s="489"/>
      <c r="Y1246" s="493"/>
      <c r="Z1246" s="489"/>
      <c r="AA1246" s="489"/>
    </row>
    <row r="1247" spans="2:27">
      <c r="B1247" s="66" t="e">
        <f>LEFT(VLOOKUP(K1247,'TCon08 al 2019-02-26'!$A$1:$H$68,6,0),6)</f>
        <v>#N/A</v>
      </c>
      <c r="C1247" s="66" t="e">
        <f t="shared" si="83"/>
        <v>#N/A</v>
      </c>
      <c r="D1247" s="66" t="e">
        <f>VLOOKUP(K1247,'TCon08 al 2019-02-26'!$A$1:$H$68,8,0)</f>
        <v>#N/A</v>
      </c>
      <c r="E1247" s="66">
        <f t="shared" si="84"/>
        <v>1900</v>
      </c>
      <c r="F1247" s="66">
        <f t="shared" si="85"/>
        <v>0</v>
      </c>
      <c r="G1247" s="10" t="str">
        <f t="shared" si="86"/>
        <v>19000</v>
      </c>
      <c r="H1247" s="489"/>
      <c r="I1247" s="489"/>
      <c r="J1247" s="489"/>
      <c r="K1247" s="489"/>
      <c r="L1247" s="489"/>
      <c r="M1247" s="490"/>
      <c r="N1247" s="491"/>
      <c r="O1247" s="491"/>
      <c r="P1247" s="491"/>
      <c r="Q1247" s="492"/>
      <c r="R1247" s="493"/>
      <c r="S1247" s="489"/>
      <c r="T1247" s="492"/>
      <c r="U1247" s="492"/>
      <c r="V1247" s="493"/>
      <c r="W1247" s="489"/>
      <c r="X1247" s="489"/>
      <c r="Y1247" s="493"/>
      <c r="Z1247" s="489"/>
      <c r="AA1247" s="489"/>
    </row>
    <row r="1248" spans="2:27">
      <c r="B1248" s="66" t="e">
        <f>LEFT(VLOOKUP(K1248,'TCon08 al 2019-02-26'!$A$1:$H$68,6,0),6)</f>
        <v>#N/A</v>
      </c>
      <c r="C1248" s="66" t="e">
        <f t="shared" si="83"/>
        <v>#N/A</v>
      </c>
      <c r="D1248" s="66" t="e">
        <f>VLOOKUP(K1248,'TCon08 al 2019-02-26'!$A$1:$H$68,8,0)</f>
        <v>#N/A</v>
      </c>
      <c r="E1248" s="66">
        <f t="shared" si="84"/>
        <v>1900</v>
      </c>
      <c r="F1248" s="66">
        <f t="shared" si="85"/>
        <v>0</v>
      </c>
      <c r="G1248" s="10" t="str">
        <f t="shared" si="86"/>
        <v>19000</v>
      </c>
      <c r="H1248" s="489"/>
      <c r="I1248" s="489"/>
      <c r="J1248" s="489"/>
      <c r="K1248" s="489"/>
      <c r="L1248" s="489"/>
      <c r="M1248" s="490"/>
      <c r="N1248" s="491"/>
      <c r="O1248" s="491"/>
      <c r="P1248" s="491"/>
      <c r="Q1248" s="492"/>
      <c r="R1248" s="493"/>
      <c r="S1248" s="489"/>
      <c r="T1248" s="492"/>
      <c r="U1248" s="492"/>
      <c r="V1248" s="493"/>
      <c r="W1248" s="489"/>
      <c r="X1248" s="489"/>
      <c r="Y1248" s="493"/>
      <c r="Z1248" s="489"/>
      <c r="AA1248" s="489"/>
    </row>
    <row r="1249" spans="2:27">
      <c r="B1249" s="66" t="e">
        <f>LEFT(VLOOKUP(K1249,'TCon08 al 2019-02-26'!$A$1:$H$68,6,0),6)</f>
        <v>#N/A</v>
      </c>
      <c r="C1249" s="66" t="e">
        <f t="shared" si="83"/>
        <v>#N/A</v>
      </c>
      <c r="D1249" s="66" t="e">
        <f>VLOOKUP(K1249,'TCon08 al 2019-02-26'!$A$1:$H$68,8,0)</f>
        <v>#N/A</v>
      </c>
      <c r="E1249" s="66">
        <f t="shared" si="84"/>
        <v>1900</v>
      </c>
      <c r="F1249" s="66">
        <f t="shared" si="85"/>
        <v>0</v>
      </c>
      <c r="G1249" s="10" t="str">
        <f t="shared" si="86"/>
        <v>19000</v>
      </c>
      <c r="H1249" s="489"/>
      <c r="I1249" s="489"/>
      <c r="J1249" s="489"/>
      <c r="K1249" s="489"/>
      <c r="L1249" s="489"/>
      <c r="M1249" s="490"/>
      <c r="N1249" s="491"/>
      <c r="O1249" s="491"/>
      <c r="P1249" s="491"/>
      <c r="Q1249" s="492"/>
      <c r="R1249" s="493"/>
      <c r="S1249" s="489"/>
      <c r="T1249" s="492"/>
      <c r="U1249" s="492"/>
      <c r="V1249" s="493"/>
      <c r="W1249" s="489"/>
      <c r="X1249" s="489"/>
      <c r="Y1249" s="493"/>
      <c r="Z1249" s="489"/>
      <c r="AA1249" s="489"/>
    </row>
    <row r="1250" spans="2:27">
      <c r="B1250" s="66" t="e">
        <f>LEFT(VLOOKUP(K1250,'TCon08 al 2019-02-26'!$A$1:$H$68,6,0),6)</f>
        <v>#N/A</v>
      </c>
      <c r="C1250" s="66" t="e">
        <f t="shared" si="83"/>
        <v>#N/A</v>
      </c>
      <c r="D1250" s="66" t="e">
        <f>VLOOKUP(K1250,'TCon08 al 2019-02-26'!$A$1:$H$68,8,0)</f>
        <v>#N/A</v>
      </c>
      <c r="E1250" s="66">
        <f t="shared" si="84"/>
        <v>1900</v>
      </c>
      <c r="F1250" s="66">
        <f t="shared" si="85"/>
        <v>0</v>
      </c>
      <c r="G1250" s="10" t="str">
        <f t="shared" si="86"/>
        <v>19000</v>
      </c>
      <c r="H1250" s="489"/>
      <c r="I1250" s="489"/>
      <c r="J1250" s="489"/>
      <c r="K1250" s="489"/>
      <c r="L1250" s="489"/>
      <c r="M1250" s="490"/>
      <c r="N1250" s="491"/>
      <c r="O1250" s="491"/>
      <c r="P1250" s="491"/>
      <c r="Q1250" s="492"/>
      <c r="R1250" s="493"/>
      <c r="S1250" s="489"/>
      <c r="T1250" s="492"/>
      <c r="U1250" s="492"/>
      <c r="V1250" s="493"/>
      <c r="W1250" s="489"/>
      <c r="X1250" s="489"/>
      <c r="Y1250" s="493"/>
      <c r="Z1250" s="489"/>
      <c r="AA1250" s="489"/>
    </row>
    <row r="1251" spans="2:27">
      <c r="B1251" s="66" t="e">
        <f>LEFT(VLOOKUP(K1251,'TCon08 al 2019-02-26'!$A$1:$H$68,6,0),6)</f>
        <v>#N/A</v>
      </c>
      <c r="C1251" s="66" t="e">
        <f t="shared" si="83"/>
        <v>#N/A</v>
      </c>
      <c r="D1251" s="66" t="e">
        <f>VLOOKUP(K1251,'TCon08 al 2019-02-26'!$A$1:$H$68,8,0)</f>
        <v>#N/A</v>
      </c>
      <c r="E1251" s="66">
        <f t="shared" si="84"/>
        <v>1900</v>
      </c>
      <c r="F1251" s="66">
        <f t="shared" si="85"/>
        <v>0</v>
      </c>
      <c r="G1251" s="10" t="str">
        <f t="shared" si="86"/>
        <v>19000</v>
      </c>
      <c r="H1251" s="489"/>
      <c r="I1251" s="489"/>
      <c r="J1251" s="489"/>
      <c r="K1251" s="489"/>
      <c r="L1251" s="489"/>
      <c r="M1251" s="490"/>
      <c r="N1251" s="491"/>
      <c r="O1251" s="491"/>
      <c r="P1251" s="491"/>
      <c r="Q1251" s="492"/>
      <c r="R1251" s="493"/>
      <c r="S1251" s="489"/>
      <c r="T1251" s="492"/>
      <c r="U1251" s="492"/>
      <c r="V1251" s="493"/>
      <c r="W1251" s="489"/>
      <c r="X1251" s="489"/>
      <c r="Y1251" s="493"/>
      <c r="Z1251" s="489"/>
      <c r="AA1251" s="489"/>
    </row>
    <row r="1252" spans="2:27">
      <c r="B1252" s="66" t="e">
        <f>LEFT(VLOOKUP(K1252,'TCon08 al 2019-02-26'!$A$1:$H$68,6,0),6)</f>
        <v>#N/A</v>
      </c>
      <c r="C1252" s="66" t="e">
        <f t="shared" si="83"/>
        <v>#N/A</v>
      </c>
      <c r="D1252" s="66" t="e">
        <f>VLOOKUP(K1252,'TCon08 al 2019-02-26'!$A$1:$H$68,8,0)</f>
        <v>#N/A</v>
      </c>
      <c r="E1252" s="66">
        <f t="shared" si="84"/>
        <v>1900</v>
      </c>
      <c r="F1252" s="66">
        <f t="shared" si="85"/>
        <v>0</v>
      </c>
      <c r="G1252" s="10" t="str">
        <f t="shared" si="86"/>
        <v>19000</v>
      </c>
      <c r="H1252" s="489"/>
      <c r="I1252" s="489"/>
      <c r="J1252" s="489"/>
      <c r="K1252" s="489"/>
      <c r="L1252" s="489"/>
      <c r="M1252" s="490"/>
      <c r="N1252" s="491"/>
      <c r="O1252" s="491"/>
      <c r="P1252" s="491"/>
      <c r="Q1252" s="492"/>
      <c r="R1252" s="493"/>
      <c r="S1252" s="489"/>
      <c r="T1252" s="492"/>
      <c r="U1252" s="492"/>
      <c r="V1252" s="493"/>
      <c r="W1252" s="489"/>
      <c r="X1252" s="489"/>
      <c r="Y1252" s="493"/>
      <c r="Z1252" s="489"/>
      <c r="AA1252" s="489"/>
    </row>
    <row r="1253" spans="2:27">
      <c r="B1253" s="66" t="e">
        <f>LEFT(VLOOKUP(K1253,'TCon08 al 2019-02-26'!$A$1:$H$68,6,0),6)</f>
        <v>#N/A</v>
      </c>
      <c r="C1253" s="66" t="e">
        <f t="shared" si="83"/>
        <v>#N/A</v>
      </c>
      <c r="D1253" s="66" t="e">
        <f>VLOOKUP(K1253,'TCon08 al 2019-02-26'!$A$1:$H$68,8,0)</f>
        <v>#N/A</v>
      </c>
      <c r="E1253" s="66">
        <f t="shared" si="84"/>
        <v>1900</v>
      </c>
      <c r="F1253" s="66">
        <f t="shared" si="85"/>
        <v>0</v>
      </c>
      <c r="G1253" s="10" t="str">
        <f t="shared" si="86"/>
        <v>19000</v>
      </c>
      <c r="H1253" s="489"/>
      <c r="I1253" s="489"/>
      <c r="J1253" s="489"/>
      <c r="K1253" s="489"/>
      <c r="L1253" s="489"/>
      <c r="M1253" s="490"/>
      <c r="N1253" s="491"/>
      <c r="O1253" s="491"/>
      <c r="P1253" s="491"/>
      <c r="Q1253" s="492"/>
      <c r="R1253" s="493"/>
      <c r="S1253" s="489"/>
      <c r="T1253" s="492"/>
      <c r="U1253" s="492"/>
      <c r="V1253" s="493"/>
      <c r="W1253" s="489"/>
      <c r="X1253" s="489"/>
      <c r="Y1253" s="493"/>
      <c r="Z1253" s="489"/>
      <c r="AA1253" s="489"/>
    </row>
    <row r="1254" spans="2:27">
      <c r="B1254" s="66" t="e">
        <f>LEFT(VLOOKUP(K1254,'TCon08 al 2019-02-26'!$A$1:$H$68,6,0),6)</f>
        <v>#N/A</v>
      </c>
      <c r="C1254" s="66" t="e">
        <f t="shared" si="83"/>
        <v>#N/A</v>
      </c>
      <c r="D1254" s="66" t="e">
        <f>VLOOKUP(K1254,'TCon08 al 2019-02-26'!$A$1:$H$68,8,0)</f>
        <v>#N/A</v>
      </c>
      <c r="E1254" s="66">
        <f t="shared" si="84"/>
        <v>1900</v>
      </c>
      <c r="F1254" s="66">
        <f t="shared" si="85"/>
        <v>0</v>
      </c>
      <c r="G1254" s="10" t="str">
        <f t="shared" si="86"/>
        <v>19000</v>
      </c>
      <c r="H1254" s="489"/>
      <c r="I1254" s="489"/>
      <c r="J1254" s="489"/>
      <c r="K1254" s="489"/>
      <c r="L1254" s="489"/>
      <c r="M1254" s="490"/>
      <c r="N1254" s="491"/>
      <c r="O1254" s="491"/>
      <c r="P1254" s="491"/>
      <c r="Q1254" s="492"/>
      <c r="R1254" s="493"/>
      <c r="S1254" s="489"/>
      <c r="T1254" s="492"/>
      <c r="U1254" s="492"/>
      <c r="V1254" s="493"/>
      <c r="W1254" s="489"/>
      <c r="X1254" s="489"/>
      <c r="Y1254" s="493"/>
      <c r="Z1254" s="489"/>
      <c r="AA1254" s="489"/>
    </row>
    <row r="1255" spans="2:27">
      <c r="B1255" s="66" t="e">
        <f>LEFT(VLOOKUP(K1255,'TCon08 al 2019-02-26'!$A$1:$H$68,6,0),6)</f>
        <v>#N/A</v>
      </c>
      <c r="C1255" s="66" t="e">
        <f t="shared" si="83"/>
        <v>#N/A</v>
      </c>
      <c r="D1255" s="66" t="e">
        <f>VLOOKUP(K1255,'TCon08 al 2019-02-26'!$A$1:$H$68,8,0)</f>
        <v>#N/A</v>
      </c>
      <c r="E1255" s="66">
        <f t="shared" si="84"/>
        <v>1900</v>
      </c>
      <c r="F1255" s="66">
        <f t="shared" si="85"/>
        <v>0</v>
      </c>
      <c r="G1255" s="10" t="str">
        <f t="shared" si="86"/>
        <v>19000</v>
      </c>
      <c r="H1255" s="489"/>
      <c r="I1255" s="489"/>
      <c r="J1255" s="489"/>
      <c r="K1255" s="489"/>
      <c r="L1255" s="489"/>
      <c r="M1255" s="490"/>
      <c r="N1255" s="491"/>
      <c r="O1255" s="491"/>
      <c r="P1255" s="491"/>
      <c r="Q1255" s="492"/>
      <c r="R1255" s="493"/>
      <c r="S1255" s="489"/>
      <c r="T1255" s="492"/>
      <c r="U1255" s="492"/>
      <c r="V1255" s="493"/>
      <c r="W1255" s="489"/>
      <c r="X1255" s="489"/>
      <c r="Y1255" s="493"/>
      <c r="Z1255" s="489"/>
      <c r="AA1255" s="489"/>
    </row>
    <row r="1256" spans="2:27">
      <c r="B1256" s="66" t="e">
        <f>LEFT(VLOOKUP(K1256,'TCon08 al 2019-02-26'!$A$1:$H$68,6,0),6)</f>
        <v>#N/A</v>
      </c>
      <c r="C1256" s="66" t="e">
        <f t="shared" si="83"/>
        <v>#N/A</v>
      </c>
      <c r="D1256" s="66" t="e">
        <f>VLOOKUP(K1256,'TCon08 al 2019-02-26'!$A$1:$H$68,8,0)</f>
        <v>#N/A</v>
      </c>
      <c r="E1256" s="66">
        <f t="shared" si="84"/>
        <v>1900</v>
      </c>
      <c r="F1256" s="66">
        <f t="shared" si="85"/>
        <v>0</v>
      </c>
      <c r="G1256" s="10" t="str">
        <f t="shared" si="86"/>
        <v>19000</v>
      </c>
      <c r="H1256" s="489"/>
      <c r="I1256" s="489"/>
      <c r="J1256" s="489"/>
      <c r="K1256" s="489"/>
      <c r="L1256" s="489"/>
      <c r="M1256" s="490"/>
      <c r="N1256" s="491"/>
      <c r="O1256" s="491"/>
      <c r="P1256" s="491"/>
      <c r="Q1256" s="492"/>
      <c r="R1256" s="493"/>
      <c r="S1256" s="489"/>
      <c r="T1256" s="492"/>
      <c r="U1256" s="492"/>
      <c r="V1256" s="493"/>
      <c r="W1256" s="489"/>
      <c r="X1256" s="489"/>
      <c r="Y1256" s="493"/>
      <c r="Z1256" s="489"/>
      <c r="AA1256" s="489"/>
    </row>
    <row r="1257" spans="2:27">
      <c r="B1257" s="66" t="e">
        <f>LEFT(VLOOKUP(K1257,'TCon08 al 2019-02-26'!$A$1:$H$68,6,0),6)</f>
        <v>#N/A</v>
      </c>
      <c r="C1257" s="66" t="e">
        <f t="shared" si="83"/>
        <v>#N/A</v>
      </c>
      <c r="D1257" s="66" t="e">
        <f>VLOOKUP(K1257,'TCon08 al 2019-02-26'!$A$1:$H$68,8,0)</f>
        <v>#N/A</v>
      </c>
      <c r="E1257" s="66">
        <f t="shared" si="84"/>
        <v>1900</v>
      </c>
      <c r="F1257" s="66">
        <f t="shared" si="85"/>
        <v>0</v>
      </c>
      <c r="G1257" s="10" t="str">
        <f t="shared" si="86"/>
        <v>19000</v>
      </c>
      <c r="H1257" s="489"/>
      <c r="I1257" s="489"/>
      <c r="J1257" s="489"/>
      <c r="K1257" s="489"/>
      <c r="L1257" s="489"/>
      <c r="M1257" s="490"/>
      <c r="N1257" s="491"/>
      <c r="O1257" s="491"/>
      <c r="P1257" s="491"/>
      <c r="Q1257" s="492"/>
      <c r="R1257" s="493"/>
      <c r="S1257" s="489"/>
      <c r="T1257" s="492"/>
      <c r="U1257" s="492"/>
      <c r="V1257" s="493"/>
      <c r="W1257" s="489"/>
      <c r="X1257" s="489"/>
      <c r="Y1257" s="493"/>
      <c r="Z1257" s="489"/>
      <c r="AA1257" s="489"/>
    </row>
    <row r="1258" spans="2:27">
      <c r="B1258" s="66" t="e">
        <f>LEFT(VLOOKUP(K1258,'TCon08 al 2019-02-26'!$A$1:$H$68,6,0),6)</f>
        <v>#N/A</v>
      </c>
      <c r="C1258" s="66" t="e">
        <f t="shared" si="83"/>
        <v>#N/A</v>
      </c>
      <c r="D1258" s="66" t="e">
        <f>VLOOKUP(K1258,'TCon08 al 2019-02-26'!$A$1:$H$68,8,0)</f>
        <v>#N/A</v>
      </c>
      <c r="E1258" s="66">
        <f t="shared" si="84"/>
        <v>1900</v>
      </c>
      <c r="F1258" s="66">
        <f t="shared" si="85"/>
        <v>0</v>
      </c>
      <c r="G1258" s="10" t="str">
        <f t="shared" si="86"/>
        <v>19000</v>
      </c>
      <c r="H1258" s="489"/>
      <c r="I1258" s="489"/>
      <c r="J1258" s="489"/>
      <c r="K1258" s="489"/>
      <c r="L1258" s="489"/>
      <c r="M1258" s="490"/>
      <c r="N1258" s="491"/>
      <c r="O1258" s="491"/>
      <c r="P1258" s="491"/>
      <c r="Q1258" s="492"/>
      <c r="R1258" s="493"/>
      <c r="S1258" s="489"/>
      <c r="T1258" s="492"/>
      <c r="U1258" s="492"/>
      <c r="V1258" s="493"/>
      <c r="W1258" s="489"/>
      <c r="X1258" s="489"/>
      <c r="Y1258" s="493"/>
      <c r="Z1258" s="489"/>
      <c r="AA1258" s="489"/>
    </row>
    <row r="1259" spans="2:27">
      <c r="B1259" s="66" t="e">
        <f>LEFT(VLOOKUP(K1259,'TCon08 al 2019-02-26'!$A$1:$H$68,6,0),6)</f>
        <v>#N/A</v>
      </c>
      <c r="C1259" s="66" t="e">
        <f t="shared" si="83"/>
        <v>#N/A</v>
      </c>
      <c r="D1259" s="66" t="e">
        <f>VLOOKUP(K1259,'TCon08 al 2019-02-26'!$A$1:$H$68,8,0)</f>
        <v>#N/A</v>
      </c>
      <c r="E1259" s="66">
        <f t="shared" si="84"/>
        <v>1900</v>
      </c>
      <c r="F1259" s="66">
        <f t="shared" si="85"/>
        <v>0</v>
      </c>
      <c r="G1259" s="10" t="str">
        <f t="shared" si="86"/>
        <v>19000</v>
      </c>
      <c r="H1259" s="489"/>
      <c r="I1259" s="489"/>
      <c r="J1259" s="489"/>
      <c r="K1259" s="489"/>
      <c r="L1259" s="489"/>
      <c r="M1259" s="490"/>
      <c r="N1259" s="491"/>
      <c r="O1259" s="491"/>
      <c r="P1259" s="491"/>
      <c r="Q1259" s="492"/>
      <c r="R1259" s="493"/>
      <c r="S1259" s="489"/>
      <c r="T1259" s="492"/>
      <c r="U1259" s="492"/>
      <c r="V1259" s="493"/>
      <c r="W1259" s="489"/>
      <c r="X1259" s="489"/>
      <c r="Y1259" s="493"/>
      <c r="Z1259" s="489"/>
      <c r="AA1259" s="489"/>
    </row>
    <row r="1260" spans="2:27">
      <c r="B1260" s="66" t="e">
        <f>LEFT(VLOOKUP(K1260,'TCon08 al 2019-02-26'!$A$1:$H$68,6,0),6)</f>
        <v>#N/A</v>
      </c>
      <c r="C1260" s="66" t="e">
        <f t="shared" si="83"/>
        <v>#N/A</v>
      </c>
      <c r="D1260" s="66" t="e">
        <f>VLOOKUP(K1260,'TCon08 al 2019-02-26'!$A$1:$H$68,8,0)</f>
        <v>#N/A</v>
      </c>
      <c r="E1260" s="66">
        <f t="shared" si="84"/>
        <v>1900</v>
      </c>
      <c r="F1260" s="66">
        <f t="shared" si="85"/>
        <v>0</v>
      </c>
      <c r="G1260" s="10" t="str">
        <f t="shared" si="86"/>
        <v>19000</v>
      </c>
      <c r="H1260" s="489"/>
      <c r="I1260" s="489"/>
      <c r="J1260" s="489"/>
      <c r="K1260" s="489"/>
      <c r="L1260" s="489"/>
      <c r="M1260" s="490"/>
      <c r="N1260" s="491"/>
      <c r="O1260" s="491"/>
      <c r="P1260" s="491"/>
      <c r="Q1260" s="492"/>
      <c r="R1260" s="493"/>
      <c r="S1260" s="489"/>
      <c r="T1260" s="492"/>
      <c r="U1260" s="492"/>
      <c r="V1260" s="493"/>
      <c r="W1260" s="489"/>
      <c r="X1260" s="489"/>
      <c r="Y1260" s="493"/>
      <c r="Z1260" s="489"/>
      <c r="AA1260" s="489"/>
    </row>
    <row r="1261" spans="2:27">
      <c r="B1261" s="66" t="e">
        <f>LEFT(VLOOKUP(K1261,'TCon08 al 2019-02-26'!$A$1:$H$68,6,0),6)</f>
        <v>#N/A</v>
      </c>
      <c r="C1261" s="66" t="e">
        <f t="shared" si="83"/>
        <v>#N/A</v>
      </c>
      <c r="D1261" s="66" t="e">
        <f>VLOOKUP(K1261,'TCon08 al 2019-02-26'!$A$1:$H$68,8,0)</f>
        <v>#N/A</v>
      </c>
      <c r="E1261" s="66">
        <f t="shared" si="84"/>
        <v>1900</v>
      </c>
      <c r="F1261" s="66">
        <f t="shared" si="85"/>
        <v>0</v>
      </c>
      <c r="G1261" s="10" t="str">
        <f t="shared" si="86"/>
        <v>19000</v>
      </c>
      <c r="H1261" s="489"/>
      <c r="I1261" s="489"/>
      <c r="J1261" s="489"/>
      <c r="K1261" s="489"/>
      <c r="L1261" s="489"/>
      <c r="M1261" s="490"/>
      <c r="N1261" s="491"/>
      <c r="O1261" s="491"/>
      <c r="P1261" s="491"/>
      <c r="Q1261" s="492"/>
      <c r="R1261" s="493"/>
      <c r="S1261" s="489"/>
      <c r="T1261" s="492"/>
      <c r="U1261" s="492"/>
      <c r="V1261" s="493"/>
      <c r="W1261" s="489"/>
      <c r="X1261" s="489"/>
      <c r="Y1261" s="493"/>
      <c r="Z1261" s="489"/>
      <c r="AA1261" s="489"/>
    </row>
    <row r="1262" spans="2:27">
      <c r="B1262" s="66" t="e">
        <f>LEFT(VLOOKUP(K1262,'TCon08 al 2019-02-26'!$A$1:$H$68,6,0),6)</f>
        <v>#N/A</v>
      </c>
      <c r="C1262" s="66" t="e">
        <f t="shared" si="83"/>
        <v>#N/A</v>
      </c>
      <c r="D1262" s="66" t="e">
        <f>VLOOKUP(K1262,'TCon08 al 2019-02-26'!$A$1:$H$68,8,0)</f>
        <v>#N/A</v>
      </c>
      <c r="E1262" s="66">
        <f t="shared" si="84"/>
        <v>1900</v>
      </c>
      <c r="F1262" s="66">
        <f t="shared" si="85"/>
        <v>0</v>
      </c>
      <c r="G1262" s="10" t="str">
        <f t="shared" si="86"/>
        <v>19000</v>
      </c>
      <c r="H1262" s="489"/>
      <c r="I1262" s="489"/>
      <c r="J1262" s="489"/>
      <c r="K1262" s="489"/>
      <c r="L1262" s="489"/>
      <c r="M1262" s="490"/>
      <c r="N1262" s="491"/>
      <c r="O1262" s="491"/>
      <c r="P1262" s="491"/>
      <c r="Q1262" s="492"/>
      <c r="R1262" s="493"/>
      <c r="S1262" s="489"/>
      <c r="T1262" s="492"/>
      <c r="U1262" s="492"/>
      <c r="V1262" s="493"/>
      <c r="W1262" s="489"/>
      <c r="X1262" s="489"/>
      <c r="Y1262" s="493"/>
      <c r="Z1262" s="489"/>
      <c r="AA1262" s="489"/>
    </row>
    <row r="1263" spans="2:27">
      <c r="B1263" s="66" t="e">
        <f>LEFT(VLOOKUP(K1263,'TCon08 al 2019-02-26'!$A$1:$H$68,6,0),6)</f>
        <v>#N/A</v>
      </c>
      <c r="C1263" s="66" t="e">
        <f t="shared" si="83"/>
        <v>#N/A</v>
      </c>
      <c r="D1263" s="66" t="e">
        <f>VLOOKUP(K1263,'TCon08 al 2019-02-26'!$A$1:$H$68,8,0)</f>
        <v>#N/A</v>
      </c>
      <c r="E1263" s="66">
        <f t="shared" si="84"/>
        <v>1900</v>
      </c>
      <c r="F1263" s="66">
        <f t="shared" si="85"/>
        <v>0</v>
      </c>
      <c r="G1263" s="10" t="str">
        <f t="shared" si="86"/>
        <v>19000</v>
      </c>
      <c r="H1263" s="489"/>
      <c r="I1263" s="489"/>
      <c r="J1263" s="489"/>
      <c r="K1263" s="489"/>
      <c r="L1263" s="489"/>
      <c r="M1263" s="490"/>
      <c r="N1263" s="491"/>
      <c r="O1263" s="491"/>
      <c r="P1263" s="491"/>
      <c r="Q1263" s="492"/>
      <c r="R1263" s="493"/>
      <c r="S1263" s="489"/>
      <c r="T1263" s="492"/>
      <c r="U1263" s="492"/>
      <c r="V1263" s="493"/>
      <c r="W1263" s="489"/>
      <c r="X1263" s="489"/>
      <c r="Y1263" s="493"/>
      <c r="Z1263" s="489"/>
      <c r="AA1263" s="489"/>
    </row>
    <row r="1264" spans="2:27">
      <c r="B1264" s="66" t="e">
        <f>LEFT(VLOOKUP(K1264,'TCon08 al 2019-02-26'!$A$1:$H$68,6,0),6)</f>
        <v>#N/A</v>
      </c>
      <c r="C1264" s="66" t="e">
        <f t="shared" si="83"/>
        <v>#N/A</v>
      </c>
      <c r="D1264" s="66" t="e">
        <f>VLOOKUP(K1264,'TCon08 al 2019-02-26'!$A$1:$H$68,8,0)</f>
        <v>#N/A</v>
      </c>
      <c r="E1264" s="66">
        <f t="shared" si="84"/>
        <v>1900</v>
      </c>
      <c r="F1264" s="66">
        <f t="shared" si="85"/>
        <v>0</v>
      </c>
      <c r="G1264" s="10" t="str">
        <f t="shared" si="86"/>
        <v>19000</v>
      </c>
      <c r="H1264" s="489"/>
      <c r="I1264" s="489"/>
      <c r="J1264" s="489"/>
      <c r="K1264" s="489"/>
      <c r="L1264" s="489"/>
      <c r="M1264" s="490"/>
      <c r="N1264" s="491"/>
      <c r="O1264" s="491"/>
      <c r="P1264" s="491"/>
      <c r="Q1264" s="492"/>
      <c r="R1264" s="493"/>
      <c r="S1264" s="489"/>
      <c r="T1264" s="492"/>
      <c r="U1264" s="492"/>
      <c r="V1264" s="493"/>
      <c r="W1264" s="489"/>
      <c r="X1264" s="489"/>
      <c r="Y1264" s="493"/>
      <c r="Z1264" s="489"/>
      <c r="AA1264" s="489"/>
    </row>
    <row r="1265" spans="2:27">
      <c r="B1265" s="66" t="e">
        <f>LEFT(VLOOKUP(K1265,'TCon08 al 2019-02-26'!$A$1:$H$68,6,0),6)</f>
        <v>#N/A</v>
      </c>
      <c r="C1265" s="66" t="e">
        <f t="shared" si="83"/>
        <v>#N/A</v>
      </c>
      <c r="D1265" s="66" t="e">
        <f>VLOOKUP(K1265,'TCon08 al 2019-02-26'!$A$1:$H$68,8,0)</f>
        <v>#N/A</v>
      </c>
      <c r="E1265" s="66">
        <f t="shared" si="84"/>
        <v>1900</v>
      </c>
      <c r="F1265" s="66">
        <f t="shared" si="85"/>
        <v>0</v>
      </c>
      <c r="G1265" s="10" t="str">
        <f t="shared" si="86"/>
        <v>19000</v>
      </c>
      <c r="H1265" s="489"/>
      <c r="I1265" s="489"/>
      <c r="J1265" s="489"/>
      <c r="K1265" s="489"/>
      <c r="L1265" s="489"/>
      <c r="M1265" s="490"/>
      <c r="N1265" s="491"/>
      <c r="O1265" s="491"/>
      <c r="P1265" s="491"/>
      <c r="Q1265" s="492"/>
      <c r="R1265" s="493"/>
      <c r="S1265" s="489"/>
      <c r="T1265" s="492"/>
      <c r="U1265" s="492"/>
      <c r="V1265" s="493"/>
      <c r="W1265" s="489"/>
      <c r="X1265" s="489"/>
      <c r="Y1265" s="493"/>
      <c r="Z1265" s="489"/>
      <c r="AA1265" s="489"/>
    </row>
    <row r="1266" spans="2:27">
      <c r="B1266" s="66" t="e">
        <f>LEFT(VLOOKUP(K1266,'TCon08 al 2019-02-26'!$A$1:$H$68,6,0),6)</f>
        <v>#N/A</v>
      </c>
      <c r="C1266" s="66" t="e">
        <f t="shared" si="83"/>
        <v>#N/A</v>
      </c>
      <c r="D1266" s="66" t="e">
        <f>VLOOKUP(K1266,'TCon08 al 2019-02-26'!$A$1:$H$68,8,0)</f>
        <v>#N/A</v>
      </c>
      <c r="E1266" s="66">
        <f t="shared" si="84"/>
        <v>1900</v>
      </c>
      <c r="F1266" s="66">
        <f t="shared" si="85"/>
        <v>0</v>
      </c>
      <c r="G1266" s="10" t="str">
        <f t="shared" si="86"/>
        <v>19000</v>
      </c>
      <c r="H1266" s="489"/>
      <c r="I1266" s="489"/>
      <c r="J1266" s="489"/>
      <c r="K1266" s="489"/>
      <c r="L1266" s="489"/>
      <c r="M1266" s="490"/>
      <c r="N1266" s="491"/>
      <c r="O1266" s="491"/>
      <c r="P1266" s="491"/>
      <c r="Q1266" s="492"/>
      <c r="R1266" s="493"/>
      <c r="S1266" s="489"/>
      <c r="T1266" s="492"/>
      <c r="U1266" s="492"/>
      <c r="V1266" s="493"/>
      <c r="W1266" s="489"/>
      <c r="X1266" s="489"/>
      <c r="Y1266" s="493"/>
      <c r="Z1266" s="489"/>
      <c r="AA1266" s="489"/>
    </row>
    <row r="1267" spans="2:27">
      <c r="B1267" s="66" t="e">
        <f>LEFT(VLOOKUP(K1267,'TCon08 al 2019-02-26'!$A$1:$H$68,6,0),6)</f>
        <v>#N/A</v>
      </c>
      <c r="C1267" s="66" t="e">
        <f t="shared" si="83"/>
        <v>#N/A</v>
      </c>
      <c r="D1267" s="66" t="e">
        <f>VLOOKUP(K1267,'TCon08 al 2019-02-26'!$A$1:$H$68,8,0)</f>
        <v>#N/A</v>
      </c>
      <c r="E1267" s="66">
        <f t="shared" si="84"/>
        <v>1900</v>
      </c>
      <c r="F1267" s="66">
        <f t="shared" si="85"/>
        <v>0</v>
      </c>
      <c r="G1267" s="10" t="str">
        <f t="shared" si="86"/>
        <v>19000</v>
      </c>
      <c r="H1267" s="489"/>
      <c r="I1267" s="489"/>
      <c r="J1267" s="489"/>
      <c r="K1267" s="489"/>
      <c r="L1267" s="489"/>
      <c r="M1267" s="490"/>
      <c r="N1267" s="491"/>
      <c r="O1267" s="491"/>
      <c r="P1267" s="491"/>
      <c r="Q1267" s="492"/>
      <c r="R1267" s="493"/>
      <c r="S1267" s="489"/>
      <c r="T1267" s="492"/>
      <c r="U1267" s="492"/>
      <c r="V1267" s="493"/>
      <c r="W1267" s="489"/>
      <c r="X1267" s="489"/>
      <c r="Y1267" s="493"/>
      <c r="Z1267" s="489"/>
      <c r="AA1267" s="489"/>
    </row>
    <row r="1268" spans="2:27">
      <c r="B1268" s="66" t="e">
        <f>LEFT(VLOOKUP(K1268,'TCon08 al 2019-02-26'!$A$1:$H$68,6,0),6)</f>
        <v>#N/A</v>
      </c>
      <c r="C1268" s="66" t="e">
        <f t="shared" ref="C1268:C1281" si="87">CONCATENATE(MID(B1268,1,1),".",MID(B1268,2,1),".",MID(B1268,3,2),".",MID(B1268,5,2))</f>
        <v>#N/A</v>
      </c>
      <c r="D1268" s="66" t="e">
        <f>VLOOKUP(K1268,'TCon08 al 2019-02-26'!$A$1:$H$68,8,0)</f>
        <v>#N/A</v>
      </c>
      <c r="E1268" s="66">
        <f t="shared" ref="E1268:E1281" si="88">YEAR(J1268)</f>
        <v>1900</v>
      </c>
      <c r="F1268" s="66">
        <f t="shared" si="85"/>
        <v>0</v>
      </c>
      <c r="G1268" s="10" t="str">
        <f t="shared" si="86"/>
        <v>19000</v>
      </c>
      <c r="H1268" s="489"/>
      <c r="I1268" s="489"/>
      <c r="J1268" s="489"/>
      <c r="K1268" s="489"/>
      <c r="L1268" s="489"/>
      <c r="M1268" s="490"/>
      <c r="N1268" s="491"/>
      <c r="O1268" s="491"/>
      <c r="P1268" s="491"/>
      <c r="Q1268" s="492"/>
      <c r="R1268" s="493"/>
      <c r="S1268" s="489"/>
      <c r="T1268" s="492"/>
      <c r="U1268" s="492"/>
      <c r="V1268" s="493"/>
      <c r="W1268" s="489"/>
      <c r="X1268" s="489"/>
      <c r="Y1268" s="493"/>
      <c r="Z1268" s="489"/>
      <c r="AA1268" s="489"/>
    </row>
    <row r="1269" spans="2:27">
      <c r="B1269" s="66" t="e">
        <f>LEFT(VLOOKUP(K1269,'TCon08 al 2019-02-26'!$A$1:$H$68,6,0),6)</f>
        <v>#N/A</v>
      </c>
      <c r="C1269" s="66" t="e">
        <f t="shared" si="87"/>
        <v>#N/A</v>
      </c>
      <c r="D1269" s="66" t="e">
        <f>VLOOKUP(K1269,'TCon08 al 2019-02-26'!$A$1:$H$68,8,0)</f>
        <v>#N/A</v>
      </c>
      <c r="E1269" s="66">
        <f t="shared" si="88"/>
        <v>1900</v>
      </c>
      <c r="F1269" s="66">
        <f t="shared" si="85"/>
        <v>0</v>
      </c>
      <c r="G1269" s="10" t="str">
        <f t="shared" si="86"/>
        <v>19000</v>
      </c>
      <c r="H1269" s="489"/>
      <c r="I1269" s="489"/>
      <c r="J1269" s="489"/>
      <c r="K1269" s="489"/>
      <c r="L1269" s="489"/>
      <c r="M1269" s="490"/>
      <c r="N1269" s="491"/>
      <c r="O1269" s="491"/>
      <c r="P1269" s="491"/>
      <c r="Q1269" s="492"/>
      <c r="R1269" s="493"/>
      <c r="S1269" s="489"/>
      <c r="T1269" s="492"/>
      <c r="U1269" s="492"/>
      <c r="V1269" s="493"/>
      <c r="W1269" s="489"/>
      <c r="X1269" s="489"/>
      <c r="Y1269" s="493"/>
      <c r="Z1269" s="489"/>
      <c r="AA1269" s="489"/>
    </row>
    <row r="1270" spans="2:27">
      <c r="B1270" s="66" t="e">
        <f>LEFT(VLOOKUP(K1270,'TCon08 al 2019-02-26'!$A$1:$H$68,6,0),6)</f>
        <v>#N/A</v>
      </c>
      <c r="C1270" s="66" t="e">
        <f t="shared" si="87"/>
        <v>#N/A</v>
      </c>
      <c r="D1270" s="66" t="e">
        <f>VLOOKUP(K1270,'TCon08 al 2019-02-26'!$A$1:$H$68,8,0)</f>
        <v>#N/A</v>
      </c>
      <c r="E1270" s="66">
        <f t="shared" si="88"/>
        <v>1900</v>
      </c>
      <c r="F1270" s="66">
        <f t="shared" si="85"/>
        <v>0</v>
      </c>
      <c r="G1270" s="10" t="str">
        <f t="shared" si="86"/>
        <v>19000</v>
      </c>
      <c r="H1270" s="489"/>
      <c r="I1270" s="489"/>
      <c r="J1270" s="489"/>
      <c r="K1270" s="489"/>
      <c r="L1270" s="489"/>
      <c r="M1270" s="490"/>
      <c r="N1270" s="491"/>
      <c r="O1270" s="491"/>
      <c r="P1270" s="491"/>
      <c r="Q1270" s="492"/>
      <c r="R1270" s="493"/>
      <c r="S1270" s="489"/>
      <c r="T1270" s="492"/>
      <c r="U1270" s="492"/>
      <c r="V1270" s="493"/>
      <c r="W1270" s="489"/>
      <c r="X1270" s="489"/>
      <c r="Y1270" s="493"/>
      <c r="Z1270" s="489"/>
      <c r="AA1270" s="489"/>
    </row>
    <row r="1271" spans="2:27">
      <c r="B1271" s="66" t="e">
        <f>LEFT(VLOOKUP(K1271,'TCon08 al 2019-02-26'!$A$1:$H$68,6,0),6)</f>
        <v>#N/A</v>
      </c>
      <c r="C1271" s="66" t="e">
        <f t="shared" si="87"/>
        <v>#N/A</v>
      </c>
      <c r="D1271" s="66" t="e">
        <f>VLOOKUP(K1271,'TCon08 al 2019-02-26'!$A$1:$H$68,8,0)</f>
        <v>#N/A</v>
      </c>
      <c r="E1271" s="66">
        <f t="shared" si="88"/>
        <v>1900</v>
      </c>
      <c r="F1271" s="66">
        <f t="shared" si="85"/>
        <v>0</v>
      </c>
      <c r="G1271" s="10" t="str">
        <f t="shared" si="86"/>
        <v>19000</v>
      </c>
      <c r="H1271" s="489"/>
      <c r="I1271" s="489"/>
      <c r="J1271" s="489"/>
      <c r="K1271" s="489"/>
      <c r="L1271" s="489"/>
      <c r="M1271" s="490"/>
      <c r="N1271" s="491"/>
      <c r="O1271" s="491"/>
      <c r="P1271" s="491"/>
      <c r="Q1271" s="492"/>
      <c r="R1271" s="493"/>
      <c r="S1271" s="489"/>
      <c r="T1271" s="492"/>
      <c r="U1271" s="492"/>
      <c r="V1271" s="493"/>
      <c r="W1271" s="489"/>
      <c r="X1271" s="489"/>
      <c r="Y1271" s="493"/>
      <c r="Z1271" s="489"/>
      <c r="AA1271" s="489"/>
    </row>
    <row r="1272" spans="2:27">
      <c r="B1272" s="66" t="e">
        <f>LEFT(VLOOKUP(K1272,'TCon08 al 2019-02-26'!$A$1:$H$68,6,0),6)</f>
        <v>#N/A</v>
      </c>
      <c r="C1272" s="66" t="e">
        <f t="shared" si="87"/>
        <v>#N/A</v>
      </c>
      <c r="D1272" s="66" t="e">
        <f>VLOOKUP(K1272,'TCon08 al 2019-02-26'!$A$1:$H$68,8,0)</f>
        <v>#N/A</v>
      </c>
      <c r="E1272" s="66">
        <f t="shared" si="88"/>
        <v>1900</v>
      </c>
      <c r="F1272" s="66">
        <f t="shared" si="85"/>
        <v>0</v>
      </c>
      <c r="G1272" s="10" t="str">
        <f t="shared" si="86"/>
        <v>19000</v>
      </c>
      <c r="H1272" s="489"/>
      <c r="I1272" s="489"/>
      <c r="J1272" s="489"/>
      <c r="K1272" s="489"/>
      <c r="L1272" s="489"/>
      <c r="M1272" s="490"/>
      <c r="N1272" s="491"/>
      <c r="O1272" s="491"/>
      <c r="P1272" s="491"/>
      <c r="Q1272" s="492"/>
      <c r="R1272" s="493"/>
      <c r="S1272" s="489"/>
      <c r="T1272" s="492"/>
      <c r="U1272" s="492"/>
      <c r="V1272" s="493"/>
      <c r="W1272" s="489"/>
      <c r="X1272" s="489"/>
      <c r="Y1272" s="493"/>
      <c r="Z1272" s="489"/>
      <c r="AA1272" s="489"/>
    </row>
    <row r="1273" spans="2:27">
      <c r="B1273" s="66" t="e">
        <f>LEFT(VLOOKUP(K1273,'TCon08 al 2019-02-26'!$A$1:$H$68,6,0),6)</f>
        <v>#N/A</v>
      </c>
      <c r="C1273" s="66" t="e">
        <f t="shared" si="87"/>
        <v>#N/A</v>
      </c>
      <c r="D1273" s="66" t="e">
        <f>VLOOKUP(K1273,'TCon08 al 2019-02-26'!$A$1:$H$68,8,0)</f>
        <v>#N/A</v>
      </c>
      <c r="E1273" s="66">
        <f t="shared" si="88"/>
        <v>1900</v>
      </c>
      <c r="F1273" s="66">
        <f t="shared" si="85"/>
        <v>0</v>
      </c>
      <c r="G1273" s="10" t="str">
        <f t="shared" si="86"/>
        <v>19000</v>
      </c>
      <c r="H1273" s="489"/>
      <c r="I1273" s="489"/>
      <c r="J1273" s="489"/>
      <c r="K1273" s="489"/>
      <c r="L1273" s="489"/>
      <c r="M1273" s="490"/>
      <c r="N1273" s="491"/>
      <c r="O1273" s="491"/>
      <c r="P1273" s="491"/>
      <c r="Q1273" s="492"/>
      <c r="R1273" s="493"/>
      <c r="S1273" s="489"/>
      <c r="T1273" s="492"/>
      <c r="U1273" s="492"/>
      <c r="V1273" s="493"/>
      <c r="W1273" s="489"/>
      <c r="X1273" s="489"/>
      <c r="Y1273" s="493"/>
      <c r="Z1273" s="489"/>
      <c r="AA1273" s="489"/>
    </row>
    <row r="1274" spans="2:27">
      <c r="B1274" s="66" t="e">
        <f>LEFT(VLOOKUP(K1274,'TCon08 al 2019-02-26'!$A$1:$H$68,6,0),6)</f>
        <v>#N/A</v>
      </c>
      <c r="C1274" s="66" t="e">
        <f t="shared" si="87"/>
        <v>#N/A</v>
      </c>
      <c r="D1274" s="66" t="e">
        <f>VLOOKUP(K1274,'TCon08 al 2019-02-26'!$A$1:$H$68,8,0)</f>
        <v>#N/A</v>
      </c>
      <c r="E1274" s="66">
        <f t="shared" si="88"/>
        <v>1900</v>
      </c>
      <c r="F1274" s="66">
        <f t="shared" si="85"/>
        <v>0</v>
      </c>
      <c r="G1274" s="10" t="str">
        <f t="shared" si="86"/>
        <v>19000</v>
      </c>
      <c r="H1274" s="489"/>
      <c r="I1274" s="489"/>
      <c r="J1274" s="489"/>
      <c r="K1274" s="489"/>
      <c r="L1274" s="489"/>
      <c r="M1274" s="490"/>
      <c r="N1274" s="491"/>
      <c r="O1274" s="491"/>
      <c r="P1274" s="491"/>
      <c r="Q1274" s="492"/>
      <c r="R1274" s="493"/>
      <c r="S1274" s="489"/>
      <c r="T1274" s="492"/>
      <c r="U1274" s="492"/>
      <c r="V1274" s="493"/>
      <c r="W1274" s="489"/>
      <c r="X1274" s="489"/>
      <c r="Y1274" s="493"/>
      <c r="Z1274" s="489"/>
      <c r="AA1274" s="489"/>
    </row>
    <row r="1275" spans="2:27">
      <c r="B1275" s="66" t="e">
        <f>LEFT(VLOOKUP(K1275,'TCon08 al 2019-02-26'!$A$1:$H$68,6,0),6)</f>
        <v>#N/A</v>
      </c>
      <c r="C1275" s="66" t="e">
        <f t="shared" si="87"/>
        <v>#N/A</v>
      </c>
      <c r="D1275" s="66" t="e">
        <f>VLOOKUP(K1275,'TCon08 al 2019-02-26'!$A$1:$H$68,8,0)</f>
        <v>#N/A</v>
      </c>
      <c r="E1275" s="66">
        <f t="shared" si="88"/>
        <v>1900</v>
      </c>
      <c r="F1275" s="66">
        <f t="shared" si="85"/>
        <v>0</v>
      </c>
      <c r="G1275" s="10" t="str">
        <f t="shared" si="86"/>
        <v>19000</v>
      </c>
      <c r="H1275" s="489"/>
      <c r="I1275" s="489"/>
      <c r="J1275" s="489"/>
      <c r="K1275" s="489"/>
      <c r="L1275" s="489"/>
      <c r="M1275" s="490"/>
      <c r="N1275" s="491"/>
      <c r="O1275" s="491"/>
      <c r="P1275" s="491"/>
      <c r="Q1275" s="492"/>
      <c r="R1275" s="493"/>
      <c r="S1275" s="489"/>
      <c r="T1275" s="492"/>
      <c r="U1275" s="492"/>
      <c r="V1275" s="493"/>
      <c r="W1275" s="489"/>
      <c r="X1275" s="489"/>
      <c r="Y1275" s="493"/>
      <c r="Z1275" s="489"/>
      <c r="AA1275" s="489"/>
    </row>
    <row r="1276" spans="2:27">
      <c r="B1276" s="66" t="e">
        <f>LEFT(VLOOKUP(K1276,'TCon08 al 2019-02-26'!$A$1:$H$68,6,0),6)</f>
        <v>#N/A</v>
      </c>
      <c r="C1276" s="66" t="e">
        <f t="shared" si="87"/>
        <v>#N/A</v>
      </c>
      <c r="D1276" s="66" t="e">
        <f>VLOOKUP(K1276,'TCon08 al 2019-02-26'!$A$1:$H$68,8,0)</f>
        <v>#N/A</v>
      </c>
      <c r="E1276" s="66">
        <f t="shared" si="88"/>
        <v>1900</v>
      </c>
      <c r="F1276" s="66">
        <f t="shared" si="85"/>
        <v>0</v>
      </c>
      <c r="G1276" s="10" t="str">
        <f t="shared" si="86"/>
        <v>19000</v>
      </c>
      <c r="H1276" s="489"/>
      <c r="I1276" s="489"/>
      <c r="J1276" s="489"/>
      <c r="K1276" s="489"/>
      <c r="L1276" s="489"/>
      <c r="M1276" s="490"/>
      <c r="N1276" s="491"/>
      <c r="O1276" s="491"/>
      <c r="P1276" s="491"/>
      <c r="Q1276" s="492"/>
      <c r="R1276" s="493"/>
      <c r="S1276" s="489"/>
      <c r="T1276" s="492"/>
      <c r="U1276" s="492"/>
      <c r="V1276" s="493"/>
      <c r="W1276" s="489"/>
      <c r="X1276" s="489"/>
      <c r="Y1276" s="493"/>
      <c r="Z1276" s="489"/>
      <c r="AA1276" s="489"/>
    </row>
    <row r="1277" spans="2:27">
      <c r="B1277" s="66" t="e">
        <f>LEFT(VLOOKUP(K1277,'TCon08 al 2019-02-26'!$A$1:$H$68,6,0),6)</f>
        <v>#N/A</v>
      </c>
      <c r="C1277" s="66" t="e">
        <f t="shared" si="87"/>
        <v>#N/A</v>
      </c>
      <c r="D1277" s="66" t="e">
        <f>VLOOKUP(K1277,'TCon08 al 2019-02-26'!$A$1:$H$68,8,0)</f>
        <v>#N/A</v>
      </c>
      <c r="E1277" s="66">
        <f t="shared" si="88"/>
        <v>1900</v>
      </c>
      <c r="F1277" s="66">
        <f t="shared" si="85"/>
        <v>0</v>
      </c>
      <c r="G1277" s="10" t="str">
        <f t="shared" si="86"/>
        <v>19000</v>
      </c>
      <c r="H1277" s="489"/>
      <c r="I1277" s="489"/>
      <c r="J1277" s="489"/>
      <c r="K1277" s="489"/>
      <c r="L1277" s="489"/>
      <c r="M1277" s="490"/>
      <c r="N1277" s="491"/>
      <c r="O1277" s="491"/>
      <c r="P1277" s="491"/>
      <c r="Q1277" s="492"/>
      <c r="R1277" s="493"/>
      <c r="S1277" s="489"/>
      <c r="T1277" s="492"/>
      <c r="U1277" s="492"/>
      <c r="V1277" s="493"/>
      <c r="W1277" s="489"/>
      <c r="X1277" s="489"/>
      <c r="Y1277" s="493"/>
      <c r="Z1277" s="489"/>
      <c r="AA1277" s="489"/>
    </row>
    <row r="1278" spans="2:27">
      <c r="B1278" s="66" t="e">
        <f>LEFT(VLOOKUP(K1278,'TCon08 al 2019-02-26'!$A$1:$H$68,6,0),6)</f>
        <v>#N/A</v>
      </c>
      <c r="C1278" s="66" t="e">
        <f t="shared" si="87"/>
        <v>#N/A</v>
      </c>
      <c r="D1278" s="66" t="e">
        <f>VLOOKUP(K1278,'TCon08 al 2019-02-26'!$A$1:$H$68,8,0)</f>
        <v>#N/A</v>
      </c>
      <c r="E1278" s="66">
        <f t="shared" si="88"/>
        <v>1900</v>
      </c>
      <c r="F1278" s="66">
        <f t="shared" si="85"/>
        <v>0</v>
      </c>
      <c r="G1278" s="10" t="str">
        <f t="shared" si="86"/>
        <v>19000</v>
      </c>
      <c r="H1278" s="489"/>
      <c r="I1278" s="489"/>
      <c r="J1278" s="489"/>
      <c r="K1278" s="489"/>
      <c r="L1278" s="489"/>
      <c r="M1278" s="490"/>
      <c r="N1278" s="491"/>
      <c r="O1278" s="491"/>
      <c r="P1278" s="491"/>
      <c r="Q1278" s="492"/>
      <c r="R1278" s="493"/>
      <c r="S1278" s="489"/>
      <c r="T1278" s="492"/>
      <c r="U1278" s="492"/>
      <c r="V1278" s="493"/>
      <c r="W1278" s="489"/>
      <c r="X1278" s="489"/>
      <c r="Y1278" s="493"/>
      <c r="Z1278" s="489"/>
      <c r="AA1278" s="489"/>
    </row>
    <row r="1279" spans="2:27">
      <c r="B1279" s="66" t="e">
        <f>LEFT(VLOOKUP(K1279,'TCon08 al 2019-02-26'!$A$1:$H$68,6,0),6)</f>
        <v>#N/A</v>
      </c>
      <c r="C1279" s="66" t="e">
        <f t="shared" si="87"/>
        <v>#N/A</v>
      </c>
      <c r="D1279" s="66" t="e">
        <f>VLOOKUP(K1279,'TCon08 al 2019-02-26'!$A$1:$H$68,8,0)</f>
        <v>#N/A</v>
      </c>
      <c r="E1279" s="66">
        <f t="shared" si="88"/>
        <v>1900</v>
      </c>
      <c r="F1279" s="66">
        <f t="shared" si="85"/>
        <v>0</v>
      </c>
      <c r="G1279" s="10" t="str">
        <f t="shared" si="86"/>
        <v>19000</v>
      </c>
      <c r="H1279" s="489"/>
      <c r="I1279" s="489"/>
      <c r="J1279" s="489"/>
      <c r="K1279" s="489"/>
      <c r="L1279" s="489"/>
      <c r="M1279" s="490"/>
      <c r="N1279" s="491"/>
      <c r="O1279" s="491"/>
      <c r="P1279" s="491"/>
      <c r="Q1279" s="492"/>
      <c r="R1279" s="493"/>
      <c r="S1279" s="489"/>
      <c r="T1279" s="492"/>
      <c r="U1279" s="492"/>
      <c r="V1279" s="493"/>
      <c r="W1279" s="489"/>
      <c r="X1279" s="489"/>
      <c r="Y1279" s="493"/>
      <c r="Z1279" s="489"/>
      <c r="AA1279" s="489"/>
    </row>
    <row r="1280" spans="2:27">
      <c r="B1280" s="66" t="e">
        <f>LEFT(VLOOKUP(K1280,'TCon08 al 2019-02-26'!$A$1:$H$68,6,0),6)</f>
        <v>#N/A</v>
      </c>
      <c r="C1280" s="66" t="e">
        <f t="shared" si="87"/>
        <v>#N/A</v>
      </c>
      <c r="D1280" s="66" t="e">
        <f>VLOOKUP(K1280,'TCon08 al 2019-02-26'!$A$1:$H$68,8,0)</f>
        <v>#N/A</v>
      </c>
      <c r="E1280" s="66">
        <f t="shared" si="88"/>
        <v>1900</v>
      </c>
      <c r="F1280" s="66">
        <f t="shared" si="85"/>
        <v>0</v>
      </c>
      <c r="G1280" s="10" t="str">
        <f t="shared" si="86"/>
        <v>19000</v>
      </c>
      <c r="H1280" s="489"/>
      <c r="I1280" s="489"/>
      <c r="J1280" s="489"/>
      <c r="K1280" s="489"/>
      <c r="L1280" s="489"/>
      <c r="M1280" s="490"/>
      <c r="N1280" s="491"/>
      <c r="O1280" s="491"/>
      <c r="P1280" s="491"/>
      <c r="Q1280" s="492"/>
      <c r="R1280" s="493"/>
      <c r="S1280" s="489"/>
      <c r="T1280" s="492"/>
      <c r="U1280" s="492"/>
      <c r="V1280" s="493"/>
      <c r="W1280" s="489"/>
      <c r="X1280" s="489"/>
      <c r="Y1280" s="493"/>
      <c r="Z1280" s="489"/>
      <c r="AA1280" s="489"/>
    </row>
    <row r="1281" spans="2:27">
      <c r="B1281" s="66" t="e">
        <f>LEFT(VLOOKUP(K1281,'TCon08 al 2019-02-26'!$A$1:$H$68,6,0),6)</f>
        <v>#N/A</v>
      </c>
      <c r="C1281" s="66" t="e">
        <f t="shared" si="87"/>
        <v>#N/A</v>
      </c>
      <c r="D1281" s="66" t="e">
        <f>VLOOKUP(K1281,'TCon08 al 2019-02-26'!$A$1:$H$68,8,0)</f>
        <v>#N/A</v>
      </c>
      <c r="E1281" s="66">
        <f t="shared" si="88"/>
        <v>1900</v>
      </c>
      <c r="F1281" s="66">
        <f t="shared" si="85"/>
        <v>0</v>
      </c>
      <c r="G1281" s="10" t="str">
        <f t="shared" si="86"/>
        <v>19000</v>
      </c>
      <c r="H1281" s="489"/>
      <c r="I1281" s="489"/>
      <c r="J1281" s="489"/>
      <c r="K1281" s="489"/>
      <c r="L1281" s="489"/>
      <c r="M1281" s="490"/>
      <c r="N1281" s="491"/>
      <c r="O1281" s="491"/>
      <c r="P1281" s="491"/>
      <c r="Q1281" s="492"/>
      <c r="R1281" s="493"/>
      <c r="S1281" s="489"/>
      <c r="T1281" s="492"/>
      <c r="U1281" s="492"/>
      <c r="V1281" s="493"/>
      <c r="W1281" s="489"/>
      <c r="X1281" s="489"/>
      <c r="Y1281" s="493"/>
      <c r="Z1281" s="489"/>
      <c r="AA1281" s="489"/>
    </row>
    <row r="1282" spans="2:27">
      <c r="B1282" s="66" t="e">
        <f>LEFT(VLOOKUP(K1282,'TCon08 al 2019-02-26'!$A$1:$H$68,6,0),6)</f>
        <v>#N/A</v>
      </c>
      <c r="C1282" s="66" t="e">
        <f t="shared" ref="C1282:C1292" si="89">CONCATENATE(MID(B1282,1,1),".",MID(B1282,2,1),".",MID(B1282,3,2),".",MID(B1282,5,2))</f>
        <v>#N/A</v>
      </c>
      <c r="D1282" s="66" t="e">
        <f>VLOOKUP(K1282,'TCon08 al 2019-02-26'!$A$1:$H$68,8,0)</f>
        <v>#N/A</v>
      </c>
      <c r="E1282" s="66">
        <f t="shared" ref="E1282:E1292" si="90">YEAR(J1282)</f>
        <v>1900</v>
      </c>
      <c r="F1282" s="66">
        <f t="shared" si="85"/>
        <v>0</v>
      </c>
      <c r="G1282" s="10" t="str">
        <f t="shared" si="86"/>
        <v>19000</v>
      </c>
      <c r="H1282" s="489"/>
      <c r="I1282" s="489"/>
      <c r="J1282" s="489"/>
      <c r="K1282" s="489"/>
      <c r="L1282" s="489"/>
      <c r="M1282" s="490"/>
      <c r="N1282" s="491"/>
      <c r="O1282" s="491"/>
      <c r="P1282" s="491"/>
      <c r="Q1282" s="492"/>
      <c r="R1282" s="493"/>
      <c r="S1282" s="489"/>
      <c r="T1282" s="492"/>
      <c r="U1282" s="492"/>
      <c r="V1282" s="493"/>
      <c r="W1282" s="489"/>
      <c r="X1282" s="489"/>
      <c r="Y1282" s="493"/>
      <c r="Z1282" s="489"/>
      <c r="AA1282" s="489"/>
    </row>
    <row r="1283" spans="2:27">
      <c r="B1283" s="66" t="e">
        <f>LEFT(VLOOKUP(K1283,'TCon08 al 2019-02-26'!$A$1:$H$68,6,0),6)</f>
        <v>#N/A</v>
      </c>
      <c r="C1283" s="66" t="e">
        <f t="shared" si="89"/>
        <v>#N/A</v>
      </c>
      <c r="D1283" s="66" t="e">
        <f>VLOOKUP(K1283,'TCon08 al 2019-02-26'!$A$1:$H$68,8,0)</f>
        <v>#N/A</v>
      </c>
      <c r="E1283" s="66">
        <f t="shared" si="90"/>
        <v>1900</v>
      </c>
      <c r="F1283" s="66">
        <f t="shared" si="85"/>
        <v>0</v>
      </c>
      <c r="G1283" s="10" t="str">
        <f t="shared" si="86"/>
        <v>19000</v>
      </c>
      <c r="H1283" s="489"/>
      <c r="I1283" s="489"/>
      <c r="J1283" s="489"/>
      <c r="K1283" s="489"/>
      <c r="L1283" s="489"/>
      <c r="M1283" s="490"/>
      <c r="N1283" s="491"/>
      <c r="O1283" s="491"/>
      <c r="P1283" s="491"/>
      <c r="Q1283" s="492"/>
      <c r="R1283" s="493"/>
      <c r="S1283" s="489"/>
      <c r="T1283" s="492"/>
      <c r="U1283" s="492"/>
      <c r="V1283" s="493"/>
      <c r="W1283" s="489"/>
      <c r="X1283" s="489"/>
      <c r="Y1283" s="493"/>
      <c r="Z1283" s="489"/>
      <c r="AA1283" s="489"/>
    </row>
    <row r="1284" spans="2:27">
      <c r="B1284" s="66" t="e">
        <f>LEFT(VLOOKUP(K1284,'TCon08 al 2019-02-26'!$A$1:$H$68,6,0),6)</f>
        <v>#N/A</v>
      </c>
      <c r="C1284" s="66" t="e">
        <f t="shared" si="89"/>
        <v>#N/A</v>
      </c>
      <c r="D1284" s="66" t="e">
        <f>VLOOKUP(K1284,'TCon08 al 2019-02-26'!$A$1:$H$68,8,0)</f>
        <v>#N/A</v>
      </c>
      <c r="E1284" s="66">
        <f t="shared" si="90"/>
        <v>1900</v>
      </c>
      <c r="F1284" s="66">
        <f t="shared" si="85"/>
        <v>0</v>
      </c>
      <c r="G1284" s="10" t="str">
        <f t="shared" si="86"/>
        <v>19000</v>
      </c>
      <c r="H1284" s="489"/>
      <c r="I1284" s="489"/>
      <c r="J1284" s="489"/>
      <c r="K1284" s="489"/>
      <c r="L1284" s="489"/>
      <c r="M1284" s="490"/>
      <c r="N1284" s="491"/>
      <c r="O1284" s="491"/>
      <c r="P1284" s="491"/>
      <c r="Q1284" s="492"/>
      <c r="R1284" s="493"/>
      <c r="S1284" s="489"/>
      <c r="T1284" s="492"/>
      <c r="U1284" s="492"/>
      <c r="V1284" s="493"/>
      <c r="W1284" s="489"/>
      <c r="X1284" s="489"/>
      <c r="Y1284" s="493"/>
      <c r="Z1284" s="489"/>
      <c r="AA1284" s="489"/>
    </row>
    <row r="1285" spans="2:27">
      <c r="B1285" s="66" t="e">
        <f>LEFT(VLOOKUP(K1285,'TCon08 al 2019-02-26'!$A$1:$H$68,6,0),6)</f>
        <v>#N/A</v>
      </c>
      <c r="C1285" s="66" t="e">
        <f t="shared" si="89"/>
        <v>#N/A</v>
      </c>
      <c r="D1285" s="66" t="e">
        <f>VLOOKUP(K1285,'TCon08 al 2019-02-26'!$A$1:$H$68,8,0)</f>
        <v>#N/A</v>
      </c>
      <c r="E1285" s="66">
        <f t="shared" si="90"/>
        <v>1900</v>
      </c>
      <c r="F1285" s="66">
        <f t="shared" ref="F1285:F1348" si="91">+IF(J1285=0,0,MONTH(J1285))</f>
        <v>0</v>
      </c>
      <c r="G1285" s="10" t="str">
        <f t="shared" ref="G1285:G1348" si="92">+E1285&amp;F1285</f>
        <v>19000</v>
      </c>
      <c r="H1285" s="489"/>
      <c r="I1285" s="489"/>
      <c r="J1285" s="489"/>
      <c r="K1285" s="489"/>
      <c r="L1285" s="489"/>
      <c r="M1285" s="490"/>
      <c r="N1285" s="491"/>
      <c r="O1285" s="491"/>
      <c r="P1285" s="491"/>
      <c r="Q1285" s="492"/>
      <c r="R1285" s="493"/>
      <c r="S1285" s="489"/>
      <c r="T1285" s="492"/>
      <c r="U1285" s="492"/>
      <c r="V1285" s="493"/>
      <c r="W1285" s="489"/>
      <c r="X1285" s="489"/>
      <c r="Y1285" s="493"/>
      <c r="Z1285" s="489"/>
      <c r="AA1285" s="489"/>
    </row>
    <row r="1286" spans="2:27">
      <c r="B1286" s="66" t="e">
        <f>LEFT(VLOOKUP(K1286,'TCon08 al 2019-02-26'!$A$1:$H$68,6,0),6)</f>
        <v>#N/A</v>
      </c>
      <c r="C1286" s="66" t="e">
        <f t="shared" si="89"/>
        <v>#N/A</v>
      </c>
      <c r="D1286" s="66" t="e">
        <f>VLOOKUP(K1286,'TCon08 al 2019-02-26'!$A$1:$H$68,8,0)</f>
        <v>#N/A</v>
      </c>
      <c r="E1286" s="66">
        <f t="shared" si="90"/>
        <v>1900</v>
      </c>
      <c r="F1286" s="66">
        <f t="shared" si="91"/>
        <v>0</v>
      </c>
      <c r="G1286" s="10" t="str">
        <f t="shared" si="92"/>
        <v>19000</v>
      </c>
      <c r="H1286" s="489"/>
      <c r="I1286" s="489"/>
      <c r="J1286" s="489"/>
      <c r="K1286" s="489"/>
      <c r="L1286" s="489"/>
      <c r="M1286" s="490"/>
      <c r="N1286" s="491"/>
      <c r="O1286" s="491"/>
      <c r="P1286" s="491"/>
      <c r="Q1286" s="492"/>
      <c r="R1286" s="493"/>
      <c r="S1286" s="489"/>
      <c r="T1286" s="492"/>
      <c r="U1286" s="492"/>
      <c r="V1286" s="493"/>
      <c r="W1286" s="489"/>
      <c r="X1286" s="489"/>
      <c r="Y1286" s="493"/>
      <c r="Z1286" s="489"/>
      <c r="AA1286" s="489"/>
    </row>
    <row r="1287" spans="2:27">
      <c r="B1287" s="66" t="e">
        <f>LEFT(VLOOKUP(K1287,'TCon08 al 2019-02-26'!$A$1:$H$68,6,0),6)</f>
        <v>#N/A</v>
      </c>
      <c r="C1287" s="66" t="e">
        <f t="shared" si="89"/>
        <v>#N/A</v>
      </c>
      <c r="D1287" s="66" t="e">
        <f>VLOOKUP(K1287,'TCon08 al 2019-02-26'!$A$1:$H$68,8,0)</f>
        <v>#N/A</v>
      </c>
      <c r="E1287" s="66">
        <f t="shared" si="90"/>
        <v>1900</v>
      </c>
      <c r="F1287" s="66">
        <f t="shared" si="91"/>
        <v>0</v>
      </c>
      <c r="G1287" s="10" t="str">
        <f t="shared" si="92"/>
        <v>19000</v>
      </c>
      <c r="H1287" s="489"/>
      <c r="I1287" s="489"/>
      <c r="J1287" s="489"/>
      <c r="K1287" s="489"/>
      <c r="L1287" s="489"/>
      <c r="M1287" s="490"/>
      <c r="N1287" s="491"/>
      <c r="O1287" s="491"/>
      <c r="P1287" s="491"/>
      <c r="Q1287" s="492"/>
      <c r="R1287" s="493"/>
      <c r="S1287" s="489"/>
      <c r="T1287" s="492"/>
      <c r="U1287" s="492"/>
      <c r="V1287" s="493"/>
      <c r="W1287" s="489"/>
      <c r="X1287" s="489"/>
      <c r="Y1287" s="493"/>
      <c r="Z1287" s="489"/>
      <c r="AA1287" s="489"/>
    </row>
    <row r="1288" spans="2:27">
      <c r="B1288" s="66" t="e">
        <f>LEFT(VLOOKUP(K1288,'TCon08 al 2019-02-26'!$A$1:$H$68,6,0),6)</f>
        <v>#N/A</v>
      </c>
      <c r="C1288" s="66" t="e">
        <f t="shared" si="89"/>
        <v>#N/A</v>
      </c>
      <c r="D1288" s="66" t="e">
        <f>VLOOKUP(K1288,'TCon08 al 2019-02-26'!$A$1:$H$68,8,0)</f>
        <v>#N/A</v>
      </c>
      <c r="E1288" s="66">
        <f t="shared" si="90"/>
        <v>1900</v>
      </c>
      <c r="F1288" s="66">
        <f t="shared" si="91"/>
        <v>0</v>
      </c>
      <c r="G1288" s="10" t="str">
        <f t="shared" si="92"/>
        <v>19000</v>
      </c>
      <c r="H1288" s="489"/>
      <c r="I1288" s="489"/>
      <c r="J1288" s="489"/>
      <c r="K1288" s="489"/>
      <c r="L1288" s="489"/>
      <c r="M1288" s="490"/>
      <c r="N1288" s="491"/>
      <c r="O1288" s="491"/>
      <c r="P1288" s="491"/>
      <c r="Q1288" s="492"/>
      <c r="R1288" s="493"/>
      <c r="S1288" s="489"/>
      <c r="T1288" s="492"/>
      <c r="U1288" s="492"/>
      <c r="V1288" s="493"/>
      <c r="W1288" s="489"/>
      <c r="X1288" s="489"/>
      <c r="Y1288" s="493"/>
      <c r="Z1288" s="489"/>
      <c r="AA1288" s="489"/>
    </row>
    <row r="1289" spans="2:27">
      <c r="B1289" s="66" t="e">
        <f>LEFT(VLOOKUP(K1289,'TCon08 al 2019-02-26'!$A$1:$H$68,6,0),6)</f>
        <v>#N/A</v>
      </c>
      <c r="C1289" s="66" t="e">
        <f t="shared" si="89"/>
        <v>#N/A</v>
      </c>
      <c r="D1289" s="66" t="e">
        <f>VLOOKUP(K1289,'TCon08 al 2019-02-26'!$A$1:$H$68,8,0)</f>
        <v>#N/A</v>
      </c>
      <c r="E1289" s="66">
        <f t="shared" si="90"/>
        <v>1900</v>
      </c>
      <c r="F1289" s="66">
        <f t="shared" si="91"/>
        <v>0</v>
      </c>
      <c r="G1289" s="10" t="str">
        <f t="shared" si="92"/>
        <v>19000</v>
      </c>
      <c r="H1289" s="489"/>
      <c r="I1289" s="489"/>
      <c r="J1289" s="489"/>
      <c r="K1289" s="489"/>
      <c r="L1289" s="489"/>
      <c r="M1289" s="490"/>
      <c r="N1289" s="491"/>
      <c r="O1289" s="491"/>
      <c r="P1289" s="491"/>
      <c r="Q1289" s="492"/>
      <c r="R1289" s="493"/>
      <c r="S1289" s="489"/>
      <c r="T1289" s="492"/>
      <c r="U1289" s="492"/>
      <c r="V1289" s="493"/>
      <c r="W1289" s="489"/>
      <c r="X1289" s="489"/>
      <c r="Y1289" s="493"/>
      <c r="Z1289" s="489"/>
      <c r="AA1289" s="489"/>
    </row>
    <row r="1290" spans="2:27">
      <c r="B1290" s="66" t="e">
        <f>LEFT(VLOOKUP(K1290,'TCon08 al 2019-02-26'!$A$1:$H$68,6,0),6)</f>
        <v>#N/A</v>
      </c>
      <c r="C1290" s="66" t="e">
        <f t="shared" si="89"/>
        <v>#N/A</v>
      </c>
      <c r="D1290" s="66" t="e">
        <f>VLOOKUP(K1290,'TCon08 al 2019-02-26'!$A$1:$H$68,8,0)</f>
        <v>#N/A</v>
      </c>
      <c r="E1290" s="66">
        <f t="shared" si="90"/>
        <v>1900</v>
      </c>
      <c r="F1290" s="66">
        <f t="shared" si="91"/>
        <v>0</v>
      </c>
      <c r="G1290" s="10" t="str">
        <f t="shared" si="92"/>
        <v>19000</v>
      </c>
      <c r="H1290" s="489"/>
      <c r="I1290" s="489"/>
      <c r="J1290" s="489"/>
      <c r="K1290" s="489"/>
      <c r="L1290" s="489"/>
      <c r="M1290" s="490"/>
      <c r="N1290" s="491"/>
      <c r="O1290" s="491"/>
      <c r="P1290" s="491"/>
      <c r="Q1290" s="492"/>
      <c r="R1290" s="493"/>
      <c r="S1290" s="489"/>
      <c r="T1290" s="492"/>
      <c r="U1290" s="492"/>
      <c r="V1290" s="493"/>
      <c r="W1290" s="489"/>
      <c r="X1290" s="489"/>
      <c r="Y1290" s="493"/>
      <c r="Z1290" s="489"/>
      <c r="AA1290" s="489"/>
    </row>
    <row r="1291" spans="2:27">
      <c r="B1291" s="66" t="e">
        <f>LEFT(VLOOKUP(K1291,'TCon08 al 2019-02-26'!$A$1:$H$68,6,0),6)</f>
        <v>#N/A</v>
      </c>
      <c r="C1291" s="66" t="e">
        <f t="shared" si="89"/>
        <v>#N/A</v>
      </c>
      <c r="D1291" s="66" t="e">
        <f>VLOOKUP(K1291,'TCon08 al 2019-02-26'!$A$1:$H$68,8,0)</f>
        <v>#N/A</v>
      </c>
      <c r="E1291" s="66">
        <f t="shared" si="90"/>
        <v>1900</v>
      </c>
      <c r="F1291" s="66">
        <f t="shared" si="91"/>
        <v>0</v>
      </c>
      <c r="G1291" s="10" t="str">
        <f t="shared" si="92"/>
        <v>19000</v>
      </c>
      <c r="H1291" s="489"/>
      <c r="I1291" s="489"/>
      <c r="J1291" s="489"/>
      <c r="K1291" s="489"/>
      <c r="L1291" s="489"/>
      <c r="M1291" s="490"/>
      <c r="N1291" s="491"/>
      <c r="O1291" s="491"/>
      <c r="P1291" s="491"/>
      <c r="Q1291" s="492"/>
      <c r="R1291" s="493"/>
      <c r="S1291" s="489"/>
      <c r="T1291" s="492"/>
      <c r="U1291" s="492"/>
      <c r="V1291" s="493"/>
      <c r="W1291" s="489"/>
      <c r="X1291" s="489"/>
      <c r="Y1291" s="493"/>
      <c r="Z1291" s="489"/>
      <c r="AA1291" s="489"/>
    </row>
    <row r="1292" spans="2:27">
      <c r="B1292" s="66" t="e">
        <f>LEFT(VLOOKUP(K1292,'TCon08 al 2019-02-26'!$A$1:$H$68,6,0),6)</f>
        <v>#N/A</v>
      </c>
      <c r="C1292" s="66" t="e">
        <f t="shared" si="89"/>
        <v>#N/A</v>
      </c>
      <c r="D1292" s="66" t="e">
        <f>VLOOKUP(K1292,'TCon08 al 2019-02-26'!$A$1:$H$68,8,0)</f>
        <v>#N/A</v>
      </c>
      <c r="E1292" s="66">
        <f t="shared" si="90"/>
        <v>1900</v>
      </c>
      <c r="F1292" s="66">
        <f t="shared" si="91"/>
        <v>0</v>
      </c>
      <c r="G1292" s="10" t="str">
        <f t="shared" si="92"/>
        <v>19000</v>
      </c>
      <c r="H1292" s="489"/>
      <c r="I1292" s="489"/>
      <c r="J1292" s="489"/>
      <c r="K1292" s="489"/>
      <c r="L1292" s="489"/>
      <c r="M1292" s="490"/>
      <c r="N1292" s="491"/>
      <c r="O1292" s="491"/>
      <c r="P1292" s="491"/>
      <c r="Q1292" s="492"/>
      <c r="R1292" s="493"/>
      <c r="S1292" s="489"/>
      <c r="T1292" s="492"/>
      <c r="U1292" s="492"/>
      <c r="V1292" s="493"/>
      <c r="W1292" s="489"/>
      <c r="X1292" s="489"/>
      <c r="Y1292" s="493"/>
      <c r="Z1292" s="489"/>
      <c r="AA1292" s="489"/>
    </row>
    <row r="1293" spans="2:27">
      <c r="B1293" s="66" t="e">
        <f>LEFT(VLOOKUP(K1293,'TCon08 al 2019-02-26'!$A$1:$H$68,6,0),6)</f>
        <v>#N/A</v>
      </c>
      <c r="C1293" s="66" t="e">
        <f t="shared" ref="C1293:C1356" si="93">CONCATENATE(MID(B1293,1,1),".",MID(B1293,2,1),".",MID(B1293,3,2),".",MID(B1293,5,2))</f>
        <v>#N/A</v>
      </c>
      <c r="D1293" s="66" t="e">
        <f>VLOOKUP(K1293,'TCon08 al 2019-02-26'!$A$1:$H$68,8,0)</f>
        <v>#N/A</v>
      </c>
      <c r="E1293" s="66">
        <f t="shared" ref="E1293:E1356" si="94">YEAR(J1293)</f>
        <v>1900</v>
      </c>
      <c r="F1293" s="66">
        <f t="shared" si="91"/>
        <v>0</v>
      </c>
      <c r="G1293" s="10" t="str">
        <f t="shared" si="92"/>
        <v>19000</v>
      </c>
      <c r="H1293" s="489"/>
      <c r="I1293" s="489"/>
      <c r="J1293" s="489"/>
      <c r="K1293" s="489"/>
      <c r="L1293" s="489"/>
      <c r="M1293" s="490"/>
      <c r="N1293" s="491"/>
      <c r="O1293" s="491"/>
      <c r="P1293" s="491"/>
      <c r="Q1293" s="492"/>
      <c r="R1293" s="493"/>
      <c r="S1293" s="489"/>
      <c r="T1293" s="492"/>
      <c r="U1293" s="492"/>
      <c r="V1293" s="493"/>
      <c r="W1293" s="489"/>
      <c r="X1293" s="489"/>
      <c r="Y1293" s="493"/>
      <c r="Z1293" s="489"/>
      <c r="AA1293" s="489"/>
    </row>
    <row r="1294" spans="2:27">
      <c r="B1294" s="66" t="e">
        <f>LEFT(VLOOKUP(K1294,'TCon08 al 2019-02-26'!$A$1:$H$68,6,0),6)</f>
        <v>#N/A</v>
      </c>
      <c r="C1294" s="66" t="e">
        <f t="shared" si="93"/>
        <v>#N/A</v>
      </c>
      <c r="D1294" s="66" t="e">
        <f>VLOOKUP(K1294,'TCon08 al 2019-02-26'!$A$1:$H$68,8,0)</f>
        <v>#N/A</v>
      </c>
      <c r="E1294" s="66">
        <f t="shared" si="94"/>
        <v>1900</v>
      </c>
      <c r="F1294" s="66">
        <f t="shared" si="91"/>
        <v>0</v>
      </c>
      <c r="G1294" s="10" t="str">
        <f t="shared" si="92"/>
        <v>19000</v>
      </c>
      <c r="H1294" s="489"/>
      <c r="I1294" s="489"/>
      <c r="J1294" s="489"/>
      <c r="K1294" s="489"/>
      <c r="L1294" s="489"/>
      <c r="M1294" s="490"/>
      <c r="N1294" s="491"/>
      <c r="O1294" s="491"/>
      <c r="P1294" s="491"/>
      <c r="Q1294" s="492"/>
      <c r="R1294" s="493"/>
      <c r="S1294" s="489"/>
      <c r="T1294" s="492"/>
      <c r="U1294" s="492"/>
      <c r="V1294" s="493"/>
      <c r="W1294" s="489"/>
      <c r="X1294" s="489"/>
      <c r="Y1294" s="493"/>
      <c r="Z1294" s="489"/>
      <c r="AA1294" s="489"/>
    </row>
    <row r="1295" spans="2:27">
      <c r="B1295" s="66" t="e">
        <f>LEFT(VLOOKUP(K1295,'TCon08 al 2019-02-26'!$A$1:$H$68,6,0),6)</f>
        <v>#N/A</v>
      </c>
      <c r="C1295" s="66" t="e">
        <f t="shared" si="93"/>
        <v>#N/A</v>
      </c>
      <c r="D1295" s="66" t="e">
        <f>VLOOKUP(K1295,'TCon08 al 2019-02-26'!$A$1:$H$68,8,0)</f>
        <v>#N/A</v>
      </c>
      <c r="E1295" s="66">
        <f t="shared" si="94"/>
        <v>1900</v>
      </c>
      <c r="F1295" s="66">
        <f t="shared" si="91"/>
        <v>0</v>
      </c>
      <c r="G1295" s="10" t="str">
        <f t="shared" si="92"/>
        <v>19000</v>
      </c>
      <c r="H1295" s="489"/>
      <c r="I1295" s="489"/>
      <c r="J1295" s="489"/>
      <c r="K1295" s="489"/>
      <c r="L1295" s="489"/>
      <c r="M1295" s="490"/>
      <c r="N1295" s="491"/>
      <c r="O1295" s="491"/>
      <c r="P1295" s="491"/>
      <c r="Q1295" s="492"/>
      <c r="R1295" s="493"/>
      <c r="S1295" s="489"/>
      <c r="T1295" s="492"/>
      <c r="U1295" s="492"/>
      <c r="V1295" s="493"/>
      <c r="W1295" s="489"/>
      <c r="X1295" s="489"/>
      <c r="Y1295" s="493"/>
      <c r="Z1295" s="489"/>
      <c r="AA1295" s="489"/>
    </row>
    <row r="1296" spans="2:27">
      <c r="B1296" s="66" t="e">
        <f>LEFT(VLOOKUP(K1296,'TCon08 al 2019-02-26'!$A$1:$H$68,6,0),6)</f>
        <v>#N/A</v>
      </c>
      <c r="C1296" s="66" t="e">
        <f t="shared" si="93"/>
        <v>#N/A</v>
      </c>
      <c r="D1296" s="66" t="e">
        <f>VLOOKUP(K1296,'TCon08 al 2019-02-26'!$A$1:$H$68,8,0)</f>
        <v>#N/A</v>
      </c>
      <c r="E1296" s="66">
        <f t="shared" si="94"/>
        <v>1900</v>
      </c>
      <c r="F1296" s="66">
        <f t="shared" si="91"/>
        <v>0</v>
      </c>
      <c r="G1296" s="10" t="str">
        <f t="shared" si="92"/>
        <v>19000</v>
      </c>
      <c r="H1296" s="489"/>
      <c r="I1296" s="489"/>
      <c r="J1296" s="489"/>
      <c r="K1296" s="489"/>
      <c r="L1296" s="489"/>
      <c r="M1296" s="490"/>
      <c r="N1296" s="491"/>
      <c r="O1296" s="491"/>
      <c r="P1296" s="491"/>
      <c r="Q1296" s="492"/>
      <c r="R1296" s="493"/>
      <c r="S1296" s="489"/>
      <c r="T1296" s="492"/>
      <c r="U1296" s="492"/>
      <c r="V1296" s="493"/>
      <c r="W1296" s="489"/>
      <c r="X1296" s="489"/>
      <c r="Y1296" s="493"/>
      <c r="Z1296" s="489"/>
      <c r="AA1296" s="489"/>
    </row>
    <row r="1297" spans="2:27">
      <c r="B1297" s="66" t="e">
        <f>LEFT(VLOOKUP(K1297,'TCon08 al 2019-02-26'!$A$1:$H$68,6,0),6)</f>
        <v>#N/A</v>
      </c>
      <c r="C1297" s="66" t="e">
        <f t="shared" si="93"/>
        <v>#N/A</v>
      </c>
      <c r="D1297" s="66" t="e">
        <f>VLOOKUP(K1297,'TCon08 al 2019-02-26'!$A$1:$H$68,8,0)</f>
        <v>#N/A</v>
      </c>
      <c r="E1297" s="66">
        <f t="shared" si="94"/>
        <v>1900</v>
      </c>
      <c r="F1297" s="66">
        <f t="shared" si="91"/>
        <v>0</v>
      </c>
      <c r="G1297" s="10" t="str">
        <f t="shared" si="92"/>
        <v>19000</v>
      </c>
      <c r="H1297" s="489"/>
      <c r="I1297" s="489"/>
      <c r="J1297" s="489"/>
      <c r="K1297" s="489"/>
      <c r="L1297" s="489"/>
      <c r="M1297" s="490"/>
      <c r="N1297" s="491"/>
      <c r="O1297" s="491"/>
      <c r="P1297" s="491"/>
      <c r="Q1297" s="492"/>
      <c r="R1297" s="493"/>
      <c r="S1297" s="489"/>
      <c r="T1297" s="492"/>
      <c r="U1297" s="492"/>
      <c r="V1297" s="493"/>
      <c r="W1297" s="489"/>
      <c r="X1297" s="489"/>
      <c r="Y1297" s="493"/>
      <c r="Z1297" s="489"/>
      <c r="AA1297" s="489"/>
    </row>
    <row r="1298" spans="2:27">
      <c r="B1298" s="66" t="e">
        <f>LEFT(VLOOKUP(K1298,'TCon08 al 2019-02-26'!$A$1:$H$68,6,0),6)</f>
        <v>#N/A</v>
      </c>
      <c r="C1298" s="66" t="e">
        <f t="shared" si="93"/>
        <v>#N/A</v>
      </c>
      <c r="D1298" s="66" t="e">
        <f>VLOOKUP(K1298,'TCon08 al 2019-02-26'!$A$1:$H$68,8,0)</f>
        <v>#N/A</v>
      </c>
      <c r="E1298" s="66">
        <f t="shared" si="94"/>
        <v>1900</v>
      </c>
      <c r="F1298" s="66">
        <f t="shared" si="91"/>
        <v>0</v>
      </c>
      <c r="G1298" s="10" t="str">
        <f t="shared" si="92"/>
        <v>19000</v>
      </c>
      <c r="H1298" s="489"/>
      <c r="I1298" s="489"/>
      <c r="J1298" s="489"/>
      <c r="K1298" s="489"/>
      <c r="L1298" s="489"/>
      <c r="M1298" s="490"/>
      <c r="N1298" s="491"/>
      <c r="O1298" s="491"/>
      <c r="P1298" s="491"/>
      <c r="Q1298" s="492"/>
      <c r="R1298" s="493"/>
      <c r="S1298" s="489"/>
      <c r="T1298" s="492"/>
      <c r="U1298" s="492"/>
      <c r="V1298" s="493"/>
      <c r="W1298" s="489"/>
      <c r="X1298" s="489"/>
      <c r="Y1298" s="493"/>
      <c r="Z1298" s="489"/>
      <c r="AA1298" s="489"/>
    </row>
    <row r="1299" spans="2:27">
      <c r="B1299" s="66" t="e">
        <f>LEFT(VLOOKUP(K1299,'TCon08 al 2019-02-26'!$A$1:$H$68,6,0),6)</f>
        <v>#N/A</v>
      </c>
      <c r="C1299" s="66" t="e">
        <f t="shared" si="93"/>
        <v>#N/A</v>
      </c>
      <c r="D1299" s="66" t="e">
        <f>VLOOKUP(K1299,'TCon08 al 2019-02-26'!$A$1:$H$68,8,0)</f>
        <v>#N/A</v>
      </c>
      <c r="E1299" s="66">
        <f t="shared" si="94"/>
        <v>1900</v>
      </c>
      <c r="F1299" s="66">
        <f t="shared" si="91"/>
        <v>0</v>
      </c>
      <c r="G1299" s="10" t="str">
        <f t="shared" si="92"/>
        <v>19000</v>
      </c>
      <c r="H1299" s="489"/>
      <c r="I1299" s="489"/>
      <c r="J1299" s="489"/>
      <c r="K1299" s="489"/>
      <c r="L1299" s="489"/>
      <c r="M1299" s="490"/>
      <c r="N1299" s="491"/>
      <c r="O1299" s="491"/>
      <c r="P1299" s="491"/>
      <c r="Q1299" s="492"/>
      <c r="R1299" s="493"/>
      <c r="S1299" s="489"/>
      <c r="T1299" s="492"/>
      <c r="U1299" s="492"/>
      <c r="V1299" s="493"/>
      <c r="W1299" s="489"/>
      <c r="X1299" s="489"/>
      <c r="Y1299" s="493"/>
      <c r="Z1299" s="489"/>
      <c r="AA1299" s="489"/>
    </row>
    <row r="1300" spans="2:27">
      <c r="B1300" s="66" t="e">
        <f>LEFT(VLOOKUP(K1300,'TCon08 al 2019-02-26'!$A$1:$H$68,6,0),6)</f>
        <v>#N/A</v>
      </c>
      <c r="C1300" s="66" t="e">
        <f t="shared" si="93"/>
        <v>#N/A</v>
      </c>
      <c r="D1300" s="66" t="e">
        <f>VLOOKUP(K1300,'TCon08 al 2019-02-26'!$A$1:$H$68,8,0)</f>
        <v>#N/A</v>
      </c>
      <c r="E1300" s="66">
        <f t="shared" si="94"/>
        <v>1900</v>
      </c>
      <c r="F1300" s="66">
        <f t="shared" si="91"/>
        <v>0</v>
      </c>
      <c r="G1300" s="10" t="str">
        <f t="shared" si="92"/>
        <v>19000</v>
      </c>
      <c r="H1300" s="489"/>
      <c r="I1300" s="489"/>
      <c r="J1300" s="489"/>
      <c r="K1300" s="489"/>
      <c r="L1300" s="489"/>
      <c r="M1300" s="490"/>
      <c r="N1300" s="491"/>
      <c r="O1300" s="491"/>
      <c r="P1300" s="491"/>
      <c r="Q1300" s="492"/>
      <c r="R1300" s="493"/>
      <c r="S1300" s="489"/>
      <c r="T1300" s="492"/>
      <c r="U1300" s="492"/>
      <c r="V1300" s="493"/>
      <c r="W1300" s="489"/>
      <c r="X1300" s="489"/>
      <c r="Y1300" s="493"/>
      <c r="Z1300" s="489"/>
      <c r="AA1300" s="489"/>
    </row>
    <row r="1301" spans="2:27">
      <c r="B1301" s="66" t="e">
        <f>LEFT(VLOOKUP(K1301,'TCon08 al 2019-02-26'!$A$1:$H$68,6,0),6)</f>
        <v>#N/A</v>
      </c>
      <c r="C1301" s="66" t="e">
        <f t="shared" si="93"/>
        <v>#N/A</v>
      </c>
      <c r="D1301" s="66" t="e">
        <f>VLOOKUP(K1301,'TCon08 al 2019-02-26'!$A$1:$H$68,8,0)</f>
        <v>#N/A</v>
      </c>
      <c r="E1301" s="66">
        <f t="shared" si="94"/>
        <v>1900</v>
      </c>
      <c r="F1301" s="66">
        <f t="shared" si="91"/>
        <v>0</v>
      </c>
      <c r="G1301" s="10" t="str">
        <f t="shared" si="92"/>
        <v>19000</v>
      </c>
      <c r="H1301" s="489"/>
      <c r="I1301" s="489"/>
      <c r="J1301" s="489"/>
      <c r="K1301" s="489"/>
      <c r="L1301" s="489"/>
      <c r="M1301" s="490"/>
      <c r="N1301" s="491"/>
      <c r="O1301" s="491"/>
      <c r="P1301" s="491"/>
      <c r="Q1301" s="492"/>
      <c r="R1301" s="493"/>
      <c r="S1301" s="489"/>
      <c r="T1301" s="492"/>
      <c r="U1301" s="492"/>
      <c r="V1301" s="493"/>
      <c r="W1301" s="489"/>
      <c r="X1301" s="489"/>
      <c r="Y1301" s="493"/>
      <c r="Z1301" s="489"/>
      <c r="AA1301" s="489"/>
    </row>
    <row r="1302" spans="2:27">
      <c r="B1302" s="66" t="e">
        <f>LEFT(VLOOKUP(K1302,'TCon08 al 2019-02-26'!$A$1:$H$68,6,0),6)</f>
        <v>#N/A</v>
      </c>
      <c r="C1302" s="66" t="e">
        <f t="shared" si="93"/>
        <v>#N/A</v>
      </c>
      <c r="D1302" s="66" t="e">
        <f>VLOOKUP(K1302,'TCon08 al 2019-02-26'!$A$1:$H$68,8,0)</f>
        <v>#N/A</v>
      </c>
      <c r="E1302" s="66">
        <f t="shared" si="94"/>
        <v>1900</v>
      </c>
      <c r="F1302" s="66">
        <f t="shared" si="91"/>
        <v>0</v>
      </c>
      <c r="G1302" s="10" t="str">
        <f t="shared" si="92"/>
        <v>19000</v>
      </c>
      <c r="H1302" s="489"/>
      <c r="I1302" s="489"/>
      <c r="J1302" s="489"/>
      <c r="K1302" s="489"/>
      <c r="L1302" s="489"/>
      <c r="M1302" s="490"/>
      <c r="N1302" s="491"/>
      <c r="O1302" s="491"/>
      <c r="P1302" s="491"/>
      <c r="Q1302" s="492"/>
      <c r="R1302" s="493"/>
      <c r="S1302" s="489"/>
      <c r="T1302" s="492"/>
      <c r="U1302" s="492"/>
      <c r="V1302" s="493"/>
      <c r="W1302" s="489"/>
      <c r="X1302" s="489"/>
      <c r="Y1302" s="493"/>
      <c r="Z1302" s="489"/>
      <c r="AA1302" s="489"/>
    </row>
    <row r="1303" spans="2:27">
      <c r="B1303" s="66" t="e">
        <f>LEFT(VLOOKUP(K1303,'TCon08 al 2019-02-26'!$A$1:$H$68,6,0),6)</f>
        <v>#N/A</v>
      </c>
      <c r="C1303" s="66" t="e">
        <f t="shared" si="93"/>
        <v>#N/A</v>
      </c>
      <c r="D1303" s="66" t="e">
        <f>VLOOKUP(K1303,'TCon08 al 2019-02-26'!$A$1:$H$68,8,0)</f>
        <v>#N/A</v>
      </c>
      <c r="E1303" s="66">
        <f t="shared" si="94"/>
        <v>1900</v>
      </c>
      <c r="F1303" s="66">
        <f t="shared" si="91"/>
        <v>0</v>
      </c>
      <c r="G1303" s="10" t="str">
        <f t="shared" si="92"/>
        <v>19000</v>
      </c>
      <c r="H1303" s="489"/>
      <c r="I1303" s="489"/>
      <c r="J1303" s="489"/>
      <c r="K1303" s="489"/>
      <c r="L1303" s="489"/>
      <c r="M1303" s="490"/>
      <c r="N1303" s="491"/>
      <c r="O1303" s="491"/>
      <c r="P1303" s="491"/>
      <c r="Q1303" s="492"/>
      <c r="R1303" s="493"/>
      <c r="S1303" s="489"/>
      <c r="T1303" s="492"/>
      <c r="U1303" s="492"/>
      <c r="V1303" s="493"/>
      <c r="W1303" s="489"/>
      <c r="X1303" s="489"/>
      <c r="Y1303" s="493"/>
      <c r="Z1303" s="489"/>
      <c r="AA1303" s="489"/>
    </row>
    <row r="1304" spans="2:27">
      <c r="B1304" s="66" t="e">
        <f>LEFT(VLOOKUP(K1304,'TCon08 al 2019-02-26'!$A$1:$H$68,6,0),6)</f>
        <v>#N/A</v>
      </c>
      <c r="C1304" s="66" t="e">
        <f t="shared" si="93"/>
        <v>#N/A</v>
      </c>
      <c r="D1304" s="66" t="e">
        <f>VLOOKUP(K1304,'TCon08 al 2019-02-26'!$A$1:$H$68,8,0)</f>
        <v>#N/A</v>
      </c>
      <c r="E1304" s="66">
        <f t="shared" si="94"/>
        <v>1900</v>
      </c>
      <c r="F1304" s="66">
        <f t="shared" si="91"/>
        <v>0</v>
      </c>
      <c r="G1304" s="10" t="str">
        <f t="shared" si="92"/>
        <v>19000</v>
      </c>
      <c r="H1304" s="489"/>
      <c r="I1304" s="489"/>
      <c r="J1304" s="489"/>
      <c r="K1304" s="489"/>
      <c r="L1304" s="489"/>
      <c r="M1304" s="490"/>
      <c r="N1304" s="491"/>
      <c r="O1304" s="491"/>
      <c r="P1304" s="491"/>
      <c r="Q1304" s="492"/>
      <c r="R1304" s="493"/>
      <c r="S1304" s="489"/>
      <c r="T1304" s="492"/>
      <c r="U1304" s="492"/>
      <c r="V1304" s="493"/>
      <c r="W1304" s="489"/>
      <c r="X1304" s="489"/>
      <c r="Y1304" s="493"/>
      <c r="Z1304" s="489"/>
      <c r="AA1304" s="489"/>
    </row>
    <row r="1305" spans="2:27">
      <c r="B1305" s="66" t="e">
        <f>LEFT(VLOOKUP(K1305,'TCon08 al 2019-02-26'!$A$1:$H$68,6,0),6)</f>
        <v>#N/A</v>
      </c>
      <c r="C1305" s="66" t="e">
        <f t="shared" si="93"/>
        <v>#N/A</v>
      </c>
      <c r="D1305" s="66" t="e">
        <f>VLOOKUP(K1305,'TCon08 al 2019-02-26'!$A$1:$H$68,8,0)</f>
        <v>#N/A</v>
      </c>
      <c r="E1305" s="66">
        <f t="shared" si="94"/>
        <v>1900</v>
      </c>
      <c r="F1305" s="66">
        <f t="shared" si="91"/>
        <v>0</v>
      </c>
      <c r="G1305" s="10" t="str">
        <f t="shared" si="92"/>
        <v>19000</v>
      </c>
      <c r="H1305" s="489"/>
      <c r="I1305" s="489"/>
      <c r="J1305" s="489"/>
      <c r="K1305" s="489"/>
      <c r="L1305" s="489"/>
      <c r="M1305" s="490"/>
      <c r="N1305" s="491"/>
      <c r="O1305" s="491"/>
      <c r="P1305" s="491"/>
      <c r="Q1305" s="492"/>
      <c r="R1305" s="493"/>
      <c r="S1305" s="489"/>
      <c r="T1305" s="492"/>
      <c r="U1305" s="492"/>
      <c r="V1305" s="493"/>
      <c r="W1305" s="489"/>
      <c r="X1305" s="489"/>
      <c r="Y1305" s="493"/>
      <c r="Z1305" s="489"/>
      <c r="AA1305" s="489"/>
    </row>
    <row r="1306" spans="2:27">
      <c r="B1306" s="66" t="e">
        <f>LEFT(VLOOKUP(K1306,'TCon08 al 2019-02-26'!$A$1:$H$68,6,0),6)</f>
        <v>#N/A</v>
      </c>
      <c r="C1306" s="66" t="e">
        <f t="shared" si="93"/>
        <v>#N/A</v>
      </c>
      <c r="D1306" s="66" t="e">
        <f>VLOOKUP(K1306,'TCon08 al 2019-02-26'!$A$1:$H$68,8,0)</f>
        <v>#N/A</v>
      </c>
      <c r="E1306" s="66">
        <f t="shared" si="94"/>
        <v>1900</v>
      </c>
      <c r="F1306" s="66">
        <f t="shared" si="91"/>
        <v>0</v>
      </c>
      <c r="G1306" s="10" t="str">
        <f t="shared" si="92"/>
        <v>19000</v>
      </c>
      <c r="H1306" s="489"/>
      <c r="I1306" s="489"/>
      <c r="J1306" s="489"/>
      <c r="K1306" s="489"/>
      <c r="L1306" s="489"/>
      <c r="M1306" s="490"/>
      <c r="N1306" s="491"/>
      <c r="O1306" s="491"/>
      <c r="P1306" s="491"/>
      <c r="Q1306" s="492"/>
      <c r="R1306" s="493"/>
      <c r="S1306" s="489"/>
      <c r="T1306" s="492"/>
      <c r="U1306" s="492"/>
      <c r="V1306" s="493"/>
      <c r="W1306" s="489"/>
      <c r="X1306" s="489"/>
      <c r="Y1306" s="493"/>
      <c r="Z1306" s="489"/>
      <c r="AA1306" s="489"/>
    </row>
    <row r="1307" spans="2:27">
      <c r="B1307" s="66" t="e">
        <f>LEFT(VLOOKUP(K1307,'TCon08 al 2019-02-26'!$A$1:$H$68,6,0),6)</f>
        <v>#N/A</v>
      </c>
      <c r="C1307" s="66" t="e">
        <f t="shared" si="93"/>
        <v>#N/A</v>
      </c>
      <c r="D1307" s="66" t="e">
        <f>VLOOKUP(K1307,'TCon08 al 2019-02-26'!$A$1:$H$68,8,0)</f>
        <v>#N/A</v>
      </c>
      <c r="E1307" s="66">
        <f t="shared" si="94"/>
        <v>1900</v>
      </c>
      <c r="F1307" s="66">
        <f t="shared" si="91"/>
        <v>0</v>
      </c>
      <c r="G1307" s="10" t="str">
        <f t="shared" si="92"/>
        <v>19000</v>
      </c>
      <c r="H1307" s="489"/>
      <c r="I1307" s="489"/>
      <c r="J1307" s="489"/>
      <c r="K1307" s="489"/>
      <c r="L1307" s="489"/>
      <c r="M1307" s="490"/>
      <c r="N1307" s="491"/>
      <c r="O1307" s="491"/>
      <c r="P1307" s="491"/>
      <c r="Q1307" s="492"/>
      <c r="R1307" s="493"/>
      <c r="S1307" s="489"/>
      <c r="T1307" s="492"/>
      <c r="U1307" s="492"/>
      <c r="V1307" s="493"/>
      <c r="W1307" s="489"/>
      <c r="X1307" s="489"/>
      <c r="Y1307" s="493"/>
      <c r="Z1307" s="489"/>
      <c r="AA1307" s="489"/>
    </row>
    <row r="1308" spans="2:27">
      <c r="B1308" s="66" t="e">
        <f>LEFT(VLOOKUP(K1308,'TCon08 al 2019-02-26'!$A$1:$H$68,6,0),6)</f>
        <v>#N/A</v>
      </c>
      <c r="C1308" s="66" t="e">
        <f t="shared" si="93"/>
        <v>#N/A</v>
      </c>
      <c r="D1308" s="66" t="e">
        <f>VLOOKUP(K1308,'TCon08 al 2019-02-26'!$A$1:$H$68,8,0)</f>
        <v>#N/A</v>
      </c>
      <c r="E1308" s="66">
        <f t="shared" si="94"/>
        <v>1900</v>
      </c>
      <c r="F1308" s="66">
        <f t="shared" si="91"/>
        <v>0</v>
      </c>
      <c r="G1308" s="10" t="str">
        <f t="shared" si="92"/>
        <v>19000</v>
      </c>
      <c r="H1308" s="489"/>
      <c r="I1308" s="489"/>
      <c r="J1308" s="489"/>
      <c r="K1308" s="489"/>
      <c r="L1308" s="489"/>
      <c r="M1308" s="490"/>
      <c r="N1308" s="491"/>
      <c r="O1308" s="491"/>
      <c r="P1308" s="491"/>
      <c r="Q1308" s="492"/>
      <c r="R1308" s="493"/>
      <c r="S1308" s="489"/>
      <c r="T1308" s="492"/>
      <c r="U1308" s="492"/>
      <c r="V1308" s="493"/>
      <c r="W1308" s="489"/>
      <c r="X1308" s="489"/>
      <c r="Y1308" s="493"/>
      <c r="Z1308" s="489"/>
      <c r="AA1308" s="489"/>
    </row>
    <row r="1309" spans="2:27">
      <c r="B1309" s="66" t="e">
        <f>LEFT(VLOOKUP(K1309,'TCon08 al 2019-02-26'!$A$1:$H$68,6,0),6)</f>
        <v>#N/A</v>
      </c>
      <c r="C1309" s="66" t="e">
        <f t="shared" si="93"/>
        <v>#N/A</v>
      </c>
      <c r="D1309" s="66" t="e">
        <f>VLOOKUP(K1309,'TCon08 al 2019-02-26'!$A$1:$H$68,8,0)</f>
        <v>#N/A</v>
      </c>
      <c r="E1309" s="66">
        <f t="shared" si="94"/>
        <v>1900</v>
      </c>
      <c r="F1309" s="66">
        <f t="shared" si="91"/>
        <v>0</v>
      </c>
      <c r="G1309" s="10" t="str">
        <f t="shared" si="92"/>
        <v>19000</v>
      </c>
      <c r="H1309" s="489"/>
      <c r="I1309" s="489"/>
      <c r="J1309" s="489"/>
      <c r="K1309" s="489"/>
      <c r="L1309" s="489"/>
      <c r="M1309" s="490"/>
      <c r="N1309" s="491"/>
      <c r="O1309" s="491"/>
      <c r="P1309" s="491"/>
      <c r="Q1309" s="492"/>
      <c r="R1309" s="493"/>
      <c r="S1309" s="489"/>
      <c r="T1309" s="492"/>
      <c r="U1309" s="492"/>
      <c r="V1309" s="493"/>
      <c r="W1309" s="489"/>
      <c r="X1309" s="489"/>
      <c r="Y1309" s="493"/>
      <c r="Z1309" s="489"/>
      <c r="AA1309" s="489"/>
    </row>
    <row r="1310" spans="2:27">
      <c r="B1310" s="66" t="e">
        <f>LEFT(VLOOKUP(K1310,'TCon08 al 2019-02-26'!$A$1:$H$68,6,0),6)</f>
        <v>#N/A</v>
      </c>
      <c r="C1310" s="66" t="e">
        <f t="shared" si="93"/>
        <v>#N/A</v>
      </c>
      <c r="D1310" s="66" t="e">
        <f>VLOOKUP(K1310,'TCon08 al 2019-02-26'!$A$1:$H$68,8,0)</f>
        <v>#N/A</v>
      </c>
      <c r="E1310" s="66">
        <f t="shared" si="94"/>
        <v>1900</v>
      </c>
      <c r="F1310" s="66">
        <f t="shared" si="91"/>
        <v>0</v>
      </c>
      <c r="G1310" s="10" t="str">
        <f t="shared" si="92"/>
        <v>19000</v>
      </c>
      <c r="H1310" s="489"/>
      <c r="I1310" s="489"/>
      <c r="J1310" s="489"/>
      <c r="K1310" s="489"/>
      <c r="L1310" s="489"/>
      <c r="M1310" s="490"/>
      <c r="N1310" s="491"/>
      <c r="O1310" s="491"/>
      <c r="P1310" s="491"/>
      <c r="Q1310" s="492"/>
      <c r="R1310" s="493"/>
      <c r="S1310" s="489"/>
      <c r="T1310" s="492"/>
      <c r="U1310" s="492"/>
      <c r="V1310" s="493"/>
      <c r="W1310" s="489"/>
      <c r="X1310" s="489"/>
      <c r="Y1310" s="493"/>
      <c r="Z1310" s="489"/>
      <c r="AA1310" s="489"/>
    </row>
    <row r="1311" spans="2:27">
      <c r="B1311" s="66" t="e">
        <f>LEFT(VLOOKUP(K1311,'TCon08 al 2019-02-26'!$A$1:$H$68,6,0),6)</f>
        <v>#N/A</v>
      </c>
      <c r="C1311" s="66" t="e">
        <f t="shared" si="93"/>
        <v>#N/A</v>
      </c>
      <c r="D1311" s="66" t="e">
        <f>VLOOKUP(K1311,'TCon08 al 2019-02-26'!$A$1:$H$68,8,0)</f>
        <v>#N/A</v>
      </c>
      <c r="E1311" s="66">
        <f t="shared" si="94"/>
        <v>1900</v>
      </c>
      <c r="F1311" s="66">
        <f t="shared" si="91"/>
        <v>0</v>
      </c>
      <c r="G1311" s="10" t="str">
        <f t="shared" si="92"/>
        <v>19000</v>
      </c>
      <c r="H1311" s="489"/>
      <c r="I1311" s="489"/>
      <c r="J1311" s="489"/>
      <c r="K1311" s="489"/>
      <c r="L1311" s="489"/>
      <c r="M1311" s="490"/>
      <c r="N1311" s="491"/>
      <c r="O1311" s="491"/>
      <c r="P1311" s="491"/>
      <c r="Q1311" s="492"/>
      <c r="R1311" s="493"/>
      <c r="S1311" s="489"/>
      <c r="T1311" s="492"/>
      <c r="U1311" s="492"/>
      <c r="V1311" s="493"/>
      <c r="W1311" s="489"/>
      <c r="X1311" s="489"/>
      <c r="Y1311" s="493"/>
      <c r="Z1311" s="489"/>
      <c r="AA1311" s="489"/>
    </row>
    <row r="1312" spans="2:27">
      <c r="B1312" s="66" t="e">
        <f>LEFT(VLOOKUP(K1312,'TCon08 al 2019-02-26'!$A$1:$H$68,6,0),6)</f>
        <v>#N/A</v>
      </c>
      <c r="C1312" s="66" t="e">
        <f t="shared" si="93"/>
        <v>#N/A</v>
      </c>
      <c r="D1312" s="66" t="e">
        <f>VLOOKUP(K1312,'TCon08 al 2019-02-26'!$A$1:$H$68,8,0)</f>
        <v>#N/A</v>
      </c>
      <c r="E1312" s="66">
        <f t="shared" si="94"/>
        <v>1900</v>
      </c>
      <c r="F1312" s="66">
        <f t="shared" si="91"/>
        <v>0</v>
      </c>
      <c r="G1312" s="10" t="str">
        <f t="shared" si="92"/>
        <v>19000</v>
      </c>
      <c r="H1312" s="489"/>
      <c r="I1312" s="489"/>
      <c r="J1312" s="489"/>
      <c r="K1312" s="489"/>
      <c r="L1312" s="489"/>
      <c r="M1312" s="490"/>
      <c r="N1312" s="491"/>
      <c r="O1312" s="491"/>
      <c r="P1312" s="491"/>
      <c r="Q1312" s="492"/>
      <c r="R1312" s="493"/>
      <c r="S1312" s="489"/>
      <c r="T1312" s="492"/>
      <c r="U1312" s="492"/>
      <c r="V1312" s="493"/>
      <c r="W1312" s="489"/>
      <c r="X1312" s="489"/>
      <c r="Y1312" s="493"/>
      <c r="Z1312" s="489"/>
      <c r="AA1312" s="489"/>
    </row>
    <row r="1313" spans="2:27">
      <c r="B1313" s="66" t="e">
        <f>LEFT(VLOOKUP(K1313,'TCon08 al 2019-02-26'!$A$1:$H$68,6,0),6)</f>
        <v>#N/A</v>
      </c>
      <c r="C1313" s="66" t="e">
        <f t="shared" si="93"/>
        <v>#N/A</v>
      </c>
      <c r="D1313" s="66" t="e">
        <f>VLOOKUP(K1313,'TCon08 al 2019-02-26'!$A$1:$H$68,8,0)</f>
        <v>#N/A</v>
      </c>
      <c r="E1313" s="66">
        <f t="shared" si="94"/>
        <v>1900</v>
      </c>
      <c r="F1313" s="66">
        <f t="shared" si="91"/>
        <v>0</v>
      </c>
      <c r="G1313" s="10" t="str">
        <f t="shared" si="92"/>
        <v>19000</v>
      </c>
      <c r="H1313" s="489"/>
      <c r="I1313" s="489"/>
      <c r="J1313" s="489"/>
      <c r="K1313" s="489"/>
      <c r="L1313" s="489"/>
      <c r="M1313" s="490"/>
      <c r="N1313" s="491"/>
      <c r="O1313" s="491"/>
      <c r="P1313" s="491"/>
      <c r="Q1313" s="492"/>
      <c r="R1313" s="493"/>
      <c r="S1313" s="489"/>
      <c r="T1313" s="492"/>
      <c r="U1313" s="492"/>
      <c r="V1313" s="493"/>
      <c r="W1313" s="489"/>
      <c r="X1313" s="489"/>
      <c r="Y1313" s="493"/>
      <c r="Z1313" s="489"/>
      <c r="AA1313" s="489"/>
    </row>
    <row r="1314" spans="2:27">
      <c r="B1314" s="66" t="e">
        <f>LEFT(VLOOKUP(K1314,'TCon08 al 2019-02-26'!$A$1:$H$68,6,0),6)</f>
        <v>#N/A</v>
      </c>
      <c r="C1314" s="66" t="e">
        <f t="shared" si="93"/>
        <v>#N/A</v>
      </c>
      <c r="D1314" s="66" t="e">
        <f>VLOOKUP(K1314,'TCon08 al 2019-02-26'!$A$1:$H$68,8,0)</f>
        <v>#N/A</v>
      </c>
      <c r="E1314" s="66">
        <f t="shared" si="94"/>
        <v>1900</v>
      </c>
      <c r="F1314" s="66">
        <f t="shared" si="91"/>
        <v>0</v>
      </c>
      <c r="G1314" s="10" t="str">
        <f t="shared" si="92"/>
        <v>19000</v>
      </c>
      <c r="H1314" s="489"/>
      <c r="I1314" s="489"/>
      <c r="J1314" s="489"/>
      <c r="K1314" s="489"/>
      <c r="L1314" s="489"/>
      <c r="M1314" s="490"/>
      <c r="N1314" s="491"/>
      <c r="O1314" s="491"/>
      <c r="P1314" s="491"/>
      <c r="Q1314" s="492"/>
      <c r="R1314" s="493"/>
      <c r="S1314" s="489"/>
      <c r="T1314" s="492"/>
      <c r="U1314" s="492"/>
      <c r="V1314" s="493"/>
      <c r="W1314" s="489"/>
      <c r="X1314" s="489"/>
      <c r="Y1314" s="493"/>
      <c r="Z1314" s="489"/>
      <c r="AA1314" s="489"/>
    </row>
    <row r="1315" spans="2:27">
      <c r="B1315" s="66" t="e">
        <f>LEFT(VLOOKUP(K1315,'TCon08 al 2019-02-26'!$A$1:$H$68,6,0),6)</f>
        <v>#N/A</v>
      </c>
      <c r="C1315" s="66" t="e">
        <f t="shared" si="93"/>
        <v>#N/A</v>
      </c>
      <c r="D1315" s="66" t="e">
        <f>VLOOKUP(K1315,'TCon08 al 2019-02-26'!$A$1:$H$68,8,0)</f>
        <v>#N/A</v>
      </c>
      <c r="E1315" s="66">
        <f t="shared" si="94"/>
        <v>1900</v>
      </c>
      <c r="F1315" s="66">
        <f t="shared" si="91"/>
        <v>0</v>
      </c>
      <c r="G1315" s="10" t="str">
        <f t="shared" si="92"/>
        <v>19000</v>
      </c>
      <c r="H1315" s="489"/>
      <c r="I1315" s="489"/>
      <c r="J1315" s="489"/>
      <c r="K1315" s="489"/>
      <c r="L1315" s="489"/>
      <c r="M1315" s="490"/>
      <c r="N1315" s="491"/>
      <c r="O1315" s="491"/>
      <c r="P1315" s="491"/>
      <c r="Q1315" s="492"/>
      <c r="R1315" s="493"/>
      <c r="S1315" s="489"/>
      <c r="T1315" s="492"/>
      <c r="U1315" s="492"/>
      <c r="V1315" s="493"/>
      <c r="W1315" s="489"/>
      <c r="X1315" s="489"/>
      <c r="Y1315" s="493"/>
      <c r="Z1315" s="489"/>
      <c r="AA1315" s="489"/>
    </row>
    <row r="1316" spans="2:27">
      <c r="B1316" s="66" t="e">
        <f>LEFT(VLOOKUP(K1316,'TCon08 al 2019-02-26'!$A$1:$H$68,6,0),6)</f>
        <v>#N/A</v>
      </c>
      <c r="C1316" s="66" t="e">
        <f t="shared" si="93"/>
        <v>#N/A</v>
      </c>
      <c r="D1316" s="66" t="e">
        <f>VLOOKUP(K1316,'TCon08 al 2019-02-26'!$A$1:$H$68,8,0)</f>
        <v>#N/A</v>
      </c>
      <c r="E1316" s="66">
        <f t="shared" si="94"/>
        <v>1900</v>
      </c>
      <c r="F1316" s="66">
        <f t="shared" si="91"/>
        <v>0</v>
      </c>
      <c r="G1316" s="10" t="str">
        <f t="shared" si="92"/>
        <v>19000</v>
      </c>
      <c r="H1316" s="489"/>
      <c r="I1316" s="489"/>
      <c r="J1316" s="489"/>
      <c r="K1316" s="489"/>
      <c r="L1316" s="489"/>
      <c r="M1316" s="490"/>
      <c r="N1316" s="491"/>
      <c r="O1316" s="491"/>
      <c r="P1316" s="491"/>
      <c r="Q1316" s="492"/>
      <c r="R1316" s="493"/>
      <c r="S1316" s="489"/>
      <c r="T1316" s="492"/>
      <c r="U1316" s="492"/>
      <c r="V1316" s="493"/>
      <c r="W1316" s="489"/>
      <c r="X1316" s="489"/>
      <c r="Y1316" s="493"/>
      <c r="Z1316" s="489"/>
      <c r="AA1316" s="489"/>
    </row>
    <row r="1317" spans="2:27">
      <c r="B1317" s="66" t="e">
        <f>LEFT(VLOOKUP(K1317,'TCon08 al 2019-02-26'!$A$1:$H$68,6,0),6)</f>
        <v>#N/A</v>
      </c>
      <c r="C1317" s="66" t="e">
        <f t="shared" si="93"/>
        <v>#N/A</v>
      </c>
      <c r="D1317" s="66" t="e">
        <f>VLOOKUP(K1317,'TCon08 al 2019-02-26'!$A$1:$H$68,8,0)</f>
        <v>#N/A</v>
      </c>
      <c r="E1317" s="66">
        <f t="shared" si="94"/>
        <v>1900</v>
      </c>
      <c r="F1317" s="66">
        <f t="shared" si="91"/>
        <v>0</v>
      </c>
      <c r="G1317" s="10" t="str">
        <f t="shared" si="92"/>
        <v>19000</v>
      </c>
      <c r="H1317" s="489"/>
      <c r="I1317" s="489"/>
      <c r="J1317" s="489"/>
      <c r="K1317" s="489"/>
      <c r="L1317" s="489"/>
      <c r="M1317" s="490"/>
      <c r="N1317" s="491"/>
      <c r="O1317" s="491"/>
      <c r="P1317" s="491"/>
      <c r="Q1317" s="492"/>
      <c r="R1317" s="493"/>
      <c r="S1317" s="489"/>
      <c r="T1317" s="492"/>
      <c r="U1317" s="492"/>
      <c r="V1317" s="493"/>
      <c r="W1317" s="489"/>
      <c r="X1317" s="489"/>
      <c r="Y1317" s="493"/>
      <c r="Z1317" s="489"/>
      <c r="AA1317" s="489"/>
    </row>
    <row r="1318" spans="2:27">
      <c r="B1318" s="66" t="e">
        <f>LEFT(VLOOKUP(K1318,'TCon08 al 2019-02-26'!$A$1:$H$68,6,0),6)</f>
        <v>#N/A</v>
      </c>
      <c r="C1318" s="66" t="e">
        <f t="shared" si="93"/>
        <v>#N/A</v>
      </c>
      <c r="D1318" s="66" t="e">
        <f>VLOOKUP(K1318,'TCon08 al 2019-02-26'!$A$1:$H$68,8,0)</f>
        <v>#N/A</v>
      </c>
      <c r="E1318" s="66">
        <f t="shared" si="94"/>
        <v>1900</v>
      </c>
      <c r="F1318" s="66">
        <f t="shared" si="91"/>
        <v>0</v>
      </c>
      <c r="G1318" s="10" t="str">
        <f t="shared" si="92"/>
        <v>19000</v>
      </c>
      <c r="H1318" s="489"/>
      <c r="I1318" s="489"/>
      <c r="J1318" s="489"/>
      <c r="K1318" s="489"/>
      <c r="L1318" s="489"/>
      <c r="M1318" s="490"/>
      <c r="N1318" s="491"/>
      <c r="O1318" s="491"/>
      <c r="P1318" s="491"/>
      <c r="Q1318" s="492"/>
      <c r="R1318" s="493"/>
      <c r="S1318" s="489"/>
      <c r="T1318" s="492"/>
      <c r="U1318" s="492"/>
      <c r="V1318" s="493"/>
      <c r="W1318" s="489"/>
      <c r="X1318" s="489"/>
      <c r="Y1318" s="493"/>
      <c r="Z1318" s="489"/>
      <c r="AA1318" s="489"/>
    </row>
    <row r="1319" spans="2:27">
      <c r="B1319" s="66" t="e">
        <f>LEFT(VLOOKUP(K1319,'TCon08 al 2019-02-26'!$A$1:$H$68,6,0),6)</f>
        <v>#N/A</v>
      </c>
      <c r="C1319" s="66" t="e">
        <f t="shared" si="93"/>
        <v>#N/A</v>
      </c>
      <c r="D1319" s="66" t="e">
        <f>VLOOKUP(K1319,'TCon08 al 2019-02-26'!$A$1:$H$68,8,0)</f>
        <v>#N/A</v>
      </c>
      <c r="E1319" s="66">
        <f t="shared" si="94"/>
        <v>1900</v>
      </c>
      <c r="F1319" s="66">
        <f t="shared" si="91"/>
        <v>0</v>
      </c>
      <c r="G1319" s="10" t="str">
        <f t="shared" si="92"/>
        <v>19000</v>
      </c>
      <c r="H1319" s="489"/>
      <c r="I1319" s="489"/>
      <c r="J1319" s="489"/>
      <c r="K1319" s="489"/>
      <c r="L1319" s="489"/>
      <c r="M1319" s="490"/>
      <c r="N1319" s="491"/>
      <c r="O1319" s="491"/>
      <c r="P1319" s="491"/>
      <c r="Q1319" s="492"/>
      <c r="R1319" s="493"/>
      <c r="S1319" s="489"/>
      <c r="T1319" s="492"/>
      <c r="U1319" s="492"/>
      <c r="V1319" s="493"/>
      <c r="W1319" s="489"/>
      <c r="X1319" s="489"/>
      <c r="Y1319" s="493"/>
      <c r="Z1319" s="489"/>
      <c r="AA1319" s="489"/>
    </row>
    <row r="1320" spans="2:27">
      <c r="B1320" s="66" t="e">
        <f>LEFT(VLOOKUP(K1320,'TCon08 al 2019-02-26'!$A$1:$H$68,6,0),6)</f>
        <v>#N/A</v>
      </c>
      <c r="C1320" s="66" t="e">
        <f t="shared" si="93"/>
        <v>#N/A</v>
      </c>
      <c r="D1320" s="66" t="e">
        <f>VLOOKUP(K1320,'TCon08 al 2019-02-26'!$A$1:$H$68,8,0)</f>
        <v>#N/A</v>
      </c>
      <c r="E1320" s="66">
        <f t="shared" si="94"/>
        <v>1900</v>
      </c>
      <c r="F1320" s="66">
        <f t="shared" si="91"/>
        <v>0</v>
      </c>
      <c r="G1320" s="10" t="str">
        <f t="shared" si="92"/>
        <v>19000</v>
      </c>
      <c r="H1320" s="489"/>
      <c r="I1320" s="489"/>
      <c r="J1320" s="489"/>
      <c r="K1320" s="489"/>
      <c r="L1320" s="489"/>
      <c r="M1320" s="490"/>
      <c r="N1320" s="491"/>
      <c r="O1320" s="491"/>
      <c r="P1320" s="491"/>
      <c r="Q1320" s="492"/>
      <c r="R1320" s="493"/>
      <c r="S1320" s="489"/>
      <c r="T1320" s="492"/>
      <c r="U1320" s="492"/>
      <c r="V1320" s="493"/>
      <c r="W1320" s="489"/>
      <c r="X1320" s="489"/>
      <c r="Y1320" s="493"/>
      <c r="Z1320" s="489"/>
      <c r="AA1320" s="489"/>
    </row>
    <row r="1321" spans="2:27">
      <c r="B1321" s="66" t="e">
        <f>LEFT(VLOOKUP(K1321,'TCon08 al 2019-02-26'!$A$1:$H$68,6,0),6)</f>
        <v>#N/A</v>
      </c>
      <c r="C1321" s="66" t="e">
        <f t="shared" si="93"/>
        <v>#N/A</v>
      </c>
      <c r="D1321" s="66" t="e">
        <f>VLOOKUP(K1321,'TCon08 al 2019-02-26'!$A$1:$H$68,8,0)</f>
        <v>#N/A</v>
      </c>
      <c r="E1321" s="66">
        <f t="shared" si="94"/>
        <v>1900</v>
      </c>
      <c r="F1321" s="66">
        <f t="shared" si="91"/>
        <v>0</v>
      </c>
      <c r="G1321" s="10" t="str">
        <f t="shared" si="92"/>
        <v>19000</v>
      </c>
      <c r="H1321" s="489"/>
      <c r="I1321" s="489"/>
      <c r="J1321" s="489"/>
      <c r="K1321" s="489"/>
      <c r="L1321" s="489"/>
      <c r="M1321" s="490"/>
      <c r="N1321" s="491"/>
      <c r="O1321" s="491"/>
      <c r="P1321" s="491"/>
      <c r="Q1321" s="492"/>
      <c r="R1321" s="493"/>
      <c r="S1321" s="489"/>
      <c r="T1321" s="492"/>
      <c r="U1321" s="492"/>
      <c r="V1321" s="493"/>
      <c r="W1321" s="489"/>
      <c r="X1321" s="489"/>
      <c r="Y1321" s="493"/>
      <c r="Z1321" s="489"/>
      <c r="AA1321" s="489"/>
    </row>
    <row r="1322" spans="2:27">
      <c r="B1322" s="66" t="e">
        <f>LEFT(VLOOKUP(K1322,'TCon08 al 2019-02-26'!$A$1:$H$68,6,0),6)</f>
        <v>#N/A</v>
      </c>
      <c r="C1322" s="66" t="e">
        <f t="shared" si="93"/>
        <v>#N/A</v>
      </c>
      <c r="D1322" s="66" t="e">
        <f>VLOOKUP(K1322,'TCon08 al 2019-02-26'!$A$1:$H$68,8,0)</f>
        <v>#N/A</v>
      </c>
      <c r="E1322" s="66">
        <f t="shared" si="94"/>
        <v>1900</v>
      </c>
      <c r="F1322" s="66">
        <f t="shared" si="91"/>
        <v>0</v>
      </c>
      <c r="G1322" s="10" t="str">
        <f t="shared" si="92"/>
        <v>19000</v>
      </c>
      <c r="H1322" s="489"/>
      <c r="I1322" s="489"/>
      <c r="J1322" s="489"/>
      <c r="K1322" s="489"/>
      <c r="L1322" s="489"/>
      <c r="M1322" s="490"/>
      <c r="N1322" s="491"/>
      <c r="O1322" s="491"/>
      <c r="P1322" s="491"/>
      <c r="Q1322" s="492"/>
      <c r="R1322" s="493"/>
      <c r="S1322" s="489"/>
      <c r="T1322" s="492"/>
      <c r="U1322" s="492"/>
      <c r="V1322" s="493"/>
      <c r="W1322" s="489"/>
      <c r="X1322" s="489"/>
      <c r="Y1322" s="493"/>
      <c r="Z1322" s="489"/>
      <c r="AA1322" s="489"/>
    </row>
    <row r="1323" spans="2:27">
      <c r="B1323" s="66" t="e">
        <f>LEFT(VLOOKUP(K1323,'TCon08 al 2019-02-26'!$A$1:$H$68,6,0),6)</f>
        <v>#N/A</v>
      </c>
      <c r="C1323" s="66" t="e">
        <f t="shared" si="93"/>
        <v>#N/A</v>
      </c>
      <c r="D1323" s="66" t="e">
        <f>VLOOKUP(K1323,'TCon08 al 2019-02-26'!$A$1:$H$68,8,0)</f>
        <v>#N/A</v>
      </c>
      <c r="E1323" s="66">
        <f t="shared" si="94"/>
        <v>1900</v>
      </c>
      <c r="F1323" s="66">
        <f t="shared" si="91"/>
        <v>0</v>
      </c>
      <c r="G1323" s="10" t="str">
        <f t="shared" si="92"/>
        <v>19000</v>
      </c>
      <c r="H1323" s="489"/>
      <c r="I1323" s="489"/>
      <c r="J1323" s="489"/>
      <c r="K1323" s="489"/>
      <c r="L1323" s="489"/>
      <c r="M1323" s="490"/>
      <c r="N1323" s="491"/>
      <c r="O1323" s="491"/>
      <c r="P1323" s="491"/>
      <c r="Q1323" s="492"/>
      <c r="R1323" s="493"/>
      <c r="S1323" s="489"/>
      <c r="T1323" s="492"/>
      <c r="U1323" s="492"/>
      <c r="V1323" s="493"/>
      <c r="W1323" s="489"/>
      <c r="X1323" s="489"/>
      <c r="Y1323" s="493"/>
      <c r="Z1323" s="489"/>
      <c r="AA1323" s="489"/>
    </row>
    <row r="1324" spans="2:27">
      <c r="B1324" s="66" t="e">
        <f>LEFT(VLOOKUP(K1324,'TCon08 al 2019-02-26'!$A$1:$H$68,6,0),6)</f>
        <v>#N/A</v>
      </c>
      <c r="C1324" s="66" t="e">
        <f t="shared" si="93"/>
        <v>#N/A</v>
      </c>
      <c r="D1324" s="66" t="e">
        <f>VLOOKUP(K1324,'TCon08 al 2019-02-26'!$A$1:$H$68,8,0)</f>
        <v>#N/A</v>
      </c>
      <c r="E1324" s="66">
        <f t="shared" si="94"/>
        <v>1900</v>
      </c>
      <c r="F1324" s="66">
        <f t="shared" si="91"/>
        <v>0</v>
      </c>
      <c r="G1324" s="10" t="str">
        <f t="shared" si="92"/>
        <v>19000</v>
      </c>
      <c r="H1324" s="489"/>
      <c r="I1324" s="489"/>
      <c r="J1324" s="489"/>
      <c r="K1324" s="489"/>
      <c r="L1324" s="489"/>
      <c r="M1324" s="490"/>
      <c r="N1324" s="491"/>
      <c r="O1324" s="491"/>
      <c r="P1324" s="491"/>
      <c r="Q1324" s="492"/>
      <c r="R1324" s="493"/>
      <c r="S1324" s="489"/>
      <c r="T1324" s="492"/>
      <c r="U1324" s="492"/>
      <c r="V1324" s="493"/>
      <c r="W1324" s="489"/>
      <c r="X1324" s="489"/>
      <c r="Y1324" s="493"/>
      <c r="Z1324" s="489"/>
      <c r="AA1324" s="489"/>
    </row>
    <row r="1325" spans="2:27">
      <c r="B1325" s="66" t="e">
        <f>LEFT(VLOOKUP(K1325,'TCon08 al 2019-02-26'!$A$1:$H$68,6,0),6)</f>
        <v>#N/A</v>
      </c>
      <c r="C1325" s="66" t="e">
        <f t="shared" si="93"/>
        <v>#N/A</v>
      </c>
      <c r="D1325" s="66" t="e">
        <f>VLOOKUP(K1325,'TCon08 al 2019-02-26'!$A$1:$H$68,8,0)</f>
        <v>#N/A</v>
      </c>
      <c r="E1325" s="66">
        <f t="shared" si="94"/>
        <v>1900</v>
      </c>
      <c r="F1325" s="66">
        <f t="shared" si="91"/>
        <v>0</v>
      </c>
      <c r="G1325" s="10" t="str">
        <f t="shared" si="92"/>
        <v>19000</v>
      </c>
      <c r="H1325" s="489"/>
      <c r="I1325" s="489"/>
      <c r="J1325" s="489"/>
      <c r="K1325" s="489"/>
      <c r="L1325" s="489"/>
      <c r="M1325" s="490"/>
      <c r="N1325" s="491"/>
      <c r="O1325" s="491"/>
      <c r="P1325" s="491"/>
      <c r="Q1325" s="492"/>
      <c r="R1325" s="493"/>
      <c r="S1325" s="489"/>
      <c r="T1325" s="492"/>
      <c r="U1325" s="492"/>
      <c r="V1325" s="493"/>
      <c r="W1325" s="489"/>
      <c r="X1325" s="489"/>
      <c r="Y1325" s="493"/>
      <c r="Z1325" s="489"/>
      <c r="AA1325" s="489"/>
    </row>
    <row r="1326" spans="2:27">
      <c r="B1326" s="66" t="e">
        <f>LEFT(VLOOKUP(K1326,'TCon08 al 2019-02-26'!$A$1:$H$68,6,0),6)</f>
        <v>#N/A</v>
      </c>
      <c r="C1326" s="66" t="e">
        <f t="shared" si="93"/>
        <v>#N/A</v>
      </c>
      <c r="D1326" s="66" t="e">
        <f>VLOOKUP(K1326,'TCon08 al 2019-02-26'!$A$1:$H$68,8,0)</f>
        <v>#N/A</v>
      </c>
      <c r="E1326" s="66">
        <f t="shared" si="94"/>
        <v>1900</v>
      </c>
      <c r="F1326" s="66">
        <f t="shared" si="91"/>
        <v>0</v>
      </c>
      <c r="G1326" s="10" t="str">
        <f t="shared" si="92"/>
        <v>19000</v>
      </c>
      <c r="H1326" s="489"/>
      <c r="I1326" s="489"/>
      <c r="J1326" s="489"/>
      <c r="K1326" s="489"/>
      <c r="L1326" s="489"/>
      <c r="M1326" s="490"/>
      <c r="N1326" s="491"/>
      <c r="O1326" s="491"/>
      <c r="P1326" s="491"/>
      <c r="Q1326" s="492"/>
      <c r="R1326" s="493"/>
      <c r="S1326" s="489"/>
      <c r="T1326" s="492"/>
      <c r="U1326" s="492"/>
      <c r="V1326" s="493"/>
      <c r="W1326" s="489"/>
      <c r="X1326" s="489"/>
      <c r="Y1326" s="493"/>
      <c r="Z1326" s="489"/>
      <c r="AA1326" s="489"/>
    </row>
    <row r="1327" spans="2:27">
      <c r="B1327" s="66" t="e">
        <f>LEFT(VLOOKUP(K1327,'TCon08 al 2019-02-26'!$A$1:$H$68,6,0),6)</f>
        <v>#N/A</v>
      </c>
      <c r="C1327" s="66" t="e">
        <f t="shared" si="93"/>
        <v>#N/A</v>
      </c>
      <c r="D1327" s="66" t="e">
        <f>VLOOKUP(K1327,'TCon08 al 2019-02-26'!$A$1:$H$68,8,0)</f>
        <v>#N/A</v>
      </c>
      <c r="E1327" s="66">
        <f t="shared" si="94"/>
        <v>1900</v>
      </c>
      <c r="F1327" s="66">
        <f t="shared" si="91"/>
        <v>0</v>
      </c>
      <c r="G1327" s="10" t="str">
        <f t="shared" si="92"/>
        <v>19000</v>
      </c>
      <c r="H1327" s="489"/>
      <c r="I1327" s="489"/>
      <c r="J1327" s="489"/>
      <c r="K1327" s="489"/>
      <c r="L1327" s="489"/>
      <c r="M1327" s="490"/>
      <c r="N1327" s="491"/>
      <c r="O1327" s="491"/>
      <c r="P1327" s="491"/>
      <c r="Q1327" s="492"/>
      <c r="R1327" s="493"/>
      <c r="S1327" s="489"/>
      <c r="T1327" s="492"/>
      <c r="U1327" s="492"/>
      <c r="V1327" s="493"/>
      <c r="W1327" s="489"/>
      <c r="X1327" s="489"/>
      <c r="Y1327" s="493"/>
      <c r="Z1327" s="489"/>
      <c r="AA1327" s="489"/>
    </row>
    <row r="1328" spans="2:27">
      <c r="B1328" s="66" t="e">
        <f>LEFT(VLOOKUP(K1328,'TCon08 al 2019-02-26'!$A$1:$H$68,6,0),6)</f>
        <v>#N/A</v>
      </c>
      <c r="C1328" s="66" t="e">
        <f t="shared" si="93"/>
        <v>#N/A</v>
      </c>
      <c r="D1328" s="66" t="e">
        <f>VLOOKUP(K1328,'TCon08 al 2019-02-26'!$A$1:$H$68,8,0)</f>
        <v>#N/A</v>
      </c>
      <c r="E1328" s="66">
        <f t="shared" si="94"/>
        <v>1900</v>
      </c>
      <c r="F1328" s="66">
        <f t="shared" si="91"/>
        <v>0</v>
      </c>
      <c r="G1328" s="10" t="str">
        <f t="shared" si="92"/>
        <v>19000</v>
      </c>
      <c r="H1328" s="489"/>
      <c r="I1328" s="489"/>
      <c r="J1328" s="489"/>
      <c r="K1328" s="489"/>
      <c r="L1328" s="489"/>
      <c r="M1328" s="490"/>
      <c r="N1328" s="491"/>
      <c r="O1328" s="491"/>
      <c r="P1328" s="491"/>
      <c r="Q1328" s="492"/>
      <c r="R1328" s="493"/>
      <c r="S1328" s="489"/>
      <c r="T1328" s="492"/>
      <c r="U1328" s="492"/>
      <c r="V1328" s="493"/>
      <c r="W1328" s="489"/>
      <c r="X1328" s="489"/>
      <c r="Y1328" s="493"/>
      <c r="Z1328" s="489"/>
      <c r="AA1328" s="489"/>
    </row>
    <row r="1329" spans="2:27">
      <c r="B1329" s="66" t="e">
        <f>LEFT(VLOOKUP(K1329,'TCon08 al 2019-02-26'!$A$1:$H$68,6,0),6)</f>
        <v>#N/A</v>
      </c>
      <c r="C1329" s="66" t="e">
        <f t="shared" si="93"/>
        <v>#N/A</v>
      </c>
      <c r="D1329" s="66" t="e">
        <f>VLOOKUP(K1329,'TCon08 al 2019-02-26'!$A$1:$H$68,8,0)</f>
        <v>#N/A</v>
      </c>
      <c r="E1329" s="66">
        <f t="shared" si="94"/>
        <v>1900</v>
      </c>
      <c r="F1329" s="66">
        <f t="shared" si="91"/>
        <v>0</v>
      </c>
      <c r="G1329" s="10" t="str">
        <f t="shared" si="92"/>
        <v>19000</v>
      </c>
      <c r="H1329" s="489"/>
      <c r="I1329" s="489"/>
      <c r="J1329" s="489"/>
      <c r="K1329" s="489"/>
      <c r="L1329" s="489"/>
      <c r="M1329" s="490"/>
      <c r="N1329" s="491"/>
      <c r="O1329" s="491"/>
      <c r="P1329" s="491"/>
      <c r="Q1329" s="492"/>
      <c r="R1329" s="493"/>
      <c r="S1329" s="489"/>
      <c r="T1329" s="492"/>
      <c r="U1329" s="492"/>
      <c r="V1329" s="493"/>
      <c r="W1329" s="489"/>
      <c r="X1329" s="489"/>
      <c r="Y1329" s="493"/>
      <c r="Z1329" s="489"/>
      <c r="AA1329" s="489"/>
    </row>
    <row r="1330" spans="2:27">
      <c r="B1330" s="66" t="e">
        <f>LEFT(VLOOKUP(K1330,'TCon08 al 2019-02-26'!$A$1:$H$68,6,0),6)</f>
        <v>#N/A</v>
      </c>
      <c r="C1330" s="66" t="e">
        <f t="shared" si="93"/>
        <v>#N/A</v>
      </c>
      <c r="D1330" s="66" t="e">
        <f>VLOOKUP(K1330,'TCon08 al 2019-02-26'!$A$1:$H$68,8,0)</f>
        <v>#N/A</v>
      </c>
      <c r="E1330" s="66">
        <f t="shared" si="94"/>
        <v>1900</v>
      </c>
      <c r="F1330" s="66">
        <f t="shared" si="91"/>
        <v>0</v>
      </c>
      <c r="G1330" s="10" t="str">
        <f t="shared" si="92"/>
        <v>19000</v>
      </c>
      <c r="H1330" s="489"/>
      <c r="I1330" s="489"/>
      <c r="J1330" s="489"/>
      <c r="K1330" s="489"/>
      <c r="L1330" s="489"/>
      <c r="M1330" s="490"/>
      <c r="N1330" s="491"/>
      <c r="O1330" s="491"/>
      <c r="P1330" s="491"/>
      <c r="Q1330" s="492"/>
      <c r="R1330" s="493"/>
      <c r="S1330" s="489"/>
      <c r="T1330" s="492"/>
      <c r="U1330" s="492"/>
      <c r="V1330" s="493"/>
      <c r="W1330" s="489"/>
      <c r="X1330" s="489"/>
      <c r="Y1330" s="493"/>
      <c r="Z1330" s="489"/>
      <c r="AA1330" s="489"/>
    </row>
    <row r="1331" spans="2:27">
      <c r="B1331" s="66" t="e">
        <f>LEFT(VLOOKUP(K1331,'TCon08 al 2019-02-26'!$A$1:$H$68,6,0),6)</f>
        <v>#N/A</v>
      </c>
      <c r="C1331" s="66" t="e">
        <f t="shared" si="93"/>
        <v>#N/A</v>
      </c>
      <c r="D1331" s="66" t="e">
        <f>VLOOKUP(K1331,'TCon08 al 2019-02-26'!$A$1:$H$68,8,0)</f>
        <v>#N/A</v>
      </c>
      <c r="E1331" s="66">
        <f t="shared" si="94"/>
        <v>1900</v>
      </c>
      <c r="F1331" s="66">
        <f t="shared" si="91"/>
        <v>0</v>
      </c>
      <c r="G1331" s="10" t="str">
        <f t="shared" si="92"/>
        <v>19000</v>
      </c>
      <c r="H1331" s="489"/>
      <c r="I1331" s="489"/>
      <c r="J1331" s="489"/>
      <c r="K1331" s="489"/>
      <c r="L1331" s="489"/>
      <c r="M1331" s="490"/>
      <c r="N1331" s="491"/>
      <c r="O1331" s="491"/>
      <c r="P1331" s="491"/>
      <c r="Q1331" s="492"/>
      <c r="R1331" s="493"/>
      <c r="S1331" s="489"/>
      <c r="T1331" s="492"/>
      <c r="U1331" s="492"/>
      <c r="V1331" s="493"/>
      <c r="W1331" s="489"/>
      <c r="X1331" s="489"/>
      <c r="Y1331" s="493"/>
      <c r="Z1331" s="489"/>
      <c r="AA1331" s="489"/>
    </row>
    <row r="1332" spans="2:27">
      <c r="B1332" s="66" t="e">
        <f>LEFT(VLOOKUP(K1332,'TCon08 al 2019-02-26'!$A$1:$H$68,6,0),6)</f>
        <v>#N/A</v>
      </c>
      <c r="C1332" s="66" t="e">
        <f t="shared" si="93"/>
        <v>#N/A</v>
      </c>
      <c r="D1332" s="66" t="e">
        <f>VLOOKUP(K1332,'TCon08 al 2019-02-26'!$A$1:$H$68,8,0)</f>
        <v>#N/A</v>
      </c>
      <c r="E1332" s="66">
        <f t="shared" si="94"/>
        <v>1900</v>
      </c>
      <c r="F1332" s="66">
        <f t="shared" si="91"/>
        <v>0</v>
      </c>
      <c r="G1332" s="10" t="str">
        <f t="shared" si="92"/>
        <v>19000</v>
      </c>
      <c r="H1332" s="489"/>
      <c r="I1332" s="489"/>
      <c r="J1332" s="489"/>
      <c r="K1332" s="489"/>
      <c r="L1332" s="489"/>
      <c r="M1332" s="490"/>
      <c r="N1332" s="491"/>
      <c r="O1332" s="491"/>
      <c r="P1332" s="491"/>
      <c r="Q1332" s="492"/>
      <c r="R1332" s="493"/>
      <c r="S1332" s="489"/>
      <c r="T1332" s="492"/>
      <c r="U1332" s="492"/>
      <c r="V1332" s="493"/>
      <c r="W1332" s="489"/>
      <c r="X1332" s="489"/>
      <c r="Y1332" s="493"/>
      <c r="Z1332" s="489"/>
      <c r="AA1332" s="489"/>
    </row>
    <row r="1333" spans="2:27">
      <c r="B1333" s="66" t="e">
        <f>LEFT(VLOOKUP(K1333,'TCon08 al 2019-02-26'!$A$1:$H$68,6,0),6)</f>
        <v>#N/A</v>
      </c>
      <c r="C1333" s="66" t="e">
        <f t="shared" si="93"/>
        <v>#N/A</v>
      </c>
      <c r="D1333" s="66" t="e">
        <f>VLOOKUP(K1333,'TCon08 al 2019-02-26'!$A$1:$H$68,8,0)</f>
        <v>#N/A</v>
      </c>
      <c r="E1333" s="66">
        <f t="shared" si="94"/>
        <v>1900</v>
      </c>
      <c r="F1333" s="66">
        <f t="shared" si="91"/>
        <v>0</v>
      </c>
      <c r="G1333" s="10" t="str">
        <f t="shared" si="92"/>
        <v>19000</v>
      </c>
      <c r="H1333" s="489"/>
      <c r="I1333" s="489"/>
      <c r="J1333" s="489"/>
      <c r="K1333" s="489"/>
      <c r="L1333" s="489"/>
      <c r="M1333" s="490"/>
      <c r="N1333" s="491"/>
      <c r="O1333" s="491"/>
      <c r="P1333" s="491"/>
      <c r="Q1333" s="492"/>
      <c r="R1333" s="493"/>
      <c r="S1333" s="489"/>
      <c r="T1333" s="492"/>
      <c r="U1333" s="492"/>
      <c r="V1333" s="493"/>
      <c r="W1333" s="489"/>
      <c r="X1333" s="489"/>
      <c r="Y1333" s="493"/>
      <c r="Z1333" s="489"/>
      <c r="AA1333" s="489"/>
    </row>
    <row r="1334" spans="2:27">
      <c r="B1334" s="66" t="e">
        <f>LEFT(VLOOKUP(K1334,'TCon08 al 2019-02-26'!$A$1:$H$68,6,0),6)</f>
        <v>#N/A</v>
      </c>
      <c r="C1334" s="66" t="e">
        <f t="shared" si="93"/>
        <v>#N/A</v>
      </c>
      <c r="D1334" s="66" t="e">
        <f>VLOOKUP(K1334,'TCon08 al 2019-02-26'!$A$1:$H$68,8,0)</f>
        <v>#N/A</v>
      </c>
      <c r="E1334" s="66">
        <f t="shared" si="94"/>
        <v>1900</v>
      </c>
      <c r="F1334" s="66">
        <f t="shared" si="91"/>
        <v>0</v>
      </c>
      <c r="G1334" s="10" t="str">
        <f t="shared" si="92"/>
        <v>19000</v>
      </c>
      <c r="H1334" s="489"/>
      <c r="I1334" s="489"/>
      <c r="J1334" s="489"/>
      <c r="K1334" s="489"/>
      <c r="L1334" s="489"/>
      <c r="M1334" s="490"/>
      <c r="N1334" s="491"/>
      <c r="O1334" s="491"/>
      <c r="P1334" s="491"/>
      <c r="Q1334" s="492"/>
      <c r="R1334" s="493"/>
      <c r="S1334" s="489"/>
      <c r="T1334" s="492"/>
      <c r="U1334" s="492"/>
      <c r="V1334" s="493"/>
      <c r="W1334" s="489"/>
      <c r="X1334" s="489"/>
      <c r="Y1334" s="493"/>
      <c r="Z1334" s="489"/>
      <c r="AA1334" s="489"/>
    </row>
    <row r="1335" spans="2:27">
      <c r="B1335" s="66" t="e">
        <f>LEFT(VLOOKUP(K1335,'TCon08 al 2019-02-26'!$A$1:$H$68,6,0),6)</f>
        <v>#N/A</v>
      </c>
      <c r="C1335" s="66" t="e">
        <f t="shared" si="93"/>
        <v>#N/A</v>
      </c>
      <c r="D1335" s="66" t="e">
        <f>VLOOKUP(K1335,'TCon08 al 2019-02-26'!$A$1:$H$68,8,0)</f>
        <v>#N/A</v>
      </c>
      <c r="E1335" s="66">
        <f t="shared" si="94"/>
        <v>1900</v>
      </c>
      <c r="F1335" s="66">
        <f t="shared" si="91"/>
        <v>0</v>
      </c>
      <c r="G1335" s="10" t="str">
        <f t="shared" si="92"/>
        <v>19000</v>
      </c>
      <c r="H1335" s="489"/>
      <c r="I1335" s="489"/>
      <c r="J1335" s="489"/>
      <c r="K1335" s="489"/>
      <c r="L1335" s="489"/>
      <c r="M1335" s="490"/>
      <c r="N1335" s="491"/>
      <c r="O1335" s="491"/>
      <c r="P1335" s="491"/>
      <c r="Q1335" s="492"/>
      <c r="R1335" s="493"/>
      <c r="S1335" s="489"/>
      <c r="T1335" s="492"/>
      <c r="U1335" s="492"/>
      <c r="V1335" s="493"/>
      <c r="W1335" s="489"/>
      <c r="X1335" s="489"/>
      <c r="Y1335" s="493"/>
      <c r="Z1335" s="489"/>
      <c r="AA1335" s="489"/>
    </row>
    <row r="1336" spans="2:27">
      <c r="B1336" s="66" t="e">
        <f>LEFT(VLOOKUP(K1336,'TCon08 al 2019-02-26'!$A$1:$H$68,6,0),6)</f>
        <v>#N/A</v>
      </c>
      <c r="C1336" s="66" t="e">
        <f t="shared" si="93"/>
        <v>#N/A</v>
      </c>
      <c r="D1336" s="66" t="e">
        <f>VLOOKUP(K1336,'TCon08 al 2019-02-26'!$A$1:$H$68,8,0)</f>
        <v>#N/A</v>
      </c>
      <c r="E1336" s="66">
        <f t="shared" si="94"/>
        <v>1900</v>
      </c>
      <c r="F1336" s="66">
        <f t="shared" si="91"/>
        <v>0</v>
      </c>
      <c r="G1336" s="10" t="str">
        <f t="shared" si="92"/>
        <v>19000</v>
      </c>
      <c r="H1336" s="489"/>
      <c r="I1336" s="489"/>
      <c r="J1336" s="489"/>
      <c r="K1336" s="489"/>
      <c r="L1336" s="489"/>
      <c r="M1336" s="490"/>
      <c r="N1336" s="491"/>
      <c r="O1336" s="491"/>
      <c r="P1336" s="491"/>
      <c r="Q1336" s="492"/>
      <c r="R1336" s="493"/>
      <c r="S1336" s="489"/>
      <c r="T1336" s="492"/>
      <c r="U1336" s="492"/>
      <c r="V1336" s="493"/>
      <c r="W1336" s="489"/>
      <c r="X1336" s="489"/>
      <c r="Y1336" s="493"/>
      <c r="Z1336" s="489"/>
      <c r="AA1336" s="489"/>
    </row>
    <row r="1337" spans="2:27">
      <c r="B1337" s="66" t="e">
        <f>LEFT(VLOOKUP(K1337,'TCon08 al 2019-02-26'!$A$1:$H$68,6,0),6)</f>
        <v>#N/A</v>
      </c>
      <c r="C1337" s="66" t="e">
        <f t="shared" si="93"/>
        <v>#N/A</v>
      </c>
      <c r="D1337" s="66" t="e">
        <f>VLOOKUP(K1337,'TCon08 al 2019-02-26'!$A$1:$H$68,8,0)</f>
        <v>#N/A</v>
      </c>
      <c r="E1337" s="66">
        <f t="shared" si="94"/>
        <v>1900</v>
      </c>
      <c r="F1337" s="66">
        <f t="shared" si="91"/>
        <v>0</v>
      </c>
      <c r="G1337" s="10" t="str">
        <f t="shared" si="92"/>
        <v>19000</v>
      </c>
      <c r="H1337" s="489"/>
      <c r="I1337" s="489"/>
      <c r="J1337" s="489"/>
      <c r="K1337" s="489"/>
      <c r="L1337" s="489"/>
      <c r="M1337" s="490"/>
      <c r="N1337" s="491"/>
      <c r="O1337" s="491"/>
      <c r="P1337" s="491"/>
      <c r="Q1337" s="492"/>
      <c r="R1337" s="493"/>
      <c r="S1337" s="489"/>
      <c r="T1337" s="492"/>
      <c r="U1337" s="492"/>
      <c r="V1337" s="493"/>
      <c r="W1337" s="489"/>
      <c r="X1337" s="489"/>
      <c r="Y1337" s="493"/>
      <c r="Z1337" s="489"/>
      <c r="AA1337" s="489"/>
    </row>
    <row r="1338" spans="2:27">
      <c r="B1338" s="66" t="e">
        <f>LEFT(VLOOKUP(K1338,'TCon08 al 2019-02-26'!$A$1:$H$68,6,0),6)</f>
        <v>#N/A</v>
      </c>
      <c r="C1338" s="66" t="e">
        <f t="shared" si="93"/>
        <v>#N/A</v>
      </c>
      <c r="D1338" s="66" t="e">
        <f>VLOOKUP(K1338,'TCon08 al 2019-02-26'!$A$1:$H$68,8,0)</f>
        <v>#N/A</v>
      </c>
      <c r="E1338" s="66">
        <f t="shared" si="94"/>
        <v>1900</v>
      </c>
      <c r="F1338" s="66">
        <f t="shared" si="91"/>
        <v>0</v>
      </c>
      <c r="G1338" s="10" t="str">
        <f t="shared" si="92"/>
        <v>19000</v>
      </c>
      <c r="H1338" s="489"/>
      <c r="I1338" s="489"/>
      <c r="J1338" s="489"/>
      <c r="K1338" s="489"/>
      <c r="L1338" s="489"/>
      <c r="M1338" s="490"/>
      <c r="N1338" s="491"/>
      <c r="O1338" s="491"/>
      <c r="P1338" s="491"/>
      <c r="Q1338" s="492"/>
      <c r="R1338" s="493"/>
      <c r="S1338" s="489"/>
      <c r="T1338" s="492"/>
      <c r="U1338" s="492"/>
      <c r="V1338" s="493"/>
      <c r="W1338" s="489"/>
      <c r="X1338" s="489"/>
      <c r="Y1338" s="493"/>
      <c r="Z1338" s="489"/>
      <c r="AA1338" s="489"/>
    </row>
    <row r="1339" spans="2:27">
      <c r="B1339" s="66" t="e">
        <f>LEFT(VLOOKUP(K1339,'TCon08 al 2019-02-26'!$A$1:$H$68,6,0),6)</f>
        <v>#N/A</v>
      </c>
      <c r="C1339" s="66" t="e">
        <f t="shared" si="93"/>
        <v>#N/A</v>
      </c>
      <c r="D1339" s="66" t="e">
        <f>VLOOKUP(K1339,'TCon08 al 2019-02-26'!$A$1:$H$68,8,0)</f>
        <v>#N/A</v>
      </c>
      <c r="E1339" s="66">
        <f t="shared" si="94"/>
        <v>1900</v>
      </c>
      <c r="F1339" s="66">
        <f t="shared" si="91"/>
        <v>0</v>
      </c>
      <c r="G1339" s="10" t="str">
        <f t="shared" si="92"/>
        <v>19000</v>
      </c>
      <c r="H1339" s="489"/>
      <c r="I1339" s="489"/>
      <c r="J1339" s="489"/>
      <c r="K1339" s="489"/>
      <c r="L1339" s="489"/>
      <c r="M1339" s="490"/>
      <c r="N1339" s="491"/>
      <c r="O1339" s="491"/>
      <c r="P1339" s="491"/>
      <c r="Q1339" s="492"/>
      <c r="R1339" s="493"/>
      <c r="S1339" s="489"/>
      <c r="T1339" s="492"/>
      <c r="U1339" s="492"/>
      <c r="V1339" s="493"/>
      <c r="W1339" s="489"/>
      <c r="X1339" s="489"/>
      <c r="Y1339" s="493"/>
      <c r="Z1339" s="489"/>
      <c r="AA1339" s="489"/>
    </row>
    <row r="1340" spans="2:27">
      <c r="B1340" s="66" t="e">
        <f>LEFT(VLOOKUP(K1340,'TCon08 al 2019-02-26'!$A$1:$H$68,6,0),6)</f>
        <v>#N/A</v>
      </c>
      <c r="C1340" s="66" t="e">
        <f t="shared" si="93"/>
        <v>#N/A</v>
      </c>
      <c r="D1340" s="66" t="e">
        <f>VLOOKUP(K1340,'TCon08 al 2019-02-26'!$A$1:$H$68,8,0)</f>
        <v>#N/A</v>
      </c>
      <c r="E1340" s="66">
        <f t="shared" si="94"/>
        <v>1900</v>
      </c>
      <c r="F1340" s="66">
        <f t="shared" si="91"/>
        <v>0</v>
      </c>
      <c r="G1340" s="10" t="str">
        <f t="shared" si="92"/>
        <v>19000</v>
      </c>
      <c r="H1340" s="489"/>
      <c r="I1340" s="489"/>
      <c r="J1340" s="489"/>
      <c r="K1340" s="489"/>
      <c r="L1340" s="489"/>
      <c r="M1340" s="490"/>
      <c r="N1340" s="491"/>
      <c r="O1340" s="491"/>
      <c r="P1340" s="491"/>
      <c r="Q1340" s="492"/>
      <c r="R1340" s="493"/>
      <c r="S1340" s="489"/>
      <c r="T1340" s="492"/>
      <c r="U1340" s="492"/>
      <c r="V1340" s="493"/>
      <c r="W1340" s="489"/>
      <c r="X1340" s="489"/>
      <c r="Y1340" s="493"/>
      <c r="Z1340" s="489"/>
      <c r="AA1340" s="489"/>
    </row>
    <row r="1341" spans="2:27">
      <c r="B1341" s="66" t="e">
        <f>LEFT(VLOOKUP(K1341,'TCon08 al 2019-02-26'!$A$1:$H$68,6,0),6)</f>
        <v>#N/A</v>
      </c>
      <c r="C1341" s="66" t="e">
        <f t="shared" si="93"/>
        <v>#N/A</v>
      </c>
      <c r="D1341" s="66" t="e">
        <f>VLOOKUP(K1341,'TCon08 al 2019-02-26'!$A$1:$H$68,8,0)</f>
        <v>#N/A</v>
      </c>
      <c r="E1341" s="66">
        <f t="shared" si="94"/>
        <v>1900</v>
      </c>
      <c r="F1341" s="66">
        <f t="shared" si="91"/>
        <v>0</v>
      </c>
      <c r="G1341" s="10" t="str">
        <f t="shared" si="92"/>
        <v>19000</v>
      </c>
      <c r="H1341" s="489"/>
      <c r="I1341" s="489"/>
      <c r="J1341" s="489"/>
      <c r="K1341" s="489"/>
      <c r="L1341" s="489"/>
      <c r="M1341" s="490"/>
      <c r="N1341" s="491"/>
      <c r="O1341" s="491"/>
      <c r="P1341" s="491"/>
      <c r="Q1341" s="492"/>
      <c r="R1341" s="493"/>
      <c r="S1341" s="489"/>
      <c r="T1341" s="492"/>
      <c r="U1341" s="492"/>
      <c r="V1341" s="493"/>
      <c r="W1341" s="489"/>
      <c r="X1341" s="489"/>
      <c r="Y1341" s="493"/>
      <c r="Z1341" s="489"/>
      <c r="AA1341" s="489"/>
    </row>
    <row r="1342" spans="2:27">
      <c r="B1342" s="66" t="e">
        <f>LEFT(VLOOKUP(K1342,'TCon08 al 2019-02-26'!$A$1:$H$68,6,0),6)</f>
        <v>#N/A</v>
      </c>
      <c r="C1342" s="66" t="e">
        <f t="shared" si="93"/>
        <v>#N/A</v>
      </c>
      <c r="D1342" s="66" t="e">
        <f>VLOOKUP(K1342,'TCon08 al 2019-02-26'!$A$1:$H$68,8,0)</f>
        <v>#N/A</v>
      </c>
      <c r="E1342" s="66">
        <f t="shared" si="94"/>
        <v>1900</v>
      </c>
      <c r="F1342" s="66">
        <f t="shared" si="91"/>
        <v>0</v>
      </c>
      <c r="G1342" s="10" t="str">
        <f t="shared" si="92"/>
        <v>19000</v>
      </c>
      <c r="H1342" s="489"/>
      <c r="I1342" s="489"/>
      <c r="J1342" s="489"/>
      <c r="K1342" s="489"/>
      <c r="L1342" s="489"/>
      <c r="M1342" s="490"/>
      <c r="N1342" s="491"/>
      <c r="O1342" s="491"/>
      <c r="P1342" s="491"/>
      <c r="Q1342" s="492"/>
      <c r="R1342" s="493"/>
      <c r="S1342" s="489"/>
      <c r="T1342" s="492"/>
      <c r="U1342" s="492"/>
      <c r="V1342" s="493"/>
      <c r="W1342" s="489"/>
      <c r="X1342" s="489"/>
      <c r="Y1342" s="493"/>
      <c r="Z1342" s="489"/>
      <c r="AA1342" s="489"/>
    </row>
    <row r="1343" spans="2:27">
      <c r="B1343" s="66" t="e">
        <f>LEFT(VLOOKUP(K1343,'TCon08 al 2019-02-26'!$A$1:$H$68,6,0),6)</f>
        <v>#N/A</v>
      </c>
      <c r="C1343" s="66" t="e">
        <f t="shared" si="93"/>
        <v>#N/A</v>
      </c>
      <c r="D1343" s="66" t="e">
        <f>VLOOKUP(K1343,'TCon08 al 2019-02-26'!$A$1:$H$68,8,0)</f>
        <v>#N/A</v>
      </c>
      <c r="E1343" s="66">
        <f t="shared" si="94"/>
        <v>1900</v>
      </c>
      <c r="F1343" s="66">
        <f t="shared" si="91"/>
        <v>0</v>
      </c>
      <c r="G1343" s="10" t="str">
        <f t="shared" si="92"/>
        <v>19000</v>
      </c>
      <c r="H1343" s="489"/>
      <c r="I1343" s="489"/>
      <c r="J1343" s="489"/>
      <c r="K1343" s="489"/>
      <c r="L1343" s="489"/>
      <c r="M1343" s="490"/>
      <c r="N1343" s="491"/>
      <c r="O1343" s="491"/>
      <c r="P1343" s="491"/>
      <c r="Q1343" s="492"/>
      <c r="R1343" s="493"/>
      <c r="S1343" s="489"/>
      <c r="T1343" s="492"/>
      <c r="U1343" s="492"/>
      <c r="V1343" s="493"/>
      <c r="W1343" s="489"/>
      <c r="X1343" s="489"/>
      <c r="Y1343" s="493"/>
      <c r="Z1343" s="489"/>
      <c r="AA1343" s="489"/>
    </row>
    <row r="1344" spans="2:27">
      <c r="B1344" s="66" t="e">
        <f>LEFT(VLOOKUP(K1344,'TCon08 al 2019-02-26'!$A$1:$H$68,6,0),6)</f>
        <v>#N/A</v>
      </c>
      <c r="C1344" s="66" t="e">
        <f t="shared" si="93"/>
        <v>#N/A</v>
      </c>
      <c r="D1344" s="66" t="e">
        <f>VLOOKUP(K1344,'TCon08 al 2019-02-26'!$A$1:$H$68,8,0)</f>
        <v>#N/A</v>
      </c>
      <c r="E1344" s="66">
        <f t="shared" si="94"/>
        <v>1900</v>
      </c>
      <c r="F1344" s="66">
        <f t="shared" si="91"/>
        <v>0</v>
      </c>
      <c r="G1344" s="10" t="str">
        <f t="shared" si="92"/>
        <v>19000</v>
      </c>
      <c r="H1344" s="489"/>
      <c r="I1344" s="489"/>
      <c r="J1344" s="489"/>
      <c r="K1344" s="489"/>
      <c r="L1344" s="489"/>
      <c r="M1344" s="490"/>
      <c r="N1344" s="491"/>
      <c r="O1344" s="491"/>
      <c r="P1344" s="491"/>
      <c r="Q1344" s="492"/>
      <c r="R1344" s="493"/>
      <c r="S1344" s="489"/>
      <c r="T1344" s="492"/>
      <c r="U1344" s="492"/>
      <c r="V1344" s="493"/>
      <c r="W1344" s="489"/>
      <c r="X1344" s="489"/>
      <c r="Y1344" s="493"/>
      <c r="Z1344" s="489"/>
      <c r="AA1344" s="489"/>
    </row>
    <row r="1345" spans="2:27">
      <c r="B1345" s="66" t="e">
        <f>LEFT(VLOOKUP(K1345,'TCon08 al 2019-02-26'!$A$1:$H$68,6,0),6)</f>
        <v>#N/A</v>
      </c>
      <c r="C1345" s="66" t="e">
        <f t="shared" si="93"/>
        <v>#N/A</v>
      </c>
      <c r="D1345" s="66" t="e">
        <f>VLOOKUP(K1345,'TCon08 al 2019-02-26'!$A$1:$H$68,8,0)</f>
        <v>#N/A</v>
      </c>
      <c r="E1345" s="66">
        <f t="shared" si="94"/>
        <v>1900</v>
      </c>
      <c r="F1345" s="66">
        <f t="shared" si="91"/>
        <v>0</v>
      </c>
      <c r="G1345" s="10" t="str">
        <f t="shared" si="92"/>
        <v>19000</v>
      </c>
      <c r="H1345" s="489"/>
      <c r="I1345" s="489"/>
      <c r="J1345" s="489"/>
      <c r="K1345" s="489"/>
      <c r="L1345" s="489"/>
      <c r="M1345" s="490"/>
      <c r="N1345" s="491"/>
      <c r="O1345" s="491"/>
      <c r="P1345" s="491"/>
      <c r="Q1345" s="492"/>
      <c r="R1345" s="493"/>
      <c r="S1345" s="489"/>
      <c r="T1345" s="492"/>
      <c r="U1345" s="492"/>
      <c r="V1345" s="493"/>
      <c r="W1345" s="489"/>
      <c r="X1345" s="489"/>
      <c r="Y1345" s="493"/>
      <c r="Z1345" s="489"/>
      <c r="AA1345" s="489"/>
    </row>
    <row r="1346" spans="2:27">
      <c r="B1346" s="66" t="e">
        <f>LEFT(VLOOKUP(K1346,'TCon08 al 2019-02-26'!$A$1:$H$68,6,0),6)</f>
        <v>#N/A</v>
      </c>
      <c r="C1346" s="66" t="e">
        <f t="shared" si="93"/>
        <v>#N/A</v>
      </c>
      <c r="D1346" s="66" t="e">
        <f>VLOOKUP(K1346,'TCon08 al 2019-02-26'!$A$1:$H$68,8,0)</f>
        <v>#N/A</v>
      </c>
      <c r="E1346" s="66">
        <f t="shared" si="94"/>
        <v>1900</v>
      </c>
      <c r="F1346" s="66">
        <f t="shared" si="91"/>
        <v>0</v>
      </c>
      <c r="G1346" s="10" t="str">
        <f t="shared" si="92"/>
        <v>19000</v>
      </c>
      <c r="H1346" s="489"/>
      <c r="I1346" s="489"/>
      <c r="J1346" s="489"/>
      <c r="K1346" s="489"/>
      <c r="L1346" s="489"/>
      <c r="M1346" s="490"/>
      <c r="N1346" s="491"/>
      <c r="O1346" s="491"/>
      <c r="P1346" s="491"/>
      <c r="Q1346" s="492"/>
      <c r="R1346" s="493"/>
      <c r="S1346" s="489"/>
      <c r="T1346" s="492"/>
      <c r="U1346" s="492"/>
      <c r="V1346" s="493"/>
      <c r="W1346" s="489"/>
      <c r="X1346" s="489"/>
      <c r="Y1346" s="493"/>
      <c r="Z1346" s="489"/>
      <c r="AA1346" s="489"/>
    </row>
    <row r="1347" spans="2:27">
      <c r="B1347" s="66" t="e">
        <f>LEFT(VLOOKUP(K1347,'TCon08 al 2019-02-26'!$A$1:$H$68,6,0),6)</f>
        <v>#N/A</v>
      </c>
      <c r="C1347" s="66" t="e">
        <f t="shared" si="93"/>
        <v>#N/A</v>
      </c>
      <c r="D1347" s="66" t="e">
        <f>VLOOKUP(K1347,'TCon08 al 2019-02-26'!$A$1:$H$68,8,0)</f>
        <v>#N/A</v>
      </c>
      <c r="E1347" s="66">
        <f t="shared" si="94"/>
        <v>1900</v>
      </c>
      <c r="F1347" s="66">
        <f t="shared" si="91"/>
        <v>0</v>
      </c>
      <c r="G1347" s="10" t="str">
        <f t="shared" si="92"/>
        <v>19000</v>
      </c>
      <c r="H1347" s="489"/>
      <c r="I1347" s="489"/>
      <c r="J1347" s="489"/>
      <c r="K1347" s="489"/>
      <c r="L1347" s="489"/>
      <c r="M1347" s="490"/>
      <c r="N1347" s="491"/>
      <c r="O1347" s="491"/>
      <c r="P1347" s="491"/>
      <c r="Q1347" s="492"/>
      <c r="R1347" s="493"/>
      <c r="S1347" s="489"/>
      <c r="T1347" s="492"/>
      <c r="U1347" s="492"/>
      <c r="V1347" s="493"/>
      <c r="W1347" s="489"/>
      <c r="X1347" s="489"/>
      <c r="Y1347" s="493"/>
      <c r="Z1347" s="489"/>
      <c r="AA1347" s="489"/>
    </row>
    <row r="1348" spans="2:27">
      <c r="B1348" s="66" t="e">
        <f>LEFT(VLOOKUP(K1348,'TCon08 al 2019-02-26'!$A$1:$H$68,6,0),6)</f>
        <v>#N/A</v>
      </c>
      <c r="C1348" s="66" t="e">
        <f t="shared" si="93"/>
        <v>#N/A</v>
      </c>
      <c r="D1348" s="66" t="e">
        <f>VLOOKUP(K1348,'TCon08 al 2019-02-26'!$A$1:$H$68,8,0)</f>
        <v>#N/A</v>
      </c>
      <c r="E1348" s="66">
        <f t="shared" si="94"/>
        <v>1900</v>
      </c>
      <c r="F1348" s="66">
        <f t="shared" si="91"/>
        <v>0</v>
      </c>
      <c r="G1348" s="10" t="str">
        <f t="shared" si="92"/>
        <v>19000</v>
      </c>
      <c r="H1348" s="489"/>
      <c r="I1348" s="489"/>
      <c r="J1348" s="489"/>
      <c r="K1348" s="489"/>
      <c r="L1348" s="489"/>
      <c r="M1348" s="490"/>
      <c r="N1348" s="491"/>
      <c r="O1348" s="491"/>
      <c r="P1348" s="491"/>
      <c r="Q1348" s="492"/>
      <c r="R1348" s="493"/>
      <c r="S1348" s="489"/>
      <c r="T1348" s="492"/>
      <c r="U1348" s="492"/>
      <c r="V1348" s="493"/>
      <c r="W1348" s="489"/>
      <c r="X1348" s="489"/>
      <c r="Y1348" s="493"/>
      <c r="Z1348" s="489"/>
      <c r="AA1348" s="489"/>
    </row>
    <row r="1349" spans="2:27">
      <c r="B1349" s="66" t="e">
        <f>LEFT(VLOOKUP(K1349,'TCon08 al 2019-02-26'!$A$1:$H$68,6,0),6)</f>
        <v>#N/A</v>
      </c>
      <c r="C1349" s="66" t="e">
        <f t="shared" si="93"/>
        <v>#N/A</v>
      </c>
      <c r="D1349" s="66" t="e">
        <f>VLOOKUP(K1349,'TCon08 al 2019-02-26'!$A$1:$H$68,8,0)</f>
        <v>#N/A</v>
      </c>
      <c r="E1349" s="66">
        <f t="shared" si="94"/>
        <v>1900</v>
      </c>
      <c r="F1349" s="66">
        <f t="shared" ref="F1349:F1412" si="95">+IF(J1349=0,0,MONTH(J1349))</f>
        <v>0</v>
      </c>
      <c r="G1349" s="10" t="str">
        <f t="shared" ref="G1349:G1412" si="96">+E1349&amp;F1349</f>
        <v>19000</v>
      </c>
      <c r="H1349" s="489"/>
      <c r="I1349" s="489"/>
      <c r="J1349" s="489"/>
      <c r="K1349" s="489"/>
      <c r="L1349" s="489"/>
      <c r="M1349" s="490"/>
      <c r="N1349" s="491"/>
      <c r="O1349" s="491"/>
      <c r="P1349" s="491"/>
      <c r="Q1349" s="492"/>
      <c r="R1349" s="493"/>
      <c r="S1349" s="489"/>
      <c r="T1349" s="492"/>
      <c r="U1349" s="492"/>
      <c r="V1349" s="493"/>
      <c r="W1349" s="489"/>
      <c r="X1349" s="489"/>
      <c r="Y1349" s="493"/>
      <c r="Z1349" s="489"/>
      <c r="AA1349" s="489"/>
    </row>
    <row r="1350" spans="2:27">
      <c r="B1350" s="66" t="e">
        <f>LEFT(VLOOKUP(K1350,'TCon08 al 2019-02-26'!$A$1:$H$68,6,0),6)</f>
        <v>#N/A</v>
      </c>
      <c r="C1350" s="66" t="e">
        <f t="shared" si="93"/>
        <v>#N/A</v>
      </c>
      <c r="D1350" s="66" t="e">
        <f>VLOOKUP(K1350,'TCon08 al 2019-02-26'!$A$1:$H$68,8,0)</f>
        <v>#N/A</v>
      </c>
      <c r="E1350" s="66">
        <f t="shared" si="94"/>
        <v>1900</v>
      </c>
      <c r="F1350" s="66">
        <f t="shared" si="95"/>
        <v>0</v>
      </c>
      <c r="G1350" s="10" t="str">
        <f t="shared" si="96"/>
        <v>19000</v>
      </c>
      <c r="H1350" s="489"/>
      <c r="I1350" s="489"/>
      <c r="J1350" s="489"/>
      <c r="K1350" s="489"/>
      <c r="L1350" s="489"/>
      <c r="M1350" s="490"/>
      <c r="N1350" s="491"/>
      <c r="O1350" s="491"/>
      <c r="P1350" s="491"/>
      <c r="Q1350" s="492"/>
      <c r="R1350" s="493"/>
      <c r="S1350" s="489"/>
      <c r="T1350" s="492"/>
      <c r="U1350" s="492"/>
      <c r="V1350" s="493"/>
      <c r="W1350" s="489"/>
      <c r="X1350" s="489"/>
      <c r="Y1350" s="493"/>
      <c r="Z1350" s="489"/>
      <c r="AA1350" s="489"/>
    </row>
    <row r="1351" spans="2:27">
      <c r="B1351" s="66" t="e">
        <f>LEFT(VLOOKUP(K1351,'TCon08 al 2019-02-26'!$A$1:$H$68,6,0),6)</f>
        <v>#N/A</v>
      </c>
      <c r="C1351" s="66" t="e">
        <f t="shared" si="93"/>
        <v>#N/A</v>
      </c>
      <c r="D1351" s="66" t="e">
        <f>VLOOKUP(K1351,'TCon08 al 2019-02-26'!$A$1:$H$68,8,0)</f>
        <v>#N/A</v>
      </c>
      <c r="E1351" s="66">
        <f t="shared" si="94"/>
        <v>1900</v>
      </c>
      <c r="F1351" s="66">
        <f t="shared" si="95"/>
        <v>0</v>
      </c>
      <c r="G1351" s="10" t="str">
        <f t="shared" si="96"/>
        <v>19000</v>
      </c>
      <c r="H1351" s="489"/>
      <c r="I1351" s="489"/>
      <c r="J1351" s="489"/>
      <c r="K1351" s="489"/>
      <c r="L1351" s="489"/>
      <c r="M1351" s="490"/>
      <c r="N1351" s="491"/>
      <c r="O1351" s="491"/>
      <c r="P1351" s="491"/>
      <c r="Q1351" s="492"/>
      <c r="R1351" s="493"/>
      <c r="S1351" s="489"/>
      <c r="T1351" s="492"/>
      <c r="U1351" s="492"/>
      <c r="V1351" s="493"/>
      <c r="W1351" s="489"/>
      <c r="X1351" s="489"/>
      <c r="Y1351" s="493"/>
      <c r="Z1351" s="489"/>
      <c r="AA1351" s="489"/>
    </row>
    <row r="1352" spans="2:27">
      <c r="B1352" s="66" t="e">
        <f>LEFT(VLOOKUP(K1352,'TCon08 al 2019-02-26'!$A$1:$H$68,6,0),6)</f>
        <v>#N/A</v>
      </c>
      <c r="C1352" s="66" t="e">
        <f t="shared" si="93"/>
        <v>#N/A</v>
      </c>
      <c r="D1352" s="66" t="e">
        <f>VLOOKUP(K1352,'TCon08 al 2019-02-26'!$A$1:$H$68,8,0)</f>
        <v>#N/A</v>
      </c>
      <c r="E1352" s="66">
        <f t="shared" si="94"/>
        <v>1900</v>
      </c>
      <c r="F1352" s="66">
        <f t="shared" si="95"/>
        <v>0</v>
      </c>
      <c r="G1352" s="10" t="str">
        <f t="shared" si="96"/>
        <v>19000</v>
      </c>
      <c r="H1352" s="489"/>
      <c r="I1352" s="489"/>
      <c r="J1352" s="489"/>
      <c r="K1352" s="489"/>
      <c r="L1352" s="489"/>
      <c r="M1352" s="490"/>
      <c r="N1352" s="491"/>
      <c r="O1352" s="491"/>
      <c r="P1352" s="491"/>
      <c r="Q1352" s="492"/>
      <c r="R1352" s="493"/>
      <c r="S1352" s="489"/>
      <c r="T1352" s="492"/>
      <c r="U1352" s="492"/>
      <c r="V1352" s="493"/>
      <c r="W1352" s="489"/>
      <c r="X1352" s="489"/>
      <c r="Y1352" s="493"/>
      <c r="Z1352" s="489"/>
      <c r="AA1352" s="489"/>
    </row>
    <row r="1353" spans="2:27">
      <c r="B1353" s="66" t="e">
        <f>LEFT(VLOOKUP(K1353,'TCon08 al 2019-02-26'!$A$1:$H$68,6,0),6)</f>
        <v>#N/A</v>
      </c>
      <c r="C1353" s="66" t="e">
        <f t="shared" si="93"/>
        <v>#N/A</v>
      </c>
      <c r="D1353" s="66" t="e">
        <f>VLOOKUP(K1353,'TCon08 al 2019-02-26'!$A$1:$H$68,8,0)</f>
        <v>#N/A</v>
      </c>
      <c r="E1353" s="66">
        <f t="shared" si="94"/>
        <v>1900</v>
      </c>
      <c r="F1353" s="66">
        <f t="shared" si="95"/>
        <v>0</v>
      </c>
      <c r="G1353" s="10" t="str">
        <f t="shared" si="96"/>
        <v>19000</v>
      </c>
      <c r="H1353" s="489"/>
      <c r="I1353" s="489"/>
      <c r="J1353" s="489"/>
      <c r="K1353" s="489"/>
      <c r="L1353" s="489"/>
      <c r="M1353" s="490"/>
      <c r="N1353" s="491"/>
      <c r="O1353" s="491"/>
      <c r="P1353" s="491"/>
      <c r="Q1353" s="492"/>
      <c r="R1353" s="493"/>
      <c r="S1353" s="489"/>
      <c r="T1353" s="492"/>
      <c r="U1353" s="492"/>
      <c r="V1353" s="493"/>
      <c r="W1353" s="489"/>
      <c r="X1353" s="489"/>
      <c r="Y1353" s="493"/>
      <c r="Z1353" s="489"/>
      <c r="AA1353" s="489"/>
    </row>
    <row r="1354" spans="2:27">
      <c r="B1354" s="66" t="e">
        <f>LEFT(VLOOKUP(K1354,'TCon08 al 2019-02-26'!$A$1:$H$68,6,0),6)</f>
        <v>#N/A</v>
      </c>
      <c r="C1354" s="66" t="e">
        <f t="shared" si="93"/>
        <v>#N/A</v>
      </c>
      <c r="D1354" s="66" t="e">
        <f>VLOOKUP(K1354,'TCon08 al 2019-02-26'!$A$1:$H$68,8,0)</f>
        <v>#N/A</v>
      </c>
      <c r="E1354" s="66">
        <f t="shared" si="94"/>
        <v>1900</v>
      </c>
      <c r="F1354" s="66">
        <f t="shared" si="95"/>
        <v>0</v>
      </c>
      <c r="G1354" s="10" t="str">
        <f t="shared" si="96"/>
        <v>19000</v>
      </c>
      <c r="H1354" s="489"/>
      <c r="I1354" s="489"/>
      <c r="J1354" s="489"/>
      <c r="K1354" s="489"/>
      <c r="L1354" s="489"/>
      <c r="M1354" s="490"/>
      <c r="N1354" s="491"/>
      <c r="O1354" s="491"/>
      <c r="P1354" s="491"/>
      <c r="Q1354" s="492"/>
      <c r="R1354" s="493"/>
      <c r="S1354" s="489"/>
      <c r="T1354" s="492"/>
      <c r="U1354" s="492"/>
      <c r="V1354" s="493"/>
      <c r="W1354" s="489"/>
      <c r="X1354" s="489"/>
      <c r="Y1354" s="493"/>
      <c r="Z1354" s="489"/>
      <c r="AA1354" s="489"/>
    </row>
    <row r="1355" spans="2:27">
      <c r="B1355" s="66" t="e">
        <f>LEFT(VLOOKUP(K1355,'TCon08 al 2019-02-26'!$A$1:$H$68,6,0),6)</f>
        <v>#N/A</v>
      </c>
      <c r="C1355" s="66" t="e">
        <f t="shared" si="93"/>
        <v>#N/A</v>
      </c>
      <c r="D1355" s="66" t="e">
        <f>VLOOKUP(K1355,'TCon08 al 2019-02-26'!$A$1:$H$68,8,0)</f>
        <v>#N/A</v>
      </c>
      <c r="E1355" s="66">
        <f t="shared" si="94"/>
        <v>1900</v>
      </c>
      <c r="F1355" s="66">
        <f t="shared" si="95"/>
        <v>0</v>
      </c>
      <c r="G1355" s="10" t="str">
        <f t="shared" si="96"/>
        <v>19000</v>
      </c>
      <c r="H1355" s="489"/>
      <c r="I1355" s="489"/>
      <c r="J1355" s="489"/>
      <c r="K1355" s="489"/>
      <c r="L1355" s="489"/>
      <c r="M1355" s="490"/>
      <c r="N1355" s="491"/>
      <c r="O1355" s="491"/>
      <c r="P1355" s="491"/>
      <c r="Q1355" s="492"/>
      <c r="R1355" s="493"/>
      <c r="S1355" s="489"/>
      <c r="T1355" s="492"/>
      <c r="U1355" s="492"/>
      <c r="V1355" s="493"/>
      <c r="W1355" s="489"/>
      <c r="X1355" s="489"/>
      <c r="Y1355" s="493"/>
      <c r="Z1355" s="489"/>
      <c r="AA1355" s="489"/>
    </row>
    <row r="1356" spans="2:27">
      <c r="B1356" s="66" t="e">
        <f>LEFT(VLOOKUP(K1356,'TCon08 al 2019-02-26'!$A$1:$H$68,6,0),6)</f>
        <v>#N/A</v>
      </c>
      <c r="C1356" s="66" t="e">
        <f t="shared" si="93"/>
        <v>#N/A</v>
      </c>
      <c r="D1356" s="66" t="e">
        <f>VLOOKUP(K1356,'TCon08 al 2019-02-26'!$A$1:$H$68,8,0)</f>
        <v>#N/A</v>
      </c>
      <c r="E1356" s="66">
        <f t="shared" si="94"/>
        <v>1900</v>
      </c>
      <c r="F1356" s="66">
        <f t="shared" si="95"/>
        <v>0</v>
      </c>
      <c r="G1356" s="10" t="str">
        <f t="shared" si="96"/>
        <v>19000</v>
      </c>
      <c r="H1356" s="489"/>
      <c r="I1356" s="489"/>
      <c r="J1356" s="489"/>
      <c r="K1356" s="489"/>
      <c r="L1356" s="489"/>
      <c r="M1356" s="490"/>
      <c r="N1356" s="491"/>
      <c r="O1356" s="491"/>
      <c r="P1356" s="491"/>
      <c r="Q1356" s="492"/>
      <c r="R1356" s="493"/>
      <c r="S1356" s="489"/>
      <c r="T1356" s="492"/>
      <c r="U1356" s="492"/>
      <c r="V1356" s="493"/>
      <c r="W1356" s="489"/>
      <c r="X1356" s="489"/>
      <c r="Y1356" s="493"/>
      <c r="Z1356" s="489"/>
      <c r="AA1356" s="489"/>
    </row>
    <row r="1357" spans="2:27">
      <c r="B1357" s="66" t="e">
        <f>LEFT(VLOOKUP(K1357,'TCon08 al 2019-02-26'!$A$1:$H$68,6,0),6)</f>
        <v>#N/A</v>
      </c>
      <c r="C1357" s="66" t="e">
        <f t="shared" ref="C1357:C1420" si="97">CONCATENATE(MID(B1357,1,1),".",MID(B1357,2,1),".",MID(B1357,3,2),".",MID(B1357,5,2))</f>
        <v>#N/A</v>
      </c>
      <c r="D1357" s="66" t="e">
        <f>VLOOKUP(K1357,'TCon08 al 2019-02-26'!$A$1:$H$68,8,0)</f>
        <v>#N/A</v>
      </c>
      <c r="E1357" s="66">
        <f t="shared" ref="E1357:E1420" si="98">YEAR(J1357)</f>
        <v>1900</v>
      </c>
      <c r="F1357" s="66">
        <f t="shared" si="95"/>
        <v>0</v>
      </c>
      <c r="G1357" s="10" t="str">
        <f t="shared" si="96"/>
        <v>19000</v>
      </c>
      <c r="H1357" s="489"/>
      <c r="I1357" s="489"/>
      <c r="J1357" s="489"/>
      <c r="K1357" s="489"/>
      <c r="L1357" s="489"/>
      <c r="M1357" s="490"/>
      <c r="N1357" s="491"/>
      <c r="O1357" s="491"/>
      <c r="P1357" s="491"/>
      <c r="Q1357" s="492"/>
      <c r="R1357" s="493"/>
      <c r="S1357" s="489"/>
      <c r="T1357" s="492"/>
      <c r="U1357" s="492"/>
      <c r="V1357" s="493"/>
      <c r="W1357" s="489"/>
      <c r="X1357" s="489"/>
      <c r="Y1357" s="493"/>
      <c r="Z1357" s="489"/>
      <c r="AA1357" s="489"/>
    </row>
    <row r="1358" spans="2:27">
      <c r="B1358" s="66" t="e">
        <f>LEFT(VLOOKUP(K1358,'TCon08 al 2019-02-26'!$A$1:$H$68,6,0),6)</f>
        <v>#N/A</v>
      </c>
      <c r="C1358" s="66" t="e">
        <f t="shared" si="97"/>
        <v>#N/A</v>
      </c>
      <c r="D1358" s="66" t="e">
        <f>VLOOKUP(K1358,'TCon08 al 2019-02-26'!$A$1:$H$68,8,0)</f>
        <v>#N/A</v>
      </c>
      <c r="E1358" s="66">
        <f t="shared" si="98"/>
        <v>1900</v>
      </c>
      <c r="F1358" s="66">
        <f t="shared" si="95"/>
        <v>0</v>
      </c>
      <c r="G1358" s="10" t="str">
        <f t="shared" si="96"/>
        <v>19000</v>
      </c>
      <c r="H1358" s="489"/>
      <c r="I1358" s="489"/>
      <c r="J1358" s="489"/>
      <c r="K1358" s="489"/>
      <c r="L1358" s="489"/>
      <c r="M1358" s="490"/>
      <c r="N1358" s="491"/>
      <c r="O1358" s="491"/>
      <c r="P1358" s="491"/>
      <c r="Q1358" s="492"/>
      <c r="R1358" s="493"/>
      <c r="S1358" s="489"/>
      <c r="T1358" s="492"/>
      <c r="U1358" s="492"/>
      <c r="V1358" s="493"/>
      <c r="W1358" s="489"/>
      <c r="X1358" s="489"/>
      <c r="Y1358" s="493"/>
      <c r="Z1358" s="489"/>
      <c r="AA1358" s="489"/>
    </row>
    <row r="1359" spans="2:27">
      <c r="B1359" s="66" t="e">
        <f>LEFT(VLOOKUP(K1359,'TCon08 al 2019-02-26'!$A$1:$H$68,6,0),6)</f>
        <v>#N/A</v>
      </c>
      <c r="C1359" s="66" t="e">
        <f t="shared" si="97"/>
        <v>#N/A</v>
      </c>
      <c r="D1359" s="66" t="e">
        <f>VLOOKUP(K1359,'TCon08 al 2019-02-26'!$A$1:$H$68,8,0)</f>
        <v>#N/A</v>
      </c>
      <c r="E1359" s="66">
        <f t="shared" si="98"/>
        <v>1900</v>
      </c>
      <c r="F1359" s="66">
        <f t="shared" si="95"/>
        <v>0</v>
      </c>
      <c r="G1359" s="10" t="str">
        <f t="shared" si="96"/>
        <v>19000</v>
      </c>
      <c r="H1359" s="489"/>
      <c r="I1359" s="489"/>
      <c r="J1359" s="489"/>
      <c r="K1359" s="489"/>
      <c r="L1359" s="489"/>
      <c r="M1359" s="490"/>
      <c r="N1359" s="491"/>
      <c r="O1359" s="491"/>
      <c r="P1359" s="491"/>
      <c r="Q1359" s="492"/>
      <c r="R1359" s="493"/>
      <c r="S1359" s="489"/>
      <c r="T1359" s="492"/>
      <c r="U1359" s="492"/>
      <c r="V1359" s="493"/>
      <c r="W1359" s="489"/>
      <c r="X1359" s="489"/>
      <c r="Y1359" s="493"/>
      <c r="Z1359" s="489"/>
      <c r="AA1359" s="489"/>
    </row>
    <row r="1360" spans="2:27">
      <c r="B1360" s="66" t="e">
        <f>LEFT(VLOOKUP(K1360,'TCon08 al 2019-02-26'!$A$1:$H$68,6,0),6)</f>
        <v>#N/A</v>
      </c>
      <c r="C1360" s="66" t="e">
        <f t="shared" si="97"/>
        <v>#N/A</v>
      </c>
      <c r="D1360" s="66" t="e">
        <f>VLOOKUP(K1360,'TCon08 al 2019-02-26'!$A$1:$H$68,8,0)</f>
        <v>#N/A</v>
      </c>
      <c r="E1360" s="66">
        <f t="shared" si="98"/>
        <v>1900</v>
      </c>
      <c r="F1360" s="66">
        <f t="shared" si="95"/>
        <v>0</v>
      </c>
      <c r="G1360" s="10" t="str">
        <f t="shared" si="96"/>
        <v>19000</v>
      </c>
      <c r="H1360" s="489"/>
      <c r="I1360" s="489"/>
      <c r="J1360" s="489"/>
      <c r="K1360" s="489"/>
      <c r="L1360" s="489"/>
      <c r="M1360" s="490"/>
      <c r="N1360" s="491"/>
      <c r="O1360" s="491"/>
      <c r="P1360" s="491"/>
      <c r="Q1360" s="492"/>
      <c r="R1360" s="493"/>
      <c r="S1360" s="489"/>
      <c r="T1360" s="492"/>
      <c r="U1360" s="492"/>
      <c r="V1360" s="493"/>
      <c r="W1360" s="489"/>
      <c r="X1360" s="489"/>
      <c r="Y1360" s="493"/>
      <c r="Z1360" s="489"/>
      <c r="AA1360" s="489"/>
    </row>
    <row r="1361" spans="2:27">
      <c r="B1361" s="66" t="e">
        <f>LEFT(VLOOKUP(K1361,'TCon08 al 2019-02-26'!$A$1:$H$68,6,0),6)</f>
        <v>#N/A</v>
      </c>
      <c r="C1361" s="66" t="e">
        <f t="shared" si="97"/>
        <v>#N/A</v>
      </c>
      <c r="D1361" s="66" t="e">
        <f>VLOOKUP(K1361,'TCon08 al 2019-02-26'!$A$1:$H$68,8,0)</f>
        <v>#N/A</v>
      </c>
      <c r="E1361" s="66">
        <f t="shared" si="98"/>
        <v>1900</v>
      </c>
      <c r="F1361" s="66">
        <f t="shared" si="95"/>
        <v>0</v>
      </c>
      <c r="G1361" s="10" t="str">
        <f t="shared" si="96"/>
        <v>19000</v>
      </c>
      <c r="H1361" s="489"/>
      <c r="I1361" s="489"/>
      <c r="J1361" s="489"/>
      <c r="K1361" s="489"/>
      <c r="L1361" s="489"/>
      <c r="M1361" s="490"/>
      <c r="N1361" s="491"/>
      <c r="O1361" s="491"/>
      <c r="P1361" s="491"/>
      <c r="Q1361" s="492"/>
      <c r="R1361" s="493"/>
      <c r="S1361" s="489"/>
      <c r="T1361" s="492"/>
      <c r="U1361" s="492"/>
      <c r="V1361" s="493"/>
      <c r="W1361" s="489"/>
      <c r="X1361" s="489"/>
      <c r="Y1361" s="493"/>
      <c r="Z1361" s="489"/>
      <c r="AA1361" s="489"/>
    </row>
    <row r="1362" spans="2:27">
      <c r="B1362" s="66" t="e">
        <f>LEFT(VLOOKUP(K1362,'TCon08 al 2019-02-26'!$A$1:$H$68,6,0),6)</f>
        <v>#N/A</v>
      </c>
      <c r="C1362" s="66" t="e">
        <f t="shared" si="97"/>
        <v>#N/A</v>
      </c>
      <c r="D1362" s="66" t="e">
        <f>VLOOKUP(K1362,'TCon08 al 2019-02-26'!$A$1:$H$68,8,0)</f>
        <v>#N/A</v>
      </c>
      <c r="E1362" s="66">
        <f t="shared" si="98"/>
        <v>1900</v>
      </c>
      <c r="F1362" s="66">
        <f t="shared" si="95"/>
        <v>0</v>
      </c>
      <c r="G1362" s="10" t="str">
        <f t="shared" si="96"/>
        <v>19000</v>
      </c>
      <c r="H1362" s="489"/>
      <c r="I1362" s="489"/>
      <c r="J1362" s="489"/>
      <c r="K1362" s="489"/>
      <c r="L1362" s="489"/>
      <c r="M1362" s="490"/>
      <c r="N1362" s="491"/>
      <c r="O1362" s="491"/>
      <c r="P1362" s="491"/>
      <c r="Q1362" s="492"/>
      <c r="R1362" s="493"/>
      <c r="S1362" s="489"/>
      <c r="T1362" s="492"/>
      <c r="U1362" s="492"/>
      <c r="V1362" s="493"/>
      <c r="W1362" s="489"/>
      <c r="X1362" s="489"/>
      <c r="Y1362" s="493"/>
      <c r="Z1362" s="489"/>
      <c r="AA1362" s="489"/>
    </row>
    <row r="1363" spans="2:27">
      <c r="B1363" s="66" t="e">
        <f>LEFT(VLOOKUP(K1363,'TCon08 al 2019-02-26'!$A$1:$H$68,6,0),6)</f>
        <v>#N/A</v>
      </c>
      <c r="C1363" s="66" t="e">
        <f t="shared" si="97"/>
        <v>#N/A</v>
      </c>
      <c r="D1363" s="66" t="e">
        <f>VLOOKUP(K1363,'TCon08 al 2019-02-26'!$A$1:$H$68,8,0)</f>
        <v>#N/A</v>
      </c>
      <c r="E1363" s="66">
        <f t="shared" si="98"/>
        <v>1900</v>
      </c>
      <c r="F1363" s="66">
        <f t="shared" si="95"/>
        <v>0</v>
      </c>
      <c r="G1363" s="10" t="str">
        <f t="shared" si="96"/>
        <v>19000</v>
      </c>
      <c r="H1363" s="489"/>
      <c r="I1363" s="489"/>
      <c r="J1363" s="489"/>
      <c r="K1363" s="489"/>
      <c r="L1363" s="489"/>
      <c r="M1363" s="490"/>
      <c r="N1363" s="491"/>
      <c r="O1363" s="491"/>
      <c r="P1363" s="491"/>
      <c r="Q1363" s="492"/>
      <c r="R1363" s="493"/>
      <c r="S1363" s="489"/>
      <c r="T1363" s="492"/>
      <c r="U1363" s="492"/>
      <c r="V1363" s="493"/>
      <c r="W1363" s="489"/>
      <c r="X1363" s="489"/>
      <c r="Y1363" s="493"/>
      <c r="Z1363" s="489"/>
      <c r="AA1363" s="489"/>
    </row>
    <row r="1364" spans="2:27">
      <c r="B1364" s="66" t="e">
        <f>LEFT(VLOOKUP(K1364,'TCon08 al 2019-02-26'!$A$1:$H$68,6,0),6)</f>
        <v>#N/A</v>
      </c>
      <c r="C1364" s="66" t="e">
        <f t="shared" si="97"/>
        <v>#N/A</v>
      </c>
      <c r="D1364" s="66" t="e">
        <f>VLOOKUP(K1364,'TCon08 al 2019-02-26'!$A$1:$H$68,8,0)</f>
        <v>#N/A</v>
      </c>
      <c r="E1364" s="66">
        <f t="shared" si="98"/>
        <v>1900</v>
      </c>
      <c r="F1364" s="66">
        <f t="shared" si="95"/>
        <v>0</v>
      </c>
      <c r="G1364" s="10" t="str">
        <f t="shared" si="96"/>
        <v>19000</v>
      </c>
      <c r="H1364" s="489"/>
      <c r="I1364" s="489"/>
      <c r="J1364" s="489"/>
      <c r="K1364" s="489"/>
      <c r="L1364" s="489"/>
      <c r="M1364" s="490"/>
      <c r="N1364" s="491"/>
      <c r="O1364" s="491"/>
      <c r="P1364" s="491"/>
      <c r="Q1364" s="492"/>
      <c r="R1364" s="493"/>
      <c r="S1364" s="489"/>
      <c r="T1364" s="492"/>
      <c r="U1364" s="492"/>
      <c r="V1364" s="493"/>
      <c r="W1364" s="489"/>
      <c r="X1364" s="489"/>
      <c r="Y1364" s="493"/>
      <c r="Z1364" s="489"/>
      <c r="AA1364" s="489"/>
    </row>
    <row r="1365" spans="2:27">
      <c r="B1365" s="66" t="e">
        <f>LEFT(VLOOKUP(K1365,'TCon08 al 2019-02-26'!$A$1:$H$68,6,0),6)</f>
        <v>#N/A</v>
      </c>
      <c r="C1365" s="66" t="e">
        <f t="shared" si="97"/>
        <v>#N/A</v>
      </c>
      <c r="D1365" s="66" t="e">
        <f>VLOOKUP(K1365,'TCon08 al 2019-02-26'!$A$1:$H$68,8,0)</f>
        <v>#N/A</v>
      </c>
      <c r="E1365" s="66">
        <f t="shared" si="98"/>
        <v>1900</v>
      </c>
      <c r="F1365" s="66">
        <f t="shared" si="95"/>
        <v>0</v>
      </c>
      <c r="G1365" s="10" t="str">
        <f t="shared" si="96"/>
        <v>19000</v>
      </c>
      <c r="H1365" s="489"/>
      <c r="I1365" s="489"/>
      <c r="J1365" s="489"/>
      <c r="K1365" s="489"/>
      <c r="L1365" s="489"/>
      <c r="M1365" s="490"/>
      <c r="N1365" s="491"/>
      <c r="O1365" s="491"/>
      <c r="P1365" s="491"/>
      <c r="Q1365" s="492"/>
      <c r="R1365" s="493"/>
      <c r="S1365" s="489"/>
      <c r="T1365" s="492"/>
      <c r="U1365" s="492"/>
      <c r="V1365" s="493"/>
      <c r="W1365" s="489"/>
      <c r="X1365" s="489"/>
      <c r="Y1365" s="493"/>
      <c r="Z1365" s="489"/>
      <c r="AA1365" s="489"/>
    </row>
    <row r="1366" spans="2:27">
      <c r="B1366" s="66" t="e">
        <f>LEFT(VLOOKUP(K1366,'TCon08 al 2019-02-26'!$A$1:$H$68,6,0),6)</f>
        <v>#N/A</v>
      </c>
      <c r="C1366" s="66" t="e">
        <f t="shared" si="97"/>
        <v>#N/A</v>
      </c>
      <c r="D1366" s="66" t="e">
        <f>VLOOKUP(K1366,'TCon08 al 2019-02-26'!$A$1:$H$68,8,0)</f>
        <v>#N/A</v>
      </c>
      <c r="E1366" s="66">
        <f t="shared" si="98"/>
        <v>1900</v>
      </c>
      <c r="F1366" s="66">
        <f t="shared" si="95"/>
        <v>0</v>
      </c>
      <c r="G1366" s="10" t="str">
        <f t="shared" si="96"/>
        <v>19000</v>
      </c>
      <c r="H1366" s="489"/>
      <c r="I1366" s="489"/>
      <c r="J1366" s="489"/>
      <c r="K1366" s="489"/>
      <c r="L1366" s="489"/>
      <c r="M1366" s="490"/>
      <c r="N1366" s="491"/>
      <c r="O1366" s="491"/>
      <c r="P1366" s="491"/>
      <c r="Q1366" s="492"/>
      <c r="R1366" s="493"/>
      <c r="S1366" s="489"/>
      <c r="T1366" s="492"/>
      <c r="U1366" s="492"/>
      <c r="V1366" s="493"/>
      <c r="W1366" s="489"/>
      <c r="X1366" s="489"/>
      <c r="Y1366" s="493"/>
      <c r="Z1366" s="489"/>
      <c r="AA1366" s="489"/>
    </row>
    <row r="1367" spans="2:27">
      <c r="B1367" s="66" t="e">
        <f>LEFT(VLOOKUP(K1367,'TCon08 al 2019-02-26'!$A$1:$H$68,6,0),6)</f>
        <v>#N/A</v>
      </c>
      <c r="C1367" s="66" t="e">
        <f t="shared" si="97"/>
        <v>#N/A</v>
      </c>
      <c r="D1367" s="66" t="e">
        <f>VLOOKUP(K1367,'TCon08 al 2019-02-26'!$A$1:$H$68,8,0)</f>
        <v>#N/A</v>
      </c>
      <c r="E1367" s="66">
        <f t="shared" si="98"/>
        <v>1900</v>
      </c>
      <c r="F1367" s="66">
        <f t="shared" si="95"/>
        <v>0</v>
      </c>
      <c r="G1367" s="10" t="str">
        <f t="shared" si="96"/>
        <v>19000</v>
      </c>
      <c r="H1367" s="489"/>
      <c r="I1367" s="489"/>
      <c r="J1367" s="489"/>
      <c r="K1367" s="489"/>
      <c r="L1367" s="489"/>
      <c r="M1367" s="490"/>
      <c r="N1367" s="491"/>
      <c r="O1367" s="491"/>
      <c r="P1367" s="491"/>
      <c r="Q1367" s="492"/>
      <c r="R1367" s="493"/>
      <c r="S1367" s="489"/>
      <c r="T1367" s="492"/>
      <c r="U1367" s="492"/>
      <c r="V1367" s="493"/>
      <c r="W1367" s="489"/>
      <c r="X1367" s="489"/>
      <c r="Y1367" s="493"/>
      <c r="Z1367" s="489"/>
      <c r="AA1367" s="489"/>
    </row>
    <row r="1368" spans="2:27">
      <c r="B1368" s="66" t="e">
        <f>LEFT(VLOOKUP(K1368,'TCon08 al 2019-02-26'!$A$1:$H$68,6,0),6)</f>
        <v>#N/A</v>
      </c>
      <c r="C1368" s="66" t="e">
        <f t="shared" si="97"/>
        <v>#N/A</v>
      </c>
      <c r="D1368" s="66" t="e">
        <f>VLOOKUP(K1368,'TCon08 al 2019-02-26'!$A$1:$H$68,8,0)</f>
        <v>#N/A</v>
      </c>
      <c r="E1368" s="66">
        <f t="shared" si="98"/>
        <v>1900</v>
      </c>
      <c r="F1368" s="66">
        <f t="shared" si="95"/>
        <v>0</v>
      </c>
      <c r="G1368" s="10" t="str">
        <f t="shared" si="96"/>
        <v>19000</v>
      </c>
      <c r="H1368" s="489"/>
      <c r="I1368" s="489"/>
      <c r="J1368" s="489"/>
      <c r="K1368" s="489"/>
      <c r="L1368" s="489"/>
      <c r="M1368" s="490"/>
      <c r="N1368" s="491"/>
      <c r="O1368" s="491"/>
      <c r="P1368" s="491"/>
      <c r="Q1368" s="492"/>
      <c r="R1368" s="493"/>
      <c r="S1368" s="489"/>
      <c r="T1368" s="492"/>
      <c r="U1368" s="492"/>
      <c r="V1368" s="493"/>
      <c r="W1368" s="489"/>
      <c r="X1368" s="489"/>
      <c r="Y1368" s="493"/>
      <c r="Z1368" s="489"/>
      <c r="AA1368" s="489"/>
    </row>
    <row r="1369" spans="2:27">
      <c r="B1369" s="66" t="e">
        <f>LEFT(VLOOKUP(K1369,'TCon08 al 2019-02-26'!$A$1:$H$68,6,0),6)</f>
        <v>#N/A</v>
      </c>
      <c r="C1369" s="66" t="e">
        <f t="shared" si="97"/>
        <v>#N/A</v>
      </c>
      <c r="D1369" s="66" t="e">
        <f>VLOOKUP(K1369,'TCon08 al 2019-02-26'!$A$1:$H$68,8,0)</f>
        <v>#N/A</v>
      </c>
      <c r="E1369" s="66">
        <f t="shared" si="98"/>
        <v>1900</v>
      </c>
      <c r="F1369" s="66">
        <f t="shared" si="95"/>
        <v>0</v>
      </c>
      <c r="G1369" s="10" t="str">
        <f t="shared" si="96"/>
        <v>19000</v>
      </c>
      <c r="H1369" s="489"/>
      <c r="I1369" s="489"/>
      <c r="J1369" s="489"/>
      <c r="K1369" s="489"/>
      <c r="L1369" s="489"/>
      <c r="M1369" s="490"/>
      <c r="N1369" s="491"/>
      <c r="O1369" s="491"/>
      <c r="P1369" s="491"/>
      <c r="Q1369" s="492"/>
      <c r="R1369" s="493"/>
      <c r="S1369" s="489"/>
      <c r="T1369" s="492"/>
      <c r="U1369" s="492"/>
      <c r="V1369" s="493"/>
      <c r="W1369" s="489"/>
      <c r="X1369" s="489"/>
      <c r="Y1369" s="493"/>
      <c r="Z1369" s="489"/>
      <c r="AA1369" s="489"/>
    </row>
    <row r="1370" spans="2:27">
      <c r="B1370" s="66" t="e">
        <f>LEFT(VLOOKUP(K1370,'TCon08 al 2019-02-26'!$A$1:$H$68,6,0),6)</f>
        <v>#N/A</v>
      </c>
      <c r="C1370" s="66" t="e">
        <f t="shared" si="97"/>
        <v>#N/A</v>
      </c>
      <c r="D1370" s="66" t="e">
        <f>VLOOKUP(K1370,'TCon08 al 2019-02-26'!$A$1:$H$68,8,0)</f>
        <v>#N/A</v>
      </c>
      <c r="E1370" s="66">
        <f t="shared" si="98"/>
        <v>1900</v>
      </c>
      <c r="F1370" s="66">
        <f t="shared" si="95"/>
        <v>0</v>
      </c>
      <c r="G1370" s="10" t="str">
        <f t="shared" si="96"/>
        <v>19000</v>
      </c>
      <c r="H1370" s="489"/>
      <c r="I1370" s="489"/>
      <c r="J1370" s="489"/>
      <c r="K1370" s="489"/>
      <c r="L1370" s="489"/>
      <c r="M1370" s="490"/>
      <c r="N1370" s="491"/>
      <c r="O1370" s="491"/>
      <c r="P1370" s="491"/>
      <c r="Q1370" s="492"/>
      <c r="R1370" s="493"/>
      <c r="S1370" s="489"/>
      <c r="T1370" s="492"/>
      <c r="U1370" s="492"/>
      <c r="V1370" s="493"/>
      <c r="W1370" s="489"/>
      <c r="X1370" s="489"/>
      <c r="Y1370" s="493"/>
      <c r="Z1370" s="489"/>
      <c r="AA1370" s="489"/>
    </row>
    <row r="1371" spans="2:27">
      <c r="B1371" s="66" t="e">
        <f>LEFT(VLOOKUP(K1371,'TCon08 al 2019-02-26'!$A$1:$H$68,6,0),6)</f>
        <v>#N/A</v>
      </c>
      <c r="C1371" s="66" t="e">
        <f t="shared" si="97"/>
        <v>#N/A</v>
      </c>
      <c r="D1371" s="66" t="e">
        <f>VLOOKUP(K1371,'TCon08 al 2019-02-26'!$A$1:$H$68,8,0)</f>
        <v>#N/A</v>
      </c>
      <c r="E1371" s="66">
        <f t="shared" si="98"/>
        <v>1900</v>
      </c>
      <c r="F1371" s="66">
        <f t="shared" si="95"/>
        <v>0</v>
      </c>
      <c r="G1371" s="10" t="str">
        <f t="shared" si="96"/>
        <v>19000</v>
      </c>
      <c r="H1371" s="489"/>
      <c r="I1371" s="489"/>
      <c r="J1371" s="489"/>
      <c r="K1371" s="489"/>
      <c r="L1371" s="489"/>
      <c r="M1371" s="490"/>
      <c r="N1371" s="491"/>
      <c r="O1371" s="491"/>
      <c r="P1371" s="491"/>
      <c r="Q1371" s="492"/>
      <c r="R1371" s="493"/>
      <c r="S1371" s="489"/>
      <c r="T1371" s="492"/>
      <c r="U1371" s="492"/>
      <c r="V1371" s="493"/>
      <c r="W1371" s="489"/>
      <c r="X1371" s="489"/>
      <c r="Y1371" s="493"/>
      <c r="Z1371" s="489"/>
      <c r="AA1371" s="489"/>
    </row>
    <row r="1372" spans="2:27">
      <c r="B1372" s="66" t="e">
        <f>LEFT(VLOOKUP(K1372,'TCon08 al 2019-02-26'!$A$1:$H$68,6,0),6)</f>
        <v>#N/A</v>
      </c>
      <c r="C1372" s="66" t="e">
        <f t="shared" si="97"/>
        <v>#N/A</v>
      </c>
      <c r="D1372" s="66" t="e">
        <f>VLOOKUP(K1372,'TCon08 al 2019-02-26'!$A$1:$H$68,8,0)</f>
        <v>#N/A</v>
      </c>
      <c r="E1372" s="66">
        <f t="shared" si="98"/>
        <v>1900</v>
      </c>
      <c r="F1372" s="66">
        <f t="shared" si="95"/>
        <v>0</v>
      </c>
      <c r="G1372" s="10" t="str">
        <f t="shared" si="96"/>
        <v>19000</v>
      </c>
      <c r="H1372" s="489"/>
      <c r="I1372" s="489"/>
      <c r="J1372" s="489"/>
      <c r="K1372" s="489"/>
      <c r="L1372" s="489"/>
      <c r="M1372" s="490"/>
      <c r="N1372" s="491"/>
      <c r="O1372" s="491"/>
      <c r="P1372" s="491"/>
      <c r="Q1372" s="492"/>
      <c r="R1372" s="493"/>
      <c r="S1372" s="489"/>
      <c r="T1372" s="492"/>
      <c r="U1372" s="492"/>
      <c r="V1372" s="493"/>
      <c r="W1372" s="489"/>
      <c r="X1372" s="489"/>
      <c r="Y1372" s="493"/>
      <c r="Z1372" s="489"/>
      <c r="AA1372" s="489"/>
    </row>
    <row r="1373" spans="2:27">
      <c r="B1373" s="66" t="e">
        <f>LEFT(VLOOKUP(K1373,'TCon08 al 2019-02-26'!$A$1:$H$68,6,0),6)</f>
        <v>#N/A</v>
      </c>
      <c r="C1373" s="66" t="e">
        <f t="shared" si="97"/>
        <v>#N/A</v>
      </c>
      <c r="D1373" s="66" t="e">
        <f>VLOOKUP(K1373,'TCon08 al 2019-02-26'!$A$1:$H$68,8,0)</f>
        <v>#N/A</v>
      </c>
      <c r="E1373" s="66">
        <f t="shared" si="98"/>
        <v>1900</v>
      </c>
      <c r="F1373" s="66">
        <f t="shared" si="95"/>
        <v>0</v>
      </c>
      <c r="G1373" s="10" t="str">
        <f t="shared" si="96"/>
        <v>19000</v>
      </c>
      <c r="H1373" s="489"/>
      <c r="I1373" s="489"/>
      <c r="J1373" s="489"/>
      <c r="K1373" s="489"/>
      <c r="L1373" s="489"/>
      <c r="M1373" s="490"/>
      <c r="N1373" s="491"/>
      <c r="O1373" s="491"/>
      <c r="P1373" s="491"/>
      <c r="Q1373" s="492"/>
      <c r="R1373" s="493"/>
      <c r="S1373" s="489"/>
      <c r="T1373" s="492"/>
      <c r="U1373" s="492"/>
      <c r="V1373" s="493"/>
      <c r="W1373" s="489"/>
      <c r="X1373" s="489"/>
      <c r="Y1373" s="493"/>
      <c r="Z1373" s="489"/>
      <c r="AA1373" s="489"/>
    </row>
    <row r="1374" spans="2:27">
      <c r="B1374" s="66" t="e">
        <f>LEFT(VLOOKUP(K1374,'TCon08 al 2019-02-26'!$A$1:$H$68,6,0),6)</f>
        <v>#N/A</v>
      </c>
      <c r="C1374" s="66" t="e">
        <f t="shared" si="97"/>
        <v>#N/A</v>
      </c>
      <c r="D1374" s="66" t="e">
        <f>VLOOKUP(K1374,'TCon08 al 2019-02-26'!$A$1:$H$68,8,0)</f>
        <v>#N/A</v>
      </c>
      <c r="E1374" s="66">
        <f t="shared" si="98"/>
        <v>1900</v>
      </c>
      <c r="F1374" s="66">
        <f t="shared" si="95"/>
        <v>0</v>
      </c>
      <c r="G1374" s="10" t="str">
        <f t="shared" si="96"/>
        <v>19000</v>
      </c>
      <c r="H1374" s="489"/>
      <c r="I1374" s="489"/>
      <c r="J1374" s="489"/>
      <c r="K1374" s="489"/>
      <c r="L1374" s="489"/>
      <c r="M1374" s="490"/>
      <c r="N1374" s="491"/>
      <c r="O1374" s="491"/>
      <c r="P1374" s="491"/>
      <c r="Q1374" s="492"/>
      <c r="R1374" s="493"/>
      <c r="S1374" s="489"/>
      <c r="T1374" s="492"/>
      <c r="U1374" s="492"/>
      <c r="V1374" s="493"/>
      <c r="W1374" s="489"/>
      <c r="X1374" s="489"/>
      <c r="Y1374" s="493"/>
      <c r="Z1374" s="489"/>
      <c r="AA1374" s="489"/>
    </row>
    <row r="1375" spans="2:27">
      <c r="B1375" s="66" t="e">
        <f>LEFT(VLOOKUP(K1375,'TCon08 al 2019-02-26'!$A$1:$H$68,6,0),6)</f>
        <v>#N/A</v>
      </c>
      <c r="C1375" s="66" t="e">
        <f t="shared" si="97"/>
        <v>#N/A</v>
      </c>
      <c r="D1375" s="66" t="e">
        <f>VLOOKUP(K1375,'TCon08 al 2019-02-26'!$A$1:$H$68,8,0)</f>
        <v>#N/A</v>
      </c>
      <c r="E1375" s="66">
        <f t="shared" si="98"/>
        <v>1900</v>
      </c>
      <c r="F1375" s="66">
        <f t="shared" si="95"/>
        <v>0</v>
      </c>
      <c r="G1375" s="10" t="str">
        <f t="shared" si="96"/>
        <v>19000</v>
      </c>
      <c r="H1375" s="489"/>
      <c r="I1375" s="489"/>
      <c r="J1375" s="489"/>
      <c r="K1375" s="489"/>
      <c r="L1375" s="489"/>
      <c r="M1375" s="490"/>
      <c r="N1375" s="491"/>
      <c r="O1375" s="491"/>
      <c r="P1375" s="491"/>
      <c r="Q1375" s="492"/>
      <c r="R1375" s="493"/>
      <c r="S1375" s="489"/>
      <c r="T1375" s="492"/>
      <c r="U1375" s="492"/>
      <c r="V1375" s="493"/>
      <c r="W1375" s="489"/>
      <c r="X1375" s="489"/>
      <c r="Y1375" s="493"/>
      <c r="Z1375" s="489"/>
      <c r="AA1375" s="489"/>
    </row>
    <row r="1376" spans="2:27">
      <c r="B1376" s="66" t="e">
        <f>LEFT(VLOOKUP(K1376,'TCon08 al 2019-02-26'!$A$1:$H$68,6,0),6)</f>
        <v>#N/A</v>
      </c>
      <c r="C1376" s="66" t="e">
        <f t="shared" si="97"/>
        <v>#N/A</v>
      </c>
      <c r="D1376" s="66" t="e">
        <f>VLOOKUP(K1376,'TCon08 al 2019-02-26'!$A$1:$H$68,8,0)</f>
        <v>#N/A</v>
      </c>
      <c r="E1376" s="66">
        <f t="shared" si="98"/>
        <v>1900</v>
      </c>
      <c r="F1376" s="66">
        <f t="shared" si="95"/>
        <v>0</v>
      </c>
      <c r="G1376" s="10" t="str">
        <f t="shared" si="96"/>
        <v>19000</v>
      </c>
      <c r="H1376" s="489"/>
      <c r="I1376" s="489"/>
      <c r="J1376" s="489"/>
      <c r="K1376" s="489"/>
      <c r="L1376" s="489"/>
      <c r="M1376" s="490"/>
      <c r="N1376" s="491"/>
      <c r="O1376" s="491"/>
      <c r="P1376" s="491"/>
      <c r="Q1376" s="492"/>
      <c r="R1376" s="493"/>
      <c r="S1376" s="489"/>
      <c r="T1376" s="492"/>
      <c r="U1376" s="492"/>
      <c r="V1376" s="493"/>
      <c r="W1376" s="489"/>
      <c r="X1376" s="489"/>
      <c r="Y1376" s="493"/>
      <c r="Z1376" s="489"/>
      <c r="AA1376" s="489"/>
    </row>
    <row r="1377" spans="2:27">
      <c r="B1377" s="66" t="e">
        <f>LEFT(VLOOKUP(K1377,'TCon08 al 2019-02-26'!$A$1:$H$68,6,0),6)</f>
        <v>#N/A</v>
      </c>
      <c r="C1377" s="66" t="e">
        <f t="shared" si="97"/>
        <v>#N/A</v>
      </c>
      <c r="D1377" s="66" t="e">
        <f>VLOOKUP(K1377,'TCon08 al 2019-02-26'!$A$1:$H$68,8,0)</f>
        <v>#N/A</v>
      </c>
      <c r="E1377" s="66">
        <f t="shared" si="98"/>
        <v>1900</v>
      </c>
      <c r="F1377" s="66">
        <f t="shared" si="95"/>
        <v>0</v>
      </c>
      <c r="G1377" s="10" t="str">
        <f t="shared" si="96"/>
        <v>19000</v>
      </c>
      <c r="H1377" s="489"/>
      <c r="I1377" s="489"/>
      <c r="J1377" s="489"/>
      <c r="K1377" s="489"/>
      <c r="L1377" s="489"/>
      <c r="M1377" s="490"/>
      <c r="N1377" s="491"/>
      <c r="O1377" s="491"/>
      <c r="P1377" s="491"/>
      <c r="Q1377" s="492"/>
      <c r="R1377" s="493"/>
      <c r="S1377" s="489"/>
      <c r="T1377" s="492"/>
      <c r="U1377" s="492"/>
      <c r="V1377" s="493"/>
      <c r="W1377" s="489"/>
      <c r="X1377" s="489"/>
      <c r="Y1377" s="493"/>
      <c r="Z1377" s="489"/>
      <c r="AA1377" s="489"/>
    </row>
    <row r="1378" spans="2:27">
      <c r="B1378" s="66" t="e">
        <f>LEFT(VLOOKUP(K1378,'TCon08 al 2019-02-26'!$A$1:$H$68,6,0),6)</f>
        <v>#N/A</v>
      </c>
      <c r="C1378" s="66" t="e">
        <f t="shared" si="97"/>
        <v>#N/A</v>
      </c>
      <c r="D1378" s="66" t="e">
        <f>VLOOKUP(K1378,'TCon08 al 2019-02-26'!$A$1:$H$68,8,0)</f>
        <v>#N/A</v>
      </c>
      <c r="E1378" s="66">
        <f t="shared" si="98"/>
        <v>1900</v>
      </c>
      <c r="F1378" s="66">
        <f t="shared" si="95"/>
        <v>0</v>
      </c>
      <c r="G1378" s="10" t="str">
        <f t="shared" si="96"/>
        <v>19000</v>
      </c>
      <c r="H1378" s="489"/>
      <c r="I1378" s="489"/>
      <c r="J1378" s="489"/>
      <c r="K1378" s="489"/>
      <c r="L1378" s="489"/>
      <c r="M1378" s="490"/>
      <c r="N1378" s="491"/>
      <c r="O1378" s="491"/>
      <c r="P1378" s="491"/>
      <c r="Q1378" s="492"/>
      <c r="R1378" s="493"/>
      <c r="S1378" s="489"/>
      <c r="T1378" s="492"/>
      <c r="U1378" s="492"/>
      <c r="V1378" s="493"/>
      <c r="W1378" s="489"/>
      <c r="X1378" s="489"/>
      <c r="Y1378" s="493"/>
      <c r="Z1378" s="489"/>
      <c r="AA1378" s="489"/>
    </row>
    <row r="1379" spans="2:27">
      <c r="B1379" s="66" t="e">
        <f>LEFT(VLOOKUP(K1379,'TCon08 al 2019-02-26'!$A$1:$H$68,6,0),6)</f>
        <v>#N/A</v>
      </c>
      <c r="C1379" s="66" t="e">
        <f t="shared" si="97"/>
        <v>#N/A</v>
      </c>
      <c r="D1379" s="66" t="e">
        <f>VLOOKUP(K1379,'TCon08 al 2019-02-26'!$A$1:$H$68,8,0)</f>
        <v>#N/A</v>
      </c>
      <c r="E1379" s="66">
        <f t="shared" si="98"/>
        <v>1900</v>
      </c>
      <c r="F1379" s="66">
        <f t="shared" si="95"/>
        <v>0</v>
      </c>
      <c r="G1379" s="10" t="str">
        <f t="shared" si="96"/>
        <v>19000</v>
      </c>
      <c r="H1379" s="489"/>
      <c r="I1379" s="489"/>
      <c r="J1379" s="489"/>
      <c r="K1379" s="489"/>
      <c r="L1379" s="489"/>
      <c r="M1379" s="490"/>
      <c r="N1379" s="491"/>
      <c r="O1379" s="491"/>
      <c r="P1379" s="491"/>
      <c r="Q1379" s="492"/>
      <c r="R1379" s="493"/>
      <c r="S1379" s="489"/>
      <c r="T1379" s="492"/>
      <c r="U1379" s="492"/>
      <c r="V1379" s="493"/>
      <c r="W1379" s="489"/>
      <c r="X1379" s="489"/>
      <c r="Y1379" s="493"/>
      <c r="Z1379" s="489"/>
      <c r="AA1379" s="489"/>
    </row>
    <row r="1380" spans="2:27">
      <c r="B1380" s="66" t="e">
        <f>LEFT(VLOOKUP(K1380,'TCon08 al 2019-02-26'!$A$1:$H$68,6,0),6)</f>
        <v>#N/A</v>
      </c>
      <c r="C1380" s="66" t="e">
        <f t="shared" si="97"/>
        <v>#N/A</v>
      </c>
      <c r="D1380" s="66" t="e">
        <f>VLOOKUP(K1380,'TCon08 al 2019-02-26'!$A$1:$H$68,8,0)</f>
        <v>#N/A</v>
      </c>
      <c r="E1380" s="66">
        <f t="shared" si="98"/>
        <v>1900</v>
      </c>
      <c r="F1380" s="66">
        <f t="shared" si="95"/>
        <v>0</v>
      </c>
      <c r="G1380" s="10" t="str">
        <f t="shared" si="96"/>
        <v>19000</v>
      </c>
      <c r="H1380" s="489"/>
      <c r="I1380" s="489"/>
      <c r="J1380" s="489"/>
      <c r="K1380" s="489"/>
      <c r="L1380" s="489"/>
      <c r="M1380" s="490"/>
      <c r="N1380" s="491"/>
      <c r="O1380" s="491"/>
      <c r="P1380" s="491"/>
      <c r="Q1380" s="492"/>
      <c r="R1380" s="493"/>
      <c r="S1380" s="489"/>
      <c r="T1380" s="492"/>
      <c r="U1380" s="492"/>
      <c r="V1380" s="493"/>
      <c r="W1380" s="489"/>
      <c r="X1380" s="489"/>
      <c r="Y1380" s="493"/>
      <c r="Z1380" s="489"/>
      <c r="AA1380" s="489"/>
    </row>
    <row r="1381" spans="2:27">
      <c r="B1381" s="66" t="e">
        <f>LEFT(VLOOKUP(K1381,'TCon08 al 2019-02-26'!$A$1:$H$68,6,0),6)</f>
        <v>#N/A</v>
      </c>
      <c r="C1381" s="66" t="e">
        <f t="shared" si="97"/>
        <v>#N/A</v>
      </c>
      <c r="D1381" s="66" t="e">
        <f>VLOOKUP(K1381,'TCon08 al 2019-02-26'!$A$1:$H$68,8,0)</f>
        <v>#N/A</v>
      </c>
      <c r="E1381" s="66">
        <f t="shared" si="98"/>
        <v>1900</v>
      </c>
      <c r="F1381" s="66">
        <f t="shared" si="95"/>
        <v>0</v>
      </c>
      <c r="G1381" s="10" t="str">
        <f t="shared" si="96"/>
        <v>19000</v>
      </c>
      <c r="H1381" s="489"/>
      <c r="I1381" s="489"/>
      <c r="J1381" s="489"/>
      <c r="K1381" s="489"/>
      <c r="L1381" s="489"/>
      <c r="M1381" s="490"/>
      <c r="N1381" s="491"/>
      <c r="O1381" s="491"/>
      <c r="P1381" s="491"/>
      <c r="Q1381" s="492"/>
      <c r="R1381" s="493"/>
      <c r="S1381" s="489"/>
      <c r="T1381" s="492"/>
      <c r="U1381" s="492"/>
      <c r="V1381" s="493"/>
      <c r="W1381" s="489"/>
      <c r="X1381" s="489"/>
      <c r="Y1381" s="493"/>
      <c r="Z1381" s="489"/>
      <c r="AA1381" s="489"/>
    </row>
    <row r="1382" spans="2:27">
      <c r="B1382" s="66" t="e">
        <f>LEFT(VLOOKUP(K1382,'TCon08 al 2019-02-26'!$A$1:$H$68,6,0),6)</f>
        <v>#N/A</v>
      </c>
      <c r="C1382" s="66" t="e">
        <f t="shared" si="97"/>
        <v>#N/A</v>
      </c>
      <c r="D1382" s="66" t="e">
        <f>VLOOKUP(K1382,'TCon08 al 2019-02-26'!$A$1:$H$68,8,0)</f>
        <v>#N/A</v>
      </c>
      <c r="E1382" s="66">
        <f t="shared" si="98"/>
        <v>1900</v>
      </c>
      <c r="F1382" s="66">
        <f t="shared" si="95"/>
        <v>0</v>
      </c>
      <c r="G1382" s="10" t="str">
        <f t="shared" si="96"/>
        <v>19000</v>
      </c>
      <c r="H1382" s="489"/>
      <c r="I1382" s="489"/>
      <c r="J1382" s="489"/>
      <c r="K1382" s="489"/>
      <c r="L1382" s="489"/>
      <c r="M1382" s="490"/>
      <c r="N1382" s="491"/>
      <c r="O1382" s="491"/>
      <c r="P1382" s="491"/>
      <c r="Q1382" s="492"/>
      <c r="R1382" s="493"/>
      <c r="S1382" s="489"/>
      <c r="T1382" s="492"/>
      <c r="U1382" s="492"/>
      <c r="V1382" s="493"/>
      <c r="W1382" s="489"/>
      <c r="X1382" s="489"/>
      <c r="Y1382" s="493"/>
      <c r="Z1382" s="489"/>
      <c r="AA1382" s="489"/>
    </row>
    <row r="1383" spans="2:27">
      <c r="B1383" s="66" t="e">
        <f>LEFT(VLOOKUP(K1383,'TCon08 al 2019-02-26'!$A$1:$H$68,6,0),6)</f>
        <v>#N/A</v>
      </c>
      <c r="C1383" s="66" t="e">
        <f t="shared" si="97"/>
        <v>#N/A</v>
      </c>
      <c r="D1383" s="66" t="e">
        <f>VLOOKUP(K1383,'TCon08 al 2019-02-26'!$A$1:$H$68,8,0)</f>
        <v>#N/A</v>
      </c>
      <c r="E1383" s="66">
        <f t="shared" si="98"/>
        <v>1900</v>
      </c>
      <c r="F1383" s="66">
        <f t="shared" si="95"/>
        <v>0</v>
      </c>
      <c r="G1383" s="10" t="str">
        <f t="shared" si="96"/>
        <v>19000</v>
      </c>
      <c r="H1383" s="489"/>
      <c r="I1383" s="489"/>
      <c r="J1383" s="489"/>
      <c r="K1383" s="489"/>
      <c r="L1383" s="489"/>
      <c r="M1383" s="490"/>
      <c r="N1383" s="491"/>
      <c r="O1383" s="491"/>
      <c r="P1383" s="491"/>
      <c r="Q1383" s="492"/>
      <c r="R1383" s="493"/>
      <c r="S1383" s="489"/>
      <c r="T1383" s="492"/>
      <c r="U1383" s="492"/>
      <c r="V1383" s="493"/>
      <c r="W1383" s="489"/>
      <c r="X1383" s="489"/>
      <c r="Y1383" s="493"/>
      <c r="Z1383" s="489"/>
      <c r="AA1383" s="489"/>
    </row>
    <row r="1384" spans="2:27">
      <c r="B1384" s="66" t="e">
        <f>LEFT(VLOOKUP(K1384,'TCon08 al 2019-02-26'!$A$1:$H$68,6,0),6)</f>
        <v>#N/A</v>
      </c>
      <c r="C1384" s="66" t="e">
        <f t="shared" si="97"/>
        <v>#N/A</v>
      </c>
      <c r="D1384" s="66" t="e">
        <f>VLOOKUP(K1384,'TCon08 al 2019-02-26'!$A$1:$H$68,8,0)</f>
        <v>#N/A</v>
      </c>
      <c r="E1384" s="66">
        <f t="shared" si="98"/>
        <v>1900</v>
      </c>
      <c r="F1384" s="66">
        <f t="shared" si="95"/>
        <v>0</v>
      </c>
      <c r="G1384" s="10" t="str">
        <f t="shared" si="96"/>
        <v>19000</v>
      </c>
      <c r="H1384" s="489"/>
      <c r="I1384" s="489"/>
      <c r="J1384" s="489"/>
      <c r="K1384" s="489"/>
      <c r="L1384" s="489"/>
      <c r="M1384" s="490"/>
      <c r="N1384" s="491"/>
      <c r="O1384" s="491"/>
      <c r="P1384" s="491"/>
      <c r="Q1384" s="492"/>
      <c r="R1384" s="493"/>
      <c r="S1384" s="489"/>
      <c r="T1384" s="492"/>
      <c r="U1384" s="492"/>
      <c r="V1384" s="493"/>
      <c r="W1384" s="489"/>
      <c r="X1384" s="489"/>
      <c r="Y1384" s="493"/>
      <c r="Z1384" s="489"/>
      <c r="AA1384" s="489"/>
    </row>
    <row r="1385" spans="2:27">
      <c r="B1385" s="66" t="e">
        <f>LEFT(VLOOKUP(K1385,'TCon08 al 2019-02-26'!$A$1:$H$68,6,0),6)</f>
        <v>#N/A</v>
      </c>
      <c r="C1385" s="66" t="e">
        <f t="shared" si="97"/>
        <v>#N/A</v>
      </c>
      <c r="D1385" s="66" t="e">
        <f>VLOOKUP(K1385,'TCon08 al 2019-02-26'!$A$1:$H$68,8,0)</f>
        <v>#N/A</v>
      </c>
      <c r="E1385" s="66">
        <f t="shared" si="98"/>
        <v>1900</v>
      </c>
      <c r="F1385" s="66">
        <f t="shared" si="95"/>
        <v>0</v>
      </c>
      <c r="G1385" s="10" t="str">
        <f t="shared" si="96"/>
        <v>19000</v>
      </c>
      <c r="H1385" s="489"/>
      <c r="I1385" s="489"/>
      <c r="J1385" s="489"/>
      <c r="K1385" s="489"/>
      <c r="L1385" s="489"/>
      <c r="M1385" s="490"/>
      <c r="N1385" s="491"/>
      <c r="O1385" s="491"/>
      <c r="P1385" s="491"/>
      <c r="Q1385" s="492"/>
      <c r="R1385" s="493"/>
      <c r="S1385" s="489"/>
      <c r="T1385" s="492"/>
      <c r="U1385" s="492"/>
      <c r="V1385" s="493"/>
      <c r="W1385" s="489"/>
      <c r="X1385" s="489"/>
      <c r="Y1385" s="493"/>
      <c r="Z1385" s="489"/>
      <c r="AA1385" s="489"/>
    </row>
    <row r="1386" spans="2:27">
      <c r="B1386" s="66" t="e">
        <f>LEFT(VLOOKUP(K1386,'TCon08 al 2019-02-26'!$A$1:$H$68,6,0),6)</f>
        <v>#N/A</v>
      </c>
      <c r="C1386" s="66" t="e">
        <f t="shared" si="97"/>
        <v>#N/A</v>
      </c>
      <c r="D1386" s="66" t="e">
        <f>VLOOKUP(K1386,'TCon08 al 2019-02-26'!$A$1:$H$68,8,0)</f>
        <v>#N/A</v>
      </c>
      <c r="E1386" s="66">
        <f t="shared" si="98"/>
        <v>1900</v>
      </c>
      <c r="F1386" s="66">
        <f t="shared" si="95"/>
        <v>0</v>
      </c>
      <c r="G1386" s="10" t="str">
        <f t="shared" si="96"/>
        <v>19000</v>
      </c>
      <c r="H1386" s="489"/>
      <c r="I1386" s="489"/>
      <c r="J1386" s="489"/>
      <c r="K1386" s="489"/>
      <c r="L1386" s="489"/>
      <c r="M1386" s="490"/>
      <c r="N1386" s="491"/>
      <c r="O1386" s="491"/>
      <c r="P1386" s="491"/>
      <c r="Q1386" s="492"/>
      <c r="R1386" s="493"/>
      <c r="S1386" s="489"/>
      <c r="T1386" s="492"/>
      <c r="U1386" s="492"/>
      <c r="V1386" s="493"/>
      <c r="W1386" s="489"/>
      <c r="X1386" s="489"/>
      <c r="Y1386" s="493"/>
      <c r="Z1386" s="489"/>
      <c r="AA1386" s="489"/>
    </row>
    <row r="1387" spans="2:27">
      <c r="B1387" s="66" t="e">
        <f>LEFT(VLOOKUP(K1387,'TCon08 al 2019-02-26'!$A$1:$H$68,6,0),6)</f>
        <v>#N/A</v>
      </c>
      <c r="C1387" s="66" t="e">
        <f t="shared" si="97"/>
        <v>#N/A</v>
      </c>
      <c r="D1387" s="66" t="e">
        <f>VLOOKUP(K1387,'TCon08 al 2019-02-26'!$A$1:$H$68,8,0)</f>
        <v>#N/A</v>
      </c>
      <c r="E1387" s="66">
        <f t="shared" si="98"/>
        <v>1900</v>
      </c>
      <c r="F1387" s="66">
        <f t="shared" si="95"/>
        <v>0</v>
      </c>
      <c r="G1387" s="10" t="str">
        <f t="shared" si="96"/>
        <v>19000</v>
      </c>
      <c r="H1387" s="489"/>
      <c r="I1387" s="489"/>
      <c r="J1387" s="489"/>
      <c r="K1387" s="489"/>
      <c r="L1387" s="489"/>
      <c r="M1387" s="490"/>
      <c r="N1387" s="491"/>
      <c r="O1387" s="491"/>
      <c r="P1387" s="491"/>
      <c r="Q1387" s="492"/>
      <c r="R1387" s="493"/>
      <c r="S1387" s="489"/>
      <c r="T1387" s="492"/>
      <c r="U1387" s="492"/>
      <c r="V1387" s="493"/>
      <c r="W1387" s="489"/>
      <c r="X1387" s="489"/>
      <c r="Y1387" s="493"/>
      <c r="Z1387" s="489"/>
      <c r="AA1387" s="489"/>
    </row>
    <row r="1388" spans="2:27">
      <c r="B1388" s="66" t="e">
        <f>LEFT(VLOOKUP(K1388,'TCon08 al 2019-02-26'!$A$1:$H$68,6,0),6)</f>
        <v>#N/A</v>
      </c>
      <c r="C1388" s="66" t="e">
        <f t="shared" si="97"/>
        <v>#N/A</v>
      </c>
      <c r="D1388" s="66" t="e">
        <f>VLOOKUP(K1388,'TCon08 al 2019-02-26'!$A$1:$H$68,8,0)</f>
        <v>#N/A</v>
      </c>
      <c r="E1388" s="66">
        <f t="shared" si="98"/>
        <v>1900</v>
      </c>
      <c r="F1388" s="66">
        <f t="shared" si="95"/>
        <v>0</v>
      </c>
      <c r="G1388" s="10" t="str">
        <f t="shared" si="96"/>
        <v>19000</v>
      </c>
      <c r="H1388" s="489"/>
      <c r="I1388" s="489"/>
      <c r="J1388" s="489"/>
      <c r="K1388" s="489"/>
      <c r="L1388" s="489"/>
      <c r="M1388" s="490"/>
      <c r="N1388" s="491"/>
      <c r="O1388" s="491"/>
      <c r="P1388" s="491"/>
      <c r="Q1388" s="492"/>
      <c r="R1388" s="493"/>
      <c r="S1388" s="489"/>
      <c r="T1388" s="492"/>
      <c r="U1388" s="492"/>
      <c r="V1388" s="493"/>
      <c r="W1388" s="489"/>
      <c r="X1388" s="489"/>
      <c r="Y1388" s="493"/>
      <c r="Z1388" s="489"/>
      <c r="AA1388" s="489"/>
    </row>
    <row r="1389" spans="2:27">
      <c r="B1389" s="66" t="e">
        <f>LEFT(VLOOKUP(K1389,'TCon08 al 2019-02-26'!$A$1:$H$68,6,0),6)</f>
        <v>#N/A</v>
      </c>
      <c r="C1389" s="66" t="e">
        <f t="shared" si="97"/>
        <v>#N/A</v>
      </c>
      <c r="D1389" s="66" t="e">
        <f>VLOOKUP(K1389,'TCon08 al 2019-02-26'!$A$1:$H$68,8,0)</f>
        <v>#N/A</v>
      </c>
      <c r="E1389" s="66">
        <f t="shared" si="98"/>
        <v>1900</v>
      </c>
      <c r="F1389" s="66">
        <f t="shared" si="95"/>
        <v>0</v>
      </c>
      <c r="G1389" s="10" t="str">
        <f t="shared" si="96"/>
        <v>19000</v>
      </c>
      <c r="H1389" s="489"/>
      <c r="I1389" s="489"/>
      <c r="J1389" s="489"/>
      <c r="K1389" s="489"/>
      <c r="L1389" s="489"/>
      <c r="M1389" s="490"/>
      <c r="N1389" s="491"/>
      <c r="O1389" s="491"/>
      <c r="P1389" s="491"/>
      <c r="Q1389" s="492"/>
      <c r="R1389" s="493"/>
      <c r="S1389" s="489"/>
      <c r="T1389" s="492"/>
      <c r="U1389" s="492"/>
      <c r="V1389" s="493"/>
      <c r="W1389" s="489"/>
      <c r="X1389" s="489"/>
      <c r="Y1389" s="493"/>
      <c r="Z1389" s="489"/>
      <c r="AA1389" s="489"/>
    </row>
    <row r="1390" spans="2:27">
      <c r="B1390" s="66" t="e">
        <f>LEFT(VLOOKUP(K1390,'TCon08 al 2019-02-26'!$A$1:$H$68,6,0),6)</f>
        <v>#N/A</v>
      </c>
      <c r="C1390" s="66" t="e">
        <f t="shared" si="97"/>
        <v>#N/A</v>
      </c>
      <c r="D1390" s="66" t="e">
        <f>VLOOKUP(K1390,'TCon08 al 2019-02-26'!$A$1:$H$68,8,0)</f>
        <v>#N/A</v>
      </c>
      <c r="E1390" s="66">
        <f t="shared" si="98"/>
        <v>1900</v>
      </c>
      <c r="F1390" s="66">
        <f t="shared" si="95"/>
        <v>0</v>
      </c>
      <c r="G1390" s="10" t="str">
        <f t="shared" si="96"/>
        <v>19000</v>
      </c>
      <c r="H1390" s="489"/>
      <c r="I1390" s="489"/>
      <c r="J1390" s="489"/>
      <c r="K1390" s="489"/>
      <c r="L1390" s="489"/>
      <c r="M1390" s="490"/>
      <c r="N1390" s="491"/>
      <c r="O1390" s="491"/>
      <c r="P1390" s="491"/>
      <c r="Q1390" s="492"/>
      <c r="R1390" s="493"/>
      <c r="S1390" s="489"/>
      <c r="T1390" s="492"/>
      <c r="U1390" s="492"/>
      <c r="V1390" s="493"/>
      <c r="W1390" s="489"/>
      <c r="X1390" s="489"/>
      <c r="Y1390" s="493"/>
      <c r="Z1390" s="489"/>
      <c r="AA1390" s="489"/>
    </row>
    <row r="1391" spans="2:27">
      <c r="B1391" s="66" t="e">
        <f>LEFT(VLOOKUP(K1391,'TCon08 al 2019-02-26'!$A$1:$H$68,6,0),6)</f>
        <v>#N/A</v>
      </c>
      <c r="C1391" s="66" t="e">
        <f t="shared" si="97"/>
        <v>#N/A</v>
      </c>
      <c r="D1391" s="66" t="e">
        <f>VLOOKUP(K1391,'TCon08 al 2019-02-26'!$A$1:$H$68,8,0)</f>
        <v>#N/A</v>
      </c>
      <c r="E1391" s="66">
        <f t="shared" si="98"/>
        <v>1900</v>
      </c>
      <c r="F1391" s="66">
        <f t="shared" si="95"/>
        <v>0</v>
      </c>
      <c r="G1391" s="10" t="str">
        <f t="shared" si="96"/>
        <v>19000</v>
      </c>
      <c r="H1391" s="489"/>
      <c r="I1391" s="489"/>
      <c r="J1391" s="489"/>
      <c r="K1391" s="489"/>
      <c r="L1391" s="489"/>
      <c r="M1391" s="490"/>
      <c r="N1391" s="491"/>
      <c r="O1391" s="491"/>
      <c r="P1391" s="491"/>
      <c r="Q1391" s="492"/>
      <c r="R1391" s="493"/>
      <c r="S1391" s="489"/>
      <c r="T1391" s="492"/>
      <c r="U1391" s="492"/>
      <c r="V1391" s="493"/>
      <c r="W1391" s="489"/>
      <c r="X1391" s="489"/>
      <c r="Y1391" s="493"/>
      <c r="Z1391" s="489"/>
      <c r="AA1391" s="489"/>
    </row>
    <row r="1392" spans="2:27">
      <c r="B1392" s="66" t="e">
        <f>LEFT(VLOOKUP(K1392,'TCon08 al 2019-02-26'!$A$1:$H$68,6,0),6)</f>
        <v>#N/A</v>
      </c>
      <c r="C1392" s="66" t="e">
        <f t="shared" si="97"/>
        <v>#N/A</v>
      </c>
      <c r="D1392" s="66" t="e">
        <f>VLOOKUP(K1392,'TCon08 al 2019-02-26'!$A$1:$H$68,8,0)</f>
        <v>#N/A</v>
      </c>
      <c r="E1392" s="66">
        <f t="shared" si="98"/>
        <v>1900</v>
      </c>
      <c r="F1392" s="66">
        <f t="shared" si="95"/>
        <v>0</v>
      </c>
      <c r="G1392" s="10" t="str">
        <f t="shared" si="96"/>
        <v>19000</v>
      </c>
      <c r="H1392" s="489"/>
      <c r="I1392" s="489"/>
      <c r="J1392" s="489"/>
      <c r="K1392" s="489"/>
      <c r="L1392" s="489"/>
      <c r="M1392" s="490"/>
      <c r="N1392" s="491"/>
      <c r="O1392" s="491"/>
      <c r="P1392" s="491"/>
      <c r="Q1392" s="492"/>
      <c r="R1392" s="493"/>
      <c r="S1392" s="489"/>
      <c r="T1392" s="492"/>
      <c r="U1392" s="492"/>
      <c r="V1392" s="493"/>
      <c r="W1392" s="489"/>
      <c r="X1392" s="489"/>
      <c r="Y1392" s="493"/>
      <c r="Z1392" s="489"/>
      <c r="AA1392" s="489"/>
    </row>
    <row r="1393" spans="2:27">
      <c r="B1393" s="66" t="e">
        <f>LEFT(VLOOKUP(K1393,'TCon08 al 2019-02-26'!$A$1:$H$68,6,0),6)</f>
        <v>#N/A</v>
      </c>
      <c r="C1393" s="66" t="e">
        <f t="shared" si="97"/>
        <v>#N/A</v>
      </c>
      <c r="D1393" s="66" t="e">
        <f>VLOOKUP(K1393,'TCon08 al 2019-02-26'!$A$1:$H$68,8,0)</f>
        <v>#N/A</v>
      </c>
      <c r="E1393" s="66">
        <f t="shared" si="98"/>
        <v>1900</v>
      </c>
      <c r="F1393" s="66">
        <f t="shared" si="95"/>
        <v>0</v>
      </c>
      <c r="G1393" s="10" t="str">
        <f t="shared" si="96"/>
        <v>19000</v>
      </c>
      <c r="H1393" s="489"/>
      <c r="I1393" s="489"/>
      <c r="J1393" s="489"/>
      <c r="K1393" s="489"/>
      <c r="L1393" s="489"/>
      <c r="M1393" s="490"/>
      <c r="N1393" s="491"/>
      <c r="O1393" s="491"/>
      <c r="P1393" s="491"/>
      <c r="Q1393" s="492"/>
      <c r="R1393" s="493"/>
      <c r="S1393" s="489"/>
      <c r="T1393" s="492"/>
      <c r="U1393" s="492"/>
      <c r="V1393" s="493"/>
      <c r="W1393" s="489"/>
      <c r="X1393" s="489"/>
      <c r="Y1393" s="493"/>
      <c r="Z1393" s="489"/>
      <c r="AA1393" s="489"/>
    </row>
    <row r="1394" spans="2:27">
      <c r="B1394" s="66" t="e">
        <f>LEFT(VLOOKUP(K1394,'TCon08 al 2019-02-26'!$A$1:$H$68,6,0),6)</f>
        <v>#N/A</v>
      </c>
      <c r="C1394" s="66" t="e">
        <f t="shared" si="97"/>
        <v>#N/A</v>
      </c>
      <c r="D1394" s="66" t="e">
        <f>VLOOKUP(K1394,'TCon08 al 2019-02-26'!$A$1:$H$68,8,0)</f>
        <v>#N/A</v>
      </c>
      <c r="E1394" s="66">
        <f t="shared" si="98"/>
        <v>1900</v>
      </c>
      <c r="F1394" s="66">
        <f t="shared" si="95"/>
        <v>0</v>
      </c>
      <c r="G1394" s="10" t="str">
        <f t="shared" si="96"/>
        <v>19000</v>
      </c>
      <c r="H1394" s="489"/>
      <c r="I1394" s="489"/>
      <c r="J1394" s="489"/>
      <c r="K1394" s="489"/>
      <c r="L1394" s="489"/>
      <c r="M1394" s="490"/>
      <c r="N1394" s="491"/>
      <c r="O1394" s="491"/>
      <c r="P1394" s="491"/>
      <c r="Q1394" s="492"/>
      <c r="R1394" s="493"/>
      <c r="S1394" s="489"/>
      <c r="T1394" s="492"/>
      <c r="U1394" s="492"/>
      <c r="V1394" s="493"/>
      <c r="W1394" s="489"/>
      <c r="X1394" s="489"/>
      <c r="Y1394" s="493"/>
      <c r="Z1394" s="489"/>
      <c r="AA1394" s="489"/>
    </row>
    <row r="1395" spans="2:27">
      <c r="B1395" s="66" t="e">
        <f>LEFT(VLOOKUP(K1395,'TCon08 al 2019-02-26'!$A$1:$H$68,6,0),6)</f>
        <v>#N/A</v>
      </c>
      <c r="C1395" s="66" t="e">
        <f t="shared" si="97"/>
        <v>#N/A</v>
      </c>
      <c r="D1395" s="66" t="e">
        <f>VLOOKUP(K1395,'TCon08 al 2019-02-26'!$A$1:$H$68,8,0)</f>
        <v>#N/A</v>
      </c>
      <c r="E1395" s="66">
        <f t="shared" si="98"/>
        <v>1900</v>
      </c>
      <c r="F1395" s="66">
        <f t="shared" si="95"/>
        <v>0</v>
      </c>
      <c r="G1395" s="10" t="str">
        <f t="shared" si="96"/>
        <v>19000</v>
      </c>
      <c r="H1395" s="489"/>
      <c r="I1395" s="489"/>
      <c r="J1395" s="489"/>
      <c r="K1395" s="489"/>
      <c r="L1395" s="489"/>
      <c r="M1395" s="490"/>
      <c r="N1395" s="491"/>
      <c r="O1395" s="491"/>
      <c r="P1395" s="491"/>
      <c r="Q1395" s="492"/>
      <c r="R1395" s="493"/>
      <c r="S1395" s="489"/>
      <c r="T1395" s="492"/>
      <c r="U1395" s="492"/>
      <c r="V1395" s="493"/>
      <c r="W1395" s="489"/>
      <c r="X1395" s="489"/>
      <c r="Y1395" s="493"/>
      <c r="Z1395" s="489"/>
      <c r="AA1395" s="489"/>
    </row>
    <row r="1396" spans="2:27">
      <c r="B1396" s="66" t="e">
        <f>LEFT(VLOOKUP(K1396,'TCon08 al 2019-02-26'!$A$1:$H$68,6,0),6)</f>
        <v>#N/A</v>
      </c>
      <c r="C1396" s="66" t="e">
        <f t="shared" si="97"/>
        <v>#N/A</v>
      </c>
      <c r="D1396" s="66" t="e">
        <f>VLOOKUP(K1396,'TCon08 al 2019-02-26'!$A$1:$H$68,8,0)</f>
        <v>#N/A</v>
      </c>
      <c r="E1396" s="66">
        <f t="shared" si="98"/>
        <v>1900</v>
      </c>
      <c r="F1396" s="66">
        <f t="shared" si="95"/>
        <v>0</v>
      </c>
      <c r="G1396" s="10" t="str">
        <f t="shared" si="96"/>
        <v>19000</v>
      </c>
      <c r="H1396" s="489"/>
      <c r="I1396" s="489"/>
      <c r="J1396" s="489"/>
      <c r="K1396" s="489"/>
      <c r="L1396" s="489"/>
      <c r="M1396" s="490"/>
      <c r="N1396" s="491"/>
      <c r="O1396" s="491"/>
      <c r="P1396" s="491"/>
      <c r="Q1396" s="492"/>
      <c r="R1396" s="493"/>
      <c r="S1396" s="489"/>
      <c r="T1396" s="492"/>
      <c r="U1396" s="492"/>
      <c r="V1396" s="493"/>
      <c r="W1396" s="489"/>
      <c r="X1396" s="489"/>
      <c r="Y1396" s="493"/>
      <c r="Z1396" s="489"/>
      <c r="AA1396" s="489"/>
    </row>
    <row r="1397" spans="2:27">
      <c r="B1397" s="66" t="e">
        <f>LEFT(VLOOKUP(K1397,'TCon08 al 2019-02-26'!$A$1:$H$68,6,0),6)</f>
        <v>#N/A</v>
      </c>
      <c r="C1397" s="66" t="e">
        <f t="shared" si="97"/>
        <v>#N/A</v>
      </c>
      <c r="D1397" s="66" t="e">
        <f>VLOOKUP(K1397,'TCon08 al 2019-02-26'!$A$1:$H$68,8,0)</f>
        <v>#N/A</v>
      </c>
      <c r="E1397" s="66">
        <f t="shared" si="98"/>
        <v>1900</v>
      </c>
      <c r="F1397" s="66">
        <f t="shared" si="95"/>
        <v>0</v>
      </c>
      <c r="G1397" s="10" t="str">
        <f t="shared" si="96"/>
        <v>19000</v>
      </c>
      <c r="H1397" s="489"/>
      <c r="I1397" s="489"/>
      <c r="J1397" s="489"/>
      <c r="K1397" s="489"/>
      <c r="L1397" s="489"/>
      <c r="M1397" s="490"/>
      <c r="N1397" s="491"/>
      <c r="O1397" s="491"/>
      <c r="P1397" s="491"/>
      <c r="Q1397" s="492"/>
      <c r="R1397" s="493"/>
      <c r="S1397" s="489"/>
      <c r="T1397" s="492"/>
      <c r="U1397" s="492"/>
      <c r="V1397" s="493"/>
      <c r="W1397" s="489"/>
      <c r="X1397" s="489"/>
      <c r="Y1397" s="493"/>
      <c r="Z1397" s="489"/>
      <c r="AA1397" s="489"/>
    </row>
    <row r="1398" spans="2:27">
      <c r="B1398" s="66" t="e">
        <f>LEFT(VLOOKUP(K1398,'TCon08 al 2019-02-26'!$A$1:$H$68,6,0),6)</f>
        <v>#N/A</v>
      </c>
      <c r="C1398" s="66" t="e">
        <f t="shared" si="97"/>
        <v>#N/A</v>
      </c>
      <c r="D1398" s="66" t="e">
        <f>VLOOKUP(K1398,'TCon08 al 2019-02-26'!$A$1:$H$68,8,0)</f>
        <v>#N/A</v>
      </c>
      <c r="E1398" s="66">
        <f t="shared" si="98"/>
        <v>1900</v>
      </c>
      <c r="F1398" s="66">
        <f t="shared" si="95"/>
        <v>0</v>
      </c>
      <c r="G1398" s="10" t="str">
        <f t="shared" si="96"/>
        <v>19000</v>
      </c>
      <c r="H1398" s="489"/>
      <c r="I1398" s="489"/>
      <c r="J1398" s="489"/>
      <c r="K1398" s="489"/>
      <c r="L1398" s="489"/>
      <c r="M1398" s="490"/>
      <c r="N1398" s="491"/>
      <c r="O1398" s="491"/>
      <c r="P1398" s="491"/>
      <c r="Q1398" s="492"/>
      <c r="R1398" s="493"/>
      <c r="S1398" s="489"/>
      <c r="T1398" s="492"/>
      <c r="U1398" s="492"/>
      <c r="V1398" s="493"/>
      <c r="W1398" s="489"/>
      <c r="X1398" s="489"/>
      <c r="Y1398" s="493"/>
      <c r="Z1398" s="489"/>
      <c r="AA1398" s="489"/>
    </row>
    <row r="1399" spans="2:27">
      <c r="B1399" s="66" t="e">
        <f>LEFT(VLOOKUP(K1399,'TCon08 al 2019-02-26'!$A$1:$H$68,6,0),6)</f>
        <v>#N/A</v>
      </c>
      <c r="C1399" s="66" t="e">
        <f t="shared" si="97"/>
        <v>#N/A</v>
      </c>
      <c r="D1399" s="66" t="e">
        <f>VLOOKUP(K1399,'TCon08 al 2019-02-26'!$A$1:$H$68,8,0)</f>
        <v>#N/A</v>
      </c>
      <c r="E1399" s="66">
        <f t="shared" si="98"/>
        <v>1900</v>
      </c>
      <c r="F1399" s="66">
        <f t="shared" si="95"/>
        <v>0</v>
      </c>
      <c r="G1399" s="10" t="str">
        <f t="shared" si="96"/>
        <v>19000</v>
      </c>
      <c r="H1399" s="489"/>
      <c r="I1399" s="489"/>
      <c r="J1399" s="489"/>
      <c r="K1399" s="489"/>
      <c r="L1399" s="489"/>
      <c r="M1399" s="490"/>
      <c r="N1399" s="491"/>
      <c r="O1399" s="491"/>
      <c r="P1399" s="491"/>
      <c r="Q1399" s="492"/>
      <c r="R1399" s="493"/>
      <c r="S1399" s="489"/>
      <c r="T1399" s="492"/>
      <c r="U1399" s="492"/>
      <c r="V1399" s="493"/>
      <c r="W1399" s="489"/>
      <c r="X1399" s="489"/>
      <c r="Y1399" s="493"/>
      <c r="Z1399" s="489"/>
      <c r="AA1399" s="489"/>
    </row>
    <row r="1400" spans="2:27">
      <c r="B1400" s="66" t="e">
        <f>LEFT(VLOOKUP(K1400,'TCon08 al 2019-02-26'!$A$1:$H$68,6,0),6)</f>
        <v>#N/A</v>
      </c>
      <c r="C1400" s="66" t="e">
        <f t="shared" si="97"/>
        <v>#N/A</v>
      </c>
      <c r="D1400" s="66" t="e">
        <f>VLOOKUP(K1400,'TCon08 al 2019-02-26'!$A$1:$H$68,8,0)</f>
        <v>#N/A</v>
      </c>
      <c r="E1400" s="66">
        <f t="shared" si="98"/>
        <v>1900</v>
      </c>
      <c r="F1400" s="66">
        <f t="shared" si="95"/>
        <v>0</v>
      </c>
      <c r="G1400" s="10" t="str">
        <f t="shared" si="96"/>
        <v>19000</v>
      </c>
      <c r="H1400" s="489"/>
      <c r="I1400" s="489"/>
      <c r="J1400" s="489"/>
      <c r="K1400" s="489"/>
      <c r="L1400" s="489"/>
      <c r="M1400" s="490"/>
      <c r="N1400" s="491"/>
      <c r="O1400" s="491"/>
      <c r="P1400" s="491"/>
      <c r="Q1400" s="492"/>
      <c r="R1400" s="493"/>
      <c r="S1400" s="489"/>
      <c r="T1400" s="492"/>
      <c r="U1400" s="492"/>
      <c r="V1400" s="493"/>
      <c r="W1400" s="489"/>
      <c r="X1400" s="489"/>
      <c r="Y1400" s="493"/>
      <c r="Z1400" s="489"/>
      <c r="AA1400" s="489"/>
    </row>
    <row r="1401" spans="2:27">
      <c r="B1401" s="66" t="e">
        <f>LEFT(VLOOKUP(K1401,'TCon08 al 2019-02-26'!$A$1:$H$68,6,0),6)</f>
        <v>#N/A</v>
      </c>
      <c r="C1401" s="66" t="e">
        <f t="shared" si="97"/>
        <v>#N/A</v>
      </c>
      <c r="D1401" s="66" t="e">
        <f>VLOOKUP(K1401,'TCon08 al 2019-02-26'!$A$1:$H$68,8,0)</f>
        <v>#N/A</v>
      </c>
      <c r="E1401" s="66">
        <f t="shared" si="98"/>
        <v>1900</v>
      </c>
      <c r="F1401" s="66">
        <f t="shared" si="95"/>
        <v>0</v>
      </c>
      <c r="G1401" s="10" t="str">
        <f t="shared" si="96"/>
        <v>19000</v>
      </c>
      <c r="H1401" s="489"/>
      <c r="I1401" s="489"/>
      <c r="J1401" s="489"/>
      <c r="K1401" s="489"/>
      <c r="L1401" s="489"/>
      <c r="M1401" s="490"/>
      <c r="N1401" s="491"/>
      <c r="O1401" s="491"/>
      <c r="P1401" s="491"/>
      <c r="Q1401" s="492"/>
      <c r="R1401" s="493"/>
      <c r="S1401" s="489"/>
      <c r="T1401" s="492"/>
      <c r="U1401" s="492"/>
      <c r="V1401" s="493"/>
      <c r="W1401" s="489"/>
      <c r="X1401" s="489"/>
      <c r="Y1401" s="493"/>
      <c r="Z1401" s="489"/>
      <c r="AA1401" s="489"/>
    </row>
    <row r="1402" spans="2:27">
      <c r="B1402" s="66" t="e">
        <f>LEFT(VLOOKUP(K1402,'TCon08 al 2019-02-26'!$A$1:$H$68,6,0),6)</f>
        <v>#N/A</v>
      </c>
      <c r="C1402" s="66" t="e">
        <f t="shared" si="97"/>
        <v>#N/A</v>
      </c>
      <c r="D1402" s="66" t="e">
        <f>VLOOKUP(K1402,'TCon08 al 2019-02-26'!$A$1:$H$68,8,0)</f>
        <v>#N/A</v>
      </c>
      <c r="E1402" s="66">
        <f t="shared" si="98"/>
        <v>1900</v>
      </c>
      <c r="F1402" s="66">
        <f t="shared" si="95"/>
        <v>0</v>
      </c>
      <c r="G1402" s="10" t="str">
        <f t="shared" si="96"/>
        <v>19000</v>
      </c>
      <c r="H1402" s="489"/>
      <c r="I1402" s="489"/>
      <c r="J1402" s="489"/>
      <c r="K1402" s="489"/>
      <c r="L1402" s="489"/>
      <c r="M1402" s="490"/>
      <c r="N1402" s="491"/>
      <c r="O1402" s="491"/>
      <c r="P1402" s="491"/>
      <c r="Q1402" s="492"/>
      <c r="R1402" s="493"/>
      <c r="S1402" s="489"/>
      <c r="T1402" s="492"/>
      <c r="U1402" s="492"/>
      <c r="V1402" s="493"/>
      <c r="W1402" s="489"/>
      <c r="X1402" s="489"/>
      <c r="Y1402" s="493"/>
      <c r="Z1402" s="489"/>
      <c r="AA1402" s="489"/>
    </row>
    <row r="1403" spans="2:27">
      <c r="B1403" s="66" t="e">
        <f>LEFT(VLOOKUP(K1403,'TCon08 al 2019-02-26'!$A$1:$H$68,6,0),6)</f>
        <v>#N/A</v>
      </c>
      <c r="C1403" s="66" t="e">
        <f t="shared" si="97"/>
        <v>#N/A</v>
      </c>
      <c r="D1403" s="66" t="e">
        <f>VLOOKUP(K1403,'TCon08 al 2019-02-26'!$A$1:$H$68,8,0)</f>
        <v>#N/A</v>
      </c>
      <c r="E1403" s="66">
        <f t="shared" si="98"/>
        <v>1900</v>
      </c>
      <c r="F1403" s="66">
        <f t="shared" si="95"/>
        <v>0</v>
      </c>
      <c r="G1403" s="10" t="str">
        <f t="shared" si="96"/>
        <v>19000</v>
      </c>
      <c r="H1403" s="489"/>
      <c r="I1403" s="489"/>
      <c r="J1403" s="489"/>
      <c r="K1403" s="489"/>
      <c r="L1403" s="489"/>
      <c r="M1403" s="490"/>
      <c r="N1403" s="491"/>
      <c r="O1403" s="491"/>
      <c r="P1403" s="491"/>
      <c r="Q1403" s="492"/>
      <c r="R1403" s="493"/>
      <c r="S1403" s="489"/>
      <c r="T1403" s="492"/>
      <c r="U1403" s="492"/>
      <c r="V1403" s="493"/>
      <c r="W1403" s="489"/>
      <c r="X1403" s="489"/>
      <c r="Y1403" s="493"/>
      <c r="Z1403" s="489"/>
      <c r="AA1403" s="489"/>
    </row>
    <row r="1404" spans="2:27">
      <c r="B1404" s="66" t="e">
        <f>LEFT(VLOOKUP(K1404,'TCon08 al 2019-02-26'!$A$1:$H$68,6,0),6)</f>
        <v>#N/A</v>
      </c>
      <c r="C1404" s="66" t="e">
        <f t="shared" si="97"/>
        <v>#N/A</v>
      </c>
      <c r="D1404" s="66" t="e">
        <f>VLOOKUP(K1404,'TCon08 al 2019-02-26'!$A$1:$H$68,8,0)</f>
        <v>#N/A</v>
      </c>
      <c r="E1404" s="66">
        <f t="shared" si="98"/>
        <v>1900</v>
      </c>
      <c r="F1404" s="66">
        <f t="shared" si="95"/>
        <v>0</v>
      </c>
      <c r="G1404" s="10" t="str">
        <f t="shared" si="96"/>
        <v>19000</v>
      </c>
      <c r="H1404" s="489"/>
      <c r="I1404" s="489"/>
      <c r="J1404" s="489"/>
      <c r="K1404" s="489"/>
      <c r="L1404" s="489"/>
      <c r="M1404" s="490"/>
      <c r="N1404" s="491"/>
      <c r="O1404" s="491"/>
      <c r="P1404" s="491"/>
      <c r="Q1404" s="492"/>
      <c r="R1404" s="493"/>
      <c r="S1404" s="489"/>
      <c r="T1404" s="492"/>
      <c r="U1404" s="492"/>
      <c r="V1404" s="493"/>
      <c r="W1404" s="489"/>
      <c r="X1404" s="489"/>
      <c r="Y1404" s="493"/>
      <c r="Z1404" s="489"/>
      <c r="AA1404" s="489"/>
    </row>
    <row r="1405" spans="2:27">
      <c r="B1405" s="66" t="e">
        <f>LEFT(VLOOKUP(K1405,'TCon08 al 2019-02-26'!$A$1:$H$68,6,0),6)</f>
        <v>#N/A</v>
      </c>
      <c r="C1405" s="66" t="e">
        <f t="shared" si="97"/>
        <v>#N/A</v>
      </c>
      <c r="D1405" s="66" t="e">
        <f>VLOOKUP(K1405,'TCon08 al 2019-02-26'!$A$1:$H$68,8,0)</f>
        <v>#N/A</v>
      </c>
      <c r="E1405" s="66">
        <f t="shared" si="98"/>
        <v>1900</v>
      </c>
      <c r="F1405" s="66">
        <f t="shared" si="95"/>
        <v>0</v>
      </c>
      <c r="G1405" s="10" t="str">
        <f t="shared" si="96"/>
        <v>19000</v>
      </c>
      <c r="H1405" s="489"/>
      <c r="I1405" s="489"/>
      <c r="J1405" s="489"/>
      <c r="K1405" s="489"/>
      <c r="L1405" s="489"/>
      <c r="M1405" s="490"/>
      <c r="N1405" s="491"/>
      <c r="O1405" s="491"/>
      <c r="P1405" s="491"/>
      <c r="Q1405" s="492"/>
      <c r="R1405" s="493"/>
      <c r="S1405" s="489"/>
      <c r="T1405" s="492"/>
      <c r="U1405" s="492"/>
      <c r="V1405" s="493"/>
      <c r="W1405" s="489"/>
      <c r="X1405" s="489"/>
      <c r="Y1405" s="493"/>
      <c r="Z1405" s="489"/>
      <c r="AA1405" s="489"/>
    </row>
    <row r="1406" spans="2:27">
      <c r="B1406" s="66" t="e">
        <f>LEFT(VLOOKUP(K1406,'TCon08 al 2019-02-26'!$A$1:$H$68,6,0),6)</f>
        <v>#N/A</v>
      </c>
      <c r="C1406" s="66" t="e">
        <f t="shared" si="97"/>
        <v>#N/A</v>
      </c>
      <c r="D1406" s="66" t="e">
        <f>VLOOKUP(K1406,'TCon08 al 2019-02-26'!$A$1:$H$68,8,0)</f>
        <v>#N/A</v>
      </c>
      <c r="E1406" s="66">
        <f t="shared" si="98"/>
        <v>1900</v>
      </c>
      <c r="F1406" s="66">
        <f t="shared" si="95"/>
        <v>0</v>
      </c>
      <c r="G1406" s="10" t="str">
        <f t="shared" si="96"/>
        <v>19000</v>
      </c>
      <c r="H1406" s="489"/>
      <c r="I1406" s="489"/>
      <c r="J1406" s="489"/>
      <c r="K1406" s="489"/>
      <c r="L1406" s="489"/>
      <c r="M1406" s="490"/>
      <c r="N1406" s="491"/>
      <c r="O1406" s="491"/>
      <c r="P1406" s="491"/>
      <c r="Q1406" s="492"/>
      <c r="R1406" s="493"/>
      <c r="S1406" s="489"/>
      <c r="T1406" s="492"/>
      <c r="U1406" s="492"/>
      <c r="V1406" s="493"/>
      <c r="W1406" s="489"/>
      <c r="X1406" s="489"/>
      <c r="Y1406" s="493"/>
      <c r="Z1406" s="489"/>
      <c r="AA1406" s="489"/>
    </row>
    <row r="1407" spans="2:27">
      <c r="B1407" s="66" t="e">
        <f>LEFT(VLOOKUP(K1407,'TCon08 al 2019-02-26'!$A$1:$H$68,6,0),6)</f>
        <v>#N/A</v>
      </c>
      <c r="C1407" s="66" t="e">
        <f t="shared" si="97"/>
        <v>#N/A</v>
      </c>
      <c r="D1407" s="66" t="e">
        <f>VLOOKUP(K1407,'TCon08 al 2019-02-26'!$A$1:$H$68,8,0)</f>
        <v>#N/A</v>
      </c>
      <c r="E1407" s="66">
        <f t="shared" si="98"/>
        <v>1900</v>
      </c>
      <c r="F1407" s="66">
        <f t="shared" si="95"/>
        <v>0</v>
      </c>
      <c r="G1407" s="10" t="str">
        <f t="shared" si="96"/>
        <v>19000</v>
      </c>
      <c r="H1407" s="489"/>
      <c r="I1407" s="489"/>
      <c r="J1407" s="489"/>
      <c r="K1407" s="489"/>
      <c r="L1407" s="489"/>
      <c r="M1407" s="490"/>
      <c r="N1407" s="491"/>
      <c r="O1407" s="491"/>
      <c r="P1407" s="491"/>
      <c r="Q1407" s="492"/>
      <c r="R1407" s="493"/>
      <c r="S1407" s="489"/>
      <c r="T1407" s="492"/>
      <c r="U1407" s="492"/>
      <c r="V1407" s="493"/>
      <c r="W1407" s="489"/>
      <c r="X1407" s="489"/>
      <c r="Y1407" s="493"/>
      <c r="Z1407" s="489"/>
      <c r="AA1407" s="489"/>
    </row>
    <row r="1408" spans="2:27">
      <c r="B1408" s="66" t="e">
        <f>LEFT(VLOOKUP(K1408,'TCon08 al 2019-02-26'!$A$1:$H$68,6,0),6)</f>
        <v>#N/A</v>
      </c>
      <c r="C1408" s="66" t="e">
        <f t="shared" si="97"/>
        <v>#N/A</v>
      </c>
      <c r="D1408" s="66" t="e">
        <f>VLOOKUP(K1408,'TCon08 al 2019-02-26'!$A$1:$H$68,8,0)</f>
        <v>#N/A</v>
      </c>
      <c r="E1408" s="66">
        <f t="shared" si="98"/>
        <v>1900</v>
      </c>
      <c r="F1408" s="66">
        <f t="shared" si="95"/>
        <v>0</v>
      </c>
      <c r="G1408" s="10" t="str">
        <f t="shared" si="96"/>
        <v>19000</v>
      </c>
      <c r="H1408" s="489"/>
      <c r="I1408" s="489"/>
      <c r="J1408" s="489"/>
      <c r="K1408" s="489"/>
      <c r="L1408" s="489"/>
      <c r="M1408" s="490"/>
      <c r="N1408" s="491"/>
      <c r="O1408" s="491"/>
      <c r="P1408" s="491"/>
      <c r="Q1408" s="492"/>
      <c r="R1408" s="493"/>
      <c r="S1408" s="489"/>
      <c r="T1408" s="492"/>
      <c r="U1408" s="492"/>
      <c r="V1408" s="493"/>
      <c r="W1408" s="489"/>
      <c r="X1408" s="489"/>
      <c r="Y1408" s="493"/>
      <c r="Z1408" s="489"/>
      <c r="AA1408" s="489"/>
    </row>
    <row r="1409" spans="2:27">
      <c r="B1409" s="66" t="e">
        <f>LEFT(VLOOKUP(K1409,'TCon08 al 2019-02-26'!$A$1:$H$68,6,0),6)</f>
        <v>#N/A</v>
      </c>
      <c r="C1409" s="66" t="e">
        <f t="shared" si="97"/>
        <v>#N/A</v>
      </c>
      <c r="D1409" s="66" t="e">
        <f>VLOOKUP(K1409,'TCon08 al 2019-02-26'!$A$1:$H$68,8,0)</f>
        <v>#N/A</v>
      </c>
      <c r="E1409" s="66">
        <f t="shared" si="98"/>
        <v>1900</v>
      </c>
      <c r="F1409" s="66">
        <f t="shared" si="95"/>
        <v>0</v>
      </c>
      <c r="G1409" s="10" t="str">
        <f t="shared" si="96"/>
        <v>19000</v>
      </c>
      <c r="H1409" s="489"/>
      <c r="I1409" s="489"/>
      <c r="J1409" s="489"/>
      <c r="K1409" s="489"/>
      <c r="L1409" s="489"/>
      <c r="M1409" s="490"/>
      <c r="N1409" s="491"/>
      <c r="O1409" s="491"/>
      <c r="P1409" s="491"/>
      <c r="Q1409" s="492"/>
      <c r="R1409" s="493"/>
      <c r="S1409" s="489"/>
      <c r="T1409" s="492"/>
      <c r="U1409" s="492"/>
      <c r="V1409" s="493"/>
      <c r="W1409" s="489"/>
      <c r="X1409" s="489"/>
      <c r="Y1409" s="493"/>
      <c r="Z1409" s="489"/>
      <c r="AA1409" s="489"/>
    </row>
    <row r="1410" spans="2:27">
      <c r="B1410" s="66" t="e">
        <f>LEFT(VLOOKUP(K1410,'TCon08 al 2019-02-26'!$A$1:$H$68,6,0),6)</f>
        <v>#N/A</v>
      </c>
      <c r="C1410" s="66" t="e">
        <f t="shared" si="97"/>
        <v>#N/A</v>
      </c>
      <c r="D1410" s="66" t="e">
        <f>VLOOKUP(K1410,'TCon08 al 2019-02-26'!$A$1:$H$68,8,0)</f>
        <v>#N/A</v>
      </c>
      <c r="E1410" s="66">
        <f t="shared" si="98"/>
        <v>1900</v>
      </c>
      <c r="F1410" s="66">
        <f t="shared" si="95"/>
        <v>0</v>
      </c>
      <c r="G1410" s="10" t="str">
        <f t="shared" si="96"/>
        <v>19000</v>
      </c>
      <c r="H1410" s="489"/>
      <c r="I1410" s="489"/>
      <c r="J1410" s="489"/>
      <c r="K1410" s="489"/>
      <c r="L1410" s="489"/>
      <c r="M1410" s="490"/>
      <c r="N1410" s="491"/>
      <c r="O1410" s="491"/>
      <c r="P1410" s="491"/>
      <c r="Q1410" s="492"/>
      <c r="R1410" s="493"/>
      <c r="S1410" s="489"/>
      <c r="T1410" s="492"/>
      <c r="U1410" s="492"/>
      <c r="V1410" s="493"/>
      <c r="W1410" s="489"/>
      <c r="X1410" s="489"/>
      <c r="Y1410" s="493"/>
      <c r="Z1410" s="489"/>
      <c r="AA1410" s="489"/>
    </row>
    <row r="1411" spans="2:27">
      <c r="B1411" s="66" t="e">
        <f>LEFT(VLOOKUP(K1411,'TCon08 al 2019-02-26'!$A$1:$H$68,6,0),6)</f>
        <v>#N/A</v>
      </c>
      <c r="C1411" s="66" t="e">
        <f t="shared" si="97"/>
        <v>#N/A</v>
      </c>
      <c r="D1411" s="66" t="e">
        <f>VLOOKUP(K1411,'TCon08 al 2019-02-26'!$A$1:$H$68,8,0)</f>
        <v>#N/A</v>
      </c>
      <c r="E1411" s="66">
        <f t="shared" si="98"/>
        <v>1900</v>
      </c>
      <c r="F1411" s="66">
        <f t="shared" si="95"/>
        <v>0</v>
      </c>
      <c r="G1411" s="10" t="str">
        <f t="shared" si="96"/>
        <v>19000</v>
      </c>
      <c r="H1411" s="489"/>
      <c r="I1411" s="489"/>
      <c r="J1411" s="489"/>
      <c r="K1411" s="489"/>
      <c r="L1411" s="489"/>
      <c r="M1411" s="490"/>
      <c r="N1411" s="491"/>
      <c r="O1411" s="491"/>
      <c r="P1411" s="491"/>
      <c r="Q1411" s="492"/>
      <c r="R1411" s="493"/>
      <c r="S1411" s="489"/>
      <c r="T1411" s="492"/>
      <c r="U1411" s="492"/>
      <c r="V1411" s="493"/>
      <c r="W1411" s="489"/>
      <c r="X1411" s="489"/>
      <c r="Y1411" s="493"/>
      <c r="Z1411" s="489"/>
      <c r="AA1411" s="489"/>
    </row>
    <row r="1412" spans="2:27">
      <c r="B1412" s="66" t="e">
        <f>LEFT(VLOOKUP(K1412,'TCon08 al 2019-02-26'!$A$1:$H$68,6,0),6)</f>
        <v>#N/A</v>
      </c>
      <c r="C1412" s="66" t="e">
        <f t="shared" si="97"/>
        <v>#N/A</v>
      </c>
      <c r="D1412" s="66" t="e">
        <f>VLOOKUP(K1412,'TCon08 al 2019-02-26'!$A$1:$H$68,8,0)</f>
        <v>#N/A</v>
      </c>
      <c r="E1412" s="66">
        <f t="shared" si="98"/>
        <v>1900</v>
      </c>
      <c r="F1412" s="66">
        <f t="shared" si="95"/>
        <v>0</v>
      </c>
      <c r="G1412" s="10" t="str">
        <f t="shared" si="96"/>
        <v>19000</v>
      </c>
      <c r="H1412" s="489"/>
      <c r="I1412" s="489"/>
      <c r="J1412" s="489"/>
      <c r="K1412" s="489"/>
      <c r="L1412" s="489"/>
      <c r="M1412" s="490"/>
      <c r="N1412" s="491"/>
      <c r="O1412" s="491"/>
      <c r="P1412" s="491"/>
      <c r="Q1412" s="492"/>
      <c r="R1412" s="493"/>
      <c r="S1412" s="489"/>
      <c r="T1412" s="492"/>
      <c r="U1412" s="492"/>
      <c r="V1412" s="493"/>
      <c r="W1412" s="489"/>
      <c r="X1412" s="489"/>
      <c r="Y1412" s="493"/>
      <c r="Z1412" s="489"/>
      <c r="AA1412" s="489"/>
    </row>
    <row r="1413" spans="2:27">
      <c r="B1413" s="66" t="e">
        <f>LEFT(VLOOKUP(K1413,'TCon08 al 2019-02-26'!$A$1:$H$68,6,0),6)</f>
        <v>#N/A</v>
      </c>
      <c r="C1413" s="66" t="e">
        <f t="shared" si="97"/>
        <v>#N/A</v>
      </c>
      <c r="D1413" s="66" t="e">
        <f>VLOOKUP(K1413,'TCon08 al 2019-02-26'!$A$1:$H$68,8,0)</f>
        <v>#N/A</v>
      </c>
      <c r="E1413" s="66">
        <f t="shared" si="98"/>
        <v>1900</v>
      </c>
      <c r="F1413" s="66">
        <f t="shared" ref="F1413:F1476" si="99">+IF(J1413=0,0,MONTH(J1413))</f>
        <v>0</v>
      </c>
      <c r="G1413" s="10" t="str">
        <f t="shared" ref="G1413:G1476" si="100">+E1413&amp;F1413</f>
        <v>19000</v>
      </c>
      <c r="H1413" s="489"/>
      <c r="I1413" s="489"/>
      <c r="J1413" s="489"/>
      <c r="K1413" s="489"/>
      <c r="L1413" s="489"/>
      <c r="M1413" s="490"/>
      <c r="N1413" s="491"/>
      <c r="O1413" s="491"/>
      <c r="P1413" s="491"/>
      <c r="Q1413" s="492"/>
      <c r="R1413" s="493"/>
      <c r="S1413" s="489"/>
      <c r="T1413" s="492"/>
      <c r="U1413" s="492"/>
      <c r="V1413" s="493"/>
      <c r="W1413" s="489"/>
      <c r="X1413" s="489"/>
      <c r="Y1413" s="493"/>
      <c r="Z1413" s="489"/>
      <c r="AA1413" s="489"/>
    </row>
    <row r="1414" spans="2:27">
      <c r="B1414" s="66" t="e">
        <f>LEFT(VLOOKUP(K1414,'TCon08 al 2019-02-26'!$A$1:$H$68,6,0),6)</f>
        <v>#N/A</v>
      </c>
      <c r="C1414" s="66" t="e">
        <f t="shared" si="97"/>
        <v>#N/A</v>
      </c>
      <c r="D1414" s="66" t="e">
        <f>VLOOKUP(K1414,'TCon08 al 2019-02-26'!$A$1:$H$68,8,0)</f>
        <v>#N/A</v>
      </c>
      <c r="E1414" s="66">
        <f t="shared" si="98"/>
        <v>1900</v>
      </c>
      <c r="F1414" s="66">
        <f t="shared" si="99"/>
        <v>0</v>
      </c>
      <c r="G1414" s="10" t="str">
        <f t="shared" si="100"/>
        <v>19000</v>
      </c>
      <c r="H1414" s="489"/>
      <c r="I1414" s="489"/>
      <c r="J1414" s="489"/>
      <c r="K1414" s="489"/>
      <c r="L1414" s="489"/>
      <c r="M1414" s="490"/>
      <c r="N1414" s="491"/>
      <c r="O1414" s="491"/>
      <c r="P1414" s="491"/>
      <c r="Q1414" s="492"/>
      <c r="R1414" s="493"/>
      <c r="S1414" s="489"/>
      <c r="T1414" s="492"/>
      <c r="U1414" s="492"/>
      <c r="V1414" s="493"/>
      <c r="W1414" s="489"/>
      <c r="X1414" s="489"/>
      <c r="Y1414" s="493"/>
      <c r="Z1414" s="489"/>
      <c r="AA1414" s="489"/>
    </row>
    <row r="1415" spans="2:27">
      <c r="B1415" s="66" t="e">
        <f>LEFT(VLOOKUP(K1415,'TCon08 al 2019-02-26'!$A$1:$H$68,6,0),6)</f>
        <v>#N/A</v>
      </c>
      <c r="C1415" s="66" t="e">
        <f t="shared" si="97"/>
        <v>#N/A</v>
      </c>
      <c r="D1415" s="66" t="e">
        <f>VLOOKUP(K1415,'TCon08 al 2019-02-26'!$A$1:$H$68,8,0)</f>
        <v>#N/A</v>
      </c>
      <c r="E1415" s="66">
        <f t="shared" si="98"/>
        <v>1900</v>
      </c>
      <c r="F1415" s="66">
        <f t="shared" si="99"/>
        <v>0</v>
      </c>
      <c r="G1415" s="10" t="str">
        <f t="shared" si="100"/>
        <v>19000</v>
      </c>
      <c r="H1415" s="489"/>
      <c r="I1415" s="489"/>
      <c r="J1415" s="489"/>
      <c r="K1415" s="489"/>
      <c r="L1415" s="489"/>
      <c r="M1415" s="490"/>
      <c r="N1415" s="491"/>
      <c r="O1415" s="491"/>
      <c r="P1415" s="491"/>
      <c r="Q1415" s="492"/>
      <c r="R1415" s="493"/>
      <c r="S1415" s="489"/>
      <c r="T1415" s="492"/>
      <c r="U1415" s="492"/>
      <c r="V1415" s="493"/>
      <c r="W1415" s="489"/>
      <c r="X1415" s="489"/>
      <c r="Y1415" s="493"/>
      <c r="Z1415" s="489"/>
      <c r="AA1415" s="489"/>
    </row>
    <row r="1416" spans="2:27">
      <c r="B1416" s="66" t="e">
        <f>LEFT(VLOOKUP(K1416,'TCon08 al 2019-02-26'!$A$1:$H$68,6,0),6)</f>
        <v>#N/A</v>
      </c>
      <c r="C1416" s="66" t="e">
        <f t="shared" si="97"/>
        <v>#N/A</v>
      </c>
      <c r="D1416" s="66" t="e">
        <f>VLOOKUP(K1416,'TCon08 al 2019-02-26'!$A$1:$H$68,8,0)</f>
        <v>#N/A</v>
      </c>
      <c r="E1416" s="66">
        <f t="shared" si="98"/>
        <v>1900</v>
      </c>
      <c r="F1416" s="66">
        <f t="shared" si="99"/>
        <v>0</v>
      </c>
      <c r="G1416" s="10" t="str">
        <f t="shared" si="100"/>
        <v>19000</v>
      </c>
      <c r="H1416" s="489"/>
      <c r="I1416" s="489"/>
      <c r="J1416" s="489"/>
      <c r="K1416" s="489"/>
      <c r="L1416" s="489"/>
      <c r="M1416" s="490"/>
      <c r="N1416" s="491"/>
      <c r="O1416" s="491"/>
      <c r="P1416" s="491"/>
      <c r="Q1416" s="492"/>
      <c r="R1416" s="493"/>
      <c r="S1416" s="489"/>
      <c r="T1416" s="492"/>
      <c r="U1416" s="492"/>
      <c r="V1416" s="493"/>
      <c r="W1416" s="489"/>
      <c r="X1416" s="489"/>
      <c r="Y1416" s="493"/>
      <c r="Z1416" s="489"/>
      <c r="AA1416" s="489"/>
    </row>
    <row r="1417" spans="2:27">
      <c r="B1417" s="66" t="e">
        <f>LEFT(VLOOKUP(K1417,'TCon08 al 2019-02-26'!$A$1:$H$68,6,0),6)</f>
        <v>#N/A</v>
      </c>
      <c r="C1417" s="66" t="e">
        <f t="shared" si="97"/>
        <v>#N/A</v>
      </c>
      <c r="D1417" s="66" t="e">
        <f>VLOOKUP(K1417,'TCon08 al 2019-02-26'!$A$1:$H$68,8,0)</f>
        <v>#N/A</v>
      </c>
      <c r="E1417" s="66">
        <f t="shared" si="98"/>
        <v>1900</v>
      </c>
      <c r="F1417" s="66">
        <f t="shared" si="99"/>
        <v>0</v>
      </c>
      <c r="G1417" s="10" t="str">
        <f t="shared" si="100"/>
        <v>19000</v>
      </c>
      <c r="H1417" s="489"/>
      <c r="I1417" s="489"/>
      <c r="J1417" s="489"/>
      <c r="K1417" s="489"/>
      <c r="L1417" s="489"/>
      <c r="M1417" s="490"/>
      <c r="N1417" s="491"/>
      <c r="O1417" s="491"/>
      <c r="P1417" s="491"/>
      <c r="Q1417" s="492"/>
      <c r="R1417" s="493"/>
      <c r="S1417" s="489"/>
      <c r="T1417" s="492"/>
      <c r="U1417" s="492"/>
      <c r="V1417" s="493"/>
      <c r="W1417" s="489"/>
      <c r="X1417" s="489"/>
      <c r="Y1417" s="493"/>
      <c r="Z1417" s="489"/>
      <c r="AA1417" s="489"/>
    </row>
    <row r="1418" spans="2:27">
      <c r="B1418" s="66" t="e">
        <f>LEFT(VLOOKUP(K1418,'TCon08 al 2019-02-26'!$A$1:$H$68,6,0),6)</f>
        <v>#N/A</v>
      </c>
      <c r="C1418" s="66" t="e">
        <f t="shared" si="97"/>
        <v>#N/A</v>
      </c>
      <c r="D1418" s="66" t="e">
        <f>VLOOKUP(K1418,'TCon08 al 2019-02-26'!$A$1:$H$68,8,0)</f>
        <v>#N/A</v>
      </c>
      <c r="E1418" s="66">
        <f t="shared" si="98"/>
        <v>1900</v>
      </c>
      <c r="F1418" s="66">
        <f t="shared" si="99"/>
        <v>0</v>
      </c>
      <c r="G1418" s="10" t="str">
        <f t="shared" si="100"/>
        <v>19000</v>
      </c>
      <c r="H1418" s="489"/>
      <c r="I1418" s="489"/>
      <c r="J1418" s="489"/>
      <c r="K1418" s="489"/>
      <c r="L1418" s="489"/>
      <c r="M1418" s="490"/>
      <c r="N1418" s="491"/>
      <c r="O1418" s="491"/>
      <c r="P1418" s="491"/>
      <c r="Q1418" s="492"/>
      <c r="R1418" s="493"/>
      <c r="S1418" s="489"/>
      <c r="T1418" s="492"/>
      <c r="U1418" s="492"/>
      <c r="V1418" s="493"/>
      <c r="W1418" s="489"/>
      <c r="X1418" s="489"/>
      <c r="Y1418" s="493"/>
      <c r="Z1418" s="489"/>
      <c r="AA1418" s="489"/>
    </row>
    <row r="1419" spans="2:27">
      <c r="B1419" s="66" t="e">
        <f>LEFT(VLOOKUP(K1419,'TCon08 al 2019-02-26'!$A$1:$H$68,6,0),6)</f>
        <v>#N/A</v>
      </c>
      <c r="C1419" s="66" t="e">
        <f t="shared" si="97"/>
        <v>#N/A</v>
      </c>
      <c r="D1419" s="66" t="e">
        <f>VLOOKUP(K1419,'TCon08 al 2019-02-26'!$A$1:$H$68,8,0)</f>
        <v>#N/A</v>
      </c>
      <c r="E1419" s="66">
        <f t="shared" si="98"/>
        <v>1900</v>
      </c>
      <c r="F1419" s="66">
        <f t="shared" si="99"/>
        <v>0</v>
      </c>
      <c r="G1419" s="10" t="str">
        <f t="shared" si="100"/>
        <v>19000</v>
      </c>
      <c r="H1419" s="489"/>
      <c r="I1419" s="489"/>
      <c r="J1419" s="489"/>
      <c r="K1419" s="489"/>
      <c r="L1419" s="489"/>
      <c r="M1419" s="490"/>
      <c r="N1419" s="491"/>
      <c r="O1419" s="491"/>
      <c r="P1419" s="491"/>
      <c r="Q1419" s="492"/>
      <c r="R1419" s="493"/>
      <c r="S1419" s="489"/>
      <c r="T1419" s="492"/>
      <c r="U1419" s="492"/>
      <c r="V1419" s="493"/>
      <c r="W1419" s="489"/>
      <c r="X1419" s="489"/>
      <c r="Y1419" s="493"/>
      <c r="Z1419" s="489"/>
      <c r="AA1419" s="489"/>
    </row>
    <row r="1420" spans="2:27">
      <c r="B1420" s="66" t="e">
        <f>LEFT(VLOOKUP(K1420,'TCon08 al 2019-02-26'!$A$1:$H$68,6,0),6)</f>
        <v>#N/A</v>
      </c>
      <c r="C1420" s="66" t="e">
        <f t="shared" si="97"/>
        <v>#N/A</v>
      </c>
      <c r="D1420" s="66" t="e">
        <f>VLOOKUP(K1420,'TCon08 al 2019-02-26'!$A$1:$H$68,8,0)</f>
        <v>#N/A</v>
      </c>
      <c r="E1420" s="66">
        <f t="shared" si="98"/>
        <v>1900</v>
      </c>
      <c r="F1420" s="66">
        <f t="shared" si="99"/>
        <v>0</v>
      </c>
      <c r="G1420" s="10" t="str">
        <f t="shared" si="100"/>
        <v>19000</v>
      </c>
      <c r="H1420" s="489"/>
      <c r="I1420" s="489"/>
      <c r="J1420" s="489"/>
      <c r="K1420" s="489"/>
      <c r="L1420" s="489"/>
      <c r="M1420" s="490"/>
      <c r="N1420" s="491"/>
      <c r="O1420" s="491"/>
      <c r="P1420" s="491"/>
      <c r="Q1420" s="492"/>
      <c r="R1420" s="493"/>
      <c r="S1420" s="489"/>
      <c r="T1420" s="492"/>
      <c r="U1420" s="492"/>
      <c r="V1420" s="493"/>
      <c r="W1420" s="489"/>
      <c r="X1420" s="489"/>
      <c r="Y1420" s="493"/>
      <c r="Z1420" s="489"/>
      <c r="AA1420" s="489"/>
    </row>
    <row r="1421" spans="2:27">
      <c r="B1421" s="66" t="e">
        <f>LEFT(VLOOKUP(K1421,'TCon08 al 2019-02-26'!$A$1:$H$68,6,0),6)</f>
        <v>#N/A</v>
      </c>
      <c r="C1421" s="66" t="e">
        <f t="shared" ref="C1421:C1438" si="101">CONCATENATE(MID(B1421,1,1),".",MID(B1421,2,1),".",MID(B1421,3,2),".",MID(B1421,5,2))</f>
        <v>#N/A</v>
      </c>
      <c r="D1421" s="66" t="e">
        <f>VLOOKUP(K1421,'TCon08 al 2019-02-26'!$A$1:$H$68,8,0)</f>
        <v>#N/A</v>
      </c>
      <c r="E1421" s="66">
        <f t="shared" ref="E1421:E1438" si="102">YEAR(J1421)</f>
        <v>1900</v>
      </c>
      <c r="F1421" s="66">
        <f t="shared" si="99"/>
        <v>0</v>
      </c>
      <c r="G1421" s="10" t="str">
        <f t="shared" si="100"/>
        <v>19000</v>
      </c>
      <c r="H1421" s="489"/>
      <c r="I1421" s="489"/>
      <c r="J1421" s="489"/>
      <c r="K1421" s="489"/>
      <c r="L1421" s="489"/>
      <c r="M1421" s="490"/>
      <c r="N1421" s="491"/>
      <c r="O1421" s="491"/>
      <c r="P1421" s="491"/>
      <c r="Q1421" s="492"/>
      <c r="R1421" s="493"/>
      <c r="S1421" s="489"/>
      <c r="T1421" s="492"/>
      <c r="U1421" s="492"/>
      <c r="V1421" s="493"/>
      <c r="W1421" s="489"/>
      <c r="X1421" s="489"/>
      <c r="Y1421" s="493"/>
      <c r="Z1421" s="489"/>
      <c r="AA1421" s="489"/>
    </row>
    <row r="1422" spans="2:27">
      <c r="B1422" s="66" t="e">
        <f>LEFT(VLOOKUP(K1422,'TCon08 al 2019-02-26'!$A$1:$H$68,6,0),6)</f>
        <v>#N/A</v>
      </c>
      <c r="C1422" s="66" t="e">
        <f t="shared" si="101"/>
        <v>#N/A</v>
      </c>
      <c r="D1422" s="66" t="e">
        <f>VLOOKUP(K1422,'TCon08 al 2019-02-26'!$A$1:$H$68,8,0)</f>
        <v>#N/A</v>
      </c>
      <c r="E1422" s="66">
        <f t="shared" si="102"/>
        <v>1900</v>
      </c>
      <c r="F1422" s="66">
        <f t="shared" si="99"/>
        <v>0</v>
      </c>
      <c r="G1422" s="10" t="str">
        <f t="shared" si="100"/>
        <v>19000</v>
      </c>
      <c r="H1422" s="489"/>
      <c r="I1422" s="489"/>
      <c r="J1422" s="489"/>
      <c r="K1422" s="489"/>
      <c r="L1422" s="489"/>
      <c r="M1422" s="490"/>
      <c r="N1422" s="491"/>
      <c r="O1422" s="491"/>
      <c r="P1422" s="491"/>
      <c r="Q1422" s="492"/>
      <c r="R1422" s="493"/>
      <c r="S1422" s="489"/>
      <c r="T1422" s="492"/>
      <c r="U1422" s="492"/>
      <c r="V1422" s="493"/>
      <c r="W1422" s="489"/>
      <c r="X1422" s="489"/>
      <c r="Y1422" s="493"/>
      <c r="Z1422" s="489"/>
      <c r="AA1422" s="489"/>
    </row>
    <row r="1423" spans="2:27">
      <c r="B1423" s="66" t="e">
        <f>LEFT(VLOOKUP(K1423,'TCon08 al 2019-02-26'!$A$1:$H$68,6,0),6)</f>
        <v>#N/A</v>
      </c>
      <c r="C1423" s="66" t="e">
        <f t="shared" si="101"/>
        <v>#N/A</v>
      </c>
      <c r="D1423" s="66" t="e">
        <f>VLOOKUP(K1423,'TCon08 al 2019-02-26'!$A$1:$H$68,8,0)</f>
        <v>#N/A</v>
      </c>
      <c r="E1423" s="66">
        <f t="shared" si="102"/>
        <v>1900</v>
      </c>
      <c r="F1423" s="66">
        <f t="shared" si="99"/>
        <v>0</v>
      </c>
      <c r="G1423" s="10" t="str">
        <f t="shared" si="100"/>
        <v>19000</v>
      </c>
      <c r="H1423" s="489"/>
      <c r="I1423" s="489"/>
      <c r="J1423" s="489"/>
      <c r="K1423" s="489"/>
      <c r="L1423" s="489"/>
      <c r="M1423" s="490"/>
      <c r="N1423" s="491"/>
      <c r="O1423" s="491"/>
      <c r="P1423" s="491"/>
      <c r="Q1423" s="492"/>
      <c r="R1423" s="493"/>
      <c r="S1423" s="489"/>
      <c r="T1423" s="492"/>
      <c r="U1423" s="492"/>
      <c r="V1423" s="493"/>
      <c r="W1423" s="489"/>
      <c r="X1423" s="489"/>
      <c r="Y1423" s="493"/>
      <c r="Z1423" s="489"/>
      <c r="AA1423" s="489"/>
    </row>
    <row r="1424" spans="2:27">
      <c r="B1424" s="66" t="e">
        <f>LEFT(VLOOKUP(K1424,'TCon08 al 2019-02-26'!$A$1:$H$68,6,0),6)</f>
        <v>#N/A</v>
      </c>
      <c r="C1424" s="66" t="e">
        <f t="shared" si="101"/>
        <v>#N/A</v>
      </c>
      <c r="D1424" s="66" t="e">
        <f>VLOOKUP(K1424,'TCon08 al 2019-02-26'!$A$1:$H$68,8,0)</f>
        <v>#N/A</v>
      </c>
      <c r="E1424" s="66">
        <f t="shared" si="102"/>
        <v>1900</v>
      </c>
      <c r="F1424" s="66">
        <f t="shared" si="99"/>
        <v>0</v>
      </c>
      <c r="G1424" s="10" t="str">
        <f t="shared" si="100"/>
        <v>19000</v>
      </c>
      <c r="H1424" s="489"/>
      <c r="I1424" s="489"/>
      <c r="J1424" s="489"/>
      <c r="K1424" s="489"/>
      <c r="L1424" s="489"/>
      <c r="M1424" s="490"/>
      <c r="N1424" s="491"/>
      <c r="O1424" s="491"/>
      <c r="P1424" s="491"/>
      <c r="Q1424" s="492"/>
      <c r="R1424" s="493"/>
      <c r="S1424" s="489"/>
      <c r="T1424" s="492"/>
      <c r="U1424" s="492"/>
      <c r="V1424" s="493"/>
      <c r="W1424" s="489"/>
      <c r="X1424" s="489"/>
      <c r="Y1424" s="493"/>
      <c r="Z1424" s="489"/>
      <c r="AA1424" s="489"/>
    </row>
    <row r="1425" spans="2:29">
      <c r="B1425" s="66" t="e">
        <f>LEFT(VLOOKUP(K1425,'TCon08 al 2019-02-26'!$A$1:$H$68,6,0),6)</f>
        <v>#N/A</v>
      </c>
      <c r="C1425" s="66" t="e">
        <f t="shared" si="101"/>
        <v>#N/A</v>
      </c>
      <c r="D1425" s="66" t="e">
        <f>VLOOKUP(K1425,'TCon08 al 2019-02-26'!$A$1:$H$68,8,0)</f>
        <v>#N/A</v>
      </c>
      <c r="E1425" s="66">
        <f t="shared" si="102"/>
        <v>1900</v>
      </c>
      <c r="F1425" s="66">
        <f t="shared" si="99"/>
        <v>0</v>
      </c>
      <c r="G1425" s="10" t="str">
        <f t="shared" si="100"/>
        <v>19000</v>
      </c>
      <c r="H1425" s="489"/>
      <c r="I1425" s="489"/>
      <c r="J1425" s="489"/>
      <c r="K1425" s="489"/>
      <c r="L1425" s="489"/>
      <c r="M1425" s="490"/>
      <c r="N1425" s="491"/>
      <c r="O1425" s="491"/>
      <c r="P1425" s="491"/>
      <c r="Q1425" s="492"/>
      <c r="R1425" s="493"/>
      <c r="S1425" s="489"/>
      <c r="T1425" s="492"/>
      <c r="U1425" s="492"/>
      <c r="V1425" s="493"/>
      <c r="W1425" s="489"/>
      <c r="X1425" s="489"/>
      <c r="Y1425" s="493"/>
      <c r="Z1425" s="489"/>
      <c r="AA1425" s="489"/>
    </row>
    <row r="1426" spans="2:29">
      <c r="B1426" s="66" t="e">
        <f>LEFT(VLOOKUP(K1426,'TCon08 al 2019-02-26'!$A$1:$H$68,6,0),6)</f>
        <v>#N/A</v>
      </c>
      <c r="C1426" s="66" t="e">
        <f t="shared" si="101"/>
        <v>#N/A</v>
      </c>
      <c r="D1426" s="66" t="e">
        <f>VLOOKUP(K1426,'TCon08 al 2019-02-26'!$A$1:$H$68,8,0)</f>
        <v>#N/A</v>
      </c>
      <c r="E1426" s="66">
        <f t="shared" si="102"/>
        <v>1900</v>
      </c>
      <c r="F1426" s="66">
        <f t="shared" si="99"/>
        <v>0</v>
      </c>
      <c r="G1426" s="10" t="str">
        <f t="shared" si="100"/>
        <v>19000</v>
      </c>
      <c r="H1426" s="489"/>
      <c r="I1426" s="489"/>
      <c r="J1426" s="489"/>
      <c r="K1426" s="489"/>
      <c r="L1426" s="489"/>
      <c r="M1426" s="490"/>
      <c r="N1426" s="491"/>
      <c r="O1426" s="491"/>
      <c r="P1426" s="491"/>
      <c r="Q1426" s="492"/>
      <c r="R1426" s="493"/>
      <c r="S1426" s="489"/>
      <c r="T1426" s="492"/>
      <c r="U1426" s="492"/>
      <c r="V1426" s="493"/>
      <c r="W1426" s="489"/>
      <c r="X1426" s="489"/>
      <c r="Y1426" s="493"/>
      <c r="Z1426" s="489"/>
      <c r="AA1426" s="489"/>
    </row>
    <row r="1427" spans="2:29">
      <c r="B1427" s="66" t="e">
        <f>LEFT(VLOOKUP(K1427,'TCon08 al 2019-02-26'!$A$1:$H$68,6,0),6)</f>
        <v>#N/A</v>
      </c>
      <c r="C1427" s="66" t="e">
        <f t="shared" si="101"/>
        <v>#N/A</v>
      </c>
      <c r="D1427" s="66" t="e">
        <f>VLOOKUP(K1427,'TCon08 al 2019-02-26'!$A$1:$H$68,8,0)</f>
        <v>#N/A</v>
      </c>
      <c r="E1427" s="66">
        <f t="shared" si="102"/>
        <v>1900</v>
      </c>
      <c r="F1427" s="66">
        <f t="shared" si="99"/>
        <v>0</v>
      </c>
      <c r="G1427" s="10" t="str">
        <f t="shared" si="100"/>
        <v>19000</v>
      </c>
      <c r="H1427" s="489"/>
      <c r="I1427" s="489"/>
      <c r="J1427" s="489"/>
      <c r="K1427" s="489"/>
      <c r="L1427" s="489"/>
      <c r="M1427" s="490"/>
      <c r="N1427" s="491"/>
      <c r="O1427" s="491"/>
      <c r="P1427" s="491"/>
      <c r="Q1427" s="492"/>
      <c r="R1427" s="493"/>
      <c r="S1427" s="489"/>
      <c r="T1427" s="492"/>
      <c r="U1427" s="492"/>
      <c r="V1427" s="493"/>
      <c r="W1427" s="489"/>
      <c r="X1427" s="489"/>
      <c r="Y1427" s="493"/>
      <c r="Z1427" s="489"/>
      <c r="AA1427" s="489"/>
    </row>
    <row r="1428" spans="2:29">
      <c r="B1428" s="66" t="e">
        <f>LEFT(VLOOKUP(K1428,'TCon08 al 2019-02-26'!$A$1:$H$68,6,0),6)</f>
        <v>#N/A</v>
      </c>
      <c r="C1428" s="66" t="e">
        <f t="shared" si="101"/>
        <v>#N/A</v>
      </c>
      <c r="D1428" s="66" t="e">
        <f>VLOOKUP(K1428,'TCon08 al 2019-02-26'!$A$1:$H$68,8,0)</f>
        <v>#N/A</v>
      </c>
      <c r="E1428" s="66">
        <f t="shared" si="102"/>
        <v>1900</v>
      </c>
      <c r="F1428" s="66">
        <f t="shared" si="99"/>
        <v>0</v>
      </c>
      <c r="G1428" s="10" t="str">
        <f t="shared" si="100"/>
        <v>19000</v>
      </c>
      <c r="H1428" s="489"/>
      <c r="I1428" s="489"/>
      <c r="J1428" s="489"/>
      <c r="K1428" s="489"/>
      <c r="L1428" s="489"/>
      <c r="M1428" s="490"/>
      <c r="N1428" s="491"/>
      <c r="O1428" s="491"/>
      <c r="P1428" s="491"/>
      <c r="Q1428" s="492"/>
      <c r="R1428" s="493"/>
      <c r="S1428" s="489"/>
      <c r="T1428" s="492"/>
      <c r="U1428" s="492"/>
      <c r="V1428" s="493"/>
      <c r="W1428" s="489"/>
      <c r="X1428" s="489"/>
      <c r="Y1428" s="493"/>
      <c r="Z1428" s="489"/>
      <c r="AA1428" s="489"/>
    </row>
    <row r="1429" spans="2:29">
      <c r="B1429" s="66" t="e">
        <f>LEFT(VLOOKUP(K1429,'TCon08 al 2019-02-26'!$A$1:$H$68,6,0),6)</f>
        <v>#N/A</v>
      </c>
      <c r="C1429" s="66" t="e">
        <f t="shared" si="101"/>
        <v>#N/A</v>
      </c>
      <c r="D1429" s="66" t="e">
        <f>VLOOKUP(K1429,'TCon08 al 2019-02-26'!$A$1:$H$68,8,0)</f>
        <v>#N/A</v>
      </c>
      <c r="E1429" s="66">
        <f t="shared" si="102"/>
        <v>1900</v>
      </c>
      <c r="F1429" s="66">
        <f t="shared" si="99"/>
        <v>0</v>
      </c>
      <c r="G1429" s="10" t="str">
        <f t="shared" si="100"/>
        <v>19000</v>
      </c>
      <c r="H1429" s="489"/>
      <c r="I1429" s="489"/>
      <c r="J1429" s="489"/>
      <c r="K1429" s="489"/>
      <c r="L1429" s="489"/>
      <c r="M1429" s="490"/>
      <c r="N1429" s="491"/>
      <c r="O1429" s="491"/>
      <c r="P1429" s="491"/>
      <c r="Q1429" s="492"/>
      <c r="R1429" s="493"/>
      <c r="S1429" s="489"/>
      <c r="T1429" s="492"/>
      <c r="U1429" s="492"/>
      <c r="V1429" s="493"/>
      <c r="W1429" s="489"/>
      <c r="X1429" s="489"/>
      <c r="Y1429" s="493"/>
      <c r="Z1429" s="489"/>
      <c r="AA1429" s="489"/>
    </row>
    <row r="1430" spans="2:29">
      <c r="B1430" s="66" t="e">
        <f>LEFT(VLOOKUP(K1430,'TCon08 al 2019-02-26'!$A$1:$H$68,6,0),6)</f>
        <v>#N/A</v>
      </c>
      <c r="C1430" s="66" t="e">
        <f t="shared" si="101"/>
        <v>#N/A</v>
      </c>
      <c r="D1430" s="66" t="e">
        <f>VLOOKUP(K1430,'TCon08 al 2019-02-26'!$A$1:$H$68,8,0)</f>
        <v>#N/A</v>
      </c>
      <c r="E1430" s="66">
        <f t="shared" si="102"/>
        <v>1900</v>
      </c>
      <c r="F1430" s="66">
        <f t="shared" si="99"/>
        <v>0</v>
      </c>
      <c r="G1430" s="10" t="str">
        <f t="shared" si="100"/>
        <v>19000</v>
      </c>
      <c r="H1430" s="489"/>
      <c r="I1430" s="489"/>
      <c r="J1430" s="489"/>
      <c r="K1430" s="489"/>
      <c r="L1430" s="489"/>
      <c r="M1430" s="490"/>
      <c r="N1430" s="491"/>
      <c r="O1430" s="491"/>
      <c r="P1430" s="491"/>
      <c r="Q1430" s="492"/>
      <c r="R1430" s="493"/>
      <c r="S1430" s="489"/>
      <c r="T1430" s="492"/>
      <c r="U1430" s="492"/>
      <c r="V1430" s="493"/>
      <c r="W1430" s="489"/>
      <c r="X1430" s="489"/>
      <c r="Y1430" s="493"/>
      <c r="Z1430" s="489"/>
      <c r="AA1430" s="489"/>
    </row>
    <row r="1431" spans="2:29">
      <c r="B1431" s="66" t="e">
        <f>LEFT(VLOOKUP(K1431,'TCon08 al 2019-02-26'!$A$1:$H$68,6,0),6)</f>
        <v>#N/A</v>
      </c>
      <c r="C1431" s="66" t="e">
        <f t="shared" si="101"/>
        <v>#N/A</v>
      </c>
      <c r="D1431" s="66" t="e">
        <f>VLOOKUP(K1431,'TCon08 al 2019-02-26'!$A$1:$H$68,8,0)</f>
        <v>#N/A</v>
      </c>
      <c r="E1431" s="66">
        <f t="shared" si="102"/>
        <v>1900</v>
      </c>
      <c r="F1431" s="66">
        <f t="shared" si="99"/>
        <v>0</v>
      </c>
      <c r="G1431" s="10" t="str">
        <f t="shared" si="100"/>
        <v>19000</v>
      </c>
      <c r="H1431" s="489"/>
      <c r="I1431" s="489"/>
      <c r="J1431" s="489"/>
      <c r="K1431" s="489"/>
      <c r="L1431" s="489"/>
      <c r="M1431" s="490"/>
      <c r="N1431" s="491"/>
      <c r="O1431" s="491"/>
      <c r="P1431" s="491"/>
      <c r="Q1431" s="492"/>
      <c r="R1431" s="493"/>
      <c r="S1431" s="489"/>
      <c r="T1431" s="492"/>
      <c r="U1431" s="492"/>
      <c r="V1431" s="493"/>
      <c r="W1431" s="489"/>
      <c r="X1431" s="489"/>
      <c r="Y1431" s="493"/>
      <c r="Z1431" s="489"/>
      <c r="AA1431" s="489"/>
    </row>
    <row r="1432" spans="2:29">
      <c r="B1432" s="66" t="e">
        <f>LEFT(VLOOKUP(K1432,'TCon08 al 2019-02-26'!$A$1:$H$68,6,0),6)</f>
        <v>#N/A</v>
      </c>
      <c r="C1432" s="66" t="e">
        <f t="shared" si="101"/>
        <v>#N/A</v>
      </c>
      <c r="D1432" s="66" t="e">
        <f>VLOOKUP(K1432,'TCon08 al 2019-02-26'!$A$1:$H$68,8,0)</f>
        <v>#N/A</v>
      </c>
      <c r="E1432" s="66">
        <f t="shared" si="102"/>
        <v>1900</v>
      </c>
      <c r="F1432" s="66">
        <f t="shared" si="99"/>
        <v>0</v>
      </c>
      <c r="G1432" s="10" t="str">
        <f t="shared" si="100"/>
        <v>19000</v>
      </c>
      <c r="H1432" s="489"/>
      <c r="I1432" s="489"/>
      <c r="J1432" s="489"/>
      <c r="K1432" s="489"/>
      <c r="L1432" s="489"/>
      <c r="M1432" s="490"/>
      <c r="N1432" s="491"/>
      <c r="O1432" s="491"/>
      <c r="P1432" s="491"/>
      <c r="Q1432" s="492"/>
      <c r="R1432" s="493"/>
      <c r="S1432" s="489"/>
      <c r="T1432" s="492"/>
      <c r="U1432" s="492"/>
      <c r="V1432" s="493"/>
      <c r="W1432" s="489"/>
      <c r="X1432" s="489"/>
      <c r="Y1432" s="493"/>
      <c r="Z1432" s="489"/>
      <c r="AA1432" s="489"/>
    </row>
    <row r="1433" spans="2:29">
      <c r="B1433" s="66" t="e">
        <f>LEFT(VLOOKUP(K1433,'TCon08 al 2019-02-26'!$A$1:$H$68,6,0),6)</f>
        <v>#N/A</v>
      </c>
      <c r="C1433" s="66" t="e">
        <f t="shared" si="101"/>
        <v>#N/A</v>
      </c>
      <c r="D1433" s="66" t="e">
        <f>VLOOKUP(K1433,'TCon08 al 2019-02-26'!$A$1:$H$68,8,0)</f>
        <v>#N/A</v>
      </c>
      <c r="E1433" s="66">
        <f t="shared" si="102"/>
        <v>1900</v>
      </c>
      <c r="F1433" s="66">
        <f t="shared" si="99"/>
        <v>0</v>
      </c>
      <c r="G1433" s="10" t="str">
        <f t="shared" si="100"/>
        <v>19000</v>
      </c>
      <c r="H1433" s="489"/>
      <c r="I1433" s="489"/>
      <c r="J1433" s="489"/>
      <c r="K1433" s="489"/>
      <c r="L1433" s="489"/>
      <c r="M1433" s="490"/>
      <c r="N1433" s="491"/>
      <c r="O1433" s="491"/>
      <c r="P1433" s="491"/>
      <c r="Q1433" s="492"/>
      <c r="R1433" s="493"/>
      <c r="S1433" s="489"/>
      <c r="T1433" s="492"/>
      <c r="U1433" s="492"/>
      <c r="V1433" s="493"/>
      <c r="W1433" s="489"/>
      <c r="X1433" s="489"/>
      <c r="Y1433" s="493"/>
      <c r="Z1433" s="489"/>
      <c r="AA1433" s="489"/>
    </row>
    <row r="1434" spans="2:29">
      <c r="B1434" s="66" t="e">
        <f>LEFT(VLOOKUP(K1434,'TCon08 al 2019-02-26'!$A$1:$H$68,6,0),6)</f>
        <v>#N/A</v>
      </c>
      <c r="C1434" s="66" t="e">
        <f t="shared" si="101"/>
        <v>#N/A</v>
      </c>
      <c r="D1434" s="66" t="e">
        <f>VLOOKUP(K1434,'TCon08 al 2019-02-26'!$A$1:$H$68,8,0)</f>
        <v>#N/A</v>
      </c>
      <c r="E1434" s="66">
        <f t="shared" si="102"/>
        <v>1900</v>
      </c>
      <c r="F1434" s="66">
        <f t="shared" si="99"/>
        <v>0</v>
      </c>
      <c r="G1434" s="10" t="str">
        <f t="shared" si="100"/>
        <v>19000</v>
      </c>
      <c r="H1434" s="489"/>
      <c r="I1434" s="489"/>
      <c r="J1434" s="489"/>
      <c r="K1434" s="489"/>
      <c r="L1434" s="489"/>
      <c r="M1434" s="490"/>
      <c r="N1434" s="491"/>
      <c r="O1434" s="491"/>
      <c r="P1434" s="491"/>
      <c r="Q1434" s="492"/>
      <c r="R1434" s="493"/>
      <c r="S1434" s="489"/>
      <c r="T1434" s="492"/>
      <c r="U1434" s="492"/>
      <c r="V1434" s="493"/>
      <c r="W1434" s="489"/>
      <c r="X1434" s="489"/>
      <c r="Y1434" s="493"/>
      <c r="Z1434" s="489"/>
      <c r="AA1434" s="489"/>
    </row>
    <row r="1435" spans="2:29">
      <c r="B1435" s="66" t="e">
        <f>LEFT(VLOOKUP(K1435,'TCon08 al 2019-02-26'!$A$1:$H$68,6,0),6)</f>
        <v>#N/A</v>
      </c>
      <c r="C1435" s="66" t="e">
        <f t="shared" si="101"/>
        <v>#N/A</v>
      </c>
      <c r="D1435" s="66" t="e">
        <f>VLOOKUP(K1435,'TCon08 al 2019-02-26'!$A$1:$H$68,8,0)</f>
        <v>#N/A</v>
      </c>
      <c r="E1435" s="66">
        <f t="shared" si="102"/>
        <v>1900</v>
      </c>
      <c r="F1435" s="66">
        <f t="shared" si="99"/>
        <v>0</v>
      </c>
      <c r="G1435" s="10" t="str">
        <f t="shared" si="100"/>
        <v>19000</v>
      </c>
      <c r="H1435" s="489"/>
      <c r="I1435" s="489"/>
      <c r="J1435" s="489"/>
      <c r="K1435" s="489"/>
      <c r="L1435" s="489"/>
      <c r="M1435" s="490"/>
      <c r="N1435" s="491"/>
      <c r="O1435" s="491"/>
      <c r="P1435" s="491"/>
      <c r="Q1435" s="492"/>
      <c r="R1435" s="493"/>
      <c r="S1435" s="489"/>
      <c r="T1435" s="492"/>
      <c r="U1435" s="492"/>
      <c r="V1435" s="493"/>
      <c r="W1435" s="489"/>
      <c r="X1435" s="489"/>
      <c r="Y1435" s="493"/>
      <c r="Z1435" s="489"/>
      <c r="AA1435" s="489"/>
    </row>
    <row r="1436" spans="2:29">
      <c r="B1436" s="66" t="e">
        <f>LEFT(VLOOKUP(K1436,'TCon08 al 2019-02-26'!$A$1:$H$68,6,0),6)</f>
        <v>#N/A</v>
      </c>
      <c r="C1436" s="66" t="e">
        <f t="shared" si="101"/>
        <v>#N/A</v>
      </c>
      <c r="D1436" s="66" t="e">
        <f>VLOOKUP(K1436,'TCon08 al 2019-02-26'!$A$1:$H$68,8,0)</f>
        <v>#N/A</v>
      </c>
      <c r="E1436" s="66">
        <f t="shared" si="102"/>
        <v>1900</v>
      </c>
      <c r="F1436" s="66">
        <f t="shared" si="99"/>
        <v>0</v>
      </c>
      <c r="G1436" s="10" t="str">
        <f t="shared" si="100"/>
        <v>19000</v>
      </c>
      <c r="H1436" s="489"/>
      <c r="I1436" s="489"/>
      <c r="J1436" s="489"/>
      <c r="K1436" s="489"/>
      <c r="L1436" s="489"/>
      <c r="M1436" s="490"/>
      <c r="N1436" s="491"/>
      <c r="O1436" s="491"/>
      <c r="P1436" s="491"/>
      <c r="Q1436" s="492"/>
      <c r="R1436" s="493"/>
      <c r="S1436" s="489"/>
      <c r="T1436" s="492"/>
      <c r="U1436" s="492"/>
      <c r="V1436" s="493"/>
      <c r="W1436" s="489"/>
      <c r="X1436" s="489"/>
      <c r="Y1436" s="493"/>
      <c r="Z1436" s="489"/>
      <c r="AA1436" s="489"/>
    </row>
    <row r="1437" spans="2:29">
      <c r="B1437" s="66" t="e">
        <f>LEFT(VLOOKUP(K1437,'TCon08 al 2019-02-26'!$A$1:$H$68,6,0),6)</f>
        <v>#N/A</v>
      </c>
      <c r="C1437" s="66" t="e">
        <f t="shared" si="101"/>
        <v>#N/A</v>
      </c>
      <c r="D1437" s="66" t="e">
        <f>VLOOKUP(K1437,'TCon08 al 2019-02-26'!$A$1:$H$68,8,0)</f>
        <v>#N/A</v>
      </c>
      <c r="E1437" s="66">
        <f t="shared" si="102"/>
        <v>1900</v>
      </c>
      <c r="F1437" s="66">
        <f t="shared" si="99"/>
        <v>0</v>
      </c>
      <c r="G1437" s="10" t="str">
        <f t="shared" si="100"/>
        <v>19000</v>
      </c>
      <c r="H1437" s="489"/>
      <c r="I1437" s="489"/>
      <c r="J1437" s="489"/>
      <c r="K1437" s="489"/>
      <c r="L1437" s="489"/>
      <c r="M1437" s="490"/>
      <c r="N1437" s="491"/>
      <c r="O1437" s="491"/>
      <c r="P1437" s="491"/>
      <c r="Q1437" s="492"/>
      <c r="R1437" s="493"/>
      <c r="S1437" s="489"/>
      <c r="T1437" s="492"/>
      <c r="U1437" s="492"/>
      <c r="V1437" s="493"/>
      <c r="W1437" s="489"/>
      <c r="X1437" s="489"/>
      <c r="Y1437" s="493"/>
      <c r="Z1437" s="489"/>
      <c r="AA1437" s="489"/>
    </row>
    <row r="1438" spans="2:29">
      <c r="B1438" s="66" t="e">
        <f>LEFT(VLOOKUP(K1438,'TCon08 al 2019-02-26'!$A$1:$H$68,6,0),6)</f>
        <v>#N/A</v>
      </c>
      <c r="C1438" s="66" t="e">
        <f t="shared" si="101"/>
        <v>#N/A</v>
      </c>
      <c r="D1438" s="66" t="e">
        <f>VLOOKUP(K1438,'TCon08 al 2019-02-26'!$A$1:$H$68,8,0)</f>
        <v>#N/A</v>
      </c>
      <c r="E1438" s="66">
        <f t="shared" si="102"/>
        <v>1900</v>
      </c>
      <c r="F1438" s="66">
        <f t="shared" si="99"/>
        <v>0</v>
      </c>
      <c r="G1438" s="10" t="str">
        <f t="shared" si="100"/>
        <v>19000</v>
      </c>
      <c r="H1438" s="489"/>
      <c r="I1438" s="489"/>
      <c r="J1438" s="489"/>
      <c r="K1438" s="489"/>
      <c r="L1438" s="489"/>
      <c r="M1438" s="490"/>
      <c r="N1438" s="491"/>
      <c r="O1438" s="491"/>
      <c r="P1438" s="491"/>
      <c r="Q1438" s="492"/>
      <c r="R1438" s="493"/>
      <c r="S1438" s="489"/>
      <c r="T1438" s="492"/>
      <c r="U1438" s="492"/>
      <c r="V1438" s="493"/>
      <c r="W1438" s="489"/>
      <c r="X1438" s="489"/>
      <c r="Y1438" s="493"/>
      <c r="Z1438" s="489"/>
      <c r="AA1438" s="489"/>
    </row>
    <row r="1439" spans="2:29">
      <c r="B1439" s="66" t="e">
        <f>LEFT(VLOOKUP(K1439,'TCon08 al 2019-02-26'!$A$1:$H$68,6,0),6)</f>
        <v>#N/A</v>
      </c>
      <c r="C1439" s="66" t="e">
        <f t="shared" ref="C1439:C1456" si="103">CONCATENATE(MID(B1439,1,1),".",MID(B1439,2,1),".",MID(B1439,3,2),".",MID(B1439,5,2))</f>
        <v>#N/A</v>
      </c>
      <c r="D1439" s="66" t="e">
        <f>VLOOKUP(K1439,'TCon08 al 2019-02-26'!$A$1:$H$68,8,0)</f>
        <v>#N/A</v>
      </c>
      <c r="E1439" s="221">
        <f t="shared" ref="E1439:E1456" si="104">YEAR(J1439)</f>
        <v>1900</v>
      </c>
      <c r="F1439" s="66">
        <f t="shared" si="99"/>
        <v>0</v>
      </c>
      <c r="G1439" s="10" t="str">
        <f t="shared" si="100"/>
        <v>19000</v>
      </c>
      <c r="H1439" s="489"/>
      <c r="I1439" s="489"/>
      <c r="J1439" s="489"/>
      <c r="K1439" s="489"/>
      <c r="L1439" s="489"/>
      <c r="M1439" s="490"/>
      <c r="N1439" s="491"/>
      <c r="O1439" s="491"/>
      <c r="P1439" s="491"/>
      <c r="Q1439" s="492"/>
      <c r="R1439" s="493"/>
      <c r="S1439" s="489"/>
      <c r="T1439" s="492"/>
      <c r="U1439" s="492"/>
      <c r="V1439" s="493"/>
      <c r="W1439" s="489"/>
      <c r="X1439" s="489"/>
      <c r="Y1439" s="493"/>
      <c r="Z1439" s="489"/>
      <c r="AA1439" s="489"/>
      <c r="AB1439" s="227"/>
      <c r="AC1439" s="227"/>
    </row>
    <row r="1440" spans="2:29">
      <c r="B1440" s="66" t="e">
        <f>LEFT(VLOOKUP(K1440,'TCon08 al 2019-02-26'!$A$1:$H$68,6,0),6)</f>
        <v>#N/A</v>
      </c>
      <c r="C1440" s="66" t="e">
        <f t="shared" si="103"/>
        <v>#N/A</v>
      </c>
      <c r="D1440" s="66" t="e">
        <f>VLOOKUP(K1440,'TCon08 al 2019-02-26'!$A$1:$H$68,8,0)</f>
        <v>#N/A</v>
      </c>
      <c r="E1440" s="221">
        <f t="shared" si="104"/>
        <v>1900</v>
      </c>
      <c r="F1440" s="66">
        <f t="shared" si="99"/>
        <v>0</v>
      </c>
      <c r="G1440" s="10" t="str">
        <f t="shared" si="100"/>
        <v>19000</v>
      </c>
      <c r="H1440" s="489"/>
      <c r="I1440" s="489"/>
      <c r="J1440" s="489"/>
      <c r="K1440" s="489"/>
      <c r="L1440" s="489"/>
      <c r="M1440" s="490"/>
      <c r="N1440" s="491"/>
      <c r="O1440" s="491"/>
      <c r="P1440" s="491"/>
      <c r="Q1440" s="492"/>
      <c r="R1440" s="493"/>
      <c r="S1440" s="489"/>
      <c r="T1440" s="492"/>
      <c r="U1440" s="492"/>
      <c r="V1440" s="493"/>
      <c r="W1440" s="489"/>
      <c r="X1440" s="489"/>
      <c r="Y1440" s="493"/>
      <c r="Z1440" s="489"/>
      <c r="AA1440" s="489"/>
      <c r="AB1440" s="227"/>
      <c r="AC1440" s="227"/>
    </row>
    <row r="1441" spans="2:29">
      <c r="B1441" s="66" t="e">
        <f>LEFT(VLOOKUP(K1441,'TCon08 al 2019-02-26'!$A$1:$H$68,6,0),6)</f>
        <v>#N/A</v>
      </c>
      <c r="C1441" s="66" t="e">
        <f t="shared" si="103"/>
        <v>#N/A</v>
      </c>
      <c r="D1441" s="66" t="e">
        <f>VLOOKUP(K1441,'TCon08 al 2019-02-26'!$A$1:$H$68,8,0)</f>
        <v>#N/A</v>
      </c>
      <c r="E1441" s="221">
        <f t="shared" si="104"/>
        <v>1900</v>
      </c>
      <c r="F1441" s="66">
        <f t="shared" si="99"/>
        <v>0</v>
      </c>
      <c r="G1441" s="10" t="str">
        <f t="shared" si="100"/>
        <v>19000</v>
      </c>
      <c r="H1441" s="489"/>
      <c r="I1441" s="489"/>
      <c r="J1441" s="489"/>
      <c r="K1441" s="489"/>
      <c r="L1441" s="489"/>
      <c r="M1441" s="490"/>
      <c r="N1441" s="491"/>
      <c r="O1441" s="491"/>
      <c r="P1441" s="491"/>
      <c r="Q1441" s="492"/>
      <c r="R1441" s="493"/>
      <c r="S1441" s="489"/>
      <c r="T1441" s="492"/>
      <c r="U1441" s="492"/>
      <c r="V1441" s="493"/>
      <c r="W1441" s="489"/>
      <c r="X1441" s="489"/>
      <c r="Y1441" s="493"/>
      <c r="Z1441" s="489"/>
      <c r="AA1441" s="489"/>
      <c r="AB1441" s="227"/>
      <c r="AC1441" s="227"/>
    </row>
    <row r="1442" spans="2:29">
      <c r="B1442" s="66" t="e">
        <f>LEFT(VLOOKUP(K1442,'TCon08 al 2019-02-26'!$A$1:$H$68,6,0),6)</f>
        <v>#N/A</v>
      </c>
      <c r="C1442" s="66" t="e">
        <f t="shared" si="103"/>
        <v>#N/A</v>
      </c>
      <c r="D1442" s="66" t="e">
        <f>VLOOKUP(K1442,'TCon08 al 2019-02-26'!$A$1:$H$68,8,0)</f>
        <v>#N/A</v>
      </c>
      <c r="E1442" s="221">
        <f t="shared" si="104"/>
        <v>1900</v>
      </c>
      <c r="F1442" s="66">
        <f t="shared" si="99"/>
        <v>0</v>
      </c>
      <c r="G1442" s="10" t="str">
        <f t="shared" si="100"/>
        <v>19000</v>
      </c>
      <c r="H1442" s="489"/>
      <c r="I1442" s="489"/>
      <c r="J1442" s="489"/>
      <c r="K1442" s="489"/>
      <c r="L1442" s="489"/>
      <c r="M1442" s="490"/>
      <c r="N1442" s="491"/>
      <c r="O1442" s="491"/>
      <c r="P1442" s="491"/>
      <c r="Q1442" s="492"/>
      <c r="R1442" s="493"/>
      <c r="S1442" s="489"/>
      <c r="T1442" s="492"/>
      <c r="U1442" s="492"/>
      <c r="V1442" s="493"/>
      <c r="W1442" s="489"/>
      <c r="X1442" s="489"/>
      <c r="Y1442" s="493"/>
      <c r="Z1442" s="489"/>
      <c r="AA1442" s="489"/>
      <c r="AB1442" s="227"/>
      <c r="AC1442" s="227"/>
    </row>
    <row r="1443" spans="2:29">
      <c r="B1443" s="66" t="e">
        <f>LEFT(VLOOKUP(K1443,'TCon08 al 2019-02-26'!$A$1:$H$68,6,0),6)</f>
        <v>#N/A</v>
      </c>
      <c r="C1443" s="66" t="e">
        <f t="shared" si="103"/>
        <v>#N/A</v>
      </c>
      <c r="D1443" s="66" t="e">
        <f>VLOOKUP(K1443,'TCon08 al 2019-02-26'!$A$1:$H$68,8,0)</f>
        <v>#N/A</v>
      </c>
      <c r="E1443" s="221">
        <f t="shared" si="104"/>
        <v>1900</v>
      </c>
      <c r="F1443" s="66">
        <f t="shared" si="99"/>
        <v>0</v>
      </c>
      <c r="G1443" s="10" t="str">
        <f t="shared" si="100"/>
        <v>19000</v>
      </c>
      <c r="H1443" s="489"/>
      <c r="I1443" s="489"/>
      <c r="J1443" s="489"/>
      <c r="K1443" s="489"/>
      <c r="L1443" s="489"/>
      <c r="M1443" s="490"/>
      <c r="N1443" s="491"/>
      <c r="O1443" s="491"/>
      <c r="P1443" s="491"/>
      <c r="Q1443" s="492"/>
      <c r="R1443" s="493"/>
      <c r="S1443" s="489"/>
      <c r="T1443" s="492"/>
      <c r="U1443" s="492"/>
      <c r="V1443" s="493"/>
      <c r="W1443" s="489"/>
      <c r="X1443" s="489"/>
      <c r="Y1443" s="493"/>
      <c r="Z1443" s="489"/>
      <c r="AA1443" s="489"/>
      <c r="AB1443" s="227"/>
      <c r="AC1443" s="227"/>
    </row>
    <row r="1444" spans="2:29">
      <c r="B1444" s="66" t="e">
        <f>LEFT(VLOOKUP(K1444,'TCon08 al 2019-02-26'!$A$1:$H$68,6,0),6)</f>
        <v>#N/A</v>
      </c>
      <c r="C1444" s="66" t="e">
        <f t="shared" si="103"/>
        <v>#N/A</v>
      </c>
      <c r="D1444" s="66" t="e">
        <f>VLOOKUP(K1444,'TCon08 al 2019-02-26'!$A$1:$H$68,8,0)</f>
        <v>#N/A</v>
      </c>
      <c r="E1444" s="221">
        <f t="shared" si="104"/>
        <v>1900</v>
      </c>
      <c r="F1444" s="66">
        <f t="shared" si="99"/>
        <v>0</v>
      </c>
      <c r="G1444" s="10" t="str">
        <f t="shared" si="100"/>
        <v>19000</v>
      </c>
      <c r="H1444" s="489"/>
      <c r="I1444" s="489"/>
      <c r="J1444" s="489"/>
      <c r="K1444" s="489"/>
      <c r="L1444" s="489"/>
      <c r="M1444" s="490"/>
      <c r="N1444" s="491"/>
      <c r="O1444" s="491"/>
      <c r="P1444" s="491"/>
      <c r="Q1444" s="492"/>
      <c r="R1444" s="493"/>
      <c r="S1444" s="489"/>
      <c r="T1444" s="492"/>
      <c r="U1444" s="492"/>
      <c r="V1444" s="493"/>
      <c r="W1444" s="489"/>
      <c r="X1444" s="489"/>
      <c r="Y1444" s="493"/>
      <c r="Z1444" s="489"/>
      <c r="AA1444" s="489"/>
      <c r="AB1444" s="227"/>
      <c r="AC1444" s="227"/>
    </row>
    <row r="1445" spans="2:29">
      <c r="B1445" s="66" t="e">
        <f>LEFT(VLOOKUP(K1445,'TCon08 al 2019-02-26'!$A$1:$H$68,6,0),6)</f>
        <v>#N/A</v>
      </c>
      <c r="C1445" s="66" t="e">
        <f t="shared" si="103"/>
        <v>#N/A</v>
      </c>
      <c r="D1445" s="66" t="e">
        <f>VLOOKUP(K1445,'TCon08 al 2019-02-26'!$A$1:$H$68,8,0)</f>
        <v>#N/A</v>
      </c>
      <c r="E1445" s="221">
        <f t="shared" si="104"/>
        <v>1900</v>
      </c>
      <c r="F1445" s="66">
        <f t="shared" si="99"/>
        <v>0</v>
      </c>
      <c r="G1445" s="10" t="str">
        <f t="shared" si="100"/>
        <v>19000</v>
      </c>
      <c r="H1445" s="489"/>
      <c r="I1445" s="489"/>
      <c r="J1445" s="489"/>
      <c r="K1445" s="489"/>
      <c r="L1445" s="489"/>
      <c r="M1445" s="490"/>
      <c r="N1445" s="491"/>
      <c r="O1445" s="491"/>
      <c r="P1445" s="491"/>
      <c r="Q1445" s="492"/>
      <c r="R1445" s="493"/>
      <c r="S1445" s="489"/>
      <c r="T1445" s="492"/>
      <c r="U1445" s="492"/>
      <c r="V1445" s="493"/>
      <c r="W1445" s="489"/>
      <c r="X1445" s="489"/>
      <c r="Y1445" s="493"/>
      <c r="Z1445" s="489"/>
      <c r="AA1445" s="489"/>
      <c r="AB1445" s="227"/>
      <c r="AC1445" s="227"/>
    </row>
    <row r="1446" spans="2:29">
      <c r="B1446" s="66" t="e">
        <f>LEFT(VLOOKUP(K1446,'TCon08 al 2019-02-26'!$A$1:$H$68,6,0),6)</f>
        <v>#N/A</v>
      </c>
      <c r="C1446" s="66" t="e">
        <f t="shared" si="103"/>
        <v>#N/A</v>
      </c>
      <c r="D1446" s="66" t="e">
        <f>VLOOKUP(K1446,'TCon08 al 2019-02-26'!$A$1:$H$68,8,0)</f>
        <v>#N/A</v>
      </c>
      <c r="E1446" s="221">
        <f t="shared" si="104"/>
        <v>1900</v>
      </c>
      <c r="F1446" s="66">
        <f t="shared" si="99"/>
        <v>0</v>
      </c>
      <c r="G1446" s="10" t="str">
        <f t="shared" si="100"/>
        <v>19000</v>
      </c>
      <c r="H1446" s="489"/>
      <c r="I1446" s="489"/>
      <c r="J1446" s="489"/>
      <c r="K1446" s="489"/>
      <c r="L1446" s="489"/>
      <c r="M1446" s="490"/>
      <c r="N1446" s="491"/>
      <c r="O1446" s="491"/>
      <c r="P1446" s="491"/>
      <c r="Q1446" s="492"/>
      <c r="R1446" s="493"/>
      <c r="S1446" s="489"/>
      <c r="T1446" s="492"/>
      <c r="U1446" s="492"/>
      <c r="V1446" s="493"/>
      <c r="W1446" s="489"/>
      <c r="X1446" s="489"/>
      <c r="Y1446" s="493"/>
      <c r="Z1446" s="489"/>
      <c r="AA1446" s="489"/>
      <c r="AB1446" s="227"/>
      <c r="AC1446" s="227"/>
    </row>
    <row r="1447" spans="2:29">
      <c r="B1447" s="66" t="e">
        <f>LEFT(VLOOKUP(K1447,'TCon08 al 2019-02-26'!$A$1:$H$68,6,0),6)</f>
        <v>#N/A</v>
      </c>
      <c r="C1447" s="66" t="e">
        <f t="shared" si="103"/>
        <v>#N/A</v>
      </c>
      <c r="D1447" s="66" t="e">
        <f>VLOOKUP(K1447,'TCon08 al 2019-02-26'!$A$1:$H$68,8,0)</f>
        <v>#N/A</v>
      </c>
      <c r="E1447" s="221">
        <f t="shared" si="104"/>
        <v>1900</v>
      </c>
      <c r="F1447" s="66">
        <f t="shared" si="99"/>
        <v>0</v>
      </c>
      <c r="G1447" s="10" t="str">
        <f t="shared" si="100"/>
        <v>19000</v>
      </c>
      <c r="H1447" s="489"/>
      <c r="I1447" s="489"/>
      <c r="J1447" s="489"/>
      <c r="K1447" s="489"/>
      <c r="L1447" s="489"/>
      <c r="M1447" s="490"/>
      <c r="N1447" s="491"/>
      <c r="O1447" s="491"/>
      <c r="P1447" s="491"/>
      <c r="Q1447" s="492"/>
      <c r="R1447" s="493"/>
      <c r="S1447" s="489"/>
      <c r="T1447" s="492"/>
      <c r="U1447" s="492"/>
      <c r="V1447" s="493"/>
      <c r="W1447" s="489"/>
      <c r="X1447" s="489"/>
      <c r="Y1447" s="493"/>
      <c r="Z1447" s="489"/>
      <c r="AA1447" s="489"/>
      <c r="AB1447" s="227"/>
      <c r="AC1447" s="227"/>
    </row>
    <row r="1448" spans="2:29">
      <c r="B1448" s="66" t="e">
        <f>LEFT(VLOOKUP(K1448,'TCon08 al 2019-02-26'!$A$1:$H$68,6,0),6)</f>
        <v>#N/A</v>
      </c>
      <c r="C1448" s="66" t="e">
        <f t="shared" si="103"/>
        <v>#N/A</v>
      </c>
      <c r="D1448" s="66" t="e">
        <f>VLOOKUP(K1448,'TCon08 al 2019-02-26'!$A$1:$H$68,8,0)</f>
        <v>#N/A</v>
      </c>
      <c r="E1448" s="221">
        <f t="shared" si="104"/>
        <v>1900</v>
      </c>
      <c r="F1448" s="66">
        <f t="shared" si="99"/>
        <v>0</v>
      </c>
      <c r="G1448" s="10" t="str">
        <f t="shared" si="100"/>
        <v>19000</v>
      </c>
      <c r="H1448" s="489"/>
      <c r="I1448" s="489"/>
      <c r="J1448" s="489"/>
      <c r="K1448" s="489"/>
      <c r="L1448" s="489"/>
      <c r="M1448" s="490"/>
      <c r="N1448" s="491"/>
      <c r="O1448" s="491"/>
      <c r="P1448" s="491"/>
      <c r="Q1448" s="492"/>
      <c r="R1448" s="493"/>
      <c r="S1448" s="489"/>
      <c r="T1448" s="492"/>
      <c r="U1448" s="492"/>
      <c r="V1448" s="493"/>
      <c r="W1448" s="489"/>
      <c r="X1448" s="489"/>
      <c r="Y1448" s="493"/>
      <c r="Z1448" s="489"/>
      <c r="AA1448" s="489"/>
      <c r="AB1448" s="227"/>
      <c r="AC1448" s="227"/>
    </row>
    <row r="1449" spans="2:29">
      <c r="B1449" s="66" t="e">
        <f>LEFT(VLOOKUP(K1449,'TCon08 al 2019-02-26'!$A$1:$H$68,6,0),6)</f>
        <v>#N/A</v>
      </c>
      <c r="C1449" s="66" t="e">
        <f t="shared" si="103"/>
        <v>#N/A</v>
      </c>
      <c r="D1449" s="66" t="e">
        <f>VLOOKUP(K1449,'TCon08 al 2019-02-26'!$A$1:$H$68,8,0)</f>
        <v>#N/A</v>
      </c>
      <c r="E1449" s="221">
        <f t="shared" si="104"/>
        <v>1900</v>
      </c>
      <c r="F1449" s="66">
        <f t="shared" si="99"/>
        <v>0</v>
      </c>
      <c r="G1449" s="10" t="str">
        <f t="shared" si="100"/>
        <v>19000</v>
      </c>
      <c r="H1449" s="489"/>
      <c r="I1449" s="489"/>
      <c r="J1449" s="489"/>
      <c r="K1449" s="489"/>
      <c r="L1449" s="489"/>
      <c r="M1449" s="490"/>
      <c r="N1449" s="491"/>
      <c r="O1449" s="491"/>
      <c r="P1449" s="491"/>
      <c r="Q1449" s="492"/>
      <c r="R1449" s="493"/>
      <c r="S1449" s="489"/>
      <c r="T1449" s="492"/>
      <c r="U1449" s="492"/>
      <c r="V1449" s="493"/>
      <c r="W1449" s="489"/>
      <c r="X1449" s="489"/>
      <c r="Y1449" s="493"/>
      <c r="Z1449" s="489"/>
      <c r="AA1449" s="489"/>
      <c r="AB1449" s="227"/>
      <c r="AC1449" s="227"/>
    </row>
    <row r="1450" spans="2:29">
      <c r="B1450" s="66" t="e">
        <f>LEFT(VLOOKUP(K1450,'TCon08 al 2019-02-26'!$A$1:$H$68,6,0),6)</f>
        <v>#N/A</v>
      </c>
      <c r="C1450" s="66" t="e">
        <f t="shared" si="103"/>
        <v>#N/A</v>
      </c>
      <c r="D1450" s="66" t="e">
        <f>VLOOKUP(K1450,'TCon08 al 2019-02-26'!$A$1:$H$68,8,0)</f>
        <v>#N/A</v>
      </c>
      <c r="E1450" s="221">
        <f t="shared" si="104"/>
        <v>1900</v>
      </c>
      <c r="F1450" s="66">
        <f t="shared" si="99"/>
        <v>0</v>
      </c>
      <c r="G1450" s="10" t="str">
        <f t="shared" si="100"/>
        <v>19000</v>
      </c>
      <c r="H1450" s="489"/>
      <c r="I1450" s="489"/>
      <c r="J1450" s="489"/>
      <c r="K1450" s="489"/>
      <c r="L1450" s="489"/>
      <c r="M1450" s="490"/>
      <c r="N1450" s="491"/>
      <c r="O1450" s="491"/>
      <c r="P1450" s="491"/>
      <c r="Q1450" s="492"/>
      <c r="R1450" s="493"/>
      <c r="S1450" s="489"/>
      <c r="T1450" s="492"/>
      <c r="U1450" s="492"/>
      <c r="V1450" s="493"/>
      <c r="W1450" s="489"/>
      <c r="X1450" s="489"/>
      <c r="Y1450" s="493"/>
      <c r="Z1450" s="489"/>
      <c r="AA1450" s="489"/>
      <c r="AB1450" s="227"/>
      <c r="AC1450" s="227"/>
    </row>
    <row r="1451" spans="2:29">
      <c r="B1451" s="66" t="e">
        <f>LEFT(VLOOKUP(K1451,'TCon08 al 2019-02-26'!$A$1:$H$68,6,0),6)</f>
        <v>#N/A</v>
      </c>
      <c r="C1451" s="66" t="e">
        <f t="shared" si="103"/>
        <v>#N/A</v>
      </c>
      <c r="D1451" s="66" t="e">
        <f>VLOOKUP(K1451,'TCon08 al 2019-02-26'!$A$1:$H$68,8,0)</f>
        <v>#N/A</v>
      </c>
      <c r="E1451" s="221">
        <f t="shared" si="104"/>
        <v>1900</v>
      </c>
      <c r="F1451" s="66">
        <f t="shared" si="99"/>
        <v>0</v>
      </c>
      <c r="G1451" s="10" t="str">
        <f t="shared" si="100"/>
        <v>19000</v>
      </c>
      <c r="H1451" s="489"/>
      <c r="I1451" s="489"/>
      <c r="J1451" s="489"/>
      <c r="K1451" s="489"/>
      <c r="L1451" s="489"/>
      <c r="M1451" s="490"/>
      <c r="N1451" s="491"/>
      <c r="O1451" s="491"/>
      <c r="P1451" s="491"/>
      <c r="Q1451" s="492"/>
      <c r="R1451" s="493"/>
      <c r="S1451" s="489"/>
      <c r="T1451" s="492"/>
      <c r="U1451" s="492"/>
      <c r="V1451" s="493"/>
      <c r="W1451" s="489"/>
      <c r="X1451" s="489"/>
      <c r="Y1451" s="493"/>
      <c r="Z1451" s="489"/>
      <c r="AA1451" s="489"/>
      <c r="AB1451" s="227"/>
      <c r="AC1451" s="227"/>
    </row>
    <row r="1452" spans="2:29">
      <c r="B1452" s="66" t="e">
        <f>LEFT(VLOOKUP(K1452,'TCon08 al 2019-02-26'!$A$1:$H$68,6,0),6)</f>
        <v>#N/A</v>
      </c>
      <c r="C1452" s="66" t="e">
        <f t="shared" si="103"/>
        <v>#N/A</v>
      </c>
      <c r="D1452" s="66" t="e">
        <f>VLOOKUP(K1452,'TCon08 al 2019-02-26'!$A$1:$H$68,8,0)</f>
        <v>#N/A</v>
      </c>
      <c r="E1452" s="221">
        <f t="shared" si="104"/>
        <v>1900</v>
      </c>
      <c r="F1452" s="66">
        <f t="shared" si="99"/>
        <v>0</v>
      </c>
      <c r="G1452" s="10" t="str">
        <f t="shared" si="100"/>
        <v>19000</v>
      </c>
      <c r="H1452" s="489"/>
      <c r="I1452" s="489"/>
      <c r="J1452" s="489"/>
      <c r="K1452" s="489"/>
      <c r="L1452" s="489"/>
      <c r="M1452" s="490"/>
      <c r="N1452" s="491"/>
      <c r="O1452" s="491"/>
      <c r="P1452" s="491"/>
      <c r="Q1452" s="492"/>
      <c r="R1452" s="493"/>
      <c r="S1452" s="489"/>
      <c r="T1452" s="492"/>
      <c r="U1452" s="492"/>
      <c r="V1452" s="493"/>
      <c r="W1452" s="489"/>
      <c r="X1452" s="489"/>
      <c r="Y1452" s="493"/>
      <c r="Z1452" s="489"/>
      <c r="AA1452" s="489"/>
      <c r="AB1452" s="227"/>
      <c r="AC1452" s="227"/>
    </row>
    <row r="1453" spans="2:29">
      <c r="B1453" s="66" t="e">
        <f>LEFT(VLOOKUP(K1453,'TCon08 al 2019-02-26'!$A$1:$H$68,6,0),6)</f>
        <v>#N/A</v>
      </c>
      <c r="C1453" s="66" t="e">
        <f t="shared" si="103"/>
        <v>#N/A</v>
      </c>
      <c r="D1453" s="66" t="e">
        <f>VLOOKUP(K1453,'TCon08 al 2019-02-26'!$A$1:$H$68,8,0)</f>
        <v>#N/A</v>
      </c>
      <c r="E1453" s="221">
        <f t="shared" si="104"/>
        <v>1900</v>
      </c>
      <c r="F1453" s="66">
        <f t="shared" si="99"/>
        <v>0</v>
      </c>
      <c r="G1453" s="10" t="str">
        <f t="shared" si="100"/>
        <v>19000</v>
      </c>
      <c r="H1453" s="489"/>
      <c r="I1453" s="489"/>
      <c r="J1453" s="489"/>
      <c r="K1453" s="489"/>
      <c r="L1453" s="489"/>
      <c r="M1453" s="490"/>
      <c r="N1453" s="491"/>
      <c r="O1453" s="491"/>
      <c r="P1453" s="491"/>
      <c r="Q1453" s="492"/>
      <c r="R1453" s="493"/>
      <c r="S1453" s="489"/>
      <c r="T1453" s="492"/>
      <c r="U1453" s="492"/>
      <c r="V1453" s="493"/>
      <c r="W1453" s="489"/>
      <c r="X1453" s="489"/>
      <c r="Y1453" s="493"/>
      <c r="Z1453" s="489"/>
      <c r="AA1453" s="489"/>
      <c r="AB1453" s="227"/>
      <c r="AC1453" s="227"/>
    </row>
    <row r="1454" spans="2:29">
      <c r="B1454" s="66" t="e">
        <f>LEFT(VLOOKUP(K1454,'TCon08 al 2019-02-26'!$A$1:$H$68,6,0),6)</f>
        <v>#N/A</v>
      </c>
      <c r="C1454" s="66" t="e">
        <f t="shared" si="103"/>
        <v>#N/A</v>
      </c>
      <c r="D1454" s="66" t="e">
        <f>VLOOKUP(K1454,'TCon08 al 2019-02-26'!$A$1:$H$68,8,0)</f>
        <v>#N/A</v>
      </c>
      <c r="E1454" s="221">
        <f t="shared" si="104"/>
        <v>1900</v>
      </c>
      <c r="F1454" s="66">
        <f t="shared" si="99"/>
        <v>0</v>
      </c>
      <c r="G1454" s="10" t="str">
        <f t="shared" si="100"/>
        <v>19000</v>
      </c>
      <c r="H1454" s="489"/>
      <c r="I1454" s="489"/>
      <c r="J1454" s="489"/>
      <c r="K1454" s="489"/>
      <c r="L1454" s="489"/>
      <c r="M1454" s="490"/>
      <c r="N1454" s="491"/>
      <c r="O1454" s="491"/>
      <c r="P1454" s="491"/>
      <c r="Q1454" s="492"/>
      <c r="R1454" s="493"/>
      <c r="S1454" s="489"/>
      <c r="T1454" s="492"/>
      <c r="U1454" s="492"/>
      <c r="V1454" s="493"/>
      <c r="W1454" s="489"/>
      <c r="X1454" s="489"/>
      <c r="Y1454" s="493"/>
      <c r="Z1454" s="489"/>
      <c r="AA1454" s="489"/>
      <c r="AB1454" s="227"/>
      <c r="AC1454" s="227"/>
    </row>
    <row r="1455" spans="2:29">
      <c r="B1455" s="66" t="e">
        <f>LEFT(VLOOKUP(K1455,'TCon08 al 2019-02-26'!$A$1:$H$68,6,0),6)</f>
        <v>#N/A</v>
      </c>
      <c r="C1455" s="66" t="e">
        <f t="shared" si="103"/>
        <v>#N/A</v>
      </c>
      <c r="D1455" s="66" t="e">
        <f>VLOOKUP(K1455,'TCon08 al 2019-02-26'!$A$1:$H$68,8,0)</f>
        <v>#N/A</v>
      </c>
      <c r="E1455" s="221">
        <f t="shared" si="104"/>
        <v>1900</v>
      </c>
      <c r="F1455" s="66">
        <f t="shared" si="99"/>
        <v>0</v>
      </c>
      <c r="G1455" s="10" t="str">
        <f t="shared" si="100"/>
        <v>19000</v>
      </c>
      <c r="H1455" s="489"/>
      <c r="I1455" s="489"/>
      <c r="J1455" s="489"/>
      <c r="K1455" s="489"/>
      <c r="L1455" s="489"/>
      <c r="M1455" s="490"/>
      <c r="N1455" s="491"/>
      <c r="O1455" s="491"/>
      <c r="P1455" s="491"/>
      <c r="Q1455" s="492"/>
      <c r="R1455" s="493"/>
      <c r="S1455" s="489"/>
      <c r="T1455" s="492"/>
      <c r="U1455" s="492"/>
      <c r="V1455" s="493"/>
      <c r="W1455" s="489"/>
      <c r="X1455" s="489"/>
      <c r="Y1455" s="493"/>
      <c r="Z1455" s="489"/>
      <c r="AA1455" s="489"/>
      <c r="AB1455" s="227"/>
      <c r="AC1455" s="227"/>
    </row>
    <row r="1456" spans="2:29">
      <c r="B1456" s="66" t="e">
        <f>LEFT(VLOOKUP(K1456,'TCon08 al 2019-02-26'!$A$1:$H$68,6,0),6)</f>
        <v>#N/A</v>
      </c>
      <c r="C1456" s="66" t="e">
        <f t="shared" si="103"/>
        <v>#N/A</v>
      </c>
      <c r="D1456" s="66" t="e">
        <f>VLOOKUP(K1456,'TCon08 al 2019-02-26'!$A$1:$H$68,8,0)</f>
        <v>#N/A</v>
      </c>
      <c r="E1456" s="221">
        <f t="shared" si="104"/>
        <v>1900</v>
      </c>
      <c r="F1456" s="66">
        <f t="shared" si="99"/>
        <v>0</v>
      </c>
      <c r="G1456" s="10" t="str">
        <f t="shared" si="100"/>
        <v>19000</v>
      </c>
      <c r="H1456" s="489"/>
      <c r="I1456" s="489"/>
      <c r="J1456" s="489"/>
      <c r="K1456" s="489"/>
      <c r="L1456" s="489"/>
      <c r="M1456" s="490"/>
      <c r="N1456" s="491"/>
      <c r="O1456" s="491"/>
      <c r="P1456" s="491"/>
      <c r="Q1456" s="492"/>
      <c r="R1456" s="493"/>
      <c r="S1456" s="489"/>
      <c r="T1456" s="492"/>
      <c r="U1456" s="492"/>
      <c r="V1456" s="493"/>
      <c r="W1456" s="489"/>
      <c r="X1456" s="489"/>
      <c r="Y1456" s="493"/>
      <c r="Z1456" s="489"/>
      <c r="AA1456" s="489"/>
      <c r="AB1456" s="227"/>
      <c r="AC1456" s="227"/>
    </row>
    <row r="1457" spans="2:29">
      <c r="B1457" s="66" t="e">
        <f>LEFT(VLOOKUP(K1457,'TCon08 al 2019-02-26'!$A$1:$H$68,6,0),6)</f>
        <v>#N/A</v>
      </c>
      <c r="C1457" s="66" t="e">
        <f t="shared" ref="C1457:C1520" si="105">CONCATENATE(MID(B1457,1,1),".",MID(B1457,2,1),".",MID(B1457,3,2),".",MID(B1457,5,2))</f>
        <v>#N/A</v>
      </c>
      <c r="D1457" s="66" t="e">
        <f>VLOOKUP(K1457,'TCon08 al 2019-02-26'!$A$1:$H$68,8,0)</f>
        <v>#N/A</v>
      </c>
      <c r="E1457" s="221">
        <f t="shared" ref="E1457:E1520" si="106">YEAR(J1457)</f>
        <v>1900</v>
      </c>
      <c r="F1457" s="66">
        <f t="shared" si="99"/>
        <v>0</v>
      </c>
      <c r="G1457" s="10" t="str">
        <f t="shared" si="100"/>
        <v>19000</v>
      </c>
      <c r="H1457" s="489"/>
      <c r="I1457" s="489"/>
      <c r="J1457" s="489"/>
      <c r="K1457" s="489"/>
      <c r="L1457" s="489"/>
      <c r="M1457" s="490"/>
      <c r="N1457" s="491"/>
      <c r="O1457" s="491"/>
      <c r="P1457" s="491"/>
      <c r="Q1457" s="492"/>
      <c r="R1457" s="493"/>
      <c r="S1457" s="489"/>
      <c r="T1457" s="492"/>
      <c r="U1457" s="492"/>
      <c r="V1457" s="493"/>
      <c r="W1457" s="489"/>
      <c r="X1457" s="489"/>
      <c r="Y1457" s="493"/>
      <c r="Z1457" s="489"/>
      <c r="AA1457" s="489"/>
      <c r="AB1457" s="227"/>
      <c r="AC1457" s="227"/>
    </row>
    <row r="1458" spans="2:29">
      <c r="B1458" s="66" t="e">
        <f>LEFT(VLOOKUP(K1458,'TCon08 al 2019-02-26'!$A$1:$H$68,6,0),6)</f>
        <v>#N/A</v>
      </c>
      <c r="C1458" s="66" t="e">
        <f t="shared" si="105"/>
        <v>#N/A</v>
      </c>
      <c r="D1458" s="66" t="e">
        <f>VLOOKUP(K1458,'TCon08 al 2019-02-26'!$A$1:$H$68,8,0)</f>
        <v>#N/A</v>
      </c>
      <c r="E1458" s="221">
        <f t="shared" si="106"/>
        <v>1900</v>
      </c>
      <c r="F1458" s="66">
        <f t="shared" si="99"/>
        <v>0</v>
      </c>
      <c r="G1458" s="10" t="str">
        <f t="shared" si="100"/>
        <v>19000</v>
      </c>
      <c r="H1458" s="489"/>
      <c r="I1458" s="489"/>
      <c r="J1458" s="489"/>
      <c r="K1458" s="489"/>
      <c r="L1458" s="489"/>
      <c r="M1458" s="490"/>
      <c r="N1458" s="491"/>
      <c r="O1458" s="491"/>
      <c r="P1458" s="491"/>
      <c r="Q1458" s="492"/>
      <c r="R1458" s="493"/>
      <c r="S1458" s="489"/>
      <c r="T1458" s="492"/>
      <c r="U1458" s="492"/>
      <c r="V1458" s="493"/>
      <c r="W1458" s="489"/>
      <c r="X1458" s="489"/>
      <c r="Y1458" s="493"/>
      <c r="Z1458" s="489"/>
      <c r="AA1458" s="489"/>
      <c r="AB1458" s="227"/>
      <c r="AC1458" s="227"/>
    </row>
    <row r="1459" spans="2:29">
      <c r="B1459" s="66" t="e">
        <f>LEFT(VLOOKUP(K1459,'TCon08 al 2019-02-26'!$A$1:$H$68,6,0),6)</f>
        <v>#N/A</v>
      </c>
      <c r="C1459" s="66" t="e">
        <f t="shared" si="105"/>
        <v>#N/A</v>
      </c>
      <c r="D1459" s="66" t="e">
        <f>VLOOKUP(K1459,'TCon08 al 2019-02-26'!$A$1:$H$68,8,0)</f>
        <v>#N/A</v>
      </c>
      <c r="E1459" s="221">
        <f t="shared" si="106"/>
        <v>1900</v>
      </c>
      <c r="F1459" s="66">
        <f t="shared" si="99"/>
        <v>0</v>
      </c>
      <c r="G1459" s="10" t="str">
        <f t="shared" si="100"/>
        <v>19000</v>
      </c>
      <c r="H1459" s="489"/>
      <c r="I1459" s="489"/>
      <c r="J1459" s="489"/>
      <c r="K1459" s="489"/>
      <c r="L1459" s="489"/>
      <c r="M1459" s="490"/>
      <c r="N1459" s="491"/>
      <c r="O1459" s="491"/>
      <c r="P1459" s="491"/>
      <c r="Q1459" s="492"/>
      <c r="R1459" s="493"/>
      <c r="S1459" s="489"/>
      <c r="T1459" s="492"/>
      <c r="U1459" s="492"/>
      <c r="V1459" s="493"/>
      <c r="W1459" s="489"/>
      <c r="X1459" s="489"/>
      <c r="Y1459" s="493"/>
      <c r="Z1459" s="489"/>
      <c r="AA1459" s="489"/>
      <c r="AB1459" s="227"/>
      <c r="AC1459" s="227"/>
    </row>
    <row r="1460" spans="2:29">
      <c r="B1460" s="66" t="e">
        <f>LEFT(VLOOKUP(K1460,'TCon08 al 2019-02-26'!$A$1:$H$68,6,0),6)</f>
        <v>#N/A</v>
      </c>
      <c r="C1460" s="66" t="e">
        <f t="shared" si="105"/>
        <v>#N/A</v>
      </c>
      <c r="D1460" s="66" t="e">
        <f>VLOOKUP(K1460,'TCon08 al 2019-02-26'!$A$1:$H$68,8,0)</f>
        <v>#N/A</v>
      </c>
      <c r="E1460" s="221">
        <f t="shared" si="106"/>
        <v>1900</v>
      </c>
      <c r="F1460" s="66">
        <f t="shared" si="99"/>
        <v>0</v>
      </c>
      <c r="G1460" s="10" t="str">
        <f t="shared" si="100"/>
        <v>19000</v>
      </c>
      <c r="H1460" s="489"/>
      <c r="I1460" s="489"/>
      <c r="J1460" s="489"/>
      <c r="K1460" s="489"/>
      <c r="L1460" s="489"/>
      <c r="M1460" s="490"/>
      <c r="N1460" s="491"/>
      <c r="O1460" s="491"/>
      <c r="P1460" s="491"/>
      <c r="Q1460" s="492"/>
      <c r="R1460" s="493"/>
      <c r="S1460" s="489"/>
      <c r="T1460" s="492"/>
      <c r="U1460" s="492"/>
      <c r="V1460" s="493"/>
      <c r="W1460" s="489"/>
      <c r="X1460" s="489"/>
      <c r="Y1460" s="493"/>
      <c r="Z1460" s="489"/>
      <c r="AA1460" s="489"/>
      <c r="AB1460" s="227"/>
      <c r="AC1460" s="227"/>
    </row>
    <row r="1461" spans="2:29">
      <c r="B1461" s="66" t="e">
        <f>LEFT(VLOOKUP(K1461,'TCon08 al 2019-02-26'!$A$1:$H$68,6,0),6)</f>
        <v>#N/A</v>
      </c>
      <c r="C1461" s="66" t="e">
        <f t="shared" si="105"/>
        <v>#N/A</v>
      </c>
      <c r="D1461" s="66" t="e">
        <f>VLOOKUP(K1461,'TCon08 al 2019-02-26'!$A$1:$H$68,8,0)</f>
        <v>#N/A</v>
      </c>
      <c r="E1461" s="221">
        <f t="shared" si="106"/>
        <v>1900</v>
      </c>
      <c r="F1461" s="66">
        <f t="shared" si="99"/>
        <v>0</v>
      </c>
      <c r="G1461" s="10" t="str">
        <f t="shared" si="100"/>
        <v>19000</v>
      </c>
      <c r="H1461" s="489"/>
      <c r="I1461" s="489"/>
      <c r="J1461" s="489"/>
      <c r="K1461" s="489"/>
      <c r="L1461" s="489"/>
      <c r="M1461" s="490"/>
      <c r="N1461" s="491"/>
      <c r="O1461" s="491"/>
      <c r="P1461" s="491"/>
      <c r="Q1461" s="492"/>
      <c r="R1461" s="493"/>
      <c r="S1461" s="489"/>
      <c r="T1461" s="492"/>
      <c r="U1461" s="492"/>
      <c r="V1461" s="493"/>
      <c r="W1461" s="489"/>
      <c r="X1461" s="489"/>
      <c r="Y1461" s="493"/>
      <c r="Z1461" s="489"/>
      <c r="AA1461" s="489"/>
      <c r="AB1461" s="227"/>
      <c r="AC1461" s="227"/>
    </row>
    <row r="1462" spans="2:29">
      <c r="B1462" s="66" t="e">
        <f>LEFT(VLOOKUP(K1462,'TCon08 al 2019-02-26'!$A$1:$H$68,6,0),6)</f>
        <v>#N/A</v>
      </c>
      <c r="C1462" s="66" t="e">
        <f t="shared" si="105"/>
        <v>#N/A</v>
      </c>
      <c r="D1462" s="66" t="e">
        <f>VLOOKUP(K1462,'TCon08 al 2019-02-26'!$A$1:$H$68,8,0)</f>
        <v>#N/A</v>
      </c>
      <c r="E1462" s="221">
        <f t="shared" si="106"/>
        <v>1900</v>
      </c>
      <c r="F1462" s="66">
        <f t="shared" si="99"/>
        <v>0</v>
      </c>
      <c r="G1462" s="10" t="str">
        <f t="shared" si="100"/>
        <v>19000</v>
      </c>
      <c r="H1462" s="489"/>
      <c r="I1462" s="489"/>
      <c r="J1462" s="489"/>
      <c r="K1462" s="489"/>
      <c r="L1462" s="489"/>
      <c r="M1462" s="490"/>
      <c r="N1462" s="491"/>
      <c r="O1462" s="491"/>
      <c r="P1462" s="491"/>
      <c r="Q1462" s="492"/>
      <c r="R1462" s="493"/>
      <c r="S1462" s="489"/>
      <c r="T1462" s="492"/>
      <c r="U1462" s="492"/>
      <c r="V1462" s="493"/>
      <c r="W1462" s="489"/>
      <c r="X1462" s="489"/>
      <c r="Y1462" s="493"/>
      <c r="Z1462" s="489"/>
      <c r="AA1462" s="489"/>
      <c r="AB1462" s="227"/>
      <c r="AC1462" s="227"/>
    </row>
    <row r="1463" spans="2:29">
      <c r="B1463" s="66" t="e">
        <f>LEFT(VLOOKUP(K1463,'TCon08 al 2019-02-26'!$A$1:$H$68,6,0),6)</f>
        <v>#N/A</v>
      </c>
      <c r="C1463" s="66" t="e">
        <f t="shared" si="105"/>
        <v>#N/A</v>
      </c>
      <c r="D1463" s="66" t="e">
        <f>VLOOKUP(K1463,'TCon08 al 2019-02-26'!$A$1:$H$68,8,0)</f>
        <v>#N/A</v>
      </c>
      <c r="E1463" s="221">
        <f t="shared" si="106"/>
        <v>1900</v>
      </c>
      <c r="F1463" s="66">
        <f t="shared" si="99"/>
        <v>0</v>
      </c>
      <c r="G1463" s="10" t="str">
        <f t="shared" si="100"/>
        <v>19000</v>
      </c>
      <c r="H1463" s="489"/>
      <c r="I1463" s="489"/>
      <c r="J1463" s="489"/>
      <c r="K1463" s="489"/>
      <c r="L1463" s="489"/>
      <c r="M1463" s="490"/>
      <c r="N1463" s="491"/>
      <c r="O1463" s="491"/>
      <c r="P1463" s="491"/>
      <c r="Q1463" s="492"/>
      <c r="R1463" s="493"/>
      <c r="S1463" s="489"/>
      <c r="T1463" s="492"/>
      <c r="U1463" s="492"/>
      <c r="V1463" s="493"/>
      <c r="W1463" s="489"/>
      <c r="X1463" s="489"/>
      <c r="Y1463" s="493"/>
      <c r="Z1463" s="489"/>
      <c r="AA1463" s="489"/>
      <c r="AB1463" s="227"/>
      <c r="AC1463" s="227"/>
    </row>
    <row r="1464" spans="2:29">
      <c r="B1464" s="66" t="e">
        <f>LEFT(VLOOKUP(K1464,'TCon08 al 2019-02-26'!$A$1:$H$68,6,0),6)</f>
        <v>#N/A</v>
      </c>
      <c r="C1464" s="66" t="e">
        <f t="shared" si="105"/>
        <v>#N/A</v>
      </c>
      <c r="D1464" s="66" t="e">
        <f>VLOOKUP(K1464,'TCon08 al 2019-02-26'!$A$1:$H$68,8,0)</f>
        <v>#N/A</v>
      </c>
      <c r="E1464" s="221">
        <f t="shared" si="106"/>
        <v>1900</v>
      </c>
      <c r="F1464" s="66">
        <f t="shared" si="99"/>
        <v>0</v>
      </c>
      <c r="G1464" s="10" t="str">
        <f t="shared" si="100"/>
        <v>19000</v>
      </c>
      <c r="H1464" s="489"/>
      <c r="I1464" s="489"/>
      <c r="J1464" s="489"/>
      <c r="K1464" s="489"/>
      <c r="L1464" s="489"/>
      <c r="M1464" s="490"/>
      <c r="N1464" s="491"/>
      <c r="O1464" s="491"/>
      <c r="P1464" s="491"/>
      <c r="Q1464" s="492"/>
      <c r="R1464" s="493"/>
      <c r="S1464" s="489"/>
      <c r="T1464" s="492"/>
      <c r="U1464" s="492"/>
      <c r="V1464" s="493"/>
      <c r="W1464" s="489"/>
      <c r="X1464" s="489"/>
      <c r="Y1464" s="493"/>
      <c r="Z1464" s="489"/>
      <c r="AA1464" s="489"/>
      <c r="AB1464" s="227"/>
      <c r="AC1464" s="227"/>
    </row>
    <row r="1465" spans="2:29">
      <c r="B1465" s="66" t="e">
        <f>LEFT(VLOOKUP(K1465,'TCon08 al 2019-02-26'!$A$1:$H$68,6,0),6)</f>
        <v>#N/A</v>
      </c>
      <c r="C1465" s="66" t="e">
        <f t="shared" si="105"/>
        <v>#N/A</v>
      </c>
      <c r="D1465" s="66" t="e">
        <f>VLOOKUP(K1465,'TCon08 al 2019-02-26'!$A$1:$H$68,8,0)</f>
        <v>#N/A</v>
      </c>
      <c r="E1465" s="221">
        <f t="shared" si="106"/>
        <v>1900</v>
      </c>
      <c r="F1465" s="66">
        <f t="shared" si="99"/>
        <v>0</v>
      </c>
      <c r="G1465" s="10" t="str">
        <f t="shared" si="100"/>
        <v>19000</v>
      </c>
      <c r="H1465" s="489"/>
      <c r="I1465" s="489"/>
      <c r="J1465" s="489"/>
      <c r="K1465" s="489"/>
      <c r="L1465" s="489"/>
      <c r="M1465" s="490"/>
      <c r="N1465" s="491"/>
      <c r="O1465" s="491"/>
      <c r="P1465" s="491"/>
      <c r="Q1465" s="492"/>
      <c r="R1465" s="493"/>
      <c r="S1465" s="489"/>
      <c r="T1465" s="492"/>
      <c r="U1465" s="492"/>
      <c r="V1465" s="493"/>
      <c r="W1465" s="489"/>
      <c r="X1465" s="489"/>
      <c r="Y1465" s="493"/>
      <c r="Z1465" s="489"/>
      <c r="AA1465" s="489"/>
      <c r="AB1465" s="227"/>
      <c r="AC1465" s="227"/>
    </row>
    <row r="1466" spans="2:29">
      <c r="B1466" s="66" t="e">
        <f>LEFT(VLOOKUP(K1466,'TCon08 al 2019-02-26'!$A$1:$H$68,6,0),6)</f>
        <v>#N/A</v>
      </c>
      <c r="C1466" s="66" t="e">
        <f t="shared" si="105"/>
        <v>#N/A</v>
      </c>
      <c r="D1466" s="66" t="e">
        <f>VLOOKUP(K1466,'TCon08 al 2019-02-26'!$A$1:$H$68,8,0)</f>
        <v>#N/A</v>
      </c>
      <c r="E1466" s="221">
        <f t="shared" si="106"/>
        <v>1900</v>
      </c>
      <c r="F1466" s="66">
        <f t="shared" si="99"/>
        <v>0</v>
      </c>
      <c r="G1466" s="10" t="str">
        <f t="shared" si="100"/>
        <v>19000</v>
      </c>
      <c r="H1466" s="489"/>
      <c r="I1466" s="489"/>
      <c r="J1466" s="489"/>
      <c r="K1466" s="489"/>
      <c r="L1466" s="489"/>
      <c r="M1466" s="490"/>
      <c r="N1466" s="491"/>
      <c r="O1466" s="491"/>
      <c r="P1466" s="491"/>
      <c r="Q1466" s="492"/>
      <c r="R1466" s="493"/>
      <c r="S1466" s="489"/>
      <c r="T1466" s="492"/>
      <c r="U1466" s="492"/>
      <c r="V1466" s="493"/>
      <c r="W1466" s="489"/>
      <c r="X1466" s="489"/>
      <c r="Y1466" s="493"/>
      <c r="Z1466" s="489"/>
      <c r="AA1466" s="489"/>
      <c r="AB1466" s="227"/>
      <c r="AC1466" s="227"/>
    </row>
    <row r="1467" spans="2:29">
      <c r="B1467" s="66" t="e">
        <f>LEFT(VLOOKUP(K1467,'TCon08 al 2019-02-26'!$A$1:$H$68,6,0),6)</f>
        <v>#N/A</v>
      </c>
      <c r="C1467" s="66" t="e">
        <f t="shared" si="105"/>
        <v>#N/A</v>
      </c>
      <c r="D1467" s="66" t="e">
        <f>VLOOKUP(K1467,'TCon08 al 2019-02-26'!$A$1:$H$68,8,0)</f>
        <v>#N/A</v>
      </c>
      <c r="E1467" s="221">
        <f t="shared" si="106"/>
        <v>1900</v>
      </c>
      <c r="F1467" s="66">
        <f t="shared" si="99"/>
        <v>0</v>
      </c>
      <c r="G1467" s="10" t="str">
        <f t="shared" si="100"/>
        <v>19000</v>
      </c>
      <c r="H1467" s="489"/>
      <c r="I1467" s="489"/>
      <c r="J1467" s="489"/>
      <c r="K1467" s="489"/>
      <c r="L1467" s="489"/>
      <c r="M1467" s="490"/>
      <c r="N1467" s="491"/>
      <c r="O1467" s="491"/>
      <c r="P1467" s="491"/>
      <c r="Q1467" s="492"/>
      <c r="R1467" s="493"/>
      <c r="S1467" s="489"/>
      <c r="T1467" s="492"/>
      <c r="U1467" s="492"/>
      <c r="V1467" s="493"/>
      <c r="W1467" s="489"/>
      <c r="X1467" s="489"/>
      <c r="Y1467" s="493"/>
      <c r="Z1467" s="489"/>
      <c r="AA1467" s="489"/>
      <c r="AB1467" s="227"/>
      <c r="AC1467" s="227"/>
    </row>
    <row r="1468" spans="2:29">
      <c r="B1468" s="66" t="e">
        <f>LEFT(VLOOKUP(K1468,'TCon08 al 2019-02-26'!$A$1:$H$68,6,0),6)</f>
        <v>#N/A</v>
      </c>
      <c r="C1468" s="66" t="e">
        <f t="shared" si="105"/>
        <v>#N/A</v>
      </c>
      <c r="D1468" s="66" t="e">
        <f>VLOOKUP(K1468,'TCon08 al 2019-02-26'!$A$1:$H$68,8,0)</f>
        <v>#N/A</v>
      </c>
      <c r="E1468" s="221">
        <f t="shared" si="106"/>
        <v>1900</v>
      </c>
      <c r="F1468" s="66">
        <f t="shared" si="99"/>
        <v>0</v>
      </c>
      <c r="G1468" s="10" t="str">
        <f t="shared" si="100"/>
        <v>19000</v>
      </c>
      <c r="H1468" s="489"/>
      <c r="I1468" s="489"/>
      <c r="J1468" s="489"/>
      <c r="K1468" s="489"/>
      <c r="L1468" s="489"/>
      <c r="M1468" s="490"/>
      <c r="N1468" s="491"/>
      <c r="O1468" s="491"/>
      <c r="P1468" s="491"/>
      <c r="Q1468" s="492"/>
      <c r="R1468" s="493"/>
      <c r="S1468" s="489"/>
      <c r="T1468" s="492"/>
      <c r="U1468" s="492"/>
      <c r="V1468" s="493"/>
      <c r="W1468" s="489"/>
      <c r="X1468" s="489"/>
      <c r="Y1468" s="493"/>
      <c r="Z1468" s="489"/>
      <c r="AA1468" s="489"/>
      <c r="AB1468" s="227"/>
      <c r="AC1468" s="227"/>
    </row>
    <row r="1469" spans="2:29">
      <c r="B1469" s="66" t="e">
        <f>LEFT(VLOOKUP(K1469,'TCon08 al 2019-02-26'!$A$1:$H$68,6,0),6)</f>
        <v>#N/A</v>
      </c>
      <c r="C1469" s="66" t="e">
        <f t="shared" si="105"/>
        <v>#N/A</v>
      </c>
      <c r="D1469" s="66" t="e">
        <f>VLOOKUP(K1469,'TCon08 al 2019-02-26'!$A$1:$H$68,8,0)</f>
        <v>#N/A</v>
      </c>
      <c r="E1469" s="221">
        <f t="shared" si="106"/>
        <v>1900</v>
      </c>
      <c r="F1469" s="66">
        <f t="shared" si="99"/>
        <v>0</v>
      </c>
      <c r="G1469" s="10" t="str">
        <f t="shared" si="100"/>
        <v>19000</v>
      </c>
      <c r="H1469" s="489"/>
      <c r="I1469" s="489"/>
      <c r="J1469" s="489"/>
      <c r="K1469" s="489"/>
      <c r="L1469" s="489"/>
      <c r="M1469" s="490"/>
      <c r="N1469" s="491"/>
      <c r="O1469" s="491"/>
      <c r="P1469" s="491"/>
      <c r="Q1469" s="492"/>
      <c r="R1469" s="493"/>
      <c r="S1469" s="489"/>
      <c r="T1469" s="492"/>
      <c r="U1469" s="492"/>
      <c r="V1469" s="493"/>
      <c r="W1469" s="489"/>
      <c r="X1469" s="489"/>
      <c r="Y1469" s="493"/>
      <c r="Z1469" s="489"/>
      <c r="AA1469" s="489"/>
      <c r="AB1469" s="227"/>
      <c r="AC1469" s="227"/>
    </row>
    <row r="1470" spans="2:29">
      <c r="B1470" s="66" t="e">
        <f>LEFT(VLOOKUP(K1470,'TCon08 al 2019-02-26'!$A$1:$H$68,6,0),6)</f>
        <v>#N/A</v>
      </c>
      <c r="C1470" s="66" t="e">
        <f t="shared" si="105"/>
        <v>#N/A</v>
      </c>
      <c r="D1470" s="66" t="e">
        <f>VLOOKUP(K1470,'TCon08 al 2019-02-26'!$A$1:$H$68,8,0)</f>
        <v>#N/A</v>
      </c>
      <c r="E1470" s="221">
        <f t="shared" si="106"/>
        <v>1900</v>
      </c>
      <c r="F1470" s="66">
        <f t="shared" si="99"/>
        <v>0</v>
      </c>
      <c r="G1470" s="10" t="str">
        <f t="shared" si="100"/>
        <v>19000</v>
      </c>
      <c r="H1470" s="489"/>
      <c r="I1470" s="489"/>
      <c r="J1470" s="489"/>
      <c r="K1470" s="489"/>
      <c r="L1470" s="489"/>
      <c r="M1470" s="490"/>
      <c r="N1470" s="491"/>
      <c r="O1470" s="491"/>
      <c r="P1470" s="491"/>
      <c r="Q1470" s="492"/>
      <c r="R1470" s="493"/>
      <c r="S1470" s="489"/>
      <c r="T1470" s="492"/>
      <c r="U1470" s="492"/>
      <c r="V1470" s="493"/>
      <c r="W1470" s="489"/>
      <c r="X1470" s="489"/>
      <c r="Y1470" s="493"/>
      <c r="Z1470" s="489"/>
      <c r="AA1470" s="489"/>
      <c r="AB1470" s="227"/>
      <c r="AC1470" s="227"/>
    </row>
    <row r="1471" spans="2:29">
      <c r="B1471" s="66" t="e">
        <f>LEFT(VLOOKUP(K1471,'TCon08 al 2019-02-26'!$A$1:$H$68,6,0),6)</f>
        <v>#N/A</v>
      </c>
      <c r="C1471" s="66" t="e">
        <f t="shared" si="105"/>
        <v>#N/A</v>
      </c>
      <c r="D1471" s="66" t="e">
        <f>VLOOKUP(K1471,'TCon08 al 2019-02-26'!$A$1:$H$68,8,0)</f>
        <v>#N/A</v>
      </c>
      <c r="E1471" s="221">
        <f t="shared" si="106"/>
        <v>1900</v>
      </c>
      <c r="F1471" s="66">
        <f t="shared" si="99"/>
        <v>0</v>
      </c>
      <c r="G1471" s="10" t="str">
        <f t="shared" si="100"/>
        <v>19000</v>
      </c>
      <c r="H1471" s="489"/>
      <c r="I1471" s="489"/>
      <c r="J1471" s="489"/>
      <c r="K1471" s="489"/>
      <c r="L1471" s="489"/>
      <c r="M1471" s="490"/>
      <c r="N1471" s="491"/>
      <c r="O1471" s="491"/>
      <c r="P1471" s="491"/>
      <c r="Q1471" s="492"/>
      <c r="R1471" s="493"/>
      <c r="S1471" s="489"/>
      <c r="T1471" s="492"/>
      <c r="U1471" s="492"/>
      <c r="V1471" s="493"/>
      <c r="W1471" s="489"/>
      <c r="X1471" s="489"/>
      <c r="Y1471" s="493"/>
      <c r="Z1471" s="489"/>
      <c r="AA1471" s="489"/>
      <c r="AB1471" s="227"/>
      <c r="AC1471" s="227"/>
    </row>
    <row r="1472" spans="2:29">
      <c r="B1472" s="66" t="e">
        <f>LEFT(VLOOKUP(K1472,'TCon08 al 2019-02-26'!$A$1:$H$68,6,0),6)</f>
        <v>#N/A</v>
      </c>
      <c r="C1472" s="66" t="e">
        <f t="shared" si="105"/>
        <v>#N/A</v>
      </c>
      <c r="D1472" s="66" t="e">
        <f>VLOOKUP(K1472,'TCon08 al 2019-02-26'!$A$1:$H$68,8,0)</f>
        <v>#N/A</v>
      </c>
      <c r="E1472" s="221">
        <f t="shared" si="106"/>
        <v>1900</v>
      </c>
      <c r="F1472" s="66">
        <f t="shared" si="99"/>
        <v>0</v>
      </c>
      <c r="G1472" s="10" t="str">
        <f t="shared" si="100"/>
        <v>19000</v>
      </c>
      <c r="H1472" s="489"/>
      <c r="I1472" s="489"/>
      <c r="J1472" s="489"/>
      <c r="K1472" s="489"/>
      <c r="L1472" s="489"/>
      <c r="M1472" s="490"/>
      <c r="N1472" s="491"/>
      <c r="O1472" s="491"/>
      <c r="P1472" s="491"/>
      <c r="Q1472" s="492"/>
      <c r="R1472" s="493"/>
      <c r="S1472" s="489"/>
      <c r="T1472" s="492"/>
      <c r="U1472" s="492"/>
      <c r="V1472" s="493"/>
      <c r="W1472" s="489"/>
      <c r="X1472" s="489"/>
      <c r="Y1472" s="493"/>
      <c r="Z1472" s="489"/>
      <c r="AA1472" s="489"/>
      <c r="AB1472" s="227"/>
      <c r="AC1472" s="227"/>
    </row>
    <row r="1473" spans="2:29">
      <c r="B1473" s="66" t="e">
        <f>LEFT(VLOOKUP(K1473,'TCon08 al 2019-02-26'!$A$1:$H$68,6,0),6)</f>
        <v>#N/A</v>
      </c>
      <c r="C1473" s="66" t="e">
        <f t="shared" si="105"/>
        <v>#N/A</v>
      </c>
      <c r="D1473" s="66" t="e">
        <f>VLOOKUP(K1473,'TCon08 al 2019-02-26'!$A$1:$H$68,8,0)</f>
        <v>#N/A</v>
      </c>
      <c r="E1473" s="221">
        <f t="shared" si="106"/>
        <v>1900</v>
      </c>
      <c r="F1473" s="66">
        <f t="shared" si="99"/>
        <v>0</v>
      </c>
      <c r="G1473" s="10" t="str">
        <f t="shared" si="100"/>
        <v>19000</v>
      </c>
      <c r="H1473" s="489"/>
      <c r="I1473" s="489"/>
      <c r="J1473" s="489"/>
      <c r="K1473" s="489"/>
      <c r="L1473" s="489"/>
      <c r="M1473" s="490"/>
      <c r="N1473" s="491"/>
      <c r="O1473" s="491"/>
      <c r="P1473" s="491"/>
      <c r="Q1473" s="492"/>
      <c r="R1473" s="493"/>
      <c r="S1473" s="489"/>
      <c r="T1473" s="492"/>
      <c r="U1473" s="492"/>
      <c r="V1473" s="493"/>
      <c r="W1473" s="489"/>
      <c r="X1473" s="489"/>
      <c r="Y1473" s="493"/>
      <c r="Z1473" s="489"/>
      <c r="AA1473" s="489"/>
      <c r="AB1473" s="227"/>
      <c r="AC1473" s="227"/>
    </row>
    <row r="1474" spans="2:29">
      <c r="B1474" s="66" t="e">
        <f>LEFT(VLOOKUP(K1474,'TCon08 al 2019-02-26'!$A$1:$H$68,6,0),6)</f>
        <v>#N/A</v>
      </c>
      <c r="C1474" s="66" t="e">
        <f t="shared" si="105"/>
        <v>#N/A</v>
      </c>
      <c r="D1474" s="66" t="e">
        <f>VLOOKUP(K1474,'TCon08 al 2019-02-26'!$A$1:$H$68,8,0)</f>
        <v>#N/A</v>
      </c>
      <c r="E1474" s="221">
        <f t="shared" si="106"/>
        <v>1900</v>
      </c>
      <c r="F1474" s="66">
        <f t="shared" si="99"/>
        <v>0</v>
      </c>
      <c r="G1474" s="10" t="str">
        <f t="shared" si="100"/>
        <v>19000</v>
      </c>
      <c r="H1474" s="489"/>
      <c r="I1474" s="489"/>
      <c r="J1474" s="489"/>
      <c r="K1474" s="489"/>
      <c r="L1474" s="489"/>
      <c r="M1474" s="490"/>
      <c r="N1474" s="491"/>
      <c r="O1474" s="491"/>
      <c r="P1474" s="491"/>
      <c r="Q1474" s="492"/>
      <c r="R1474" s="493"/>
      <c r="S1474" s="489"/>
      <c r="T1474" s="492"/>
      <c r="U1474" s="492"/>
      <c r="V1474" s="493"/>
      <c r="W1474" s="489"/>
      <c r="X1474" s="489"/>
      <c r="Y1474" s="493"/>
      <c r="Z1474" s="489"/>
      <c r="AA1474" s="489"/>
      <c r="AB1474" s="227"/>
      <c r="AC1474" s="227"/>
    </row>
    <row r="1475" spans="2:29">
      <c r="B1475" s="66" t="e">
        <f>LEFT(VLOOKUP(K1475,'TCon08 al 2019-02-26'!$A$1:$H$68,6,0),6)</f>
        <v>#N/A</v>
      </c>
      <c r="C1475" s="66" t="e">
        <f t="shared" si="105"/>
        <v>#N/A</v>
      </c>
      <c r="D1475" s="66" t="e">
        <f>VLOOKUP(K1475,'TCon08 al 2019-02-26'!$A$1:$H$68,8,0)</f>
        <v>#N/A</v>
      </c>
      <c r="E1475" s="221">
        <f t="shared" si="106"/>
        <v>1900</v>
      </c>
      <c r="F1475" s="66">
        <f t="shared" si="99"/>
        <v>0</v>
      </c>
      <c r="G1475" s="10" t="str">
        <f t="shared" si="100"/>
        <v>19000</v>
      </c>
      <c r="H1475" s="489"/>
      <c r="I1475" s="489"/>
      <c r="J1475" s="489"/>
      <c r="K1475" s="489"/>
      <c r="L1475" s="489"/>
      <c r="M1475" s="490"/>
      <c r="N1475" s="491"/>
      <c r="O1475" s="491"/>
      <c r="P1475" s="491"/>
      <c r="Q1475" s="492"/>
      <c r="R1475" s="493"/>
      <c r="S1475" s="489"/>
      <c r="T1475" s="492"/>
      <c r="U1475" s="492"/>
      <c r="V1475" s="493"/>
      <c r="W1475" s="489"/>
      <c r="X1475" s="499"/>
      <c r="Y1475" s="493"/>
      <c r="Z1475" s="489"/>
      <c r="AA1475" s="489"/>
      <c r="AB1475" s="227"/>
      <c r="AC1475" s="227"/>
    </row>
    <row r="1476" spans="2:29">
      <c r="B1476" s="66" t="e">
        <f>LEFT(VLOOKUP(K1476,'TCon08 al 2019-02-26'!$A$1:$H$68,6,0),6)</f>
        <v>#N/A</v>
      </c>
      <c r="C1476" s="66" t="e">
        <f t="shared" si="105"/>
        <v>#N/A</v>
      </c>
      <c r="D1476" s="66" t="e">
        <f>VLOOKUP(K1476,'TCon08 al 2019-02-26'!$A$1:$H$68,8,0)</f>
        <v>#N/A</v>
      </c>
      <c r="E1476" s="221">
        <f t="shared" si="106"/>
        <v>1900</v>
      </c>
      <c r="F1476" s="66">
        <f t="shared" si="99"/>
        <v>0</v>
      </c>
      <c r="G1476" s="10" t="str">
        <f t="shared" si="100"/>
        <v>19000</v>
      </c>
      <c r="H1476" s="489"/>
      <c r="I1476" s="489"/>
      <c r="J1476" s="489"/>
      <c r="K1476" s="489"/>
      <c r="L1476" s="489"/>
      <c r="M1476" s="490"/>
      <c r="N1476" s="491"/>
      <c r="O1476" s="491"/>
      <c r="P1476" s="491"/>
      <c r="Q1476" s="492"/>
      <c r="R1476" s="493"/>
      <c r="S1476" s="489"/>
      <c r="T1476" s="492"/>
      <c r="U1476" s="492"/>
      <c r="V1476" s="493"/>
      <c r="W1476" s="489"/>
      <c r="X1476" s="489"/>
      <c r="Y1476" s="493"/>
      <c r="Z1476" s="489"/>
      <c r="AA1476" s="489"/>
      <c r="AB1476" s="227"/>
      <c r="AC1476" s="227"/>
    </row>
    <row r="1477" spans="2:29">
      <c r="B1477" s="66" t="e">
        <f>LEFT(VLOOKUP(K1477,'TCon08 al 2019-02-26'!$A$1:$H$68,6,0),6)</f>
        <v>#N/A</v>
      </c>
      <c r="C1477" s="66" t="e">
        <f t="shared" si="105"/>
        <v>#N/A</v>
      </c>
      <c r="D1477" s="66" t="e">
        <f>VLOOKUP(K1477,'TCon08 al 2019-02-26'!$A$1:$H$68,8,0)</f>
        <v>#N/A</v>
      </c>
      <c r="E1477" s="221">
        <f t="shared" si="106"/>
        <v>1900</v>
      </c>
      <c r="F1477" s="66">
        <f t="shared" ref="F1477:F1540" si="107">+IF(J1477=0,0,MONTH(J1477))</f>
        <v>0</v>
      </c>
      <c r="G1477" s="10" t="str">
        <f t="shared" ref="G1477:G1540" si="108">+E1477&amp;F1477</f>
        <v>19000</v>
      </c>
      <c r="H1477" s="489"/>
      <c r="I1477" s="489"/>
      <c r="J1477" s="489"/>
      <c r="K1477" s="489"/>
      <c r="L1477" s="489"/>
      <c r="M1477" s="490"/>
      <c r="N1477" s="491"/>
      <c r="O1477" s="491"/>
      <c r="P1477" s="491"/>
      <c r="Q1477" s="492"/>
      <c r="R1477" s="493"/>
      <c r="S1477" s="489"/>
      <c r="T1477" s="492"/>
      <c r="U1477" s="492"/>
      <c r="V1477" s="493"/>
      <c r="W1477" s="489"/>
      <c r="X1477" s="489"/>
      <c r="Y1477" s="493"/>
      <c r="Z1477" s="489"/>
      <c r="AA1477" s="489"/>
      <c r="AB1477" s="227"/>
      <c r="AC1477" s="227"/>
    </row>
    <row r="1478" spans="2:29">
      <c r="B1478" s="66" t="e">
        <f>LEFT(VLOOKUP(K1478,'TCon08 al 2019-02-26'!$A$1:$H$68,6,0),6)</f>
        <v>#N/A</v>
      </c>
      <c r="C1478" s="66" t="e">
        <f t="shared" si="105"/>
        <v>#N/A</v>
      </c>
      <c r="D1478" s="66" t="e">
        <f>VLOOKUP(K1478,'TCon08 al 2019-02-26'!$A$1:$H$68,8,0)</f>
        <v>#N/A</v>
      </c>
      <c r="E1478" s="221">
        <f t="shared" si="106"/>
        <v>1900</v>
      </c>
      <c r="F1478" s="66">
        <f t="shared" si="107"/>
        <v>0</v>
      </c>
      <c r="G1478" s="10" t="str">
        <f t="shared" si="108"/>
        <v>19000</v>
      </c>
      <c r="H1478" s="489"/>
      <c r="I1478" s="489"/>
      <c r="J1478" s="489"/>
      <c r="K1478" s="489"/>
      <c r="L1478" s="489"/>
      <c r="M1478" s="490"/>
      <c r="N1478" s="491"/>
      <c r="O1478" s="491"/>
      <c r="P1478" s="491"/>
      <c r="Q1478" s="492"/>
      <c r="R1478" s="493"/>
      <c r="S1478" s="489"/>
      <c r="T1478" s="492"/>
      <c r="U1478" s="492"/>
      <c r="V1478" s="493"/>
      <c r="W1478" s="489"/>
      <c r="X1478" s="489"/>
      <c r="Y1478" s="493"/>
      <c r="Z1478" s="489"/>
      <c r="AA1478" s="489"/>
      <c r="AB1478" s="227"/>
      <c r="AC1478" s="227"/>
    </row>
    <row r="1479" spans="2:29">
      <c r="B1479" s="66" t="e">
        <f>LEFT(VLOOKUP(K1479,'TCon08 al 2019-02-26'!$A$1:$H$68,6,0),6)</f>
        <v>#N/A</v>
      </c>
      <c r="C1479" s="66" t="e">
        <f t="shared" si="105"/>
        <v>#N/A</v>
      </c>
      <c r="D1479" s="66" t="e">
        <f>VLOOKUP(K1479,'TCon08 al 2019-02-26'!$A$1:$H$68,8,0)</f>
        <v>#N/A</v>
      </c>
      <c r="E1479" s="221">
        <f t="shared" si="106"/>
        <v>1900</v>
      </c>
      <c r="F1479" s="66">
        <f t="shared" si="107"/>
        <v>0</v>
      </c>
      <c r="G1479" s="10" t="str">
        <f t="shared" si="108"/>
        <v>19000</v>
      </c>
      <c r="H1479" s="489"/>
      <c r="I1479" s="489"/>
      <c r="J1479" s="489"/>
      <c r="K1479" s="489"/>
      <c r="L1479" s="489"/>
      <c r="M1479" s="490"/>
      <c r="N1479" s="491"/>
      <c r="O1479" s="491"/>
      <c r="P1479" s="491"/>
      <c r="Q1479" s="492"/>
      <c r="R1479" s="493"/>
      <c r="S1479" s="489"/>
      <c r="T1479" s="492"/>
      <c r="U1479" s="492"/>
      <c r="V1479" s="493"/>
      <c r="W1479" s="489"/>
      <c r="X1479" s="489"/>
      <c r="Y1479" s="493"/>
      <c r="Z1479" s="489"/>
      <c r="AA1479" s="489"/>
      <c r="AB1479" s="227"/>
      <c r="AC1479" s="227"/>
    </row>
    <row r="1480" spans="2:29">
      <c r="B1480" s="66" t="e">
        <f>LEFT(VLOOKUP(K1480,'TCon08 al 2019-02-26'!$A$1:$H$68,6,0),6)</f>
        <v>#N/A</v>
      </c>
      <c r="C1480" s="66" t="e">
        <f t="shared" si="105"/>
        <v>#N/A</v>
      </c>
      <c r="D1480" s="66" t="e">
        <f>VLOOKUP(K1480,'TCon08 al 2019-02-26'!$A$1:$H$68,8,0)</f>
        <v>#N/A</v>
      </c>
      <c r="E1480" s="221">
        <f t="shared" si="106"/>
        <v>1900</v>
      </c>
      <c r="F1480" s="66">
        <f t="shared" si="107"/>
        <v>0</v>
      </c>
      <c r="G1480" s="10" t="str">
        <f t="shared" si="108"/>
        <v>19000</v>
      </c>
      <c r="H1480" s="489"/>
      <c r="I1480" s="489"/>
      <c r="J1480" s="489"/>
      <c r="K1480" s="489"/>
      <c r="L1480" s="489"/>
      <c r="M1480" s="490"/>
      <c r="N1480" s="491"/>
      <c r="O1480" s="491"/>
      <c r="P1480" s="491"/>
      <c r="Q1480" s="492"/>
      <c r="R1480" s="493"/>
      <c r="S1480" s="489"/>
      <c r="T1480" s="492"/>
      <c r="U1480" s="492"/>
      <c r="V1480" s="493"/>
      <c r="W1480" s="489"/>
      <c r="X1480" s="489"/>
      <c r="Y1480" s="493"/>
      <c r="Z1480" s="489"/>
      <c r="AA1480" s="489"/>
      <c r="AB1480" s="227"/>
      <c r="AC1480" s="227"/>
    </row>
    <row r="1481" spans="2:29">
      <c r="B1481" s="66" t="e">
        <f>LEFT(VLOOKUP(K1481,'TCon08 al 2019-02-26'!$A$1:$H$68,6,0),6)</f>
        <v>#N/A</v>
      </c>
      <c r="C1481" s="66" t="e">
        <f t="shared" si="105"/>
        <v>#N/A</v>
      </c>
      <c r="D1481" s="66" t="e">
        <f>VLOOKUP(K1481,'TCon08 al 2019-02-26'!$A$1:$H$68,8,0)</f>
        <v>#N/A</v>
      </c>
      <c r="E1481" s="221">
        <f t="shared" si="106"/>
        <v>1900</v>
      </c>
      <c r="F1481" s="66">
        <f t="shared" si="107"/>
        <v>0</v>
      </c>
      <c r="G1481" s="10" t="str">
        <f t="shared" si="108"/>
        <v>19000</v>
      </c>
      <c r="H1481" s="489"/>
      <c r="I1481" s="489"/>
      <c r="J1481" s="489"/>
      <c r="K1481" s="489"/>
      <c r="L1481" s="489"/>
      <c r="M1481" s="490"/>
      <c r="N1481" s="491"/>
      <c r="O1481" s="491"/>
      <c r="P1481" s="491"/>
      <c r="Q1481" s="492"/>
      <c r="R1481" s="493"/>
      <c r="S1481" s="489"/>
      <c r="T1481" s="492"/>
      <c r="U1481" s="492"/>
      <c r="V1481" s="493"/>
      <c r="W1481" s="489"/>
      <c r="X1481" s="489"/>
      <c r="Y1481" s="493"/>
      <c r="Z1481" s="489"/>
      <c r="AA1481" s="489"/>
      <c r="AB1481" s="227"/>
      <c r="AC1481" s="227"/>
    </row>
    <row r="1482" spans="2:29">
      <c r="B1482" s="66" t="e">
        <f>LEFT(VLOOKUP(K1482,'TCon08 al 2019-02-26'!$A$1:$H$68,6,0),6)</f>
        <v>#N/A</v>
      </c>
      <c r="C1482" s="66" t="e">
        <f t="shared" si="105"/>
        <v>#N/A</v>
      </c>
      <c r="D1482" s="66" t="e">
        <f>VLOOKUP(K1482,'TCon08 al 2019-02-26'!$A$1:$H$68,8,0)</f>
        <v>#N/A</v>
      </c>
      <c r="E1482" s="221">
        <f t="shared" si="106"/>
        <v>1900</v>
      </c>
      <c r="F1482" s="66">
        <f t="shared" si="107"/>
        <v>0</v>
      </c>
      <c r="G1482" s="10" t="str">
        <f t="shared" si="108"/>
        <v>19000</v>
      </c>
      <c r="H1482" s="489"/>
      <c r="I1482" s="489"/>
      <c r="J1482" s="489"/>
      <c r="K1482" s="489"/>
      <c r="L1482" s="489"/>
      <c r="M1482" s="490"/>
      <c r="N1482" s="491"/>
      <c r="O1482" s="491"/>
      <c r="P1482" s="491"/>
      <c r="Q1482" s="492"/>
      <c r="R1482" s="493"/>
      <c r="S1482" s="489"/>
      <c r="T1482" s="492"/>
      <c r="U1482" s="492"/>
      <c r="V1482" s="493"/>
      <c r="W1482" s="489"/>
      <c r="X1482" s="489"/>
      <c r="Y1482" s="493"/>
      <c r="Z1482" s="489"/>
      <c r="AA1482" s="489"/>
      <c r="AB1482" s="227"/>
      <c r="AC1482" s="227"/>
    </row>
    <row r="1483" spans="2:29">
      <c r="B1483" s="66" t="e">
        <f>LEFT(VLOOKUP(K1483,'TCon08 al 2019-02-26'!$A$1:$H$68,6,0),6)</f>
        <v>#N/A</v>
      </c>
      <c r="C1483" s="66" t="e">
        <f t="shared" si="105"/>
        <v>#N/A</v>
      </c>
      <c r="D1483" s="66" t="e">
        <f>VLOOKUP(K1483,'TCon08 al 2019-02-26'!$A$1:$H$68,8,0)</f>
        <v>#N/A</v>
      </c>
      <c r="E1483" s="221">
        <f t="shared" si="106"/>
        <v>1900</v>
      </c>
      <c r="F1483" s="66">
        <f t="shared" si="107"/>
        <v>0</v>
      </c>
      <c r="G1483" s="10" t="str">
        <f t="shared" si="108"/>
        <v>19000</v>
      </c>
      <c r="H1483" s="489"/>
      <c r="I1483" s="489"/>
      <c r="J1483" s="489"/>
      <c r="K1483" s="489"/>
      <c r="L1483" s="489"/>
      <c r="M1483" s="490"/>
      <c r="N1483" s="491"/>
      <c r="O1483" s="491"/>
      <c r="P1483" s="491"/>
      <c r="Q1483" s="492"/>
      <c r="R1483" s="493"/>
      <c r="S1483" s="489"/>
      <c r="T1483" s="492"/>
      <c r="U1483" s="492"/>
      <c r="V1483" s="493"/>
      <c r="W1483" s="489"/>
      <c r="X1483" s="489"/>
      <c r="Y1483" s="493"/>
      <c r="Z1483" s="489"/>
      <c r="AA1483" s="489"/>
      <c r="AB1483" s="227"/>
      <c r="AC1483" s="227"/>
    </row>
    <row r="1484" spans="2:29">
      <c r="B1484" s="66" t="e">
        <f>LEFT(VLOOKUP(K1484,'TCon08 al 2019-02-26'!$A$1:$H$68,6,0),6)</f>
        <v>#N/A</v>
      </c>
      <c r="C1484" s="66" t="e">
        <f t="shared" si="105"/>
        <v>#N/A</v>
      </c>
      <c r="D1484" s="66" t="e">
        <f>VLOOKUP(K1484,'TCon08 al 2019-02-26'!$A$1:$H$68,8,0)</f>
        <v>#N/A</v>
      </c>
      <c r="E1484" s="221">
        <f t="shared" si="106"/>
        <v>1900</v>
      </c>
      <c r="F1484" s="66">
        <f t="shared" si="107"/>
        <v>0</v>
      </c>
      <c r="G1484" s="10" t="str">
        <f t="shared" si="108"/>
        <v>19000</v>
      </c>
      <c r="H1484" s="489"/>
      <c r="I1484" s="489"/>
      <c r="J1484" s="489"/>
      <c r="K1484" s="489"/>
      <c r="L1484" s="489"/>
      <c r="M1484" s="490"/>
      <c r="N1484" s="491"/>
      <c r="O1484" s="491"/>
      <c r="P1484" s="491"/>
      <c r="Q1484" s="492"/>
      <c r="R1484" s="493"/>
      <c r="S1484" s="489"/>
      <c r="T1484" s="492"/>
      <c r="U1484" s="492"/>
      <c r="V1484" s="493"/>
      <c r="W1484" s="489"/>
      <c r="X1484" s="489"/>
      <c r="Y1484" s="493"/>
      <c r="Z1484" s="489"/>
      <c r="AA1484" s="489"/>
      <c r="AB1484" s="227"/>
      <c r="AC1484" s="227"/>
    </row>
    <row r="1485" spans="2:29">
      <c r="B1485" s="66" t="e">
        <f>LEFT(VLOOKUP(K1485,'TCon08 al 2019-02-26'!$A$1:$H$68,6,0),6)</f>
        <v>#N/A</v>
      </c>
      <c r="C1485" s="66" t="e">
        <f t="shared" si="105"/>
        <v>#N/A</v>
      </c>
      <c r="D1485" s="66" t="e">
        <f>VLOOKUP(K1485,'TCon08 al 2019-02-26'!$A$1:$H$68,8,0)</f>
        <v>#N/A</v>
      </c>
      <c r="E1485" s="221">
        <f t="shared" si="106"/>
        <v>1900</v>
      </c>
      <c r="F1485" s="66">
        <f t="shared" si="107"/>
        <v>0</v>
      </c>
      <c r="G1485" s="10" t="str">
        <f t="shared" si="108"/>
        <v>19000</v>
      </c>
      <c r="H1485" s="489"/>
      <c r="I1485" s="489"/>
      <c r="J1485" s="489"/>
      <c r="K1485" s="489"/>
      <c r="L1485" s="489"/>
      <c r="M1485" s="490"/>
      <c r="N1485" s="491"/>
      <c r="O1485" s="491"/>
      <c r="P1485" s="491"/>
      <c r="Q1485" s="492"/>
      <c r="R1485" s="493"/>
      <c r="S1485" s="489"/>
      <c r="T1485" s="492"/>
      <c r="U1485" s="492"/>
      <c r="V1485" s="493"/>
      <c r="W1485" s="489"/>
      <c r="X1485" s="489"/>
      <c r="Y1485" s="493"/>
      <c r="Z1485" s="489"/>
      <c r="AA1485" s="489"/>
      <c r="AB1485" s="227"/>
      <c r="AC1485" s="227"/>
    </row>
    <row r="1486" spans="2:29">
      <c r="B1486" s="66" t="e">
        <f>LEFT(VLOOKUP(K1486,'TCon08 al 2019-02-26'!$A$1:$H$68,6,0),6)</f>
        <v>#N/A</v>
      </c>
      <c r="C1486" s="66" t="e">
        <f t="shared" si="105"/>
        <v>#N/A</v>
      </c>
      <c r="D1486" s="66" t="e">
        <f>VLOOKUP(K1486,'TCon08 al 2019-02-26'!$A$1:$H$68,8,0)</f>
        <v>#N/A</v>
      </c>
      <c r="E1486" s="221">
        <f t="shared" si="106"/>
        <v>1900</v>
      </c>
      <c r="F1486" s="66">
        <f t="shared" si="107"/>
        <v>0</v>
      </c>
      <c r="G1486" s="10" t="str">
        <f t="shared" si="108"/>
        <v>19000</v>
      </c>
      <c r="H1486" s="489"/>
      <c r="I1486" s="489"/>
      <c r="J1486" s="489"/>
      <c r="K1486" s="489"/>
      <c r="L1486" s="489"/>
      <c r="M1486" s="490"/>
      <c r="N1486" s="491"/>
      <c r="O1486" s="491"/>
      <c r="P1486" s="491"/>
      <c r="Q1486" s="492"/>
      <c r="R1486" s="493"/>
      <c r="S1486" s="489"/>
      <c r="T1486" s="492"/>
      <c r="U1486" s="492"/>
      <c r="V1486" s="493"/>
      <c r="W1486" s="489"/>
      <c r="X1486" s="489"/>
      <c r="Y1486" s="493"/>
      <c r="Z1486" s="489"/>
      <c r="AA1486" s="489"/>
      <c r="AB1486" s="227"/>
      <c r="AC1486" s="227"/>
    </row>
    <row r="1487" spans="2:29">
      <c r="B1487" s="66" t="e">
        <f>LEFT(VLOOKUP(K1487,'TCon08 al 2019-02-26'!$A$1:$H$68,6,0),6)</f>
        <v>#N/A</v>
      </c>
      <c r="C1487" s="66" t="e">
        <f t="shared" si="105"/>
        <v>#N/A</v>
      </c>
      <c r="D1487" s="66" t="e">
        <f>VLOOKUP(K1487,'TCon08 al 2019-02-26'!$A$1:$H$68,8,0)</f>
        <v>#N/A</v>
      </c>
      <c r="E1487" s="221">
        <f t="shared" si="106"/>
        <v>1900</v>
      </c>
      <c r="F1487" s="66">
        <f t="shared" si="107"/>
        <v>0</v>
      </c>
      <c r="G1487" s="10" t="str">
        <f t="shared" si="108"/>
        <v>19000</v>
      </c>
      <c r="H1487" s="489"/>
      <c r="I1487" s="489"/>
      <c r="J1487" s="489"/>
      <c r="K1487" s="489"/>
      <c r="L1487" s="489"/>
      <c r="M1487" s="490"/>
      <c r="N1487" s="491"/>
      <c r="O1487" s="491"/>
      <c r="P1487" s="491"/>
      <c r="Q1487" s="492"/>
      <c r="R1487" s="493"/>
      <c r="S1487" s="489"/>
      <c r="T1487" s="492"/>
      <c r="U1487" s="492"/>
      <c r="V1487" s="493"/>
      <c r="W1487" s="489"/>
      <c r="X1487" s="489"/>
      <c r="Y1487" s="493"/>
      <c r="Z1487" s="489"/>
      <c r="AA1487" s="489"/>
      <c r="AB1487" s="227"/>
      <c r="AC1487" s="227"/>
    </row>
    <row r="1488" spans="2:29">
      <c r="B1488" s="66" t="e">
        <f>LEFT(VLOOKUP(K1488,'TCon08 al 2019-02-26'!$A$1:$H$68,6,0),6)</f>
        <v>#N/A</v>
      </c>
      <c r="C1488" s="66" t="e">
        <f t="shared" si="105"/>
        <v>#N/A</v>
      </c>
      <c r="D1488" s="66" t="e">
        <f>VLOOKUP(K1488,'TCon08 al 2019-02-26'!$A$1:$H$68,8,0)</f>
        <v>#N/A</v>
      </c>
      <c r="E1488" s="221">
        <f t="shared" si="106"/>
        <v>1900</v>
      </c>
      <c r="F1488" s="66">
        <f t="shared" si="107"/>
        <v>0</v>
      </c>
      <c r="G1488" s="10" t="str">
        <f t="shared" si="108"/>
        <v>19000</v>
      </c>
      <c r="H1488" s="489"/>
      <c r="I1488" s="489"/>
      <c r="J1488" s="489"/>
      <c r="K1488" s="489"/>
      <c r="L1488" s="489"/>
      <c r="M1488" s="490"/>
      <c r="N1488" s="491"/>
      <c r="O1488" s="491"/>
      <c r="P1488" s="491"/>
      <c r="Q1488" s="492"/>
      <c r="R1488" s="493"/>
      <c r="S1488" s="489"/>
      <c r="T1488" s="492"/>
      <c r="U1488" s="492"/>
      <c r="V1488" s="493"/>
      <c r="W1488" s="489"/>
      <c r="X1488" s="489"/>
      <c r="Y1488" s="493"/>
      <c r="Z1488" s="489"/>
      <c r="AA1488" s="489"/>
      <c r="AB1488" s="227"/>
      <c r="AC1488" s="227"/>
    </row>
    <row r="1489" spans="2:29">
      <c r="B1489" s="66" t="e">
        <f>LEFT(VLOOKUP(K1489,'TCon08 al 2019-02-26'!$A$1:$H$68,6,0),6)</f>
        <v>#N/A</v>
      </c>
      <c r="C1489" s="66" t="e">
        <f t="shared" si="105"/>
        <v>#N/A</v>
      </c>
      <c r="D1489" s="66" t="e">
        <f>VLOOKUP(K1489,'TCon08 al 2019-02-26'!$A$1:$H$68,8,0)</f>
        <v>#N/A</v>
      </c>
      <c r="E1489" s="221">
        <f t="shared" si="106"/>
        <v>1900</v>
      </c>
      <c r="F1489" s="66">
        <f t="shared" si="107"/>
        <v>0</v>
      </c>
      <c r="G1489" s="10" t="str">
        <f t="shared" si="108"/>
        <v>19000</v>
      </c>
      <c r="H1489" s="489"/>
      <c r="I1489" s="489"/>
      <c r="J1489" s="489"/>
      <c r="K1489" s="489"/>
      <c r="L1489" s="489"/>
      <c r="M1489" s="490"/>
      <c r="N1489" s="491"/>
      <c r="O1489" s="491"/>
      <c r="P1489" s="491"/>
      <c r="Q1489" s="492"/>
      <c r="R1489" s="493"/>
      <c r="S1489" s="489"/>
      <c r="T1489" s="492"/>
      <c r="U1489" s="492"/>
      <c r="V1489" s="493"/>
      <c r="W1489" s="489"/>
      <c r="X1489" s="489"/>
      <c r="Y1489" s="493"/>
      <c r="Z1489" s="489"/>
      <c r="AA1489" s="489"/>
      <c r="AB1489" s="227"/>
      <c r="AC1489" s="227"/>
    </row>
    <row r="1490" spans="2:29">
      <c r="B1490" s="66" t="e">
        <f>LEFT(VLOOKUP(K1490,'TCon08 al 2019-02-26'!$A$1:$H$68,6,0),6)</f>
        <v>#N/A</v>
      </c>
      <c r="C1490" s="66" t="e">
        <f t="shared" si="105"/>
        <v>#N/A</v>
      </c>
      <c r="D1490" s="66" t="e">
        <f>VLOOKUP(K1490,'TCon08 al 2019-02-26'!$A$1:$H$68,8,0)</f>
        <v>#N/A</v>
      </c>
      <c r="E1490" s="221">
        <f t="shared" si="106"/>
        <v>1900</v>
      </c>
      <c r="F1490" s="66">
        <f t="shared" si="107"/>
        <v>0</v>
      </c>
      <c r="G1490" s="10" t="str">
        <f t="shared" si="108"/>
        <v>19000</v>
      </c>
      <c r="H1490" s="489"/>
      <c r="I1490" s="489"/>
      <c r="J1490" s="489"/>
      <c r="K1490" s="489"/>
      <c r="L1490" s="489"/>
      <c r="M1490" s="490"/>
      <c r="N1490" s="491"/>
      <c r="O1490" s="491"/>
      <c r="P1490" s="491"/>
      <c r="Q1490" s="492"/>
      <c r="R1490" s="493"/>
      <c r="S1490" s="489"/>
      <c r="T1490" s="492"/>
      <c r="U1490" s="492"/>
      <c r="V1490" s="493"/>
      <c r="W1490" s="489"/>
      <c r="X1490" s="489"/>
      <c r="Y1490" s="493"/>
      <c r="Z1490" s="489"/>
      <c r="AA1490" s="489"/>
      <c r="AB1490" s="227"/>
      <c r="AC1490" s="227"/>
    </row>
    <row r="1491" spans="2:29">
      <c r="B1491" s="66" t="e">
        <f>LEFT(VLOOKUP(K1491,'TCon08 al 2019-02-26'!$A$1:$H$68,6,0),6)</f>
        <v>#N/A</v>
      </c>
      <c r="C1491" s="66" t="e">
        <f t="shared" si="105"/>
        <v>#N/A</v>
      </c>
      <c r="D1491" s="66" t="e">
        <f>VLOOKUP(K1491,'TCon08 al 2019-02-26'!$A$1:$H$68,8,0)</f>
        <v>#N/A</v>
      </c>
      <c r="E1491" s="221">
        <f t="shared" si="106"/>
        <v>1900</v>
      </c>
      <c r="F1491" s="66">
        <f t="shared" si="107"/>
        <v>0</v>
      </c>
      <c r="G1491" s="10" t="str">
        <f t="shared" si="108"/>
        <v>19000</v>
      </c>
      <c r="H1491" s="489"/>
      <c r="I1491" s="489"/>
      <c r="J1491" s="489"/>
      <c r="K1491" s="489"/>
      <c r="L1491" s="489"/>
      <c r="M1491" s="490"/>
      <c r="N1491" s="491"/>
      <c r="O1491" s="491"/>
      <c r="P1491" s="491"/>
      <c r="Q1491" s="492"/>
      <c r="R1491" s="493"/>
      <c r="S1491" s="489"/>
      <c r="T1491" s="492"/>
      <c r="U1491" s="492"/>
      <c r="V1491" s="493"/>
      <c r="W1491" s="489"/>
      <c r="X1491" s="489"/>
      <c r="Y1491" s="493"/>
      <c r="Z1491" s="489"/>
      <c r="AA1491" s="489"/>
      <c r="AB1491" s="227"/>
      <c r="AC1491" s="227"/>
    </row>
    <row r="1492" spans="2:29">
      <c r="B1492" s="66" t="e">
        <f>LEFT(VLOOKUP(K1492,'TCon08 al 2019-02-26'!$A$1:$H$68,6,0),6)</f>
        <v>#N/A</v>
      </c>
      <c r="C1492" s="66" t="e">
        <f t="shared" si="105"/>
        <v>#N/A</v>
      </c>
      <c r="D1492" s="66" t="e">
        <f>VLOOKUP(K1492,'TCon08 al 2019-02-26'!$A$1:$H$68,8,0)</f>
        <v>#N/A</v>
      </c>
      <c r="E1492" s="221">
        <f t="shared" si="106"/>
        <v>1900</v>
      </c>
      <c r="F1492" s="66">
        <f t="shared" si="107"/>
        <v>0</v>
      </c>
      <c r="G1492" s="10" t="str">
        <f t="shared" si="108"/>
        <v>19000</v>
      </c>
      <c r="H1492" s="489"/>
      <c r="I1492" s="489"/>
      <c r="J1492" s="489"/>
      <c r="K1492" s="489"/>
      <c r="L1492" s="489"/>
      <c r="M1492" s="490"/>
      <c r="N1492" s="491"/>
      <c r="O1492" s="491"/>
      <c r="P1492" s="491"/>
      <c r="Q1492" s="492"/>
      <c r="R1492" s="493"/>
      <c r="S1492" s="489"/>
      <c r="T1492" s="492"/>
      <c r="U1492" s="492"/>
      <c r="V1492" s="493"/>
      <c r="W1492" s="489"/>
      <c r="X1492" s="489"/>
      <c r="Y1492" s="493"/>
      <c r="Z1492" s="489"/>
      <c r="AA1492" s="489"/>
      <c r="AB1492" s="227"/>
      <c r="AC1492" s="227"/>
    </row>
    <row r="1493" spans="2:29">
      <c r="B1493" s="66" t="e">
        <f>LEFT(VLOOKUP(K1493,'TCon08 al 2019-02-26'!$A$1:$H$68,6,0),6)</f>
        <v>#N/A</v>
      </c>
      <c r="C1493" s="66" t="e">
        <f t="shared" si="105"/>
        <v>#N/A</v>
      </c>
      <c r="D1493" s="66" t="e">
        <f>VLOOKUP(K1493,'TCon08 al 2019-02-26'!$A$1:$H$68,8,0)</f>
        <v>#N/A</v>
      </c>
      <c r="E1493" s="221">
        <f t="shared" si="106"/>
        <v>1900</v>
      </c>
      <c r="F1493" s="66">
        <f t="shared" si="107"/>
        <v>0</v>
      </c>
      <c r="G1493" s="10" t="str">
        <f t="shared" si="108"/>
        <v>19000</v>
      </c>
      <c r="H1493" s="489"/>
      <c r="I1493" s="489"/>
      <c r="J1493" s="489"/>
      <c r="K1493" s="489"/>
      <c r="L1493" s="489"/>
      <c r="M1493" s="490"/>
      <c r="N1493" s="491"/>
      <c r="O1493" s="491"/>
      <c r="P1493" s="491"/>
      <c r="Q1493" s="492"/>
      <c r="R1493" s="493"/>
      <c r="S1493" s="489"/>
      <c r="T1493" s="492"/>
      <c r="U1493" s="492"/>
      <c r="V1493" s="493"/>
      <c r="W1493" s="489"/>
      <c r="X1493" s="489"/>
      <c r="Y1493" s="493"/>
      <c r="Z1493" s="489"/>
      <c r="AA1493" s="489"/>
      <c r="AB1493" s="227"/>
      <c r="AC1493" s="227"/>
    </row>
    <row r="1494" spans="2:29">
      <c r="B1494" s="66" t="e">
        <f>LEFT(VLOOKUP(K1494,'TCon08 al 2019-02-26'!$A$1:$H$68,6,0),6)</f>
        <v>#N/A</v>
      </c>
      <c r="C1494" s="66" t="e">
        <f t="shared" si="105"/>
        <v>#N/A</v>
      </c>
      <c r="D1494" s="66" t="e">
        <f>VLOOKUP(K1494,'TCon08 al 2019-02-26'!$A$1:$H$68,8,0)</f>
        <v>#N/A</v>
      </c>
      <c r="E1494" s="221">
        <f t="shared" si="106"/>
        <v>1900</v>
      </c>
      <c r="F1494" s="66">
        <f t="shared" si="107"/>
        <v>0</v>
      </c>
      <c r="G1494" s="10" t="str">
        <f t="shared" si="108"/>
        <v>19000</v>
      </c>
      <c r="H1494" s="489"/>
      <c r="I1494" s="489"/>
      <c r="J1494" s="489"/>
      <c r="K1494" s="489"/>
      <c r="L1494" s="489"/>
      <c r="M1494" s="490"/>
      <c r="N1494" s="491"/>
      <c r="O1494" s="491"/>
      <c r="P1494" s="491"/>
      <c r="Q1494" s="492"/>
      <c r="R1494" s="493"/>
      <c r="S1494" s="489"/>
      <c r="T1494" s="492"/>
      <c r="U1494" s="492"/>
      <c r="V1494" s="493"/>
      <c r="W1494" s="489"/>
      <c r="X1494" s="489"/>
      <c r="Y1494" s="493"/>
      <c r="Z1494" s="489"/>
      <c r="AA1494" s="489"/>
      <c r="AB1494" s="227"/>
      <c r="AC1494" s="227"/>
    </row>
    <row r="1495" spans="2:29">
      <c r="B1495" s="66" t="e">
        <f>LEFT(VLOOKUP(K1495,'TCon08 al 2019-02-26'!$A$1:$H$68,6,0),6)</f>
        <v>#N/A</v>
      </c>
      <c r="C1495" s="66" t="e">
        <f t="shared" si="105"/>
        <v>#N/A</v>
      </c>
      <c r="D1495" s="66" t="e">
        <f>VLOOKUP(K1495,'TCon08 al 2019-02-26'!$A$1:$H$68,8,0)</f>
        <v>#N/A</v>
      </c>
      <c r="E1495" s="221">
        <f t="shared" si="106"/>
        <v>1900</v>
      </c>
      <c r="F1495" s="66">
        <f t="shared" si="107"/>
        <v>0</v>
      </c>
      <c r="G1495" s="10" t="str">
        <f t="shared" si="108"/>
        <v>19000</v>
      </c>
      <c r="H1495" s="489"/>
      <c r="I1495" s="489"/>
      <c r="J1495" s="489"/>
      <c r="K1495" s="489"/>
      <c r="L1495" s="489"/>
      <c r="M1495" s="490"/>
      <c r="N1495" s="491"/>
      <c r="O1495" s="491"/>
      <c r="P1495" s="491"/>
      <c r="Q1495" s="492"/>
      <c r="R1495" s="493"/>
      <c r="S1495" s="489"/>
      <c r="T1495" s="492"/>
      <c r="U1495" s="492"/>
      <c r="V1495" s="493"/>
      <c r="W1495" s="489"/>
      <c r="X1495" s="489"/>
      <c r="Y1495" s="493"/>
      <c r="Z1495" s="489"/>
      <c r="AA1495" s="489"/>
      <c r="AB1495" s="227"/>
      <c r="AC1495" s="227"/>
    </row>
    <row r="1496" spans="2:29">
      <c r="B1496" s="66" t="e">
        <f>LEFT(VLOOKUP(K1496,'TCon08 al 2019-02-26'!$A$1:$H$68,6,0),6)</f>
        <v>#N/A</v>
      </c>
      <c r="C1496" s="66" t="e">
        <f t="shared" si="105"/>
        <v>#N/A</v>
      </c>
      <c r="D1496" s="66" t="e">
        <f>VLOOKUP(K1496,'TCon08 al 2019-02-26'!$A$1:$H$68,8,0)</f>
        <v>#N/A</v>
      </c>
      <c r="E1496" s="221">
        <f t="shared" si="106"/>
        <v>1900</v>
      </c>
      <c r="F1496" s="66">
        <f t="shared" si="107"/>
        <v>0</v>
      </c>
      <c r="G1496" s="10" t="str">
        <f t="shared" si="108"/>
        <v>19000</v>
      </c>
      <c r="H1496" s="489"/>
      <c r="I1496" s="489"/>
      <c r="J1496" s="489"/>
      <c r="K1496" s="489"/>
      <c r="L1496" s="489"/>
      <c r="M1496" s="490"/>
      <c r="N1496" s="491"/>
      <c r="O1496" s="491"/>
      <c r="P1496" s="491"/>
      <c r="Q1496" s="492"/>
      <c r="R1496" s="493"/>
      <c r="S1496" s="489"/>
      <c r="T1496" s="492"/>
      <c r="U1496" s="492"/>
      <c r="V1496" s="493"/>
      <c r="W1496" s="489"/>
      <c r="X1496" s="489"/>
      <c r="Y1496" s="493"/>
      <c r="Z1496" s="489"/>
      <c r="AA1496" s="489"/>
      <c r="AB1496" s="227"/>
      <c r="AC1496" s="227"/>
    </row>
    <row r="1497" spans="2:29">
      <c r="B1497" s="66" t="e">
        <f>LEFT(VLOOKUP(K1497,'TCon08 al 2019-02-26'!$A$1:$H$68,6,0),6)</f>
        <v>#N/A</v>
      </c>
      <c r="C1497" s="66" t="e">
        <f t="shared" si="105"/>
        <v>#N/A</v>
      </c>
      <c r="D1497" s="66" t="e">
        <f>VLOOKUP(K1497,'TCon08 al 2019-02-26'!$A$1:$H$68,8,0)</f>
        <v>#N/A</v>
      </c>
      <c r="E1497" s="221">
        <f t="shared" si="106"/>
        <v>1900</v>
      </c>
      <c r="F1497" s="66">
        <f t="shared" si="107"/>
        <v>0</v>
      </c>
      <c r="G1497" s="10" t="str">
        <f t="shared" si="108"/>
        <v>19000</v>
      </c>
      <c r="H1497" s="227"/>
      <c r="I1497" s="227"/>
      <c r="J1497" s="228"/>
      <c r="K1497" s="227"/>
      <c r="L1497" s="227"/>
      <c r="M1497" s="227"/>
      <c r="N1497" s="581"/>
      <c r="O1497" s="227"/>
      <c r="P1497" s="581"/>
      <c r="Q1497" s="227"/>
      <c r="R1497" s="227"/>
      <c r="S1497" s="227"/>
      <c r="T1497" s="227"/>
      <c r="U1497" s="227"/>
      <c r="V1497" s="227"/>
      <c r="W1497" s="227"/>
      <c r="X1497" s="227"/>
      <c r="Y1497" s="227"/>
      <c r="Z1497" s="227"/>
      <c r="AA1497" s="227"/>
      <c r="AB1497" s="227"/>
      <c r="AC1497" s="227"/>
    </row>
    <row r="1498" spans="2:29">
      <c r="B1498" s="66" t="e">
        <f>LEFT(VLOOKUP(K1498,'TCon08 al 2019-02-26'!$A$1:$H$68,6,0),6)</f>
        <v>#N/A</v>
      </c>
      <c r="C1498" s="66" t="e">
        <f t="shared" si="105"/>
        <v>#N/A</v>
      </c>
      <c r="D1498" s="66" t="e">
        <f>VLOOKUP(K1498,'TCon08 al 2019-02-26'!$A$1:$H$68,8,0)</f>
        <v>#N/A</v>
      </c>
      <c r="E1498" s="221">
        <f t="shared" si="106"/>
        <v>1900</v>
      </c>
      <c r="F1498" s="66">
        <f t="shared" si="107"/>
        <v>0</v>
      </c>
      <c r="G1498" s="10" t="str">
        <f t="shared" si="108"/>
        <v>19000</v>
      </c>
      <c r="H1498" s="227"/>
      <c r="I1498" s="227"/>
      <c r="J1498" s="228"/>
      <c r="K1498" s="227"/>
      <c r="L1498" s="227"/>
      <c r="M1498" s="227"/>
      <c r="N1498" s="581"/>
      <c r="O1498" s="227"/>
      <c r="P1498" s="581"/>
      <c r="Q1498" s="227"/>
      <c r="R1498" s="227"/>
      <c r="S1498" s="227"/>
      <c r="T1498" s="227"/>
      <c r="U1498" s="227"/>
      <c r="V1498" s="227"/>
      <c r="W1498" s="227"/>
      <c r="X1498" s="227"/>
      <c r="Y1498" s="227"/>
      <c r="Z1498" s="227"/>
      <c r="AA1498" s="227"/>
      <c r="AB1498" s="227"/>
      <c r="AC1498" s="227"/>
    </row>
    <row r="1499" spans="2:29">
      <c r="B1499" s="66" t="e">
        <f>LEFT(VLOOKUP(K1499,'TCon08 al 2019-02-26'!$A$1:$H$68,6,0),6)</f>
        <v>#N/A</v>
      </c>
      <c r="C1499" s="66" t="e">
        <f t="shared" si="105"/>
        <v>#N/A</v>
      </c>
      <c r="D1499" s="66" t="e">
        <f>VLOOKUP(K1499,'TCon08 al 2019-02-26'!$A$1:$H$68,8,0)</f>
        <v>#N/A</v>
      </c>
      <c r="E1499" s="221">
        <f t="shared" si="106"/>
        <v>1900</v>
      </c>
      <c r="F1499" s="66">
        <f t="shared" si="107"/>
        <v>0</v>
      </c>
      <c r="G1499" s="10" t="str">
        <f t="shared" si="108"/>
        <v>19000</v>
      </c>
      <c r="H1499" s="227"/>
      <c r="I1499" s="227"/>
      <c r="J1499" s="228"/>
      <c r="K1499" s="227"/>
      <c r="L1499" s="227"/>
      <c r="M1499" s="227"/>
      <c r="N1499" s="581"/>
      <c r="O1499" s="227"/>
      <c r="P1499" s="581"/>
      <c r="Q1499" s="227"/>
      <c r="R1499" s="227"/>
      <c r="S1499" s="227"/>
      <c r="T1499" s="227"/>
      <c r="U1499" s="227"/>
      <c r="V1499" s="227"/>
      <c r="W1499" s="227"/>
      <c r="X1499" s="227"/>
      <c r="Y1499" s="227"/>
      <c r="Z1499" s="227"/>
      <c r="AA1499" s="227"/>
      <c r="AB1499" s="227"/>
      <c r="AC1499" s="227"/>
    </row>
    <row r="1500" spans="2:29">
      <c r="B1500" s="66" t="e">
        <f>LEFT(VLOOKUP(K1500,'TCon08 al 2019-02-26'!$A$1:$H$68,6,0),6)</f>
        <v>#N/A</v>
      </c>
      <c r="C1500" s="66" t="e">
        <f t="shared" si="105"/>
        <v>#N/A</v>
      </c>
      <c r="D1500" s="66" t="e">
        <f>VLOOKUP(K1500,'TCon08 al 2019-02-26'!$A$1:$H$68,8,0)</f>
        <v>#N/A</v>
      </c>
      <c r="E1500" s="221">
        <f t="shared" si="106"/>
        <v>1900</v>
      </c>
      <c r="F1500" s="66">
        <f t="shared" si="107"/>
        <v>0</v>
      </c>
      <c r="G1500" s="10" t="str">
        <f t="shared" si="108"/>
        <v>19000</v>
      </c>
      <c r="H1500" s="227"/>
      <c r="I1500" s="227"/>
      <c r="J1500" s="228"/>
      <c r="K1500" s="227"/>
      <c r="L1500" s="227"/>
      <c r="M1500" s="227"/>
      <c r="N1500" s="581"/>
      <c r="O1500" s="227"/>
      <c r="P1500" s="581"/>
      <c r="Q1500" s="227"/>
      <c r="R1500" s="227"/>
      <c r="S1500" s="227"/>
      <c r="T1500" s="227"/>
      <c r="U1500" s="227"/>
      <c r="V1500" s="227"/>
      <c r="W1500" s="227"/>
      <c r="X1500" s="227"/>
      <c r="Y1500" s="227"/>
      <c r="Z1500" s="227"/>
      <c r="AA1500" s="227"/>
      <c r="AB1500" s="227"/>
      <c r="AC1500" s="227"/>
    </row>
    <row r="1501" spans="2:29">
      <c r="B1501" s="66" t="e">
        <f>LEFT(VLOOKUP(K1501,'TCon08 al 2019-02-26'!$A$1:$H$68,6,0),6)</f>
        <v>#N/A</v>
      </c>
      <c r="C1501" s="66" t="e">
        <f t="shared" si="105"/>
        <v>#N/A</v>
      </c>
      <c r="D1501" s="66" t="e">
        <f>VLOOKUP(K1501,'TCon08 al 2019-02-26'!$A$1:$H$68,8,0)</f>
        <v>#N/A</v>
      </c>
      <c r="E1501" s="221">
        <f t="shared" si="106"/>
        <v>1900</v>
      </c>
      <c r="F1501" s="66">
        <f t="shared" si="107"/>
        <v>0</v>
      </c>
      <c r="G1501" s="10" t="str">
        <f t="shared" si="108"/>
        <v>19000</v>
      </c>
      <c r="H1501" s="227"/>
      <c r="I1501" s="227"/>
      <c r="J1501" s="228"/>
      <c r="K1501" s="227"/>
      <c r="L1501" s="227"/>
      <c r="M1501" s="227"/>
      <c r="N1501" s="581"/>
      <c r="O1501" s="227"/>
      <c r="P1501" s="581"/>
      <c r="Q1501" s="227"/>
      <c r="R1501" s="227"/>
      <c r="S1501" s="227"/>
      <c r="T1501" s="227"/>
      <c r="U1501" s="227"/>
      <c r="V1501" s="227"/>
      <c r="W1501" s="227"/>
      <c r="X1501" s="227"/>
      <c r="Y1501" s="227"/>
      <c r="Z1501" s="227"/>
      <c r="AA1501" s="227"/>
      <c r="AB1501" s="227"/>
      <c r="AC1501" s="227"/>
    </row>
    <row r="1502" spans="2:29">
      <c r="B1502" s="66" t="e">
        <f>LEFT(VLOOKUP(K1502,'TCon08 al 2019-02-26'!$A$1:$H$68,6,0),6)</f>
        <v>#N/A</v>
      </c>
      <c r="C1502" s="66" t="e">
        <f t="shared" si="105"/>
        <v>#N/A</v>
      </c>
      <c r="D1502" s="66" t="e">
        <f>VLOOKUP(K1502,'TCon08 al 2019-02-26'!$A$1:$H$68,8,0)</f>
        <v>#N/A</v>
      </c>
      <c r="E1502" s="221">
        <f t="shared" si="106"/>
        <v>1900</v>
      </c>
      <c r="F1502" s="66">
        <f t="shared" si="107"/>
        <v>0</v>
      </c>
      <c r="G1502" s="10" t="str">
        <f t="shared" si="108"/>
        <v>19000</v>
      </c>
      <c r="H1502" s="227"/>
      <c r="I1502" s="227"/>
      <c r="J1502" s="228"/>
      <c r="K1502" s="227"/>
      <c r="L1502" s="227"/>
      <c r="M1502" s="227"/>
      <c r="N1502" s="581"/>
      <c r="O1502" s="227"/>
      <c r="P1502" s="581"/>
      <c r="Q1502" s="227"/>
      <c r="R1502" s="227"/>
      <c r="S1502" s="227"/>
      <c r="T1502" s="227"/>
      <c r="U1502" s="227"/>
      <c r="V1502" s="227"/>
      <c r="W1502" s="227"/>
      <c r="X1502" s="227"/>
      <c r="Y1502" s="227"/>
      <c r="Z1502" s="227"/>
      <c r="AA1502" s="227"/>
      <c r="AB1502" s="227"/>
      <c r="AC1502" s="227"/>
    </row>
    <row r="1503" spans="2:29">
      <c r="B1503" s="66" t="e">
        <f>LEFT(VLOOKUP(K1503,'TCon08 al 2019-02-26'!$A$1:$H$68,6,0),6)</f>
        <v>#N/A</v>
      </c>
      <c r="C1503" s="66" t="e">
        <f t="shared" si="105"/>
        <v>#N/A</v>
      </c>
      <c r="D1503" s="66" t="e">
        <f>VLOOKUP(K1503,'TCon08 al 2019-02-26'!$A$1:$H$68,8,0)</f>
        <v>#N/A</v>
      </c>
      <c r="E1503" s="221">
        <f t="shared" si="106"/>
        <v>1900</v>
      </c>
      <c r="F1503" s="66">
        <f t="shared" si="107"/>
        <v>0</v>
      </c>
      <c r="G1503" s="10" t="str">
        <f t="shared" si="108"/>
        <v>19000</v>
      </c>
      <c r="H1503" s="227"/>
      <c r="I1503" s="227"/>
      <c r="J1503" s="228"/>
      <c r="K1503" s="227"/>
      <c r="L1503" s="227"/>
      <c r="M1503" s="227"/>
      <c r="N1503" s="581"/>
      <c r="O1503" s="227"/>
      <c r="P1503" s="581"/>
      <c r="Q1503" s="227"/>
      <c r="R1503" s="227"/>
      <c r="S1503" s="227"/>
      <c r="T1503" s="227"/>
      <c r="U1503" s="227"/>
      <c r="V1503" s="227"/>
      <c r="W1503" s="227"/>
      <c r="X1503" s="227"/>
      <c r="Y1503" s="227"/>
      <c r="Z1503" s="227"/>
      <c r="AA1503" s="227"/>
      <c r="AB1503" s="227"/>
      <c r="AC1503" s="227"/>
    </row>
    <row r="1504" spans="2:29">
      <c r="B1504" s="66" t="e">
        <f>LEFT(VLOOKUP(K1504,'TCon08 al 2019-02-26'!$A$1:$H$68,6,0),6)</f>
        <v>#N/A</v>
      </c>
      <c r="C1504" s="66" t="e">
        <f t="shared" si="105"/>
        <v>#N/A</v>
      </c>
      <c r="D1504" s="66" t="e">
        <f>VLOOKUP(K1504,'TCon08 al 2019-02-26'!$A$1:$H$68,8,0)</f>
        <v>#N/A</v>
      </c>
      <c r="E1504" s="221">
        <f t="shared" si="106"/>
        <v>1900</v>
      </c>
      <c r="F1504" s="66">
        <f t="shared" si="107"/>
        <v>0</v>
      </c>
      <c r="G1504" s="10" t="str">
        <f t="shared" si="108"/>
        <v>19000</v>
      </c>
      <c r="H1504" s="227"/>
      <c r="I1504" s="227"/>
      <c r="J1504" s="228"/>
      <c r="K1504" s="227"/>
      <c r="L1504" s="227"/>
      <c r="M1504" s="227"/>
      <c r="N1504" s="581"/>
      <c r="O1504" s="227"/>
      <c r="P1504" s="581"/>
      <c r="Q1504" s="227"/>
      <c r="R1504" s="227"/>
      <c r="S1504" s="227"/>
      <c r="T1504" s="227"/>
      <c r="U1504" s="227"/>
      <c r="V1504" s="227"/>
      <c r="W1504" s="227"/>
      <c r="X1504" s="227"/>
      <c r="Y1504" s="227"/>
      <c r="Z1504" s="227"/>
      <c r="AA1504" s="227"/>
      <c r="AB1504" s="227"/>
      <c r="AC1504" s="227"/>
    </row>
    <row r="1505" spans="2:29">
      <c r="B1505" s="66" t="e">
        <f>LEFT(VLOOKUP(K1505,'TCon08 al 2019-02-26'!$A$1:$H$68,6,0),6)</f>
        <v>#N/A</v>
      </c>
      <c r="C1505" s="66" t="e">
        <f t="shared" si="105"/>
        <v>#N/A</v>
      </c>
      <c r="D1505" s="66" t="e">
        <f>VLOOKUP(K1505,'TCon08 al 2019-02-26'!$A$1:$H$68,8,0)</f>
        <v>#N/A</v>
      </c>
      <c r="E1505" s="221">
        <f t="shared" si="106"/>
        <v>1900</v>
      </c>
      <c r="F1505" s="66">
        <f t="shared" si="107"/>
        <v>0</v>
      </c>
      <c r="G1505" s="10" t="str">
        <f t="shared" si="108"/>
        <v>19000</v>
      </c>
      <c r="H1505" s="227"/>
      <c r="I1505" s="227"/>
      <c r="J1505" s="228"/>
      <c r="K1505" s="227"/>
      <c r="L1505" s="227"/>
      <c r="M1505" s="227"/>
      <c r="N1505" s="581"/>
      <c r="O1505" s="227"/>
      <c r="P1505" s="581"/>
      <c r="Q1505" s="227"/>
      <c r="R1505" s="227"/>
      <c r="S1505" s="227"/>
      <c r="T1505" s="227"/>
      <c r="U1505" s="227"/>
      <c r="V1505" s="227"/>
      <c r="W1505" s="227"/>
      <c r="X1505" s="227"/>
      <c r="Y1505" s="227"/>
      <c r="Z1505" s="227"/>
      <c r="AA1505" s="227"/>
      <c r="AB1505" s="227"/>
      <c r="AC1505" s="227"/>
    </row>
    <row r="1506" spans="2:29">
      <c r="B1506" s="66" t="e">
        <f>LEFT(VLOOKUP(K1506,'TCon08 al 2019-02-26'!$A$1:$H$68,6,0),6)</f>
        <v>#N/A</v>
      </c>
      <c r="C1506" s="66" t="e">
        <f t="shared" si="105"/>
        <v>#N/A</v>
      </c>
      <c r="D1506" s="66" t="e">
        <f>VLOOKUP(K1506,'TCon08 al 2019-02-26'!$A$1:$H$68,8,0)</f>
        <v>#N/A</v>
      </c>
      <c r="E1506" s="221">
        <f t="shared" si="106"/>
        <v>1900</v>
      </c>
      <c r="F1506" s="66">
        <f t="shared" si="107"/>
        <v>0</v>
      </c>
      <c r="G1506" s="10" t="str">
        <f t="shared" si="108"/>
        <v>19000</v>
      </c>
      <c r="H1506" s="227"/>
      <c r="I1506" s="227"/>
      <c r="J1506" s="228"/>
      <c r="K1506" s="227"/>
      <c r="L1506" s="227"/>
      <c r="M1506" s="227"/>
      <c r="N1506" s="581"/>
      <c r="O1506" s="227"/>
      <c r="P1506" s="581"/>
      <c r="Q1506" s="227"/>
      <c r="R1506" s="227"/>
      <c r="S1506" s="227"/>
      <c r="T1506" s="227"/>
      <c r="U1506" s="227"/>
      <c r="V1506" s="227"/>
      <c r="W1506" s="227"/>
      <c r="X1506" s="227"/>
      <c r="Y1506" s="227"/>
      <c r="Z1506" s="227"/>
      <c r="AA1506" s="227"/>
      <c r="AB1506" s="227"/>
      <c r="AC1506" s="227"/>
    </row>
    <row r="1507" spans="2:29">
      <c r="B1507" s="66" t="e">
        <f>LEFT(VLOOKUP(K1507,'TCon08 al 2019-02-26'!$A$1:$H$68,6,0),6)</f>
        <v>#N/A</v>
      </c>
      <c r="C1507" s="66" t="e">
        <f t="shared" si="105"/>
        <v>#N/A</v>
      </c>
      <c r="D1507" s="66" t="e">
        <f>VLOOKUP(K1507,'TCon08 al 2019-02-26'!$A$1:$H$68,8,0)</f>
        <v>#N/A</v>
      </c>
      <c r="E1507" s="221">
        <f t="shared" si="106"/>
        <v>1900</v>
      </c>
      <c r="F1507" s="66">
        <f t="shared" si="107"/>
        <v>0</v>
      </c>
      <c r="G1507" s="10" t="str">
        <f t="shared" si="108"/>
        <v>19000</v>
      </c>
      <c r="H1507" s="227"/>
      <c r="I1507" s="227"/>
      <c r="J1507" s="228"/>
      <c r="K1507" s="227"/>
      <c r="L1507" s="227"/>
      <c r="M1507" s="227"/>
      <c r="N1507" s="581"/>
      <c r="O1507" s="227"/>
      <c r="P1507" s="581"/>
      <c r="Q1507" s="227"/>
      <c r="R1507" s="227"/>
      <c r="S1507" s="227"/>
      <c r="T1507" s="227"/>
      <c r="U1507" s="227"/>
      <c r="V1507" s="227"/>
      <c r="W1507" s="227"/>
      <c r="X1507" s="227"/>
      <c r="Y1507" s="227"/>
      <c r="Z1507" s="227"/>
      <c r="AA1507" s="227"/>
      <c r="AB1507" s="227"/>
      <c r="AC1507" s="227"/>
    </row>
    <row r="1508" spans="2:29">
      <c r="B1508" s="66" t="e">
        <f>LEFT(VLOOKUP(K1508,'TCon08 al 2019-02-26'!$A$1:$H$68,6,0),6)</f>
        <v>#N/A</v>
      </c>
      <c r="C1508" s="66" t="e">
        <f t="shared" si="105"/>
        <v>#N/A</v>
      </c>
      <c r="D1508" s="66" t="e">
        <f>VLOOKUP(K1508,'TCon08 al 2019-02-26'!$A$1:$H$68,8,0)</f>
        <v>#N/A</v>
      </c>
      <c r="E1508" s="221">
        <f t="shared" si="106"/>
        <v>1900</v>
      </c>
      <c r="F1508" s="66">
        <f t="shared" si="107"/>
        <v>0</v>
      </c>
      <c r="G1508" s="10" t="str">
        <f t="shared" si="108"/>
        <v>19000</v>
      </c>
      <c r="H1508" s="227"/>
      <c r="I1508" s="227"/>
      <c r="J1508" s="228"/>
      <c r="K1508" s="227"/>
      <c r="L1508" s="227"/>
      <c r="M1508" s="227"/>
      <c r="N1508" s="581"/>
      <c r="O1508" s="227"/>
      <c r="P1508" s="581"/>
      <c r="Q1508" s="227"/>
      <c r="R1508" s="227"/>
      <c r="S1508" s="227"/>
      <c r="T1508" s="227"/>
      <c r="U1508" s="227"/>
      <c r="V1508" s="227"/>
      <c r="W1508" s="227"/>
      <c r="X1508" s="227"/>
      <c r="Y1508" s="227"/>
      <c r="Z1508" s="227"/>
      <c r="AA1508" s="227"/>
      <c r="AB1508" s="227"/>
      <c r="AC1508" s="227"/>
    </row>
    <row r="1509" spans="2:29">
      <c r="B1509" s="66" t="e">
        <f>LEFT(VLOOKUP(K1509,'TCon08 al 2019-02-26'!$A$1:$H$68,6,0),6)</f>
        <v>#N/A</v>
      </c>
      <c r="C1509" s="66" t="e">
        <f t="shared" si="105"/>
        <v>#N/A</v>
      </c>
      <c r="D1509" s="66" t="e">
        <f>VLOOKUP(K1509,'TCon08 al 2019-02-26'!$A$1:$H$68,8,0)</f>
        <v>#N/A</v>
      </c>
      <c r="E1509" s="221">
        <f t="shared" si="106"/>
        <v>1900</v>
      </c>
      <c r="F1509" s="66">
        <f t="shared" si="107"/>
        <v>0</v>
      </c>
      <c r="G1509" s="10" t="str">
        <f t="shared" si="108"/>
        <v>19000</v>
      </c>
      <c r="H1509" s="227"/>
      <c r="I1509" s="227"/>
      <c r="J1509" s="228"/>
      <c r="K1509" s="227"/>
      <c r="L1509" s="227"/>
      <c r="M1509" s="227"/>
      <c r="N1509" s="581"/>
      <c r="O1509" s="227"/>
      <c r="P1509" s="581"/>
      <c r="Q1509" s="227"/>
      <c r="R1509" s="227"/>
      <c r="S1509" s="227"/>
      <c r="T1509" s="227"/>
      <c r="U1509" s="227"/>
      <c r="V1509" s="227"/>
      <c r="W1509" s="227"/>
      <c r="X1509" s="227"/>
      <c r="Y1509" s="227"/>
      <c r="Z1509" s="227"/>
      <c r="AA1509" s="227"/>
      <c r="AB1509" s="227"/>
      <c r="AC1509" s="227"/>
    </row>
    <row r="1510" spans="2:29">
      <c r="B1510" s="66" t="e">
        <f>LEFT(VLOOKUP(K1510,'TCon08 al 2019-02-26'!$A$1:$H$68,6,0),6)</f>
        <v>#N/A</v>
      </c>
      <c r="C1510" s="66" t="e">
        <f t="shared" si="105"/>
        <v>#N/A</v>
      </c>
      <c r="D1510" s="66" t="e">
        <f>VLOOKUP(K1510,'TCon08 al 2019-02-26'!$A$1:$H$68,8,0)</f>
        <v>#N/A</v>
      </c>
      <c r="E1510" s="221">
        <f t="shared" si="106"/>
        <v>1900</v>
      </c>
      <c r="F1510" s="66">
        <f t="shared" si="107"/>
        <v>0</v>
      </c>
      <c r="G1510" s="10" t="str">
        <f t="shared" si="108"/>
        <v>19000</v>
      </c>
      <c r="H1510" s="227"/>
      <c r="I1510" s="227"/>
      <c r="J1510" s="228"/>
      <c r="K1510" s="227"/>
      <c r="L1510" s="227"/>
      <c r="M1510" s="227"/>
      <c r="N1510" s="581"/>
      <c r="O1510" s="227"/>
      <c r="P1510" s="581"/>
      <c r="Q1510" s="227"/>
      <c r="R1510" s="227"/>
      <c r="S1510" s="227"/>
      <c r="T1510" s="227"/>
      <c r="U1510" s="227"/>
      <c r="V1510" s="227"/>
      <c r="W1510" s="227"/>
      <c r="X1510" s="227"/>
      <c r="Y1510" s="227"/>
      <c r="Z1510" s="227"/>
      <c r="AA1510" s="227"/>
      <c r="AB1510" s="227"/>
      <c r="AC1510" s="227"/>
    </row>
    <row r="1511" spans="2:29">
      <c r="B1511" s="66" t="e">
        <f>LEFT(VLOOKUP(K1511,'TCon08 al 2019-02-26'!$A$1:$H$68,6,0),6)</f>
        <v>#N/A</v>
      </c>
      <c r="C1511" s="66" t="e">
        <f t="shared" si="105"/>
        <v>#N/A</v>
      </c>
      <c r="D1511" s="66" t="e">
        <f>VLOOKUP(K1511,'TCon08 al 2019-02-26'!$A$1:$H$68,8,0)</f>
        <v>#N/A</v>
      </c>
      <c r="E1511" s="221">
        <f t="shared" si="106"/>
        <v>1900</v>
      </c>
      <c r="F1511" s="66">
        <f t="shared" si="107"/>
        <v>0</v>
      </c>
      <c r="G1511" s="10" t="str">
        <f t="shared" si="108"/>
        <v>19000</v>
      </c>
      <c r="H1511" s="227"/>
      <c r="I1511" s="227"/>
      <c r="J1511" s="228"/>
      <c r="K1511" s="227"/>
      <c r="L1511" s="227"/>
      <c r="M1511" s="227"/>
      <c r="N1511" s="581"/>
      <c r="O1511" s="227"/>
      <c r="P1511" s="581"/>
      <c r="Q1511" s="227"/>
      <c r="R1511" s="227"/>
      <c r="S1511" s="227"/>
      <c r="T1511" s="227"/>
      <c r="U1511" s="227"/>
      <c r="V1511" s="227"/>
      <c r="W1511" s="227"/>
      <c r="X1511" s="227"/>
      <c r="Y1511" s="227"/>
      <c r="Z1511" s="227"/>
      <c r="AA1511" s="227"/>
      <c r="AB1511" s="227"/>
      <c r="AC1511" s="227"/>
    </row>
    <row r="1512" spans="2:29">
      <c r="B1512" s="66" t="e">
        <f>LEFT(VLOOKUP(K1512,'TCon08 al 2019-02-26'!$A$1:$H$68,6,0),6)</f>
        <v>#N/A</v>
      </c>
      <c r="C1512" s="66" t="e">
        <f t="shared" si="105"/>
        <v>#N/A</v>
      </c>
      <c r="D1512" s="66" t="e">
        <f>VLOOKUP(K1512,'TCon08 al 2019-02-26'!$A$1:$H$68,8,0)</f>
        <v>#N/A</v>
      </c>
      <c r="E1512" s="221">
        <f t="shared" si="106"/>
        <v>1900</v>
      </c>
      <c r="F1512" s="66">
        <f t="shared" si="107"/>
        <v>0</v>
      </c>
      <c r="G1512" s="10" t="str">
        <f t="shared" si="108"/>
        <v>19000</v>
      </c>
      <c r="H1512" s="227"/>
      <c r="I1512" s="227"/>
      <c r="J1512" s="228"/>
      <c r="K1512" s="227"/>
      <c r="L1512" s="227"/>
      <c r="M1512" s="227"/>
      <c r="N1512" s="581"/>
      <c r="O1512" s="227"/>
      <c r="P1512" s="581"/>
      <c r="Q1512" s="227"/>
      <c r="R1512" s="227"/>
      <c r="S1512" s="227"/>
      <c r="T1512" s="227"/>
      <c r="U1512" s="227"/>
      <c r="V1512" s="227"/>
      <c r="W1512" s="227"/>
      <c r="X1512" s="227"/>
      <c r="Y1512" s="227"/>
      <c r="Z1512" s="227"/>
      <c r="AA1512" s="227"/>
      <c r="AB1512" s="227"/>
      <c r="AC1512" s="227"/>
    </row>
    <row r="1513" spans="2:29">
      <c r="B1513" s="66" t="e">
        <f>LEFT(VLOOKUP(K1513,'TCon08 al 2019-02-26'!$A$1:$H$68,6,0),6)</f>
        <v>#N/A</v>
      </c>
      <c r="C1513" s="66" t="e">
        <f t="shared" si="105"/>
        <v>#N/A</v>
      </c>
      <c r="D1513" s="66" t="e">
        <f>VLOOKUP(K1513,'TCon08 al 2019-02-26'!$A$1:$H$68,8,0)</f>
        <v>#N/A</v>
      </c>
      <c r="E1513" s="221">
        <f t="shared" si="106"/>
        <v>1900</v>
      </c>
      <c r="F1513" s="66">
        <f t="shared" si="107"/>
        <v>0</v>
      </c>
      <c r="G1513" s="10" t="str">
        <f t="shared" si="108"/>
        <v>19000</v>
      </c>
      <c r="H1513" s="227"/>
      <c r="I1513" s="227"/>
      <c r="J1513" s="228"/>
      <c r="K1513" s="227"/>
      <c r="L1513" s="227"/>
      <c r="M1513" s="227"/>
      <c r="N1513" s="581"/>
      <c r="O1513" s="227"/>
      <c r="P1513" s="581"/>
      <c r="Q1513" s="227"/>
      <c r="R1513" s="227"/>
      <c r="S1513" s="227"/>
      <c r="T1513" s="227"/>
      <c r="U1513" s="227"/>
      <c r="V1513" s="227"/>
      <c r="W1513" s="227"/>
      <c r="X1513" s="227"/>
      <c r="Y1513" s="227"/>
      <c r="Z1513" s="227"/>
      <c r="AA1513" s="227"/>
      <c r="AB1513" s="227"/>
      <c r="AC1513" s="227"/>
    </row>
    <row r="1514" spans="2:29">
      <c r="B1514" s="66" t="e">
        <f>LEFT(VLOOKUP(K1514,'TCon08 al 2019-02-26'!$A$1:$H$68,6,0),6)</f>
        <v>#N/A</v>
      </c>
      <c r="C1514" s="66" t="e">
        <f t="shared" si="105"/>
        <v>#N/A</v>
      </c>
      <c r="D1514" s="66" t="e">
        <f>VLOOKUP(K1514,'TCon08 al 2019-02-26'!$A$1:$H$68,8,0)</f>
        <v>#N/A</v>
      </c>
      <c r="E1514" s="221">
        <f t="shared" si="106"/>
        <v>1900</v>
      </c>
      <c r="F1514" s="66">
        <f t="shared" si="107"/>
        <v>0</v>
      </c>
      <c r="G1514" s="10" t="str">
        <f t="shared" si="108"/>
        <v>19000</v>
      </c>
      <c r="H1514" s="227"/>
      <c r="I1514" s="227"/>
      <c r="J1514" s="228"/>
      <c r="K1514" s="227"/>
      <c r="L1514" s="227"/>
      <c r="M1514" s="227"/>
      <c r="N1514" s="581"/>
      <c r="O1514" s="227"/>
      <c r="P1514" s="581"/>
      <c r="Q1514" s="227"/>
      <c r="R1514" s="227"/>
      <c r="S1514" s="227"/>
      <c r="T1514" s="227"/>
      <c r="U1514" s="227"/>
      <c r="V1514" s="227"/>
      <c r="W1514" s="227"/>
      <c r="X1514" s="227"/>
      <c r="Y1514" s="227"/>
      <c r="Z1514" s="227"/>
      <c r="AA1514" s="227"/>
      <c r="AB1514" s="227"/>
      <c r="AC1514" s="227"/>
    </row>
    <row r="1515" spans="2:29">
      <c r="B1515" s="66" t="e">
        <f>LEFT(VLOOKUP(K1515,'TCon08 al 2019-02-26'!$A$1:$H$68,6,0),6)</f>
        <v>#N/A</v>
      </c>
      <c r="C1515" s="66" t="e">
        <f t="shared" si="105"/>
        <v>#N/A</v>
      </c>
      <c r="D1515" s="66" t="e">
        <f>VLOOKUP(K1515,'TCon08 al 2019-02-26'!$A$1:$H$68,8,0)</f>
        <v>#N/A</v>
      </c>
      <c r="E1515" s="221">
        <f t="shared" si="106"/>
        <v>1900</v>
      </c>
      <c r="F1515" s="66">
        <f t="shared" si="107"/>
        <v>0</v>
      </c>
      <c r="G1515" s="10" t="str">
        <f t="shared" si="108"/>
        <v>19000</v>
      </c>
      <c r="H1515" s="227"/>
      <c r="I1515" s="227"/>
      <c r="J1515" s="228"/>
      <c r="K1515" s="227"/>
      <c r="L1515" s="227"/>
      <c r="M1515" s="227"/>
      <c r="N1515" s="581"/>
      <c r="O1515" s="227"/>
      <c r="P1515" s="581"/>
      <c r="Q1515" s="227"/>
      <c r="R1515" s="227"/>
      <c r="S1515" s="227"/>
      <c r="T1515" s="227"/>
      <c r="U1515" s="227"/>
      <c r="V1515" s="227"/>
      <c r="W1515" s="227"/>
      <c r="X1515" s="227"/>
      <c r="Y1515" s="227"/>
      <c r="Z1515" s="227"/>
      <c r="AA1515" s="227"/>
      <c r="AB1515" s="227"/>
      <c r="AC1515" s="227"/>
    </row>
    <row r="1516" spans="2:29">
      <c r="B1516" s="66" t="e">
        <f>LEFT(VLOOKUP(K1516,'TCon08 al 2019-02-26'!$A$1:$H$68,6,0),6)</f>
        <v>#N/A</v>
      </c>
      <c r="C1516" s="66" t="e">
        <f t="shared" si="105"/>
        <v>#N/A</v>
      </c>
      <c r="D1516" s="66" t="e">
        <f>VLOOKUP(K1516,'TCon08 al 2019-02-26'!$A$1:$H$68,8,0)</f>
        <v>#N/A</v>
      </c>
      <c r="E1516" s="221">
        <f t="shared" si="106"/>
        <v>1900</v>
      </c>
      <c r="F1516" s="66">
        <f t="shared" si="107"/>
        <v>0</v>
      </c>
      <c r="G1516" s="10" t="str">
        <f t="shared" si="108"/>
        <v>19000</v>
      </c>
      <c r="H1516" s="227"/>
      <c r="I1516" s="227"/>
      <c r="J1516" s="228"/>
      <c r="K1516" s="227"/>
      <c r="L1516" s="227"/>
      <c r="M1516" s="227"/>
      <c r="N1516" s="581"/>
      <c r="O1516" s="227"/>
      <c r="P1516" s="581"/>
      <c r="Q1516" s="227"/>
      <c r="R1516" s="227"/>
      <c r="S1516" s="227"/>
      <c r="T1516" s="227"/>
      <c r="U1516" s="227"/>
      <c r="V1516" s="227"/>
      <c r="W1516" s="227"/>
      <c r="X1516" s="227"/>
      <c r="Y1516" s="227"/>
      <c r="Z1516" s="227"/>
      <c r="AA1516" s="227"/>
      <c r="AB1516" s="227"/>
      <c r="AC1516" s="227"/>
    </row>
    <row r="1517" spans="2:29">
      <c r="B1517" s="66" t="e">
        <f>LEFT(VLOOKUP(K1517,'TCon08 al 2019-02-26'!$A$1:$H$68,6,0),6)</f>
        <v>#N/A</v>
      </c>
      <c r="C1517" s="66" t="e">
        <f t="shared" si="105"/>
        <v>#N/A</v>
      </c>
      <c r="D1517" s="66" t="e">
        <f>VLOOKUP(K1517,'TCon08 al 2019-02-26'!$A$1:$H$68,8,0)</f>
        <v>#N/A</v>
      </c>
      <c r="E1517" s="221">
        <f t="shared" si="106"/>
        <v>1900</v>
      </c>
      <c r="F1517" s="66">
        <f t="shared" si="107"/>
        <v>0</v>
      </c>
      <c r="G1517" s="10" t="str">
        <f t="shared" si="108"/>
        <v>19000</v>
      </c>
      <c r="H1517" s="227"/>
      <c r="I1517" s="227"/>
      <c r="J1517" s="228"/>
      <c r="K1517" s="227"/>
      <c r="L1517" s="227"/>
      <c r="M1517" s="227"/>
      <c r="N1517" s="581"/>
      <c r="O1517" s="227"/>
      <c r="P1517" s="581"/>
      <c r="Q1517" s="227"/>
      <c r="R1517" s="227"/>
      <c r="S1517" s="227"/>
      <c r="T1517" s="227"/>
      <c r="U1517" s="227"/>
      <c r="V1517" s="227"/>
      <c r="W1517" s="227"/>
      <c r="X1517" s="227"/>
      <c r="Y1517" s="227"/>
      <c r="Z1517" s="227"/>
      <c r="AA1517" s="227"/>
      <c r="AB1517" s="227"/>
      <c r="AC1517" s="227"/>
    </row>
    <row r="1518" spans="2:29">
      <c r="B1518" s="66" t="e">
        <f>LEFT(VLOOKUP(K1518,'TCon08 al 2019-02-26'!$A$1:$H$68,6,0),6)</f>
        <v>#N/A</v>
      </c>
      <c r="C1518" s="66" t="e">
        <f t="shared" si="105"/>
        <v>#N/A</v>
      </c>
      <c r="D1518" s="66" t="e">
        <f>VLOOKUP(K1518,'TCon08 al 2019-02-26'!$A$1:$H$68,8,0)</f>
        <v>#N/A</v>
      </c>
      <c r="E1518" s="221">
        <f t="shared" si="106"/>
        <v>1900</v>
      </c>
      <c r="F1518" s="66">
        <f t="shared" si="107"/>
        <v>0</v>
      </c>
      <c r="G1518" s="10" t="str">
        <f t="shared" si="108"/>
        <v>19000</v>
      </c>
      <c r="H1518" s="227"/>
      <c r="I1518" s="227"/>
      <c r="J1518" s="228"/>
      <c r="K1518" s="227"/>
      <c r="L1518" s="227"/>
      <c r="M1518" s="227"/>
      <c r="N1518" s="581"/>
      <c r="O1518" s="227"/>
      <c r="P1518" s="581"/>
      <c r="Q1518" s="227"/>
      <c r="R1518" s="227"/>
      <c r="S1518" s="227"/>
      <c r="T1518" s="227"/>
      <c r="U1518" s="227"/>
      <c r="V1518" s="227"/>
      <c r="W1518" s="227"/>
      <c r="X1518" s="227"/>
      <c r="Y1518" s="227"/>
      <c r="Z1518" s="227"/>
      <c r="AA1518" s="227"/>
      <c r="AB1518" s="227"/>
      <c r="AC1518" s="227"/>
    </row>
    <row r="1519" spans="2:29">
      <c r="B1519" s="66" t="e">
        <f>LEFT(VLOOKUP(K1519,'TCon08 al 2019-02-26'!$A$1:$H$68,6,0),6)</f>
        <v>#N/A</v>
      </c>
      <c r="C1519" s="66" t="e">
        <f t="shared" si="105"/>
        <v>#N/A</v>
      </c>
      <c r="D1519" s="66" t="e">
        <f>VLOOKUP(K1519,'TCon08 al 2019-02-26'!$A$1:$H$68,8,0)</f>
        <v>#N/A</v>
      </c>
      <c r="E1519" s="221">
        <f t="shared" si="106"/>
        <v>1900</v>
      </c>
      <c r="F1519" s="66">
        <f t="shared" si="107"/>
        <v>0</v>
      </c>
      <c r="G1519" s="10" t="str">
        <f t="shared" si="108"/>
        <v>19000</v>
      </c>
      <c r="H1519" s="227"/>
      <c r="I1519" s="227"/>
      <c r="J1519" s="228"/>
      <c r="K1519" s="227"/>
      <c r="L1519" s="227"/>
      <c r="M1519" s="227"/>
      <c r="N1519" s="581"/>
      <c r="O1519" s="227"/>
      <c r="P1519" s="581"/>
      <c r="Q1519" s="227"/>
      <c r="R1519" s="227"/>
      <c r="S1519" s="227"/>
      <c r="T1519" s="227"/>
      <c r="U1519" s="227"/>
      <c r="V1519" s="227"/>
      <c r="W1519" s="227"/>
      <c r="X1519" s="227"/>
      <c r="Y1519" s="227"/>
      <c r="Z1519" s="227"/>
      <c r="AA1519" s="227"/>
      <c r="AB1519" s="227"/>
      <c r="AC1519" s="227"/>
    </row>
    <row r="1520" spans="2:29">
      <c r="B1520" s="66" t="e">
        <f>LEFT(VLOOKUP(K1520,'TCon08 al 2019-02-26'!$A$1:$H$68,6,0),6)</f>
        <v>#N/A</v>
      </c>
      <c r="C1520" s="66" t="e">
        <f t="shared" si="105"/>
        <v>#N/A</v>
      </c>
      <c r="D1520" s="66" t="e">
        <f>VLOOKUP(K1520,'TCon08 al 2019-02-26'!$A$1:$H$68,8,0)</f>
        <v>#N/A</v>
      </c>
      <c r="E1520" s="221">
        <f t="shared" si="106"/>
        <v>1900</v>
      </c>
      <c r="F1520" s="66">
        <f t="shared" si="107"/>
        <v>0</v>
      </c>
      <c r="G1520" s="10" t="str">
        <f t="shared" si="108"/>
        <v>19000</v>
      </c>
      <c r="H1520" s="227"/>
      <c r="I1520" s="227"/>
      <c r="J1520" s="228"/>
      <c r="K1520" s="227"/>
      <c r="L1520" s="227"/>
      <c r="M1520" s="227"/>
      <c r="N1520" s="581"/>
      <c r="O1520" s="227"/>
      <c r="P1520" s="581"/>
      <c r="Q1520" s="227"/>
      <c r="R1520" s="227"/>
      <c r="S1520" s="227"/>
      <c r="T1520" s="227"/>
      <c r="U1520" s="227"/>
      <c r="V1520" s="227"/>
      <c r="W1520" s="227"/>
      <c r="X1520" s="227"/>
      <c r="Y1520" s="227"/>
      <c r="Z1520" s="227"/>
      <c r="AA1520" s="227"/>
      <c r="AB1520" s="227"/>
      <c r="AC1520" s="227"/>
    </row>
    <row r="1521" spans="2:29">
      <c r="B1521" s="66" t="e">
        <f>LEFT(VLOOKUP(K1521,'TCon08 al 2019-02-26'!$A$1:$H$68,6,0),6)</f>
        <v>#N/A</v>
      </c>
      <c r="C1521" s="66" t="e">
        <f t="shared" ref="C1521:C1584" si="109">CONCATENATE(MID(B1521,1,1),".",MID(B1521,2,1),".",MID(B1521,3,2),".",MID(B1521,5,2))</f>
        <v>#N/A</v>
      </c>
      <c r="D1521" s="66" t="e">
        <f>VLOOKUP(K1521,'TCon08 al 2019-02-26'!$A$1:$H$68,8,0)</f>
        <v>#N/A</v>
      </c>
      <c r="E1521" s="221">
        <f t="shared" ref="E1521:E1584" si="110">YEAR(J1521)</f>
        <v>1900</v>
      </c>
      <c r="F1521" s="66">
        <f t="shared" si="107"/>
        <v>0</v>
      </c>
      <c r="G1521" s="10" t="str">
        <f t="shared" si="108"/>
        <v>19000</v>
      </c>
      <c r="H1521" s="227"/>
      <c r="I1521" s="227"/>
      <c r="J1521" s="228"/>
      <c r="K1521" s="227"/>
      <c r="L1521" s="227"/>
      <c r="M1521" s="227"/>
      <c r="N1521" s="581"/>
      <c r="O1521" s="227"/>
      <c r="P1521" s="581"/>
      <c r="Q1521" s="227"/>
      <c r="R1521" s="227"/>
      <c r="S1521" s="227"/>
      <c r="T1521" s="227"/>
      <c r="U1521" s="227"/>
      <c r="V1521" s="227"/>
      <c r="W1521" s="227"/>
      <c r="X1521" s="227"/>
      <c r="Y1521" s="227"/>
      <c r="Z1521" s="227"/>
      <c r="AA1521" s="227"/>
      <c r="AB1521" s="227"/>
      <c r="AC1521" s="227"/>
    </row>
    <row r="1522" spans="2:29">
      <c r="B1522" s="66" t="e">
        <f>LEFT(VLOOKUP(K1522,'TCon08 al 2019-02-26'!$A$1:$H$68,6,0),6)</f>
        <v>#N/A</v>
      </c>
      <c r="C1522" s="66" t="e">
        <f t="shared" si="109"/>
        <v>#N/A</v>
      </c>
      <c r="D1522" s="66" t="e">
        <f>VLOOKUP(K1522,'TCon08 al 2019-02-26'!$A$1:$H$68,8,0)</f>
        <v>#N/A</v>
      </c>
      <c r="E1522" s="221">
        <f t="shared" si="110"/>
        <v>1900</v>
      </c>
      <c r="F1522" s="66">
        <f t="shared" si="107"/>
        <v>0</v>
      </c>
      <c r="G1522" s="10" t="str">
        <f t="shared" si="108"/>
        <v>19000</v>
      </c>
      <c r="H1522" s="227"/>
      <c r="I1522" s="227"/>
      <c r="J1522" s="228"/>
      <c r="K1522" s="227"/>
      <c r="L1522" s="227"/>
      <c r="M1522" s="227"/>
      <c r="N1522" s="581"/>
      <c r="O1522" s="227"/>
      <c r="P1522" s="581"/>
      <c r="Q1522" s="227"/>
      <c r="R1522" s="227"/>
      <c r="S1522" s="227"/>
      <c r="T1522" s="227"/>
      <c r="U1522" s="227"/>
      <c r="V1522" s="227"/>
      <c r="W1522" s="227"/>
      <c r="X1522" s="227"/>
      <c r="Y1522" s="227"/>
      <c r="Z1522" s="227"/>
      <c r="AA1522" s="227"/>
      <c r="AB1522" s="227"/>
      <c r="AC1522" s="227"/>
    </row>
    <row r="1523" spans="2:29">
      <c r="B1523" s="66" t="e">
        <f>LEFT(VLOOKUP(K1523,'TCon08 al 2019-02-26'!$A$1:$H$68,6,0),6)</f>
        <v>#N/A</v>
      </c>
      <c r="C1523" s="66" t="e">
        <f t="shared" si="109"/>
        <v>#N/A</v>
      </c>
      <c r="D1523" s="66" t="e">
        <f>VLOOKUP(K1523,'TCon08 al 2019-02-26'!$A$1:$H$68,8,0)</f>
        <v>#N/A</v>
      </c>
      <c r="E1523" s="221">
        <f t="shared" si="110"/>
        <v>1900</v>
      </c>
      <c r="F1523" s="66">
        <f t="shared" si="107"/>
        <v>0</v>
      </c>
      <c r="G1523" s="10" t="str">
        <f t="shared" si="108"/>
        <v>19000</v>
      </c>
      <c r="H1523" s="227"/>
      <c r="I1523" s="227"/>
      <c r="J1523" s="228"/>
      <c r="K1523" s="227"/>
      <c r="L1523" s="227"/>
      <c r="M1523" s="227"/>
      <c r="N1523" s="581"/>
      <c r="O1523" s="227"/>
      <c r="P1523" s="581"/>
      <c r="Q1523" s="227"/>
      <c r="R1523" s="227"/>
      <c r="S1523" s="227"/>
      <c r="T1523" s="227"/>
      <c r="U1523" s="227"/>
      <c r="V1523" s="227"/>
      <c r="W1523" s="227"/>
      <c r="X1523" s="227"/>
      <c r="Y1523" s="227"/>
      <c r="Z1523" s="227"/>
      <c r="AA1523" s="227"/>
      <c r="AB1523" s="227"/>
      <c r="AC1523" s="227"/>
    </row>
    <row r="1524" spans="2:29">
      <c r="B1524" s="66" t="e">
        <f>LEFT(VLOOKUP(K1524,'TCon08 al 2019-02-26'!$A$1:$H$68,6,0),6)</f>
        <v>#N/A</v>
      </c>
      <c r="C1524" s="66" t="e">
        <f t="shared" si="109"/>
        <v>#N/A</v>
      </c>
      <c r="D1524" s="66" t="e">
        <f>VLOOKUP(K1524,'TCon08 al 2019-02-26'!$A$1:$H$68,8,0)</f>
        <v>#N/A</v>
      </c>
      <c r="E1524" s="221">
        <f t="shared" si="110"/>
        <v>1900</v>
      </c>
      <c r="F1524" s="66">
        <f t="shared" si="107"/>
        <v>0</v>
      </c>
      <c r="G1524" s="10" t="str">
        <f t="shared" si="108"/>
        <v>19000</v>
      </c>
      <c r="H1524" s="227"/>
      <c r="I1524" s="227"/>
      <c r="J1524" s="228"/>
      <c r="K1524" s="227"/>
      <c r="L1524" s="227"/>
      <c r="M1524" s="227"/>
      <c r="N1524" s="581"/>
      <c r="O1524" s="227"/>
      <c r="P1524" s="581"/>
      <c r="Q1524" s="227"/>
      <c r="R1524" s="227"/>
      <c r="S1524" s="227"/>
      <c r="T1524" s="227"/>
      <c r="U1524" s="227"/>
      <c r="V1524" s="227"/>
      <c r="W1524" s="227"/>
      <c r="X1524" s="227"/>
      <c r="Y1524" s="227"/>
      <c r="Z1524" s="227"/>
      <c r="AA1524" s="227"/>
      <c r="AB1524" s="227"/>
      <c r="AC1524" s="227"/>
    </row>
    <row r="1525" spans="2:29">
      <c r="B1525" s="66" t="e">
        <f>LEFT(VLOOKUP(K1525,'TCon08 al 2019-02-26'!$A$1:$H$68,6,0),6)</f>
        <v>#N/A</v>
      </c>
      <c r="C1525" s="66" t="e">
        <f t="shared" si="109"/>
        <v>#N/A</v>
      </c>
      <c r="D1525" s="66" t="e">
        <f>VLOOKUP(K1525,'TCon08 al 2019-02-26'!$A$1:$H$68,8,0)</f>
        <v>#N/A</v>
      </c>
      <c r="E1525" s="221">
        <f t="shared" si="110"/>
        <v>1900</v>
      </c>
      <c r="F1525" s="66">
        <f t="shared" si="107"/>
        <v>0</v>
      </c>
      <c r="G1525" s="10" t="str">
        <f t="shared" si="108"/>
        <v>19000</v>
      </c>
      <c r="H1525" s="227"/>
      <c r="I1525" s="227"/>
      <c r="J1525" s="228"/>
      <c r="K1525" s="227"/>
      <c r="L1525" s="227"/>
      <c r="M1525" s="227"/>
      <c r="N1525" s="581"/>
      <c r="O1525" s="227"/>
      <c r="P1525" s="581"/>
      <c r="Q1525" s="227"/>
      <c r="R1525" s="227"/>
      <c r="S1525" s="227"/>
      <c r="T1525" s="227"/>
      <c r="U1525" s="227"/>
      <c r="V1525" s="227"/>
      <c r="W1525" s="227"/>
      <c r="X1525" s="227"/>
      <c r="Y1525" s="227"/>
      <c r="Z1525" s="227"/>
      <c r="AA1525" s="227"/>
      <c r="AB1525" s="227"/>
      <c r="AC1525" s="227"/>
    </row>
    <row r="1526" spans="2:29">
      <c r="B1526" s="66" t="e">
        <f>LEFT(VLOOKUP(K1526,'TCon08 al 2019-02-26'!$A$1:$H$68,6,0),6)</f>
        <v>#N/A</v>
      </c>
      <c r="C1526" s="66" t="e">
        <f t="shared" si="109"/>
        <v>#N/A</v>
      </c>
      <c r="D1526" s="66" t="e">
        <f>VLOOKUP(K1526,'TCon08 al 2019-02-26'!$A$1:$H$68,8,0)</f>
        <v>#N/A</v>
      </c>
      <c r="E1526" s="221">
        <f t="shared" si="110"/>
        <v>1900</v>
      </c>
      <c r="F1526" s="66">
        <f t="shared" si="107"/>
        <v>0</v>
      </c>
      <c r="G1526" s="10" t="str">
        <f t="shared" si="108"/>
        <v>19000</v>
      </c>
      <c r="H1526" s="227"/>
      <c r="I1526" s="227"/>
      <c r="J1526" s="228"/>
      <c r="K1526" s="227"/>
      <c r="L1526" s="227"/>
      <c r="M1526" s="227"/>
      <c r="N1526" s="581"/>
      <c r="O1526" s="227"/>
      <c r="P1526" s="581"/>
      <c r="Q1526" s="227"/>
      <c r="R1526" s="227"/>
      <c r="S1526" s="227"/>
      <c r="T1526" s="227"/>
      <c r="U1526" s="227"/>
      <c r="V1526" s="227"/>
      <c r="W1526" s="227"/>
      <c r="X1526" s="227"/>
      <c r="Y1526" s="227"/>
      <c r="Z1526" s="227"/>
      <c r="AA1526" s="227"/>
      <c r="AB1526" s="227"/>
      <c r="AC1526" s="227"/>
    </row>
    <row r="1527" spans="2:29">
      <c r="B1527" s="66" t="e">
        <f>LEFT(VLOOKUP(K1527,'TCon08 al 2019-02-26'!$A$1:$H$68,6,0),6)</f>
        <v>#N/A</v>
      </c>
      <c r="C1527" s="66" t="e">
        <f t="shared" si="109"/>
        <v>#N/A</v>
      </c>
      <c r="D1527" s="66" t="e">
        <f>VLOOKUP(K1527,'TCon08 al 2019-02-26'!$A$1:$H$68,8,0)</f>
        <v>#N/A</v>
      </c>
      <c r="E1527" s="221">
        <f t="shared" si="110"/>
        <v>1900</v>
      </c>
      <c r="F1527" s="66">
        <f t="shared" si="107"/>
        <v>0</v>
      </c>
      <c r="G1527" s="10" t="str">
        <f t="shared" si="108"/>
        <v>19000</v>
      </c>
      <c r="H1527" s="227"/>
      <c r="I1527" s="227"/>
      <c r="J1527" s="228"/>
      <c r="K1527" s="227"/>
      <c r="L1527" s="227"/>
      <c r="M1527" s="227"/>
      <c r="N1527" s="581"/>
      <c r="O1527" s="227"/>
      <c r="P1527" s="581"/>
      <c r="Q1527" s="227"/>
      <c r="R1527" s="227"/>
      <c r="S1527" s="227"/>
      <c r="T1527" s="227"/>
      <c r="U1527" s="227"/>
      <c r="V1527" s="227"/>
      <c r="W1527" s="227"/>
      <c r="X1527" s="227"/>
      <c r="Y1527" s="227"/>
      <c r="Z1527" s="227"/>
      <c r="AA1527" s="227"/>
      <c r="AB1527" s="227"/>
      <c r="AC1527" s="227"/>
    </row>
    <row r="1528" spans="2:29">
      <c r="B1528" s="66" t="e">
        <f>LEFT(VLOOKUP(K1528,'TCon08 al 2019-02-26'!$A$1:$H$68,6,0),6)</f>
        <v>#N/A</v>
      </c>
      <c r="C1528" s="66" t="e">
        <f t="shared" si="109"/>
        <v>#N/A</v>
      </c>
      <c r="D1528" s="66" t="e">
        <f>VLOOKUP(K1528,'TCon08 al 2019-02-26'!$A$1:$H$68,8,0)</f>
        <v>#N/A</v>
      </c>
      <c r="E1528" s="221">
        <f t="shared" si="110"/>
        <v>1900</v>
      </c>
      <c r="F1528" s="66">
        <f t="shared" si="107"/>
        <v>0</v>
      </c>
      <c r="G1528" s="10" t="str">
        <f t="shared" si="108"/>
        <v>19000</v>
      </c>
      <c r="H1528" s="227"/>
      <c r="I1528" s="227"/>
      <c r="J1528" s="228"/>
      <c r="K1528" s="227"/>
      <c r="L1528" s="227"/>
      <c r="M1528" s="227"/>
      <c r="N1528" s="581"/>
      <c r="O1528" s="227"/>
      <c r="P1528" s="581"/>
      <c r="Q1528" s="227"/>
      <c r="R1528" s="227"/>
      <c r="S1528" s="227"/>
      <c r="T1528" s="227"/>
      <c r="U1528" s="227"/>
      <c r="V1528" s="227"/>
      <c r="W1528" s="227"/>
      <c r="X1528" s="227"/>
      <c r="Y1528" s="227"/>
      <c r="Z1528" s="227"/>
      <c r="AA1528" s="227"/>
      <c r="AB1528" s="227"/>
      <c r="AC1528" s="227"/>
    </row>
    <row r="1529" spans="2:29">
      <c r="B1529" s="66" t="e">
        <f>LEFT(VLOOKUP(K1529,'TCon08 al 2019-02-26'!$A$1:$H$68,6,0),6)</f>
        <v>#N/A</v>
      </c>
      <c r="C1529" s="66" t="e">
        <f t="shared" si="109"/>
        <v>#N/A</v>
      </c>
      <c r="D1529" s="66" t="e">
        <f>VLOOKUP(K1529,'TCon08 al 2019-02-26'!$A$1:$H$68,8,0)</f>
        <v>#N/A</v>
      </c>
      <c r="E1529" s="221">
        <f t="shared" si="110"/>
        <v>1900</v>
      </c>
      <c r="F1529" s="66">
        <f t="shared" si="107"/>
        <v>0</v>
      </c>
      <c r="G1529" s="10" t="str">
        <f t="shared" si="108"/>
        <v>19000</v>
      </c>
      <c r="H1529" s="227"/>
      <c r="I1529" s="227"/>
      <c r="J1529" s="228"/>
      <c r="K1529" s="227"/>
      <c r="L1529" s="227"/>
      <c r="M1529" s="227"/>
      <c r="N1529" s="581"/>
      <c r="O1529" s="227"/>
      <c r="P1529" s="581"/>
      <c r="Q1529" s="227"/>
      <c r="R1529" s="227"/>
      <c r="S1529" s="227"/>
      <c r="T1529" s="227"/>
      <c r="U1529" s="227"/>
      <c r="V1529" s="227"/>
      <c r="W1529" s="227"/>
      <c r="X1529" s="227"/>
      <c r="Y1529" s="227"/>
      <c r="Z1529" s="227"/>
      <c r="AA1529" s="227"/>
      <c r="AB1529" s="227"/>
      <c r="AC1529" s="227"/>
    </row>
    <row r="1530" spans="2:29">
      <c r="B1530" s="66" t="e">
        <f>LEFT(VLOOKUP(K1530,'TCon08 al 2019-02-26'!$A$1:$H$68,6,0),6)</f>
        <v>#N/A</v>
      </c>
      <c r="C1530" s="66" t="e">
        <f t="shared" si="109"/>
        <v>#N/A</v>
      </c>
      <c r="D1530" s="66" t="e">
        <f>VLOOKUP(K1530,'TCon08 al 2019-02-26'!$A$1:$H$68,8,0)</f>
        <v>#N/A</v>
      </c>
      <c r="E1530" s="221">
        <f t="shared" si="110"/>
        <v>1900</v>
      </c>
      <c r="F1530" s="66">
        <f t="shared" si="107"/>
        <v>0</v>
      </c>
      <c r="G1530" s="10" t="str">
        <f t="shared" si="108"/>
        <v>19000</v>
      </c>
      <c r="H1530" s="227"/>
      <c r="I1530" s="227"/>
      <c r="J1530" s="228"/>
      <c r="K1530" s="227"/>
      <c r="L1530" s="227"/>
      <c r="M1530" s="227"/>
      <c r="N1530" s="581"/>
      <c r="O1530" s="227"/>
      <c r="P1530" s="581"/>
      <c r="Q1530" s="227"/>
      <c r="R1530" s="227"/>
      <c r="S1530" s="227"/>
      <c r="T1530" s="227"/>
      <c r="U1530" s="227"/>
      <c r="V1530" s="227"/>
      <c r="W1530" s="227"/>
      <c r="X1530" s="227"/>
      <c r="Y1530" s="227"/>
      <c r="Z1530" s="227"/>
      <c r="AA1530" s="227"/>
      <c r="AB1530" s="227"/>
      <c r="AC1530" s="227"/>
    </row>
    <row r="1531" spans="2:29">
      <c r="B1531" s="66" t="e">
        <f>LEFT(VLOOKUP(K1531,'TCon08 al 2019-02-26'!$A$1:$H$68,6,0),6)</f>
        <v>#N/A</v>
      </c>
      <c r="C1531" s="66" t="e">
        <f t="shared" si="109"/>
        <v>#N/A</v>
      </c>
      <c r="D1531" s="66" t="e">
        <f>VLOOKUP(K1531,'TCon08 al 2019-02-26'!$A$1:$H$68,8,0)</f>
        <v>#N/A</v>
      </c>
      <c r="E1531" s="221">
        <f t="shared" si="110"/>
        <v>1900</v>
      </c>
      <c r="F1531" s="66">
        <f t="shared" si="107"/>
        <v>0</v>
      </c>
      <c r="G1531" s="10" t="str">
        <f t="shared" si="108"/>
        <v>19000</v>
      </c>
      <c r="H1531" s="227"/>
      <c r="I1531" s="227"/>
      <c r="J1531" s="228"/>
      <c r="K1531" s="227"/>
      <c r="L1531" s="227"/>
      <c r="M1531" s="227"/>
      <c r="N1531" s="581"/>
      <c r="O1531" s="227"/>
      <c r="P1531" s="581"/>
      <c r="Q1531" s="227"/>
      <c r="R1531" s="227"/>
      <c r="S1531" s="227"/>
      <c r="T1531" s="227"/>
      <c r="U1531" s="227"/>
      <c r="V1531" s="227"/>
      <c r="W1531" s="227"/>
      <c r="X1531" s="227"/>
      <c r="Y1531" s="227"/>
      <c r="Z1531" s="227"/>
      <c r="AA1531" s="227"/>
      <c r="AB1531" s="227"/>
      <c r="AC1531" s="227"/>
    </row>
    <row r="1532" spans="2:29">
      <c r="B1532" s="66" t="e">
        <f>LEFT(VLOOKUP(K1532,'TCon08 al 2019-02-26'!$A$1:$H$68,6,0),6)</f>
        <v>#N/A</v>
      </c>
      <c r="C1532" s="66" t="e">
        <f t="shared" si="109"/>
        <v>#N/A</v>
      </c>
      <c r="D1532" s="66" t="e">
        <f>VLOOKUP(K1532,'TCon08 al 2019-02-26'!$A$1:$H$68,8,0)</f>
        <v>#N/A</v>
      </c>
      <c r="E1532" s="221">
        <f t="shared" si="110"/>
        <v>1900</v>
      </c>
      <c r="F1532" s="66">
        <f t="shared" si="107"/>
        <v>0</v>
      </c>
      <c r="G1532" s="10" t="str">
        <f t="shared" si="108"/>
        <v>19000</v>
      </c>
      <c r="H1532" s="227"/>
      <c r="I1532" s="227"/>
      <c r="J1532" s="228"/>
      <c r="K1532" s="227"/>
      <c r="L1532" s="227"/>
      <c r="M1532" s="227"/>
      <c r="N1532" s="581"/>
      <c r="O1532" s="227"/>
      <c r="P1532" s="581"/>
      <c r="Q1532" s="227"/>
      <c r="R1532" s="227"/>
      <c r="S1532" s="227"/>
      <c r="T1532" s="227"/>
      <c r="U1532" s="227"/>
      <c r="V1532" s="227"/>
      <c r="W1532" s="227"/>
      <c r="X1532" s="227"/>
      <c r="Y1532" s="227"/>
      <c r="Z1532" s="227"/>
      <c r="AA1532" s="227"/>
      <c r="AB1532" s="227"/>
      <c r="AC1532" s="227"/>
    </row>
    <row r="1533" spans="2:29">
      <c r="B1533" s="66" t="e">
        <f>LEFT(VLOOKUP(K1533,'TCon08 al 2019-02-26'!$A$1:$H$68,6,0),6)</f>
        <v>#N/A</v>
      </c>
      <c r="C1533" s="66" t="e">
        <f t="shared" si="109"/>
        <v>#N/A</v>
      </c>
      <c r="D1533" s="66" t="e">
        <f>VLOOKUP(K1533,'TCon08 al 2019-02-26'!$A$1:$H$68,8,0)</f>
        <v>#N/A</v>
      </c>
      <c r="E1533" s="221">
        <f t="shared" si="110"/>
        <v>1900</v>
      </c>
      <c r="F1533" s="66">
        <f t="shared" si="107"/>
        <v>0</v>
      </c>
      <c r="G1533" s="10" t="str">
        <f t="shared" si="108"/>
        <v>19000</v>
      </c>
      <c r="H1533" s="227"/>
      <c r="I1533" s="227"/>
      <c r="J1533" s="228"/>
      <c r="K1533" s="227"/>
      <c r="L1533" s="227"/>
      <c r="M1533" s="227"/>
      <c r="N1533" s="581"/>
      <c r="O1533" s="227"/>
      <c r="P1533" s="581"/>
      <c r="Q1533" s="227"/>
      <c r="R1533" s="227"/>
      <c r="S1533" s="227"/>
      <c r="T1533" s="227"/>
      <c r="U1533" s="227"/>
      <c r="V1533" s="227"/>
      <c r="W1533" s="227"/>
      <c r="X1533" s="227"/>
      <c r="Y1533" s="227"/>
      <c r="Z1533" s="227"/>
      <c r="AA1533" s="227"/>
      <c r="AB1533" s="227"/>
      <c r="AC1533" s="227"/>
    </row>
    <row r="1534" spans="2:29">
      <c r="B1534" s="66" t="e">
        <f>LEFT(VLOOKUP(K1534,'TCon08 al 2019-02-26'!$A$1:$H$68,6,0),6)</f>
        <v>#N/A</v>
      </c>
      <c r="C1534" s="66" t="e">
        <f t="shared" si="109"/>
        <v>#N/A</v>
      </c>
      <c r="D1534" s="66" t="e">
        <f>VLOOKUP(K1534,'TCon08 al 2019-02-26'!$A$1:$H$68,8,0)</f>
        <v>#N/A</v>
      </c>
      <c r="E1534" s="221">
        <f t="shared" si="110"/>
        <v>1900</v>
      </c>
      <c r="F1534" s="66">
        <f t="shared" si="107"/>
        <v>0</v>
      </c>
      <c r="G1534" s="10" t="str">
        <f t="shared" si="108"/>
        <v>19000</v>
      </c>
      <c r="H1534" s="227"/>
      <c r="I1534" s="227"/>
      <c r="J1534" s="228"/>
      <c r="K1534" s="227"/>
      <c r="L1534" s="227"/>
      <c r="M1534" s="227"/>
      <c r="N1534" s="581"/>
      <c r="O1534" s="227"/>
      <c r="P1534" s="581"/>
      <c r="Q1534" s="227"/>
      <c r="R1534" s="227"/>
      <c r="S1534" s="227"/>
      <c r="T1534" s="227"/>
      <c r="U1534" s="227"/>
      <c r="V1534" s="227"/>
      <c r="W1534" s="227"/>
      <c r="X1534" s="227"/>
      <c r="Y1534" s="227"/>
      <c r="Z1534" s="227"/>
      <c r="AA1534" s="227"/>
      <c r="AB1534" s="227"/>
      <c r="AC1534" s="227"/>
    </row>
    <row r="1535" spans="2:29">
      <c r="B1535" s="66" t="e">
        <f>LEFT(VLOOKUP(K1535,'TCon08 al 2019-02-26'!$A$1:$H$68,6,0),6)</f>
        <v>#N/A</v>
      </c>
      <c r="C1535" s="66" t="e">
        <f t="shared" si="109"/>
        <v>#N/A</v>
      </c>
      <c r="D1535" s="66" t="e">
        <f>VLOOKUP(K1535,'TCon08 al 2019-02-26'!$A$1:$H$68,8,0)</f>
        <v>#N/A</v>
      </c>
      <c r="E1535" s="221">
        <f t="shared" si="110"/>
        <v>1900</v>
      </c>
      <c r="F1535" s="66">
        <f t="shared" si="107"/>
        <v>0</v>
      </c>
      <c r="G1535" s="10" t="str">
        <f t="shared" si="108"/>
        <v>19000</v>
      </c>
      <c r="H1535" s="227"/>
      <c r="I1535" s="227"/>
      <c r="J1535" s="228"/>
      <c r="K1535" s="227"/>
      <c r="L1535" s="227"/>
      <c r="M1535" s="227"/>
      <c r="N1535" s="581"/>
      <c r="O1535" s="227"/>
      <c r="P1535" s="581"/>
      <c r="Q1535" s="227"/>
      <c r="R1535" s="227"/>
      <c r="S1535" s="227"/>
      <c r="T1535" s="227"/>
      <c r="U1535" s="227"/>
      <c r="V1535" s="227"/>
      <c r="W1535" s="227"/>
      <c r="X1535" s="227"/>
      <c r="Y1535" s="227"/>
      <c r="Z1535" s="227"/>
      <c r="AA1535" s="227"/>
      <c r="AB1535" s="227"/>
      <c r="AC1535" s="227"/>
    </row>
    <row r="1536" spans="2:29">
      <c r="B1536" s="66" t="e">
        <f>LEFT(VLOOKUP(K1536,'TCon08 al 2019-02-26'!$A$1:$H$68,6,0),6)</f>
        <v>#N/A</v>
      </c>
      <c r="C1536" s="66" t="e">
        <f t="shared" si="109"/>
        <v>#N/A</v>
      </c>
      <c r="D1536" s="66" t="e">
        <f>VLOOKUP(K1536,'TCon08 al 2019-02-26'!$A$1:$H$68,8,0)</f>
        <v>#N/A</v>
      </c>
      <c r="E1536" s="221">
        <f t="shared" si="110"/>
        <v>1900</v>
      </c>
      <c r="F1536" s="66">
        <f t="shared" si="107"/>
        <v>0</v>
      </c>
      <c r="G1536" s="10" t="str">
        <f t="shared" si="108"/>
        <v>19000</v>
      </c>
      <c r="H1536" s="227"/>
      <c r="I1536" s="227"/>
      <c r="J1536" s="228"/>
      <c r="K1536" s="227"/>
      <c r="L1536" s="227"/>
      <c r="M1536" s="227"/>
      <c r="N1536" s="581"/>
      <c r="O1536" s="227"/>
      <c r="P1536" s="581"/>
      <c r="Q1536" s="227"/>
      <c r="R1536" s="227"/>
      <c r="S1536" s="227"/>
      <c r="T1536" s="227"/>
      <c r="U1536" s="227"/>
      <c r="V1536" s="227"/>
      <c r="W1536" s="227"/>
      <c r="X1536" s="227"/>
      <c r="Y1536" s="227"/>
      <c r="Z1536" s="227"/>
      <c r="AA1536" s="227"/>
      <c r="AB1536" s="227"/>
      <c r="AC1536" s="227"/>
    </row>
    <row r="1537" spans="2:29">
      <c r="B1537" s="66" t="e">
        <f>LEFT(VLOOKUP(K1537,'TCon08 al 2019-02-26'!$A$1:$H$68,6,0),6)</f>
        <v>#N/A</v>
      </c>
      <c r="C1537" s="66" t="e">
        <f t="shared" si="109"/>
        <v>#N/A</v>
      </c>
      <c r="D1537" s="66" t="e">
        <f>VLOOKUP(K1537,'TCon08 al 2019-02-26'!$A$1:$H$68,8,0)</f>
        <v>#N/A</v>
      </c>
      <c r="E1537" s="221">
        <f t="shared" si="110"/>
        <v>1900</v>
      </c>
      <c r="F1537" s="66">
        <f t="shared" si="107"/>
        <v>0</v>
      </c>
      <c r="G1537" s="10" t="str">
        <f t="shared" si="108"/>
        <v>19000</v>
      </c>
      <c r="H1537" s="227"/>
      <c r="I1537" s="227"/>
      <c r="J1537" s="228"/>
      <c r="K1537" s="227"/>
      <c r="L1537" s="227"/>
      <c r="M1537" s="227"/>
      <c r="N1537" s="581"/>
      <c r="O1537" s="227"/>
      <c r="P1537" s="581"/>
      <c r="Q1537" s="227"/>
      <c r="R1537" s="227"/>
      <c r="S1537" s="227"/>
      <c r="T1537" s="227"/>
      <c r="U1537" s="227"/>
      <c r="V1537" s="227"/>
      <c r="W1537" s="227"/>
      <c r="X1537" s="227"/>
      <c r="Y1537" s="227"/>
      <c r="Z1537" s="227"/>
      <c r="AA1537" s="227"/>
      <c r="AB1537" s="227"/>
      <c r="AC1537" s="227"/>
    </row>
    <row r="1538" spans="2:29">
      <c r="B1538" s="66" t="e">
        <f>LEFT(VLOOKUP(K1538,'TCon08 al 2019-02-26'!$A$1:$H$68,6,0),6)</f>
        <v>#N/A</v>
      </c>
      <c r="C1538" s="66" t="e">
        <f t="shared" si="109"/>
        <v>#N/A</v>
      </c>
      <c r="D1538" s="66" t="e">
        <f>VLOOKUP(K1538,'TCon08 al 2019-02-26'!$A$1:$H$68,8,0)</f>
        <v>#N/A</v>
      </c>
      <c r="E1538" s="221">
        <f t="shared" si="110"/>
        <v>1900</v>
      </c>
      <c r="F1538" s="66">
        <f t="shared" si="107"/>
        <v>0</v>
      </c>
      <c r="G1538" s="10" t="str">
        <f t="shared" si="108"/>
        <v>19000</v>
      </c>
      <c r="H1538" s="227"/>
      <c r="I1538" s="227"/>
      <c r="J1538" s="228"/>
      <c r="K1538" s="227"/>
      <c r="L1538" s="227"/>
      <c r="M1538" s="227"/>
      <c r="N1538" s="581"/>
      <c r="O1538" s="227"/>
      <c r="P1538" s="581"/>
      <c r="Q1538" s="227"/>
      <c r="R1538" s="227"/>
      <c r="S1538" s="227"/>
      <c r="T1538" s="227"/>
      <c r="U1538" s="227"/>
      <c r="V1538" s="227"/>
      <c r="W1538" s="227"/>
      <c r="X1538" s="227"/>
      <c r="Y1538" s="227"/>
      <c r="Z1538" s="227"/>
      <c r="AA1538" s="227"/>
      <c r="AB1538" s="227"/>
      <c r="AC1538" s="227"/>
    </row>
    <row r="1539" spans="2:29">
      <c r="B1539" s="66" t="e">
        <f>LEFT(VLOOKUP(K1539,'TCon08 al 2019-02-26'!$A$1:$H$68,6,0),6)</f>
        <v>#N/A</v>
      </c>
      <c r="C1539" s="66" t="e">
        <f t="shared" si="109"/>
        <v>#N/A</v>
      </c>
      <c r="D1539" s="66" t="e">
        <f>VLOOKUP(K1539,'TCon08 al 2019-02-26'!$A$1:$H$68,8,0)</f>
        <v>#N/A</v>
      </c>
      <c r="E1539" s="221">
        <f t="shared" si="110"/>
        <v>1900</v>
      </c>
      <c r="F1539" s="66">
        <f t="shared" si="107"/>
        <v>0</v>
      </c>
      <c r="G1539" s="10" t="str">
        <f t="shared" si="108"/>
        <v>19000</v>
      </c>
      <c r="H1539" s="227"/>
      <c r="I1539" s="227"/>
      <c r="J1539" s="228"/>
      <c r="K1539" s="227"/>
      <c r="L1539" s="227"/>
      <c r="M1539" s="227"/>
      <c r="N1539" s="581"/>
      <c r="O1539" s="227"/>
      <c r="P1539" s="581"/>
      <c r="Q1539" s="227"/>
      <c r="R1539" s="227"/>
      <c r="S1539" s="227"/>
      <c r="T1539" s="227"/>
      <c r="U1539" s="227"/>
      <c r="V1539" s="227"/>
      <c r="W1539" s="227"/>
      <c r="X1539" s="227"/>
      <c r="Y1539" s="227"/>
      <c r="Z1539" s="227"/>
      <c r="AA1539" s="227"/>
      <c r="AB1539" s="227"/>
      <c r="AC1539" s="227"/>
    </row>
    <row r="1540" spans="2:29">
      <c r="B1540" s="66" t="e">
        <f>LEFT(VLOOKUP(K1540,'TCon08 al 2019-02-26'!$A$1:$H$68,6,0),6)</f>
        <v>#N/A</v>
      </c>
      <c r="C1540" s="66" t="e">
        <f t="shared" si="109"/>
        <v>#N/A</v>
      </c>
      <c r="D1540" s="66" t="e">
        <f>VLOOKUP(K1540,'TCon08 al 2019-02-26'!$A$1:$H$68,8,0)</f>
        <v>#N/A</v>
      </c>
      <c r="E1540" s="221">
        <f t="shared" si="110"/>
        <v>1900</v>
      </c>
      <c r="F1540" s="66">
        <f t="shared" si="107"/>
        <v>0</v>
      </c>
      <c r="G1540" s="10" t="str">
        <f t="shared" si="108"/>
        <v>19000</v>
      </c>
      <c r="H1540" s="227"/>
      <c r="I1540" s="227"/>
      <c r="J1540" s="228"/>
      <c r="K1540" s="227"/>
      <c r="L1540" s="227"/>
      <c r="M1540" s="227"/>
      <c r="N1540" s="581"/>
      <c r="O1540" s="227"/>
      <c r="P1540" s="581"/>
      <c r="Q1540" s="227"/>
      <c r="R1540" s="227"/>
      <c r="S1540" s="227"/>
      <c r="T1540" s="227"/>
      <c r="U1540" s="227"/>
      <c r="V1540" s="227"/>
      <c r="W1540" s="227"/>
      <c r="X1540" s="227"/>
      <c r="Y1540" s="227"/>
      <c r="Z1540" s="227"/>
      <c r="AA1540" s="227"/>
      <c r="AB1540" s="227"/>
      <c r="AC1540" s="227"/>
    </row>
    <row r="1541" spans="2:29">
      <c r="B1541" s="66" t="e">
        <f>LEFT(VLOOKUP(K1541,'TCon08 al 2019-02-26'!$A$1:$H$68,6,0),6)</f>
        <v>#N/A</v>
      </c>
      <c r="C1541" s="66" t="e">
        <f t="shared" si="109"/>
        <v>#N/A</v>
      </c>
      <c r="D1541" s="66" t="e">
        <f>VLOOKUP(K1541,'TCon08 al 2019-02-26'!$A$1:$H$68,8,0)</f>
        <v>#N/A</v>
      </c>
      <c r="E1541" s="221">
        <f t="shared" si="110"/>
        <v>1900</v>
      </c>
      <c r="F1541" s="66">
        <f t="shared" ref="F1541:F1604" si="111">+IF(J1541=0,0,MONTH(J1541))</f>
        <v>0</v>
      </c>
      <c r="G1541" s="10" t="str">
        <f t="shared" ref="G1541:G1604" si="112">+E1541&amp;F1541</f>
        <v>19000</v>
      </c>
      <c r="H1541" s="227"/>
      <c r="I1541" s="227"/>
      <c r="J1541" s="228"/>
      <c r="K1541" s="227"/>
      <c r="L1541" s="227"/>
      <c r="M1541" s="227"/>
      <c r="N1541" s="581"/>
      <c r="O1541" s="227"/>
      <c r="P1541" s="581"/>
      <c r="Q1541" s="227"/>
      <c r="R1541" s="227"/>
      <c r="S1541" s="227"/>
      <c r="T1541" s="227"/>
      <c r="U1541" s="227"/>
      <c r="V1541" s="227"/>
      <c r="W1541" s="227"/>
      <c r="X1541" s="227"/>
      <c r="Y1541" s="227"/>
      <c r="Z1541" s="227"/>
      <c r="AA1541" s="227"/>
      <c r="AB1541" s="227"/>
      <c r="AC1541" s="227"/>
    </row>
    <row r="1542" spans="2:29">
      <c r="B1542" s="66" t="e">
        <f>LEFT(VLOOKUP(K1542,'TCon08 al 2019-02-26'!$A$1:$H$68,6,0),6)</f>
        <v>#N/A</v>
      </c>
      <c r="C1542" s="66" t="e">
        <f t="shared" si="109"/>
        <v>#N/A</v>
      </c>
      <c r="D1542" s="66" t="e">
        <f>VLOOKUP(K1542,'TCon08 al 2019-02-26'!$A$1:$H$68,8,0)</f>
        <v>#N/A</v>
      </c>
      <c r="E1542" s="221">
        <f t="shared" si="110"/>
        <v>1900</v>
      </c>
      <c r="F1542" s="66">
        <f t="shared" si="111"/>
        <v>0</v>
      </c>
      <c r="G1542" s="10" t="str">
        <f t="shared" si="112"/>
        <v>19000</v>
      </c>
      <c r="H1542" s="227"/>
      <c r="I1542" s="227"/>
      <c r="J1542" s="228"/>
      <c r="K1542" s="227"/>
      <c r="L1542" s="227"/>
      <c r="M1542" s="227"/>
      <c r="N1542" s="581"/>
      <c r="O1542" s="227"/>
      <c r="P1542" s="581"/>
      <c r="Q1542" s="227"/>
      <c r="R1542" s="227"/>
      <c r="S1542" s="227"/>
      <c r="T1542" s="227"/>
      <c r="U1542" s="227"/>
      <c r="V1542" s="227"/>
      <c r="W1542" s="227"/>
      <c r="X1542" s="227"/>
      <c r="Y1542" s="227"/>
      <c r="Z1542" s="227"/>
      <c r="AA1542" s="227"/>
      <c r="AB1542" s="227"/>
      <c r="AC1542" s="227"/>
    </row>
    <row r="1543" spans="2:29">
      <c r="B1543" s="66" t="e">
        <f>LEFT(VLOOKUP(K1543,'TCon08 al 2019-02-26'!$A$1:$H$68,6,0),6)</f>
        <v>#N/A</v>
      </c>
      <c r="C1543" s="66" t="e">
        <f t="shared" si="109"/>
        <v>#N/A</v>
      </c>
      <c r="D1543" s="66" t="e">
        <f>VLOOKUP(K1543,'TCon08 al 2019-02-26'!$A$1:$H$68,8,0)</f>
        <v>#N/A</v>
      </c>
      <c r="E1543" s="221">
        <f t="shared" si="110"/>
        <v>1900</v>
      </c>
      <c r="F1543" s="66">
        <f t="shared" si="111"/>
        <v>0</v>
      </c>
      <c r="G1543" s="10" t="str">
        <f t="shared" si="112"/>
        <v>19000</v>
      </c>
      <c r="H1543" s="227"/>
      <c r="I1543" s="227"/>
      <c r="J1543" s="228"/>
      <c r="K1543" s="227"/>
      <c r="L1543" s="227"/>
      <c r="M1543" s="227"/>
      <c r="N1543" s="581"/>
      <c r="O1543" s="227"/>
      <c r="P1543" s="581"/>
      <c r="Q1543" s="227"/>
      <c r="R1543" s="227"/>
      <c r="S1543" s="227"/>
      <c r="T1543" s="227"/>
      <c r="U1543" s="227"/>
      <c r="V1543" s="227"/>
      <c r="W1543" s="227"/>
      <c r="X1543" s="227"/>
      <c r="Y1543" s="227"/>
      <c r="Z1543" s="227"/>
      <c r="AA1543" s="227"/>
      <c r="AB1543" s="227"/>
      <c r="AC1543" s="227"/>
    </row>
    <row r="1544" spans="2:29">
      <c r="B1544" s="66" t="e">
        <f>LEFT(VLOOKUP(K1544,'TCon08 al 2019-02-26'!$A$1:$H$68,6,0),6)</f>
        <v>#N/A</v>
      </c>
      <c r="C1544" s="66" t="e">
        <f t="shared" si="109"/>
        <v>#N/A</v>
      </c>
      <c r="D1544" s="66" t="e">
        <f>VLOOKUP(K1544,'TCon08 al 2019-02-26'!$A$1:$H$68,8,0)</f>
        <v>#N/A</v>
      </c>
      <c r="E1544" s="221">
        <f t="shared" si="110"/>
        <v>1900</v>
      </c>
      <c r="F1544" s="66">
        <f t="shared" si="111"/>
        <v>0</v>
      </c>
      <c r="G1544" s="10" t="str">
        <f t="shared" si="112"/>
        <v>19000</v>
      </c>
      <c r="H1544" s="227"/>
      <c r="I1544" s="565"/>
      <c r="J1544" s="228"/>
      <c r="K1544" s="227"/>
      <c r="L1544" s="227"/>
      <c r="M1544" s="227"/>
      <c r="N1544" s="581"/>
      <c r="O1544" s="227"/>
      <c r="P1544" s="581"/>
      <c r="Q1544" s="227"/>
      <c r="R1544" s="227"/>
      <c r="S1544" s="227"/>
      <c r="T1544" s="227"/>
      <c r="U1544" s="227"/>
      <c r="V1544" s="227"/>
      <c r="W1544" s="227"/>
      <c r="X1544" s="227"/>
      <c r="Y1544" s="227"/>
      <c r="Z1544" s="227"/>
      <c r="AA1544" s="227"/>
      <c r="AB1544" s="227"/>
      <c r="AC1544" s="227"/>
    </row>
    <row r="1545" spans="2:29">
      <c r="B1545" s="66" t="e">
        <f>LEFT(VLOOKUP(K1545,'TCon08 al 2019-02-26'!$A$1:$H$68,6,0),6)</f>
        <v>#N/A</v>
      </c>
      <c r="C1545" s="66" t="e">
        <f t="shared" si="109"/>
        <v>#N/A</v>
      </c>
      <c r="D1545" s="66" t="e">
        <f>VLOOKUP(K1545,'TCon08 al 2019-02-26'!$A$1:$H$68,8,0)</f>
        <v>#N/A</v>
      </c>
      <c r="E1545" s="221">
        <f t="shared" si="110"/>
        <v>1900</v>
      </c>
      <c r="F1545" s="66">
        <f t="shared" si="111"/>
        <v>0</v>
      </c>
      <c r="G1545" s="10" t="str">
        <f t="shared" si="112"/>
        <v>19000</v>
      </c>
      <c r="H1545" s="227"/>
      <c r="I1545" s="227"/>
      <c r="J1545" s="228"/>
      <c r="K1545" s="227"/>
      <c r="L1545" s="227"/>
      <c r="M1545" s="227"/>
      <c r="N1545" s="581"/>
      <c r="O1545" s="227"/>
      <c r="P1545" s="581"/>
      <c r="Q1545" s="227"/>
      <c r="R1545" s="227"/>
      <c r="S1545" s="227"/>
      <c r="T1545" s="227"/>
      <c r="U1545" s="227"/>
      <c r="V1545" s="227"/>
      <c r="W1545" s="227"/>
      <c r="X1545" s="227"/>
      <c r="Y1545" s="227"/>
      <c r="Z1545" s="227"/>
      <c r="AA1545" s="227"/>
      <c r="AB1545" s="227"/>
      <c r="AC1545" s="227"/>
    </row>
    <row r="1546" spans="2:29">
      <c r="B1546" s="66" t="e">
        <f>LEFT(VLOOKUP(K1546,'TCon08 al 2019-02-26'!$A$1:$H$68,6,0),6)</f>
        <v>#N/A</v>
      </c>
      <c r="C1546" s="66" t="e">
        <f t="shared" si="109"/>
        <v>#N/A</v>
      </c>
      <c r="D1546" s="66" t="e">
        <f>VLOOKUP(K1546,'TCon08 al 2019-02-26'!$A$1:$H$68,8,0)</f>
        <v>#N/A</v>
      </c>
      <c r="E1546" s="221">
        <f t="shared" si="110"/>
        <v>1900</v>
      </c>
      <c r="F1546" s="66">
        <f t="shared" si="111"/>
        <v>0</v>
      </c>
      <c r="G1546" s="10" t="str">
        <f t="shared" si="112"/>
        <v>19000</v>
      </c>
      <c r="H1546" s="227"/>
      <c r="I1546" s="227"/>
      <c r="J1546" s="228"/>
      <c r="K1546" s="227"/>
      <c r="L1546" s="227"/>
      <c r="M1546" s="227"/>
      <c r="N1546" s="581"/>
      <c r="O1546" s="227"/>
      <c r="P1546" s="581"/>
      <c r="Q1546" s="227"/>
      <c r="R1546" s="227"/>
      <c r="S1546" s="227"/>
      <c r="T1546" s="227"/>
      <c r="U1546" s="227"/>
      <c r="V1546" s="227"/>
      <c r="W1546" s="227"/>
      <c r="X1546" s="227"/>
      <c r="Y1546" s="227"/>
      <c r="Z1546" s="227"/>
      <c r="AA1546" s="227"/>
      <c r="AB1546" s="227"/>
      <c r="AC1546" s="227"/>
    </row>
    <row r="1547" spans="2:29">
      <c r="B1547" s="66" t="e">
        <f>LEFT(VLOOKUP(K1547,'TCon08 al 2019-02-26'!$A$1:$H$68,6,0),6)</f>
        <v>#N/A</v>
      </c>
      <c r="C1547" s="66" t="e">
        <f t="shared" si="109"/>
        <v>#N/A</v>
      </c>
      <c r="D1547" s="66" t="e">
        <f>VLOOKUP(K1547,'TCon08 al 2019-02-26'!$A$1:$H$68,8,0)</f>
        <v>#N/A</v>
      </c>
      <c r="E1547" s="221">
        <f t="shared" si="110"/>
        <v>1900</v>
      </c>
      <c r="F1547" s="66">
        <f t="shared" si="111"/>
        <v>0</v>
      </c>
      <c r="G1547" s="10" t="str">
        <f t="shared" si="112"/>
        <v>19000</v>
      </c>
      <c r="H1547" s="227"/>
      <c r="I1547" s="227"/>
      <c r="J1547" s="228"/>
      <c r="K1547" s="227"/>
      <c r="L1547" s="227"/>
      <c r="M1547" s="227"/>
      <c r="N1547" s="581"/>
      <c r="O1547" s="227"/>
      <c r="P1547" s="581"/>
      <c r="Q1547" s="227"/>
      <c r="R1547" s="227"/>
      <c r="S1547" s="227"/>
      <c r="T1547" s="227"/>
      <c r="U1547" s="227"/>
      <c r="V1547" s="227"/>
      <c r="W1547" s="227"/>
      <c r="X1547" s="227"/>
      <c r="Y1547" s="227"/>
      <c r="Z1547" s="227"/>
      <c r="AA1547" s="227"/>
      <c r="AB1547" s="227"/>
      <c r="AC1547" s="227"/>
    </row>
    <row r="1548" spans="2:29">
      <c r="B1548" s="66" t="e">
        <f>LEFT(VLOOKUP(K1548,'TCon08 al 2019-02-26'!$A$1:$H$68,6,0),6)</f>
        <v>#N/A</v>
      </c>
      <c r="C1548" s="66" t="e">
        <f t="shared" si="109"/>
        <v>#N/A</v>
      </c>
      <c r="D1548" s="66" t="e">
        <f>VLOOKUP(K1548,'TCon08 al 2019-02-26'!$A$1:$H$68,8,0)</f>
        <v>#N/A</v>
      </c>
      <c r="E1548" s="221">
        <f t="shared" si="110"/>
        <v>1900</v>
      </c>
      <c r="F1548" s="66">
        <f t="shared" si="111"/>
        <v>0</v>
      </c>
      <c r="G1548" s="10" t="str">
        <f t="shared" si="112"/>
        <v>19000</v>
      </c>
      <c r="H1548" s="227"/>
      <c r="I1548" s="227"/>
      <c r="J1548" s="228"/>
      <c r="K1548" s="227"/>
      <c r="L1548" s="227"/>
      <c r="M1548" s="227"/>
      <c r="N1548" s="581"/>
      <c r="O1548" s="227"/>
      <c r="P1548" s="581"/>
      <c r="Q1548" s="227"/>
      <c r="R1548" s="227"/>
      <c r="S1548" s="227"/>
      <c r="T1548" s="227"/>
      <c r="U1548" s="227"/>
      <c r="V1548" s="227"/>
      <c r="W1548" s="227"/>
      <c r="X1548" s="227"/>
      <c r="Y1548" s="227"/>
      <c r="Z1548" s="227"/>
      <c r="AA1548" s="227"/>
      <c r="AB1548" s="227"/>
      <c r="AC1548" s="227"/>
    </row>
    <row r="1549" spans="2:29">
      <c r="B1549" s="66" t="e">
        <f>LEFT(VLOOKUP(K1549,'TCon08 al 2019-02-26'!$A$1:$H$68,6,0),6)</f>
        <v>#N/A</v>
      </c>
      <c r="C1549" s="66" t="e">
        <f t="shared" si="109"/>
        <v>#N/A</v>
      </c>
      <c r="D1549" s="66" t="e">
        <f>VLOOKUP(K1549,'TCon08 al 2019-02-26'!$A$1:$H$68,8,0)</f>
        <v>#N/A</v>
      </c>
      <c r="E1549" s="221">
        <f t="shared" si="110"/>
        <v>1900</v>
      </c>
      <c r="F1549" s="66">
        <f t="shared" si="111"/>
        <v>0</v>
      </c>
      <c r="G1549" s="10" t="str">
        <f t="shared" si="112"/>
        <v>19000</v>
      </c>
      <c r="H1549" s="227"/>
      <c r="I1549" s="227"/>
      <c r="J1549" s="228"/>
      <c r="K1549" s="227"/>
      <c r="L1549" s="227"/>
      <c r="M1549" s="227"/>
      <c r="N1549" s="581"/>
      <c r="O1549" s="227"/>
      <c r="P1549" s="581"/>
      <c r="Q1549" s="227"/>
      <c r="R1549" s="227"/>
      <c r="S1549" s="227"/>
      <c r="T1549" s="227"/>
      <c r="U1549" s="227"/>
      <c r="V1549" s="227"/>
      <c r="W1549" s="227"/>
      <c r="X1549" s="227"/>
      <c r="Y1549" s="227"/>
      <c r="Z1549" s="227"/>
      <c r="AA1549" s="227"/>
      <c r="AB1549" s="227"/>
      <c r="AC1549" s="227"/>
    </row>
    <row r="1550" spans="2:29">
      <c r="B1550" s="66" t="e">
        <f>LEFT(VLOOKUP(K1550,'TCon08 al 2019-02-26'!$A$1:$H$68,6,0),6)</f>
        <v>#N/A</v>
      </c>
      <c r="C1550" s="66" t="e">
        <f t="shared" si="109"/>
        <v>#N/A</v>
      </c>
      <c r="D1550" s="66" t="e">
        <f>VLOOKUP(K1550,'TCon08 al 2019-02-26'!$A$1:$H$68,8,0)</f>
        <v>#N/A</v>
      </c>
      <c r="E1550" s="221">
        <f t="shared" si="110"/>
        <v>1900</v>
      </c>
      <c r="F1550" s="66">
        <f t="shared" si="111"/>
        <v>0</v>
      </c>
      <c r="G1550" s="10" t="str">
        <f t="shared" si="112"/>
        <v>19000</v>
      </c>
      <c r="H1550" s="227"/>
      <c r="I1550" s="227"/>
      <c r="J1550" s="228"/>
      <c r="K1550" s="227"/>
      <c r="L1550" s="227"/>
      <c r="M1550" s="227"/>
      <c r="N1550" s="581"/>
      <c r="O1550" s="227"/>
      <c r="P1550" s="581"/>
      <c r="Q1550" s="227"/>
      <c r="R1550" s="227"/>
      <c r="S1550" s="227"/>
      <c r="T1550" s="227"/>
      <c r="U1550" s="227"/>
      <c r="V1550" s="227"/>
      <c r="W1550" s="227"/>
      <c r="X1550" s="227"/>
      <c r="Y1550" s="227"/>
      <c r="Z1550" s="227"/>
      <c r="AA1550" s="227"/>
      <c r="AB1550" s="227"/>
      <c r="AC1550" s="227"/>
    </row>
    <row r="1551" spans="2:29">
      <c r="B1551" s="66" t="e">
        <f>LEFT(VLOOKUP(K1551,'TCon08 al 2019-02-26'!$A$1:$H$68,6,0),6)</f>
        <v>#N/A</v>
      </c>
      <c r="C1551" s="66" t="e">
        <f t="shared" si="109"/>
        <v>#N/A</v>
      </c>
      <c r="D1551" s="66" t="e">
        <f>VLOOKUP(K1551,'TCon08 al 2019-02-26'!$A$1:$H$68,8,0)</f>
        <v>#N/A</v>
      </c>
      <c r="E1551" s="221">
        <f t="shared" si="110"/>
        <v>1900</v>
      </c>
      <c r="F1551" s="66">
        <f t="shared" si="111"/>
        <v>0</v>
      </c>
      <c r="G1551" s="10" t="str">
        <f t="shared" si="112"/>
        <v>19000</v>
      </c>
      <c r="H1551" s="227"/>
      <c r="I1551" s="227"/>
      <c r="J1551" s="228"/>
      <c r="K1551" s="227"/>
      <c r="L1551" s="227"/>
      <c r="M1551" s="227"/>
      <c r="N1551" s="581"/>
      <c r="O1551" s="227"/>
      <c r="P1551" s="581"/>
      <c r="Q1551" s="227"/>
      <c r="R1551" s="227"/>
      <c r="S1551" s="227"/>
      <c r="T1551" s="227"/>
      <c r="U1551" s="227"/>
      <c r="V1551" s="227"/>
      <c r="W1551" s="227"/>
      <c r="X1551" s="227"/>
      <c r="Y1551" s="227"/>
      <c r="Z1551" s="227"/>
      <c r="AA1551" s="227"/>
      <c r="AB1551" s="227"/>
      <c r="AC1551" s="227"/>
    </row>
    <row r="1552" spans="2:29">
      <c r="B1552" s="66" t="e">
        <f>LEFT(VLOOKUP(K1552,'TCon08 al 2019-02-26'!$A$1:$H$68,6,0),6)</f>
        <v>#N/A</v>
      </c>
      <c r="C1552" s="66" t="e">
        <f t="shared" si="109"/>
        <v>#N/A</v>
      </c>
      <c r="D1552" s="66" t="e">
        <f>VLOOKUP(K1552,'TCon08 al 2019-02-26'!$A$1:$H$68,8,0)</f>
        <v>#N/A</v>
      </c>
      <c r="E1552" s="221">
        <f t="shared" si="110"/>
        <v>1900</v>
      </c>
      <c r="F1552" s="66">
        <f t="shared" si="111"/>
        <v>0</v>
      </c>
      <c r="G1552" s="10" t="str">
        <f t="shared" si="112"/>
        <v>19000</v>
      </c>
      <c r="H1552" s="227"/>
      <c r="I1552" s="227"/>
      <c r="J1552" s="228"/>
      <c r="K1552" s="227"/>
      <c r="L1552" s="227"/>
      <c r="M1552" s="227"/>
      <c r="N1552" s="581"/>
      <c r="O1552" s="227"/>
      <c r="P1552" s="581"/>
      <c r="Q1552" s="227"/>
      <c r="R1552" s="227"/>
      <c r="S1552" s="227"/>
      <c r="T1552" s="227"/>
      <c r="U1552" s="227"/>
      <c r="V1552" s="227"/>
      <c r="W1552" s="227"/>
      <c r="X1552" s="227"/>
      <c r="Y1552" s="227"/>
      <c r="Z1552" s="227"/>
      <c r="AA1552" s="227"/>
      <c r="AB1552" s="227"/>
      <c r="AC1552" s="227"/>
    </row>
    <row r="1553" spans="2:29">
      <c r="B1553" s="66" t="e">
        <f>LEFT(VLOOKUP(K1553,'TCon08 al 2019-02-26'!$A$1:$H$68,6,0),6)</f>
        <v>#N/A</v>
      </c>
      <c r="C1553" s="66" t="e">
        <f t="shared" si="109"/>
        <v>#N/A</v>
      </c>
      <c r="D1553" s="66" t="e">
        <f>VLOOKUP(K1553,'TCon08 al 2019-02-26'!$A$1:$H$68,8,0)</f>
        <v>#N/A</v>
      </c>
      <c r="E1553" s="221">
        <f t="shared" si="110"/>
        <v>1900</v>
      </c>
      <c r="F1553" s="66">
        <f t="shared" si="111"/>
        <v>0</v>
      </c>
      <c r="G1553" s="10" t="str">
        <f t="shared" si="112"/>
        <v>19000</v>
      </c>
      <c r="H1553" s="227"/>
      <c r="I1553" s="227"/>
      <c r="J1553" s="228"/>
      <c r="K1553" s="227"/>
      <c r="L1553" s="227"/>
      <c r="M1553" s="227"/>
      <c r="N1553" s="581"/>
      <c r="O1553" s="227"/>
      <c r="P1553" s="581"/>
      <c r="Q1553" s="227"/>
      <c r="R1553" s="227"/>
      <c r="S1553" s="227"/>
      <c r="T1553" s="227"/>
      <c r="U1553" s="227"/>
      <c r="V1553" s="227"/>
      <c r="W1553" s="227"/>
      <c r="X1553" s="227"/>
      <c r="Y1553" s="227"/>
      <c r="Z1553" s="227"/>
      <c r="AA1553" s="227"/>
      <c r="AB1553" s="227"/>
      <c r="AC1553" s="227"/>
    </row>
    <row r="1554" spans="2:29">
      <c r="B1554" s="66" t="e">
        <f>LEFT(VLOOKUP(K1554,'TCon08 al 2019-02-26'!$A$1:$H$68,6,0),6)</f>
        <v>#N/A</v>
      </c>
      <c r="C1554" s="66" t="e">
        <f t="shared" si="109"/>
        <v>#N/A</v>
      </c>
      <c r="D1554" s="66" t="e">
        <f>VLOOKUP(K1554,'TCon08 al 2019-02-26'!$A$1:$H$68,8,0)</f>
        <v>#N/A</v>
      </c>
      <c r="E1554" s="221">
        <f t="shared" si="110"/>
        <v>1900</v>
      </c>
      <c r="F1554" s="66">
        <f t="shared" si="111"/>
        <v>0</v>
      </c>
      <c r="G1554" s="10" t="str">
        <f t="shared" si="112"/>
        <v>19000</v>
      </c>
      <c r="H1554" s="227"/>
      <c r="I1554" s="227"/>
      <c r="J1554" s="228"/>
      <c r="K1554" s="227"/>
      <c r="L1554" s="227"/>
      <c r="M1554" s="227"/>
      <c r="N1554" s="581"/>
      <c r="O1554" s="227"/>
      <c r="P1554" s="581"/>
      <c r="Q1554" s="227"/>
      <c r="R1554" s="227"/>
      <c r="S1554" s="227"/>
      <c r="T1554" s="227"/>
      <c r="U1554" s="227"/>
      <c r="V1554" s="227"/>
      <c r="W1554" s="227"/>
      <c r="X1554" s="227"/>
      <c r="Y1554" s="227"/>
      <c r="Z1554" s="227"/>
      <c r="AA1554" s="227"/>
      <c r="AB1554" s="227"/>
      <c r="AC1554" s="227"/>
    </row>
    <row r="1555" spans="2:29">
      <c r="B1555" s="66" t="e">
        <f>LEFT(VLOOKUP(K1555,'TCon08 al 2019-02-26'!$A$1:$H$68,6,0),6)</f>
        <v>#N/A</v>
      </c>
      <c r="C1555" s="66" t="e">
        <f t="shared" si="109"/>
        <v>#N/A</v>
      </c>
      <c r="D1555" s="66" t="e">
        <f>VLOOKUP(K1555,'TCon08 al 2019-02-26'!$A$1:$H$68,8,0)</f>
        <v>#N/A</v>
      </c>
      <c r="E1555" s="221">
        <f t="shared" si="110"/>
        <v>1900</v>
      </c>
      <c r="F1555" s="66">
        <f t="shared" si="111"/>
        <v>0</v>
      </c>
      <c r="G1555" s="10" t="str">
        <f t="shared" si="112"/>
        <v>19000</v>
      </c>
      <c r="H1555" s="227"/>
      <c r="I1555" s="227"/>
      <c r="J1555" s="228"/>
      <c r="K1555" s="227"/>
      <c r="L1555" s="227"/>
      <c r="M1555" s="227"/>
      <c r="N1555" s="581"/>
      <c r="O1555" s="227"/>
      <c r="P1555" s="581"/>
      <c r="Q1555" s="227"/>
      <c r="R1555" s="227"/>
      <c r="S1555" s="227"/>
      <c r="T1555" s="227"/>
      <c r="U1555" s="227"/>
      <c r="V1555" s="227"/>
      <c r="W1555" s="227"/>
      <c r="X1555" s="227"/>
      <c r="Y1555" s="227"/>
      <c r="Z1555" s="227"/>
      <c r="AA1555" s="227"/>
      <c r="AB1555" s="227"/>
      <c r="AC1555" s="227"/>
    </row>
    <row r="1556" spans="2:29">
      <c r="B1556" s="66" t="e">
        <f>LEFT(VLOOKUP(K1556,'TCon08 al 2019-02-26'!$A$1:$H$68,6,0),6)</f>
        <v>#N/A</v>
      </c>
      <c r="C1556" s="66" t="e">
        <f t="shared" si="109"/>
        <v>#N/A</v>
      </c>
      <c r="D1556" s="66" t="e">
        <f>VLOOKUP(K1556,'TCon08 al 2019-02-26'!$A$1:$H$68,8,0)</f>
        <v>#N/A</v>
      </c>
      <c r="E1556" s="221">
        <f t="shared" si="110"/>
        <v>1900</v>
      </c>
      <c r="F1556" s="66">
        <f t="shared" si="111"/>
        <v>0</v>
      </c>
      <c r="G1556" s="10" t="str">
        <f t="shared" si="112"/>
        <v>19000</v>
      </c>
      <c r="H1556" s="227"/>
      <c r="I1556" s="227"/>
      <c r="J1556" s="228"/>
      <c r="K1556" s="227"/>
      <c r="L1556" s="227"/>
      <c r="M1556" s="227"/>
      <c r="N1556" s="581"/>
      <c r="O1556" s="227"/>
      <c r="P1556" s="581"/>
      <c r="Q1556" s="227"/>
      <c r="R1556" s="227"/>
      <c r="S1556" s="227"/>
      <c r="T1556" s="227"/>
      <c r="U1556" s="227"/>
      <c r="V1556" s="227"/>
      <c r="W1556" s="227"/>
      <c r="X1556" s="227"/>
      <c r="Y1556" s="227"/>
      <c r="Z1556" s="227"/>
      <c r="AA1556" s="227"/>
      <c r="AB1556" s="227"/>
      <c r="AC1556" s="227"/>
    </row>
    <row r="1557" spans="2:29">
      <c r="B1557" s="66" t="e">
        <f>LEFT(VLOOKUP(K1557,'TCon08 al 2019-02-26'!$A$1:$H$68,6,0),6)</f>
        <v>#N/A</v>
      </c>
      <c r="C1557" s="66" t="e">
        <f t="shared" si="109"/>
        <v>#N/A</v>
      </c>
      <c r="D1557" s="66" t="e">
        <f>VLOOKUP(K1557,'TCon08 al 2019-02-26'!$A$1:$H$68,8,0)</f>
        <v>#N/A</v>
      </c>
      <c r="E1557" s="221">
        <f t="shared" si="110"/>
        <v>1900</v>
      </c>
      <c r="F1557" s="66">
        <f t="shared" si="111"/>
        <v>0</v>
      </c>
      <c r="G1557" s="10" t="str">
        <f t="shared" si="112"/>
        <v>19000</v>
      </c>
      <c r="H1557" s="227"/>
      <c r="I1557" s="227"/>
      <c r="J1557" s="228"/>
      <c r="K1557" s="227"/>
      <c r="L1557" s="227"/>
      <c r="M1557" s="227"/>
      <c r="N1557" s="581"/>
      <c r="O1557" s="227"/>
      <c r="P1557" s="581"/>
      <c r="Q1557" s="227"/>
      <c r="R1557" s="227"/>
      <c r="S1557" s="227"/>
      <c r="T1557" s="227"/>
      <c r="U1557" s="227"/>
      <c r="V1557" s="227"/>
      <c r="W1557" s="227"/>
      <c r="X1557" s="227"/>
      <c r="Y1557" s="227"/>
      <c r="Z1557" s="227"/>
      <c r="AA1557" s="227"/>
      <c r="AB1557" s="227"/>
      <c r="AC1557" s="227"/>
    </row>
    <row r="1558" spans="2:29">
      <c r="B1558" s="66" t="e">
        <f>LEFT(VLOOKUP(K1558,'TCon08 al 2019-02-26'!$A$1:$H$68,6,0),6)</f>
        <v>#N/A</v>
      </c>
      <c r="C1558" s="66" t="e">
        <f t="shared" si="109"/>
        <v>#N/A</v>
      </c>
      <c r="D1558" s="66" t="e">
        <f>VLOOKUP(K1558,'TCon08 al 2019-02-26'!$A$1:$H$68,8,0)</f>
        <v>#N/A</v>
      </c>
      <c r="E1558" s="221">
        <f t="shared" si="110"/>
        <v>1900</v>
      </c>
      <c r="F1558" s="66">
        <f t="shared" si="111"/>
        <v>0</v>
      </c>
      <c r="G1558" s="10" t="str">
        <f t="shared" si="112"/>
        <v>19000</v>
      </c>
      <c r="H1558" s="227"/>
      <c r="I1558" s="227"/>
      <c r="J1558" s="228"/>
      <c r="K1558" s="227"/>
      <c r="L1558" s="227"/>
      <c r="M1558" s="227"/>
      <c r="N1558" s="581"/>
      <c r="O1558" s="227"/>
      <c r="P1558" s="581"/>
      <c r="Q1558" s="227"/>
      <c r="R1558" s="227"/>
      <c r="S1558" s="227"/>
      <c r="T1558" s="227"/>
      <c r="U1558" s="227"/>
      <c r="V1558" s="227"/>
      <c r="W1558" s="227"/>
      <c r="X1558" s="227"/>
      <c r="Y1558" s="227"/>
      <c r="Z1558" s="227"/>
      <c r="AA1558" s="227"/>
      <c r="AB1558" s="227"/>
      <c r="AC1558" s="227"/>
    </row>
    <row r="1559" spans="2:29">
      <c r="B1559" s="66" t="e">
        <f>LEFT(VLOOKUP(K1559,'TCon08 al 2019-02-26'!$A$1:$H$68,6,0),6)</f>
        <v>#N/A</v>
      </c>
      <c r="C1559" s="66" t="e">
        <f t="shared" si="109"/>
        <v>#N/A</v>
      </c>
      <c r="D1559" s="66" t="e">
        <f>VLOOKUP(K1559,'TCon08 al 2019-02-26'!$A$1:$H$68,8,0)</f>
        <v>#N/A</v>
      </c>
      <c r="E1559" s="221">
        <f t="shared" si="110"/>
        <v>1900</v>
      </c>
      <c r="F1559" s="66">
        <f t="shared" si="111"/>
        <v>0</v>
      </c>
      <c r="G1559" s="10" t="str">
        <f t="shared" si="112"/>
        <v>19000</v>
      </c>
      <c r="H1559" s="227"/>
      <c r="I1559" s="227"/>
      <c r="J1559" s="228"/>
      <c r="K1559" s="227"/>
      <c r="L1559" s="227"/>
      <c r="M1559" s="227"/>
      <c r="N1559" s="581"/>
      <c r="O1559" s="227"/>
      <c r="P1559" s="581"/>
      <c r="Q1559" s="227"/>
      <c r="R1559" s="227"/>
      <c r="S1559" s="227"/>
      <c r="T1559" s="227"/>
      <c r="U1559" s="227"/>
      <c r="V1559" s="227"/>
      <c r="W1559" s="227"/>
      <c r="X1559" s="227"/>
      <c r="Y1559" s="227"/>
      <c r="Z1559" s="227"/>
      <c r="AA1559" s="227"/>
      <c r="AB1559" s="227"/>
      <c r="AC1559" s="227"/>
    </row>
    <row r="1560" spans="2:29">
      <c r="B1560" s="66" t="e">
        <f>LEFT(VLOOKUP(K1560,'TCon08 al 2019-02-26'!$A$1:$H$68,6,0),6)</f>
        <v>#N/A</v>
      </c>
      <c r="C1560" s="66" t="e">
        <f t="shared" si="109"/>
        <v>#N/A</v>
      </c>
      <c r="D1560" s="66" t="e">
        <f>VLOOKUP(K1560,'TCon08 al 2019-02-26'!$A$1:$H$68,8,0)</f>
        <v>#N/A</v>
      </c>
      <c r="E1560" s="221">
        <f t="shared" si="110"/>
        <v>1900</v>
      </c>
      <c r="F1560" s="66">
        <f t="shared" si="111"/>
        <v>0</v>
      </c>
      <c r="G1560" s="10" t="str">
        <f t="shared" si="112"/>
        <v>19000</v>
      </c>
      <c r="H1560" s="227"/>
      <c r="I1560" s="227"/>
      <c r="J1560" s="228"/>
      <c r="K1560" s="227"/>
      <c r="L1560" s="227"/>
      <c r="M1560" s="227"/>
      <c r="N1560" s="581"/>
      <c r="O1560" s="227"/>
      <c r="P1560" s="581"/>
      <c r="Q1560" s="227"/>
      <c r="R1560" s="227"/>
      <c r="S1560" s="227"/>
      <c r="T1560" s="227"/>
      <c r="U1560" s="227"/>
      <c r="V1560" s="227"/>
      <c r="W1560" s="227"/>
      <c r="X1560" s="227"/>
      <c r="Y1560" s="227"/>
      <c r="Z1560" s="227"/>
      <c r="AA1560" s="227"/>
      <c r="AB1560" s="227"/>
      <c r="AC1560" s="227"/>
    </row>
    <row r="1561" spans="2:29">
      <c r="B1561" s="66" t="e">
        <f>LEFT(VLOOKUP(K1561,'TCon08 al 2019-02-26'!$A$1:$H$68,6,0),6)</f>
        <v>#N/A</v>
      </c>
      <c r="C1561" s="66" t="e">
        <f t="shared" si="109"/>
        <v>#N/A</v>
      </c>
      <c r="D1561" s="66" t="e">
        <f>VLOOKUP(K1561,'TCon08 al 2019-02-26'!$A$1:$H$68,8,0)</f>
        <v>#N/A</v>
      </c>
      <c r="E1561" s="221">
        <f t="shared" si="110"/>
        <v>1900</v>
      </c>
      <c r="F1561" s="66">
        <f t="shared" si="111"/>
        <v>0</v>
      </c>
      <c r="G1561" s="10" t="str">
        <f t="shared" si="112"/>
        <v>19000</v>
      </c>
      <c r="H1561" s="227"/>
      <c r="I1561" s="227"/>
      <c r="J1561" s="228"/>
      <c r="K1561" s="227"/>
      <c r="L1561" s="227"/>
      <c r="M1561" s="227"/>
      <c r="N1561" s="581"/>
      <c r="O1561" s="227"/>
      <c r="P1561" s="581"/>
      <c r="Q1561" s="227"/>
      <c r="R1561" s="227"/>
      <c r="S1561" s="227"/>
      <c r="T1561" s="227"/>
      <c r="U1561" s="227"/>
      <c r="V1561" s="227"/>
      <c r="W1561" s="227"/>
      <c r="X1561" s="227"/>
      <c r="Y1561" s="227"/>
      <c r="Z1561" s="227"/>
      <c r="AA1561" s="227"/>
      <c r="AB1561" s="227"/>
      <c r="AC1561" s="227"/>
    </row>
    <row r="1562" spans="2:29">
      <c r="B1562" s="66" t="e">
        <f>LEFT(VLOOKUP(K1562,'TCon08 al 2019-02-26'!$A$1:$H$68,6,0),6)</f>
        <v>#N/A</v>
      </c>
      <c r="C1562" s="66" t="e">
        <f t="shared" si="109"/>
        <v>#N/A</v>
      </c>
      <c r="D1562" s="66" t="e">
        <f>VLOOKUP(K1562,'TCon08 al 2019-02-26'!$A$1:$H$68,8,0)</f>
        <v>#N/A</v>
      </c>
      <c r="E1562" s="221">
        <f t="shared" si="110"/>
        <v>1900</v>
      </c>
      <c r="F1562" s="66">
        <f t="shared" si="111"/>
        <v>0</v>
      </c>
      <c r="G1562" s="10" t="str">
        <f t="shared" si="112"/>
        <v>19000</v>
      </c>
      <c r="H1562" s="227"/>
      <c r="I1562" s="227"/>
      <c r="J1562" s="228"/>
      <c r="K1562" s="227"/>
      <c r="L1562" s="227"/>
      <c r="M1562" s="227"/>
      <c r="N1562" s="581"/>
      <c r="O1562" s="227"/>
      <c r="P1562" s="581"/>
      <c r="Q1562" s="227"/>
      <c r="R1562" s="227"/>
      <c r="S1562" s="227"/>
      <c r="T1562" s="227"/>
      <c r="U1562" s="227"/>
      <c r="V1562" s="227"/>
      <c r="W1562" s="227"/>
      <c r="X1562" s="227"/>
      <c r="Y1562" s="227"/>
      <c r="Z1562" s="227"/>
      <c r="AA1562" s="227"/>
      <c r="AB1562" s="227"/>
      <c r="AC1562" s="227"/>
    </row>
    <row r="1563" spans="2:29">
      <c r="B1563" s="66" t="e">
        <f>LEFT(VLOOKUP(K1563,'TCon08 al 2019-02-26'!$A$1:$H$68,6,0),6)</f>
        <v>#N/A</v>
      </c>
      <c r="C1563" s="66" t="e">
        <f t="shared" si="109"/>
        <v>#N/A</v>
      </c>
      <c r="D1563" s="66" t="e">
        <f>VLOOKUP(K1563,'TCon08 al 2019-02-26'!$A$1:$H$68,8,0)</f>
        <v>#N/A</v>
      </c>
      <c r="E1563" s="221">
        <f t="shared" si="110"/>
        <v>1900</v>
      </c>
      <c r="F1563" s="66">
        <f t="shared" si="111"/>
        <v>0</v>
      </c>
      <c r="G1563" s="10" t="str">
        <f t="shared" si="112"/>
        <v>19000</v>
      </c>
      <c r="H1563" s="227"/>
      <c r="I1563" s="227"/>
      <c r="J1563" s="228"/>
      <c r="K1563" s="227"/>
      <c r="L1563" s="227"/>
      <c r="M1563" s="227"/>
      <c r="N1563" s="581"/>
      <c r="O1563" s="227"/>
      <c r="P1563" s="581"/>
      <c r="Q1563" s="227"/>
      <c r="R1563" s="227"/>
      <c r="S1563" s="227"/>
      <c r="T1563" s="227"/>
      <c r="U1563" s="227"/>
      <c r="V1563" s="227"/>
      <c r="W1563" s="227"/>
      <c r="X1563" s="227"/>
      <c r="Y1563" s="227"/>
      <c r="Z1563" s="227"/>
      <c r="AA1563" s="227"/>
      <c r="AB1563" s="227"/>
      <c r="AC1563" s="227"/>
    </row>
    <row r="1564" spans="2:29">
      <c r="B1564" s="66" t="e">
        <f>LEFT(VLOOKUP(K1564,'TCon08 al 2019-02-26'!$A$1:$H$68,6,0),6)</f>
        <v>#N/A</v>
      </c>
      <c r="C1564" s="66" t="e">
        <f t="shared" si="109"/>
        <v>#N/A</v>
      </c>
      <c r="D1564" s="66" t="e">
        <f>VLOOKUP(K1564,'TCon08 al 2019-02-26'!$A$1:$H$68,8,0)</f>
        <v>#N/A</v>
      </c>
      <c r="E1564" s="221">
        <f t="shared" si="110"/>
        <v>1900</v>
      </c>
      <c r="F1564" s="66">
        <f t="shared" si="111"/>
        <v>0</v>
      </c>
      <c r="G1564" s="10" t="str">
        <f t="shared" si="112"/>
        <v>19000</v>
      </c>
      <c r="H1564" s="227"/>
      <c r="I1564" s="227"/>
      <c r="J1564" s="228"/>
      <c r="K1564" s="227"/>
      <c r="L1564" s="227"/>
      <c r="M1564" s="227"/>
      <c r="N1564" s="581"/>
      <c r="O1564" s="227"/>
      <c r="P1564" s="581"/>
      <c r="Q1564" s="227"/>
      <c r="R1564" s="227"/>
      <c r="S1564" s="227"/>
      <c r="T1564" s="227"/>
      <c r="U1564" s="227"/>
      <c r="V1564" s="227"/>
      <c r="W1564" s="227"/>
      <c r="X1564" s="227"/>
      <c r="Y1564" s="227"/>
      <c r="Z1564" s="227"/>
      <c r="AA1564" s="227"/>
      <c r="AB1564" s="227"/>
      <c r="AC1564" s="227"/>
    </row>
    <row r="1565" spans="2:29">
      <c r="B1565" s="66" t="e">
        <f>LEFT(VLOOKUP(K1565,'TCon08 al 2019-02-26'!$A$1:$H$68,6,0),6)</f>
        <v>#N/A</v>
      </c>
      <c r="C1565" s="66" t="e">
        <f t="shared" si="109"/>
        <v>#N/A</v>
      </c>
      <c r="D1565" s="66" t="e">
        <f>VLOOKUP(K1565,'TCon08 al 2019-02-26'!$A$1:$H$68,8,0)</f>
        <v>#N/A</v>
      </c>
      <c r="E1565" s="221">
        <f t="shared" si="110"/>
        <v>1900</v>
      </c>
      <c r="F1565" s="66">
        <f t="shared" si="111"/>
        <v>0</v>
      </c>
      <c r="G1565" s="10" t="str">
        <f t="shared" si="112"/>
        <v>19000</v>
      </c>
      <c r="H1565" s="227"/>
      <c r="I1565" s="227"/>
      <c r="J1565" s="228"/>
      <c r="K1565" s="227"/>
      <c r="L1565" s="227"/>
      <c r="M1565" s="227"/>
      <c r="N1565" s="581"/>
      <c r="O1565" s="227"/>
      <c r="P1565" s="581"/>
      <c r="Q1565" s="227"/>
      <c r="R1565" s="227"/>
      <c r="S1565" s="227"/>
      <c r="T1565" s="227"/>
      <c r="U1565" s="227"/>
      <c r="V1565" s="227"/>
      <c r="W1565" s="227"/>
      <c r="X1565" s="227"/>
      <c r="Y1565" s="227"/>
      <c r="Z1565" s="227"/>
      <c r="AA1565" s="227"/>
      <c r="AB1565" s="227"/>
      <c r="AC1565" s="227"/>
    </row>
    <row r="1566" spans="2:29">
      <c r="B1566" s="66" t="e">
        <f>LEFT(VLOOKUP(K1566,'TCon08 al 2019-02-26'!$A$1:$H$68,6,0),6)</f>
        <v>#N/A</v>
      </c>
      <c r="C1566" s="66" t="e">
        <f t="shared" si="109"/>
        <v>#N/A</v>
      </c>
      <c r="D1566" s="66" t="e">
        <f>VLOOKUP(K1566,'TCon08 al 2019-02-26'!$A$1:$H$68,8,0)</f>
        <v>#N/A</v>
      </c>
      <c r="E1566" s="221">
        <f t="shared" si="110"/>
        <v>1900</v>
      </c>
      <c r="F1566" s="66">
        <f t="shared" si="111"/>
        <v>0</v>
      </c>
      <c r="G1566" s="10" t="str">
        <f t="shared" si="112"/>
        <v>19000</v>
      </c>
      <c r="H1566" s="227"/>
      <c r="I1566" s="227"/>
      <c r="J1566" s="228"/>
      <c r="K1566" s="227"/>
      <c r="L1566" s="227"/>
      <c r="M1566" s="227"/>
      <c r="N1566" s="581"/>
      <c r="O1566" s="227"/>
      <c r="P1566" s="581"/>
      <c r="Q1566" s="227"/>
      <c r="R1566" s="227"/>
      <c r="S1566" s="227"/>
      <c r="T1566" s="227"/>
      <c r="U1566" s="227"/>
      <c r="V1566" s="227"/>
      <c r="W1566" s="227"/>
      <c r="X1566" s="227"/>
      <c r="Y1566" s="227"/>
      <c r="Z1566" s="227"/>
      <c r="AA1566" s="227"/>
      <c r="AB1566" s="227"/>
      <c r="AC1566" s="227"/>
    </row>
    <row r="1567" spans="2:29">
      <c r="B1567" s="66" t="e">
        <f>LEFT(VLOOKUP(K1567,'TCon08 al 2019-02-26'!$A$1:$H$68,6,0),6)</f>
        <v>#N/A</v>
      </c>
      <c r="C1567" s="66" t="e">
        <f t="shared" si="109"/>
        <v>#N/A</v>
      </c>
      <c r="D1567" s="66" t="e">
        <f>VLOOKUP(K1567,'TCon08 al 2019-02-26'!$A$1:$H$68,8,0)</f>
        <v>#N/A</v>
      </c>
      <c r="E1567" s="221">
        <f t="shared" si="110"/>
        <v>1900</v>
      </c>
      <c r="F1567" s="66">
        <f t="shared" si="111"/>
        <v>0</v>
      </c>
      <c r="G1567" s="10" t="str">
        <f t="shared" si="112"/>
        <v>19000</v>
      </c>
      <c r="H1567" s="227"/>
      <c r="I1567" s="227"/>
      <c r="J1567" s="228"/>
      <c r="K1567" s="227"/>
      <c r="L1567" s="227"/>
      <c r="M1567" s="227"/>
      <c r="N1567" s="581"/>
      <c r="O1567" s="227"/>
      <c r="P1567" s="581"/>
      <c r="Q1567" s="227"/>
      <c r="R1567" s="227"/>
      <c r="S1567" s="227"/>
      <c r="T1567" s="227"/>
      <c r="U1567" s="227"/>
      <c r="V1567" s="227"/>
      <c r="W1567" s="227"/>
      <c r="X1567" s="227"/>
      <c r="Y1567" s="227"/>
      <c r="Z1567" s="227"/>
      <c r="AA1567" s="227"/>
      <c r="AB1567" s="227"/>
      <c r="AC1567" s="227"/>
    </row>
    <row r="1568" spans="2:29">
      <c r="B1568" s="66" t="e">
        <f>LEFT(VLOOKUP(K1568,'TCon08 al 2019-02-26'!$A$1:$H$68,6,0),6)</f>
        <v>#N/A</v>
      </c>
      <c r="C1568" s="66" t="e">
        <f t="shared" si="109"/>
        <v>#N/A</v>
      </c>
      <c r="D1568" s="66" t="e">
        <f>VLOOKUP(K1568,'TCon08 al 2019-02-26'!$A$1:$H$68,8,0)</f>
        <v>#N/A</v>
      </c>
      <c r="E1568" s="221">
        <f t="shared" si="110"/>
        <v>1900</v>
      </c>
      <c r="F1568" s="66">
        <f t="shared" si="111"/>
        <v>0</v>
      </c>
      <c r="G1568" s="10" t="str">
        <f t="shared" si="112"/>
        <v>19000</v>
      </c>
      <c r="H1568" s="227"/>
      <c r="I1568" s="227"/>
      <c r="J1568" s="228"/>
      <c r="K1568" s="227"/>
      <c r="L1568" s="227"/>
      <c r="M1568" s="227"/>
      <c r="N1568" s="581"/>
      <c r="O1568" s="227"/>
      <c r="P1568" s="581"/>
      <c r="Q1568" s="227"/>
      <c r="R1568" s="227"/>
      <c r="S1568" s="227"/>
      <c r="T1568" s="227"/>
      <c r="U1568" s="227"/>
      <c r="V1568" s="227"/>
      <c r="W1568" s="227"/>
      <c r="X1568" s="227"/>
      <c r="Y1568" s="227"/>
      <c r="Z1568" s="227"/>
      <c r="AA1568" s="227"/>
      <c r="AB1568" s="227"/>
      <c r="AC1568" s="227"/>
    </row>
    <row r="1569" spans="2:29">
      <c r="B1569" s="66" t="e">
        <f>LEFT(VLOOKUP(K1569,'TCon08 al 2019-02-26'!$A$1:$H$68,6,0),6)</f>
        <v>#N/A</v>
      </c>
      <c r="C1569" s="66" t="e">
        <f t="shared" si="109"/>
        <v>#N/A</v>
      </c>
      <c r="D1569" s="66" t="e">
        <f>VLOOKUP(K1569,'TCon08 al 2019-02-26'!$A$1:$H$68,8,0)</f>
        <v>#N/A</v>
      </c>
      <c r="E1569" s="221">
        <f t="shared" si="110"/>
        <v>1900</v>
      </c>
      <c r="F1569" s="66">
        <f t="shared" si="111"/>
        <v>0</v>
      </c>
      <c r="G1569" s="10" t="str">
        <f t="shared" si="112"/>
        <v>19000</v>
      </c>
      <c r="H1569" s="227"/>
      <c r="I1569" s="227"/>
      <c r="J1569" s="228"/>
      <c r="K1569" s="227"/>
      <c r="L1569" s="227"/>
      <c r="M1569" s="227"/>
      <c r="N1569" s="581"/>
      <c r="O1569" s="227"/>
      <c r="P1569" s="581"/>
      <c r="Q1569" s="227"/>
      <c r="R1569" s="227"/>
      <c r="S1569" s="227"/>
      <c r="T1569" s="227"/>
      <c r="U1569" s="227"/>
      <c r="V1569" s="227"/>
      <c r="W1569" s="227"/>
      <c r="X1569" s="227"/>
      <c r="Y1569" s="227"/>
      <c r="Z1569" s="227"/>
      <c r="AA1569" s="227"/>
      <c r="AB1569" s="227"/>
      <c r="AC1569" s="227"/>
    </row>
    <row r="1570" spans="2:29">
      <c r="B1570" s="66" t="e">
        <f>LEFT(VLOOKUP(K1570,'TCon08 al 2019-02-26'!$A$1:$H$68,6,0),6)</f>
        <v>#N/A</v>
      </c>
      <c r="C1570" s="66" t="e">
        <f t="shared" si="109"/>
        <v>#N/A</v>
      </c>
      <c r="D1570" s="66" t="e">
        <f>VLOOKUP(K1570,'TCon08 al 2019-02-26'!$A$1:$H$68,8,0)</f>
        <v>#N/A</v>
      </c>
      <c r="E1570" s="221">
        <f t="shared" si="110"/>
        <v>1900</v>
      </c>
      <c r="F1570" s="66">
        <f t="shared" si="111"/>
        <v>0</v>
      </c>
      <c r="G1570" s="10" t="str">
        <f t="shared" si="112"/>
        <v>19000</v>
      </c>
      <c r="H1570" s="227"/>
      <c r="I1570" s="227"/>
      <c r="J1570" s="228"/>
      <c r="K1570" s="227"/>
      <c r="L1570" s="227"/>
      <c r="M1570" s="227"/>
      <c r="N1570" s="581"/>
      <c r="O1570" s="227"/>
      <c r="P1570" s="581"/>
      <c r="Q1570" s="227"/>
      <c r="R1570" s="227"/>
      <c r="S1570" s="227"/>
      <c r="T1570" s="227"/>
      <c r="U1570" s="227"/>
      <c r="V1570" s="227"/>
      <c r="W1570" s="227"/>
      <c r="X1570" s="227"/>
      <c r="Y1570" s="227"/>
      <c r="Z1570" s="227"/>
      <c r="AA1570" s="227"/>
      <c r="AB1570" s="227"/>
      <c r="AC1570" s="227"/>
    </row>
    <row r="1571" spans="2:29">
      <c r="B1571" s="66" t="e">
        <f>LEFT(VLOOKUP(K1571,'TCon08 al 2019-02-26'!$A$1:$H$68,6,0),6)</f>
        <v>#N/A</v>
      </c>
      <c r="C1571" s="66" t="e">
        <f t="shared" si="109"/>
        <v>#N/A</v>
      </c>
      <c r="D1571" s="66" t="e">
        <f>VLOOKUP(K1571,'TCon08 al 2019-02-26'!$A$1:$H$68,8,0)</f>
        <v>#N/A</v>
      </c>
      <c r="E1571" s="221">
        <f t="shared" si="110"/>
        <v>1900</v>
      </c>
      <c r="F1571" s="66">
        <f t="shared" si="111"/>
        <v>0</v>
      </c>
      <c r="G1571" s="10" t="str">
        <f t="shared" si="112"/>
        <v>19000</v>
      </c>
      <c r="H1571" s="227"/>
      <c r="I1571" s="227"/>
      <c r="J1571" s="228"/>
      <c r="K1571" s="227"/>
      <c r="L1571" s="227"/>
      <c r="M1571" s="227"/>
      <c r="N1571" s="581"/>
      <c r="O1571" s="227"/>
      <c r="P1571" s="581"/>
      <c r="Q1571" s="227"/>
      <c r="R1571" s="227"/>
      <c r="S1571" s="227"/>
      <c r="T1571" s="227"/>
      <c r="U1571" s="227"/>
      <c r="V1571" s="227"/>
      <c r="W1571" s="227"/>
      <c r="X1571" s="227"/>
      <c r="Y1571" s="227"/>
      <c r="Z1571" s="227"/>
      <c r="AA1571" s="227"/>
      <c r="AB1571" s="227"/>
      <c r="AC1571" s="227"/>
    </row>
    <row r="1572" spans="2:29">
      <c r="B1572" s="66" t="e">
        <f>LEFT(VLOOKUP(K1572,'TCon08 al 2019-02-26'!$A$1:$H$68,6,0),6)</f>
        <v>#N/A</v>
      </c>
      <c r="C1572" s="66" t="e">
        <f t="shared" si="109"/>
        <v>#N/A</v>
      </c>
      <c r="D1572" s="66" t="e">
        <f>VLOOKUP(K1572,'TCon08 al 2019-02-26'!$A$1:$H$68,8,0)</f>
        <v>#N/A</v>
      </c>
      <c r="E1572" s="221">
        <f t="shared" si="110"/>
        <v>1900</v>
      </c>
      <c r="F1572" s="66">
        <f t="shared" si="111"/>
        <v>0</v>
      </c>
      <c r="G1572" s="10" t="str">
        <f t="shared" si="112"/>
        <v>19000</v>
      </c>
      <c r="H1572" s="227"/>
      <c r="I1572" s="227"/>
      <c r="J1572" s="228"/>
      <c r="K1572" s="227"/>
      <c r="L1572" s="227"/>
      <c r="M1572" s="227"/>
      <c r="N1572" s="581"/>
      <c r="O1572" s="227"/>
      <c r="P1572" s="581"/>
      <c r="Q1572" s="227"/>
      <c r="R1572" s="227"/>
      <c r="S1572" s="227"/>
      <c r="T1572" s="227"/>
      <c r="U1572" s="227"/>
      <c r="V1572" s="227"/>
      <c r="W1572" s="227"/>
      <c r="X1572" s="227"/>
      <c r="Y1572" s="227"/>
      <c r="Z1572" s="227"/>
      <c r="AA1572" s="227"/>
      <c r="AB1572" s="227"/>
      <c r="AC1572" s="227"/>
    </row>
    <row r="1573" spans="2:29">
      <c r="B1573" s="66" t="e">
        <f>LEFT(VLOOKUP(K1573,'TCon08 al 2019-02-26'!$A$1:$H$68,6,0),6)</f>
        <v>#N/A</v>
      </c>
      <c r="C1573" s="66" t="e">
        <f t="shared" si="109"/>
        <v>#N/A</v>
      </c>
      <c r="D1573" s="66" t="e">
        <f>VLOOKUP(K1573,'TCon08 al 2019-02-26'!$A$1:$H$68,8,0)</f>
        <v>#N/A</v>
      </c>
      <c r="E1573" s="221">
        <f t="shared" si="110"/>
        <v>1900</v>
      </c>
      <c r="F1573" s="66">
        <f t="shared" si="111"/>
        <v>0</v>
      </c>
      <c r="G1573" s="10" t="str">
        <f t="shared" si="112"/>
        <v>19000</v>
      </c>
      <c r="H1573" s="227"/>
      <c r="I1573" s="227"/>
      <c r="J1573" s="228"/>
      <c r="K1573" s="227"/>
      <c r="L1573" s="227"/>
      <c r="M1573" s="227"/>
      <c r="N1573" s="581"/>
      <c r="O1573" s="227"/>
      <c r="P1573" s="581"/>
      <c r="Q1573" s="227"/>
      <c r="R1573" s="227"/>
      <c r="S1573" s="227"/>
      <c r="T1573" s="227"/>
      <c r="U1573" s="227"/>
      <c r="V1573" s="227"/>
      <c r="W1573" s="227"/>
      <c r="X1573" s="227"/>
      <c r="Y1573" s="227"/>
      <c r="Z1573" s="227"/>
      <c r="AA1573" s="227"/>
      <c r="AB1573" s="227"/>
      <c r="AC1573" s="227"/>
    </row>
    <row r="1574" spans="2:29">
      <c r="B1574" s="66" t="e">
        <f>LEFT(VLOOKUP(K1574,'TCon08 al 2019-02-26'!$A$1:$H$68,6,0),6)</f>
        <v>#N/A</v>
      </c>
      <c r="C1574" s="66" t="e">
        <f t="shared" si="109"/>
        <v>#N/A</v>
      </c>
      <c r="D1574" s="66" t="e">
        <f>VLOOKUP(K1574,'TCon08 al 2019-02-26'!$A$1:$H$68,8,0)</f>
        <v>#N/A</v>
      </c>
      <c r="E1574" s="221">
        <f t="shared" si="110"/>
        <v>1900</v>
      </c>
      <c r="F1574" s="66">
        <f t="shared" si="111"/>
        <v>0</v>
      </c>
      <c r="G1574" s="10" t="str">
        <f t="shared" si="112"/>
        <v>19000</v>
      </c>
      <c r="H1574" s="227"/>
      <c r="I1574" s="227"/>
      <c r="J1574" s="228"/>
      <c r="K1574" s="227"/>
      <c r="L1574" s="227"/>
      <c r="M1574" s="227"/>
      <c r="N1574" s="581"/>
      <c r="O1574" s="227"/>
      <c r="P1574" s="581"/>
      <c r="Q1574" s="227"/>
      <c r="R1574" s="227"/>
      <c r="S1574" s="227"/>
      <c r="T1574" s="227"/>
      <c r="U1574" s="227"/>
      <c r="V1574" s="227"/>
      <c r="W1574" s="227"/>
      <c r="X1574" s="227"/>
      <c r="Y1574" s="227"/>
      <c r="Z1574" s="227"/>
      <c r="AA1574" s="227"/>
      <c r="AB1574" s="227"/>
      <c r="AC1574" s="227"/>
    </row>
    <row r="1575" spans="2:29">
      <c r="B1575" s="66" t="e">
        <f>LEFT(VLOOKUP(K1575,'TCon08 al 2019-02-26'!$A$1:$H$68,6,0),6)</f>
        <v>#N/A</v>
      </c>
      <c r="C1575" s="66" t="e">
        <f t="shared" si="109"/>
        <v>#N/A</v>
      </c>
      <c r="D1575" s="66" t="e">
        <f>VLOOKUP(K1575,'TCon08 al 2019-02-26'!$A$1:$H$68,8,0)</f>
        <v>#N/A</v>
      </c>
      <c r="E1575" s="221">
        <f t="shared" si="110"/>
        <v>1900</v>
      </c>
      <c r="F1575" s="66">
        <f t="shared" si="111"/>
        <v>0</v>
      </c>
      <c r="G1575" s="10" t="str">
        <f t="shared" si="112"/>
        <v>19000</v>
      </c>
      <c r="H1575" s="227"/>
      <c r="I1575" s="227"/>
      <c r="J1575" s="228"/>
      <c r="K1575" s="227"/>
      <c r="L1575" s="227"/>
      <c r="M1575" s="227"/>
      <c r="N1575" s="581"/>
      <c r="O1575" s="227"/>
      <c r="P1575" s="581"/>
      <c r="Q1575" s="227"/>
      <c r="R1575" s="227"/>
      <c r="S1575" s="227"/>
      <c r="T1575" s="227"/>
      <c r="U1575" s="227"/>
      <c r="V1575" s="227"/>
      <c r="W1575" s="227"/>
      <c r="X1575" s="227"/>
      <c r="Y1575" s="227"/>
      <c r="Z1575" s="227"/>
      <c r="AA1575" s="227"/>
      <c r="AB1575" s="227"/>
      <c r="AC1575" s="227"/>
    </row>
    <row r="1576" spans="2:29">
      <c r="B1576" s="66" t="e">
        <f>LEFT(VLOOKUP(K1576,'TCon08 al 2019-02-26'!$A$1:$H$68,6,0),6)</f>
        <v>#N/A</v>
      </c>
      <c r="C1576" s="66" t="e">
        <f t="shared" si="109"/>
        <v>#N/A</v>
      </c>
      <c r="D1576" s="66" t="e">
        <f>VLOOKUP(K1576,'TCon08 al 2019-02-26'!$A$1:$H$68,8,0)</f>
        <v>#N/A</v>
      </c>
      <c r="E1576" s="221">
        <f t="shared" si="110"/>
        <v>1900</v>
      </c>
      <c r="F1576" s="66">
        <f t="shared" si="111"/>
        <v>0</v>
      </c>
      <c r="G1576" s="10" t="str">
        <f t="shared" si="112"/>
        <v>19000</v>
      </c>
      <c r="H1576" s="227"/>
      <c r="I1576" s="227"/>
      <c r="J1576" s="228"/>
      <c r="K1576" s="227"/>
      <c r="L1576" s="227"/>
      <c r="M1576" s="227"/>
      <c r="N1576" s="581"/>
      <c r="O1576" s="227"/>
      <c r="P1576" s="581"/>
      <c r="Q1576" s="227"/>
      <c r="R1576" s="227"/>
      <c r="S1576" s="227"/>
      <c r="T1576" s="227"/>
      <c r="U1576" s="227"/>
      <c r="V1576" s="227"/>
      <c r="W1576" s="227"/>
      <c r="X1576" s="227"/>
      <c r="Y1576" s="227"/>
      <c r="Z1576" s="227"/>
      <c r="AA1576" s="227"/>
      <c r="AB1576" s="227"/>
      <c r="AC1576" s="227"/>
    </row>
    <row r="1577" spans="2:29">
      <c r="B1577" s="66" t="e">
        <f>LEFT(VLOOKUP(K1577,'TCon08 al 2019-02-26'!$A$1:$H$68,6,0),6)</f>
        <v>#N/A</v>
      </c>
      <c r="C1577" s="66" t="e">
        <f t="shared" si="109"/>
        <v>#N/A</v>
      </c>
      <c r="D1577" s="66" t="e">
        <f>VLOOKUP(K1577,'TCon08 al 2019-02-26'!$A$1:$H$68,8,0)</f>
        <v>#N/A</v>
      </c>
      <c r="E1577" s="221">
        <f t="shared" si="110"/>
        <v>1900</v>
      </c>
      <c r="F1577" s="66">
        <f t="shared" si="111"/>
        <v>0</v>
      </c>
      <c r="G1577" s="10" t="str">
        <f t="shared" si="112"/>
        <v>19000</v>
      </c>
      <c r="H1577" s="227"/>
      <c r="I1577" s="227"/>
      <c r="J1577" s="228"/>
      <c r="K1577" s="227"/>
      <c r="L1577" s="227"/>
      <c r="M1577" s="227"/>
      <c r="N1577" s="581"/>
      <c r="O1577" s="227"/>
      <c r="P1577" s="581"/>
      <c r="Q1577" s="227"/>
      <c r="R1577" s="227"/>
      <c r="S1577" s="227"/>
      <c r="T1577" s="227"/>
      <c r="U1577" s="227"/>
      <c r="V1577" s="227"/>
      <c r="W1577" s="227"/>
      <c r="X1577" s="227"/>
      <c r="Y1577" s="227"/>
      <c r="Z1577" s="227"/>
      <c r="AA1577" s="227"/>
      <c r="AB1577" s="227"/>
      <c r="AC1577" s="227"/>
    </row>
    <row r="1578" spans="2:29">
      <c r="B1578" s="66" t="e">
        <f>LEFT(VLOOKUP(K1578,'TCon08 al 2019-02-26'!$A$1:$H$68,6,0),6)</f>
        <v>#N/A</v>
      </c>
      <c r="C1578" s="66" t="e">
        <f t="shared" si="109"/>
        <v>#N/A</v>
      </c>
      <c r="D1578" s="66" t="e">
        <f>VLOOKUP(K1578,'TCon08 al 2019-02-26'!$A$1:$H$68,8,0)</f>
        <v>#N/A</v>
      </c>
      <c r="E1578" s="221">
        <f t="shared" si="110"/>
        <v>1900</v>
      </c>
      <c r="F1578" s="66">
        <f t="shared" si="111"/>
        <v>0</v>
      </c>
      <c r="G1578" s="10" t="str">
        <f t="shared" si="112"/>
        <v>19000</v>
      </c>
      <c r="H1578" s="227"/>
      <c r="I1578" s="227"/>
      <c r="J1578" s="228"/>
      <c r="K1578" s="227"/>
      <c r="L1578" s="227"/>
      <c r="M1578" s="227"/>
      <c r="N1578" s="581"/>
      <c r="O1578" s="227"/>
      <c r="P1578" s="581"/>
      <c r="Q1578" s="227"/>
      <c r="R1578" s="227"/>
      <c r="S1578" s="227"/>
      <c r="T1578" s="227"/>
      <c r="U1578" s="227"/>
      <c r="V1578" s="227"/>
      <c r="W1578" s="227"/>
      <c r="X1578" s="227"/>
      <c r="Y1578" s="227"/>
      <c r="Z1578" s="227"/>
      <c r="AA1578" s="227"/>
      <c r="AB1578" s="227"/>
      <c r="AC1578" s="227"/>
    </row>
    <row r="1579" spans="2:29">
      <c r="B1579" s="66" t="e">
        <f>LEFT(VLOOKUP(K1579,'TCon08 al 2019-02-26'!$A$1:$H$68,6,0),6)</f>
        <v>#N/A</v>
      </c>
      <c r="C1579" s="66" t="e">
        <f t="shared" si="109"/>
        <v>#N/A</v>
      </c>
      <c r="D1579" s="66" t="e">
        <f>VLOOKUP(K1579,'TCon08 al 2019-02-26'!$A$1:$H$68,8,0)</f>
        <v>#N/A</v>
      </c>
      <c r="E1579" s="221">
        <f t="shared" si="110"/>
        <v>1900</v>
      </c>
      <c r="F1579" s="66">
        <f t="shared" si="111"/>
        <v>0</v>
      </c>
      <c r="G1579" s="10" t="str">
        <f t="shared" si="112"/>
        <v>19000</v>
      </c>
      <c r="H1579" s="227"/>
      <c r="I1579" s="227"/>
      <c r="J1579" s="228"/>
      <c r="K1579" s="227"/>
      <c r="L1579" s="227"/>
      <c r="M1579" s="227"/>
      <c r="N1579" s="581"/>
      <c r="O1579" s="227"/>
      <c r="P1579" s="581"/>
      <c r="Q1579" s="227"/>
      <c r="R1579" s="227"/>
      <c r="S1579" s="227"/>
      <c r="T1579" s="227"/>
      <c r="U1579" s="227"/>
      <c r="V1579" s="227"/>
      <c r="W1579" s="227"/>
      <c r="X1579" s="227"/>
      <c r="Y1579" s="227"/>
      <c r="Z1579" s="227"/>
      <c r="AA1579" s="227"/>
      <c r="AB1579" s="227"/>
      <c r="AC1579" s="227"/>
    </row>
    <row r="1580" spans="2:29">
      <c r="B1580" s="66" t="e">
        <f>LEFT(VLOOKUP(K1580,'TCon08 al 2019-02-26'!$A$1:$H$68,6,0),6)</f>
        <v>#N/A</v>
      </c>
      <c r="C1580" s="66" t="e">
        <f t="shared" si="109"/>
        <v>#N/A</v>
      </c>
      <c r="D1580" s="66" t="e">
        <f>VLOOKUP(K1580,'TCon08 al 2019-02-26'!$A$1:$H$68,8,0)</f>
        <v>#N/A</v>
      </c>
      <c r="E1580" s="221">
        <f t="shared" si="110"/>
        <v>1900</v>
      </c>
      <c r="F1580" s="66">
        <f t="shared" si="111"/>
        <v>0</v>
      </c>
      <c r="G1580" s="10" t="str">
        <f t="shared" si="112"/>
        <v>19000</v>
      </c>
      <c r="H1580" s="227"/>
      <c r="I1580" s="227"/>
      <c r="J1580" s="228"/>
      <c r="K1580" s="227"/>
      <c r="L1580" s="227"/>
      <c r="M1580" s="227"/>
      <c r="N1580" s="581"/>
      <c r="O1580" s="227"/>
      <c r="P1580" s="581"/>
      <c r="Q1580" s="227"/>
      <c r="R1580" s="227"/>
      <c r="S1580" s="227"/>
      <c r="T1580" s="227"/>
      <c r="U1580" s="227"/>
      <c r="V1580" s="227"/>
      <c r="W1580" s="227"/>
      <c r="X1580" s="227"/>
      <c r="Y1580" s="227"/>
      <c r="Z1580" s="227"/>
      <c r="AA1580" s="227"/>
      <c r="AB1580" s="227"/>
      <c r="AC1580" s="227"/>
    </row>
    <row r="1581" spans="2:29">
      <c r="B1581" s="66" t="e">
        <f>LEFT(VLOOKUP(K1581,'TCon08 al 2019-02-26'!$A$1:$H$68,6,0),6)</f>
        <v>#N/A</v>
      </c>
      <c r="C1581" s="66" t="e">
        <f t="shared" si="109"/>
        <v>#N/A</v>
      </c>
      <c r="D1581" s="66" t="e">
        <f>VLOOKUP(K1581,'TCon08 al 2019-02-26'!$A$1:$H$68,8,0)</f>
        <v>#N/A</v>
      </c>
      <c r="E1581" s="221">
        <f t="shared" si="110"/>
        <v>1900</v>
      </c>
      <c r="F1581" s="66">
        <f t="shared" si="111"/>
        <v>0</v>
      </c>
      <c r="G1581" s="10" t="str">
        <f t="shared" si="112"/>
        <v>19000</v>
      </c>
      <c r="H1581" s="227"/>
      <c r="I1581" s="227"/>
      <c r="J1581" s="228"/>
      <c r="K1581" s="227"/>
      <c r="L1581" s="227"/>
      <c r="M1581" s="227"/>
      <c r="N1581" s="581"/>
      <c r="O1581" s="227"/>
      <c r="P1581" s="581"/>
      <c r="Q1581" s="227"/>
      <c r="R1581" s="227"/>
      <c r="S1581" s="227"/>
      <c r="T1581" s="227"/>
      <c r="U1581" s="227"/>
      <c r="V1581" s="227"/>
      <c r="W1581" s="227"/>
      <c r="X1581" s="227"/>
      <c r="Y1581" s="227"/>
      <c r="Z1581" s="227"/>
      <c r="AA1581" s="227"/>
      <c r="AB1581" s="227"/>
      <c r="AC1581" s="227"/>
    </row>
    <row r="1582" spans="2:29">
      <c r="B1582" s="66" t="e">
        <f>LEFT(VLOOKUP(K1582,'TCon08 al 2019-02-26'!$A$1:$H$68,6,0),6)</f>
        <v>#N/A</v>
      </c>
      <c r="C1582" s="66" t="e">
        <f t="shared" si="109"/>
        <v>#N/A</v>
      </c>
      <c r="D1582" s="66" t="e">
        <f>VLOOKUP(K1582,'TCon08 al 2019-02-26'!$A$1:$H$68,8,0)</f>
        <v>#N/A</v>
      </c>
      <c r="E1582" s="221">
        <f t="shared" si="110"/>
        <v>1900</v>
      </c>
      <c r="F1582" s="66">
        <f t="shared" si="111"/>
        <v>0</v>
      </c>
      <c r="G1582" s="10" t="str">
        <f t="shared" si="112"/>
        <v>19000</v>
      </c>
      <c r="H1582" s="227"/>
      <c r="I1582" s="227"/>
      <c r="J1582" s="228"/>
      <c r="K1582" s="227"/>
      <c r="L1582" s="227"/>
      <c r="M1582" s="227"/>
      <c r="N1582" s="581"/>
      <c r="O1582" s="227"/>
      <c r="P1582" s="581"/>
      <c r="Q1582" s="227"/>
      <c r="R1582" s="227"/>
      <c r="S1582" s="227"/>
      <c r="T1582" s="227"/>
      <c r="U1582" s="227"/>
      <c r="V1582" s="227"/>
      <c r="W1582" s="227"/>
      <c r="X1582" s="227"/>
      <c r="Y1582" s="227"/>
      <c r="Z1582" s="227"/>
      <c r="AA1582" s="227"/>
      <c r="AB1582" s="227"/>
      <c r="AC1582" s="227"/>
    </row>
    <row r="1583" spans="2:29">
      <c r="B1583" s="66" t="e">
        <f>LEFT(VLOOKUP(K1583,'TCon08 al 2019-02-26'!$A$1:$H$68,6,0),6)</f>
        <v>#N/A</v>
      </c>
      <c r="C1583" s="66" t="e">
        <f t="shared" si="109"/>
        <v>#N/A</v>
      </c>
      <c r="D1583" s="66" t="e">
        <f>VLOOKUP(K1583,'TCon08 al 2019-02-26'!$A$1:$H$68,8,0)</f>
        <v>#N/A</v>
      </c>
      <c r="E1583" s="221">
        <f t="shared" si="110"/>
        <v>1900</v>
      </c>
      <c r="F1583" s="66">
        <f t="shared" si="111"/>
        <v>0</v>
      </c>
      <c r="G1583" s="10" t="str">
        <f t="shared" si="112"/>
        <v>19000</v>
      </c>
      <c r="H1583" s="227"/>
      <c r="I1583" s="227"/>
      <c r="J1583" s="228"/>
      <c r="K1583" s="227"/>
      <c r="L1583" s="227"/>
      <c r="M1583" s="227"/>
      <c r="N1583" s="581"/>
      <c r="O1583" s="227"/>
      <c r="P1583" s="581"/>
      <c r="Q1583" s="227"/>
      <c r="R1583" s="227"/>
      <c r="S1583" s="227"/>
      <c r="T1583" s="227"/>
      <c r="U1583" s="227"/>
      <c r="V1583" s="227"/>
      <c r="W1583" s="227"/>
      <c r="X1583" s="227"/>
      <c r="Y1583" s="227"/>
      <c r="Z1583" s="227"/>
      <c r="AA1583" s="227"/>
      <c r="AB1583" s="227"/>
      <c r="AC1583" s="227"/>
    </row>
    <row r="1584" spans="2:29">
      <c r="B1584" s="66" t="e">
        <f>LEFT(VLOOKUP(K1584,'TCon08 al 2019-02-26'!$A$1:$H$68,6,0),6)</f>
        <v>#N/A</v>
      </c>
      <c r="C1584" s="66" t="e">
        <f t="shared" si="109"/>
        <v>#N/A</v>
      </c>
      <c r="D1584" s="66" t="e">
        <f>VLOOKUP(K1584,'TCon08 al 2019-02-26'!$A$1:$H$68,8,0)</f>
        <v>#N/A</v>
      </c>
      <c r="E1584" s="221">
        <f t="shared" si="110"/>
        <v>1900</v>
      </c>
      <c r="F1584" s="66">
        <f t="shared" si="111"/>
        <v>0</v>
      </c>
      <c r="G1584" s="10" t="str">
        <f t="shared" si="112"/>
        <v>19000</v>
      </c>
      <c r="H1584" s="227"/>
      <c r="I1584" s="227"/>
      <c r="J1584" s="228"/>
      <c r="K1584" s="227"/>
      <c r="L1584" s="227"/>
      <c r="M1584" s="227"/>
      <c r="N1584" s="581"/>
      <c r="O1584" s="227"/>
      <c r="P1584" s="581"/>
      <c r="Q1584" s="227"/>
      <c r="R1584" s="227"/>
      <c r="S1584" s="227"/>
      <c r="T1584" s="227"/>
      <c r="U1584" s="227"/>
      <c r="V1584" s="227"/>
      <c r="W1584" s="227"/>
      <c r="X1584" s="227"/>
      <c r="Y1584" s="227"/>
      <c r="Z1584" s="227"/>
      <c r="AA1584" s="227"/>
      <c r="AB1584" s="227"/>
      <c r="AC1584" s="227"/>
    </row>
    <row r="1585" spans="2:29">
      <c r="B1585" s="66" t="e">
        <f>LEFT(VLOOKUP(K1585,'TCon08 al 2019-02-26'!$A$1:$H$68,6,0),6)</f>
        <v>#N/A</v>
      </c>
      <c r="C1585" s="66" t="e">
        <f t="shared" ref="C1585:C1648" si="113">CONCATENATE(MID(B1585,1,1),".",MID(B1585,2,1),".",MID(B1585,3,2),".",MID(B1585,5,2))</f>
        <v>#N/A</v>
      </c>
      <c r="D1585" s="66" t="e">
        <f>VLOOKUP(K1585,'TCon08 al 2019-02-26'!$A$1:$H$68,8,0)</f>
        <v>#N/A</v>
      </c>
      <c r="E1585" s="221">
        <f t="shared" ref="E1585:E1648" si="114">YEAR(J1585)</f>
        <v>1900</v>
      </c>
      <c r="F1585" s="66">
        <f t="shared" si="111"/>
        <v>0</v>
      </c>
      <c r="G1585" s="10" t="str">
        <f t="shared" si="112"/>
        <v>19000</v>
      </c>
      <c r="H1585" s="227"/>
      <c r="I1585" s="227"/>
      <c r="J1585" s="228"/>
      <c r="K1585" s="227"/>
      <c r="L1585" s="227"/>
      <c r="M1585" s="227"/>
      <c r="N1585" s="581"/>
      <c r="O1585" s="227"/>
      <c r="P1585" s="581"/>
      <c r="Q1585" s="227"/>
      <c r="R1585" s="227"/>
      <c r="S1585" s="227"/>
      <c r="T1585" s="227"/>
      <c r="U1585" s="227"/>
      <c r="V1585" s="227"/>
      <c r="W1585" s="227"/>
      <c r="X1585" s="227"/>
      <c r="Y1585" s="227"/>
      <c r="Z1585" s="227"/>
      <c r="AA1585" s="227"/>
      <c r="AB1585" s="227"/>
      <c r="AC1585" s="227"/>
    </row>
    <row r="1586" spans="2:29">
      <c r="B1586" s="66" t="e">
        <f>LEFT(VLOOKUP(K1586,'TCon08 al 2019-02-26'!$A$1:$H$68,6,0),6)</f>
        <v>#N/A</v>
      </c>
      <c r="C1586" s="66" t="e">
        <f t="shared" si="113"/>
        <v>#N/A</v>
      </c>
      <c r="D1586" s="66" t="e">
        <f>VLOOKUP(K1586,'TCon08 al 2019-02-26'!$A$1:$H$68,8,0)</f>
        <v>#N/A</v>
      </c>
      <c r="E1586" s="221">
        <f t="shared" si="114"/>
        <v>1900</v>
      </c>
      <c r="F1586" s="66">
        <f t="shared" si="111"/>
        <v>0</v>
      </c>
      <c r="G1586" s="10" t="str">
        <f t="shared" si="112"/>
        <v>19000</v>
      </c>
      <c r="H1586" s="227"/>
      <c r="I1586" s="227"/>
      <c r="J1586" s="228"/>
      <c r="K1586" s="227"/>
      <c r="L1586" s="227"/>
      <c r="M1586" s="227"/>
      <c r="N1586" s="581"/>
      <c r="O1586" s="227"/>
      <c r="P1586" s="581"/>
      <c r="Q1586" s="227"/>
      <c r="R1586" s="227"/>
      <c r="S1586" s="227"/>
      <c r="T1586" s="227"/>
      <c r="U1586" s="227"/>
      <c r="V1586" s="227"/>
      <c r="W1586" s="227"/>
      <c r="X1586" s="227"/>
      <c r="Y1586" s="227"/>
      <c r="Z1586" s="227"/>
      <c r="AA1586" s="227"/>
      <c r="AB1586" s="227"/>
      <c r="AC1586" s="227"/>
    </row>
    <row r="1587" spans="2:29">
      <c r="B1587" s="66" t="e">
        <f>LEFT(VLOOKUP(K1587,'TCon08 al 2019-02-26'!$A$1:$H$68,6,0),6)</f>
        <v>#N/A</v>
      </c>
      <c r="C1587" s="66" t="e">
        <f t="shared" si="113"/>
        <v>#N/A</v>
      </c>
      <c r="D1587" s="66" t="e">
        <f>VLOOKUP(K1587,'TCon08 al 2019-02-26'!$A$1:$H$68,8,0)</f>
        <v>#N/A</v>
      </c>
      <c r="E1587" s="221">
        <f t="shared" si="114"/>
        <v>1900</v>
      </c>
      <c r="F1587" s="66">
        <f t="shared" si="111"/>
        <v>0</v>
      </c>
      <c r="G1587" s="10" t="str">
        <f t="shared" si="112"/>
        <v>19000</v>
      </c>
      <c r="H1587" s="227"/>
      <c r="I1587" s="227"/>
      <c r="J1587" s="228"/>
      <c r="K1587" s="227"/>
      <c r="L1587" s="227"/>
      <c r="M1587" s="227"/>
      <c r="N1587" s="581"/>
      <c r="O1587" s="227"/>
      <c r="P1587" s="581"/>
      <c r="Q1587" s="227"/>
      <c r="R1587" s="227"/>
      <c r="S1587" s="227"/>
      <c r="T1587" s="227"/>
      <c r="U1587" s="227"/>
      <c r="V1587" s="227"/>
      <c r="W1587" s="227"/>
      <c r="X1587" s="227"/>
      <c r="Y1587" s="227"/>
      <c r="Z1587" s="227"/>
      <c r="AA1587" s="227"/>
      <c r="AB1587" s="227"/>
      <c r="AC1587" s="227"/>
    </row>
    <row r="1588" spans="2:29">
      <c r="B1588" s="66" t="e">
        <f>LEFT(VLOOKUP(K1588,'TCon08 al 2019-02-26'!$A$1:$H$68,6,0),6)</f>
        <v>#N/A</v>
      </c>
      <c r="C1588" s="66" t="e">
        <f t="shared" si="113"/>
        <v>#N/A</v>
      </c>
      <c r="D1588" s="66" t="e">
        <f>VLOOKUP(K1588,'TCon08 al 2019-02-26'!$A$1:$H$68,8,0)</f>
        <v>#N/A</v>
      </c>
      <c r="E1588" s="221">
        <f t="shared" si="114"/>
        <v>1900</v>
      </c>
      <c r="F1588" s="66">
        <f t="shared" si="111"/>
        <v>0</v>
      </c>
      <c r="G1588" s="10" t="str">
        <f t="shared" si="112"/>
        <v>19000</v>
      </c>
      <c r="H1588" s="227"/>
      <c r="I1588" s="227"/>
      <c r="J1588" s="228"/>
      <c r="K1588" s="227"/>
      <c r="L1588" s="227"/>
      <c r="M1588" s="227"/>
      <c r="N1588" s="581"/>
      <c r="O1588" s="227"/>
      <c r="P1588" s="581"/>
      <c r="Q1588" s="227"/>
      <c r="R1588" s="227"/>
      <c r="S1588" s="227"/>
      <c r="T1588" s="227"/>
      <c r="U1588" s="227"/>
      <c r="V1588" s="227"/>
      <c r="W1588" s="227"/>
      <c r="X1588" s="227"/>
      <c r="Y1588" s="227"/>
      <c r="Z1588" s="227"/>
      <c r="AA1588" s="227"/>
      <c r="AB1588" s="227"/>
      <c r="AC1588" s="227"/>
    </row>
    <row r="1589" spans="2:29">
      <c r="B1589" s="66" t="e">
        <f>LEFT(VLOOKUP(K1589,'TCon08 al 2019-02-26'!$A$1:$H$68,6,0),6)</f>
        <v>#N/A</v>
      </c>
      <c r="C1589" s="66" t="e">
        <f t="shared" si="113"/>
        <v>#N/A</v>
      </c>
      <c r="D1589" s="66" t="e">
        <f>VLOOKUP(K1589,'TCon08 al 2019-02-26'!$A$1:$H$68,8,0)</f>
        <v>#N/A</v>
      </c>
      <c r="E1589" s="221">
        <f t="shared" si="114"/>
        <v>1900</v>
      </c>
      <c r="F1589" s="66">
        <f t="shared" si="111"/>
        <v>0</v>
      </c>
      <c r="G1589" s="10" t="str">
        <f t="shared" si="112"/>
        <v>19000</v>
      </c>
      <c r="H1589" s="227"/>
      <c r="I1589" s="227"/>
      <c r="J1589" s="228"/>
      <c r="K1589" s="227"/>
      <c r="L1589" s="227"/>
      <c r="M1589" s="227"/>
      <c r="N1589" s="581"/>
      <c r="O1589" s="227"/>
      <c r="P1589" s="581"/>
      <c r="Q1589" s="227"/>
      <c r="R1589" s="227"/>
      <c r="S1589" s="227"/>
      <c r="T1589" s="227"/>
      <c r="U1589" s="227"/>
      <c r="V1589" s="227"/>
      <c r="W1589" s="227"/>
      <c r="X1589" s="227"/>
      <c r="Y1589" s="227"/>
      <c r="Z1589" s="227"/>
      <c r="AA1589" s="227"/>
      <c r="AB1589" s="227"/>
      <c r="AC1589" s="227"/>
    </row>
    <row r="1590" spans="2:29">
      <c r="B1590" s="66" t="e">
        <f>LEFT(VLOOKUP(K1590,'TCon08 al 2019-02-26'!$A$1:$H$68,6,0),6)</f>
        <v>#N/A</v>
      </c>
      <c r="C1590" s="66" t="e">
        <f t="shared" si="113"/>
        <v>#N/A</v>
      </c>
      <c r="D1590" s="66" t="e">
        <f>VLOOKUP(K1590,'TCon08 al 2019-02-26'!$A$1:$H$68,8,0)</f>
        <v>#N/A</v>
      </c>
      <c r="E1590" s="221">
        <f t="shared" si="114"/>
        <v>1900</v>
      </c>
      <c r="F1590" s="66">
        <f t="shared" si="111"/>
        <v>0</v>
      </c>
      <c r="G1590" s="10" t="str">
        <f t="shared" si="112"/>
        <v>19000</v>
      </c>
      <c r="H1590" s="227"/>
      <c r="I1590" s="227"/>
      <c r="J1590" s="228"/>
      <c r="K1590" s="227"/>
      <c r="L1590" s="227"/>
      <c r="M1590" s="227"/>
      <c r="N1590" s="581"/>
      <c r="O1590" s="227"/>
      <c r="P1590" s="581"/>
      <c r="Q1590" s="227"/>
      <c r="R1590" s="227"/>
      <c r="S1590" s="227"/>
      <c r="T1590" s="227"/>
      <c r="U1590" s="227"/>
      <c r="V1590" s="227"/>
      <c r="W1590" s="227"/>
      <c r="X1590" s="227"/>
      <c r="Y1590" s="227"/>
      <c r="Z1590" s="227"/>
      <c r="AA1590" s="227"/>
      <c r="AB1590" s="227"/>
      <c r="AC1590" s="227"/>
    </row>
    <row r="1591" spans="2:29">
      <c r="B1591" s="66" t="e">
        <f>LEFT(VLOOKUP(K1591,'TCon08 al 2019-02-26'!$A$1:$H$68,6,0),6)</f>
        <v>#N/A</v>
      </c>
      <c r="C1591" s="66" t="e">
        <f t="shared" si="113"/>
        <v>#N/A</v>
      </c>
      <c r="D1591" s="66" t="e">
        <f>VLOOKUP(K1591,'TCon08 al 2019-02-26'!$A$1:$H$68,8,0)</f>
        <v>#N/A</v>
      </c>
      <c r="E1591" s="221">
        <f t="shared" si="114"/>
        <v>1900</v>
      </c>
      <c r="F1591" s="66">
        <f t="shared" si="111"/>
        <v>0</v>
      </c>
      <c r="G1591" s="10" t="str">
        <f t="shared" si="112"/>
        <v>19000</v>
      </c>
      <c r="H1591" s="227"/>
      <c r="I1591" s="227"/>
      <c r="J1591" s="228"/>
      <c r="K1591" s="227"/>
      <c r="L1591" s="227"/>
      <c r="M1591" s="227"/>
      <c r="N1591" s="581"/>
      <c r="O1591" s="227"/>
      <c r="P1591" s="581"/>
      <c r="Q1591" s="227"/>
      <c r="R1591" s="227"/>
      <c r="S1591" s="227"/>
      <c r="T1591" s="227"/>
      <c r="U1591" s="227"/>
      <c r="V1591" s="227"/>
      <c r="W1591" s="227"/>
      <c r="X1591" s="227"/>
      <c r="Y1591" s="227"/>
      <c r="Z1591" s="227"/>
      <c r="AA1591" s="227"/>
      <c r="AB1591" s="227"/>
      <c r="AC1591" s="227"/>
    </row>
    <row r="1592" spans="2:29">
      <c r="B1592" s="66" t="e">
        <f>LEFT(VLOOKUP(K1592,'TCon08 al 2019-02-26'!$A$1:$H$68,6,0),6)</f>
        <v>#N/A</v>
      </c>
      <c r="C1592" s="66" t="e">
        <f t="shared" si="113"/>
        <v>#N/A</v>
      </c>
      <c r="D1592" s="66" t="e">
        <f>VLOOKUP(K1592,'TCon08 al 2019-02-26'!$A$1:$H$68,8,0)</f>
        <v>#N/A</v>
      </c>
      <c r="E1592" s="221">
        <f t="shared" si="114"/>
        <v>1900</v>
      </c>
      <c r="F1592" s="66">
        <f t="shared" si="111"/>
        <v>0</v>
      </c>
      <c r="G1592" s="10" t="str">
        <f t="shared" si="112"/>
        <v>19000</v>
      </c>
      <c r="H1592" s="227"/>
      <c r="I1592" s="227"/>
      <c r="J1592" s="228"/>
      <c r="K1592" s="227"/>
      <c r="L1592" s="227"/>
      <c r="M1592" s="227"/>
      <c r="N1592" s="581"/>
      <c r="O1592" s="227"/>
      <c r="P1592" s="581"/>
      <c r="Q1592" s="227"/>
      <c r="R1592" s="227"/>
      <c r="S1592" s="227"/>
      <c r="T1592" s="227"/>
      <c r="U1592" s="227"/>
      <c r="V1592" s="227"/>
      <c r="W1592" s="227"/>
      <c r="X1592" s="227"/>
      <c r="Y1592" s="227"/>
      <c r="Z1592" s="227"/>
      <c r="AA1592" s="227"/>
      <c r="AB1592" s="227"/>
      <c r="AC1592" s="227"/>
    </row>
    <row r="1593" spans="2:29">
      <c r="B1593" s="66" t="e">
        <f>LEFT(VLOOKUP(K1593,'TCon08 al 2019-02-26'!$A$1:$H$68,6,0),6)</f>
        <v>#N/A</v>
      </c>
      <c r="C1593" s="66" t="e">
        <f t="shared" si="113"/>
        <v>#N/A</v>
      </c>
      <c r="D1593" s="66" t="e">
        <f>VLOOKUP(K1593,'TCon08 al 2019-02-26'!$A$1:$H$68,8,0)</f>
        <v>#N/A</v>
      </c>
      <c r="E1593" s="221">
        <f t="shared" si="114"/>
        <v>1900</v>
      </c>
      <c r="F1593" s="66">
        <f t="shared" si="111"/>
        <v>0</v>
      </c>
      <c r="G1593" s="10" t="str">
        <f t="shared" si="112"/>
        <v>19000</v>
      </c>
      <c r="H1593" s="227"/>
      <c r="I1593" s="227"/>
      <c r="J1593" s="228"/>
      <c r="K1593" s="227"/>
      <c r="L1593" s="227"/>
      <c r="M1593" s="227"/>
      <c r="N1593" s="581"/>
      <c r="O1593" s="227"/>
      <c r="P1593" s="581"/>
      <c r="Q1593" s="227"/>
      <c r="R1593" s="227"/>
      <c r="S1593" s="227"/>
      <c r="T1593" s="227"/>
      <c r="U1593" s="227"/>
      <c r="V1593" s="227"/>
      <c r="W1593" s="227"/>
      <c r="X1593" s="227"/>
      <c r="Y1593" s="227"/>
      <c r="Z1593" s="227"/>
      <c r="AA1593" s="227"/>
      <c r="AB1593" s="227"/>
      <c r="AC1593" s="227"/>
    </row>
    <row r="1594" spans="2:29">
      <c r="B1594" s="66" t="e">
        <f>LEFT(VLOOKUP(K1594,'TCon08 al 2019-02-26'!$A$1:$H$68,6,0),6)</f>
        <v>#N/A</v>
      </c>
      <c r="C1594" s="66" t="e">
        <f t="shared" si="113"/>
        <v>#N/A</v>
      </c>
      <c r="D1594" s="66" t="e">
        <f>VLOOKUP(K1594,'TCon08 al 2019-02-26'!$A$1:$H$68,8,0)</f>
        <v>#N/A</v>
      </c>
      <c r="E1594" s="221">
        <f t="shared" si="114"/>
        <v>1900</v>
      </c>
      <c r="F1594" s="66">
        <f t="shared" si="111"/>
        <v>0</v>
      </c>
      <c r="G1594" s="10" t="str">
        <f t="shared" si="112"/>
        <v>19000</v>
      </c>
      <c r="H1594" s="227"/>
      <c r="I1594" s="227"/>
      <c r="J1594" s="228"/>
      <c r="K1594" s="227"/>
      <c r="L1594" s="227"/>
      <c r="M1594" s="227"/>
      <c r="N1594" s="581"/>
      <c r="O1594" s="227"/>
      <c r="P1594" s="581"/>
      <c r="Q1594" s="227"/>
      <c r="R1594" s="227"/>
      <c r="S1594" s="227"/>
      <c r="T1594" s="227"/>
      <c r="U1594" s="227"/>
      <c r="V1594" s="227"/>
      <c r="W1594" s="227"/>
      <c r="X1594" s="227"/>
      <c r="Y1594" s="227"/>
      <c r="Z1594" s="227"/>
      <c r="AA1594" s="227"/>
      <c r="AB1594" s="227"/>
      <c r="AC1594" s="227"/>
    </row>
    <row r="1595" spans="2:29">
      <c r="B1595" s="66" t="e">
        <f>LEFT(VLOOKUP(K1595,'TCon08 al 2019-02-26'!$A$1:$H$68,6,0),6)</f>
        <v>#N/A</v>
      </c>
      <c r="C1595" s="66" t="e">
        <f t="shared" si="113"/>
        <v>#N/A</v>
      </c>
      <c r="D1595" s="66" t="e">
        <f>VLOOKUP(K1595,'TCon08 al 2019-02-26'!$A$1:$H$68,8,0)</f>
        <v>#N/A</v>
      </c>
      <c r="E1595" s="221">
        <f t="shared" si="114"/>
        <v>1900</v>
      </c>
      <c r="F1595" s="66">
        <f t="shared" si="111"/>
        <v>0</v>
      </c>
      <c r="G1595" s="10" t="str">
        <f t="shared" si="112"/>
        <v>19000</v>
      </c>
      <c r="H1595" s="227"/>
      <c r="I1595" s="227"/>
      <c r="J1595" s="228"/>
      <c r="K1595" s="227"/>
      <c r="L1595" s="227"/>
      <c r="M1595" s="227"/>
      <c r="N1595" s="581"/>
      <c r="O1595" s="227"/>
      <c r="P1595" s="581"/>
      <c r="Q1595" s="227"/>
      <c r="R1595" s="227"/>
      <c r="S1595" s="227"/>
      <c r="T1595" s="227"/>
      <c r="U1595" s="227"/>
      <c r="V1595" s="227"/>
      <c r="W1595" s="227"/>
      <c r="X1595" s="227"/>
      <c r="Y1595" s="227"/>
      <c r="Z1595" s="227"/>
      <c r="AA1595" s="227"/>
      <c r="AB1595" s="227"/>
      <c r="AC1595" s="227"/>
    </row>
    <row r="1596" spans="2:29">
      <c r="B1596" s="66" t="e">
        <f>LEFT(VLOOKUP(K1596,'TCon08 al 2019-02-26'!$A$1:$H$68,6,0),6)</f>
        <v>#N/A</v>
      </c>
      <c r="C1596" s="66" t="e">
        <f t="shared" si="113"/>
        <v>#N/A</v>
      </c>
      <c r="D1596" s="66" t="e">
        <f>VLOOKUP(K1596,'TCon08 al 2019-02-26'!$A$1:$H$68,8,0)</f>
        <v>#N/A</v>
      </c>
      <c r="E1596" s="221">
        <f t="shared" si="114"/>
        <v>1900</v>
      </c>
      <c r="F1596" s="66">
        <f t="shared" si="111"/>
        <v>0</v>
      </c>
      <c r="G1596" s="10" t="str">
        <f t="shared" si="112"/>
        <v>19000</v>
      </c>
      <c r="H1596" s="227"/>
      <c r="I1596" s="227"/>
      <c r="J1596" s="228"/>
      <c r="K1596" s="227"/>
      <c r="L1596" s="227"/>
      <c r="M1596" s="227"/>
      <c r="N1596" s="581"/>
      <c r="O1596" s="227"/>
      <c r="P1596" s="581"/>
      <c r="Q1596" s="227"/>
      <c r="R1596" s="227"/>
      <c r="S1596" s="227"/>
      <c r="T1596" s="227"/>
      <c r="U1596" s="227"/>
      <c r="V1596" s="227"/>
      <c r="W1596" s="227"/>
      <c r="X1596" s="227"/>
      <c r="Y1596" s="227"/>
      <c r="Z1596" s="227"/>
      <c r="AA1596" s="227"/>
      <c r="AB1596" s="227"/>
      <c r="AC1596" s="227"/>
    </row>
    <row r="1597" spans="2:29">
      <c r="B1597" s="66" t="e">
        <f>LEFT(VLOOKUP(K1597,'TCon08 al 2019-02-26'!$A$1:$H$68,6,0),6)</f>
        <v>#N/A</v>
      </c>
      <c r="C1597" s="66" t="e">
        <f t="shared" si="113"/>
        <v>#N/A</v>
      </c>
      <c r="D1597" s="66" t="e">
        <f>VLOOKUP(K1597,'TCon08 al 2019-02-26'!$A$1:$H$68,8,0)</f>
        <v>#N/A</v>
      </c>
      <c r="E1597" s="221">
        <f t="shared" si="114"/>
        <v>1900</v>
      </c>
      <c r="F1597" s="66">
        <f t="shared" si="111"/>
        <v>0</v>
      </c>
      <c r="G1597" s="10" t="str">
        <f t="shared" si="112"/>
        <v>19000</v>
      </c>
      <c r="H1597" s="227"/>
      <c r="I1597" s="227"/>
      <c r="J1597" s="228"/>
      <c r="K1597" s="227"/>
      <c r="L1597" s="227"/>
      <c r="M1597" s="227"/>
      <c r="N1597" s="581"/>
      <c r="O1597" s="227"/>
      <c r="P1597" s="581"/>
      <c r="Q1597" s="227"/>
      <c r="R1597" s="227"/>
      <c r="S1597" s="227"/>
      <c r="T1597" s="227"/>
      <c r="U1597" s="227"/>
      <c r="V1597" s="227"/>
      <c r="W1597" s="227"/>
      <c r="X1597" s="227"/>
      <c r="Y1597" s="227"/>
      <c r="Z1597" s="227"/>
      <c r="AA1597" s="227"/>
      <c r="AB1597" s="227"/>
      <c r="AC1597" s="227"/>
    </row>
    <row r="1598" spans="2:29">
      <c r="B1598" s="66" t="e">
        <f>LEFT(VLOOKUP(K1598,'TCon08 al 2019-02-26'!$A$1:$H$68,6,0),6)</f>
        <v>#N/A</v>
      </c>
      <c r="C1598" s="66" t="e">
        <f t="shared" si="113"/>
        <v>#N/A</v>
      </c>
      <c r="D1598" s="66" t="e">
        <f>VLOOKUP(K1598,'TCon08 al 2019-02-26'!$A$1:$H$68,8,0)</f>
        <v>#N/A</v>
      </c>
      <c r="E1598" s="221">
        <f t="shared" si="114"/>
        <v>1900</v>
      </c>
      <c r="F1598" s="66">
        <f t="shared" si="111"/>
        <v>0</v>
      </c>
      <c r="G1598" s="10" t="str">
        <f t="shared" si="112"/>
        <v>19000</v>
      </c>
      <c r="H1598" s="227"/>
      <c r="I1598" s="227"/>
      <c r="J1598" s="228"/>
      <c r="K1598" s="227"/>
      <c r="L1598" s="227"/>
      <c r="M1598" s="227"/>
      <c r="N1598" s="581"/>
      <c r="O1598" s="227"/>
      <c r="P1598" s="581"/>
      <c r="Q1598" s="227"/>
      <c r="R1598" s="227"/>
      <c r="S1598" s="227"/>
      <c r="T1598" s="227"/>
      <c r="U1598" s="227"/>
      <c r="V1598" s="227"/>
      <c r="W1598" s="227"/>
      <c r="X1598" s="227"/>
      <c r="Y1598" s="227"/>
      <c r="Z1598" s="227"/>
      <c r="AA1598" s="227"/>
      <c r="AB1598" s="227"/>
      <c r="AC1598" s="227"/>
    </row>
    <row r="1599" spans="2:29">
      <c r="B1599" s="66" t="e">
        <f>LEFT(VLOOKUP(K1599,'TCon08 al 2019-02-26'!$A$1:$H$68,6,0),6)</f>
        <v>#N/A</v>
      </c>
      <c r="C1599" s="66" t="e">
        <f t="shared" si="113"/>
        <v>#N/A</v>
      </c>
      <c r="D1599" s="66" t="e">
        <f>VLOOKUP(K1599,'TCon08 al 2019-02-26'!$A$1:$H$68,8,0)</f>
        <v>#N/A</v>
      </c>
      <c r="E1599" s="221">
        <f t="shared" si="114"/>
        <v>1900</v>
      </c>
      <c r="F1599" s="66">
        <f t="shared" si="111"/>
        <v>0</v>
      </c>
      <c r="G1599" s="10" t="str">
        <f t="shared" si="112"/>
        <v>19000</v>
      </c>
      <c r="H1599" s="227"/>
      <c r="I1599" s="227"/>
      <c r="J1599" s="228"/>
      <c r="K1599" s="227"/>
      <c r="L1599" s="227"/>
      <c r="M1599" s="227"/>
      <c r="N1599" s="581"/>
      <c r="O1599" s="227"/>
      <c r="P1599" s="581"/>
      <c r="Q1599" s="227"/>
      <c r="R1599" s="227"/>
      <c r="S1599" s="227"/>
      <c r="T1599" s="227"/>
      <c r="U1599" s="227"/>
      <c r="V1599" s="227"/>
      <c r="W1599" s="227"/>
      <c r="X1599" s="227"/>
      <c r="Y1599" s="227"/>
      <c r="Z1599" s="227"/>
      <c r="AA1599" s="227"/>
      <c r="AB1599" s="227"/>
      <c r="AC1599" s="227"/>
    </row>
    <row r="1600" spans="2:29">
      <c r="B1600" s="66" t="e">
        <f>LEFT(VLOOKUP(K1600,'TCon08 al 2019-02-26'!$A$1:$H$68,6,0),6)</f>
        <v>#N/A</v>
      </c>
      <c r="C1600" s="66" t="e">
        <f t="shared" si="113"/>
        <v>#N/A</v>
      </c>
      <c r="D1600" s="66" t="e">
        <f>VLOOKUP(K1600,'TCon08 al 2019-02-26'!$A$1:$H$68,8,0)</f>
        <v>#N/A</v>
      </c>
      <c r="E1600" s="221">
        <f t="shared" si="114"/>
        <v>1900</v>
      </c>
      <c r="F1600" s="66">
        <f t="shared" si="111"/>
        <v>0</v>
      </c>
      <c r="G1600" s="10" t="str">
        <f t="shared" si="112"/>
        <v>19000</v>
      </c>
      <c r="H1600" s="227"/>
      <c r="I1600" s="227"/>
      <c r="J1600" s="228"/>
      <c r="K1600" s="227"/>
      <c r="L1600" s="227"/>
      <c r="M1600" s="227"/>
      <c r="N1600" s="581"/>
      <c r="O1600" s="227"/>
      <c r="P1600" s="581"/>
      <c r="Q1600" s="227"/>
      <c r="R1600" s="227"/>
      <c r="S1600" s="227"/>
      <c r="T1600" s="227"/>
      <c r="U1600" s="227"/>
      <c r="V1600" s="227"/>
      <c r="W1600" s="227"/>
      <c r="X1600" s="227"/>
      <c r="Y1600" s="227"/>
      <c r="Z1600" s="227"/>
      <c r="AA1600" s="227"/>
      <c r="AB1600" s="227"/>
      <c r="AC1600" s="227"/>
    </row>
    <row r="1601" spans="2:29">
      <c r="B1601" s="66" t="e">
        <f>LEFT(VLOOKUP(K1601,'TCon08 al 2019-02-26'!$A$1:$H$68,6,0),6)</f>
        <v>#N/A</v>
      </c>
      <c r="C1601" s="66" t="e">
        <f t="shared" si="113"/>
        <v>#N/A</v>
      </c>
      <c r="D1601" s="66" t="e">
        <f>VLOOKUP(K1601,'TCon08 al 2019-02-26'!$A$1:$H$68,8,0)</f>
        <v>#N/A</v>
      </c>
      <c r="E1601" s="221">
        <f t="shared" si="114"/>
        <v>1900</v>
      </c>
      <c r="F1601" s="66">
        <f t="shared" si="111"/>
        <v>0</v>
      </c>
      <c r="G1601" s="10" t="str">
        <f t="shared" si="112"/>
        <v>19000</v>
      </c>
      <c r="H1601" s="227"/>
      <c r="I1601" s="227"/>
      <c r="J1601" s="228"/>
      <c r="K1601" s="227"/>
      <c r="L1601" s="227"/>
      <c r="M1601" s="227"/>
      <c r="N1601" s="581"/>
      <c r="O1601" s="227"/>
      <c r="P1601" s="581"/>
      <c r="Q1601" s="227"/>
      <c r="R1601" s="227"/>
      <c r="S1601" s="227"/>
      <c r="T1601" s="227"/>
      <c r="U1601" s="227"/>
      <c r="V1601" s="227"/>
      <c r="W1601" s="227"/>
      <c r="X1601" s="227"/>
      <c r="Y1601" s="227"/>
      <c r="Z1601" s="227"/>
      <c r="AA1601" s="227"/>
      <c r="AB1601" s="227"/>
      <c r="AC1601" s="227"/>
    </row>
    <row r="1602" spans="2:29">
      <c r="B1602" s="66" t="e">
        <f>LEFT(VLOOKUP(K1602,'TCon08 al 2019-02-26'!$A$1:$H$68,6,0),6)</f>
        <v>#N/A</v>
      </c>
      <c r="C1602" s="66" t="e">
        <f t="shared" si="113"/>
        <v>#N/A</v>
      </c>
      <c r="D1602" s="66" t="e">
        <f>VLOOKUP(K1602,'TCon08 al 2019-02-26'!$A$1:$H$68,8,0)</f>
        <v>#N/A</v>
      </c>
      <c r="E1602" s="221">
        <f t="shared" si="114"/>
        <v>1900</v>
      </c>
      <c r="F1602" s="66">
        <f t="shared" si="111"/>
        <v>0</v>
      </c>
      <c r="G1602" s="10" t="str">
        <f t="shared" si="112"/>
        <v>19000</v>
      </c>
      <c r="H1602" s="227"/>
      <c r="I1602" s="227"/>
      <c r="J1602" s="228"/>
      <c r="K1602" s="227"/>
      <c r="L1602" s="227"/>
      <c r="M1602" s="227"/>
      <c r="N1602" s="581"/>
      <c r="O1602" s="227"/>
      <c r="P1602" s="581"/>
      <c r="Q1602" s="227"/>
      <c r="R1602" s="227"/>
      <c r="S1602" s="227"/>
      <c r="T1602" s="227"/>
      <c r="U1602" s="227"/>
      <c r="V1602" s="227"/>
      <c r="W1602" s="227"/>
      <c r="X1602" s="227"/>
      <c r="Y1602" s="227"/>
      <c r="Z1602" s="227"/>
      <c r="AA1602" s="227"/>
      <c r="AB1602" s="227"/>
      <c r="AC1602" s="227"/>
    </row>
    <row r="1603" spans="2:29">
      <c r="B1603" s="66" t="e">
        <f>LEFT(VLOOKUP(K1603,'TCon08 al 2019-02-26'!$A$1:$H$68,6,0),6)</f>
        <v>#N/A</v>
      </c>
      <c r="C1603" s="66" t="e">
        <f t="shared" si="113"/>
        <v>#N/A</v>
      </c>
      <c r="D1603" s="66" t="e">
        <f>VLOOKUP(K1603,'TCon08 al 2019-02-26'!$A$1:$H$68,8,0)</f>
        <v>#N/A</v>
      </c>
      <c r="E1603" s="221">
        <f t="shared" si="114"/>
        <v>1900</v>
      </c>
      <c r="F1603" s="66">
        <f t="shared" si="111"/>
        <v>0</v>
      </c>
      <c r="G1603" s="10" t="str">
        <f t="shared" si="112"/>
        <v>19000</v>
      </c>
      <c r="H1603" s="227"/>
      <c r="I1603" s="227"/>
      <c r="J1603" s="228"/>
      <c r="K1603" s="227"/>
      <c r="L1603" s="227"/>
      <c r="M1603" s="227"/>
      <c r="N1603" s="581"/>
      <c r="O1603" s="227"/>
      <c r="P1603" s="581"/>
      <c r="Q1603" s="227"/>
      <c r="R1603" s="227"/>
      <c r="S1603" s="227"/>
      <c r="T1603" s="227"/>
      <c r="U1603" s="227"/>
      <c r="V1603" s="227"/>
      <c r="W1603" s="227"/>
      <c r="X1603" s="227"/>
      <c r="Y1603" s="227"/>
      <c r="Z1603" s="227"/>
      <c r="AA1603" s="227"/>
      <c r="AB1603" s="227"/>
      <c r="AC1603" s="227"/>
    </row>
    <row r="1604" spans="2:29">
      <c r="B1604" s="66" t="e">
        <f>LEFT(VLOOKUP(K1604,'TCon08 al 2019-02-26'!$A$1:$H$68,6,0),6)</f>
        <v>#N/A</v>
      </c>
      <c r="C1604" s="66" t="e">
        <f t="shared" si="113"/>
        <v>#N/A</v>
      </c>
      <c r="D1604" s="66" t="e">
        <f>VLOOKUP(K1604,'TCon08 al 2019-02-26'!$A$1:$H$68,8,0)</f>
        <v>#N/A</v>
      </c>
      <c r="E1604" s="221">
        <f t="shared" si="114"/>
        <v>1900</v>
      </c>
      <c r="F1604" s="66">
        <f t="shared" si="111"/>
        <v>0</v>
      </c>
      <c r="G1604" s="10" t="str">
        <f t="shared" si="112"/>
        <v>19000</v>
      </c>
      <c r="H1604" s="227"/>
      <c r="I1604" s="227"/>
      <c r="J1604" s="228"/>
      <c r="K1604" s="227"/>
      <c r="L1604" s="227"/>
      <c r="M1604" s="227"/>
      <c r="N1604" s="581"/>
      <c r="O1604" s="227"/>
      <c r="P1604" s="581"/>
      <c r="Q1604" s="227"/>
      <c r="R1604" s="227"/>
      <c r="S1604" s="227"/>
      <c r="T1604" s="227"/>
      <c r="U1604" s="227"/>
      <c r="V1604" s="227"/>
      <c r="W1604" s="227"/>
      <c r="X1604" s="227"/>
      <c r="Y1604" s="227"/>
      <c r="Z1604" s="227"/>
      <c r="AA1604" s="227"/>
      <c r="AB1604" s="227"/>
      <c r="AC1604" s="227"/>
    </row>
    <row r="1605" spans="2:29">
      <c r="B1605" s="66" t="e">
        <f>LEFT(VLOOKUP(K1605,'TCon08 al 2019-02-26'!$A$1:$H$68,6,0),6)</f>
        <v>#N/A</v>
      </c>
      <c r="C1605" s="66" t="e">
        <f t="shared" si="113"/>
        <v>#N/A</v>
      </c>
      <c r="D1605" s="66" t="e">
        <f>VLOOKUP(K1605,'TCon08 al 2019-02-26'!$A$1:$H$68,8,0)</f>
        <v>#N/A</v>
      </c>
      <c r="E1605" s="221">
        <f t="shared" si="114"/>
        <v>1900</v>
      </c>
      <c r="F1605" s="66">
        <f t="shared" ref="F1605:F1668" si="115">+IF(J1605=0,0,MONTH(J1605))</f>
        <v>0</v>
      </c>
      <c r="G1605" s="10" t="str">
        <f t="shared" ref="G1605:G1668" si="116">+E1605&amp;F1605</f>
        <v>19000</v>
      </c>
      <c r="H1605" s="227"/>
      <c r="I1605" s="227"/>
      <c r="J1605" s="228"/>
      <c r="K1605" s="227"/>
      <c r="L1605" s="227"/>
      <c r="M1605" s="227"/>
      <c r="N1605" s="581"/>
      <c r="O1605" s="227"/>
      <c r="P1605" s="581"/>
      <c r="Q1605" s="227"/>
      <c r="R1605" s="227"/>
      <c r="S1605" s="227"/>
      <c r="T1605" s="227"/>
      <c r="U1605" s="227"/>
      <c r="V1605" s="227"/>
      <c r="W1605" s="227"/>
      <c r="X1605" s="227"/>
      <c r="Y1605" s="227"/>
      <c r="Z1605" s="227"/>
      <c r="AA1605" s="227"/>
      <c r="AB1605" s="227"/>
      <c r="AC1605" s="227"/>
    </row>
    <row r="1606" spans="2:29">
      <c r="B1606" s="66" t="e">
        <f>LEFT(VLOOKUP(K1606,'TCon08 al 2019-02-26'!$A$1:$H$68,6,0),6)</f>
        <v>#N/A</v>
      </c>
      <c r="C1606" s="66" t="e">
        <f t="shared" si="113"/>
        <v>#N/A</v>
      </c>
      <c r="D1606" s="66" t="e">
        <f>VLOOKUP(K1606,'TCon08 al 2019-02-26'!$A$1:$H$68,8,0)</f>
        <v>#N/A</v>
      </c>
      <c r="E1606" s="221">
        <f t="shared" si="114"/>
        <v>1900</v>
      </c>
      <c r="F1606" s="66">
        <f t="shared" si="115"/>
        <v>0</v>
      </c>
      <c r="G1606" s="10" t="str">
        <f t="shared" si="116"/>
        <v>19000</v>
      </c>
      <c r="H1606" s="227"/>
      <c r="I1606" s="227"/>
      <c r="J1606" s="228"/>
      <c r="K1606" s="227"/>
      <c r="L1606" s="227"/>
      <c r="M1606" s="227"/>
      <c r="N1606" s="581"/>
      <c r="O1606" s="227"/>
      <c r="P1606" s="581"/>
      <c r="Q1606" s="227"/>
      <c r="R1606" s="227"/>
      <c r="S1606" s="227"/>
      <c r="T1606" s="227"/>
      <c r="U1606" s="227"/>
      <c r="V1606" s="227"/>
      <c r="W1606" s="227"/>
      <c r="X1606" s="227"/>
      <c r="Y1606" s="227"/>
      <c r="Z1606" s="227"/>
      <c r="AA1606" s="227"/>
      <c r="AB1606" s="227"/>
      <c r="AC1606" s="227"/>
    </row>
    <row r="1607" spans="2:29">
      <c r="B1607" s="66" t="e">
        <f>LEFT(VLOOKUP(K1607,'TCon08 al 2019-02-26'!$A$1:$H$68,6,0),6)</f>
        <v>#N/A</v>
      </c>
      <c r="C1607" s="66" t="e">
        <f t="shared" si="113"/>
        <v>#N/A</v>
      </c>
      <c r="D1607" s="66" t="e">
        <f>VLOOKUP(K1607,'TCon08 al 2019-02-26'!$A$1:$H$68,8,0)</f>
        <v>#N/A</v>
      </c>
      <c r="E1607" s="221">
        <f t="shared" si="114"/>
        <v>1900</v>
      </c>
      <c r="F1607" s="66">
        <f t="shared" si="115"/>
        <v>0</v>
      </c>
      <c r="G1607" s="10" t="str">
        <f t="shared" si="116"/>
        <v>19000</v>
      </c>
      <c r="H1607" s="227"/>
      <c r="I1607" s="227"/>
      <c r="J1607" s="228"/>
      <c r="K1607" s="227"/>
      <c r="L1607" s="227"/>
      <c r="M1607" s="227"/>
      <c r="N1607" s="581"/>
      <c r="O1607" s="227"/>
      <c r="P1607" s="581"/>
      <c r="Q1607" s="227"/>
      <c r="R1607" s="227"/>
      <c r="S1607" s="227"/>
      <c r="T1607" s="227"/>
      <c r="U1607" s="227"/>
      <c r="V1607" s="227"/>
      <c r="W1607" s="227"/>
      <c r="X1607" s="227"/>
      <c r="Y1607" s="227"/>
      <c r="Z1607" s="227"/>
      <c r="AA1607" s="227"/>
      <c r="AB1607" s="227"/>
      <c r="AC1607" s="227"/>
    </row>
    <row r="1608" spans="2:29">
      <c r="B1608" s="66" t="e">
        <f>LEFT(VLOOKUP(K1608,'TCon08 al 2019-02-26'!$A$1:$H$68,6,0),6)</f>
        <v>#N/A</v>
      </c>
      <c r="C1608" s="66" t="e">
        <f t="shared" si="113"/>
        <v>#N/A</v>
      </c>
      <c r="D1608" s="66" t="e">
        <f>VLOOKUP(K1608,'TCon08 al 2019-02-26'!$A$1:$H$68,8,0)</f>
        <v>#N/A</v>
      </c>
      <c r="E1608" s="221">
        <f t="shared" si="114"/>
        <v>1900</v>
      </c>
      <c r="F1608" s="66">
        <f t="shared" si="115"/>
        <v>0</v>
      </c>
      <c r="G1608" s="10" t="str">
        <f t="shared" si="116"/>
        <v>19000</v>
      </c>
      <c r="H1608" s="227"/>
      <c r="I1608" s="227"/>
      <c r="J1608" s="228"/>
      <c r="K1608" s="227"/>
      <c r="L1608" s="227"/>
      <c r="M1608" s="227"/>
      <c r="N1608" s="581"/>
      <c r="O1608" s="227"/>
      <c r="P1608" s="581"/>
      <c r="Q1608" s="227"/>
      <c r="R1608" s="227"/>
      <c r="S1608" s="227"/>
      <c r="T1608" s="227"/>
      <c r="U1608" s="227"/>
      <c r="V1608" s="227"/>
      <c r="W1608" s="227"/>
      <c r="X1608" s="227"/>
      <c r="Y1608" s="227"/>
      <c r="Z1608" s="227"/>
      <c r="AA1608" s="227"/>
      <c r="AB1608" s="227"/>
      <c r="AC1608" s="227"/>
    </row>
    <row r="1609" spans="2:29">
      <c r="B1609" s="66" t="e">
        <f>LEFT(VLOOKUP(K1609,'TCon08 al 2019-02-26'!$A$1:$H$68,6,0),6)</f>
        <v>#N/A</v>
      </c>
      <c r="C1609" s="66" t="e">
        <f t="shared" si="113"/>
        <v>#N/A</v>
      </c>
      <c r="D1609" s="66" t="e">
        <f>VLOOKUP(K1609,'TCon08 al 2019-02-26'!$A$1:$H$68,8,0)</f>
        <v>#N/A</v>
      </c>
      <c r="E1609" s="221">
        <f t="shared" si="114"/>
        <v>1900</v>
      </c>
      <c r="F1609" s="66">
        <f t="shared" si="115"/>
        <v>0</v>
      </c>
      <c r="G1609" s="10" t="str">
        <f t="shared" si="116"/>
        <v>19000</v>
      </c>
      <c r="H1609" s="227"/>
      <c r="I1609" s="227"/>
      <c r="J1609" s="228"/>
      <c r="K1609" s="227"/>
      <c r="L1609" s="227"/>
      <c r="M1609" s="227"/>
      <c r="N1609" s="581"/>
      <c r="O1609" s="227"/>
      <c r="P1609" s="581"/>
      <c r="Q1609" s="227"/>
      <c r="R1609" s="227"/>
      <c r="S1609" s="227"/>
      <c r="T1609" s="227"/>
      <c r="U1609" s="227"/>
      <c r="V1609" s="227"/>
      <c r="W1609" s="227"/>
      <c r="X1609" s="227"/>
      <c r="Y1609" s="227"/>
      <c r="Z1609" s="227"/>
      <c r="AA1609" s="227"/>
      <c r="AB1609" s="227"/>
      <c r="AC1609" s="227"/>
    </row>
    <row r="1610" spans="2:29">
      <c r="B1610" s="66" t="e">
        <f>LEFT(VLOOKUP(K1610,'TCon08 al 2019-02-26'!$A$1:$H$68,6,0),6)</f>
        <v>#N/A</v>
      </c>
      <c r="C1610" s="66" t="e">
        <f t="shared" si="113"/>
        <v>#N/A</v>
      </c>
      <c r="D1610" s="66" t="e">
        <f>VLOOKUP(K1610,'TCon08 al 2019-02-26'!$A$1:$H$68,8,0)</f>
        <v>#N/A</v>
      </c>
      <c r="E1610" s="221">
        <f t="shared" si="114"/>
        <v>1900</v>
      </c>
      <c r="F1610" s="66">
        <f t="shared" si="115"/>
        <v>0</v>
      </c>
      <c r="G1610" s="10" t="str">
        <f t="shared" si="116"/>
        <v>19000</v>
      </c>
      <c r="H1610" s="227"/>
      <c r="I1610" s="227"/>
      <c r="J1610" s="228"/>
      <c r="K1610" s="227"/>
      <c r="L1610" s="227"/>
      <c r="M1610" s="227"/>
      <c r="N1610" s="581"/>
      <c r="O1610" s="227"/>
      <c r="P1610" s="581"/>
      <c r="Q1610" s="227"/>
      <c r="R1610" s="227"/>
      <c r="S1610" s="227"/>
      <c r="T1610" s="227"/>
      <c r="U1610" s="227"/>
      <c r="V1610" s="227"/>
      <c r="W1610" s="227"/>
      <c r="X1610" s="227"/>
      <c r="Y1610" s="227"/>
      <c r="Z1610" s="227"/>
      <c r="AA1610" s="227"/>
      <c r="AB1610" s="227"/>
      <c r="AC1610" s="227"/>
    </row>
    <row r="1611" spans="2:29">
      <c r="B1611" s="66" t="e">
        <f>LEFT(VLOOKUP(K1611,'TCon08 al 2019-02-26'!$A$1:$H$68,6,0),6)</f>
        <v>#N/A</v>
      </c>
      <c r="C1611" s="66" t="e">
        <f t="shared" si="113"/>
        <v>#N/A</v>
      </c>
      <c r="D1611" s="66" t="e">
        <f>VLOOKUP(K1611,'TCon08 al 2019-02-26'!$A$1:$H$68,8,0)</f>
        <v>#N/A</v>
      </c>
      <c r="E1611" s="221">
        <f t="shared" si="114"/>
        <v>1900</v>
      </c>
      <c r="F1611" s="66">
        <f t="shared" si="115"/>
        <v>0</v>
      </c>
      <c r="G1611" s="10" t="str">
        <f t="shared" si="116"/>
        <v>19000</v>
      </c>
      <c r="H1611" s="227"/>
      <c r="I1611" s="227"/>
      <c r="J1611" s="228"/>
      <c r="K1611" s="227"/>
      <c r="L1611" s="227"/>
      <c r="M1611" s="227"/>
      <c r="N1611" s="581"/>
      <c r="O1611" s="227"/>
      <c r="P1611" s="581"/>
      <c r="Q1611" s="227"/>
      <c r="R1611" s="227"/>
      <c r="S1611" s="227"/>
      <c r="T1611" s="227"/>
      <c r="U1611" s="227"/>
      <c r="V1611" s="227"/>
      <c r="W1611" s="227"/>
      <c r="X1611" s="227"/>
      <c r="Y1611" s="227"/>
      <c r="Z1611" s="227"/>
      <c r="AA1611" s="227"/>
      <c r="AB1611" s="227"/>
      <c r="AC1611" s="227"/>
    </row>
    <row r="1612" spans="2:29">
      <c r="B1612" s="66" t="e">
        <f>LEFT(VLOOKUP(K1612,'TCon08 al 2019-02-26'!$A$1:$H$68,6,0),6)</f>
        <v>#N/A</v>
      </c>
      <c r="C1612" s="66" t="e">
        <f t="shared" si="113"/>
        <v>#N/A</v>
      </c>
      <c r="D1612" s="66" t="e">
        <f>VLOOKUP(K1612,'TCon08 al 2019-02-26'!$A$1:$H$68,8,0)</f>
        <v>#N/A</v>
      </c>
      <c r="E1612" s="221">
        <f t="shared" si="114"/>
        <v>1900</v>
      </c>
      <c r="F1612" s="66">
        <f t="shared" si="115"/>
        <v>0</v>
      </c>
      <c r="G1612" s="10" t="str">
        <f t="shared" si="116"/>
        <v>19000</v>
      </c>
      <c r="H1612" s="227"/>
      <c r="I1612" s="227"/>
      <c r="J1612" s="228"/>
      <c r="K1612" s="227"/>
      <c r="L1612" s="227"/>
      <c r="M1612" s="227"/>
      <c r="N1612" s="581"/>
      <c r="O1612" s="227"/>
      <c r="P1612" s="581"/>
      <c r="Q1612" s="227"/>
      <c r="R1612" s="227"/>
      <c r="S1612" s="227"/>
      <c r="T1612" s="227"/>
      <c r="U1612" s="227"/>
      <c r="V1612" s="227"/>
      <c r="W1612" s="227"/>
      <c r="X1612" s="227"/>
      <c r="Y1612" s="227"/>
      <c r="Z1612" s="227"/>
      <c r="AA1612" s="227"/>
      <c r="AB1612" s="227"/>
      <c r="AC1612" s="227"/>
    </row>
    <row r="1613" spans="2:29">
      <c r="B1613" s="66" t="e">
        <f>LEFT(VLOOKUP(K1613,'TCon08 al 2019-02-26'!$A$1:$H$68,6,0),6)</f>
        <v>#N/A</v>
      </c>
      <c r="C1613" s="66" t="e">
        <f t="shared" si="113"/>
        <v>#N/A</v>
      </c>
      <c r="D1613" s="66" t="e">
        <f>VLOOKUP(K1613,'TCon08 al 2019-02-26'!$A$1:$H$68,8,0)</f>
        <v>#N/A</v>
      </c>
      <c r="E1613" s="221">
        <f t="shared" si="114"/>
        <v>1900</v>
      </c>
      <c r="F1613" s="66">
        <f t="shared" si="115"/>
        <v>0</v>
      </c>
      <c r="G1613" s="10" t="str">
        <f t="shared" si="116"/>
        <v>19000</v>
      </c>
      <c r="H1613" s="227"/>
      <c r="I1613" s="227"/>
      <c r="J1613" s="228"/>
      <c r="K1613" s="227"/>
      <c r="L1613" s="227"/>
      <c r="M1613" s="227"/>
      <c r="N1613" s="581"/>
      <c r="O1613" s="227"/>
      <c r="P1613" s="581"/>
      <c r="Q1613" s="227"/>
      <c r="R1613" s="227"/>
      <c r="S1613" s="227"/>
      <c r="T1613" s="227"/>
      <c r="U1613" s="227"/>
      <c r="V1613" s="227"/>
      <c r="W1613" s="227"/>
      <c r="X1613" s="227"/>
      <c r="Y1613" s="227"/>
      <c r="Z1613" s="227"/>
      <c r="AA1613" s="227"/>
      <c r="AB1613" s="227"/>
      <c r="AC1613" s="227"/>
    </row>
    <row r="1614" spans="2:29">
      <c r="B1614" s="66" t="e">
        <f>LEFT(VLOOKUP(K1614,'TCon08 al 2019-02-26'!$A$1:$H$68,6,0),6)</f>
        <v>#N/A</v>
      </c>
      <c r="C1614" s="66" t="e">
        <f t="shared" si="113"/>
        <v>#N/A</v>
      </c>
      <c r="D1614" s="66" t="e">
        <f>VLOOKUP(K1614,'TCon08 al 2019-02-26'!$A$1:$H$68,8,0)</f>
        <v>#N/A</v>
      </c>
      <c r="E1614" s="221">
        <f t="shared" si="114"/>
        <v>1900</v>
      </c>
      <c r="F1614" s="66">
        <f t="shared" si="115"/>
        <v>0</v>
      </c>
      <c r="G1614" s="10" t="str">
        <f t="shared" si="116"/>
        <v>19000</v>
      </c>
      <c r="H1614" s="227"/>
      <c r="I1614" s="227"/>
      <c r="J1614" s="228"/>
      <c r="K1614" s="227"/>
      <c r="L1614" s="227"/>
      <c r="M1614" s="227"/>
      <c r="N1614" s="581"/>
      <c r="O1614" s="227"/>
      <c r="P1614" s="581"/>
      <c r="Q1614" s="227"/>
      <c r="R1614" s="227"/>
      <c r="S1614" s="227"/>
      <c r="T1614" s="227"/>
      <c r="U1614" s="227"/>
      <c r="V1614" s="227"/>
      <c r="W1614" s="227"/>
      <c r="X1614" s="227"/>
      <c r="Y1614" s="227"/>
      <c r="Z1614" s="227"/>
      <c r="AA1614" s="227"/>
      <c r="AB1614" s="227"/>
      <c r="AC1614" s="227"/>
    </row>
    <row r="1615" spans="2:29">
      <c r="B1615" s="66" t="e">
        <f>LEFT(VLOOKUP(K1615,'TCon08 al 2019-02-26'!$A$1:$H$68,6,0),6)</f>
        <v>#N/A</v>
      </c>
      <c r="C1615" s="66" t="e">
        <f t="shared" si="113"/>
        <v>#N/A</v>
      </c>
      <c r="D1615" s="66" t="e">
        <f>VLOOKUP(K1615,'TCon08 al 2019-02-26'!$A$1:$H$68,8,0)</f>
        <v>#N/A</v>
      </c>
      <c r="E1615" s="221">
        <f t="shared" si="114"/>
        <v>1900</v>
      </c>
      <c r="F1615" s="66">
        <f t="shared" si="115"/>
        <v>0</v>
      </c>
      <c r="G1615" s="10" t="str">
        <f t="shared" si="116"/>
        <v>19000</v>
      </c>
      <c r="H1615" s="227"/>
      <c r="I1615" s="227"/>
      <c r="J1615" s="228"/>
      <c r="K1615" s="227"/>
      <c r="L1615" s="227"/>
      <c r="M1615" s="227"/>
      <c r="N1615" s="581"/>
      <c r="O1615" s="227"/>
      <c r="P1615" s="581"/>
      <c r="Q1615" s="227"/>
      <c r="R1615" s="227"/>
      <c r="S1615" s="227"/>
      <c r="T1615" s="227"/>
      <c r="U1615" s="227"/>
      <c r="V1615" s="227"/>
      <c r="W1615" s="227"/>
      <c r="X1615" s="227"/>
      <c r="Y1615" s="227"/>
      <c r="Z1615" s="227"/>
      <c r="AA1615" s="227"/>
      <c r="AB1615" s="227"/>
      <c r="AC1615" s="227"/>
    </row>
    <row r="1616" spans="2:29">
      <c r="B1616" s="66" t="e">
        <f>LEFT(VLOOKUP(K1616,'TCon08 al 2019-02-26'!$A$1:$H$68,6,0),6)</f>
        <v>#N/A</v>
      </c>
      <c r="C1616" s="66" t="e">
        <f t="shared" si="113"/>
        <v>#N/A</v>
      </c>
      <c r="D1616" s="66" t="e">
        <f>VLOOKUP(K1616,'TCon08 al 2019-02-26'!$A$1:$H$68,8,0)</f>
        <v>#N/A</v>
      </c>
      <c r="E1616" s="221">
        <f t="shared" si="114"/>
        <v>1900</v>
      </c>
      <c r="F1616" s="66">
        <f t="shared" si="115"/>
        <v>0</v>
      </c>
      <c r="G1616" s="10" t="str">
        <f t="shared" si="116"/>
        <v>19000</v>
      </c>
      <c r="H1616" s="227"/>
      <c r="I1616" s="227"/>
      <c r="J1616" s="228"/>
      <c r="K1616" s="227"/>
      <c r="L1616" s="227"/>
      <c r="M1616" s="227"/>
      <c r="N1616" s="581"/>
      <c r="O1616" s="227"/>
      <c r="P1616" s="581"/>
      <c r="Q1616" s="227"/>
      <c r="R1616" s="227"/>
      <c r="S1616" s="227"/>
      <c r="T1616" s="227"/>
      <c r="U1616" s="227"/>
      <c r="V1616" s="227"/>
      <c r="W1616" s="227"/>
      <c r="X1616" s="227"/>
      <c r="Y1616" s="227"/>
      <c r="Z1616" s="227"/>
      <c r="AA1616" s="227"/>
      <c r="AB1616" s="227"/>
      <c r="AC1616" s="227"/>
    </row>
    <row r="1617" spans="2:29">
      <c r="B1617" s="66" t="e">
        <f>LEFT(VLOOKUP(K1617,'TCon08 al 2019-02-26'!$A$1:$H$68,6,0),6)</f>
        <v>#N/A</v>
      </c>
      <c r="C1617" s="66" t="e">
        <f t="shared" si="113"/>
        <v>#N/A</v>
      </c>
      <c r="D1617" s="66" t="e">
        <f>VLOOKUP(K1617,'TCon08 al 2019-02-26'!$A$1:$H$68,8,0)</f>
        <v>#N/A</v>
      </c>
      <c r="E1617" s="221">
        <f t="shared" si="114"/>
        <v>1900</v>
      </c>
      <c r="F1617" s="66">
        <f t="shared" si="115"/>
        <v>0</v>
      </c>
      <c r="G1617" s="10" t="str">
        <f t="shared" si="116"/>
        <v>19000</v>
      </c>
      <c r="H1617" s="227"/>
      <c r="I1617" s="227"/>
      <c r="J1617" s="228"/>
      <c r="K1617" s="227"/>
      <c r="L1617" s="227"/>
      <c r="M1617" s="227"/>
      <c r="N1617" s="581"/>
      <c r="O1617" s="227"/>
      <c r="P1617" s="581"/>
      <c r="Q1617" s="227"/>
      <c r="R1617" s="227"/>
      <c r="S1617" s="227"/>
      <c r="T1617" s="227"/>
      <c r="U1617" s="227"/>
      <c r="V1617" s="227"/>
      <c r="W1617" s="227"/>
      <c r="X1617" s="227"/>
      <c r="Y1617" s="227"/>
      <c r="Z1617" s="227"/>
      <c r="AA1617" s="227"/>
      <c r="AB1617" s="227"/>
      <c r="AC1617" s="227"/>
    </row>
    <row r="1618" spans="2:29">
      <c r="B1618" s="66" t="e">
        <f>LEFT(VLOOKUP(K1618,'TCon08 al 2019-02-26'!$A$1:$H$68,6,0),6)</f>
        <v>#N/A</v>
      </c>
      <c r="C1618" s="66" t="e">
        <f t="shared" si="113"/>
        <v>#N/A</v>
      </c>
      <c r="D1618" s="66" t="e">
        <f>VLOOKUP(K1618,'TCon08 al 2019-02-26'!$A$1:$H$68,8,0)</f>
        <v>#N/A</v>
      </c>
      <c r="E1618" s="221">
        <f t="shared" si="114"/>
        <v>1900</v>
      </c>
      <c r="F1618" s="66">
        <f t="shared" si="115"/>
        <v>0</v>
      </c>
      <c r="G1618" s="10" t="str">
        <f t="shared" si="116"/>
        <v>19000</v>
      </c>
      <c r="H1618" s="227"/>
      <c r="I1618" s="227"/>
      <c r="J1618" s="228"/>
      <c r="K1618" s="227"/>
      <c r="L1618" s="227"/>
      <c r="M1618" s="227"/>
      <c r="N1618" s="581"/>
      <c r="O1618" s="227"/>
      <c r="P1618" s="581"/>
      <c r="Q1618" s="227"/>
      <c r="R1618" s="227"/>
      <c r="S1618" s="227"/>
      <c r="T1618" s="227"/>
      <c r="U1618" s="227"/>
      <c r="V1618" s="227"/>
      <c r="W1618" s="227"/>
      <c r="X1618" s="227"/>
      <c r="Y1618" s="227"/>
      <c r="Z1618" s="227"/>
      <c r="AA1618" s="227"/>
      <c r="AB1618" s="227"/>
      <c r="AC1618" s="227"/>
    </row>
    <row r="1619" spans="2:29">
      <c r="B1619" s="66" t="e">
        <f>LEFT(VLOOKUP(K1619,'TCon08 al 2019-02-26'!$A$1:$H$68,6,0),6)</f>
        <v>#N/A</v>
      </c>
      <c r="C1619" s="66" t="e">
        <f t="shared" si="113"/>
        <v>#N/A</v>
      </c>
      <c r="D1619" s="66" t="e">
        <f>VLOOKUP(K1619,'TCon08 al 2019-02-26'!$A$1:$H$68,8,0)</f>
        <v>#N/A</v>
      </c>
      <c r="E1619" s="221">
        <f t="shared" si="114"/>
        <v>1900</v>
      </c>
      <c r="F1619" s="66">
        <f t="shared" si="115"/>
        <v>0</v>
      </c>
      <c r="G1619" s="10" t="str">
        <f t="shared" si="116"/>
        <v>19000</v>
      </c>
      <c r="H1619" s="227"/>
      <c r="I1619" s="227"/>
      <c r="J1619" s="228"/>
      <c r="K1619" s="227"/>
      <c r="L1619" s="227"/>
      <c r="M1619" s="227"/>
      <c r="N1619" s="581"/>
      <c r="O1619" s="227"/>
      <c r="P1619" s="581"/>
      <c r="Q1619" s="227"/>
      <c r="R1619" s="227"/>
      <c r="S1619" s="227"/>
      <c r="T1619" s="227"/>
      <c r="U1619" s="227"/>
      <c r="V1619" s="227"/>
      <c r="W1619" s="227"/>
      <c r="X1619" s="227"/>
      <c r="Y1619" s="227"/>
      <c r="Z1619" s="227"/>
      <c r="AA1619" s="227"/>
      <c r="AB1619" s="227"/>
      <c r="AC1619" s="227"/>
    </row>
    <row r="1620" spans="2:29">
      <c r="B1620" s="66" t="e">
        <f>LEFT(VLOOKUP(K1620,'TCon08 al 2019-02-26'!$A$1:$H$68,6,0),6)</f>
        <v>#N/A</v>
      </c>
      <c r="C1620" s="66" t="e">
        <f t="shared" si="113"/>
        <v>#N/A</v>
      </c>
      <c r="D1620" s="66" t="e">
        <f>VLOOKUP(K1620,'TCon08 al 2019-02-26'!$A$1:$H$68,8,0)</f>
        <v>#N/A</v>
      </c>
      <c r="E1620" s="221">
        <f t="shared" si="114"/>
        <v>1900</v>
      </c>
      <c r="F1620" s="66">
        <f t="shared" si="115"/>
        <v>0</v>
      </c>
      <c r="G1620" s="10" t="str">
        <f t="shared" si="116"/>
        <v>19000</v>
      </c>
      <c r="H1620" s="227"/>
      <c r="I1620" s="227"/>
      <c r="J1620" s="228"/>
      <c r="K1620" s="227"/>
      <c r="L1620" s="227"/>
      <c r="M1620" s="227"/>
      <c r="N1620" s="581"/>
      <c r="O1620" s="227"/>
      <c r="P1620" s="581"/>
      <c r="Q1620" s="227"/>
      <c r="R1620" s="227"/>
      <c r="S1620" s="227"/>
      <c r="T1620" s="227"/>
      <c r="U1620" s="227"/>
      <c r="V1620" s="227"/>
      <c r="W1620" s="227"/>
      <c r="X1620" s="227"/>
      <c r="Y1620" s="227"/>
      <c r="Z1620" s="227"/>
      <c r="AA1620" s="227"/>
      <c r="AB1620" s="227"/>
      <c r="AC1620" s="227"/>
    </row>
    <row r="1621" spans="2:29">
      <c r="B1621" s="66" t="e">
        <f>LEFT(VLOOKUP(K1621,'TCon08 al 2019-02-26'!$A$1:$H$68,6,0),6)</f>
        <v>#N/A</v>
      </c>
      <c r="C1621" s="66" t="e">
        <f t="shared" si="113"/>
        <v>#N/A</v>
      </c>
      <c r="D1621" s="66" t="e">
        <f>VLOOKUP(K1621,'TCon08 al 2019-02-26'!$A$1:$H$68,8,0)</f>
        <v>#N/A</v>
      </c>
      <c r="E1621" s="221">
        <f t="shared" si="114"/>
        <v>1900</v>
      </c>
      <c r="F1621" s="66">
        <f t="shared" si="115"/>
        <v>0</v>
      </c>
      <c r="G1621" s="10" t="str">
        <f t="shared" si="116"/>
        <v>19000</v>
      </c>
      <c r="H1621" s="227"/>
      <c r="I1621" s="227"/>
      <c r="J1621" s="228"/>
      <c r="K1621" s="227"/>
      <c r="L1621" s="227"/>
      <c r="M1621" s="227"/>
      <c r="N1621" s="581"/>
      <c r="O1621" s="227"/>
      <c r="P1621" s="581"/>
      <c r="Q1621" s="227"/>
      <c r="R1621" s="227"/>
      <c r="S1621" s="227"/>
      <c r="T1621" s="227"/>
      <c r="U1621" s="227"/>
      <c r="V1621" s="227"/>
      <c r="W1621" s="227"/>
      <c r="X1621" s="227"/>
      <c r="Y1621" s="227"/>
      <c r="Z1621" s="227"/>
      <c r="AA1621" s="227"/>
      <c r="AB1621" s="227"/>
      <c r="AC1621" s="227"/>
    </row>
    <row r="1622" spans="2:29">
      <c r="B1622" s="66" t="e">
        <f>LEFT(VLOOKUP(K1622,'TCon08 al 2019-02-26'!$A$1:$H$68,6,0),6)</f>
        <v>#N/A</v>
      </c>
      <c r="C1622" s="66" t="e">
        <f t="shared" si="113"/>
        <v>#N/A</v>
      </c>
      <c r="D1622" s="66" t="e">
        <f>VLOOKUP(K1622,'TCon08 al 2019-02-26'!$A$1:$H$68,8,0)</f>
        <v>#N/A</v>
      </c>
      <c r="E1622" s="221">
        <f t="shared" si="114"/>
        <v>1900</v>
      </c>
      <c r="F1622" s="66">
        <f t="shared" si="115"/>
        <v>0</v>
      </c>
      <c r="G1622" s="10" t="str">
        <f t="shared" si="116"/>
        <v>19000</v>
      </c>
      <c r="H1622" s="227"/>
      <c r="I1622" s="227"/>
      <c r="J1622" s="228"/>
      <c r="K1622" s="227"/>
      <c r="L1622" s="227"/>
      <c r="M1622" s="227"/>
      <c r="N1622" s="581"/>
      <c r="O1622" s="227"/>
      <c r="P1622" s="581"/>
      <c r="Q1622" s="227"/>
      <c r="R1622" s="227"/>
      <c r="S1622" s="227"/>
      <c r="T1622" s="227"/>
      <c r="U1622" s="227"/>
      <c r="V1622" s="227"/>
      <c r="W1622" s="227"/>
      <c r="X1622" s="227"/>
      <c r="Y1622" s="227"/>
      <c r="Z1622" s="227"/>
      <c r="AA1622" s="227"/>
      <c r="AB1622" s="227"/>
      <c r="AC1622" s="227"/>
    </row>
    <row r="1623" spans="2:29">
      <c r="B1623" s="66" t="e">
        <f>LEFT(VLOOKUP(K1623,'TCon08 al 2019-02-26'!$A$1:$H$68,6,0),6)</f>
        <v>#N/A</v>
      </c>
      <c r="C1623" s="66" t="e">
        <f t="shared" si="113"/>
        <v>#N/A</v>
      </c>
      <c r="D1623" s="66" t="e">
        <f>VLOOKUP(K1623,'TCon08 al 2019-02-26'!$A$1:$H$68,8,0)</f>
        <v>#N/A</v>
      </c>
      <c r="E1623" s="221">
        <f t="shared" si="114"/>
        <v>1900</v>
      </c>
      <c r="F1623" s="66">
        <f t="shared" si="115"/>
        <v>0</v>
      </c>
      <c r="G1623" s="10" t="str">
        <f t="shared" si="116"/>
        <v>19000</v>
      </c>
      <c r="H1623" s="227"/>
      <c r="I1623" s="227"/>
      <c r="J1623" s="228"/>
      <c r="K1623" s="227"/>
      <c r="L1623" s="227"/>
      <c r="M1623" s="227"/>
      <c r="N1623" s="581"/>
      <c r="O1623" s="227"/>
      <c r="P1623" s="581"/>
      <c r="Q1623" s="227"/>
      <c r="R1623" s="227"/>
      <c r="S1623" s="227"/>
      <c r="T1623" s="227"/>
      <c r="U1623" s="227"/>
      <c r="V1623" s="227"/>
      <c r="W1623" s="227"/>
      <c r="X1623" s="227"/>
      <c r="Y1623" s="227"/>
      <c r="Z1623" s="227"/>
      <c r="AA1623" s="227"/>
      <c r="AB1623" s="227"/>
      <c r="AC1623" s="227"/>
    </row>
    <row r="1624" spans="2:29">
      <c r="B1624" s="66" t="e">
        <f>LEFT(VLOOKUP(K1624,'TCon08 al 2019-02-26'!$A$1:$H$68,6,0),6)</f>
        <v>#N/A</v>
      </c>
      <c r="C1624" s="66" t="e">
        <f t="shared" si="113"/>
        <v>#N/A</v>
      </c>
      <c r="D1624" s="66" t="e">
        <f>VLOOKUP(K1624,'TCon08 al 2019-02-26'!$A$1:$H$68,8,0)</f>
        <v>#N/A</v>
      </c>
      <c r="E1624" s="221">
        <f t="shared" si="114"/>
        <v>1900</v>
      </c>
      <c r="F1624" s="66">
        <f t="shared" si="115"/>
        <v>0</v>
      </c>
      <c r="G1624" s="10" t="str">
        <f t="shared" si="116"/>
        <v>19000</v>
      </c>
      <c r="H1624" s="227"/>
      <c r="I1624" s="227"/>
      <c r="J1624" s="228"/>
      <c r="K1624" s="227"/>
      <c r="L1624" s="227"/>
      <c r="M1624" s="227"/>
      <c r="N1624" s="581"/>
      <c r="O1624" s="227"/>
      <c r="P1624" s="581"/>
      <c r="Q1624" s="227"/>
      <c r="R1624" s="227"/>
      <c r="S1624" s="227"/>
      <c r="T1624" s="227"/>
      <c r="U1624" s="227"/>
      <c r="V1624" s="227"/>
      <c r="W1624" s="227"/>
      <c r="X1624" s="227"/>
      <c r="Y1624" s="227"/>
      <c r="Z1624" s="227"/>
      <c r="AA1624" s="227"/>
      <c r="AB1624" s="227"/>
      <c r="AC1624" s="227"/>
    </row>
    <row r="1625" spans="2:29">
      <c r="B1625" s="66" t="e">
        <f>LEFT(VLOOKUP(K1625,'TCon08 al 2019-02-26'!$A$1:$H$68,6,0),6)</f>
        <v>#N/A</v>
      </c>
      <c r="C1625" s="66" t="e">
        <f t="shared" si="113"/>
        <v>#N/A</v>
      </c>
      <c r="D1625" s="66" t="e">
        <f>VLOOKUP(K1625,'TCon08 al 2019-02-26'!$A$1:$H$68,8,0)</f>
        <v>#N/A</v>
      </c>
      <c r="E1625" s="221">
        <f t="shared" si="114"/>
        <v>1900</v>
      </c>
      <c r="F1625" s="66">
        <f t="shared" si="115"/>
        <v>0</v>
      </c>
      <c r="G1625" s="10" t="str">
        <f t="shared" si="116"/>
        <v>19000</v>
      </c>
      <c r="H1625" s="227"/>
      <c r="I1625" s="227"/>
      <c r="J1625" s="228"/>
      <c r="K1625" s="227"/>
      <c r="L1625" s="227"/>
      <c r="M1625" s="227"/>
      <c r="N1625" s="581"/>
      <c r="O1625" s="227"/>
      <c r="P1625" s="581"/>
      <c r="Q1625" s="227"/>
      <c r="R1625" s="227"/>
      <c r="S1625" s="227"/>
      <c r="T1625" s="227"/>
      <c r="U1625" s="227"/>
      <c r="V1625" s="227"/>
      <c r="W1625" s="227"/>
      <c r="X1625" s="227"/>
      <c r="Y1625" s="227"/>
      <c r="Z1625" s="227"/>
      <c r="AA1625" s="227"/>
      <c r="AB1625" s="227"/>
      <c r="AC1625" s="227"/>
    </row>
    <row r="1626" spans="2:29">
      <c r="B1626" s="66" t="e">
        <f>LEFT(VLOOKUP(K1626,'TCon08 al 2019-02-26'!$A$1:$H$68,6,0),6)</f>
        <v>#N/A</v>
      </c>
      <c r="C1626" s="66" t="e">
        <f t="shared" si="113"/>
        <v>#N/A</v>
      </c>
      <c r="D1626" s="66" t="e">
        <f>VLOOKUP(K1626,'TCon08 al 2019-02-26'!$A$1:$H$68,8,0)</f>
        <v>#N/A</v>
      </c>
      <c r="E1626" s="221">
        <f t="shared" si="114"/>
        <v>1900</v>
      </c>
      <c r="F1626" s="66">
        <f t="shared" si="115"/>
        <v>0</v>
      </c>
      <c r="G1626" s="10" t="str">
        <f t="shared" si="116"/>
        <v>19000</v>
      </c>
      <c r="H1626" s="227"/>
      <c r="I1626" s="227"/>
      <c r="J1626" s="228"/>
      <c r="K1626" s="227"/>
      <c r="L1626" s="227"/>
      <c r="M1626" s="227"/>
      <c r="N1626" s="581"/>
      <c r="O1626" s="227"/>
      <c r="P1626" s="581"/>
      <c r="Q1626" s="227"/>
      <c r="R1626" s="227"/>
      <c r="S1626" s="227"/>
      <c r="T1626" s="227"/>
      <c r="U1626" s="227"/>
      <c r="V1626" s="227"/>
      <c r="W1626" s="227"/>
      <c r="X1626" s="227"/>
      <c r="Y1626" s="227"/>
      <c r="Z1626" s="227"/>
      <c r="AA1626" s="227"/>
      <c r="AB1626" s="227"/>
      <c r="AC1626" s="227"/>
    </row>
    <row r="1627" spans="2:29">
      <c r="B1627" s="66" t="e">
        <f>LEFT(VLOOKUP(K1627,'TCon08 al 2019-02-26'!$A$1:$H$68,6,0),6)</f>
        <v>#N/A</v>
      </c>
      <c r="C1627" s="66" t="e">
        <f t="shared" si="113"/>
        <v>#N/A</v>
      </c>
      <c r="D1627" s="66" t="e">
        <f>VLOOKUP(K1627,'TCon08 al 2019-02-26'!$A$1:$H$68,8,0)</f>
        <v>#N/A</v>
      </c>
      <c r="E1627" s="221">
        <f t="shared" si="114"/>
        <v>1900</v>
      </c>
      <c r="F1627" s="66">
        <f t="shared" si="115"/>
        <v>0</v>
      </c>
      <c r="G1627" s="10" t="str">
        <f t="shared" si="116"/>
        <v>19000</v>
      </c>
      <c r="H1627" s="227"/>
      <c r="I1627" s="227"/>
      <c r="J1627" s="228"/>
      <c r="K1627" s="227"/>
      <c r="L1627" s="227"/>
      <c r="M1627" s="227"/>
      <c r="N1627" s="581"/>
      <c r="O1627" s="227"/>
      <c r="P1627" s="581"/>
      <c r="Q1627" s="227"/>
      <c r="R1627" s="227"/>
      <c r="S1627" s="227"/>
      <c r="T1627" s="227"/>
      <c r="U1627" s="227"/>
      <c r="V1627" s="227"/>
      <c r="W1627" s="227"/>
      <c r="X1627" s="227"/>
      <c r="Y1627" s="227"/>
      <c r="Z1627" s="227"/>
      <c r="AA1627" s="227"/>
      <c r="AB1627" s="227"/>
      <c r="AC1627" s="227"/>
    </row>
    <row r="1628" spans="2:29">
      <c r="B1628" s="66" t="e">
        <f>LEFT(VLOOKUP(K1628,'TCon08 al 2019-02-26'!$A$1:$H$68,6,0),6)</f>
        <v>#N/A</v>
      </c>
      <c r="C1628" s="66" t="e">
        <f t="shared" si="113"/>
        <v>#N/A</v>
      </c>
      <c r="D1628" s="66" t="e">
        <f>VLOOKUP(K1628,'TCon08 al 2019-02-26'!$A$1:$H$68,8,0)</f>
        <v>#N/A</v>
      </c>
      <c r="E1628" s="221">
        <f t="shared" si="114"/>
        <v>1900</v>
      </c>
      <c r="F1628" s="66">
        <f t="shared" si="115"/>
        <v>0</v>
      </c>
      <c r="G1628" s="10" t="str">
        <f t="shared" si="116"/>
        <v>19000</v>
      </c>
      <c r="H1628" s="227"/>
      <c r="I1628" s="227"/>
      <c r="J1628" s="228"/>
      <c r="K1628" s="227"/>
      <c r="L1628" s="227"/>
      <c r="M1628" s="227"/>
      <c r="N1628" s="581"/>
      <c r="O1628" s="227"/>
      <c r="P1628" s="581"/>
      <c r="Q1628" s="227"/>
      <c r="R1628" s="227"/>
      <c r="S1628" s="227"/>
      <c r="T1628" s="227"/>
      <c r="U1628" s="227"/>
      <c r="V1628" s="227"/>
      <c r="W1628" s="227"/>
      <c r="X1628" s="227"/>
      <c r="Y1628" s="227"/>
      <c r="Z1628" s="227"/>
      <c r="AA1628" s="227"/>
      <c r="AB1628" s="227"/>
      <c r="AC1628" s="227"/>
    </row>
    <row r="1629" spans="2:29">
      <c r="B1629" s="66" t="e">
        <f>LEFT(VLOOKUP(K1629,'TCon08 al 2019-02-26'!$A$1:$H$68,6,0),6)</f>
        <v>#N/A</v>
      </c>
      <c r="C1629" s="66" t="e">
        <f t="shared" si="113"/>
        <v>#N/A</v>
      </c>
      <c r="D1629" s="66" t="e">
        <f>VLOOKUP(K1629,'TCon08 al 2019-02-26'!$A$1:$H$68,8,0)</f>
        <v>#N/A</v>
      </c>
      <c r="E1629" s="221">
        <f t="shared" si="114"/>
        <v>1900</v>
      </c>
      <c r="F1629" s="66">
        <f t="shared" si="115"/>
        <v>0</v>
      </c>
      <c r="G1629" s="10" t="str">
        <f t="shared" si="116"/>
        <v>19000</v>
      </c>
      <c r="H1629" s="227"/>
      <c r="I1629" s="227"/>
      <c r="J1629" s="228"/>
      <c r="K1629" s="227"/>
      <c r="L1629" s="227"/>
      <c r="M1629" s="227"/>
      <c r="N1629" s="581"/>
      <c r="O1629" s="227"/>
      <c r="P1629" s="581"/>
      <c r="Q1629" s="227"/>
      <c r="R1629" s="227"/>
      <c r="S1629" s="227"/>
      <c r="T1629" s="227"/>
      <c r="U1629" s="227"/>
      <c r="V1629" s="227"/>
      <c r="W1629" s="227"/>
      <c r="X1629" s="227"/>
      <c r="Y1629" s="227"/>
      <c r="Z1629" s="227"/>
      <c r="AA1629" s="227"/>
      <c r="AB1629" s="227"/>
      <c r="AC1629" s="227"/>
    </row>
    <row r="1630" spans="2:29">
      <c r="B1630" s="66" t="e">
        <f>LEFT(VLOOKUP(K1630,'TCon08 al 2019-02-26'!$A$1:$H$68,6,0),6)</f>
        <v>#N/A</v>
      </c>
      <c r="C1630" s="66" t="e">
        <f t="shared" si="113"/>
        <v>#N/A</v>
      </c>
      <c r="D1630" s="66" t="e">
        <f>VLOOKUP(K1630,'TCon08 al 2019-02-26'!$A$1:$H$68,8,0)</f>
        <v>#N/A</v>
      </c>
      <c r="E1630" s="221">
        <f t="shared" si="114"/>
        <v>1900</v>
      </c>
      <c r="F1630" s="66">
        <f t="shared" si="115"/>
        <v>0</v>
      </c>
      <c r="G1630" s="10" t="str">
        <f t="shared" si="116"/>
        <v>19000</v>
      </c>
      <c r="H1630" s="227"/>
      <c r="I1630" s="227"/>
      <c r="J1630" s="228"/>
      <c r="K1630" s="227"/>
      <c r="L1630" s="227"/>
      <c r="M1630" s="227"/>
      <c r="N1630" s="581"/>
      <c r="O1630" s="227"/>
      <c r="P1630" s="581"/>
      <c r="Q1630" s="227"/>
      <c r="R1630" s="227"/>
      <c r="S1630" s="227"/>
      <c r="T1630" s="227"/>
      <c r="U1630" s="227"/>
      <c r="V1630" s="227"/>
      <c r="W1630" s="227"/>
      <c r="X1630" s="227"/>
      <c r="Y1630" s="227"/>
      <c r="Z1630" s="227"/>
      <c r="AA1630" s="227"/>
      <c r="AB1630" s="227"/>
      <c r="AC1630" s="227"/>
    </row>
    <row r="1631" spans="2:29">
      <c r="B1631" s="66" t="e">
        <f>LEFT(VLOOKUP(K1631,'TCon08 al 2019-02-26'!$A$1:$H$68,6,0),6)</f>
        <v>#N/A</v>
      </c>
      <c r="C1631" s="66" t="e">
        <f t="shared" si="113"/>
        <v>#N/A</v>
      </c>
      <c r="D1631" s="66" t="e">
        <f>VLOOKUP(K1631,'TCon08 al 2019-02-26'!$A$1:$H$68,8,0)</f>
        <v>#N/A</v>
      </c>
      <c r="E1631" s="221">
        <f t="shared" si="114"/>
        <v>1900</v>
      </c>
      <c r="F1631" s="66">
        <f t="shared" si="115"/>
        <v>0</v>
      </c>
      <c r="G1631" s="10" t="str">
        <f t="shared" si="116"/>
        <v>19000</v>
      </c>
      <c r="H1631" s="227"/>
      <c r="I1631" s="227"/>
      <c r="J1631" s="228"/>
      <c r="K1631" s="227"/>
      <c r="L1631" s="227"/>
      <c r="M1631" s="227"/>
      <c r="N1631" s="581"/>
      <c r="O1631" s="227"/>
      <c r="P1631" s="581"/>
      <c r="Q1631" s="227"/>
      <c r="R1631" s="227"/>
      <c r="S1631" s="227"/>
      <c r="T1631" s="227"/>
      <c r="U1631" s="227"/>
      <c r="V1631" s="227"/>
      <c r="W1631" s="227"/>
      <c r="X1631" s="227"/>
      <c r="Y1631" s="227"/>
      <c r="Z1631" s="227"/>
      <c r="AA1631" s="227"/>
      <c r="AB1631" s="227"/>
      <c r="AC1631" s="227"/>
    </row>
    <row r="1632" spans="2:29">
      <c r="B1632" s="66" t="e">
        <f>LEFT(VLOOKUP(K1632,'TCon08 al 2019-02-26'!$A$1:$H$68,6,0),6)</f>
        <v>#N/A</v>
      </c>
      <c r="C1632" s="66" t="e">
        <f t="shared" si="113"/>
        <v>#N/A</v>
      </c>
      <c r="D1632" s="66" t="e">
        <f>VLOOKUP(K1632,'TCon08 al 2019-02-26'!$A$1:$H$68,8,0)</f>
        <v>#N/A</v>
      </c>
      <c r="E1632" s="221">
        <f t="shared" si="114"/>
        <v>1900</v>
      </c>
      <c r="F1632" s="66">
        <f t="shared" si="115"/>
        <v>0</v>
      </c>
      <c r="G1632" s="10" t="str">
        <f t="shared" si="116"/>
        <v>19000</v>
      </c>
      <c r="H1632" s="227"/>
      <c r="I1632" s="227"/>
      <c r="J1632" s="228"/>
      <c r="K1632" s="227"/>
      <c r="L1632" s="227"/>
      <c r="M1632" s="227"/>
      <c r="N1632" s="581"/>
      <c r="O1632" s="227"/>
      <c r="P1632" s="581"/>
      <c r="Q1632" s="227"/>
      <c r="R1632" s="227"/>
      <c r="S1632" s="227"/>
      <c r="T1632" s="227"/>
      <c r="U1632" s="227"/>
      <c r="V1632" s="227"/>
      <c r="W1632" s="227"/>
      <c r="X1632" s="227"/>
      <c r="Y1632" s="227"/>
      <c r="Z1632" s="227"/>
      <c r="AA1632" s="227"/>
      <c r="AB1632" s="227"/>
      <c r="AC1632" s="227"/>
    </row>
    <row r="1633" spans="2:29">
      <c r="B1633" s="66" t="e">
        <f>LEFT(VLOOKUP(K1633,'TCon08 al 2019-02-26'!$A$1:$H$68,6,0),6)</f>
        <v>#N/A</v>
      </c>
      <c r="C1633" s="66" t="e">
        <f t="shared" si="113"/>
        <v>#N/A</v>
      </c>
      <c r="D1633" s="66" t="e">
        <f>VLOOKUP(K1633,'TCon08 al 2019-02-26'!$A$1:$H$68,8,0)</f>
        <v>#N/A</v>
      </c>
      <c r="E1633" s="221">
        <f t="shared" si="114"/>
        <v>1900</v>
      </c>
      <c r="F1633" s="66">
        <f t="shared" si="115"/>
        <v>0</v>
      </c>
      <c r="G1633" s="10" t="str">
        <f t="shared" si="116"/>
        <v>19000</v>
      </c>
      <c r="H1633" s="227"/>
      <c r="I1633" s="227"/>
      <c r="J1633" s="228"/>
      <c r="K1633" s="227"/>
      <c r="L1633" s="227"/>
      <c r="M1633" s="227"/>
      <c r="N1633" s="581"/>
      <c r="O1633" s="227"/>
      <c r="P1633" s="581"/>
      <c r="Q1633" s="227"/>
      <c r="R1633" s="227"/>
      <c r="S1633" s="227"/>
      <c r="T1633" s="227"/>
      <c r="U1633" s="227"/>
      <c r="V1633" s="227"/>
      <c r="W1633" s="227"/>
      <c r="X1633" s="227"/>
      <c r="Y1633" s="227"/>
      <c r="Z1633" s="227"/>
      <c r="AA1633" s="227"/>
      <c r="AB1633" s="227"/>
      <c r="AC1633" s="227"/>
    </row>
    <row r="1634" spans="2:29">
      <c r="B1634" s="66" t="e">
        <f>LEFT(VLOOKUP(K1634,'TCon08 al 2019-02-26'!$A$1:$H$68,6,0),6)</f>
        <v>#N/A</v>
      </c>
      <c r="C1634" s="66" t="e">
        <f t="shared" si="113"/>
        <v>#N/A</v>
      </c>
      <c r="D1634" s="66" t="e">
        <f>VLOOKUP(K1634,'TCon08 al 2019-02-26'!$A$1:$H$68,8,0)</f>
        <v>#N/A</v>
      </c>
      <c r="E1634" s="221">
        <f t="shared" si="114"/>
        <v>1900</v>
      </c>
      <c r="F1634" s="66">
        <f t="shared" si="115"/>
        <v>0</v>
      </c>
      <c r="G1634" s="10" t="str">
        <f t="shared" si="116"/>
        <v>19000</v>
      </c>
      <c r="H1634" s="227"/>
      <c r="I1634" s="227"/>
      <c r="J1634" s="228"/>
      <c r="K1634" s="227"/>
      <c r="L1634" s="227"/>
      <c r="M1634" s="227"/>
      <c r="N1634" s="581"/>
      <c r="O1634" s="227"/>
      <c r="P1634" s="581"/>
      <c r="Q1634" s="227"/>
      <c r="R1634" s="227"/>
      <c r="S1634" s="227"/>
      <c r="T1634" s="227"/>
      <c r="U1634" s="227"/>
      <c r="V1634" s="227"/>
      <c r="W1634" s="227"/>
      <c r="X1634" s="227"/>
      <c r="Y1634" s="227"/>
      <c r="Z1634" s="227"/>
      <c r="AA1634" s="227"/>
      <c r="AB1634" s="227"/>
      <c r="AC1634" s="227"/>
    </row>
    <row r="1635" spans="2:29">
      <c r="B1635" s="66" t="e">
        <f>LEFT(VLOOKUP(K1635,'TCon08 al 2019-02-26'!$A$1:$H$68,6,0),6)</f>
        <v>#N/A</v>
      </c>
      <c r="C1635" s="66" t="e">
        <f t="shared" si="113"/>
        <v>#N/A</v>
      </c>
      <c r="D1635" s="66" t="e">
        <f>VLOOKUP(K1635,'TCon08 al 2019-02-26'!$A$1:$H$68,8,0)</f>
        <v>#N/A</v>
      </c>
      <c r="E1635" s="221">
        <f t="shared" si="114"/>
        <v>1900</v>
      </c>
      <c r="F1635" s="66">
        <f t="shared" si="115"/>
        <v>0</v>
      </c>
      <c r="G1635" s="10" t="str">
        <f t="shared" si="116"/>
        <v>19000</v>
      </c>
      <c r="H1635" s="227"/>
      <c r="I1635" s="227"/>
      <c r="J1635" s="228"/>
      <c r="K1635" s="227"/>
      <c r="L1635" s="227"/>
      <c r="M1635" s="227"/>
      <c r="N1635" s="581"/>
      <c r="O1635" s="227"/>
      <c r="P1635" s="581"/>
      <c r="Q1635" s="227"/>
      <c r="R1635" s="227"/>
      <c r="S1635" s="227"/>
      <c r="T1635" s="227"/>
      <c r="U1635" s="227"/>
      <c r="V1635" s="227"/>
      <c r="W1635" s="227"/>
      <c r="X1635" s="227"/>
      <c r="Y1635" s="227"/>
      <c r="Z1635" s="227"/>
      <c r="AA1635" s="227"/>
      <c r="AB1635" s="227"/>
      <c r="AC1635" s="227"/>
    </row>
    <row r="1636" spans="2:29">
      <c r="B1636" s="66" t="e">
        <f>LEFT(VLOOKUP(K1636,'TCon08 al 2019-02-26'!$A$1:$H$68,6,0),6)</f>
        <v>#N/A</v>
      </c>
      <c r="C1636" s="66" t="e">
        <f t="shared" si="113"/>
        <v>#N/A</v>
      </c>
      <c r="D1636" s="66" t="e">
        <f>VLOOKUP(K1636,'TCon08 al 2019-02-26'!$A$1:$H$68,8,0)</f>
        <v>#N/A</v>
      </c>
      <c r="E1636" s="221">
        <f t="shared" si="114"/>
        <v>1900</v>
      </c>
      <c r="F1636" s="66">
        <f t="shared" si="115"/>
        <v>0</v>
      </c>
      <c r="G1636" s="10" t="str">
        <f t="shared" si="116"/>
        <v>19000</v>
      </c>
      <c r="H1636" s="227"/>
      <c r="I1636" s="227"/>
      <c r="J1636" s="228"/>
      <c r="K1636" s="227"/>
      <c r="L1636" s="227"/>
      <c r="M1636" s="227"/>
      <c r="N1636" s="581"/>
      <c r="O1636" s="227"/>
      <c r="P1636" s="581"/>
      <c r="Q1636" s="227"/>
      <c r="R1636" s="227"/>
      <c r="S1636" s="227"/>
      <c r="T1636" s="227"/>
      <c r="U1636" s="227"/>
      <c r="V1636" s="227"/>
      <c r="W1636" s="227"/>
      <c r="X1636" s="227"/>
      <c r="Y1636" s="227"/>
      <c r="Z1636" s="227"/>
      <c r="AA1636" s="227"/>
      <c r="AB1636" s="227"/>
      <c r="AC1636" s="227"/>
    </row>
    <row r="1637" spans="2:29">
      <c r="B1637" s="66" t="e">
        <f>LEFT(VLOOKUP(K1637,'TCon08 al 2019-02-26'!$A$1:$H$68,6,0),6)</f>
        <v>#N/A</v>
      </c>
      <c r="C1637" s="66" t="e">
        <f t="shared" si="113"/>
        <v>#N/A</v>
      </c>
      <c r="D1637" s="66" t="e">
        <f>VLOOKUP(K1637,'TCon08 al 2019-02-26'!$A$1:$H$68,8,0)</f>
        <v>#N/A</v>
      </c>
      <c r="E1637" s="221">
        <f t="shared" si="114"/>
        <v>1900</v>
      </c>
      <c r="F1637" s="66">
        <f t="shared" si="115"/>
        <v>0</v>
      </c>
      <c r="G1637" s="10" t="str">
        <f t="shared" si="116"/>
        <v>19000</v>
      </c>
      <c r="H1637" s="227"/>
      <c r="I1637" s="227"/>
      <c r="J1637" s="228"/>
      <c r="K1637" s="227"/>
      <c r="L1637" s="227"/>
      <c r="M1637" s="227"/>
      <c r="N1637" s="581"/>
      <c r="O1637" s="227"/>
      <c r="P1637" s="581"/>
      <c r="Q1637" s="227"/>
      <c r="R1637" s="227"/>
      <c r="S1637" s="227"/>
      <c r="T1637" s="227"/>
      <c r="U1637" s="227"/>
      <c r="V1637" s="227"/>
      <c r="W1637" s="227"/>
      <c r="X1637" s="227"/>
      <c r="Y1637" s="227"/>
      <c r="Z1637" s="227"/>
      <c r="AA1637" s="227"/>
      <c r="AB1637" s="227"/>
      <c r="AC1637" s="227"/>
    </row>
    <row r="1638" spans="2:29">
      <c r="B1638" s="66" t="e">
        <f>LEFT(VLOOKUP(K1638,'TCon08 al 2019-02-26'!$A$1:$H$68,6,0),6)</f>
        <v>#N/A</v>
      </c>
      <c r="C1638" s="66" t="e">
        <f t="shared" si="113"/>
        <v>#N/A</v>
      </c>
      <c r="D1638" s="66" t="e">
        <f>VLOOKUP(K1638,'TCon08 al 2019-02-26'!$A$1:$H$68,8,0)</f>
        <v>#N/A</v>
      </c>
      <c r="E1638" s="221">
        <f t="shared" si="114"/>
        <v>1900</v>
      </c>
      <c r="F1638" s="66">
        <f t="shared" si="115"/>
        <v>0</v>
      </c>
      <c r="G1638" s="10" t="str">
        <f t="shared" si="116"/>
        <v>19000</v>
      </c>
      <c r="H1638" s="227"/>
      <c r="I1638" s="227"/>
      <c r="J1638" s="228"/>
      <c r="K1638" s="227"/>
      <c r="L1638" s="227"/>
      <c r="M1638" s="227"/>
      <c r="N1638" s="581"/>
      <c r="O1638" s="227"/>
      <c r="P1638" s="581"/>
      <c r="Q1638" s="227"/>
      <c r="R1638" s="227"/>
      <c r="S1638" s="227"/>
      <c r="T1638" s="227"/>
      <c r="U1638" s="227"/>
      <c r="V1638" s="227"/>
      <c r="W1638" s="227"/>
      <c r="X1638" s="227"/>
      <c r="Y1638" s="227"/>
      <c r="Z1638" s="227"/>
      <c r="AA1638" s="227"/>
      <c r="AB1638" s="227"/>
      <c r="AC1638" s="227"/>
    </row>
    <row r="1639" spans="2:29">
      <c r="B1639" s="66" t="e">
        <f>LEFT(VLOOKUP(K1639,'TCon08 al 2019-02-26'!$A$1:$H$68,6,0),6)</f>
        <v>#N/A</v>
      </c>
      <c r="C1639" s="66" t="e">
        <f t="shared" si="113"/>
        <v>#N/A</v>
      </c>
      <c r="D1639" s="66" t="e">
        <f>VLOOKUP(K1639,'TCon08 al 2019-02-26'!$A$1:$H$68,8,0)</f>
        <v>#N/A</v>
      </c>
      <c r="E1639" s="221">
        <f t="shared" si="114"/>
        <v>1900</v>
      </c>
      <c r="F1639" s="66">
        <f t="shared" si="115"/>
        <v>0</v>
      </c>
      <c r="G1639" s="10" t="str">
        <f t="shared" si="116"/>
        <v>19000</v>
      </c>
      <c r="H1639" s="227"/>
      <c r="I1639" s="227"/>
      <c r="J1639" s="228"/>
      <c r="K1639" s="227"/>
      <c r="L1639" s="227"/>
      <c r="M1639" s="227"/>
      <c r="N1639" s="581"/>
      <c r="O1639" s="227"/>
      <c r="P1639" s="581"/>
      <c r="Q1639" s="227"/>
      <c r="R1639" s="227"/>
      <c r="S1639" s="227"/>
      <c r="T1639" s="227"/>
      <c r="U1639" s="227"/>
      <c r="V1639" s="227"/>
      <c r="W1639" s="227"/>
      <c r="X1639" s="227"/>
      <c r="Y1639" s="227"/>
      <c r="Z1639" s="227"/>
      <c r="AA1639" s="227"/>
      <c r="AB1639" s="227"/>
      <c r="AC1639" s="227"/>
    </row>
    <row r="1640" spans="2:29">
      <c r="B1640" s="66" t="e">
        <f>LEFT(VLOOKUP(K1640,'TCon08 al 2019-02-26'!$A$1:$H$68,6,0),6)</f>
        <v>#N/A</v>
      </c>
      <c r="C1640" s="66" t="e">
        <f t="shared" si="113"/>
        <v>#N/A</v>
      </c>
      <c r="D1640" s="66" t="e">
        <f>VLOOKUP(K1640,'TCon08 al 2019-02-26'!$A$1:$H$68,8,0)</f>
        <v>#N/A</v>
      </c>
      <c r="E1640" s="221">
        <f t="shared" si="114"/>
        <v>1900</v>
      </c>
      <c r="F1640" s="66">
        <f t="shared" si="115"/>
        <v>0</v>
      </c>
      <c r="G1640" s="10" t="str">
        <f t="shared" si="116"/>
        <v>19000</v>
      </c>
      <c r="H1640" s="227"/>
      <c r="I1640" s="227"/>
      <c r="J1640" s="228"/>
      <c r="K1640" s="227"/>
      <c r="L1640" s="227"/>
      <c r="M1640" s="227"/>
      <c r="N1640" s="581"/>
      <c r="O1640" s="227"/>
      <c r="P1640" s="581"/>
      <c r="Q1640" s="227"/>
      <c r="R1640" s="227"/>
      <c r="S1640" s="227"/>
      <c r="T1640" s="227"/>
      <c r="U1640" s="227"/>
      <c r="V1640" s="227"/>
      <c r="W1640" s="227"/>
      <c r="X1640" s="227"/>
      <c r="Y1640" s="227"/>
      <c r="Z1640" s="227"/>
      <c r="AA1640" s="227"/>
      <c r="AB1640" s="227"/>
      <c r="AC1640" s="227"/>
    </row>
    <row r="1641" spans="2:29">
      <c r="B1641" s="66" t="e">
        <f>LEFT(VLOOKUP(K1641,'TCon08 al 2019-02-26'!$A$1:$H$68,6,0),6)</f>
        <v>#N/A</v>
      </c>
      <c r="C1641" s="66" t="e">
        <f t="shared" si="113"/>
        <v>#N/A</v>
      </c>
      <c r="D1641" s="66" t="e">
        <f>VLOOKUP(K1641,'TCon08 al 2019-02-26'!$A$1:$H$68,8,0)</f>
        <v>#N/A</v>
      </c>
      <c r="E1641" s="221">
        <f t="shared" si="114"/>
        <v>1900</v>
      </c>
      <c r="F1641" s="66">
        <f t="shared" si="115"/>
        <v>0</v>
      </c>
      <c r="G1641" s="10" t="str">
        <f t="shared" si="116"/>
        <v>19000</v>
      </c>
      <c r="H1641" s="227"/>
      <c r="I1641" s="227"/>
      <c r="J1641" s="228"/>
      <c r="K1641" s="227"/>
      <c r="L1641" s="227"/>
      <c r="M1641" s="227"/>
      <c r="N1641" s="581"/>
      <c r="O1641" s="227"/>
      <c r="P1641" s="581"/>
      <c r="Q1641" s="227"/>
      <c r="R1641" s="227"/>
      <c r="S1641" s="227"/>
      <c r="T1641" s="227"/>
      <c r="U1641" s="227"/>
      <c r="V1641" s="227"/>
      <c r="W1641" s="227"/>
      <c r="X1641" s="227"/>
      <c r="Y1641" s="227"/>
      <c r="Z1641" s="227"/>
      <c r="AA1641" s="227"/>
      <c r="AB1641" s="227"/>
      <c r="AC1641" s="227"/>
    </row>
    <row r="1642" spans="2:29">
      <c r="B1642" s="66" t="e">
        <f>LEFT(VLOOKUP(K1642,'TCon08 al 2019-02-26'!$A$1:$H$68,6,0),6)</f>
        <v>#N/A</v>
      </c>
      <c r="C1642" s="66" t="e">
        <f t="shared" si="113"/>
        <v>#N/A</v>
      </c>
      <c r="D1642" s="66" t="e">
        <f>VLOOKUP(K1642,'TCon08 al 2019-02-26'!$A$1:$H$68,8,0)</f>
        <v>#N/A</v>
      </c>
      <c r="E1642" s="221">
        <f t="shared" si="114"/>
        <v>1900</v>
      </c>
      <c r="F1642" s="66">
        <f t="shared" si="115"/>
        <v>0</v>
      </c>
      <c r="G1642" s="10" t="str">
        <f t="shared" si="116"/>
        <v>19000</v>
      </c>
      <c r="H1642" s="227"/>
      <c r="I1642" s="227"/>
      <c r="J1642" s="228"/>
      <c r="K1642" s="227"/>
      <c r="L1642" s="227"/>
      <c r="M1642" s="227"/>
      <c r="N1642" s="581"/>
      <c r="O1642" s="227"/>
      <c r="P1642" s="581"/>
      <c r="Q1642" s="227"/>
      <c r="R1642" s="227"/>
      <c r="S1642" s="227"/>
      <c r="T1642" s="227"/>
      <c r="U1642" s="227"/>
      <c r="V1642" s="227"/>
      <c r="W1642" s="227"/>
      <c r="X1642" s="227"/>
      <c r="Y1642" s="227"/>
      <c r="Z1642" s="227"/>
      <c r="AA1642" s="227"/>
      <c r="AB1642" s="227"/>
      <c r="AC1642" s="227"/>
    </row>
    <row r="1643" spans="2:29">
      <c r="B1643" s="66" t="e">
        <f>LEFT(VLOOKUP(K1643,'TCon08 al 2019-02-26'!$A$1:$H$68,6,0),6)</f>
        <v>#N/A</v>
      </c>
      <c r="C1643" s="66" t="e">
        <f t="shared" si="113"/>
        <v>#N/A</v>
      </c>
      <c r="D1643" s="66" t="e">
        <f>VLOOKUP(K1643,'TCon08 al 2019-02-26'!$A$1:$H$68,8,0)</f>
        <v>#N/A</v>
      </c>
      <c r="E1643" s="221">
        <f t="shared" si="114"/>
        <v>1900</v>
      </c>
      <c r="F1643" s="66">
        <f t="shared" si="115"/>
        <v>0</v>
      </c>
      <c r="G1643" s="10" t="str">
        <f t="shared" si="116"/>
        <v>19000</v>
      </c>
      <c r="H1643" s="227"/>
      <c r="I1643" s="227"/>
      <c r="J1643" s="228"/>
      <c r="K1643" s="227"/>
      <c r="L1643" s="227"/>
      <c r="M1643" s="227"/>
      <c r="N1643" s="581"/>
      <c r="O1643" s="227"/>
      <c r="P1643" s="581"/>
      <c r="Q1643" s="227"/>
      <c r="R1643" s="227"/>
      <c r="S1643" s="227"/>
      <c r="T1643" s="227"/>
      <c r="U1643" s="227"/>
      <c r="V1643" s="227"/>
      <c r="W1643" s="227"/>
      <c r="X1643" s="227"/>
      <c r="Y1643" s="227"/>
      <c r="Z1643" s="227"/>
      <c r="AA1643" s="227"/>
      <c r="AB1643" s="227"/>
      <c r="AC1643" s="227"/>
    </row>
    <row r="1644" spans="2:29">
      <c r="B1644" s="66" t="e">
        <f>LEFT(VLOOKUP(K1644,'TCon08 al 2019-02-26'!$A$1:$H$68,6,0),6)</f>
        <v>#N/A</v>
      </c>
      <c r="C1644" s="66" t="e">
        <f t="shared" si="113"/>
        <v>#N/A</v>
      </c>
      <c r="D1644" s="66" t="e">
        <f>VLOOKUP(K1644,'TCon08 al 2019-02-26'!$A$1:$H$68,8,0)</f>
        <v>#N/A</v>
      </c>
      <c r="E1644" s="221">
        <f t="shared" si="114"/>
        <v>1900</v>
      </c>
      <c r="F1644" s="66">
        <f t="shared" si="115"/>
        <v>0</v>
      </c>
      <c r="G1644" s="10" t="str">
        <f t="shared" si="116"/>
        <v>19000</v>
      </c>
      <c r="H1644" s="227"/>
      <c r="I1644" s="227"/>
      <c r="J1644" s="228"/>
      <c r="K1644" s="227"/>
      <c r="L1644" s="227"/>
      <c r="M1644" s="227"/>
      <c r="N1644" s="581"/>
      <c r="O1644" s="227"/>
      <c r="P1644" s="581"/>
      <c r="Q1644" s="227"/>
      <c r="R1644" s="227"/>
      <c r="S1644" s="227"/>
      <c r="T1644" s="227"/>
      <c r="U1644" s="227"/>
      <c r="V1644" s="227"/>
      <c r="W1644" s="227"/>
      <c r="X1644" s="227"/>
      <c r="Y1644" s="227"/>
      <c r="Z1644" s="227"/>
      <c r="AA1644" s="227"/>
      <c r="AB1644" s="227"/>
      <c r="AC1644" s="227"/>
    </row>
    <row r="1645" spans="2:29">
      <c r="B1645" s="66" t="e">
        <f>LEFT(VLOOKUP(K1645,'TCon08 al 2019-02-26'!$A$1:$H$68,6,0),6)</f>
        <v>#N/A</v>
      </c>
      <c r="C1645" s="66" t="e">
        <f t="shared" si="113"/>
        <v>#N/A</v>
      </c>
      <c r="D1645" s="66" t="e">
        <f>VLOOKUP(K1645,'TCon08 al 2019-02-26'!$A$1:$H$68,8,0)</f>
        <v>#N/A</v>
      </c>
      <c r="E1645" s="221">
        <f t="shared" si="114"/>
        <v>1900</v>
      </c>
      <c r="F1645" s="66">
        <f t="shared" si="115"/>
        <v>0</v>
      </c>
      <c r="G1645" s="10" t="str">
        <f t="shared" si="116"/>
        <v>19000</v>
      </c>
      <c r="H1645" s="227"/>
      <c r="I1645" s="227"/>
      <c r="J1645" s="228"/>
      <c r="K1645" s="227"/>
      <c r="L1645" s="227"/>
      <c r="M1645" s="227"/>
      <c r="N1645" s="581"/>
      <c r="O1645" s="227"/>
      <c r="P1645" s="581"/>
      <c r="Q1645" s="227"/>
      <c r="R1645" s="227"/>
      <c r="S1645" s="227"/>
      <c r="T1645" s="227"/>
      <c r="U1645" s="227"/>
      <c r="V1645" s="227"/>
      <c r="W1645" s="227"/>
      <c r="X1645" s="227"/>
      <c r="Y1645" s="227"/>
      <c r="Z1645" s="227"/>
      <c r="AA1645" s="227"/>
      <c r="AB1645" s="227"/>
      <c r="AC1645" s="227"/>
    </row>
    <row r="1646" spans="2:29">
      <c r="B1646" s="66" t="e">
        <f>LEFT(VLOOKUP(K1646,'TCon08 al 2019-02-26'!$A$1:$H$68,6,0),6)</f>
        <v>#N/A</v>
      </c>
      <c r="C1646" s="66" t="e">
        <f t="shared" si="113"/>
        <v>#N/A</v>
      </c>
      <c r="D1646" s="66" t="e">
        <f>VLOOKUP(K1646,'TCon08 al 2019-02-26'!$A$1:$H$68,8,0)</f>
        <v>#N/A</v>
      </c>
      <c r="E1646" s="221">
        <f t="shared" si="114"/>
        <v>1900</v>
      </c>
      <c r="F1646" s="66">
        <f t="shared" si="115"/>
        <v>0</v>
      </c>
      <c r="G1646" s="10" t="str">
        <f t="shared" si="116"/>
        <v>19000</v>
      </c>
      <c r="H1646" s="227"/>
      <c r="I1646" s="227"/>
      <c r="J1646" s="228"/>
      <c r="K1646" s="227"/>
      <c r="L1646" s="227"/>
      <c r="M1646" s="227"/>
      <c r="N1646" s="581"/>
      <c r="O1646" s="227"/>
      <c r="P1646" s="581"/>
      <c r="Q1646" s="227"/>
      <c r="R1646" s="227"/>
      <c r="S1646" s="227"/>
      <c r="T1646" s="227"/>
      <c r="U1646" s="227"/>
      <c r="V1646" s="227"/>
      <c r="W1646" s="227"/>
      <c r="X1646" s="227"/>
      <c r="Y1646" s="227"/>
      <c r="Z1646" s="227"/>
      <c r="AA1646" s="227"/>
      <c r="AB1646" s="227"/>
      <c r="AC1646" s="227"/>
    </row>
    <row r="1647" spans="2:29">
      <c r="B1647" s="66" t="e">
        <f>LEFT(VLOOKUP(K1647,'TCon08 al 2019-02-26'!$A$1:$H$68,6,0),6)</f>
        <v>#N/A</v>
      </c>
      <c r="C1647" s="66" t="e">
        <f t="shared" si="113"/>
        <v>#N/A</v>
      </c>
      <c r="D1647" s="66" t="e">
        <f>VLOOKUP(K1647,'TCon08 al 2019-02-26'!$A$1:$H$68,8,0)</f>
        <v>#N/A</v>
      </c>
      <c r="E1647" s="221">
        <f t="shared" si="114"/>
        <v>1900</v>
      </c>
      <c r="F1647" s="66">
        <f t="shared" si="115"/>
        <v>0</v>
      </c>
      <c r="G1647" s="10" t="str">
        <f t="shared" si="116"/>
        <v>19000</v>
      </c>
      <c r="H1647" s="227"/>
      <c r="I1647" s="227"/>
      <c r="J1647" s="228"/>
      <c r="K1647" s="227"/>
      <c r="L1647" s="227"/>
      <c r="M1647" s="227"/>
      <c r="N1647" s="581"/>
      <c r="O1647" s="227"/>
      <c r="P1647" s="581"/>
      <c r="Q1647" s="227"/>
      <c r="R1647" s="227"/>
      <c r="S1647" s="227"/>
      <c r="T1647" s="227"/>
      <c r="U1647" s="227"/>
      <c r="V1647" s="227"/>
      <c r="W1647" s="227"/>
      <c r="X1647" s="227"/>
      <c r="Y1647" s="227"/>
      <c r="Z1647" s="227"/>
      <c r="AA1647" s="227"/>
      <c r="AB1647" s="227"/>
      <c r="AC1647" s="227"/>
    </row>
    <row r="1648" spans="2:29">
      <c r="B1648" s="66" t="e">
        <f>LEFT(VLOOKUP(K1648,'TCon08 al 2019-02-26'!$A$1:$H$68,6,0),6)</f>
        <v>#N/A</v>
      </c>
      <c r="C1648" s="66" t="e">
        <f t="shared" si="113"/>
        <v>#N/A</v>
      </c>
      <c r="D1648" s="66" t="e">
        <f>VLOOKUP(K1648,'TCon08 al 2019-02-26'!$A$1:$H$68,8,0)</f>
        <v>#N/A</v>
      </c>
      <c r="E1648" s="221">
        <f t="shared" si="114"/>
        <v>1900</v>
      </c>
      <c r="F1648" s="66">
        <f t="shared" si="115"/>
        <v>0</v>
      </c>
      <c r="G1648" s="10" t="str">
        <f t="shared" si="116"/>
        <v>19000</v>
      </c>
      <c r="H1648" s="227"/>
      <c r="I1648" s="227"/>
      <c r="J1648" s="228"/>
      <c r="K1648" s="227"/>
      <c r="L1648" s="227"/>
      <c r="M1648" s="227"/>
      <c r="N1648" s="581"/>
      <c r="O1648" s="227"/>
      <c r="P1648" s="581"/>
      <c r="Q1648" s="227"/>
      <c r="R1648" s="227"/>
      <c r="S1648" s="227"/>
      <c r="T1648" s="227"/>
      <c r="U1648" s="227"/>
      <c r="V1648" s="227"/>
      <c r="W1648" s="227"/>
      <c r="X1648" s="227"/>
      <c r="Y1648" s="227"/>
      <c r="Z1648" s="227"/>
      <c r="AA1648" s="227"/>
      <c r="AB1648" s="227"/>
      <c r="AC1648" s="227"/>
    </row>
    <row r="1649" spans="2:29">
      <c r="B1649" s="66" t="e">
        <f>LEFT(VLOOKUP(K1649,'TCon08 al 2019-02-26'!$A$1:$H$68,6,0),6)</f>
        <v>#N/A</v>
      </c>
      <c r="C1649" s="66" t="e">
        <f t="shared" ref="C1649:C1712" si="117">CONCATENATE(MID(B1649,1,1),".",MID(B1649,2,1),".",MID(B1649,3,2),".",MID(B1649,5,2))</f>
        <v>#N/A</v>
      </c>
      <c r="D1649" s="66" t="e">
        <f>VLOOKUP(K1649,'TCon08 al 2019-02-26'!$A$1:$H$68,8,0)</f>
        <v>#N/A</v>
      </c>
      <c r="E1649" s="221">
        <f t="shared" ref="E1649:E1712" si="118">YEAR(J1649)</f>
        <v>1900</v>
      </c>
      <c r="F1649" s="66">
        <f t="shared" si="115"/>
        <v>0</v>
      </c>
      <c r="G1649" s="10" t="str">
        <f t="shared" si="116"/>
        <v>19000</v>
      </c>
      <c r="H1649" s="227"/>
      <c r="I1649" s="227"/>
      <c r="J1649" s="228"/>
      <c r="K1649" s="227"/>
      <c r="L1649" s="227"/>
      <c r="M1649" s="227"/>
      <c r="N1649" s="581"/>
      <c r="O1649" s="227"/>
      <c r="P1649" s="581"/>
      <c r="Q1649" s="227"/>
      <c r="R1649" s="227"/>
      <c r="S1649" s="227"/>
      <c r="T1649" s="227"/>
      <c r="U1649" s="227"/>
      <c r="V1649" s="227"/>
      <c r="W1649" s="227"/>
      <c r="X1649" s="227"/>
      <c r="Y1649" s="227"/>
      <c r="Z1649" s="227"/>
      <c r="AA1649" s="227"/>
      <c r="AB1649" s="227"/>
      <c r="AC1649" s="227"/>
    </row>
    <row r="1650" spans="2:29">
      <c r="B1650" s="66" t="e">
        <f>LEFT(VLOOKUP(K1650,'TCon08 al 2019-02-26'!$A$1:$H$68,6,0),6)</f>
        <v>#N/A</v>
      </c>
      <c r="C1650" s="66" t="e">
        <f t="shared" si="117"/>
        <v>#N/A</v>
      </c>
      <c r="D1650" s="66" t="e">
        <f>VLOOKUP(K1650,'TCon08 al 2019-02-26'!$A$1:$H$68,8,0)</f>
        <v>#N/A</v>
      </c>
      <c r="E1650" s="221">
        <f t="shared" si="118"/>
        <v>1900</v>
      </c>
      <c r="F1650" s="66">
        <f t="shared" si="115"/>
        <v>0</v>
      </c>
      <c r="G1650" s="10" t="str">
        <f t="shared" si="116"/>
        <v>19000</v>
      </c>
      <c r="H1650" s="227"/>
      <c r="I1650" s="227"/>
      <c r="J1650" s="228"/>
      <c r="K1650" s="227"/>
      <c r="L1650" s="227"/>
      <c r="M1650" s="227"/>
      <c r="N1650" s="581"/>
      <c r="O1650" s="227"/>
      <c r="P1650" s="581"/>
      <c r="Q1650" s="227"/>
      <c r="R1650" s="227"/>
      <c r="S1650" s="227"/>
      <c r="T1650" s="227"/>
      <c r="U1650" s="227"/>
      <c r="V1650" s="227"/>
      <c r="W1650" s="227"/>
      <c r="X1650" s="227"/>
      <c r="Y1650" s="227"/>
      <c r="Z1650" s="227"/>
      <c r="AA1650" s="227"/>
      <c r="AB1650" s="227"/>
      <c r="AC1650" s="227"/>
    </row>
    <row r="1651" spans="2:29">
      <c r="B1651" s="66" t="e">
        <f>LEFT(VLOOKUP(K1651,'TCon08 al 2019-02-26'!$A$1:$H$68,6,0),6)</f>
        <v>#N/A</v>
      </c>
      <c r="C1651" s="66" t="e">
        <f t="shared" si="117"/>
        <v>#N/A</v>
      </c>
      <c r="D1651" s="66" t="e">
        <f>VLOOKUP(K1651,'TCon08 al 2019-02-26'!$A$1:$H$68,8,0)</f>
        <v>#N/A</v>
      </c>
      <c r="E1651" s="221">
        <f t="shared" si="118"/>
        <v>1900</v>
      </c>
      <c r="F1651" s="66">
        <f t="shared" si="115"/>
        <v>0</v>
      </c>
      <c r="G1651" s="10" t="str">
        <f t="shared" si="116"/>
        <v>19000</v>
      </c>
      <c r="H1651" s="227"/>
      <c r="I1651" s="227"/>
      <c r="J1651" s="228"/>
      <c r="K1651" s="227"/>
      <c r="L1651" s="227"/>
      <c r="M1651" s="227"/>
      <c r="N1651" s="581"/>
      <c r="O1651" s="227"/>
      <c r="P1651" s="581"/>
      <c r="Q1651" s="227"/>
      <c r="R1651" s="227"/>
      <c r="S1651" s="227"/>
      <c r="T1651" s="227"/>
      <c r="U1651" s="227"/>
      <c r="V1651" s="227"/>
      <c r="W1651" s="227"/>
      <c r="X1651" s="227"/>
      <c r="Y1651" s="227"/>
      <c r="Z1651" s="227"/>
      <c r="AA1651" s="227"/>
      <c r="AB1651" s="227"/>
      <c r="AC1651" s="227"/>
    </row>
    <row r="1652" spans="2:29">
      <c r="B1652" s="66" t="e">
        <f>LEFT(VLOOKUP(K1652,'TCon08 al 2019-02-26'!$A$1:$H$68,6,0),6)</f>
        <v>#N/A</v>
      </c>
      <c r="C1652" s="66" t="e">
        <f t="shared" si="117"/>
        <v>#N/A</v>
      </c>
      <c r="D1652" s="66" t="e">
        <f>VLOOKUP(K1652,'TCon08 al 2019-02-26'!$A$1:$H$68,8,0)</f>
        <v>#N/A</v>
      </c>
      <c r="E1652" s="221">
        <f t="shared" si="118"/>
        <v>1900</v>
      </c>
      <c r="F1652" s="66">
        <f t="shared" si="115"/>
        <v>0</v>
      </c>
      <c r="G1652" s="10" t="str">
        <f t="shared" si="116"/>
        <v>19000</v>
      </c>
      <c r="H1652" s="227"/>
      <c r="I1652" s="227"/>
      <c r="J1652" s="228"/>
      <c r="K1652" s="227"/>
      <c r="L1652" s="227"/>
      <c r="M1652" s="227"/>
      <c r="N1652" s="581"/>
      <c r="O1652" s="227"/>
      <c r="P1652" s="581"/>
      <c r="Q1652" s="227"/>
      <c r="R1652" s="227"/>
      <c r="S1652" s="227"/>
      <c r="T1652" s="227"/>
      <c r="U1652" s="227"/>
      <c r="V1652" s="227"/>
      <c r="W1652" s="227"/>
      <c r="X1652" s="227"/>
      <c r="Y1652" s="227"/>
      <c r="Z1652" s="227"/>
      <c r="AA1652" s="227"/>
      <c r="AB1652" s="227"/>
      <c r="AC1652" s="227"/>
    </row>
    <row r="1653" spans="2:29">
      <c r="B1653" s="66" t="e">
        <f>LEFT(VLOOKUP(K1653,'TCon08 al 2019-02-26'!$A$1:$H$68,6,0),6)</f>
        <v>#N/A</v>
      </c>
      <c r="C1653" s="66" t="e">
        <f t="shared" si="117"/>
        <v>#N/A</v>
      </c>
      <c r="D1653" s="66" t="e">
        <f>VLOOKUP(K1653,'TCon08 al 2019-02-26'!$A$1:$H$68,8,0)</f>
        <v>#N/A</v>
      </c>
      <c r="E1653" s="221">
        <f t="shared" si="118"/>
        <v>1900</v>
      </c>
      <c r="F1653" s="66">
        <f t="shared" si="115"/>
        <v>0</v>
      </c>
      <c r="G1653" s="10" t="str">
        <f t="shared" si="116"/>
        <v>19000</v>
      </c>
      <c r="H1653" s="227"/>
      <c r="I1653" s="227"/>
      <c r="J1653" s="228"/>
      <c r="K1653" s="227"/>
      <c r="L1653" s="227"/>
      <c r="M1653" s="227"/>
      <c r="N1653" s="581"/>
      <c r="O1653" s="227"/>
      <c r="P1653" s="581"/>
      <c r="Q1653" s="227"/>
      <c r="R1653" s="227"/>
      <c r="S1653" s="227"/>
      <c r="T1653" s="227"/>
      <c r="U1653" s="227"/>
      <c r="V1653" s="227"/>
      <c r="W1653" s="227"/>
      <c r="X1653" s="227"/>
      <c r="Y1653" s="227"/>
      <c r="Z1653" s="227"/>
      <c r="AA1653" s="227"/>
      <c r="AB1653" s="227"/>
      <c r="AC1653" s="227"/>
    </row>
    <row r="1654" spans="2:29">
      <c r="B1654" s="66" t="e">
        <f>LEFT(VLOOKUP(K1654,'TCon08 al 2019-02-26'!$A$1:$H$68,6,0),6)</f>
        <v>#N/A</v>
      </c>
      <c r="C1654" s="66" t="e">
        <f t="shared" si="117"/>
        <v>#N/A</v>
      </c>
      <c r="D1654" s="66" t="e">
        <f>VLOOKUP(K1654,'TCon08 al 2019-02-26'!$A$1:$H$68,8,0)</f>
        <v>#N/A</v>
      </c>
      <c r="E1654" s="221">
        <f t="shared" si="118"/>
        <v>1900</v>
      </c>
      <c r="F1654" s="66">
        <f t="shared" si="115"/>
        <v>0</v>
      </c>
      <c r="G1654" s="10" t="str">
        <f t="shared" si="116"/>
        <v>19000</v>
      </c>
      <c r="H1654" s="227"/>
      <c r="I1654" s="227"/>
      <c r="J1654" s="228"/>
      <c r="K1654" s="227"/>
      <c r="L1654" s="227"/>
      <c r="M1654" s="227"/>
      <c r="N1654" s="581"/>
      <c r="O1654" s="227"/>
      <c r="P1654" s="581"/>
      <c r="Q1654" s="227"/>
      <c r="R1654" s="227"/>
      <c r="S1654" s="227"/>
      <c r="T1654" s="227"/>
      <c r="U1654" s="227"/>
      <c r="V1654" s="227"/>
      <c r="W1654" s="227"/>
      <c r="X1654" s="227"/>
      <c r="Y1654" s="227"/>
      <c r="Z1654" s="227"/>
      <c r="AA1654" s="227"/>
      <c r="AB1654" s="227"/>
      <c r="AC1654" s="227"/>
    </row>
    <row r="1655" spans="2:29">
      <c r="B1655" s="66" t="e">
        <f>LEFT(VLOOKUP(K1655,'TCon08 al 2019-02-26'!$A$1:$H$68,6,0),6)</f>
        <v>#N/A</v>
      </c>
      <c r="C1655" s="66" t="e">
        <f t="shared" si="117"/>
        <v>#N/A</v>
      </c>
      <c r="D1655" s="66" t="e">
        <f>VLOOKUP(K1655,'TCon08 al 2019-02-26'!$A$1:$H$68,8,0)</f>
        <v>#N/A</v>
      </c>
      <c r="E1655" s="221">
        <f t="shared" si="118"/>
        <v>1900</v>
      </c>
      <c r="F1655" s="66">
        <f t="shared" si="115"/>
        <v>0</v>
      </c>
      <c r="G1655" s="10" t="str">
        <f t="shared" si="116"/>
        <v>19000</v>
      </c>
      <c r="H1655" s="227"/>
      <c r="I1655" s="227"/>
      <c r="J1655" s="228"/>
      <c r="K1655" s="227"/>
      <c r="L1655" s="227"/>
      <c r="M1655" s="227"/>
      <c r="N1655" s="581"/>
      <c r="O1655" s="227"/>
      <c r="P1655" s="581"/>
      <c r="Q1655" s="227"/>
      <c r="R1655" s="227"/>
      <c r="S1655" s="227"/>
      <c r="T1655" s="227"/>
      <c r="U1655" s="227"/>
      <c r="V1655" s="227"/>
      <c r="W1655" s="227"/>
      <c r="X1655" s="227"/>
      <c r="Y1655" s="227"/>
      <c r="Z1655" s="227"/>
      <c r="AA1655" s="227"/>
      <c r="AB1655" s="227"/>
      <c r="AC1655" s="227"/>
    </row>
    <row r="1656" spans="2:29">
      <c r="B1656" s="66" t="e">
        <f>LEFT(VLOOKUP(K1656,'TCon08 al 2019-02-26'!$A$1:$H$68,6,0),6)</f>
        <v>#N/A</v>
      </c>
      <c r="C1656" s="66" t="e">
        <f t="shared" si="117"/>
        <v>#N/A</v>
      </c>
      <c r="D1656" s="66" t="e">
        <f>VLOOKUP(K1656,'TCon08 al 2019-02-26'!$A$1:$H$68,8,0)</f>
        <v>#N/A</v>
      </c>
      <c r="E1656" s="221">
        <f t="shared" si="118"/>
        <v>1900</v>
      </c>
      <c r="F1656" s="66">
        <f t="shared" si="115"/>
        <v>0</v>
      </c>
      <c r="G1656" s="10" t="str">
        <f t="shared" si="116"/>
        <v>19000</v>
      </c>
      <c r="H1656" s="227"/>
      <c r="I1656" s="227"/>
      <c r="J1656" s="228"/>
      <c r="K1656" s="227"/>
      <c r="L1656" s="227"/>
      <c r="M1656" s="227"/>
      <c r="N1656" s="581"/>
      <c r="O1656" s="227"/>
      <c r="P1656" s="581"/>
      <c r="Q1656" s="227"/>
      <c r="R1656" s="227"/>
      <c r="S1656" s="227"/>
      <c r="T1656" s="227"/>
      <c r="U1656" s="227"/>
      <c r="V1656" s="227"/>
      <c r="W1656" s="227"/>
      <c r="X1656" s="227"/>
      <c r="Y1656" s="227"/>
      <c r="Z1656" s="227"/>
      <c r="AA1656" s="227"/>
      <c r="AB1656" s="227"/>
      <c r="AC1656" s="227"/>
    </row>
    <row r="1657" spans="2:29">
      <c r="B1657" s="66" t="e">
        <f>LEFT(VLOOKUP(K1657,'TCon08 al 2019-02-26'!$A$1:$H$68,6,0),6)</f>
        <v>#N/A</v>
      </c>
      <c r="C1657" s="66" t="e">
        <f t="shared" si="117"/>
        <v>#N/A</v>
      </c>
      <c r="D1657" s="66" t="e">
        <f>VLOOKUP(K1657,'TCon08 al 2019-02-26'!$A$1:$H$68,8,0)</f>
        <v>#N/A</v>
      </c>
      <c r="E1657" s="221">
        <f t="shared" si="118"/>
        <v>1900</v>
      </c>
      <c r="F1657" s="66">
        <f t="shared" si="115"/>
        <v>0</v>
      </c>
      <c r="G1657" s="10" t="str">
        <f t="shared" si="116"/>
        <v>19000</v>
      </c>
      <c r="H1657" s="227"/>
      <c r="I1657" s="227"/>
      <c r="J1657" s="228"/>
      <c r="K1657" s="227"/>
      <c r="L1657" s="227"/>
      <c r="M1657" s="227"/>
      <c r="N1657" s="581"/>
      <c r="O1657" s="227"/>
      <c r="P1657" s="581"/>
      <c r="Q1657" s="227"/>
      <c r="R1657" s="227"/>
      <c r="S1657" s="227"/>
      <c r="T1657" s="227"/>
      <c r="U1657" s="227"/>
      <c r="V1657" s="227"/>
      <c r="W1657" s="227"/>
      <c r="X1657" s="227"/>
      <c r="Y1657" s="227"/>
      <c r="Z1657" s="227"/>
      <c r="AA1657" s="227"/>
      <c r="AB1657" s="227"/>
      <c r="AC1657" s="227"/>
    </row>
    <row r="1658" spans="2:29">
      <c r="B1658" s="66" t="e">
        <f>LEFT(VLOOKUP(K1658,'TCon08 al 2019-02-26'!$A$1:$H$68,6,0),6)</f>
        <v>#N/A</v>
      </c>
      <c r="C1658" s="66" t="e">
        <f t="shared" si="117"/>
        <v>#N/A</v>
      </c>
      <c r="D1658" s="66" t="e">
        <f>VLOOKUP(K1658,'TCon08 al 2019-02-26'!$A$1:$H$68,8,0)</f>
        <v>#N/A</v>
      </c>
      <c r="E1658" s="221">
        <f t="shared" si="118"/>
        <v>1900</v>
      </c>
      <c r="F1658" s="66">
        <f t="shared" si="115"/>
        <v>0</v>
      </c>
      <c r="G1658" s="10" t="str">
        <f t="shared" si="116"/>
        <v>19000</v>
      </c>
      <c r="H1658" s="227"/>
      <c r="I1658" s="227"/>
      <c r="J1658" s="228"/>
      <c r="K1658" s="227"/>
      <c r="L1658" s="227"/>
      <c r="M1658" s="227"/>
      <c r="N1658" s="581"/>
      <c r="O1658" s="227"/>
      <c r="P1658" s="581"/>
      <c r="Q1658" s="227"/>
      <c r="R1658" s="227"/>
      <c r="S1658" s="227"/>
      <c r="T1658" s="227"/>
      <c r="U1658" s="227"/>
      <c r="V1658" s="227"/>
      <c r="W1658" s="227"/>
      <c r="X1658" s="227"/>
      <c r="Y1658" s="227"/>
      <c r="Z1658" s="227"/>
      <c r="AA1658" s="227"/>
      <c r="AB1658" s="227"/>
      <c r="AC1658" s="227"/>
    </row>
    <row r="1659" spans="2:29">
      <c r="B1659" s="66" t="e">
        <f>LEFT(VLOOKUP(K1659,'TCon08 al 2019-02-26'!$A$1:$H$68,6,0),6)</f>
        <v>#N/A</v>
      </c>
      <c r="C1659" s="66" t="e">
        <f t="shared" si="117"/>
        <v>#N/A</v>
      </c>
      <c r="D1659" s="66" t="e">
        <f>VLOOKUP(K1659,'TCon08 al 2019-02-26'!$A$1:$H$68,8,0)</f>
        <v>#N/A</v>
      </c>
      <c r="E1659" s="221">
        <f t="shared" si="118"/>
        <v>1900</v>
      </c>
      <c r="F1659" s="66">
        <f t="shared" si="115"/>
        <v>0</v>
      </c>
      <c r="G1659" s="10" t="str">
        <f t="shared" si="116"/>
        <v>19000</v>
      </c>
      <c r="H1659" s="227"/>
      <c r="I1659" s="227"/>
      <c r="J1659" s="228"/>
      <c r="K1659" s="227"/>
      <c r="L1659" s="227"/>
      <c r="M1659" s="227"/>
      <c r="N1659" s="581"/>
      <c r="O1659" s="227"/>
      <c r="P1659" s="581"/>
      <c r="Q1659" s="227"/>
      <c r="R1659" s="227"/>
      <c r="S1659" s="227"/>
      <c r="T1659" s="227"/>
      <c r="U1659" s="227"/>
      <c r="V1659" s="227"/>
      <c r="W1659" s="227"/>
      <c r="X1659" s="227"/>
      <c r="Y1659" s="227"/>
      <c r="Z1659" s="227"/>
      <c r="AA1659" s="227"/>
      <c r="AB1659" s="227"/>
      <c r="AC1659" s="227"/>
    </row>
    <row r="1660" spans="2:29">
      <c r="B1660" s="66" t="e">
        <f>LEFT(VLOOKUP(K1660,'TCon08 al 2019-02-26'!$A$1:$H$68,6,0),6)</f>
        <v>#N/A</v>
      </c>
      <c r="C1660" s="66" t="e">
        <f t="shared" si="117"/>
        <v>#N/A</v>
      </c>
      <c r="D1660" s="66" t="e">
        <f>VLOOKUP(K1660,'TCon08 al 2019-02-26'!$A$1:$H$68,8,0)</f>
        <v>#N/A</v>
      </c>
      <c r="E1660" s="221">
        <f t="shared" si="118"/>
        <v>1900</v>
      </c>
      <c r="F1660" s="66">
        <f t="shared" si="115"/>
        <v>0</v>
      </c>
      <c r="G1660" s="10" t="str">
        <f t="shared" si="116"/>
        <v>19000</v>
      </c>
      <c r="H1660" s="227"/>
      <c r="I1660" s="227"/>
      <c r="J1660" s="228"/>
      <c r="K1660" s="227"/>
      <c r="L1660" s="227"/>
      <c r="M1660" s="227"/>
      <c r="N1660" s="581"/>
      <c r="O1660" s="227"/>
      <c r="P1660" s="581"/>
      <c r="Q1660" s="227"/>
      <c r="R1660" s="227"/>
      <c r="S1660" s="227"/>
      <c r="T1660" s="227"/>
      <c r="U1660" s="227"/>
      <c r="V1660" s="227"/>
      <c r="W1660" s="227"/>
      <c r="X1660" s="227"/>
      <c r="Y1660" s="227"/>
      <c r="Z1660" s="227"/>
      <c r="AA1660" s="227"/>
      <c r="AB1660" s="227"/>
      <c r="AC1660" s="227"/>
    </row>
    <row r="1661" spans="2:29">
      <c r="B1661" s="66" t="e">
        <f>LEFT(VLOOKUP(K1661,'TCon08 al 2019-02-26'!$A$1:$H$68,6,0),6)</f>
        <v>#N/A</v>
      </c>
      <c r="C1661" s="66" t="e">
        <f t="shared" si="117"/>
        <v>#N/A</v>
      </c>
      <c r="D1661" s="66" t="e">
        <f>VLOOKUP(K1661,'TCon08 al 2019-02-26'!$A$1:$H$68,8,0)</f>
        <v>#N/A</v>
      </c>
      <c r="E1661" s="221">
        <f t="shared" si="118"/>
        <v>1900</v>
      </c>
      <c r="F1661" s="66">
        <f t="shared" si="115"/>
        <v>0</v>
      </c>
      <c r="G1661" s="10" t="str">
        <f t="shared" si="116"/>
        <v>19000</v>
      </c>
      <c r="H1661" s="227"/>
      <c r="I1661" s="227"/>
      <c r="J1661" s="228"/>
      <c r="K1661" s="227"/>
      <c r="L1661" s="227"/>
      <c r="M1661" s="227"/>
      <c r="N1661" s="581"/>
      <c r="O1661" s="227"/>
      <c r="P1661" s="581"/>
      <c r="Q1661" s="227"/>
      <c r="R1661" s="227"/>
      <c r="S1661" s="227"/>
      <c r="T1661" s="227"/>
      <c r="U1661" s="227"/>
      <c r="V1661" s="227"/>
      <c r="W1661" s="227"/>
      <c r="X1661" s="227"/>
      <c r="Y1661" s="227"/>
      <c r="Z1661" s="227"/>
      <c r="AA1661" s="227"/>
      <c r="AB1661" s="227"/>
      <c r="AC1661" s="227"/>
    </row>
    <row r="1662" spans="2:29">
      <c r="B1662" s="66" t="e">
        <f>LEFT(VLOOKUP(K1662,'TCon08 al 2019-02-26'!$A$1:$H$68,6,0),6)</f>
        <v>#N/A</v>
      </c>
      <c r="C1662" s="66" t="e">
        <f t="shared" si="117"/>
        <v>#N/A</v>
      </c>
      <c r="D1662" s="66" t="e">
        <f>VLOOKUP(K1662,'TCon08 al 2019-02-26'!$A$1:$H$68,8,0)</f>
        <v>#N/A</v>
      </c>
      <c r="E1662" s="221">
        <f t="shared" si="118"/>
        <v>1900</v>
      </c>
      <c r="F1662" s="66">
        <f t="shared" si="115"/>
        <v>0</v>
      </c>
      <c r="G1662" s="10" t="str">
        <f t="shared" si="116"/>
        <v>19000</v>
      </c>
      <c r="H1662" s="227"/>
      <c r="I1662" s="227"/>
      <c r="J1662" s="228"/>
      <c r="K1662" s="227"/>
      <c r="L1662" s="227"/>
      <c r="M1662" s="227"/>
      <c r="N1662" s="581"/>
      <c r="O1662" s="227"/>
      <c r="P1662" s="581"/>
      <c r="Q1662" s="227"/>
      <c r="R1662" s="227"/>
      <c r="S1662" s="227"/>
      <c r="T1662" s="227"/>
      <c r="U1662" s="227"/>
      <c r="V1662" s="227"/>
      <c r="W1662" s="227"/>
      <c r="X1662" s="227"/>
      <c r="Y1662" s="227"/>
      <c r="Z1662" s="227"/>
      <c r="AA1662" s="227"/>
      <c r="AB1662" s="227"/>
      <c r="AC1662" s="227"/>
    </row>
    <row r="1663" spans="2:29">
      <c r="B1663" s="66" t="e">
        <f>LEFT(VLOOKUP(K1663,'TCon08 al 2019-02-26'!$A$1:$H$68,6,0),6)</f>
        <v>#N/A</v>
      </c>
      <c r="C1663" s="66" t="e">
        <f t="shared" si="117"/>
        <v>#N/A</v>
      </c>
      <c r="D1663" s="66" t="e">
        <f>VLOOKUP(K1663,'TCon08 al 2019-02-26'!$A$1:$H$68,8,0)</f>
        <v>#N/A</v>
      </c>
      <c r="E1663" s="221">
        <f t="shared" si="118"/>
        <v>1900</v>
      </c>
      <c r="F1663" s="66">
        <f t="shared" si="115"/>
        <v>0</v>
      </c>
      <c r="G1663" s="10" t="str">
        <f t="shared" si="116"/>
        <v>19000</v>
      </c>
      <c r="H1663" s="227"/>
      <c r="I1663" s="227"/>
      <c r="J1663" s="228"/>
      <c r="K1663" s="227"/>
      <c r="L1663" s="227"/>
      <c r="M1663" s="227"/>
      <c r="N1663" s="581"/>
      <c r="O1663" s="227"/>
      <c r="P1663" s="581"/>
      <c r="Q1663" s="227"/>
      <c r="R1663" s="227"/>
      <c r="S1663" s="227"/>
      <c r="T1663" s="227"/>
      <c r="U1663" s="227"/>
      <c r="V1663" s="227"/>
      <c r="W1663" s="227"/>
      <c r="X1663" s="227"/>
      <c r="Y1663" s="227"/>
      <c r="Z1663" s="227"/>
      <c r="AA1663" s="227"/>
      <c r="AB1663" s="227"/>
      <c r="AC1663" s="227"/>
    </row>
    <row r="1664" spans="2:29">
      <c r="B1664" s="66" t="e">
        <f>LEFT(VLOOKUP(K1664,'TCon08 al 2019-02-26'!$A$1:$H$68,6,0),6)</f>
        <v>#N/A</v>
      </c>
      <c r="C1664" s="66" t="e">
        <f t="shared" si="117"/>
        <v>#N/A</v>
      </c>
      <c r="D1664" s="66" t="e">
        <f>VLOOKUP(K1664,'TCon08 al 2019-02-26'!$A$1:$H$68,8,0)</f>
        <v>#N/A</v>
      </c>
      <c r="E1664" s="221">
        <f t="shared" si="118"/>
        <v>1900</v>
      </c>
      <c r="F1664" s="66">
        <f t="shared" si="115"/>
        <v>0</v>
      </c>
      <c r="G1664" s="10" t="str">
        <f t="shared" si="116"/>
        <v>19000</v>
      </c>
      <c r="H1664" s="227"/>
      <c r="I1664" s="227"/>
      <c r="J1664" s="228"/>
      <c r="K1664" s="227"/>
      <c r="L1664" s="227"/>
      <c r="M1664" s="227"/>
      <c r="N1664" s="581"/>
      <c r="O1664" s="227"/>
      <c r="P1664" s="581"/>
      <c r="Q1664" s="227"/>
      <c r="R1664" s="227"/>
      <c r="S1664" s="227"/>
      <c r="T1664" s="227"/>
      <c r="U1664" s="227"/>
      <c r="V1664" s="227"/>
      <c r="W1664" s="227"/>
      <c r="X1664" s="227"/>
      <c r="Y1664" s="227"/>
      <c r="Z1664" s="227"/>
      <c r="AA1664" s="227"/>
      <c r="AB1664" s="227"/>
      <c r="AC1664" s="227"/>
    </row>
    <row r="1665" spans="2:29">
      <c r="B1665" s="66" t="e">
        <f>LEFT(VLOOKUP(K1665,'TCon08 al 2019-02-26'!$A$1:$H$68,6,0),6)</f>
        <v>#N/A</v>
      </c>
      <c r="C1665" s="66" t="e">
        <f t="shared" si="117"/>
        <v>#N/A</v>
      </c>
      <c r="D1665" s="66" t="e">
        <f>VLOOKUP(K1665,'TCon08 al 2019-02-26'!$A$1:$H$68,8,0)</f>
        <v>#N/A</v>
      </c>
      <c r="E1665" s="221">
        <f t="shared" si="118"/>
        <v>1900</v>
      </c>
      <c r="F1665" s="66">
        <f t="shared" si="115"/>
        <v>0</v>
      </c>
      <c r="G1665" s="10" t="str">
        <f t="shared" si="116"/>
        <v>19000</v>
      </c>
      <c r="H1665" s="227"/>
      <c r="I1665" s="227"/>
      <c r="J1665" s="228"/>
      <c r="K1665" s="227"/>
      <c r="L1665" s="227"/>
      <c r="M1665" s="227"/>
      <c r="N1665" s="581"/>
      <c r="O1665" s="227"/>
      <c r="P1665" s="581"/>
      <c r="Q1665" s="227"/>
      <c r="R1665" s="227"/>
      <c r="S1665" s="227"/>
      <c r="T1665" s="227"/>
      <c r="U1665" s="227"/>
      <c r="V1665" s="227"/>
      <c r="W1665" s="227"/>
      <c r="X1665" s="227"/>
      <c r="Y1665" s="227"/>
      <c r="Z1665" s="227"/>
      <c r="AA1665" s="227"/>
      <c r="AB1665" s="227"/>
      <c r="AC1665" s="227"/>
    </row>
    <row r="1666" spans="2:29">
      <c r="B1666" s="66" t="e">
        <f>LEFT(VLOOKUP(K1666,'TCon08 al 2019-02-26'!$A$1:$H$68,6,0),6)</f>
        <v>#N/A</v>
      </c>
      <c r="C1666" s="66" t="e">
        <f t="shared" si="117"/>
        <v>#N/A</v>
      </c>
      <c r="D1666" s="66" t="e">
        <f>VLOOKUP(K1666,'TCon08 al 2019-02-26'!$A$1:$H$68,8,0)</f>
        <v>#N/A</v>
      </c>
      <c r="E1666" s="221">
        <f t="shared" si="118"/>
        <v>1900</v>
      </c>
      <c r="F1666" s="66">
        <f t="shared" si="115"/>
        <v>0</v>
      </c>
      <c r="G1666" s="10" t="str">
        <f t="shared" si="116"/>
        <v>19000</v>
      </c>
      <c r="H1666" s="227"/>
      <c r="I1666" s="227"/>
      <c r="J1666" s="228"/>
      <c r="K1666" s="227"/>
      <c r="L1666" s="227"/>
      <c r="M1666" s="227"/>
      <c r="N1666" s="581"/>
      <c r="O1666" s="227"/>
      <c r="P1666" s="581"/>
      <c r="Q1666" s="227"/>
      <c r="R1666" s="227"/>
      <c r="S1666" s="227"/>
      <c r="T1666" s="227"/>
      <c r="U1666" s="227"/>
      <c r="V1666" s="227"/>
      <c r="W1666" s="227"/>
      <c r="X1666" s="227"/>
      <c r="Y1666" s="227"/>
      <c r="Z1666" s="227"/>
      <c r="AA1666" s="227"/>
      <c r="AB1666" s="227"/>
      <c r="AC1666" s="227"/>
    </row>
    <row r="1667" spans="2:29">
      <c r="B1667" s="66" t="e">
        <f>LEFT(VLOOKUP(K1667,'TCon08 al 2019-02-26'!$A$1:$H$68,6,0),6)</f>
        <v>#N/A</v>
      </c>
      <c r="C1667" s="66" t="e">
        <f t="shared" si="117"/>
        <v>#N/A</v>
      </c>
      <c r="D1667" s="66" t="e">
        <f>VLOOKUP(K1667,'TCon08 al 2019-02-26'!$A$1:$H$68,8,0)</f>
        <v>#N/A</v>
      </c>
      <c r="E1667" s="221">
        <f t="shared" si="118"/>
        <v>1900</v>
      </c>
      <c r="F1667" s="66">
        <f t="shared" si="115"/>
        <v>0</v>
      </c>
      <c r="G1667" s="10" t="str">
        <f t="shared" si="116"/>
        <v>19000</v>
      </c>
      <c r="H1667" s="227"/>
      <c r="I1667" s="227"/>
      <c r="J1667" s="228"/>
      <c r="K1667" s="227"/>
      <c r="L1667" s="227"/>
      <c r="M1667" s="227"/>
      <c r="N1667" s="581"/>
      <c r="O1667" s="227"/>
      <c r="P1667" s="581"/>
      <c r="Q1667" s="227"/>
      <c r="R1667" s="227"/>
      <c r="S1667" s="227"/>
      <c r="T1667" s="227"/>
      <c r="U1667" s="227"/>
      <c r="V1667" s="227"/>
      <c r="W1667" s="227"/>
      <c r="X1667" s="227"/>
      <c r="Y1667" s="227"/>
      <c r="Z1667" s="227"/>
      <c r="AA1667" s="227"/>
      <c r="AB1667" s="227"/>
      <c r="AC1667" s="227"/>
    </row>
    <row r="1668" spans="2:29">
      <c r="B1668" s="66" t="e">
        <f>LEFT(VLOOKUP(K1668,'TCon08 al 2019-02-26'!$A$1:$H$68,6,0),6)</f>
        <v>#N/A</v>
      </c>
      <c r="C1668" s="66" t="e">
        <f t="shared" si="117"/>
        <v>#N/A</v>
      </c>
      <c r="D1668" s="66" t="e">
        <f>VLOOKUP(K1668,'TCon08 al 2019-02-26'!$A$1:$H$68,8,0)</f>
        <v>#N/A</v>
      </c>
      <c r="E1668" s="221">
        <f t="shared" si="118"/>
        <v>1900</v>
      </c>
      <c r="F1668" s="66">
        <f t="shared" si="115"/>
        <v>0</v>
      </c>
      <c r="G1668" s="10" t="str">
        <f t="shared" si="116"/>
        <v>19000</v>
      </c>
      <c r="H1668" s="227"/>
      <c r="I1668" s="227"/>
      <c r="J1668" s="228"/>
      <c r="K1668" s="227"/>
      <c r="L1668" s="227"/>
      <c r="M1668" s="227"/>
      <c r="N1668" s="581"/>
      <c r="O1668" s="227"/>
      <c r="P1668" s="581"/>
      <c r="Q1668" s="227"/>
      <c r="R1668" s="227"/>
      <c r="S1668" s="227"/>
      <c r="T1668" s="227"/>
      <c r="U1668" s="227"/>
      <c r="V1668" s="227"/>
      <c r="W1668" s="227"/>
      <c r="X1668" s="227"/>
      <c r="Y1668" s="227"/>
      <c r="Z1668" s="227"/>
      <c r="AA1668" s="227"/>
      <c r="AB1668" s="227"/>
      <c r="AC1668" s="227"/>
    </row>
    <row r="1669" spans="2:29">
      <c r="B1669" s="66" t="e">
        <f>LEFT(VLOOKUP(K1669,'TCon08 al 2019-02-26'!$A$1:$H$68,6,0),6)</f>
        <v>#N/A</v>
      </c>
      <c r="C1669" s="66" t="e">
        <f t="shared" si="117"/>
        <v>#N/A</v>
      </c>
      <c r="D1669" s="66" t="e">
        <f>VLOOKUP(K1669,'TCon08 al 2019-02-26'!$A$1:$H$68,8,0)</f>
        <v>#N/A</v>
      </c>
      <c r="E1669" s="221">
        <f t="shared" si="118"/>
        <v>1900</v>
      </c>
      <c r="F1669" s="66">
        <f t="shared" ref="F1669:F1732" si="119">+IF(J1669=0,0,MONTH(J1669))</f>
        <v>0</v>
      </c>
      <c r="G1669" s="10" t="str">
        <f t="shared" ref="G1669:G1732" si="120">+E1669&amp;F1669</f>
        <v>19000</v>
      </c>
      <c r="H1669" s="227"/>
      <c r="I1669" s="227"/>
      <c r="J1669" s="228"/>
      <c r="K1669" s="227"/>
      <c r="L1669" s="227"/>
      <c r="M1669" s="227"/>
      <c r="N1669" s="581"/>
      <c r="O1669" s="227"/>
      <c r="P1669" s="581"/>
      <c r="Q1669" s="227"/>
      <c r="R1669" s="227"/>
      <c r="S1669" s="227"/>
      <c r="T1669" s="227"/>
      <c r="U1669" s="227"/>
      <c r="V1669" s="227"/>
      <c r="W1669" s="227"/>
      <c r="X1669" s="227"/>
      <c r="Y1669" s="227"/>
      <c r="Z1669" s="227"/>
      <c r="AA1669" s="227"/>
      <c r="AB1669" s="227"/>
      <c r="AC1669" s="227"/>
    </row>
    <row r="1670" spans="2:29">
      <c r="B1670" s="66" t="e">
        <f>LEFT(VLOOKUP(K1670,'TCon08 al 2019-02-26'!$A$1:$H$68,6,0),6)</f>
        <v>#N/A</v>
      </c>
      <c r="C1670" s="66" t="e">
        <f t="shared" si="117"/>
        <v>#N/A</v>
      </c>
      <c r="D1670" s="66" t="e">
        <f>VLOOKUP(K1670,'TCon08 al 2019-02-26'!$A$1:$H$68,8,0)</f>
        <v>#N/A</v>
      </c>
      <c r="E1670" s="221">
        <f t="shared" si="118"/>
        <v>1900</v>
      </c>
      <c r="F1670" s="66">
        <f t="shared" si="119"/>
        <v>0</v>
      </c>
      <c r="G1670" s="10" t="str">
        <f t="shared" si="120"/>
        <v>19000</v>
      </c>
      <c r="H1670" s="227"/>
      <c r="I1670" s="227"/>
      <c r="J1670" s="228"/>
      <c r="K1670" s="227"/>
      <c r="L1670" s="227"/>
      <c r="M1670" s="227"/>
      <c r="N1670" s="581"/>
      <c r="O1670" s="227"/>
      <c r="P1670" s="581"/>
      <c r="Q1670" s="227"/>
      <c r="R1670" s="227"/>
      <c r="S1670" s="227"/>
      <c r="T1670" s="227"/>
      <c r="U1670" s="227"/>
      <c r="V1670" s="227"/>
      <c r="W1670" s="227"/>
      <c r="X1670" s="227"/>
      <c r="Y1670" s="227"/>
      <c r="Z1670" s="227"/>
      <c r="AA1670" s="227"/>
      <c r="AB1670" s="227"/>
      <c r="AC1670" s="227"/>
    </row>
    <row r="1671" spans="2:29">
      <c r="B1671" s="66" t="e">
        <f>LEFT(VLOOKUP(K1671,'TCon08 al 2019-02-26'!$A$1:$H$68,6,0),6)</f>
        <v>#N/A</v>
      </c>
      <c r="C1671" s="66" t="e">
        <f t="shared" si="117"/>
        <v>#N/A</v>
      </c>
      <c r="D1671" s="66" t="e">
        <f>VLOOKUP(K1671,'TCon08 al 2019-02-26'!$A$1:$H$68,8,0)</f>
        <v>#N/A</v>
      </c>
      <c r="E1671" s="221">
        <f t="shared" si="118"/>
        <v>1900</v>
      </c>
      <c r="F1671" s="66">
        <f t="shared" si="119"/>
        <v>0</v>
      </c>
      <c r="G1671" s="10" t="str">
        <f t="shared" si="120"/>
        <v>19000</v>
      </c>
      <c r="H1671" s="227"/>
      <c r="I1671" s="227"/>
      <c r="J1671" s="228"/>
      <c r="K1671" s="227"/>
      <c r="L1671" s="227"/>
      <c r="M1671" s="227"/>
      <c r="N1671" s="581"/>
      <c r="O1671" s="227"/>
      <c r="P1671" s="581"/>
      <c r="Q1671" s="227"/>
      <c r="R1671" s="227"/>
      <c r="S1671" s="227"/>
      <c r="T1671" s="227"/>
      <c r="U1671" s="227"/>
      <c r="V1671" s="227"/>
      <c r="W1671" s="227"/>
      <c r="X1671" s="227"/>
      <c r="Y1671" s="227"/>
      <c r="Z1671" s="227"/>
      <c r="AA1671" s="227"/>
      <c r="AB1671" s="227"/>
      <c r="AC1671" s="227"/>
    </row>
    <row r="1672" spans="2:29">
      <c r="B1672" s="66" t="e">
        <f>LEFT(VLOOKUP(K1672,'TCon08 al 2019-02-26'!$A$1:$H$68,6,0),6)</f>
        <v>#N/A</v>
      </c>
      <c r="C1672" s="66" t="e">
        <f t="shared" si="117"/>
        <v>#N/A</v>
      </c>
      <c r="D1672" s="66" t="e">
        <f>VLOOKUP(K1672,'TCon08 al 2019-02-26'!$A$1:$H$68,8,0)</f>
        <v>#N/A</v>
      </c>
      <c r="E1672" s="221">
        <f t="shared" si="118"/>
        <v>1900</v>
      </c>
      <c r="F1672" s="66">
        <f t="shared" si="119"/>
        <v>0</v>
      </c>
      <c r="G1672" s="10" t="str">
        <f t="shared" si="120"/>
        <v>19000</v>
      </c>
      <c r="H1672" s="227"/>
      <c r="I1672" s="227"/>
      <c r="J1672" s="228"/>
      <c r="K1672" s="227"/>
      <c r="L1672" s="227"/>
      <c r="M1672" s="227"/>
      <c r="N1672" s="581"/>
      <c r="O1672" s="227"/>
      <c r="P1672" s="581"/>
      <c r="Q1672" s="227"/>
      <c r="R1672" s="227"/>
      <c r="S1672" s="227"/>
      <c r="T1672" s="227"/>
      <c r="U1672" s="227"/>
      <c r="V1672" s="227"/>
      <c r="W1672" s="227"/>
      <c r="X1672" s="227"/>
      <c r="Y1672" s="227"/>
      <c r="Z1672" s="227"/>
      <c r="AA1672" s="227"/>
      <c r="AB1672" s="227"/>
      <c r="AC1672" s="227"/>
    </row>
    <row r="1673" spans="2:29">
      <c r="B1673" s="66" t="e">
        <f>LEFT(VLOOKUP(K1673,'TCon08 al 2019-02-26'!$A$1:$H$68,6,0),6)</f>
        <v>#N/A</v>
      </c>
      <c r="C1673" s="66" t="e">
        <f t="shared" si="117"/>
        <v>#N/A</v>
      </c>
      <c r="D1673" s="66" t="e">
        <f>VLOOKUP(K1673,'TCon08 al 2019-02-26'!$A$1:$H$68,8,0)</f>
        <v>#N/A</v>
      </c>
      <c r="E1673" s="221">
        <f t="shared" si="118"/>
        <v>1900</v>
      </c>
      <c r="F1673" s="66">
        <f t="shared" si="119"/>
        <v>0</v>
      </c>
      <c r="G1673" s="10" t="str">
        <f t="shared" si="120"/>
        <v>19000</v>
      </c>
      <c r="H1673" s="227"/>
      <c r="I1673" s="227"/>
      <c r="J1673" s="228"/>
      <c r="K1673" s="227"/>
      <c r="L1673" s="227"/>
      <c r="M1673" s="227"/>
      <c r="N1673" s="581"/>
      <c r="O1673" s="227"/>
      <c r="P1673" s="581"/>
      <c r="Q1673" s="227"/>
      <c r="R1673" s="227"/>
      <c r="S1673" s="227"/>
      <c r="T1673" s="227"/>
      <c r="U1673" s="227"/>
      <c r="V1673" s="227"/>
      <c r="W1673" s="227"/>
      <c r="X1673" s="227"/>
      <c r="Y1673" s="227"/>
      <c r="Z1673" s="227"/>
      <c r="AA1673" s="227"/>
      <c r="AB1673" s="227"/>
      <c r="AC1673" s="227"/>
    </row>
    <row r="1674" spans="2:29">
      <c r="B1674" s="66" t="e">
        <f>LEFT(VLOOKUP(K1674,'TCon08 al 2019-02-26'!$A$1:$H$68,6,0),6)</f>
        <v>#N/A</v>
      </c>
      <c r="C1674" s="66" t="e">
        <f t="shared" si="117"/>
        <v>#N/A</v>
      </c>
      <c r="D1674" s="66" t="e">
        <f>VLOOKUP(K1674,'TCon08 al 2019-02-26'!$A$1:$H$68,8,0)</f>
        <v>#N/A</v>
      </c>
      <c r="E1674" s="221">
        <f t="shared" si="118"/>
        <v>1900</v>
      </c>
      <c r="F1674" s="66">
        <f t="shared" si="119"/>
        <v>0</v>
      </c>
      <c r="G1674" s="10" t="str">
        <f t="shared" si="120"/>
        <v>19000</v>
      </c>
      <c r="H1674" s="227"/>
      <c r="I1674" s="227"/>
      <c r="J1674" s="228"/>
      <c r="K1674" s="227"/>
      <c r="L1674" s="227"/>
      <c r="M1674" s="227"/>
      <c r="N1674" s="581"/>
      <c r="O1674" s="227"/>
      <c r="P1674" s="581"/>
      <c r="Q1674" s="227"/>
      <c r="R1674" s="227"/>
      <c r="S1674" s="227"/>
      <c r="T1674" s="227"/>
      <c r="U1674" s="227"/>
      <c r="V1674" s="227"/>
      <c r="W1674" s="227"/>
      <c r="X1674" s="227"/>
      <c r="Y1674" s="227"/>
      <c r="Z1674" s="227"/>
      <c r="AA1674" s="227"/>
      <c r="AB1674" s="227"/>
      <c r="AC1674" s="227"/>
    </row>
    <row r="1675" spans="2:29">
      <c r="B1675" s="66" t="e">
        <f>LEFT(VLOOKUP(K1675,'TCon08 al 2019-02-26'!$A$1:$H$68,6,0),6)</f>
        <v>#N/A</v>
      </c>
      <c r="C1675" s="66" t="e">
        <f t="shared" si="117"/>
        <v>#N/A</v>
      </c>
      <c r="D1675" s="66" t="e">
        <f>VLOOKUP(K1675,'TCon08 al 2019-02-26'!$A$1:$H$68,8,0)</f>
        <v>#N/A</v>
      </c>
      <c r="E1675" s="221">
        <f t="shared" si="118"/>
        <v>1900</v>
      </c>
      <c r="F1675" s="66">
        <f t="shared" si="119"/>
        <v>0</v>
      </c>
      <c r="G1675" s="10" t="str">
        <f t="shared" si="120"/>
        <v>19000</v>
      </c>
      <c r="H1675" s="227"/>
      <c r="I1675" s="227"/>
      <c r="J1675" s="228"/>
      <c r="K1675" s="227"/>
      <c r="L1675" s="227"/>
      <c r="M1675" s="227"/>
      <c r="N1675" s="581"/>
      <c r="O1675" s="227"/>
      <c r="P1675" s="581"/>
      <c r="Q1675" s="227"/>
      <c r="R1675" s="227"/>
      <c r="S1675" s="227"/>
      <c r="T1675" s="227"/>
      <c r="U1675" s="227"/>
      <c r="V1675" s="227"/>
      <c r="W1675" s="227"/>
      <c r="X1675" s="227"/>
      <c r="Y1675" s="227"/>
      <c r="Z1675" s="227"/>
      <c r="AA1675" s="227"/>
      <c r="AB1675" s="227"/>
      <c r="AC1675" s="227"/>
    </row>
    <row r="1676" spans="2:29">
      <c r="B1676" s="66" t="e">
        <f>LEFT(VLOOKUP(K1676,'TCon08 al 2019-02-26'!$A$1:$H$68,6,0),6)</f>
        <v>#N/A</v>
      </c>
      <c r="C1676" s="66" t="e">
        <f t="shared" si="117"/>
        <v>#N/A</v>
      </c>
      <c r="D1676" s="66" t="e">
        <f>VLOOKUP(K1676,'TCon08 al 2019-02-26'!$A$1:$H$68,8,0)</f>
        <v>#N/A</v>
      </c>
      <c r="E1676" s="221">
        <f t="shared" si="118"/>
        <v>1900</v>
      </c>
      <c r="F1676" s="66">
        <f t="shared" si="119"/>
        <v>0</v>
      </c>
      <c r="G1676" s="10" t="str">
        <f t="shared" si="120"/>
        <v>19000</v>
      </c>
      <c r="H1676" s="227"/>
      <c r="I1676" s="227"/>
      <c r="J1676" s="228"/>
      <c r="K1676" s="227"/>
      <c r="L1676" s="227"/>
      <c r="M1676" s="227"/>
      <c r="N1676" s="581"/>
      <c r="O1676" s="227"/>
      <c r="P1676" s="581"/>
      <c r="Q1676" s="227"/>
      <c r="R1676" s="227"/>
      <c r="S1676" s="227"/>
      <c r="T1676" s="227"/>
      <c r="U1676" s="227"/>
      <c r="V1676" s="227"/>
      <c r="W1676" s="227"/>
      <c r="X1676" s="227"/>
      <c r="Y1676" s="227"/>
      <c r="Z1676" s="227"/>
      <c r="AA1676" s="227"/>
      <c r="AB1676" s="227"/>
      <c r="AC1676" s="227"/>
    </row>
    <row r="1677" spans="2:29">
      <c r="B1677" s="66" t="e">
        <f>LEFT(VLOOKUP(K1677,'TCon08 al 2019-02-26'!$A$1:$H$68,6,0),6)</f>
        <v>#N/A</v>
      </c>
      <c r="C1677" s="66" t="e">
        <f t="shared" si="117"/>
        <v>#N/A</v>
      </c>
      <c r="D1677" s="66" t="e">
        <f>VLOOKUP(K1677,'TCon08 al 2019-02-26'!$A$1:$H$68,8,0)</f>
        <v>#N/A</v>
      </c>
      <c r="E1677" s="221">
        <f t="shared" si="118"/>
        <v>1900</v>
      </c>
      <c r="F1677" s="66">
        <f t="shared" si="119"/>
        <v>0</v>
      </c>
      <c r="G1677" s="10" t="str">
        <f t="shared" si="120"/>
        <v>19000</v>
      </c>
      <c r="H1677" s="227"/>
      <c r="I1677" s="227"/>
      <c r="J1677" s="228"/>
      <c r="K1677" s="227"/>
      <c r="L1677" s="227"/>
      <c r="M1677" s="227"/>
      <c r="N1677" s="581"/>
      <c r="O1677" s="227"/>
      <c r="P1677" s="581"/>
      <c r="Q1677" s="227"/>
      <c r="R1677" s="227"/>
      <c r="S1677" s="227"/>
      <c r="T1677" s="227"/>
      <c r="U1677" s="227"/>
      <c r="V1677" s="227"/>
      <c r="W1677" s="227"/>
      <c r="X1677" s="227"/>
      <c r="Y1677" s="227"/>
      <c r="Z1677" s="227"/>
      <c r="AA1677" s="227"/>
      <c r="AB1677" s="227"/>
      <c r="AC1677" s="227"/>
    </row>
    <row r="1678" spans="2:29">
      <c r="B1678" s="66" t="e">
        <f>LEFT(VLOOKUP(K1678,'TCon08 al 2019-02-26'!$A$1:$H$68,6,0),6)</f>
        <v>#N/A</v>
      </c>
      <c r="C1678" s="66" t="e">
        <f t="shared" si="117"/>
        <v>#N/A</v>
      </c>
      <c r="D1678" s="66" t="e">
        <f>VLOOKUP(K1678,'TCon08 al 2019-02-26'!$A$1:$H$68,8,0)</f>
        <v>#N/A</v>
      </c>
      <c r="E1678" s="221">
        <f t="shared" si="118"/>
        <v>1900</v>
      </c>
      <c r="F1678" s="66">
        <f t="shared" si="119"/>
        <v>0</v>
      </c>
      <c r="G1678" s="10" t="str">
        <f t="shared" si="120"/>
        <v>19000</v>
      </c>
      <c r="H1678" s="227"/>
      <c r="I1678" s="227"/>
      <c r="J1678" s="228"/>
      <c r="K1678" s="227"/>
      <c r="L1678" s="227"/>
      <c r="M1678" s="227"/>
      <c r="N1678" s="581"/>
      <c r="O1678" s="227"/>
      <c r="P1678" s="581"/>
      <c r="Q1678" s="227"/>
      <c r="R1678" s="227"/>
      <c r="S1678" s="227"/>
      <c r="T1678" s="227"/>
      <c r="U1678" s="227"/>
      <c r="V1678" s="227"/>
      <c r="W1678" s="227"/>
      <c r="X1678" s="227"/>
      <c r="Y1678" s="227"/>
      <c r="Z1678" s="227"/>
      <c r="AA1678" s="227"/>
      <c r="AB1678" s="227"/>
      <c r="AC1678" s="227"/>
    </row>
    <row r="1679" spans="2:29">
      <c r="B1679" s="66" t="e">
        <f>LEFT(VLOOKUP(K1679,'TCon08 al 2019-02-26'!$A$1:$H$68,6,0),6)</f>
        <v>#N/A</v>
      </c>
      <c r="C1679" s="66" t="e">
        <f t="shared" si="117"/>
        <v>#N/A</v>
      </c>
      <c r="D1679" s="66" t="e">
        <f>VLOOKUP(K1679,'TCon08 al 2019-02-26'!$A$1:$H$68,8,0)</f>
        <v>#N/A</v>
      </c>
      <c r="E1679" s="221">
        <f t="shared" si="118"/>
        <v>1900</v>
      </c>
      <c r="F1679" s="66">
        <f t="shared" si="119"/>
        <v>0</v>
      </c>
      <c r="G1679" s="10" t="str">
        <f t="shared" si="120"/>
        <v>19000</v>
      </c>
      <c r="H1679" s="227"/>
      <c r="I1679" s="227"/>
      <c r="J1679" s="228"/>
      <c r="K1679" s="227"/>
      <c r="L1679" s="227"/>
      <c r="M1679" s="227"/>
      <c r="N1679" s="581"/>
      <c r="O1679" s="227"/>
      <c r="P1679" s="581"/>
      <c r="Q1679" s="227"/>
      <c r="R1679" s="227"/>
      <c r="S1679" s="227"/>
      <c r="T1679" s="227"/>
      <c r="U1679" s="227"/>
      <c r="V1679" s="227"/>
      <c r="W1679" s="227"/>
      <c r="X1679" s="227"/>
      <c r="Y1679" s="227"/>
      <c r="Z1679" s="227"/>
      <c r="AA1679" s="227"/>
      <c r="AB1679" s="227"/>
      <c r="AC1679" s="227"/>
    </row>
    <row r="1680" spans="2:29">
      <c r="B1680" s="66" t="e">
        <f>LEFT(VLOOKUP(K1680,'TCon08 al 2019-02-26'!$A$1:$H$68,6,0),6)</f>
        <v>#N/A</v>
      </c>
      <c r="C1680" s="66" t="e">
        <f t="shared" si="117"/>
        <v>#N/A</v>
      </c>
      <c r="D1680" s="66" t="e">
        <f>VLOOKUP(K1680,'TCon08 al 2019-02-26'!$A$1:$H$68,8,0)</f>
        <v>#N/A</v>
      </c>
      <c r="E1680" s="221">
        <f t="shared" si="118"/>
        <v>1900</v>
      </c>
      <c r="F1680" s="66">
        <f t="shared" si="119"/>
        <v>0</v>
      </c>
      <c r="G1680" s="10" t="str">
        <f t="shared" si="120"/>
        <v>19000</v>
      </c>
      <c r="H1680" s="227"/>
      <c r="I1680" s="227"/>
      <c r="J1680" s="228"/>
      <c r="K1680" s="227"/>
      <c r="L1680" s="227"/>
      <c r="M1680" s="227"/>
      <c r="N1680" s="581"/>
      <c r="O1680" s="227"/>
      <c r="P1680" s="581"/>
      <c r="Q1680" s="227"/>
      <c r="R1680" s="227"/>
      <c r="S1680" s="227"/>
      <c r="T1680" s="227"/>
      <c r="U1680" s="227"/>
      <c r="V1680" s="227"/>
      <c r="W1680" s="227"/>
      <c r="X1680" s="227"/>
      <c r="Y1680" s="227"/>
      <c r="Z1680" s="227"/>
      <c r="AA1680" s="227"/>
      <c r="AB1680" s="227"/>
      <c r="AC1680" s="227"/>
    </row>
    <row r="1681" spans="2:29">
      <c r="B1681" s="66" t="e">
        <f>LEFT(VLOOKUP(K1681,'TCon08 al 2019-02-26'!$A$1:$H$68,6,0),6)</f>
        <v>#N/A</v>
      </c>
      <c r="C1681" s="66" t="e">
        <f t="shared" si="117"/>
        <v>#N/A</v>
      </c>
      <c r="D1681" s="66" t="e">
        <f>VLOOKUP(K1681,'TCon08 al 2019-02-26'!$A$1:$H$68,8,0)</f>
        <v>#N/A</v>
      </c>
      <c r="E1681" s="221">
        <f t="shared" si="118"/>
        <v>1900</v>
      </c>
      <c r="F1681" s="66">
        <f t="shared" si="119"/>
        <v>0</v>
      </c>
      <c r="G1681" s="10" t="str">
        <f t="shared" si="120"/>
        <v>19000</v>
      </c>
      <c r="H1681" s="227"/>
      <c r="I1681" s="227"/>
      <c r="J1681" s="228"/>
      <c r="K1681" s="227"/>
      <c r="L1681" s="227"/>
      <c r="M1681" s="227"/>
      <c r="N1681" s="581"/>
      <c r="O1681" s="227"/>
      <c r="P1681" s="581"/>
      <c r="Q1681" s="227"/>
      <c r="R1681" s="227"/>
      <c r="S1681" s="227"/>
      <c r="T1681" s="227"/>
      <c r="U1681" s="227"/>
      <c r="V1681" s="227"/>
      <c r="W1681" s="227"/>
      <c r="X1681" s="227"/>
      <c r="Y1681" s="227"/>
      <c r="Z1681" s="227"/>
      <c r="AA1681" s="227"/>
      <c r="AB1681" s="227"/>
      <c r="AC1681" s="227"/>
    </row>
    <row r="1682" spans="2:29">
      <c r="B1682" s="66" t="e">
        <f>LEFT(VLOOKUP(K1682,'TCon08 al 2019-02-26'!$A$1:$H$68,6,0),6)</f>
        <v>#N/A</v>
      </c>
      <c r="C1682" s="66" t="e">
        <f t="shared" si="117"/>
        <v>#N/A</v>
      </c>
      <c r="D1682" s="66" t="e">
        <f>VLOOKUP(K1682,'TCon08 al 2019-02-26'!$A$1:$H$68,8,0)</f>
        <v>#N/A</v>
      </c>
      <c r="E1682" s="221">
        <f t="shared" si="118"/>
        <v>1900</v>
      </c>
      <c r="F1682" s="66">
        <f t="shared" si="119"/>
        <v>0</v>
      </c>
      <c r="G1682" s="10" t="str">
        <f t="shared" si="120"/>
        <v>19000</v>
      </c>
      <c r="H1682" s="227"/>
      <c r="I1682" s="227"/>
      <c r="J1682" s="228"/>
      <c r="K1682" s="227"/>
      <c r="L1682" s="227"/>
      <c r="M1682" s="227"/>
      <c r="N1682" s="581"/>
      <c r="O1682" s="227"/>
      <c r="P1682" s="581"/>
      <c r="Q1682" s="227"/>
      <c r="R1682" s="227"/>
      <c r="S1682" s="227"/>
      <c r="T1682" s="227"/>
      <c r="U1682" s="227"/>
      <c r="V1682" s="227"/>
      <c r="W1682" s="227"/>
      <c r="X1682" s="227"/>
      <c r="Y1682" s="227"/>
      <c r="Z1682" s="227"/>
      <c r="AA1682" s="227"/>
      <c r="AB1682" s="227"/>
      <c r="AC1682" s="227"/>
    </row>
    <row r="1683" spans="2:29">
      <c r="B1683" s="66" t="e">
        <f>LEFT(VLOOKUP(K1683,'TCon08 al 2019-02-26'!$A$1:$H$68,6,0),6)</f>
        <v>#N/A</v>
      </c>
      <c r="C1683" s="66" t="e">
        <f t="shared" si="117"/>
        <v>#N/A</v>
      </c>
      <c r="D1683" s="66" t="e">
        <f>VLOOKUP(K1683,'TCon08 al 2019-02-26'!$A$1:$H$68,8,0)</f>
        <v>#N/A</v>
      </c>
      <c r="E1683" s="221">
        <f t="shared" si="118"/>
        <v>1900</v>
      </c>
      <c r="F1683" s="66">
        <f t="shared" si="119"/>
        <v>0</v>
      </c>
      <c r="G1683" s="10" t="str">
        <f t="shared" si="120"/>
        <v>19000</v>
      </c>
      <c r="H1683" s="227"/>
      <c r="I1683" s="227"/>
      <c r="J1683" s="228"/>
      <c r="K1683" s="227"/>
      <c r="L1683" s="227"/>
      <c r="M1683" s="227"/>
      <c r="N1683" s="581"/>
      <c r="O1683" s="227"/>
      <c r="P1683" s="581"/>
      <c r="Q1683" s="227"/>
      <c r="R1683" s="227"/>
      <c r="S1683" s="227"/>
      <c r="T1683" s="227"/>
      <c r="U1683" s="227"/>
      <c r="V1683" s="227"/>
      <c r="W1683" s="227"/>
      <c r="X1683" s="227"/>
      <c r="Y1683" s="227"/>
      <c r="Z1683" s="227"/>
      <c r="AA1683" s="227"/>
      <c r="AB1683" s="227"/>
      <c r="AC1683" s="227"/>
    </row>
    <row r="1684" spans="2:29">
      <c r="B1684" s="66" t="e">
        <f>LEFT(VLOOKUP(K1684,'TCon08 al 2019-02-26'!$A$1:$H$68,6,0),6)</f>
        <v>#N/A</v>
      </c>
      <c r="C1684" s="66" t="e">
        <f t="shared" si="117"/>
        <v>#N/A</v>
      </c>
      <c r="D1684" s="66" t="e">
        <f>VLOOKUP(K1684,'TCon08 al 2019-02-26'!$A$1:$H$68,8,0)</f>
        <v>#N/A</v>
      </c>
      <c r="E1684" s="221">
        <f t="shared" si="118"/>
        <v>1900</v>
      </c>
      <c r="F1684" s="66">
        <f t="shared" si="119"/>
        <v>0</v>
      </c>
      <c r="G1684" s="10" t="str">
        <f t="shared" si="120"/>
        <v>19000</v>
      </c>
      <c r="H1684" s="227"/>
      <c r="I1684" s="227"/>
      <c r="J1684" s="228"/>
      <c r="K1684" s="227"/>
      <c r="L1684" s="227"/>
      <c r="M1684" s="227"/>
      <c r="N1684" s="581"/>
      <c r="O1684" s="227"/>
      <c r="P1684" s="581"/>
      <c r="Q1684" s="227"/>
      <c r="R1684" s="227"/>
      <c r="S1684" s="227"/>
      <c r="T1684" s="227"/>
      <c r="U1684" s="227"/>
      <c r="V1684" s="227"/>
      <c r="W1684" s="227"/>
      <c r="X1684" s="227"/>
      <c r="Y1684" s="227"/>
      <c r="Z1684" s="227"/>
      <c r="AA1684" s="227"/>
      <c r="AB1684" s="227"/>
      <c r="AC1684" s="227"/>
    </row>
    <row r="1685" spans="2:29">
      <c r="B1685" s="66" t="e">
        <f>LEFT(VLOOKUP(K1685,'TCon08 al 2019-02-26'!$A$1:$H$68,6,0),6)</f>
        <v>#N/A</v>
      </c>
      <c r="C1685" s="66" t="e">
        <f t="shared" si="117"/>
        <v>#N/A</v>
      </c>
      <c r="D1685" s="66" t="e">
        <f>VLOOKUP(K1685,'TCon08 al 2019-02-26'!$A$1:$H$68,8,0)</f>
        <v>#N/A</v>
      </c>
      <c r="E1685" s="221">
        <f t="shared" si="118"/>
        <v>1900</v>
      </c>
      <c r="F1685" s="66">
        <f t="shared" si="119"/>
        <v>0</v>
      </c>
      <c r="G1685" s="10" t="str">
        <f t="shared" si="120"/>
        <v>19000</v>
      </c>
      <c r="H1685" s="227"/>
      <c r="I1685" s="227"/>
      <c r="J1685" s="228"/>
      <c r="K1685" s="227"/>
      <c r="L1685" s="227"/>
      <c r="M1685" s="227"/>
      <c r="N1685" s="581"/>
      <c r="O1685" s="227"/>
      <c r="P1685" s="581"/>
      <c r="Q1685" s="227"/>
      <c r="R1685" s="227"/>
      <c r="S1685" s="227"/>
      <c r="T1685" s="227"/>
      <c r="U1685" s="227"/>
      <c r="V1685" s="227"/>
      <c r="W1685" s="227"/>
      <c r="X1685" s="227"/>
      <c r="Y1685" s="227"/>
      <c r="Z1685" s="227"/>
      <c r="AA1685" s="227"/>
      <c r="AB1685" s="227"/>
      <c r="AC1685" s="227"/>
    </row>
    <row r="1686" spans="2:29">
      <c r="B1686" s="66" t="e">
        <f>LEFT(VLOOKUP(K1686,'TCon08 al 2019-02-26'!$A$1:$H$68,6,0),6)</f>
        <v>#N/A</v>
      </c>
      <c r="C1686" s="66" t="e">
        <f t="shared" si="117"/>
        <v>#N/A</v>
      </c>
      <c r="D1686" s="66" t="e">
        <f>VLOOKUP(K1686,'TCon08 al 2019-02-26'!$A$1:$H$68,8,0)</f>
        <v>#N/A</v>
      </c>
      <c r="E1686" s="221">
        <f t="shared" si="118"/>
        <v>1900</v>
      </c>
      <c r="F1686" s="66">
        <f t="shared" si="119"/>
        <v>0</v>
      </c>
      <c r="G1686" s="10" t="str">
        <f t="shared" si="120"/>
        <v>19000</v>
      </c>
      <c r="H1686" s="227"/>
      <c r="I1686" s="227"/>
      <c r="J1686" s="228"/>
      <c r="K1686" s="227"/>
      <c r="L1686" s="227"/>
      <c r="M1686" s="227"/>
      <c r="N1686" s="581"/>
      <c r="O1686" s="227"/>
      <c r="P1686" s="581"/>
      <c r="Q1686" s="227"/>
      <c r="R1686" s="227"/>
      <c r="S1686" s="227"/>
      <c r="T1686" s="227"/>
      <c r="U1686" s="227"/>
      <c r="V1686" s="227"/>
      <c r="W1686" s="227"/>
      <c r="X1686" s="227"/>
      <c r="Y1686" s="227"/>
      <c r="Z1686" s="227"/>
      <c r="AA1686" s="227"/>
      <c r="AB1686" s="227"/>
      <c r="AC1686" s="227"/>
    </row>
    <row r="1687" spans="2:29">
      <c r="B1687" s="66" t="e">
        <f>LEFT(VLOOKUP(K1687,'TCon08 al 2019-02-26'!$A$1:$H$68,6,0),6)</f>
        <v>#N/A</v>
      </c>
      <c r="C1687" s="66" t="e">
        <f t="shared" si="117"/>
        <v>#N/A</v>
      </c>
      <c r="D1687" s="66" t="e">
        <f>VLOOKUP(K1687,'TCon08 al 2019-02-26'!$A$1:$H$68,8,0)</f>
        <v>#N/A</v>
      </c>
      <c r="E1687" s="221">
        <f t="shared" si="118"/>
        <v>1900</v>
      </c>
      <c r="F1687" s="66">
        <f t="shared" si="119"/>
        <v>0</v>
      </c>
      <c r="G1687" s="10" t="str">
        <f t="shared" si="120"/>
        <v>19000</v>
      </c>
      <c r="H1687" s="227"/>
      <c r="I1687" s="227"/>
      <c r="J1687" s="228"/>
      <c r="K1687" s="227"/>
      <c r="L1687" s="227"/>
      <c r="M1687" s="227"/>
      <c r="N1687" s="581"/>
      <c r="O1687" s="227"/>
      <c r="P1687" s="581"/>
      <c r="Q1687" s="227"/>
      <c r="R1687" s="227"/>
      <c r="S1687" s="227"/>
      <c r="T1687" s="227"/>
      <c r="U1687" s="227"/>
      <c r="V1687" s="227"/>
      <c r="W1687" s="227"/>
      <c r="X1687" s="227"/>
      <c r="Y1687" s="227"/>
      <c r="Z1687" s="227"/>
      <c r="AA1687" s="227"/>
      <c r="AB1687" s="227"/>
      <c r="AC1687" s="227"/>
    </row>
    <row r="1688" spans="2:29">
      <c r="B1688" s="66" t="e">
        <f>LEFT(VLOOKUP(K1688,'TCon08 al 2019-02-26'!$A$1:$H$68,6,0),6)</f>
        <v>#N/A</v>
      </c>
      <c r="C1688" s="66" t="e">
        <f t="shared" si="117"/>
        <v>#N/A</v>
      </c>
      <c r="D1688" s="66" t="e">
        <f>VLOOKUP(K1688,'TCon08 al 2019-02-26'!$A$1:$H$68,8,0)</f>
        <v>#N/A</v>
      </c>
      <c r="E1688" s="221">
        <f t="shared" si="118"/>
        <v>1900</v>
      </c>
      <c r="F1688" s="66">
        <f t="shared" si="119"/>
        <v>0</v>
      </c>
      <c r="G1688" s="10" t="str">
        <f t="shared" si="120"/>
        <v>19000</v>
      </c>
      <c r="H1688" s="227"/>
      <c r="I1688" s="227"/>
      <c r="J1688" s="228"/>
      <c r="K1688" s="227"/>
      <c r="L1688" s="227"/>
      <c r="M1688" s="227"/>
      <c r="N1688" s="581"/>
      <c r="O1688" s="227"/>
      <c r="P1688" s="581"/>
      <c r="Q1688" s="227"/>
      <c r="R1688" s="227"/>
      <c r="S1688" s="227"/>
      <c r="T1688" s="227"/>
      <c r="U1688" s="227"/>
      <c r="V1688" s="227"/>
      <c r="W1688" s="227"/>
      <c r="X1688" s="227"/>
      <c r="Y1688" s="227"/>
      <c r="Z1688" s="227"/>
      <c r="AA1688" s="227"/>
      <c r="AB1688" s="227"/>
      <c r="AC1688" s="227"/>
    </row>
    <row r="1689" spans="2:29">
      <c r="B1689" s="66" t="e">
        <f>LEFT(VLOOKUP(K1689,'TCon08 al 2019-02-26'!$A$1:$H$68,6,0),6)</f>
        <v>#N/A</v>
      </c>
      <c r="C1689" s="66" t="e">
        <f t="shared" si="117"/>
        <v>#N/A</v>
      </c>
      <c r="D1689" s="66" t="e">
        <f>VLOOKUP(K1689,'TCon08 al 2019-02-26'!$A$1:$H$68,8,0)</f>
        <v>#N/A</v>
      </c>
      <c r="E1689" s="221">
        <f t="shared" si="118"/>
        <v>1900</v>
      </c>
      <c r="F1689" s="66">
        <f t="shared" si="119"/>
        <v>0</v>
      </c>
      <c r="G1689" s="10" t="str">
        <f t="shared" si="120"/>
        <v>19000</v>
      </c>
      <c r="H1689" s="227"/>
      <c r="I1689" s="227"/>
      <c r="J1689" s="228"/>
      <c r="K1689" s="227"/>
      <c r="L1689" s="227"/>
      <c r="M1689" s="227"/>
      <c r="N1689" s="581"/>
      <c r="O1689" s="227"/>
      <c r="P1689" s="581"/>
      <c r="Q1689" s="227"/>
      <c r="R1689" s="227"/>
      <c r="S1689" s="227"/>
      <c r="T1689" s="227"/>
      <c r="U1689" s="227"/>
      <c r="V1689" s="227"/>
      <c r="W1689" s="227"/>
      <c r="X1689" s="227"/>
      <c r="Y1689" s="227"/>
      <c r="Z1689" s="227"/>
      <c r="AA1689" s="227"/>
      <c r="AB1689" s="227"/>
      <c r="AC1689" s="227"/>
    </row>
    <row r="1690" spans="2:29">
      <c r="B1690" s="66" t="e">
        <f>LEFT(VLOOKUP(K1690,'TCon08 al 2019-02-26'!$A$1:$H$68,6,0),6)</f>
        <v>#N/A</v>
      </c>
      <c r="C1690" s="66" t="e">
        <f t="shared" si="117"/>
        <v>#N/A</v>
      </c>
      <c r="D1690" s="66" t="e">
        <f>VLOOKUP(K1690,'TCon08 al 2019-02-26'!$A$1:$H$68,8,0)</f>
        <v>#N/A</v>
      </c>
      <c r="E1690" s="221">
        <f t="shared" si="118"/>
        <v>1900</v>
      </c>
      <c r="F1690" s="66">
        <f t="shared" si="119"/>
        <v>0</v>
      </c>
      <c r="G1690" s="10" t="str">
        <f t="shared" si="120"/>
        <v>19000</v>
      </c>
      <c r="H1690" s="227"/>
      <c r="I1690" s="227"/>
      <c r="J1690" s="228"/>
      <c r="K1690" s="227"/>
      <c r="L1690" s="227"/>
      <c r="M1690" s="227"/>
      <c r="N1690" s="581"/>
      <c r="O1690" s="227"/>
      <c r="P1690" s="581"/>
      <c r="Q1690" s="227"/>
      <c r="R1690" s="227"/>
      <c r="S1690" s="227"/>
      <c r="T1690" s="227"/>
      <c r="U1690" s="227"/>
      <c r="V1690" s="227"/>
      <c r="W1690" s="227"/>
      <c r="X1690" s="227"/>
      <c r="Y1690" s="227"/>
      <c r="Z1690" s="227"/>
      <c r="AA1690" s="227"/>
      <c r="AB1690" s="227"/>
      <c r="AC1690" s="227"/>
    </row>
    <row r="1691" spans="2:29">
      <c r="B1691" s="66" t="e">
        <f>LEFT(VLOOKUP(K1691,'TCon08 al 2019-02-26'!$A$1:$H$68,6,0),6)</f>
        <v>#N/A</v>
      </c>
      <c r="C1691" s="66" t="e">
        <f t="shared" si="117"/>
        <v>#N/A</v>
      </c>
      <c r="D1691" s="66" t="e">
        <f>VLOOKUP(K1691,'TCon08 al 2019-02-26'!$A$1:$H$68,8,0)</f>
        <v>#N/A</v>
      </c>
      <c r="E1691" s="221">
        <f t="shared" si="118"/>
        <v>1900</v>
      </c>
      <c r="F1691" s="66">
        <f t="shared" si="119"/>
        <v>0</v>
      </c>
      <c r="G1691" s="10" t="str">
        <f t="shared" si="120"/>
        <v>19000</v>
      </c>
      <c r="H1691" s="227"/>
      <c r="I1691" s="227"/>
      <c r="J1691" s="228"/>
      <c r="K1691" s="227"/>
      <c r="L1691" s="227"/>
      <c r="M1691" s="227"/>
      <c r="N1691" s="581"/>
      <c r="O1691" s="227"/>
      <c r="P1691" s="581"/>
      <c r="Q1691" s="227"/>
      <c r="R1691" s="227"/>
      <c r="S1691" s="227"/>
      <c r="T1691" s="227"/>
      <c r="U1691" s="227"/>
      <c r="V1691" s="227"/>
      <c r="W1691" s="227"/>
      <c r="X1691" s="227"/>
      <c r="Y1691" s="227"/>
      <c r="Z1691" s="227"/>
      <c r="AA1691" s="227"/>
      <c r="AB1691" s="227"/>
      <c r="AC1691" s="227"/>
    </row>
    <row r="1692" spans="2:29">
      <c r="B1692" s="66" t="e">
        <f>LEFT(VLOOKUP(K1692,'TCon08 al 2019-02-26'!$A$1:$H$68,6,0),6)</f>
        <v>#N/A</v>
      </c>
      <c r="C1692" s="66" t="e">
        <f t="shared" si="117"/>
        <v>#N/A</v>
      </c>
      <c r="D1692" s="66" t="e">
        <f>VLOOKUP(K1692,'TCon08 al 2019-02-26'!$A$1:$H$68,8,0)</f>
        <v>#N/A</v>
      </c>
      <c r="E1692" s="221">
        <f t="shared" si="118"/>
        <v>1900</v>
      </c>
      <c r="F1692" s="66">
        <f t="shared" si="119"/>
        <v>0</v>
      </c>
      <c r="G1692" s="10" t="str">
        <f t="shared" si="120"/>
        <v>19000</v>
      </c>
      <c r="H1692" s="227"/>
      <c r="I1692" s="227"/>
      <c r="J1692" s="228"/>
      <c r="K1692" s="227"/>
      <c r="L1692" s="227"/>
      <c r="M1692" s="227"/>
      <c r="N1692" s="581"/>
      <c r="O1692" s="227"/>
      <c r="P1692" s="581"/>
      <c r="Q1692" s="227"/>
      <c r="R1692" s="227"/>
      <c r="S1692" s="227"/>
      <c r="T1692" s="227"/>
      <c r="U1692" s="227"/>
      <c r="V1692" s="227"/>
      <c r="W1692" s="227"/>
      <c r="X1692" s="227"/>
      <c r="Y1692" s="227"/>
      <c r="Z1692" s="227"/>
      <c r="AA1692" s="227"/>
      <c r="AB1692" s="227"/>
      <c r="AC1692" s="227"/>
    </row>
    <row r="1693" spans="2:29">
      <c r="B1693" s="66" t="e">
        <f>LEFT(VLOOKUP(K1693,'TCon08 al 2019-02-26'!$A$1:$H$68,6,0),6)</f>
        <v>#N/A</v>
      </c>
      <c r="C1693" s="66" t="e">
        <f t="shared" si="117"/>
        <v>#N/A</v>
      </c>
      <c r="D1693" s="66" t="e">
        <f>VLOOKUP(K1693,'TCon08 al 2019-02-26'!$A$1:$H$68,8,0)</f>
        <v>#N/A</v>
      </c>
      <c r="E1693" s="221">
        <f t="shared" si="118"/>
        <v>1900</v>
      </c>
      <c r="F1693" s="66">
        <f t="shared" si="119"/>
        <v>0</v>
      </c>
      <c r="G1693" s="10" t="str">
        <f t="shared" si="120"/>
        <v>19000</v>
      </c>
      <c r="H1693" s="227"/>
      <c r="I1693" s="227"/>
      <c r="J1693" s="228"/>
      <c r="K1693" s="227"/>
      <c r="L1693" s="227"/>
      <c r="M1693" s="227"/>
      <c r="N1693" s="581"/>
      <c r="O1693" s="227"/>
      <c r="P1693" s="581"/>
      <c r="Q1693" s="227"/>
      <c r="R1693" s="227"/>
      <c r="S1693" s="227"/>
      <c r="T1693" s="227"/>
      <c r="U1693" s="227"/>
      <c r="V1693" s="227"/>
      <c r="W1693" s="227"/>
      <c r="X1693" s="227"/>
      <c r="Y1693" s="227"/>
      <c r="Z1693" s="227"/>
      <c r="AA1693" s="227"/>
      <c r="AB1693" s="227"/>
      <c r="AC1693" s="227"/>
    </row>
    <row r="1694" spans="2:29">
      <c r="B1694" s="66" t="e">
        <f>LEFT(VLOOKUP(K1694,'TCon08 al 2019-02-26'!$A$1:$H$68,6,0),6)</f>
        <v>#N/A</v>
      </c>
      <c r="C1694" s="66" t="e">
        <f t="shared" si="117"/>
        <v>#N/A</v>
      </c>
      <c r="D1694" s="66" t="e">
        <f>VLOOKUP(K1694,'TCon08 al 2019-02-26'!$A$1:$H$68,8,0)</f>
        <v>#N/A</v>
      </c>
      <c r="E1694" s="221">
        <f t="shared" si="118"/>
        <v>1900</v>
      </c>
      <c r="F1694" s="66">
        <f t="shared" si="119"/>
        <v>0</v>
      </c>
      <c r="G1694" s="10" t="str">
        <f t="shared" si="120"/>
        <v>19000</v>
      </c>
      <c r="H1694" s="227"/>
      <c r="I1694" s="227"/>
      <c r="J1694" s="228"/>
      <c r="K1694" s="227"/>
      <c r="L1694" s="227"/>
      <c r="M1694" s="227"/>
      <c r="N1694" s="581"/>
      <c r="O1694" s="227"/>
      <c r="P1694" s="581"/>
      <c r="Q1694" s="227"/>
      <c r="R1694" s="227"/>
      <c r="S1694" s="227"/>
      <c r="T1694" s="227"/>
      <c r="U1694" s="227"/>
      <c r="V1694" s="227"/>
      <c r="W1694" s="227"/>
      <c r="X1694" s="227"/>
      <c r="Y1694" s="227"/>
      <c r="Z1694" s="227"/>
      <c r="AA1694" s="227"/>
      <c r="AB1694" s="227"/>
      <c r="AC1694" s="227"/>
    </row>
    <row r="1695" spans="2:29">
      <c r="B1695" s="66" t="e">
        <f>LEFT(VLOOKUP(K1695,'TCon08 al 2019-02-26'!$A$1:$H$68,6,0),6)</f>
        <v>#N/A</v>
      </c>
      <c r="C1695" s="66" t="e">
        <f t="shared" si="117"/>
        <v>#N/A</v>
      </c>
      <c r="D1695" s="66" t="e">
        <f>VLOOKUP(K1695,'TCon08 al 2019-02-26'!$A$1:$H$68,8,0)</f>
        <v>#N/A</v>
      </c>
      <c r="E1695" s="221">
        <f t="shared" si="118"/>
        <v>1900</v>
      </c>
      <c r="F1695" s="66">
        <f t="shared" si="119"/>
        <v>0</v>
      </c>
      <c r="G1695" s="10" t="str">
        <f t="shared" si="120"/>
        <v>19000</v>
      </c>
      <c r="H1695" s="227"/>
      <c r="I1695" s="227"/>
      <c r="J1695" s="228"/>
      <c r="K1695" s="227"/>
      <c r="L1695" s="227"/>
      <c r="M1695" s="227"/>
      <c r="N1695" s="581"/>
      <c r="O1695" s="227"/>
      <c r="P1695" s="581"/>
      <c r="Q1695" s="227"/>
      <c r="R1695" s="227"/>
      <c r="S1695" s="227"/>
      <c r="T1695" s="227"/>
      <c r="U1695" s="227"/>
      <c r="V1695" s="227"/>
      <c r="W1695" s="227"/>
      <c r="X1695" s="227"/>
      <c r="Y1695" s="227"/>
      <c r="Z1695" s="227"/>
      <c r="AA1695" s="227"/>
      <c r="AB1695" s="227"/>
      <c r="AC1695" s="227"/>
    </row>
    <row r="1696" spans="2:29">
      <c r="B1696" s="66" t="e">
        <f>LEFT(VLOOKUP(K1696,'TCon08 al 2019-02-26'!$A$1:$H$68,6,0),6)</f>
        <v>#N/A</v>
      </c>
      <c r="C1696" s="66" t="e">
        <f t="shared" si="117"/>
        <v>#N/A</v>
      </c>
      <c r="D1696" s="66" t="e">
        <f>VLOOKUP(K1696,'TCon08 al 2019-02-26'!$A$1:$H$68,8,0)</f>
        <v>#N/A</v>
      </c>
      <c r="E1696" s="221">
        <f t="shared" si="118"/>
        <v>1900</v>
      </c>
      <c r="F1696" s="66">
        <f t="shared" si="119"/>
        <v>0</v>
      </c>
      <c r="G1696" s="10" t="str">
        <f t="shared" si="120"/>
        <v>19000</v>
      </c>
      <c r="H1696" s="227"/>
      <c r="I1696" s="227"/>
      <c r="J1696" s="228"/>
      <c r="K1696" s="227"/>
      <c r="L1696" s="227"/>
      <c r="M1696" s="227"/>
      <c r="N1696" s="581"/>
      <c r="O1696" s="227"/>
      <c r="P1696" s="581"/>
      <c r="Q1696" s="227"/>
      <c r="R1696" s="227"/>
      <c r="S1696" s="227"/>
      <c r="T1696" s="227"/>
      <c r="U1696" s="227"/>
      <c r="V1696" s="227"/>
      <c r="W1696" s="227"/>
      <c r="X1696" s="227"/>
      <c r="Y1696" s="227"/>
      <c r="Z1696" s="227"/>
      <c r="AA1696" s="227"/>
      <c r="AB1696" s="227"/>
      <c r="AC1696" s="227"/>
    </row>
    <row r="1697" spans="2:29">
      <c r="B1697" s="66" t="e">
        <f>LEFT(VLOOKUP(K1697,'TCon08 al 2019-02-26'!$A$1:$H$68,6,0),6)</f>
        <v>#N/A</v>
      </c>
      <c r="C1697" s="66" t="e">
        <f t="shared" si="117"/>
        <v>#N/A</v>
      </c>
      <c r="D1697" s="66" t="e">
        <f>VLOOKUP(K1697,'TCon08 al 2019-02-26'!$A$1:$H$68,8,0)</f>
        <v>#N/A</v>
      </c>
      <c r="E1697" s="221">
        <f t="shared" si="118"/>
        <v>1900</v>
      </c>
      <c r="F1697" s="66">
        <f t="shared" si="119"/>
        <v>0</v>
      </c>
      <c r="G1697" s="10" t="str">
        <f t="shared" si="120"/>
        <v>19000</v>
      </c>
      <c r="H1697" s="227"/>
      <c r="I1697" s="227"/>
      <c r="J1697" s="228"/>
      <c r="K1697" s="227"/>
      <c r="L1697" s="227"/>
      <c r="M1697" s="227"/>
      <c r="N1697" s="581"/>
      <c r="O1697" s="227"/>
      <c r="P1697" s="581"/>
      <c r="Q1697" s="227"/>
      <c r="R1697" s="227"/>
      <c r="S1697" s="227"/>
      <c r="T1697" s="227"/>
      <c r="U1697" s="227"/>
      <c r="V1697" s="227"/>
      <c r="W1697" s="227"/>
      <c r="X1697" s="227"/>
      <c r="Y1697" s="227"/>
      <c r="Z1697" s="227"/>
      <c r="AA1697" s="227"/>
      <c r="AB1697" s="227"/>
      <c r="AC1697" s="227"/>
    </row>
    <row r="1698" spans="2:29">
      <c r="B1698" s="66" t="e">
        <f>LEFT(VLOOKUP(K1698,'TCon08 al 2019-02-26'!$A$1:$H$68,6,0),6)</f>
        <v>#N/A</v>
      </c>
      <c r="C1698" s="66" t="e">
        <f t="shared" si="117"/>
        <v>#N/A</v>
      </c>
      <c r="D1698" s="66" t="e">
        <f>VLOOKUP(K1698,'TCon08 al 2019-02-26'!$A$1:$H$68,8,0)</f>
        <v>#N/A</v>
      </c>
      <c r="E1698" s="221">
        <f t="shared" si="118"/>
        <v>1900</v>
      </c>
      <c r="F1698" s="66">
        <f t="shared" si="119"/>
        <v>0</v>
      </c>
      <c r="G1698" s="10" t="str">
        <f t="shared" si="120"/>
        <v>19000</v>
      </c>
      <c r="H1698" s="227"/>
      <c r="I1698" s="227"/>
      <c r="J1698" s="228"/>
      <c r="K1698" s="227"/>
      <c r="L1698" s="227"/>
      <c r="M1698" s="227"/>
      <c r="N1698" s="581"/>
      <c r="O1698" s="227"/>
      <c r="P1698" s="581"/>
      <c r="Q1698" s="227"/>
      <c r="R1698" s="227"/>
      <c r="S1698" s="227"/>
      <c r="T1698" s="227"/>
      <c r="U1698" s="227"/>
      <c r="V1698" s="227"/>
      <c r="W1698" s="227"/>
      <c r="X1698" s="227"/>
      <c r="Y1698" s="227"/>
      <c r="Z1698" s="227"/>
      <c r="AA1698" s="227"/>
      <c r="AB1698" s="227"/>
      <c r="AC1698" s="227"/>
    </row>
    <row r="1699" spans="2:29">
      <c r="B1699" s="66" t="e">
        <f>LEFT(VLOOKUP(K1699,'TCon08 al 2019-02-26'!$A$1:$H$68,6,0),6)</f>
        <v>#N/A</v>
      </c>
      <c r="C1699" s="66" t="e">
        <f t="shared" si="117"/>
        <v>#N/A</v>
      </c>
      <c r="D1699" s="66" t="e">
        <f>VLOOKUP(K1699,'TCon08 al 2019-02-26'!$A$1:$H$68,8,0)</f>
        <v>#N/A</v>
      </c>
      <c r="E1699" s="221">
        <f t="shared" si="118"/>
        <v>1900</v>
      </c>
      <c r="F1699" s="66">
        <f t="shared" si="119"/>
        <v>0</v>
      </c>
      <c r="G1699" s="10" t="str">
        <f t="shared" si="120"/>
        <v>19000</v>
      </c>
      <c r="H1699" s="227"/>
      <c r="I1699" s="227"/>
      <c r="J1699" s="228"/>
      <c r="K1699" s="227"/>
      <c r="L1699" s="227"/>
      <c r="M1699" s="227"/>
      <c r="N1699" s="581"/>
      <c r="O1699" s="227"/>
      <c r="P1699" s="581"/>
      <c r="Q1699" s="227"/>
      <c r="R1699" s="227"/>
      <c r="S1699" s="227"/>
      <c r="T1699" s="227"/>
      <c r="U1699" s="227"/>
      <c r="V1699" s="227"/>
      <c r="W1699" s="227"/>
      <c r="X1699" s="227"/>
      <c r="Y1699" s="227"/>
      <c r="Z1699" s="227"/>
      <c r="AA1699" s="227"/>
      <c r="AB1699" s="227"/>
      <c r="AC1699" s="227"/>
    </row>
    <row r="1700" spans="2:29">
      <c r="B1700" s="66" t="e">
        <f>LEFT(VLOOKUP(K1700,'TCon08 al 2019-02-26'!$A$1:$H$68,6,0),6)</f>
        <v>#N/A</v>
      </c>
      <c r="C1700" s="66" t="e">
        <f t="shared" si="117"/>
        <v>#N/A</v>
      </c>
      <c r="D1700" s="66" t="e">
        <f>VLOOKUP(K1700,'TCon08 al 2019-02-26'!$A$1:$H$68,8,0)</f>
        <v>#N/A</v>
      </c>
      <c r="E1700" s="221">
        <f t="shared" si="118"/>
        <v>1900</v>
      </c>
      <c r="F1700" s="66">
        <f t="shared" si="119"/>
        <v>0</v>
      </c>
      <c r="G1700" s="10" t="str">
        <f t="shared" si="120"/>
        <v>19000</v>
      </c>
      <c r="H1700" s="227"/>
      <c r="I1700" s="227"/>
      <c r="J1700" s="228"/>
      <c r="K1700" s="227"/>
      <c r="L1700" s="227"/>
      <c r="M1700" s="227"/>
      <c r="N1700" s="581"/>
      <c r="O1700" s="227"/>
      <c r="P1700" s="581"/>
      <c r="Q1700" s="227"/>
      <c r="R1700" s="227"/>
      <c r="S1700" s="227"/>
      <c r="T1700" s="227"/>
      <c r="U1700" s="227"/>
      <c r="V1700" s="227"/>
      <c r="W1700" s="227"/>
      <c r="X1700" s="227"/>
      <c r="Y1700" s="227"/>
      <c r="Z1700" s="227"/>
      <c r="AA1700" s="227"/>
      <c r="AB1700" s="227"/>
      <c r="AC1700" s="227"/>
    </row>
    <row r="1701" spans="2:29">
      <c r="B1701" s="66" t="e">
        <f>LEFT(VLOOKUP(K1701,'TCon08 al 2019-02-26'!$A$1:$H$68,6,0),6)</f>
        <v>#N/A</v>
      </c>
      <c r="C1701" s="66" t="e">
        <f t="shared" si="117"/>
        <v>#N/A</v>
      </c>
      <c r="D1701" s="66" t="e">
        <f>VLOOKUP(K1701,'TCon08 al 2019-02-26'!$A$1:$H$68,8,0)</f>
        <v>#N/A</v>
      </c>
      <c r="E1701" s="221">
        <f t="shared" si="118"/>
        <v>1900</v>
      </c>
      <c r="F1701" s="66">
        <f t="shared" si="119"/>
        <v>0</v>
      </c>
      <c r="G1701" s="10" t="str">
        <f t="shared" si="120"/>
        <v>19000</v>
      </c>
      <c r="H1701" s="227"/>
      <c r="I1701" s="227"/>
      <c r="J1701" s="228"/>
      <c r="K1701" s="227"/>
      <c r="L1701" s="227"/>
      <c r="M1701" s="227"/>
      <c r="N1701" s="581"/>
      <c r="O1701" s="227"/>
      <c r="P1701" s="581"/>
      <c r="Q1701" s="227"/>
      <c r="R1701" s="227"/>
      <c r="S1701" s="227"/>
      <c r="T1701" s="227"/>
      <c r="U1701" s="227"/>
      <c r="V1701" s="227"/>
      <c r="W1701" s="227"/>
      <c r="X1701" s="227"/>
      <c r="Y1701" s="227"/>
      <c r="Z1701" s="227"/>
      <c r="AA1701" s="227"/>
      <c r="AB1701" s="227"/>
      <c r="AC1701" s="227"/>
    </row>
    <row r="1702" spans="2:29">
      <c r="B1702" s="66" t="e">
        <f>LEFT(VLOOKUP(K1702,'TCon08 al 2019-02-26'!$A$1:$H$68,6,0),6)</f>
        <v>#N/A</v>
      </c>
      <c r="C1702" s="66" t="e">
        <f t="shared" si="117"/>
        <v>#N/A</v>
      </c>
      <c r="D1702" s="66" t="e">
        <f>VLOOKUP(K1702,'TCon08 al 2019-02-26'!$A$1:$H$68,8,0)</f>
        <v>#N/A</v>
      </c>
      <c r="E1702" s="221">
        <f t="shared" si="118"/>
        <v>1900</v>
      </c>
      <c r="F1702" s="66">
        <f t="shared" si="119"/>
        <v>0</v>
      </c>
      <c r="G1702" s="10" t="str">
        <f t="shared" si="120"/>
        <v>19000</v>
      </c>
      <c r="H1702" s="227"/>
      <c r="I1702" s="227"/>
      <c r="J1702" s="228"/>
      <c r="K1702" s="227"/>
      <c r="L1702" s="227"/>
      <c r="M1702" s="227"/>
      <c r="N1702" s="581"/>
      <c r="O1702" s="227"/>
      <c r="P1702" s="581"/>
      <c r="Q1702" s="227"/>
      <c r="R1702" s="227"/>
      <c r="S1702" s="227"/>
      <c r="T1702" s="227"/>
      <c r="U1702" s="227"/>
      <c r="V1702" s="227"/>
      <c r="W1702" s="227"/>
      <c r="X1702" s="227"/>
      <c r="Y1702" s="227"/>
      <c r="Z1702" s="227"/>
      <c r="AA1702" s="227"/>
      <c r="AB1702" s="227"/>
      <c r="AC1702" s="227"/>
    </row>
    <row r="1703" spans="2:29">
      <c r="B1703" s="66" t="e">
        <f>LEFT(VLOOKUP(K1703,'TCon08 al 2019-02-26'!$A$1:$H$68,6,0),6)</f>
        <v>#N/A</v>
      </c>
      <c r="C1703" s="66" t="e">
        <f t="shared" si="117"/>
        <v>#N/A</v>
      </c>
      <c r="D1703" s="66" t="e">
        <f>VLOOKUP(K1703,'TCon08 al 2019-02-26'!$A$1:$H$68,8,0)</f>
        <v>#N/A</v>
      </c>
      <c r="E1703" s="221">
        <f t="shared" si="118"/>
        <v>1900</v>
      </c>
      <c r="F1703" s="66">
        <f t="shared" si="119"/>
        <v>0</v>
      </c>
      <c r="G1703" s="10" t="str">
        <f t="shared" si="120"/>
        <v>19000</v>
      </c>
      <c r="H1703" s="227"/>
      <c r="I1703" s="227"/>
      <c r="J1703" s="228"/>
      <c r="K1703" s="227"/>
      <c r="L1703" s="227"/>
      <c r="M1703" s="227"/>
      <c r="N1703" s="581"/>
      <c r="O1703" s="227"/>
      <c r="P1703" s="581"/>
      <c r="Q1703" s="227"/>
      <c r="R1703" s="227"/>
      <c r="S1703" s="227"/>
      <c r="T1703" s="227"/>
      <c r="U1703" s="227"/>
      <c r="V1703" s="227"/>
      <c r="W1703" s="227"/>
      <c r="X1703" s="227"/>
      <c r="Y1703" s="227"/>
      <c r="Z1703" s="227"/>
      <c r="AA1703" s="227"/>
      <c r="AB1703" s="227"/>
      <c r="AC1703" s="227"/>
    </row>
    <row r="1704" spans="2:29">
      <c r="B1704" s="66" t="e">
        <f>LEFT(VLOOKUP(K1704,'TCon08 al 2019-02-26'!$A$1:$H$68,6,0),6)</f>
        <v>#N/A</v>
      </c>
      <c r="C1704" s="66" t="e">
        <f t="shared" si="117"/>
        <v>#N/A</v>
      </c>
      <c r="D1704" s="66" t="e">
        <f>VLOOKUP(K1704,'TCon08 al 2019-02-26'!$A$1:$H$68,8,0)</f>
        <v>#N/A</v>
      </c>
      <c r="E1704" s="221">
        <f t="shared" si="118"/>
        <v>1900</v>
      </c>
      <c r="F1704" s="66">
        <f t="shared" si="119"/>
        <v>0</v>
      </c>
      <c r="G1704" s="10" t="str">
        <f t="shared" si="120"/>
        <v>19000</v>
      </c>
      <c r="H1704" s="227"/>
      <c r="I1704" s="227"/>
      <c r="J1704" s="228"/>
      <c r="K1704" s="227"/>
      <c r="L1704" s="227"/>
      <c r="M1704" s="227"/>
      <c r="N1704" s="581"/>
      <c r="O1704" s="227"/>
      <c r="P1704" s="581"/>
      <c r="Q1704" s="227"/>
      <c r="R1704" s="227"/>
      <c r="S1704" s="227"/>
      <c r="T1704" s="227"/>
      <c r="U1704" s="227"/>
      <c r="V1704" s="227"/>
      <c r="W1704" s="227"/>
      <c r="X1704" s="227"/>
      <c r="Y1704" s="227"/>
      <c r="Z1704" s="227"/>
      <c r="AA1704" s="227"/>
      <c r="AB1704" s="227"/>
      <c r="AC1704" s="227"/>
    </row>
    <row r="1705" spans="2:29">
      <c r="B1705" s="66" t="e">
        <f>LEFT(VLOOKUP(K1705,'TCon08 al 2019-02-26'!$A$1:$H$68,6,0),6)</f>
        <v>#N/A</v>
      </c>
      <c r="C1705" s="66" t="e">
        <f t="shared" si="117"/>
        <v>#N/A</v>
      </c>
      <c r="D1705" s="66" t="e">
        <f>VLOOKUP(K1705,'TCon08 al 2019-02-26'!$A$1:$H$68,8,0)</f>
        <v>#N/A</v>
      </c>
      <c r="E1705" s="221">
        <f t="shared" si="118"/>
        <v>1900</v>
      </c>
      <c r="F1705" s="66">
        <f t="shared" si="119"/>
        <v>0</v>
      </c>
      <c r="G1705" s="10" t="str">
        <f t="shared" si="120"/>
        <v>19000</v>
      </c>
      <c r="H1705" s="227"/>
      <c r="I1705" s="227"/>
      <c r="J1705" s="228"/>
      <c r="K1705" s="227"/>
      <c r="L1705" s="227"/>
      <c r="M1705" s="227"/>
      <c r="N1705" s="581"/>
      <c r="O1705" s="227"/>
      <c r="P1705" s="581"/>
      <c r="Q1705" s="227"/>
      <c r="R1705" s="227"/>
      <c r="S1705" s="227"/>
      <c r="T1705" s="227"/>
      <c r="U1705" s="227"/>
      <c r="V1705" s="227"/>
      <c r="W1705" s="227"/>
      <c r="X1705" s="227"/>
      <c r="Y1705" s="227"/>
      <c r="Z1705" s="227"/>
      <c r="AA1705" s="227"/>
      <c r="AB1705" s="227"/>
      <c r="AC1705" s="227"/>
    </row>
    <row r="1706" spans="2:29">
      <c r="B1706" s="66" t="e">
        <f>LEFT(VLOOKUP(K1706,'TCon08 al 2019-02-26'!$A$1:$H$68,6,0),6)</f>
        <v>#N/A</v>
      </c>
      <c r="C1706" s="66" t="e">
        <f t="shared" si="117"/>
        <v>#N/A</v>
      </c>
      <c r="D1706" s="66" t="e">
        <f>VLOOKUP(K1706,'TCon08 al 2019-02-26'!$A$1:$H$68,8,0)</f>
        <v>#N/A</v>
      </c>
      <c r="E1706" s="221">
        <f t="shared" si="118"/>
        <v>1900</v>
      </c>
      <c r="F1706" s="66">
        <f t="shared" si="119"/>
        <v>0</v>
      </c>
      <c r="G1706" s="10" t="str">
        <f t="shared" si="120"/>
        <v>19000</v>
      </c>
      <c r="H1706" s="227"/>
      <c r="I1706" s="227"/>
      <c r="J1706" s="228"/>
      <c r="K1706" s="227"/>
      <c r="L1706" s="227"/>
      <c r="M1706" s="227"/>
      <c r="N1706" s="581"/>
      <c r="O1706" s="227"/>
      <c r="P1706" s="581"/>
      <c r="Q1706" s="227"/>
      <c r="R1706" s="227"/>
      <c r="S1706" s="227"/>
      <c r="T1706" s="227"/>
      <c r="U1706" s="227"/>
      <c r="V1706" s="227"/>
      <c r="W1706" s="227"/>
      <c r="X1706" s="227"/>
      <c r="Y1706" s="227"/>
      <c r="Z1706" s="227"/>
      <c r="AA1706" s="227"/>
      <c r="AB1706" s="227"/>
      <c r="AC1706" s="227"/>
    </row>
    <row r="1707" spans="2:29">
      <c r="B1707" s="66" t="e">
        <f>LEFT(VLOOKUP(K1707,'TCon08 al 2019-02-26'!$A$1:$H$68,6,0),6)</f>
        <v>#N/A</v>
      </c>
      <c r="C1707" s="66" t="e">
        <f t="shared" si="117"/>
        <v>#N/A</v>
      </c>
      <c r="D1707" s="66" t="e">
        <f>VLOOKUP(K1707,'TCon08 al 2019-02-26'!$A$1:$H$68,8,0)</f>
        <v>#N/A</v>
      </c>
      <c r="E1707" s="221">
        <f t="shared" si="118"/>
        <v>1900</v>
      </c>
      <c r="F1707" s="66">
        <f t="shared" si="119"/>
        <v>0</v>
      </c>
      <c r="G1707" s="10" t="str">
        <f t="shared" si="120"/>
        <v>19000</v>
      </c>
      <c r="H1707" s="227"/>
      <c r="I1707" s="227"/>
      <c r="J1707" s="228"/>
      <c r="K1707" s="227"/>
      <c r="L1707" s="227"/>
      <c r="M1707" s="227"/>
      <c r="N1707" s="581"/>
      <c r="O1707" s="227"/>
      <c r="P1707" s="581"/>
      <c r="Q1707" s="227"/>
      <c r="R1707" s="227"/>
      <c r="S1707" s="227"/>
      <c r="T1707" s="227"/>
      <c r="U1707" s="227"/>
      <c r="V1707" s="227"/>
      <c r="W1707" s="227"/>
      <c r="X1707" s="227"/>
      <c r="Y1707" s="227"/>
      <c r="Z1707" s="227"/>
      <c r="AA1707" s="227"/>
      <c r="AB1707" s="227"/>
      <c r="AC1707" s="227"/>
    </row>
    <row r="1708" spans="2:29">
      <c r="B1708" s="66" t="e">
        <f>LEFT(VLOOKUP(K1708,'TCon08 al 2019-02-26'!$A$1:$H$68,6,0),6)</f>
        <v>#N/A</v>
      </c>
      <c r="C1708" s="66" t="e">
        <f t="shared" si="117"/>
        <v>#N/A</v>
      </c>
      <c r="D1708" s="66" t="e">
        <f>VLOOKUP(K1708,'TCon08 al 2019-02-26'!$A$1:$H$68,8,0)</f>
        <v>#N/A</v>
      </c>
      <c r="E1708" s="221">
        <f t="shared" si="118"/>
        <v>1900</v>
      </c>
      <c r="F1708" s="66">
        <f t="shared" si="119"/>
        <v>0</v>
      </c>
      <c r="G1708" s="10" t="str">
        <f t="shared" si="120"/>
        <v>19000</v>
      </c>
      <c r="H1708" s="227"/>
      <c r="I1708" s="227"/>
      <c r="J1708" s="228"/>
      <c r="K1708" s="227"/>
      <c r="L1708" s="227"/>
      <c r="M1708" s="227"/>
      <c r="N1708" s="581"/>
      <c r="O1708" s="227"/>
      <c r="P1708" s="581"/>
      <c r="Q1708" s="227"/>
      <c r="R1708" s="227"/>
      <c r="S1708" s="227"/>
      <c r="T1708" s="227"/>
      <c r="U1708" s="227"/>
      <c r="V1708" s="227"/>
      <c r="W1708" s="227"/>
      <c r="X1708" s="227"/>
      <c r="Y1708" s="227"/>
      <c r="Z1708" s="227"/>
      <c r="AA1708" s="227"/>
      <c r="AB1708" s="227"/>
      <c r="AC1708" s="227"/>
    </row>
    <row r="1709" spans="2:29">
      <c r="B1709" s="66" t="e">
        <f>LEFT(VLOOKUP(K1709,'TCon08 al 2019-02-26'!$A$1:$H$68,6,0),6)</f>
        <v>#N/A</v>
      </c>
      <c r="C1709" s="66" t="e">
        <f t="shared" si="117"/>
        <v>#N/A</v>
      </c>
      <c r="D1709" s="66" t="e">
        <f>VLOOKUP(K1709,'TCon08 al 2019-02-26'!$A$1:$H$68,8,0)</f>
        <v>#N/A</v>
      </c>
      <c r="E1709" s="221">
        <f t="shared" si="118"/>
        <v>1900</v>
      </c>
      <c r="F1709" s="66">
        <f t="shared" si="119"/>
        <v>0</v>
      </c>
      <c r="G1709" s="10" t="str">
        <f t="shared" si="120"/>
        <v>19000</v>
      </c>
      <c r="H1709" s="227"/>
      <c r="I1709" s="227"/>
      <c r="J1709" s="228"/>
      <c r="K1709" s="227"/>
      <c r="L1709" s="227"/>
      <c r="M1709" s="227"/>
      <c r="N1709" s="581"/>
      <c r="O1709" s="227"/>
      <c r="P1709" s="581"/>
      <c r="Q1709" s="227"/>
      <c r="R1709" s="227"/>
      <c r="S1709" s="227"/>
      <c r="T1709" s="227"/>
      <c r="U1709" s="227"/>
      <c r="V1709" s="227"/>
      <c r="W1709" s="227"/>
      <c r="X1709" s="227"/>
      <c r="Y1709" s="227"/>
      <c r="Z1709" s="227"/>
      <c r="AA1709" s="227"/>
      <c r="AB1709" s="227"/>
      <c r="AC1709" s="227"/>
    </row>
    <row r="1710" spans="2:29">
      <c r="B1710" s="66" t="e">
        <f>LEFT(VLOOKUP(K1710,'TCon08 al 2019-02-26'!$A$1:$H$68,6,0),6)</f>
        <v>#N/A</v>
      </c>
      <c r="C1710" s="66" t="e">
        <f t="shared" si="117"/>
        <v>#N/A</v>
      </c>
      <c r="D1710" s="66" t="e">
        <f>VLOOKUP(K1710,'TCon08 al 2019-02-26'!$A$1:$H$68,8,0)</f>
        <v>#N/A</v>
      </c>
      <c r="E1710" s="221">
        <f t="shared" si="118"/>
        <v>1900</v>
      </c>
      <c r="F1710" s="66">
        <f t="shared" si="119"/>
        <v>0</v>
      </c>
      <c r="G1710" s="10" t="str">
        <f t="shared" si="120"/>
        <v>19000</v>
      </c>
      <c r="H1710" s="227"/>
      <c r="I1710" s="227"/>
      <c r="J1710" s="228"/>
      <c r="K1710" s="227"/>
      <c r="L1710" s="227"/>
      <c r="M1710" s="227"/>
      <c r="N1710" s="581"/>
      <c r="O1710" s="227"/>
      <c r="P1710" s="581"/>
      <c r="Q1710" s="227"/>
      <c r="R1710" s="227"/>
      <c r="S1710" s="227"/>
      <c r="T1710" s="227"/>
      <c r="U1710" s="227"/>
      <c r="V1710" s="227"/>
      <c r="W1710" s="227"/>
      <c r="X1710" s="227"/>
      <c r="Y1710" s="227"/>
      <c r="Z1710" s="227"/>
      <c r="AA1710" s="227"/>
      <c r="AB1710" s="227"/>
      <c r="AC1710" s="227"/>
    </row>
    <row r="1711" spans="2:29">
      <c r="B1711" s="66" t="e">
        <f>LEFT(VLOOKUP(K1711,'TCon08 al 2019-02-26'!$A$1:$H$68,6,0),6)</f>
        <v>#N/A</v>
      </c>
      <c r="C1711" s="66" t="e">
        <f t="shared" si="117"/>
        <v>#N/A</v>
      </c>
      <c r="D1711" s="66" t="e">
        <f>VLOOKUP(K1711,'TCon08 al 2019-02-26'!$A$1:$H$68,8,0)</f>
        <v>#N/A</v>
      </c>
      <c r="E1711" s="221">
        <f t="shared" si="118"/>
        <v>1900</v>
      </c>
      <c r="F1711" s="66">
        <f t="shared" si="119"/>
        <v>0</v>
      </c>
      <c r="G1711" s="10" t="str">
        <f t="shared" si="120"/>
        <v>19000</v>
      </c>
      <c r="H1711" s="227"/>
      <c r="I1711" s="227"/>
      <c r="J1711" s="228"/>
      <c r="K1711" s="227"/>
      <c r="L1711" s="227"/>
      <c r="M1711" s="227"/>
      <c r="N1711" s="581"/>
      <c r="O1711" s="227"/>
      <c r="P1711" s="581"/>
      <c r="Q1711" s="227"/>
      <c r="R1711" s="227"/>
      <c r="S1711" s="227"/>
      <c r="T1711" s="227"/>
      <c r="U1711" s="227"/>
      <c r="V1711" s="227"/>
      <c r="W1711" s="227"/>
      <c r="X1711" s="227"/>
      <c r="Y1711" s="227"/>
      <c r="Z1711" s="227"/>
      <c r="AA1711" s="227"/>
      <c r="AB1711" s="227"/>
      <c r="AC1711" s="227"/>
    </row>
    <row r="1712" spans="2:29">
      <c r="B1712" s="66" t="e">
        <f>LEFT(VLOOKUP(K1712,'TCon08 al 2019-02-26'!$A$1:$H$68,6,0),6)</f>
        <v>#N/A</v>
      </c>
      <c r="C1712" s="66" t="e">
        <f t="shared" si="117"/>
        <v>#N/A</v>
      </c>
      <c r="D1712" s="66" t="e">
        <f>VLOOKUP(K1712,'TCon08 al 2019-02-26'!$A$1:$H$68,8,0)</f>
        <v>#N/A</v>
      </c>
      <c r="E1712" s="221">
        <f t="shared" si="118"/>
        <v>1900</v>
      </c>
      <c r="F1712" s="66">
        <f t="shared" si="119"/>
        <v>0</v>
      </c>
      <c r="G1712" s="10" t="str">
        <f t="shared" si="120"/>
        <v>19000</v>
      </c>
      <c r="H1712" s="227"/>
      <c r="I1712" s="227"/>
      <c r="J1712" s="228"/>
      <c r="K1712" s="227"/>
      <c r="L1712" s="227"/>
      <c r="M1712" s="227"/>
      <c r="N1712" s="581"/>
      <c r="O1712" s="227"/>
      <c r="P1712" s="581"/>
      <c r="Q1712" s="227"/>
      <c r="R1712" s="227"/>
      <c r="S1712" s="227"/>
      <c r="T1712" s="227"/>
      <c r="U1712" s="227"/>
      <c r="V1712" s="227"/>
      <c r="W1712" s="227"/>
      <c r="X1712" s="227"/>
      <c r="Y1712" s="227"/>
      <c r="Z1712" s="227"/>
      <c r="AA1712" s="227"/>
      <c r="AB1712" s="227"/>
      <c r="AC1712" s="227"/>
    </row>
    <row r="1713" spans="2:29">
      <c r="B1713" s="66" t="e">
        <f>LEFT(VLOOKUP(K1713,'TCon08 al 2019-02-26'!$A$1:$H$68,6,0),6)</f>
        <v>#N/A</v>
      </c>
      <c r="C1713" s="66" t="e">
        <f t="shared" ref="C1713:C1776" si="121">CONCATENATE(MID(B1713,1,1),".",MID(B1713,2,1),".",MID(B1713,3,2),".",MID(B1713,5,2))</f>
        <v>#N/A</v>
      </c>
      <c r="D1713" s="66" t="e">
        <f>VLOOKUP(K1713,'TCon08 al 2019-02-26'!$A$1:$H$68,8,0)</f>
        <v>#N/A</v>
      </c>
      <c r="E1713" s="221">
        <f t="shared" ref="E1713:E1776" si="122">YEAR(J1713)</f>
        <v>1900</v>
      </c>
      <c r="F1713" s="66">
        <f t="shared" si="119"/>
        <v>0</v>
      </c>
      <c r="G1713" s="10" t="str">
        <f t="shared" si="120"/>
        <v>19000</v>
      </c>
      <c r="H1713" s="227"/>
      <c r="I1713" s="227"/>
      <c r="J1713" s="228"/>
      <c r="K1713" s="227"/>
      <c r="L1713" s="227"/>
      <c r="M1713" s="227"/>
      <c r="N1713" s="581"/>
      <c r="O1713" s="227"/>
      <c r="P1713" s="581"/>
      <c r="Q1713" s="227"/>
      <c r="R1713" s="227"/>
      <c r="S1713" s="227"/>
      <c r="T1713" s="227"/>
      <c r="U1713" s="227"/>
      <c r="V1713" s="227"/>
      <c r="W1713" s="227"/>
      <c r="X1713" s="227"/>
      <c r="Y1713" s="227"/>
      <c r="Z1713" s="227"/>
      <c r="AA1713" s="227"/>
      <c r="AB1713" s="227"/>
      <c r="AC1713" s="227"/>
    </row>
    <row r="1714" spans="2:29">
      <c r="B1714" s="66" t="e">
        <f>LEFT(VLOOKUP(K1714,'TCon08 al 2019-02-26'!$A$1:$H$68,6,0),6)</f>
        <v>#N/A</v>
      </c>
      <c r="C1714" s="66" t="e">
        <f t="shared" si="121"/>
        <v>#N/A</v>
      </c>
      <c r="D1714" s="66" t="e">
        <f>VLOOKUP(K1714,'TCon08 al 2019-02-26'!$A$1:$H$68,8,0)</f>
        <v>#N/A</v>
      </c>
      <c r="E1714" s="221">
        <f t="shared" si="122"/>
        <v>1900</v>
      </c>
      <c r="F1714" s="66">
        <f t="shared" si="119"/>
        <v>0</v>
      </c>
      <c r="G1714" s="10" t="str">
        <f t="shared" si="120"/>
        <v>19000</v>
      </c>
      <c r="H1714" s="227"/>
      <c r="I1714" s="227"/>
      <c r="J1714" s="228"/>
      <c r="K1714" s="227"/>
      <c r="L1714" s="227"/>
      <c r="M1714" s="227"/>
      <c r="N1714" s="581"/>
      <c r="O1714" s="227"/>
      <c r="P1714" s="581"/>
      <c r="Q1714" s="227"/>
      <c r="R1714" s="227"/>
      <c r="S1714" s="227"/>
      <c r="T1714" s="227"/>
      <c r="U1714" s="227"/>
      <c r="V1714" s="227"/>
      <c r="W1714" s="227"/>
      <c r="X1714" s="227"/>
      <c r="Y1714" s="227"/>
      <c r="Z1714" s="227"/>
      <c r="AA1714" s="227"/>
      <c r="AB1714" s="227"/>
      <c r="AC1714" s="227"/>
    </row>
    <row r="1715" spans="2:29">
      <c r="B1715" s="66" t="e">
        <f>LEFT(VLOOKUP(K1715,'TCon08 al 2019-02-26'!$A$1:$H$68,6,0),6)</f>
        <v>#N/A</v>
      </c>
      <c r="C1715" s="66" t="e">
        <f t="shared" si="121"/>
        <v>#N/A</v>
      </c>
      <c r="D1715" s="66" t="e">
        <f>VLOOKUP(K1715,'TCon08 al 2019-02-26'!$A$1:$H$68,8,0)</f>
        <v>#N/A</v>
      </c>
      <c r="E1715" s="221">
        <f t="shared" si="122"/>
        <v>1900</v>
      </c>
      <c r="F1715" s="66">
        <f t="shared" si="119"/>
        <v>0</v>
      </c>
      <c r="G1715" s="10" t="str">
        <f t="shared" si="120"/>
        <v>19000</v>
      </c>
      <c r="H1715" s="227"/>
      <c r="I1715" s="227"/>
      <c r="J1715" s="228"/>
      <c r="K1715" s="227"/>
      <c r="L1715" s="227"/>
      <c r="M1715" s="227"/>
      <c r="N1715" s="581"/>
      <c r="O1715" s="227"/>
      <c r="P1715" s="581"/>
      <c r="Q1715" s="227"/>
      <c r="R1715" s="227"/>
      <c r="S1715" s="227"/>
      <c r="T1715" s="227"/>
      <c r="U1715" s="227"/>
      <c r="V1715" s="227"/>
      <c r="W1715" s="227"/>
      <c r="X1715" s="227"/>
      <c r="Y1715" s="227"/>
      <c r="Z1715" s="227"/>
      <c r="AA1715" s="227"/>
      <c r="AB1715" s="227"/>
      <c r="AC1715" s="227"/>
    </row>
    <row r="1716" spans="2:29">
      <c r="B1716" s="66" t="e">
        <f>LEFT(VLOOKUP(K1716,'TCon08 al 2019-02-26'!$A$1:$H$68,6,0),6)</f>
        <v>#N/A</v>
      </c>
      <c r="C1716" s="66" t="e">
        <f t="shared" si="121"/>
        <v>#N/A</v>
      </c>
      <c r="D1716" s="66" t="e">
        <f>VLOOKUP(K1716,'TCon08 al 2019-02-26'!$A$1:$H$68,8,0)</f>
        <v>#N/A</v>
      </c>
      <c r="E1716" s="221">
        <f t="shared" si="122"/>
        <v>1900</v>
      </c>
      <c r="F1716" s="66">
        <f t="shared" si="119"/>
        <v>0</v>
      </c>
      <c r="G1716" s="10" t="str">
        <f t="shared" si="120"/>
        <v>19000</v>
      </c>
      <c r="H1716" s="227"/>
      <c r="I1716" s="227"/>
      <c r="J1716" s="228"/>
      <c r="K1716" s="227"/>
      <c r="L1716" s="227"/>
      <c r="M1716" s="227"/>
      <c r="N1716" s="581"/>
      <c r="O1716" s="227"/>
      <c r="P1716" s="581"/>
      <c r="Q1716" s="227"/>
      <c r="R1716" s="227"/>
      <c r="S1716" s="227"/>
      <c r="T1716" s="227"/>
      <c r="U1716" s="227"/>
      <c r="V1716" s="227"/>
      <c r="W1716" s="227"/>
      <c r="X1716" s="227"/>
      <c r="Y1716" s="227"/>
      <c r="Z1716" s="227"/>
      <c r="AA1716" s="227"/>
      <c r="AB1716" s="227"/>
      <c r="AC1716" s="227"/>
    </row>
    <row r="1717" spans="2:29">
      <c r="B1717" s="66" t="e">
        <f>LEFT(VLOOKUP(K1717,'TCon08 al 2019-02-26'!$A$1:$H$68,6,0),6)</f>
        <v>#N/A</v>
      </c>
      <c r="C1717" s="66" t="e">
        <f t="shared" si="121"/>
        <v>#N/A</v>
      </c>
      <c r="D1717" s="66" t="e">
        <f>VLOOKUP(K1717,'TCon08 al 2019-02-26'!$A$1:$H$68,8,0)</f>
        <v>#N/A</v>
      </c>
      <c r="E1717" s="221">
        <f t="shared" si="122"/>
        <v>1900</v>
      </c>
      <c r="F1717" s="66">
        <f t="shared" si="119"/>
        <v>0</v>
      </c>
      <c r="G1717" s="10" t="str">
        <f t="shared" si="120"/>
        <v>19000</v>
      </c>
      <c r="H1717" s="227"/>
      <c r="I1717" s="227"/>
      <c r="J1717" s="228"/>
      <c r="K1717" s="227"/>
      <c r="L1717" s="227"/>
      <c r="M1717" s="227"/>
      <c r="N1717" s="581"/>
      <c r="O1717" s="227"/>
      <c r="P1717" s="581"/>
      <c r="Q1717" s="227"/>
      <c r="R1717" s="227"/>
      <c r="S1717" s="227"/>
      <c r="T1717" s="227"/>
      <c r="U1717" s="227"/>
      <c r="V1717" s="227"/>
      <c r="W1717" s="227"/>
      <c r="X1717" s="227"/>
      <c r="Y1717" s="227"/>
      <c r="Z1717" s="227"/>
      <c r="AA1717" s="227"/>
      <c r="AB1717" s="227"/>
      <c r="AC1717" s="227"/>
    </row>
    <row r="1718" spans="2:29">
      <c r="B1718" s="66" t="e">
        <f>LEFT(VLOOKUP(K1718,'TCon08 al 2019-02-26'!$A$1:$H$68,6,0),6)</f>
        <v>#N/A</v>
      </c>
      <c r="C1718" s="66" t="e">
        <f t="shared" si="121"/>
        <v>#N/A</v>
      </c>
      <c r="D1718" s="66" t="e">
        <f>VLOOKUP(K1718,'TCon08 al 2019-02-26'!$A$1:$H$68,8,0)</f>
        <v>#N/A</v>
      </c>
      <c r="E1718" s="221">
        <f t="shared" si="122"/>
        <v>1900</v>
      </c>
      <c r="F1718" s="66">
        <f t="shared" si="119"/>
        <v>0</v>
      </c>
      <c r="G1718" s="10" t="str">
        <f t="shared" si="120"/>
        <v>19000</v>
      </c>
      <c r="H1718" s="227"/>
      <c r="I1718" s="227"/>
      <c r="J1718" s="228"/>
      <c r="K1718" s="227"/>
      <c r="L1718" s="227"/>
      <c r="M1718" s="227"/>
      <c r="N1718" s="581"/>
      <c r="O1718" s="227"/>
      <c r="P1718" s="581"/>
      <c r="Q1718" s="227"/>
      <c r="R1718" s="227"/>
      <c r="S1718" s="227"/>
      <c r="T1718" s="227"/>
      <c r="U1718" s="227"/>
      <c r="V1718" s="227"/>
      <c r="W1718" s="227"/>
      <c r="X1718" s="227"/>
      <c r="Y1718" s="227"/>
      <c r="Z1718" s="227"/>
      <c r="AA1718" s="227"/>
      <c r="AB1718" s="227"/>
      <c r="AC1718" s="227"/>
    </row>
    <row r="1719" spans="2:29">
      <c r="B1719" s="66" t="e">
        <f>LEFT(VLOOKUP(K1719,'TCon08 al 2019-02-26'!$A$1:$H$68,6,0),6)</f>
        <v>#N/A</v>
      </c>
      <c r="C1719" s="66" t="e">
        <f t="shared" si="121"/>
        <v>#N/A</v>
      </c>
      <c r="D1719" s="66" t="e">
        <f>VLOOKUP(K1719,'TCon08 al 2019-02-26'!$A$1:$H$68,8,0)</f>
        <v>#N/A</v>
      </c>
      <c r="E1719" s="221">
        <f t="shared" si="122"/>
        <v>1900</v>
      </c>
      <c r="F1719" s="66">
        <f t="shared" si="119"/>
        <v>0</v>
      </c>
      <c r="G1719" s="10" t="str">
        <f t="shared" si="120"/>
        <v>19000</v>
      </c>
      <c r="H1719" s="227"/>
      <c r="I1719" s="227"/>
      <c r="J1719" s="228"/>
      <c r="K1719" s="227"/>
      <c r="L1719" s="227"/>
      <c r="M1719" s="227"/>
      <c r="N1719" s="581"/>
      <c r="O1719" s="227"/>
      <c r="P1719" s="581"/>
      <c r="Q1719" s="227"/>
      <c r="R1719" s="227"/>
      <c r="S1719" s="227"/>
      <c r="T1719" s="227"/>
      <c r="U1719" s="227"/>
      <c r="V1719" s="227"/>
      <c r="W1719" s="227"/>
      <c r="X1719" s="227"/>
      <c r="Y1719" s="227"/>
      <c r="Z1719" s="227"/>
      <c r="AA1719" s="227"/>
      <c r="AB1719" s="227"/>
      <c r="AC1719" s="227"/>
    </row>
    <row r="1720" spans="2:29">
      <c r="B1720" s="66" t="e">
        <f>LEFT(VLOOKUP(K1720,'TCon08 al 2019-02-26'!$A$1:$H$68,6,0),6)</f>
        <v>#N/A</v>
      </c>
      <c r="C1720" s="66" t="e">
        <f t="shared" si="121"/>
        <v>#N/A</v>
      </c>
      <c r="D1720" s="66" t="e">
        <f>VLOOKUP(K1720,'TCon08 al 2019-02-26'!$A$1:$H$68,8,0)</f>
        <v>#N/A</v>
      </c>
      <c r="E1720" s="221">
        <f t="shared" si="122"/>
        <v>1900</v>
      </c>
      <c r="F1720" s="66">
        <f t="shared" si="119"/>
        <v>0</v>
      </c>
      <c r="G1720" s="10" t="str">
        <f t="shared" si="120"/>
        <v>19000</v>
      </c>
      <c r="H1720" s="227"/>
      <c r="I1720" s="227"/>
      <c r="J1720" s="228"/>
      <c r="K1720" s="227"/>
      <c r="L1720" s="227"/>
      <c r="M1720" s="227"/>
      <c r="N1720" s="581"/>
      <c r="O1720" s="227"/>
      <c r="P1720" s="581"/>
      <c r="Q1720" s="227"/>
      <c r="R1720" s="227"/>
      <c r="S1720" s="227"/>
      <c r="T1720" s="227"/>
      <c r="U1720" s="227"/>
      <c r="V1720" s="227"/>
      <c r="W1720" s="227"/>
      <c r="X1720" s="227"/>
      <c r="Y1720" s="227"/>
      <c r="Z1720" s="227"/>
      <c r="AA1720" s="227"/>
      <c r="AB1720" s="227"/>
      <c r="AC1720" s="227"/>
    </row>
    <row r="1721" spans="2:29">
      <c r="B1721" s="66" t="e">
        <f>LEFT(VLOOKUP(K1721,'TCon08 al 2019-02-26'!$A$1:$H$68,6,0),6)</f>
        <v>#N/A</v>
      </c>
      <c r="C1721" s="66" t="e">
        <f t="shared" si="121"/>
        <v>#N/A</v>
      </c>
      <c r="D1721" s="66" t="e">
        <f>VLOOKUP(K1721,'TCon08 al 2019-02-26'!$A$1:$H$68,8,0)</f>
        <v>#N/A</v>
      </c>
      <c r="E1721" s="221">
        <f t="shared" si="122"/>
        <v>1900</v>
      </c>
      <c r="F1721" s="66">
        <f t="shared" si="119"/>
        <v>0</v>
      </c>
      <c r="G1721" s="10" t="str">
        <f t="shared" si="120"/>
        <v>19000</v>
      </c>
      <c r="H1721" s="227"/>
      <c r="I1721" s="227"/>
      <c r="J1721" s="228"/>
      <c r="K1721" s="227"/>
      <c r="L1721" s="227"/>
      <c r="M1721" s="227"/>
      <c r="N1721" s="581"/>
      <c r="O1721" s="227"/>
      <c r="P1721" s="581"/>
      <c r="Q1721" s="227"/>
      <c r="R1721" s="227"/>
      <c r="S1721" s="227"/>
      <c r="T1721" s="227"/>
      <c r="U1721" s="227"/>
      <c r="V1721" s="227"/>
      <c r="W1721" s="227"/>
      <c r="X1721" s="227"/>
      <c r="Y1721" s="227"/>
      <c r="Z1721" s="227"/>
      <c r="AA1721" s="227"/>
      <c r="AB1721" s="227"/>
      <c r="AC1721" s="227"/>
    </row>
    <row r="1722" spans="2:29">
      <c r="B1722" s="66" t="e">
        <f>LEFT(VLOOKUP(K1722,'TCon08 al 2019-02-26'!$A$1:$H$68,6,0),6)</f>
        <v>#N/A</v>
      </c>
      <c r="C1722" s="66" t="e">
        <f t="shared" si="121"/>
        <v>#N/A</v>
      </c>
      <c r="D1722" s="66" t="e">
        <f>VLOOKUP(K1722,'TCon08 al 2019-02-26'!$A$1:$H$68,8,0)</f>
        <v>#N/A</v>
      </c>
      <c r="E1722" s="221">
        <f t="shared" si="122"/>
        <v>1900</v>
      </c>
      <c r="F1722" s="66">
        <f t="shared" si="119"/>
        <v>0</v>
      </c>
      <c r="G1722" s="10" t="str">
        <f t="shared" si="120"/>
        <v>19000</v>
      </c>
      <c r="H1722" s="227"/>
      <c r="I1722" s="227"/>
      <c r="J1722" s="228"/>
      <c r="K1722" s="227"/>
      <c r="L1722" s="227"/>
      <c r="M1722" s="227"/>
      <c r="N1722" s="581"/>
      <c r="O1722" s="227"/>
      <c r="P1722" s="581"/>
      <c r="Q1722" s="227"/>
      <c r="R1722" s="227"/>
      <c r="S1722" s="227"/>
      <c r="T1722" s="227"/>
      <c r="U1722" s="227"/>
      <c r="V1722" s="227"/>
      <c r="W1722" s="227"/>
      <c r="X1722" s="227"/>
      <c r="Y1722" s="227"/>
      <c r="Z1722" s="227"/>
      <c r="AA1722" s="227"/>
      <c r="AB1722" s="227"/>
      <c r="AC1722" s="227"/>
    </row>
    <row r="1723" spans="2:29">
      <c r="B1723" s="66" t="e">
        <f>LEFT(VLOOKUP(K1723,'TCon08 al 2019-02-26'!$A$1:$H$68,6,0),6)</f>
        <v>#N/A</v>
      </c>
      <c r="C1723" s="66" t="e">
        <f t="shared" si="121"/>
        <v>#N/A</v>
      </c>
      <c r="D1723" s="66" t="e">
        <f>VLOOKUP(K1723,'TCon08 al 2019-02-26'!$A$1:$H$68,8,0)</f>
        <v>#N/A</v>
      </c>
      <c r="E1723" s="221">
        <f t="shared" si="122"/>
        <v>1900</v>
      </c>
      <c r="F1723" s="66">
        <f t="shared" si="119"/>
        <v>0</v>
      </c>
      <c r="G1723" s="10" t="str">
        <f t="shared" si="120"/>
        <v>19000</v>
      </c>
      <c r="H1723" s="227"/>
      <c r="I1723" s="227"/>
      <c r="J1723" s="228"/>
      <c r="K1723" s="227"/>
      <c r="L1723" s="227"/>
      <c r="M1723" s="227"/>
      <c r="N1723" s="581"/>
      <c r="O1723" s="227"/>
      <c r="P1723" s="581"/>
      <c r="Q1723" s="227"/>
      <c r="R1723" s="227"/>
      <c r="S1723" s="227"/>
      <c r="T1723" s="227"/>
      <c r="U1723" s="227"/>
      <c r="V1723" s="227"/>
      <c r="W1723" s="227"/>
      <c r="X1723" s="227"/>
      <c r="Y1723" s="227"/>
      <c r="Z1723" s="227"/>
      <c r="AA1723" s="227"/>
      <c r="AB1723" s="227"/>
      <c r="AC1723" s="227"/>
    </row>
    <row r="1724" spans="2:29">
      <c r="B1724" s="66" t="e">
        <f>LEFT(VLOOKUP(K1724,'TCon08 al 2019-02-26'!$A$1:$H$68,6,0),6)</f>
        <v>#N/A</v>
      </c>
      <c r="C1724" s="66" t="e">
        <f t="shared" si="121"/>
        <v>#N/A</v>
      </c>
      <c r="D1724" s="66" t="e">
        <f>VLOOKUP(K1724,'TCon08 al 2019-02-26'!$A$1:$H$68,8,0)</f>
        <v>#N/A</v>
      </c>
      <c r="E1724" s="221">
        <f t="shared" si="122"/>
        <v>1900</v>
      </c>
      <c r="F1724" s="66">
        <f t="shared" si="119"/>
        <v>0</v>
      </c>
      <c r="G1724" s="10" t="str">
        <f t="shared" si="120"/>
        <v>19000</v>
      </c>
      <c r="H1724" s="227"/>
      <c r="I1724" s="227"/>
      <c r="J1724" s="228"/>
      <c r="K1724" s="227"/>
      <c r="L1724" s="227"/>
      <c r="M1724" s="227"/>
      <c r="N1724" s="581"/>
      <c r="O1724" s="227"/>
      <c r="P1724" s="581"/>
      <c r="Q1724" s="227"/>
      <c r="R1724" s="227"/>
      <c r="S1724" s="227"/>
      <c r="T1724" s="227"/>
      <c r="U1724" s="227"/>
      <c r="V1724" s="227"/>
      <c r="W1724" s="227"/>
      <c r="X1724" s="227"/>
      <c r="Y1724" s="227"/>
      <c r="Z1724" s="227"/>
      <c r="AA1724" s="227"/>
      <c r="AB1724" s="227"/>
      <c r="AC1724" s="227"/>
    </row>
    <row r="1725" spans="2:29">
      <c r="B1725" s="66" t="e">
        <f>LEFT(VLOOKUP(K1725,'TCon08 al 2019-02-26'!$A$1:$H$68,6,0),6)</f>
        <v>#N/A</v>
      </c>
      <c r="C1725" s="66" t="e">
        <f t="shared" si="121"/>
        <v>#N/A</v>
      </c>
      <c r="D1725" s="66" t="e">
        <f>VLOOKUP(K1725,'TCon08 al 2019-02-26'!$A$1:$H$68,8,0)</f>
        <v>#N/A</v>
      </c>
      <c r="E1725" s="221">
        <f t="shared" si="122"/>
        <v>1900</v>
      </c>
      <c r="F1725" s="66">
        <f t="shared" si="119"/>
        <v>0</v>
      </c>
      <c r="G1725" s="10" t="str">
        <f t="shared" si="120"/>
        <v>19000</v>
      </c>
      <c r="H1725" s="227"/>
      <c r="I1725" s="227"/>
      <c r="J1725" s="228"/>
      <c r="K1725" s="227"/>
      <c r="L1725" s="227"/>
      <c r="M1725" s="227"/>
      <c r="N1725" s="581"/>
      <c r="O1725" s="227"/>
      <c r="P1725" s="581"/>
      <c r="Q1725" s="227"/>
      <c r="R1725" s="227"/>
      <c r="S1725" s="227"/>
      <c r="T1725" s="227"/>
      <c r="U1725" s="227"/>
      <c r="V1725" s="227"/>
      <c r="W1725" s="227"/>
      <c r="X1725" s="227"/>
      <c r="Y1725" s="227"/>
      <c r="Z1725" s="227"/>
      <c r="AA1725" s="227"/>
      <c r="AB1725" s="227"/>
      <c r="AC1725" s="227"/>
    </row>
    <row r="1726" spans="2:29">
      <c r="B1726" s="66" t="e">
        <f>LEFT(VLOOKUP(K1726,'TCon08 al 2019-02-26'!$A$1:$H$68,6,0),6)</f>
        <v>#N/A</v>
      </c>
      <c r="C1726" s="66" t="e">
        <f t="shared" si="121"/>
        <v>#N/A</v>
      </c>
      <c r="D1726" s="66" t="e">
        <f>VLOOKUP(K1726,'TCon08 al 2019-02-26'!$A$1:$H$68,8,0)</f>
        <v>#N/A</v>
      </c>
      <c r="E1726" s="221">
        <f t="shared" si="122"/>
        <v>1900</v>
      </c>
      <c r="F1726" s="66">
        <f t="shared" si="119"/>
        <v>0</v>
      </c>
      <c r="G1726" s="10" t="str">
        <f t="shared" si="120"/>
        <v>19000</v>
      </c>
      <c r="H1726" s="227"/>
      <c r="I1726" s="227"/>
      <c r="J1726" s="228"/>
      <c r="K1726" s="227"/>
      <c r="L1726" s="227"/>
      <c r="M1726" s="227"/>
      <c r="N1726" s="581"/>
      <c r="O1726" s="227"/>
      <c r="P1726" s="581"/>
      <c r="Q1726" s="227"/>
      <c r="R1726" s="227"/>
      <c r="S1726" s="227"/>
      <c r="T1726" s="227"/>
      <c r="U1726" s="227"/>
      <c r="V1726" s="227"/>
      <c r="W1726" s="227"/>
      <c r="X1726" s="227"/>
      <c r="Y1726" s="227"/>
      <c r="Z1726" s="227"/>
      <c r="AA1726" s="227"/>
      <c r="AB1726" s="227"/>
      <c r="AC1726" s="227"/>
    </row>
    <row r="1727" spans="2:29">
      <c r="B1727" s="66" t="e">
        <f>LEFT(VLOOKUP(K1727,'TCon08 al 2019-02-26'!$A$1:$H$68,6,0),6)</f>
        <v>#N/A</v>
      </c>
      <c r="C1727" s="66" t="e">
        <f t="shared" si="121"/>
        <v>#N/A</v>
      </c>
      <c r="D1727" s="66" t="e">
        <f>VLOOKUP(K1727,'TCon08 al 2019-02-26'!$A$1:$H$68,8,0)</f>
        <v>#N/A</v>
      </c>
      <c r="E1727" s="221">
        <f t="shared" si="122"/>
        <v>1900</v>
      </c>
      <c r="F1727" s="66">
        <f t="shared" si="119"/>
        <v>0</v>
      </c>
      <c r="G1727" s="10" t="str">
        <f t="shared" si="120"/>
        <v>19000</v>
      </c>
      <c r="H1727" s="227"/>
      <c r="I1727" s="227"/>
      <c r="J1727" s="228"/>
      <c r="K1727" s="227"/>
      <c r="L1727" s="227"/>
      <c r="M1727" s="227"/>
      <c r="N1727" s="581"/>
      <c r="O1727" s="227"/>
      <c r="P1727" s="581"/>
      <c r="Q1727" s="227"/>
      <c r="R1727" s="227"/>
      <c r="S1727" s="227"/>
      <c r="T1727" s="227"/>
      <c r="U1727" s="227"/>
      <c r="V1727" s="227"/>
      <c r="W1727" s="227"/>
      <c r="X1727" s="227"/>
      <c r="Y1727" s="227"/>
      <c r="Z1727" s="227"/>
      <c r="AA1727" s="227"/>
      <c r="AB1727" s="227"/>
      <c r="AC1727" s="227"/>
    </row>
    <row r="1728" spans="2:29">
      <c r="B1728" s="66" t="e">
        <f>LEFT(VLOOKUP(K1728,'TCon08 al 2019-02-26'!$A$1:$H$68,6,0),6)</f>
        <v>#N/A</v>
      </c>
      <c r="C1728" s="66" t="e">
        <f t="shared" si="121"/>
        <v>#N/A</v>
      </c>
      <c r="D1728" s="66" t="e">
        <f>VLOOKUP(K1728,'TCon08 al 2019-02-26'!$A$1:$H$68,8,0)</f>
        <v>#N/A</v>
      </c>
      <c r="E1728" s="221">
        <f t="shared" si="122"/>
        <v>1900</v>
      </c>
      <c r="F1728" s="66">
        <f t="shared" si="119"/>
        <v>0</v>
      </c>
      <c r="G1728" s="10" t="str">
        <f t="shared" si="120"/>
        <v>19000</v>
      </c>
      <c r="H1728" s="227"/>
      <c r="I1728" s="227"/>
      <c r="J1728" s="228"/>
      <c r="K1728" s="227"/>
      <c r="L1728" s="227"/>
      <c r="M1728" s="227"/>
      <c r="N1728" s="581"/>
      <c r="O1728" s="227"/>
      <c r="P1728" s="581"/>
      <c r="Q1728" s="227"/>
      <c r="R1728" s="227"/>
      <c r="S1728" s="227"/>
      <c r="T1728" s="227"/>
      <c r="U1728" s="227"/>
      <c r="V1728" s="227"/>
      <c r="W1728" s="227"/>
      <c r="X1728" s="227"/>
      <c r="Y1728" s="227"/>
      <c r="Z1728" s="227"/>
      <c r="AA1728" s="227"/>
      <c r="AB1728" s="227"/>
      <c r="AC1728" s="227"/>
    </row>
    <row r="1729" spans="2:29">
      <c r="B1729" s="66" t="e">
        <f>LEFT(VLOOKUP(K1729,'TCon08 al 2019-02-26'!$A$1:$H$68,6,0),6)</f>
        <v>#N/A</v>
      </c>
      <c r="C1729" s="66" t="e">
        <f t="shared" si="121"/>
        <v>#N/A</v>
      </c>
      <c r="D1729" s="66" t="e">
        <f>VLOOKUP(K1729,'TCon08 al 2019-02-26'!$A$1:$H$68,8,0)</f>
        <v>#N/A</v>
      </c>
      <c r="E1729" s="221">
        <f t="shared" si="122"/>
        <v>1900</v>
      </c>
      <c r="F1729" s="66">
        <f t="shared" si="119"/>
        <v>0</v>
      </c>
      <c r="G1729" s="10" t="str">
        <f t="shared" si="120"/>
        <v>19000</v>
      </c>
      <c r="H1729" s="227"/>
      <c r="I1729" s="227"/>
      <c r="J1729" s="228"/>
      <c r="K1729" s="227"/>
      <c r="L1729" s="227"/>
      <c r="M1729" s="227"/>
      <c r="N1729" s="581"/>
      <c r="O1729" s="227"/>
      <c r="P1729" s="581"/>
      <c r="Q1729" s="227"/>
      <c r="R1729" s="227"/>
      <c r="S1729" s="227"/>
      <c r="T1729" s="227"/>
      <c r="U1729" s="227"/>
      <c r="V1729" s="227"/>
      <c r="W1729" s="227"/>
      <c r="X1729" s="227"/>
      <c r="Y1729" s="227"/>
      <c r="Z1729" s="227"/>
      <c r="AA1729" s="227"/>
      <c r="AB1729" s="227"/>
      <c r="AC1729" s="227"/>
    </row>
    <row r="1730" spans="2:29">
      <c r="B1730" s="66" t="e">
        <f>LEFT(VLOOKUP(K1730,'TCon08 al 2019-02-26'!$A$1:$H$68,6,0),6)</f>
        <v>#N/A</v>
      </c>
      <c r="C1730" s="66" t="e">
        <f t="shared" si="121"/>
        <v>#N/A</v>
      </c>
      <c r="D1730" s="66" t="e">
        <f>VLOOKUP(K1730,'TCon08 al 2019-02-26'!$A$1:$H$68,8,0)</f>
        <v>#N/A</v>
      </c>
      <c r="E1730" s="221">
        <f t="shared" si="122"/>
        <v>1900</v>
      </c>
      <c r="F1730" s="66">
        <f t="shared" si="119"/>
        <v>0</v>
      </c>
      <c r="G1730" s="10" t="str">
        <f t="shared" si="120"/>
        <v>19000</v>
      </c>
      <c r="H1730" s="227"/>
      <c r="I1730" s="227"/>
      <c r="J1730" s="228"/>
      <c r="K1730" s="227"/>
      <c r="L1730" s="227"/>
      <c r="M1730" s="227"/>
      <c r="N1730" s="581"/>
      <c r="O1730" s="227"/>
      <c r="P1730" s="581"/>
      <c r="Q1730" s="227"/>
      <c r="R1730" s="227"/>
      <c r="S1730" s="227"/>
      <c r="T1730" s="227"/>
      <c r="U1730" s="227"/>
      <c r="V1730" s="227"/>
      <c r="W1730" s="227"/>
      <c r="X1730" s="227"/>
      <c r="Y1730" s="227"/>
      <c r="Z1730" s="227"/>
      <c r="AA1730" s="227"/>
      <c r="AB1730" s="227"/>
      <c r="AC1730" s="227"/>
    </row>
    <row r="1731" spans="2:29">
      <c r="B1731" s="66" t="e">
        <f>LEFT(VLOOKUP(K1731,'TCon08 al 2019-02-26'!$A$1:$H$68,6,0),6)</f>
        <v>#N/A</v>
      </c>
      <c r="C1731" s="66" t="e">
        <f t="shared" si="121"/>
        <v>#N/A</v>
      </c>
      <c r="D1731" s="66" t="e">
        <f>VLOOKUP(K1731,'TCon08 al 2019-02-26'!$A$1:$H$68,8,0)</f>
        <v>#N/A</v>
      </c>
      <c r="E1731" s="221">
        <f t="shared" si="122"/>
        <v>1900</v>
      </c>
      <c r="F1731" s="66">
        <f t="shared" si="119"/>
        <v>0</v>
      </c>
      <c r="G1731" s="10" t="str">
        <f t="shared" si="120"/>
        <v>19000</v>
      </c>
      <c r="H1731" s="227"/>
      <c r="I1731" s="227"/>
      <c r="J1731" s="228"/>
      <c r="K1731" s="227"/>
      <c r="L1731" s="227"/>
      <c r="M1731" s="227"/>
      <c r="N1731" s="581"/>
      <c r="O1731" s="227"/>
      <c r="P1731" s="581"/>
      <c r="Q1731" s="227"/>
      <c r="R1731" s="227"/>
      <c r="S1731" s="227"/>
      <c r="T1731" s="227"/>
      <c r="U1731" s="227"/>
      <c r="V1731" s="227"/>
      <c r="W1731" s="227"/>
      <c r="X1731" s="227"/>
      <c r="Y1731" s="227"/>
      <c r="Z1731" s="227"/>
      <c r="AA1731" s="227"/>
      <c r="AB1731" s="227"/>
      <c r="AC1731" s="227"/>
    </row>
    <row r="1732" spans="2:29">
      <c r="B1732" s="66" t="e">
        <f>LEFT(VLOOKUP(K1732,'TCon08 al 2019-02-26'!$A$1:$H$68,6,0),6)</f>
        <v>#N/A</v>
      </c>
      <c r="C1732" s="66" t="e">
        <f t="shared" si="121"/>
        <v>#N/A</v>
      </c>
      <c r="D1732" s="66" t="e">
        <f>VLOOKUP(K1732,'TCon08 al 2019-02-26'!$A$1:$H$68,8,0)</f>
        <v>#N/A</v>
      </c>
      <c r="E1732" s="221">
        <f t="shared" si="122"/>
        <v>1900</v>
      </c>
      <c r="F1732" s="66">
        <f t="shared" si="119"/>
        <v>0</v>
      </c>
      <c r="G1732" s="10" t="str">
        <f t="shared" si="120"/>
        <v>19000</v>
      </c>
      <c r="H1732" s="227"/>
      <c r="I1732" s="227"/>
      <c r="J1732" s="228"/>
      <c r="K1732" s="227"/>
      <c r="L1732" s="227"/>
      <c r="M1732" s="227"/>
      <c r="N1732" s="581"/>
      <c r="O1732" s="227"/>
      <c r="P1732" s="581"/>
      <c r="Q1732" s="227"/>
      <c r="R1732" s="227"/>
      <c r="S1732" s="227"/>
      <c r="T1732" s="227"/>
      <c r="U1732" s="227"/>
      <c r="V1732" s="227"/>
      <c r="W1732" s="227"/>
      <c r="X1732" s="227"/>
      <c r="Y1732" s="227"/>
      <c r="Z1732" s="227"/>
      <c r="AA1732" s="227"/>
      <c r="AB1732" s="227"/>
      <c r="AC1732" s="227"/>
    </row>
    <row r="1733" spans="2:29">
      <c r="B1733" s="66" t="e">
        <f>LEFT(VLOOKUP(K1733,'TCon08 al 2019-02-26'!$A$1:$H$68,6,0),6)</f>
        <v>#N/A</v>
      </c>
      <c r="C1733" s="66" t="e">
        <f t="shared" si="121"/>
        <v>#N/A</v>
      </c>
      <c r="D1733" s="66" t="e">
        <f>VLOOKUP(K1733,'TCon08 al 2019-02-26'!$A$1:$H$68,8,0)</f>
        <v>#N/A</v>
      </c>
      <c r="E1733" s="221">
        <f t="shared" si="122"/>
        <v>1900</v>
      </c>
      <c r="F1733" s="66">
        <f t="shared" ref="F1733:F1796" si="123">+IF(J1733=0,0,MONTH(J1733))</f>
        <v>0</v>
      </c>
      <c r="G1733" s="10" t="str">
        <f t="shared" ref="G1733:G1796" si="124">+E1733&amp;F1733</f>
        <v>19000</v>
      </c>
      <c r="H1733" s="227"/>
      <c r="I1733" s="227"/>
      <c r="J1733" s="228"/>
      <c r="K1733" s="227"/>
      <c r="L1733" s="227"/>
      <c r="M1733" s="227"/>
      <c r="N1733" s="581"/>
      <c r="O1733" s="227"/>
      <c r="P1733" s="581"/>
      <c r="Q1733" s="227"/>
      <c r="R1733" s="227"/>
      <c r="S1733" s="227"/>
      <c r="T1733" s="227"/>
      <c r="U1733" s="227"/>
      <c r="V1733" s="227"/>
      <c r="W1733" s="227"/>
      <c r="X1733" s="227"/>
      <c r="Y1733" s="227"/>
      <c r="Z1733" s="227"/>
      <c r="AA1733" s="227"/>
      <c r="AB1733" s="227"/>
      <c r="AC1733" s="227"/>
    </row>
    <row r="1734" spans="2:29">
      <c r="B1734" s="66" t="e">
        <f>LEFT(VLOOKUP(K1734,'TCon08 al 2019-02-26'!$A$1:$H$68,6,0),6)</f>
        <v>#N/A</v>
      </c>
      <c r="C1734" s="66" t="e">
        <f t="shared" si="121"/>
        <v>#N/A</v>
      </c>
      <c r="D1734" s="66" t="e">
        <f>VLOOKUP(K1734,'TCon08 al 2019-02-26'!$A$1:$H$68,8,0)</f>
        <v>#N/A</v>
      </c>
      <c r="E1734" s="221">
        <f t="shared" si="122"/>
        <v>1900</v>
      </c>
      <c r="F1734" s="66">
        <f t="shared" si="123"/>
        <v>0</v>
      </c>
      <c r="G1734" s="10" t="str">
        <f t="shared" si="124"/>
        <v>19000</v>
      </c>
      <c r="H1734" s="227"/>
      <c r="I1734" s="227"/>
      <c r="J1734" s="228"/>
      <c r="K1734" s="227"/>
      <c r="L1734" s="227"/>
      <c r="M1734" s="227"/>
      <c r="N1734" s="581"/>
      <c r="O1734" s="227"/>
      <c r="P1734" s="581"/>
      <c r="Q1734" s="227"/>
      <c r="R1734" s="227"/>
      <c r="S1734" s="227"/>
      <c r="T1734" s="227"/>
      <c r="U1734" s="227"/>
      <c r="V1734" s="227"/>
      <c r="W1734" s="227"/>
      <c r="X1734" s="227"/>
      <c r="Y1734" s="227"/>
      <c r="Z1734" s="227"/>
      <c r="AA1734" s="227"/>
      <c r="AB1734" s="227"/>
      <c r="AC1734" s="227"/>
    </row>
    <row r="1735" spans="2:29">
      <c r="B1735" s="66" t="e">
        <f>LEFT(VLOOKUP(K1735,'TCon08 al 2019-02-26'!$A$1:$H$68,6,0),6)</f>
        <v>#N/A</v>
      </c>
      <c r="C1735" s="66" t="e">
        <f t="shared" si="121"/>
        <v>#N/A</v>
      </c>
      <c r="D1735" s="66" t="e">
        <f>VLOOKUP(K1735,'TCon08 al 2019-02-26'!$A$1:$H$68,8,0)</f>
        <v>#N/A</v>
      </c>
      <c r="E1735" s="221">
        <f t="shared" si="122"/>
        <v>1900</v>
      </c>
      <c r="F1735" s="66">
        <f t="shared" si="123"/>
        <v>0</v>
      </c>
      <c r="G1735" s="10" t="str">
        <f t="shared" si="124"/>
        <v>19000</v>
      </c>
      <c r="H1735" s="227"/>
      <c r="I1735" s="227"/>
      <c r="J1735" s="228"/>
      <c r="K1735" s="227"/>
      <c r="L1735" s="227"/>
      <c r="M1735" s="227"/>
      <c r="N1735" s="581"/>
      <c r="O1735" s="227"/>
      <c r="P1735" s="581"/>
      <c r="Q1735" s="227"/>
      <c r="R1735" s="227"/>
      <c r="S1735" s="227"/>
      <c r="T1735" s="227"/>
      <c r="U1735" s="227"/>
      <c r="V1735" s="227"/>
      <c r="W1735" s="227"/>
      <c r="X1735" s="227"/>
      <c r="Y1735" s="227"/>
      <c r="Z1735" s="227"/>
      <c r="AA1735" s="227"/>
      <c r="AB1735" s="227"/>
      <c r="AC1735" s="227"/>
    </row>
    <row r="1736" spans="2:29">
      <c r="B1736" s="66" t="e">
        <f>LEFT(VLOOKUP(K1736,'TCon08 al 2019-02-26'!$A$1:$H$68,6,0),6)</f>
        <v>#N/A</v>
      </c>
      <c r="C1736" s="66" t="e">
        <f t="shared" si="121"/>
        <v>#N/A</v>
      </c>
      <c r="D1736" s="66" t="e">
        <f>VLOOKUP(K1736,'TCon08 al 2019-02-26'!$A$1:$H$68,8,0)</f>
        <v>#N/A</v>
      </c>
      <c r="E1736" s="221">
        <f t="shared" si="122"/>
        <v>1900</v>
      </c>
      <c r="F1736" s="66">
        <f t="shared" si="123"/>
        <v>0</v>
      </c>
      <c r="G1736" s="10" t="str">
        <f t="shared" si="124"/>
        <v>19000</v>
      </c>
      <c r="H1736" s="227"/>
      <c r="I1736" s="227"/>
      <c r="J1736" s="228"/>
      <c r="K1736" s="227"/>
      <c r="L1736" s="227"/>
      <c r="M1736" s="227"/>
      <c r="N1736" s="581"/>
      <c r="O1736" s="227"/>
      <c r="P1736" s="581"/>
      <c r="Q1736" s="227"/>
      <c r="R1736" s="227"/>
      <c r="S1736" s="227"/>
      <c r="T1736" s="227"/>
      <c r="U1736" s="227"/>
      <c r="V1736" s="227"/>
      <c r="W1736" s="227"/>
      <c r="X1736" s="227"/>
      <c r="Y1736" s="227"/>
      <c r="Z1736" s="227"/>
      <c r="AA1736" s="227"/>
      <c r="AB1736" s="227"/>
      <c r="AC1736" s="227"/>
    </row>
    <row r="1737" spans="2:29">
      <c r="B1737" s="66" t="e">
        <f>LEFT(VLOOKUP(K1737,'TCon08 al 2019-02-26'!$A$1:$H$68,6,0),6)</f>
        <v>#N/A</v>
      </c>
      <c r="C1737" s="66" t="e">
        <f t="shared" si="121"/>
        <v>#N/A</v>
      </c>
      <c r="D1737" s="66" t="e">
        <f>VLOOKUP(K1737,'TCon08 al 2019-02-26'!$A$1:$H$68,8,0)</f>
        <v>#N/A</v>
      </c>
      <c r="E1737" s="221">
        <f t="shared" si="122"/>
        <v>1900</v>
      </c>
      <c r="F1737" s="66">
        <f t="shared" si="123"/>
        <v>0</v>
      </c>
      <c r="G1737" s="10" t="str">
        <f t="shared" si="124"/>
        <v>19000</v>
      </c>
      <c r="H1737" s="227"/>
      <c r="I1737" s="227"/>
      <c r="J1737" s="228"/>
      <c r="K1737" s="227"/>
      <c r="L1737" s="227"/>
      <c r="M1737" s="227"/>
      <c r="N1737" s="581"/>
      <c r="O1737" s="227"/>
      <c r="P1737" s="581"/>
      <c r="Q1737" s="227"/>
      <c r="R1737" s="227"/>
      <c r="S1737" s="227"/>
      <c r="T1737" s="227"/>
      <c r="U1737" s="227"/>
      <c r="V1737" s="227"/>
      <c r="W1737" s="227"/>
      <c r="X1737" s="227"/>
      <c r="Y1737" s="227"/>
      <c r="Z1737" s="227"/>
      <c r="AA1737" s="227"/>
      <c r="AB1737" s="227"/>
      <c r="AC1737" s="227"/>
    </row>
    <row r="1738" spans="2:29">
      <c r="B1738" s="66" t="e">
        <f>LEFT(VLOOKUP(K1738,'TCon08 al 2019-02-26'!$A$1:$H$68,6,0),6)</f>
        <v>#N/A</v>
      </c>
      <c r="C1738" s="66" t="e">
        <f t="shared" si="121"/>
        <v>#N/A</v>
      </c>
      <c r="D1738" s="66" t="e">
        <f>VLOOKUP(K1738,'TCon08 al 2019-02-26'!$A$1:$H$68,8,0)</f>
        <v>#N/A</v>
      </c>
      <c r="E1738" s="221">
        <f t="shared" si="122"/>
        <v>1900</v>
      </c>
      <c r="F1738" s="66">
        <f t="shared" si="123"/>
        <v>0</v>
      </c>
      <c r="G1738" s="10" t="str">
        <f t="shared" si="124"/>
        <v>19000</v>
      </c>
      <c r="H1738" s="227"/>
      <c r="I1738" s="227"/>
      <c r="J1738" s="228"/>
      <c r="K1738" s="227"/>
      <c r="L1738" s="227"/>
      <c r="M1738" s="227"/>
      <c r="N1738" s="581"/>
      <c r="O1738" s="227"/>
      <c r="P1738" s="581"/>
      <c r="Q1738" s="227"/>
      <c r="R1738" s="227"/>
      <c r="S1738" s="227"/>
      <c r="T1738" s="227"/>
      <c r="U1738" s="227"/>
      <c r="V1738" s="227"/>
      <c r="W1738" s="227"/>
      <c r="X1738" s="227"/>
      <c r="Y1738" s="227"/>
      <c r="Z1738" s="227"/>
      <c r="AA1738" s="227"/>
      <c r="AB1738" s="227"/>
      <c r="AC1738" s="227"/>
    </row>
    <row r="1739" spans="2:29">
      <c r="B1739" s="66" t="e">
        <f>LEFT(VLOOKUP(K1739,'TCon08 al 2019-02-26'!$A$1:$H$68,6,0),6)</f>
        <v>#N/A</v>
      </c>
      <c r="C1739" s="66" t="e">
        <f t="shared" si="121"/>
        <v>#N/A</v>
      </c>
      <c r="D1739" s="66" t="e">
        <f>VLOOKUP(K1739,'TCon08 al 2019-02-26'!$A$1:$H$68,8,0)</f>
        <v>#N/A</v>
      </c>
      <c r="E1739" s="221">
        <f t="shared" si="122"/>
        <v>1900</v>
      </c>
      <c r="F1739" s="66">
        <f t="shared" si="123"/>
        <v>0</v>
      </c>
      <c r="G1739" s="10" t="str">
        <f t="shared" si="124"/>
        <v>19000</v>
      </c>
      <c r="H1739" s="227"/>
      <c r="I1739" s="227"/>
      <c r="J1739" s="228"/>
      <c r="K1739" s="227"/>
      <c r="L1739" s="227"/>
      <c r="M1739" s="227"/>
      <c r="N1739" s="581"/>
      <c r="O1739" s="227"/>
      <c r="P1739" s="581"/>
      <c r="Q1739" s="227"/>
      <c r="R1739" s="227"/>
      <c r="S1739" s="227"/>
      <c r="T1739" s="227"/>
      <c r="U1739" s="227"/>
      <c r="V1739" s="227"/>
      <c r="W1739" s="227"/>
      <c r="X1739" s="227"/>
      <c r="Y1739" s="227"/>
      <c r="Z1739" s="227"/>
      <c r="AA1739" s="227"/>
      <c r="AB1739" s="227"/>
      <c r="AC1739" s="227"/>
    </row>
    <row r="1740" spans="2:29">
      <c r="B1740" s="66" t="e">
        <f>LEFT(VLOOKUP(K1740,'TCon08 al 2019-02-26'!$A$1:$H$68,6,0),6)</f>
        <v>#N/A</v>
      </c>
      <c r="C1740" s="66" t="e">
        <f t="shared" si="121"/>
        <v>#N/A</v>
      </c>
      <c r="D1740" s="66" t="e">
        <f>VLOOKUP(K1740,'TCon08 al 2019-02-26'!$A$1:$H$68,8,0)</f>
        <v>#N/A</v>
      </c>
      <c r="E1740" s="221">
        <f t="shared" si="122"/>
        <v>1900</v>
      </c>
      <c r="F1740" s="66">
        <f t="shared" si="123"/>
        <v>0</v>
      </c>
      <c r="G1740" s="10" t="str">
        <f t="shared" si="124"/>
        <v>19000</v>
      </c>
      <c r="H1740" s="227"/>
      <c r="I1740" s="227"/>
      <c r="J1740" s="228"/>
      <c r="K1740" s="227"/>
      <c r="L1740" s="227"/>
      <c r="M1740" s="227"/>
      <c r="N1740" s="581"/>
      <c r="O1740" s="227"/>
      <c r="P1740" s="581"/>
      <c r="Q1740" s="227"/>
      <c r="R1740" s="227"/>
      <c r="S1740" s="227"/>
      <c r="T1740" s="227"/>
      <c r="U1740" s="227"/>
      <c r="V1740" s="227"/>
      <c r="W1740" s="227"/>
      <c r="X1740" s="227"/>
      <c r="Y1740" s="227"/>
      <c r="Z1740" s="227"/>
      <c r="AA1740" s="227"/>
      <c r="AB1740" s="227"/>
      <c r="AC1740" s="227"/>
    </row>
    <row r="1741" spans="2:29">
      <c r="B1741" s="66" t="e">
        <f>LEFT(VLOOKUP(K1741,'TCon08 al 2019-02-26'!$A$1:$H$68,6,0),6)</f>
        <v>#N/A</v>
      </c>
      <c r="C1741" s="66" t="e">
        <f t="shared" si="121"/>
        <v>#N/A</v>
      </c>
      <c r="D1741" s="66" t="e">
        <f>VLOOKUP(K1741,'TCon08 al 2019-02-26'!$A$1:$H$68,8,0)</f>
        <v>#N/A</v>
      </c>
      <c r="E1741" s="221">
        <f t="shared" si="122"/>
        <v>1900</v>
      </c>
      <c r="F1741" s="66">
        <f t="shared" si="123"/>
        <v>0</v>
      </c>
      <c r="G1741" s="10" t="str">
        <f t="shared" si="124"/>
        <v>19000</v>
      </c>
      <c r="H1741" s="227"/>
      <c r="I1741" s="227"/>
      <c r="J1741" s="228"/>
      <c r="K1741" s="227"/>
      <c r="L1741" s="227"/>
      <c r="M1741" s="227"/>
      <c r="N1741" s="581"/>
      <c r="O1741" s="227"/>
      <c r="P1741" s="581"/>
      <c r="Q1741" s="227"/>
      <c r="R1741" s="227"/>
      <c r="S1741" s="227"/>
      <c r="T1741" s="227"/>
      <c r="U1741" s="227"/>
      <c r="V1741" s="227"/>
      <c r="W1741" s="227"/>
      <c r="X1741" s="227"/>
      <c r="Y1741" s="227"/>
      <c r="Z1741" s="227"/>
      <c r="AA1741" s="227"/>
      <c r="AB1741" s="227"/>
      <c r="AC1741" s="227"/>
    </row>
    <row r="1742" spans="2:29">
      <c r="B1742" s="66" t="e">
        <f>LEFT(VLOOKUP(K1742,'TCon08 al 2019-02-26'!$A$1:$H$68,6,0),6)</f>
        <v>#N/A</v>
      </c>
      <c r="C1742" s="66" t="e">
        <f t="shared" si="121"/>
        <v>#N/A</v>
      </c>
      <c r="D1742" s="66" t="e">
        <f>VLOOKUP(K1742,'TCon08 al 2019-02-26'!$A$1:$H$68,8,0)</f>
        <v>#N/A</v>
      </c>
      <c r="E1742" s="221">
        <f t="shared" si="122"/>
        <v>1900</v>
      </c>
      <c r="F1742" s="66">
        <f t="shared" si="123"/>
        <v>0</v>
      </c>
      <c r="G1742" s="10" t="str">
        <f t="shared" si="124"/>
        <v>19000</v>
      </c>
      <c r="H1742" s="227"/>
      <c r="I1742" s="227"/>
      <c r="J1742" s="228"/>
      <c r="K1742" s="227"/>
      <c r="L1742" s="227"/>
      <c r="M1742" s="227"/>
      <c r="N1742" s="581"/>
      <c r="O1742" s="227"/>
      <c r="P1742" s="581"/>
      <c r="Q1742" s="227"/>
      <c r="R1742" s="227"/>
      <c r="S1742" s="227"/>
      <c r="T1742" s="227"/>
      <c r="U1742" s="227"/>
      <c r="V1742" s="227"/>
      <c r="W1742" s="227"/>
      <c r="X1742" s="227"/>
      <c r="Y1742" s="227"/>
      <c r="Z1742" s="227"/>
      <c r="AA1742" s="227"/>
      <c r="AB1742" s="227"/>
      <c r="AC1742" s="227"/>
    </row>
    <row r="1743" spans="2:29">
      <c r="B1743" s="66" t="e">
        <f>LEFT(VLOOKUP(K1743,'TCon08 al 2019-02-26'!$A$1:$H$68,6,0),6)</f>
        <v>#N/A</v>
      </c>
      <c r="C1743" s="66" t="e">
        <f t="shared" si="121"/>
        <v>#N/A</v>
      </c>
      <c r="D1743" s="66" t="e">
        <f>VLOOKUP(K1743,'TCon08 al 2019-02-26'!$A$1:$H$68,8,0)</f>
        <v>#N/A</v>
      </c>
      <c r="E1743" s="221">
        <f t="shared" si="122"/>
        <v>1900</v>
      </c>
      <c r="F1743" s="66">
        <f t="shared" si="123"/>
        <v>0</v>
      </c>
      <c r="G1743" s="10" t="str">
        <f t="shared" si="124"/>
        <v>19000</v>
      </c>
      <c r="H1743" s="227"/>
      <c r="I1743" s="227"/>
      <c r="J1743" s="228"/>
      <c r="K1743" s="227"/>
      <c r="L1743" s="227"/>
      <c r="M1743" s="227"/>
      <c r="N1743" s="581"/>
      <c r="O1743" s="227"/>
      <c r="P1743" s="581"/>
      <c r="Q1743" s="227"/>
      <c r="R1743" s="227"/>
      <c r="S1743" s="227"/>
      <c r="T1743" s="227"/>
      <c r="U1743" s="227"/>
      <c r="V1743" s="227"/>
      <c r="W1743" s="227"/>
      <c r="X1743" s="227"/>
      <c r="Y1743" s="227"/>
      <c r="Z1743" s="227"/>
      <c r="AA1743" s="227"/>
      <c r="AB1743" s="227"/>
      <c r="AC1743" s="227"/>
    </row>
    <row r="1744" spans="2:29">
      <c r="B1744" s="66" t="e">
        <f>LEFT(VLOOKUP(K1744,'TCon08 al 2019-02-26'!$A$1:$H$68,6,0),6)</f>
        <v>#N/A</v>
      </c>
      <c r="C1744" s="66" t="e">
        <f t="shared" si="121"/>
        <v>#N/A</v>
      </c>
      <c r="D1744" s="66" t="e">
        <f>VLOOKUP(K1744,'TCon08 al 2019-02-26'!$A$1:$H$68,8,0)</f>
        <v>#N/A</v>
      </c>
      <c r="E1744" s="221">
        <f t="shared" si="122"/>
        <v>1900</v>
      </c>
      <c r="F1744" s="66">
        <f t="shared" si="123"/>
        <v>0</v>
      </c>
      <c r="G1744" s="10" t="str">
        <f t="shared" si="124"/>
        <v>19000</v>
      </c>
      <c r="H1744" s="227"/>
      <c r="I1744" s="227"/>
      <c r="J1744" s="228"/>
      <c r="K1744" s="227"/>
      <c r="L1744" s="227"/>
      <c r="M1744" s="227"/>
      <c r="N1744" s="581"/>
      <c r="O1744" s="227"/>
      <c r="P1744" s="581"/>
      <c r="Q1744" s="227"/>
      <c r="R1744" s="227"/>
      <c r="S1744" s="227"/>
      <c r="T1744" s="227"/>
      <c r="U1744" s="227"/>
      <c r="V1744" s="227"/>
      <c r="W1744" s="227"/>
      <c r="X1744" s="227"/>
      <c r="Y1744" s="227"/>
      <c r="Z1744" s="227"/>
      <c r="AA1744" s="227"/>
      <c r="AB1744" s="227"/>
      <c r="AC1744" s="227"/>
    </row>
    <row r="1745" spans="2:29">
      <c r="B1745" s="66" t="e">
        <f>LEFT(VLOOKUP(K1745,'TCon08 al 2019-02-26'!$A$1:$H$68,6,0),6)</f>
        <v>#N/A</v>
      </c>
      <c r="C1745" s="66" t="e">
        <f t="shared" si="121"/>
        <v>#N/A</v>
      </c>
      <c r="D1745" s="66" t="e">
        <f>VLOOKUP(K1745,'TCon08 al 2019-02-26'!$A$1:$H$68,8,0)</f>
        <v>#N/A</v>
      </c>
      <c r="E1745" s="221">
        <f t="shared" si="122"/>
        <v>1900</v>
      </c>
      <c r="F1745" s="66">
        <f t="shared" si="123"/>
        <v>0</v>
      </c>
      <c r="G1745" s="10" t="str">
        <f t="shared" si="124"/>
        <v>19000</v>
      </c>
      <c r="H1745" s="227"/>
      <c r="I1745" s="227"/>
      <c r="J1745" s="228"/>
      <c r="K1745" s="227"/>
      <c r="L1745" s="227"/>
      <c r="M1745" s="227"/>
      <c r="N1745" s="581"/>
      <c r="O1745" s="227"/>
      <c r="P1745" s="581"/>
      <c r="Q1745" s="227"/>
      <c r="R1745" s="227"/>
      <c r="S1745" s="227"/>
      <c r="T1745" s="227"/>
      <c r="U1745" s="227"/>
      <c r="V1745" s="227"/>
      <c r="W1745" s="227"/>
      <c r="X1745" s="227"/>
      <c r="Y1745" s="227"/>
      <c r="Z1745" s="227"/>
      <c r="AA1745" s="227"/>
      <c r="AB1745" s="227"/>
      <c r="AC1745" s="227"/>
    </row>
    <row r="1746" spans="2:29">
      <c r="B1746" s="66" t="e">
        <f>LEFT(VLOOKUP(K1746,'TCon08 al 2019-02-26'!$A$1:$H$68,6,0),6)</f>
        <v>#N/A</v>
      </c>
      <c r="C1746" s="66" t="e">
        <f t="shared" si="121"/>
        <v>#N/A</v>
      </c>
      <c r="D1746" s="66" t="e">
        <f>VLOOKUP(K1746,'TCon08 al 2019-02-26'!$A$1:$H$68,8,0)</f>
        <v>#N/A</v>
      </c>
      <c r="E1746" s="221">
        <f t="shared" si="122"/>
        <v>1900</v>
      </c>
      <c r="F1746" s="66">
        <f t="shared" si="123"/>
        <v>0</v>
      </c>
      <c r="G1746" s="10" t="str">
        <f t="shared" si="124"/>
        <v>19000</v>
      </c>
      <c r="H1746" s="227"/>
      <c r="I1746" s="227"/>
      <c r="J1746" s="228"/>
      <c r="K1746" s="227"/>
      <c r="L1746" s="227"/>
      <c r="M1746" s="227"/>
      <c r="N1746" s="581"/>
      <c r="O1746" s="227"/>
      <c r="P1746" s="581"/>
      <c r="Q1746" s="227"/>
      <c r="R1746" s="227"/>
      <c r="S1746" s="227"/>
      <c r="T1746" s="227"/>
      <c r="U1746" s="227"/>
      <c r="V1746" s="227"/>
      <c r="W1746" s="227"/>
      <c r="X1746" s="227"/>
      <c r="Y1746" s="227"/>
      <c r="Z1746" s="227"/>
      <c r="AA1746" s="227"/>
      <c r="AB1746" s="227"/>
      <c r="AC1746" s="227"/>
    </row>
    <row r="1747" spans="2:29">
      <c r="B1747" s="66" t="e">
        <f>LEFT(VLOOKUP(K1747,'TCon08 al 2019-02-26'!$A$1:$H$68,6,0),6)</f>
        <v>#N/A</v>
      </c>
      <c r="C1747" s="66" t="e">
        <f t="shared" si="121"/>
        <v>#N/A</v>
      </c>
      <c r="D1747" s="66" t="e">
        <f>VLOOKUP(K1747,'TCon08 al 2019-02-26'!$A$1:$H$68,8,0)</f>
        <v>#N/A</v>
      </c>
      <c r="E1747" s="221">
        <f t="shared" si="122"/>
        <v>1900</v>
      </c>
      <c r="F1747" s="66">
        <f t="shared" si="123"/>
        <v>0</v>
      </c>
      <c r="G1747" s="10" t="str">
        <f t="shared" si="124"/>
        <v>19000</v>
      </c>
      <c r="H1747" s="227"/>
      <c r="I1747" s="227"/>
      <c r="J1747" s="228"/>
      <c r="K1747" s="227"/>
      <c r="L1747" s="227"/>
      <c r="M1747" s="227"/>
      <c r="N1747" s="581"/>
      <c r="O1747" s="227"/>
      <c r="P1747" s="581"/>
      <c r="Q1747" s="227"/>
      <c r="R1747" s="227"/>
      <c r="S1747" s="227"/>
      <c r="T1747" s="227"/>
      <c r="U1747" s="227"/>
      <c r="V1747" s="227"/>
      <c r="W1747" s="227"/>
      <c r="X1747" s="227"/>
      <c r="Y1747" s="227"/>
      <c r="Z1747" s="227"/>
      <c r="AA1747" s="227"/>
      <c r="AB1747" s="227"/>
      <c r="AC1747" s="227"/>
    </row>
    <row r="1748" spans="2:29">
      <c r="B1748" s="66" t="e">
        <f>LEFT(VLOOKUP(K1748,'TCon08 al 2019-02-26'!$A$1:$H$68,6,0),6)</f>
        <v>#N/A</v>
      </c>
      <c r="C1748" s="66" t="e">
        <f t="shared" si="121"/>
        <v>#N/A</v>
      </c>
      <c r="D1748" s="66" t="e">
        <f>VLOOKUP(K1748,'TCon08 al 2019-02-26'!$A$1:$H$68,8,0)</f>
        <v>#N/A</v>
      </c>
      <c r="E1748" s="221">
        <f t="shared" si="122"/>
        <v>1900</v>
      </c>
      <c r="F1748" s="66">
        <f t="shared" si="123"/>
        <v>0</v>
      </c>
      <c r="G1748" s="10" t="str">
        <f t="shared" si="124"/>
        <v>19000</v>
      </c>
      <c r="H1748" s="227"/>
      <c r="I1748" s="227"/>
      <c r="J1748" s="228"/>
      <c r="K1748" s="227"/>
      <c r="L1748" s="227"/>
      <c r="M1748" s="227"/>
      <c r="N1748" s="581"/>
      <c r="O1748" s="227"/>
      <c r="P1748" s="581"/>
      <c r="Q1748" s="227"/>
      <c r="R1748" s="227"/>
      <c r="S1748" s="227"/>
      <c r="T1748" s="227"/>
      <c r="U1748" s="227"/>
      <c r="V1748" s="227"/>
      <c r="W1748" s="227"/>
      <c r="X1748" s="227"/>
      <c r="Y1748" s="227"/>
      <c r="Z1748" s="227"/>
      <c r="AA1748" s="227"/>
      <c r="AB1748" s="227"/>
      <c r="AC1748" s="227"/>
    </row>
    <row r="1749" spans="2:29">
      <c r="B1749" s="66" t="e">
        <f>LEFT(VLOOKUP(K1749,'TCon08 al 2019-02-26'!$A$1:$H$68,6,0),6)</f>
        <v>#N/A</v>
      </c>
      <c r="C1749" s="66" t="e">
        <f t="shared" si="121"/>
        <v>#N/A</v>
      </c>
      <c r="D1749" s="66" t="e">
        <f>VLOOKUP(K1749,'TCon08 al 2019-02-26'!$A$1:$H$68,8,0)</f>
        <v>#N/A</v>
      </c>
      <c r="E1749" s="221">
        <f t="shared" si="122"/>
        <v>1900</v>
      </c>
      <c r="F1749" s="66">
        <f t="shared" si="123"/>
        <v>0</v>
      </c>
      <c r="G1749" s="10" t="str">
        <f t="shared" si="124"/>
        <v>19000</v>
      </c>
      <c r="H1749" s="227"/>
      <c r="I1749" s="227"/>
      <c r="J1749" s="228"/>
      <c r="K1749" s="227"/>
      <c r="L1749" s="227"/>
      <c r="M1749" s="227"/>
      <c r="N1749" s="581"/>
      <c r="O1749" s="227"/>
      <c r="P1749" s="581"/>
      <c r="Q1749" s="227"/>
      <c r="R1749" s="227"/>
      <c r="S1749" s="227"/>
      <c r="T1749" s="227"/>
      <c r="U1749" s="227"/>
      <c r="V1749" s="227"/>
      <c r="W1749" s="227"/>
      <c r="X1749" s="227"/>
      <c r="Y1749" s="227"/>
      <c r="Z1749" s="227"/>
      <c r="AA1749" s="227"/>
      <c r="AB1749" s="227"/>
      <c r="AC1749" s="227"/>
    </row>
    <row r="1750" spans="2:29">
      <c r="B1750" s="66" t="e">
        <f>LEFT(VLOOKUP(K1750,'TCon08 al 2019-02-26'!$A$1:$H$68,6,0),6)</f>
        <v>#N/A</v>
      </c>
      <c r="C1750" s="66" t="e">
        <f t="shared" si="121"/>
        <v>#N/A</v>
      </c>
      <c r="D1750" s="66" t="e">
        <f>VLOOKUP(K1750,'TCon08 al 2019-02-26'!$A$1:$H$68,8,0)</f>
        <v>#N/A</v>
      </c>
      <c r="E1750" s="221">
        <f t="shared" si="122"/>
        <v>1900</v>
      </c>
      <c r="F1750" s="66">
        <f t="shared" si="123"/>
        <v>0</v>
      </c>
      <c r="G1750" s="10" t="str">
        <f t="shared" si="124"/>
        <v>19000</v>
      </c>
      <c r="H1750" s="227"/>
      <c r="I1750" s="227"/>
      <c r="J1750" s="228"/>
      <c r="K1750" s="227"/>
      <c r="L1750" s="227"/>
      <c r="M1750" s="227"/>
      <c r="N1750" s="581"/>
      <c r="O1750" s="227"/>
      <c r="P1750" s="581"/>
      <c r="Q1750" s="227"/>
      <c r="R1750" s="227"/>
      <c r="S1750" s="227"/>
      <c r="T1750" s="227"/>
      <c r="U1750" s="227"/>
      <c r="V1750" s="227"/>
      <c r="W1750" s="227"/>
      <c r="X1750" s="227"/>
      <c r="Y1750" s="227"/>
      <c r="Z1750" s="227"/>
      <c r="AA1750" s="227"/>
      <c r="AB1750" s="227"/>
      <c r="AC1750" s="227"/>
    </row>
    <row r="1751" spans="2:29">
      <c r="B1751" s="66" t="e">
        <f>LEFT(VLOOKUP(K1751,'TCon08 al 2019-02-26'!$A$1:$H$68,6,0),6)</f>
        <v>#N/A</v>
      </c>
      <c r="C1751" s="66" t="e">
        <f t="shared" si="121"/>
        <v>#N/A</v>
      </c>
      <c r="D1751" s="66" t="e">
        <f>VLOOKUP(K1751,'TCon08 al 2019-02-26'!$A$1:$H$68,8,0)</f>
        <v>#N/A</v>
      </c>
      <c r="E1751" s="221">
        <f t="shared" si="122"/>
        <v>1900</v>
      </c>
      <c r="F1751" s="66">
        <f t="shared" si="123"/>
        <v>0</v>
      </c>
      <c r="G1751" s="10" t="str">
        <f t="shared" si="124"/>
        <v>19000</v>
      </c>
      <c r="H1751" s="227"/>
      <c r="I1751" s="227"/>
      <c r="J1751" s="228"/>
      <c r="K1751" s="227"/>
      <c r="L1751" s="227"/>
      <c r="M1751" s="227"/>
      <c r="N1751" s="581"/>
      <c r="O1751" s="227"/>
      <c r="P1751" s="581"/>
      <c r="Q1751" s="227"/>
      <c r="R1751" s="227"/>
      <c r="S1751" s="227"/>
      <c r="T1751" s="227"/>
      <c r="U1751" s="227"/>
      <c r="V1751" s="227"/>
      <c r="W1751" s="227"/>
      <c r="X1751" s="227"/>
      <c r="Y1751" s="227"/>
      <c r="Z1751" s="227"/>
      <c r="AA1751" s="227"/>
      <c r="AB1751" s="227"/>
      <c r="AC1751" s="227"/>
    </row>
    <row r="1752" spans="2:29">
      <c r="B1752" s="66" t="e">
        <f>LEFT(VLOOKUP(K1752,'TCon08 al 2019-02-26'!$A$1:$H$68,6,0),6)</f>
        <v>#N/A</v>
      </c>
      <c r="C1752" s="66" t="e">
        <f t="shared" si="121"/>
        <v>#N/A</v>
      </c>
      <c r="D1752" s="66" t="e">
        <f>VLOOKUP(K1752,'TCon08 al 2019-02-26'!$A$1:$H$68,8,0)</f>
        <v>#N/A</v>
      </c>
      <c r="E1752" s="221">
        <f t="shared" si="122"/>
        <v>1900</v>
      </c>
      <c r="F1752" s="66">
        <f t="shared" si="123"/>
        <v>0</v>
      </c>
      <c r="G1752" s="10" t="str">
        <f t="shared" si="124"/>
        <v>19000</v>
      </c>
      <c r="H1752" s="227"/>
      <c r="I1752" s="227"/>
      <c r="J1752" s="228"/>
      <c r="K1752" s="227"/>
      <c r="L1752" s="227"/>
      <c r="M1752" s="227"/>
      <c r="N1752" s="581"/>
      <c r="O1752" s="227"/>
      <c r="P1752" s="581"/>
      <c r="Q1752" s="227"/>
      <c r="R1752" s="227"/>
      <c r="S1752" s="227"/>
      <c r="T1752" s="227"/>
      <c r="U1752" s="227"/>
      <c r="V1752" s="227"/>
      <c r="W1752" s="227"/>
      <c r="X1752" s="227"/>
      <c r="Y1752" s="227"/>
      <c r="Z1752" s="227"/>
      <c r="AA1752" s="227"/>
      <c r="AB1752" s="227"/>
      <c r="AC1752" s="227"/>
    </row>
    <row r="1753" spans="2:29">
      <c r="B1753" s="66" t="e">
        <f>LEFT(VLOOKUP(K1753,'TCon08 al 2019-02-26'!$A$1:$H$68,6,0),6)</f>
        <v>#N/A</v>
      </c>
      <c r="C1753" s="66" t="e">
        <f t="shared" si="121"/>
        <v>#N/A</v>
      </c>
      <c r="D1753" s="66" t="e">
        <f>VLOOKUP(K1753,'TCon08 al 2019-02-26'!$A$1:$H$68,8,0)</f>
        <v>#N/A</v>
      </c>
      <c r="E1753" s="221">
        <f t="shared" si="122"/>
        <v>1900</v>
      </c>
      <c r="F1753" s="66">
        <f t="shared" si="123"/>
        <v>0</v>
      </c>
      <c r="G1753" s="10" t="str">
        <f t="shared" si="124"/>
        <v>19000</v>
      </c>
      <c r="H1753" s="227"/>
      <c r="I1753" s="227"/>
      <c r="J1753" s="228"/>
      <c r="K1753" s="227"/>
      <c r="L1753" s="227"/>
      <c r="M1753" s="227"/>
      <c r="N1753" s="581"/>
      <c r="O1753" s="227"/>
      <c r="P1753" s="581"/>
      <c r="Q1753" s="227"/>
      <c r="R1753" s="227"/>
      <c r="S1753" s="227"/>
      <c r="T1753" s="227"/>
      <c r="U1753" s="227"/>
      <c r="V1753" s="227"/>
      <c r="W1753" s="227"/>
      <c r="X1753" s="227"/>
      <c r="Y1753" s="227"/>
      <c r="Z1753" s="227"/>
      <c r="AA1753" s="227"/>
      <c r="AB1753" s="227"/>
      <c r="AC1753" s="227"/>
    </row>
    <row r="1754" spans="2:29">
      <c r="B1754" s="66" t="e">
        <f>LEFT(VLOOKUP(K1754,'TCon08 al 2019-02-26'!$A$1:$H$68,6,0),6)</f>
        <v>#N/A</v>
      </c>
      <c r="C1754" s="66" t="e">
        <f t="shared" si="121"/>
        <v>#N/A</v>
      </c>
      <c r="D1754" s="66" t="e">
        <f>VLOOKUP(K1754,'TCon08 al 2019-02-26'!$A$1:$H$68,8,0)</f>
        <v>#N/A</v>
      </c>
      <c r="E1754" s="221">
        <f t="shared" si="122"/>
        <v>1900</v>
      </c>
      <c r="F1754" s="66">
        <f t="shared" si="123"/>
        <v>0</v>
      </c>
      <c r="G1754" s="10" t="str">
        <f t="shared" si="124"/>
        <v>19000</v>
      </c>
      <c r="H1754" s="227"/>
      <c r="I1754" s="227"/>
      <c r="J1754" s="228"/>
      <c r="K1754" s="227"/>
      <c r="L1754" s="227"/>
      <c r="M1754" s="227"/>
      <c r="N1754" s="581"/>
      <c r="O1754" s="227"/>
      <c r="P1754" s="581"/>
      <c r="Q1754" s="227"/>
      <c r="R1754" s="227"/>
      <c r="S1754" s="227"/>
      <c r="T1754" s="227"/>
      <c r="U1754" s="227"/>
      <c r="V1754" s="227"/>
      <c r="W1754" s="227"/>
      <c r="X1754" s="227"/>
      <c r="Y1754" s="227"/>
      <c r="Z1754" s="227"/>
      <c r="AA1754" s="227"/>
      <c r="AB1754" s="227"/>
      <c r="AC1754" s="227"/>
    </row>
    <row r="1755" spans="2:29">
      <c r="B1755" s="66" t="e">
        <f>LEFT(VLOOKUP(K1755,'TCon08 al 2019-02-26'!$A$1:$H$68,6,0),6)</f>
        <v>#N/A</v>
      </c>
      <c r="C1755" s="66" t="e">
        <f t="shared" si="121"/>
        <v>#N/A</v>
      </c>
      <c r="D1755" s="66" t="e">
        <f>VLOOKUP(K1755,'TCon08 al 2019-02-26'!$A$1:$H$68,8,0)</f>
        <v>#N/A</v>
      </c>
      <c r="E1755" s="221">
        <f t="shared" si="122"/>
        <v>1900</v>
      </c>
      <c r="F1755" s="66">
        <f t="shared" si="123"/>
        <v>0</v>
      </c>
      <c r="G1755" s="10" t="str">
        <f t="shared" si="124"/>
        <v>19000</v>
      </c>
      <c r="H1755" s="227"/>
      <c r="I1755" s="227"/>
      <c r="J1755" s="228"/>
      <c r="K1755" s="227"/>
      <c r="L1755" s="227"/>
      <c r="M1755" s="227"/>
      <c r="N1755" s="581"/>
      <c r="O1755" s="227"/>
      <c r="P1755" s="581"/>
      <c r="Q1755" s="227"/>
      <c r="R1755" s="227"/>
      <c r="S1755" s="227"/>
      <c r="T1755" s="227"/>
      <c r="U1755" s="227"/>
      <c r="V1755" s="227"/>
      <c r="W1755" s="227"/>
      <c r="X1755" s="227"/>
      <c r="Y1755" s="227"/>
      <c r="Z1755" s="227"/>
      <c r="AA1755" s="227"/>
      <c r="AB1755" s="227"/>
      <c r="AC1755" s="227"/>
    </row>
    <row r="1756" spans="2:29">
      <c r="B1756" s="66" t="e">
        <f>LEFT(VLOOKUP(K1756,'TCon08 al 2019-02-26'!$A$1:$H$68,6,0),6)</f>
        <v>#N/A</v>
      </c>
      <c r="C1756" s="66" t="e">
        <f t="shared" si="121"/>
        <v>#N/A</v>
      </c>
      <c r="D1756" s="66" t="e">
        <f>VLOOKUP(K1756,'TCon08 al 2019-02-26'!$A$1:$H$68,8,0)</f>
        <v>#N/A</v>
      </c>
      <c r="E1756" s="221">
        <f t="shared" si="122"/>
        <v>1900</v>
      </c>
      <c r="F1756" s="66">
        <f t="shared" si="123"/>
        <v>0</v>
      </c>
      <c r="G1756" s="10" t="str">
        <f t="shared" si="124"/>
        <v>19000</v>
      </c>
      <c r="H1756" s="227"/>
      <c r="I1756" s="227"/>
      <c r="J1756" s="228"/>
      <c r="K1756" s="227"/>
      <c r="L1756" s="227"/>
      <c r="M1756" s="227"/>
      <c r="N1756" s="581"/>
      <c r="O1756" s="227"/>
      <c r="P1756" s="581"/>
      <c r="Q1756" s="227"/>
      <c r="R1756" s="227"/>
      <c r="S1756" s="227"/>
      <c r="T1756" s="227"/>
      <c r="U1756" s="227"/>
      <c r="V1756" s="227"/>
      <c r="W1756" s="227"/>
      <c r="X1756" s="227"/>
      <c r="Y1756" s="227"/>
      <c r="Z1756" s="227"/>
      <c r="AA1756" s="227"/>
      <c r="AB1756" s="227"/>
      <c r="AC1756" s="227"/>
    </row>
    <row r="1757" spans="2:29">
      <c r="B1757" s="66" t="e">
        <f>LEFT(VLOOKUP(K1757,'TCon08 al 2019-02-26'!$A$1:$H$68,6,0),6)</f>
        <v>#N/A</v>
      </c>
      <c r="C1757" s="66" t="e">
        <f t="shared" si="121"/>
        <v>#N/A</v>
      </c>
      <c r="D1757" s="66" t="e">
        <f>VLOOKUP(K1757,'TCon08 al 2019-02-26'!$A$1:$H$68,8,0)</f>
        <v>#N/A</v>
      </c>
      <c r="E1757" s="221">
        <f t="shared" si="122"/>
        <v>1900</v>
      </c>
      <c r="F1757" s="66">
        <f t="shared" si="123"/>
        <v>0</v>
      </c>
      <c r="G1757" s="10" t="str">
        <f t="shared" si="124"/>
        <v>19000</v>
      </c>
      <c r="H1757" s="227"/>
      <c r="I1757" s="227"/>
      <c r="J1757" s="228"/>
      <c r="K1757" s="227"/>
      <c r="L1757" s="227"/>
      <c r="M1757" s="227"/>
      <c r="N1757" s="581"/>
      <c r="O1757" s="227"/>
      <c r="P1757" s="581"/>
      <c r="Q1757" s="227"/>
      <c r="R1757" s="227"/>
      <c r="S1757" s="227"/>
      <c r="T1757" s="227"/>
      <c r="U1757" s="227"/>
      <c r="V1757" s="227"/>
      <c r="W1757" s="227"/>
      <c r="X1757" s="227"/>
      <c r="Y1757" s="227"/>
      <c r="Z1757" s="227"/>
      <c r="AA1757" s="227"/>
      <c r="AB1757" s="227"/>
      <c r="AC1757" s="227"/>
    </row>
    <row r="1758" spans="2:29">
      <c r="B1758" s="66" t="e">
        <f>LEFT(VLOOKUP(K1758,'TCon08 al 2019-02-26'!$A$1:$H$68,6,0),6)</f>
        <v>#N/A</v>
      </c>
      <c r="C1758" s="66" t="e">
        <f t="shared" si="121"/>
        <v>#N/A</v>
      </c>
      <c r="D1758" s="66" t="e">
        <f>VLOOKUP(K1758,'TCon08 al 2019-02-26'!$A$1:$H$68,8,0)</f>
        <v>#N/A</v>
      </c>
      <c r="E1758" s="221">
        <f t="shared" si="122"/>
        <v>1900</v>
      </c>
      <c r="F1758" s="66">
        <f t="shared" si="123"/>
        <v>0</v>
      </c>
      <c r="G1758" s="10" t="str">
        <f t="shared" si="124"/>
        <v>19000</v>
      </c>
      <c r="H1758" s="227"/>
      <c r="I1758" s="227"/>
      <c r="J1758" s="228"/>
      <c r="K1758" s="227"/>
      <c r="L1758" s="227"/>
      <c r="M1758" s="227"/>
      <c r="N1758" s="581"/>
      <c r="O1758" s="227"/>
      <c r="P1758" s="581"/>
      <c r="Q1758" s="227"/>
      <c r="R1758" s="227"/>
      <c r="S1758" s="227"/>
      <c r="T1758" s="227"/>
      <c r="U1758" s="227"/>
      <c r="V1758" s="227"/>
      <c r="W1758" s="227"/>
      <c r="X1758" s="227"/>
      <c r="Y1758" s="227"/>
      <c r="Z1758" s="227"/>
      <c r="AA1758" s="227"/>
      <c r="AB1758" s="227"/>
      <c r="AC1758" s="227"/>
    </row>
    <row r="1759" spans="2:29">
      <c r="B1759" s="66" t="e">
        <f>LEFT(VLOOKUP(K1759,'TCon08 al 2019-02-26'!$A$1:$H$68,6,0),6)</f>
        <v>#N/A</v>
      </c>
      <c r="C1759" s="66" t="e">
        <f t="shared" si="121"/>
        <v>#N/A</v>
      </c>
      <c r="D1759" s="66" t="e">
        <f>VLOOKUP(K1759,'TCon08 al 2019-02-26'!$A$1:$H$68,8,0)</f>
        <v>#N/A</v>
      </c>
      <c r="E1759" s="221">
        <f t="shared" si="122"/>
        <v>1900</v>
      </c>
      <c r="F1759" s="66">
        <f t="shared" si="123"/>
        <v>0</v>
      </c>
      <c r="G1759" s="10" t="str">
        <f t="shared" si="124"/>
        <v>19000</v>
      </c>
      <c r="H1759" s="227"/>
      <c r="I1759" s="227"/>
      <c r="J1759" s="228"/>
      <c r="K1759" s="227"/>
      <c r="L1759" s="227"/>
      <c r="M1759" s="227"/>
      <c r="N1759" s="581"/>
      <c r="O1759" s="227"/>
      <c r="P1759" s="581"/>
      <c r="Q1759" s="227"/>
      <c r="R1759" s="227"/>
      <c r="S1759" s="227"/>
      <c r="T1759" s="227"/>
      <c r="U1759" s="227"/>
      <c r="V1759" s="227"/>
      <c r="W1759" s="227"/>
      <c r="X1759" s="227"/>
      <c r="Y1759" s="227"/>
      <c r="Z1759" s="227"/>
      <c r="AA1759" s="227"/>
      <c r="AB1759" s="227"/>
      <c r="AC1759" s="227"/>
    </row>
    <row r="1760" spans="2:29">
      <c r="B1760" s="66" t="e">
        <f>LEFT(VLOOKUP(K1760,'TCon08 al 2019-02-26'!$A$1:$H$68,6,0),6)</f>
        <v>#N/A</v>
      </c>
      <c r="C1760" s="66" t="e">
        <f t="shared" si="121"/>
        <v>#N/A</v>
      </c>
      <c r="D1760" s="66" t="e">
        <f>VLOOKUP(K1760,'TCon08 al 2019-02-26'!$A$1:$H$68,8,0)</f>
        <v>#N/A</v>
      </c>
      <c r="E1760" s="221">
        <f t="shared" si="122"/>
        <v>1900</v>
      </c>
      <c r="F1760" s="66">
        <f t="shared" si="123"/>
        <v>0</v>
      </c>
      <c r="G1760" s="10" t="str">
        <f t="shared" si="124"/>
        <v>19000</v>
      </c>
      <c r="H1760" s="227"/>
      <c r="I1760" s="227"/>
      <c r="J1760" s="228"/>
      <c r="K1760" s="227"/>
      <c r="L1760" s="227"/>
      <c r="M1760" s="227"/>
      <c r="N1760" s="581"/>
      <c r="O1760" s="227"/>
      <c r="P1760" s="581"/>
      <c r="Q1760" s="227"/>
      <c r="R1760" s="227"/>
      <c r="S1760" s="227"/>
      <c r="T1760" s="227"/>
      <c r="U1760" s="227"/>
      <c r="V1760" s="227"/>
      <c r="W1760" s="227"/>
      <c r="X1760" s="227"/>
      <c r="Y1760" s="227"/>
      <c r="Z1760" s="227"/>
      <c r="AA1760" s="227"/>
      <c r="AB1760" s="227"/>
      <c r="AC1760" s="227"/>
    </row>
    <row r="1761" spans="2:29">
      <c r="B1761" s="66" t="e">
        <f>LEFT(VLOOKUP(K1761,'TCon08 al 2019-02-26'!$A$1:$H$68,6,0),6)</f>
        <v>#N/A</v>
      </c>
      <c r="C1761" s="66" t="e">
        <f t="shared" si="121"/>
        <v>#N/A</v>
      </c>
      <c r="D1761" s="66" t="e">
        <f>VLOOKUP(K1761,'TCon08 al 2019-02-26'!$A$1:$H$68,8,0)</f>
        <v>#N/A</v>
      </c>
      <c r="E1761" s="221">
        <f t="shared" si="122"/>
        <v>1900</v>
      </c>
      <c r="F1761" s="66">
        <f t="shared" si="123"/>
        <v>0</v>
      </c>
      <c r="G1761" s="10" t="str">
        <f t="shared" si="124"/>
        <v>19000</v>
      </c>
      <c r="H1761" s="227"/>
      <c r="I1761" s="227"/>
      <c r="J1761" s="228"/>
      <c r="K1761" s="227"/>
      <c r="L1761" s="227"/>
      <c r="M1761" s="227"/>
      <c r="N1761" s="581"/>
      <c r="O1761" s="227"/>
      <c r="P1761" s="581"/>
      <c r="Q1761" s="227"/>
      <c r="R1761" s="227"/>
      <c r="S1761" s="227"/>
      <c r="T1761" s="227"/>
      <c r="U1761" s="227"/>
      <c r="V1761" s="227"/>
      <c r="W1761" s="227"/>
      <c r="X1761" s="227"/>
      <c r="Y1761" s="227"/>
      <c r="Z1761" s="227"/>
      <c r="AA1761" s="227"/>
      <c r="AB1761" s="227"/>
      <c r="AC1761" s="227"/>
    </row>
    <row r="1762" spans="2:29">
      <c r="B1762" s="66" t="e">
        <f>LEFT(VLOOKUP(K1762,'TCon08 al 2019-02-26'!$A$1:$H$68,6,0),6)</f>
        <v>#N/A</v>
      </c>
      <c r="C1762" s="66" t="e">
        <f t="shared" si="121"/>
        <v>#N/A</v>
      </c>
      <c r="D1762" s="66" t="e">
        <f>VLOOKUP(K1762,'TCon08 al 2019-02-26'!$A$1:$H$68,8,0)</f>
        <v>#N/A</v>
      </c>
      <c r="E1762" s="221">
        <f t="shared" si="122"/>
        <v>1900</v>
      </c>
      <c r="F1762" s="66">
        <f t="shared" si="123"/>
        <v>0</v>
      </c>
      <c r="G1762" s="10" t="str">
        <f t="shared" si="124"/>
        <v>19000</v>
      </c>
      <c r="H1762" s="227"/>
      <c r="I1762" s="227"/>
      <c r="J1762" s="228"/>
      <c r="K1762" s="227"/>
      <c r="L1762" s="227"/>
      <c r="M1762" s="227"/>
      <c r="N1762" s="581"/>
      <c r="O1762" s="227"/>
      <c r="P1762" s="581"/>
      <c r="Q1762" s="227"/>
      <c r="R1762" s="227"/>
      <c r="S1762" s="227"/>
      <c r="T1762" s="227"/>
      <c r="U1762" s="227"/>
      <c r="V1762" s="227"/>
      <c r="W1762" s="227"/>
      <c r="X1762" s="227"/>
      <c r="Y1762" s="227"/>
      <c r="Z1762" s="227"/>
      <c r="AA1762" s="227"/>
      <c r="AB1762" s="227"/>
      <c r="AC1762" s="227"/>
    </row>
    <row r="1763" spans="2:29">
      <c r="B1763" s="66" t="e">
        <f>LEFT(VLOOKUP(K1763,'TCon08 al 2019-02-26'!$A$1:$H$68,6,0),6)</f>
        <v>#N/A</v>
      </c>
      <c r="C1763" s="66" t="e">
        <f t="shared" si="121"/>
        <v>#N/A</v>
      </c>
      <c r="D1763" s="66" t="e">
        <f>VLOOKUP(K1763,'TCon08 al 2019-02-26'!$A$1:$H$68,8,0)</f>
        <v>#N/A</v>
      </c>
      <c r="E1763" s="221">
        <f t="shared" si="122"/>
        <v>1900</v>
      </c>
      <c r="F1763" s="66">
        <f t="shared" si="123"/>
        <v>0</v>
      </c>
      <c r="G1763" s="10" t="str">
        <f t="shared" si="124"/>
        <v>19000</v>
      </c>
      <c r="H1763" s="227"/>
      <c r="I1763" s="227"/>
      <c r="J1763" s="228"/>
      <c r="K1763" s="227"/>
      <c r="L1763" s="227"/>
      <c r="M1763" s="227"/>
      <c r="N1763" s="581"/>
      <c r="O1763" s="227"/>
      <c r="P1763" s="581"/>
      <c r="Q1763" s="227"/>
      <c r="R1763" s="227"/>
      <c r="S1763" s="227"/>
      <c r="T1763" s="227"/>
      <c r="U1763" s="227"/>
      <c r="V1763" s="227"/>
      <c r="W1763" s="227"/>
      <c r="X1763" s="227"/>
      <c r="Y1763" s="227"/>
      <c r="Z1763" s="227"/>
      <c r="AA1763" s="227"/>
      <c r="AB1763" s="227"/>
      <c r="AC1763" s="227"/>
    </row>
    <row r="1764" spans="2:29">
      <c r="B1764" s="66" t="e">
        <f>LEFT(VLOOKUP(K1764,'TCon08 al 2019-02-26'!$A$1:$H$68,6,0),6)</f>
        <v>#N/A</v>
      </c>
      <c r="C1764" s="66" t="e">
        <f t="shared" si="121"/>
        <v>#N/A</v>
      </c>
      <c r="D1764" s="66" t="e">
        <f>VLOOKUP(K1764,'TCon08 al 2019-02-26'!$A$1:$H$68,8,0)</f>
        <v>#N/A</v>
      </c>
      <c r="E1764" s="221">
        <f t="shared" si="122"/>
        <v>1900</v>
      </c>
      <c r="F1764" s="66">
        <f t="shared" si="123"/>
        <v>0</v>
      </c>
      <c r="G1764" s="10" t="str">
        <f t="shared" si="124"/>
        <v>19000</v>
      </c>
      <c r="H1764" s="227"/>
      <c r="I1764" s="227"/>
      <c r="J1764" s="228"/>
      <c r="K1764" s="227"/>
      <c r="L1764" s="227"/>
      <c r="M1764" s="227"/>
      <c r="N1764" s="581"/>
      <c r="O1764" s="227"/>
      <c r="P1764" s="581"/>
      <c r="Q1764" s="227"/>
      <c r="R1764" s="227"/>
      <c r="S1764" s="227"/>
      <c r="T1764" s="227"/>
      <c r="U1764" s="227"/>
      <c r="V1764" s="227"/>
      <c r="W1764" s="227"/>
      <c r="X1764" s="227"/>
      <c r="Y1764" s="227"/>
      <c r="Z1764" s="227"/>
      <c r="AA1764" s="227"/>
      <c r="AB1764" s="227"/>
      <c r="AC1764" s="227"/>
    </row>
    <row r="1765" spans="2:29">
      <c r="B1765" s="66" t="e">
        <f>LEFT(VLOOKUP(K1765,'TCon08 al 2019-02-26'!$A$1:$H$68,6,0),6)</f>
        <v>#N/A</v>
      </c>
      <c r="C1765" s="66" t="e">
        <f t="shared" si="121"/>
        <v>#N/A</v>
      </c>
      <c r="D1765" s="66" t="e">
        <f>VLOOKUP(K1765,'TCon08 al 2019-02-26'!$A$1:$H$68,8,0)</f>
        <v>#N/A</v>
      </c>
      <c r="E1765" s="221">
        <f t="shared" si="122"/>
        <v>1900</v>
      </c>
      <c r="F1765" s="66">
        <f t="shared" si="123"/>
        <v>0</v>
      </c>
      <c r="G1765" s="10" t="str">
        <f t="shared" si="124"/>
        <v>19000</v>
      </c>
      <c r="H1765" s="227"/>
      <c r="I1765" s="227"/>
      <c r="J1765" s="228"/>
      <c r="K1765" s="227"/>
      <c r="L1765" s="227"/>
      <c r="M1765" s="227"/>
      <c r="N1765" s="581"/>
      <c r="O1765" s="227"/>
      <c r="P1765" s="581"/>
      <c r="Q1765" s="227"/>
      <c r="R1765" s="227"/>
      <c r="S1765" s="227"/>
      <c r="T1765" s="227"/>
      <c r="U1765" s="227"/>
      <c r="V1765" s="227"/>
      <c r="W1765" s="227"/>
      <c r="X1765" s="227"/>
      <c r="Y1765" s="227"/>
      <c r="Z1765" s="227"/>
      <c r="AA1765" s="227"/>
      <c r="AB1765" s="227"/>
      <c r="AC1765" s="227"/>
    </row>
    <row r="1766" spans="2:29">
      <c r="B1766" s="66" t="e">
        <f>LEFT(VLOOKUP(K1766,'TCon08 al 2019-02-26'!$A$1:$H$68,6,0),6)</f>
        <v>#N/A</v>
      </c>
      <c r="C1766" s="66" t="e">
        <f t="shared" si="121"/>
        <v>#N/A</v>
      </c>
      <c r="D1766" s="66" t="e">
        <f>VLOOKUP(K1766,'TCon08 al 2019-02-26'!$A$1:$H$68,8,0)</f>
        <v>#N/A</v>
      </c>
      <c r="E1766" s="221">
        <f t="shared" si="122"/>
        <v>1900</v>
      </c>
      <c r="F1766" s="66">
        <f t="shared" si="123"/>
        <v>0</v>
      </c>
      <c r="G1766" s="10" t="str">
        <f t="shared" si="124"/>
        <v>19000</v>
      </c>
      <c r="H1766" s="227"/>
      <c r="I1766" s="227"/>
      <c r="J1766" s="228"/>
      <c r="K1766" s="227"/>
      <c r="L1766" s="227"/>
      <c r="M1766" s="227"/>
      <c r="N1766" s="581"/>
      <c r="O1766" s="227"/>
      <c r="P1766" s="581"/>
      <c r="Q1766" s="227"/>
      <c r="R1766" s="227"/>
      <c r="S1766" s="227"/>
      <c r="T1766" s="227"/>
      <c r="U1766" s="227"/>
      <c r="V1766" s="227"/>
      <c r="W1766" s="227"/>
      <c r="X1766" s="227"/>
      <c r="Y1766" s="227"/>
      <c r="Z1766" s="227"/>
      <c r="AA1766" s="227"/>
      <c r="AB1766" s="227"/>
      <c r="AC1766" s="227"/>
    </row>
    <row r="1767" spans="2:29">
      <c r="B1767" s="66" t="e">
        <f>LEFT(VLOOKUP(K1767,'TCon08 al 2019-02-26'!$A$1:$H$68,6,0),6)</f>
        <v>#N/A</v>
      </c>
      <c r="C1767" s="66" t="e">
        <f t="shared" si="121"/>
        <v>#N/A</v>
      </c>
      <c r="D1767" s="66" t="e">
        <f>VLOOKUP(K1767,'TCon08 al 2019-02-26'!$A$1:$H$68,8,0)</f>
        <v>#N/A</v>
      </c>
      <c r="E1767" s="221">
        <f t="shared" si="122"/>
        <v>1900</v>
      </c>
      <c r="F1767" s="66">
        <f t="shared" si="123"/>
        <v>0</v>
      </c>
      <c r="G1767" s="10" t="str">
        <f t="shared" si="124"/>
        <v>19000</v>
      </c>
      <c r="H1767" s="227"/>
      <c r="I1767" s="227"/>
      <c r="J1767" s="228"/>
      <c r="K1767" s="227"/>
      <c r="L1767" s="227"/>
      <c r="M1767" s="227"/>
      <c r="N1767" s="581"/>
      <c r="O1767" s="227"/>
      <c r="P1767" s="581"/>
      <c r="Q1767" s="227"/>
      <c r="R1767" s="227"/>
      <c r="S1767" s="227"/>
      <c r="T1767" s="227"/>
      <c r="U1767" s="227"/>
      <c r="V1767" s="227"/>
      <c r="W1767" s="227"/>
      <c r="X1767" s="227"/>
      <c r="Y1767" s="227"/>
      <c r="Z1767" s="227"/>
      <c r="AA1767" s="227"/>
      <c r="AB1767" s="227"/>
      <c r="AC1767" s="227"/>
    </row>
    <row r="1768" spans="2:29">
      <c r="B1768" s="66" t="e">
        <f>LEFT(VLOOKUP(K1768,'TCon08 al 2019-02-26'!$A$1:$H$68,6,0),6)</f>
        <v>#N/A</v>
      </c>
      <c r="C1768" s="66" t="e">
        <f t="shared" si="121"/>
        <v>#N/A</v>
      </c>
      <c r="D1768" s="66" t="e">
        <f>VLOOKUP(K1768,'TCon08 al 2019-02-26'!$A$1:$H$68,8,0)</f>
        <v>#N/A</v>
      </c>
      <c r="E1768" s="221">
        <f t="shared" si="122"/>
        <v>1900</v>
      </c>
      <c r="F1768" s="66">
        <f t="shared" si="123"/>
        <v>0</v>
      </c>
      <c r="G1768" s="10" t="str">
        <f t="shared" si="124"/>
        <v>19000</v>
      </c>
      <c r="H1768" s="227"/>
      <c r="I1768" s="227"/>
      <c r="J1768" s="228"/>
      <c r="K1768" s="227"/>
      <c r="L1768" s="227"/>
      <c r="M1768" s="227"/>
      <c r="N1768" s="581"/>
      <c r="O1768" s="227"/>
      <c r="P1768" s="581"/>
      <c r="Q1768" s="227"/>
      <c r="R1768" s="227"/>
      <c r="S1768" s="227"/>
      <c r="T1768" s="227"/>
      <c r="U1768" s="227"/>
      <c r="V1768" s="227"/>
      <c r="W1768" s="227"/>
      <c r="X1768" s="227"/>
      <c r="Y1768" s="227"/>
      <c r="Z1768" s="227"/>
      <c r="AA1768" s="227"/>
      <c r="AB1768" s="227"/>
      <c r="AC1768" s="227"/>
    </row>
    <row r="1769" spans="2:29">
      <c r="B1769" s="66" t="e">
        <f>LEFT(VLOOKUP(K1769,'TCon08 al 2019-02-26'!$A$1:$H$68,6,0),6)</f>
        <v>#N/A</v>
      </c>
      <c r="C1769" s="66" t="e">
        <f t="shared" si="121"/>
        <v>#N/A</v>
      </c>
      <c r="D1769" s="66" t="e">
        <f>VLOOKUP(K1769,'TCon08 al 2019-02-26'!$A$1:$H$68,8,0)</f>
        <v>#N/A</v>
      </c>
      <c r="E1769" s="221">
        <f t="shared" si="122"/>
        <v>1900</v>
      </c>
      <c r="F1769" s="66">
        <f t="shared" si="123"/>
        <v>0</v>
      </c>
      <c r="G1769" s="10" t="str">
        <f t="shared" si="124"/>
        <v>19000</v>
      </c>
      <c r="H1769" s="227"/>
      <c r="I1769" s="227"/>
      <c r="J1769" s="228"/>
      <c r="K1769" s="227"/>
      <c r="L1769" s="227"/>
      <c r="M1769" s="227"/>
      <c r="N1769" s="581"/>
      <c r="O1769" s="227"/>
      <c r="P1769" s="581"/>
      <c r="Q1769" s="227"/>
      <c r="R1769" s="227"/>
      <c r="S1769" s="227"/>
      <c r="T1769" s="227"/>
      <c r="U1769" s="227"/>
      <c r="V1769" s="227"/>
      <c r="W1769" s="227"/>
      <c r="X1769" s="227"/>
      <c r="Y1769" s="227"/>
      <c r="Z1769" s="227"/>
      <c r="AA1769" s="227"/>
      <c r="AB1769" s="227"/>
      <c r="AC1769" s="227"/>
    </row>
    <row r="1770" spans="2:29">
      <c r="B1770" s="66" t="e">
        <f>LEFT(VLOOKUP(K1770,'TCon08 al 2019-02-26'!$A$1:$H$68,6,0),6)</f>
        <v>#N/A</v>
      </c>
      <c r="C1770" s="66" t="e">
        <f t="shared" si="121"/>
        <v>#N/A</v>
      </c>
      <c r="D1770" s="66" t="e">
        <f>VLOOKUP(K1770,'TCon08 al 2019-02-26'!$A$1:$H$68,8,0)</f>
        <v>#N/A</v>
      </c>
      <c r="E1770" s="221">
        <f t="shared" si="122"/>
        <v>1900</v>
      </c>
      <c r="F1770" s="66">
        <f t="shared" si="123"/>
        <v>0</v>
      </c>
      <c r="G1770" s="10" t="str">
        <f t="shared" si="124"/>
        <v>19000</v>
      </c>
      <c r="H1770" s="227"/>
      <c r="I1770" s="227"/>
      <c r="J1770" s="228"/>
      <c r="K1770" s="227"/>
      <c r="L1770" s="227"/>
      <c r="M1770" s="227"/>
      <c r="N1770" s="581"/>
      <c r="O1770" s="227"/>
      <c r="P1770" s="581"/>
      <c r="Q1770" s="227"/>
      <c r="R1770" s="227"/>
      <c r="S1770" s="227"/>
      <c r="T1770" s="227"/>
      <c r="U1770" s="227"/>
      <c r="V1770" s="227"/>
      <c r="W1770" s="227"/>
      <c r="X1770" s="227"/>
      <c r="Y1770" s="227"/>
      <c r="Z1770" s="227"/>
      <c r="AA1770" s="227"/>
      <c r="AB1770" s="227"/>
      <c r="AC1770" s="227"/>
    </row>
    <row r="1771" spans="2:29">
      <c r="B1771" s="66" t="e">
        <f>LEFT(VLOOKUP(K1771,'TCon08 al 2019-02-26'!$A$1:$H$68,6,0),6)</f>
        <v>#N/A</v>
      </c>
      <c r="C1771" s="66" t="e">
        <f t="shared" si="121"/>
        <v>#N/A</v>
      </c>
      <c r="D1771" s="66" t="e">
        <f>VLOOKUP(K1771,'TCon08 al 2019-02-26'!$A$1:$H$68,8,0)</f>
        <v>#N/A</v>
      </c>
      <c r="E1771" s="221">
        <f t="shared" si="122"/>
        <v>1900</v>
      </c>
      <c r="F1771" s="66">
        <f t="shared" si="123"/>
        <v>0</v>
      </c>
      <c r="G1771" s="10" t="str">
        <f t="shared" si="124"/>
        <v>19000</v>
      </c>
      <c r="H1771" s="227"/>
      <c r="I1771" s="227"/>
      <c r="J1771" s="228"/>
      <c r="K1771" s="227"/>
      <c r="L1771" s="227"/>
      <c r="M1771" s="227"/>
      <c r="N1771" s="581"/>
      <c r="O1771" s="227"/>
      <c r="P1771" s="581"/>
      <c r="Q1771" s="227"/>
      <c r="R1771" s="227"/>
      <c r="S1771" s="227"/>
      <c r="T1771" s="227"/>
      <c r="U1771" s="227"/>
      <c r="V1771" s="227"/>
      <c r="W1771" s="227"/>
      <c r="X1771" s="227"/>
      <c r="Y1771" s="227"/>
      <c r="Z1771" s="227"/>
      <c r="AA1771" s="227"/>
      <c r="AB1771" s="227"/>
      <c r="AC1771" s="227"/>
    </row>
    <row r="1772" spans="2:29">
      <c r="B1772" s="66" t="e">
        <f>LEFT(VLOOKUP(K1772,'TCon08 al 2019-02-26'!$A$1:$H$68,6,0),6)</f>
        <v>#N/A</v>
      </c>
      <c r="C1772" s="66" t="e">
        <f t="shared" si="121"/>
        <v>#N/A</v>
      </c>
      <c r="D1772" s="66" t="e">
        <f>VLOOKUP(K1772,'TCon08 al 2019-02-26'!$A$1:$H$68,8,0)</f>
        <v>#N/A</v>
      </c>
      <c r="E1772" s="221">
        <f t="shared" si="122"/>
        <v>1900</v>
      </c>
      <c r="F1772" s="66">
        <f t="shared" si="123"/>
        <v>0</v>
      </c>
      <c r="G1772" s="10" t="str">
        <f t="shared" si="124"/>
        <v>19000</v>
      </c>
      <c r="H1772" s="227"/>
      <c r="I1772" s="227"/>
      <c r="J1772" s="228"/>
      <c r="K1772" s="227"/>
      <c r="L1772" s="227"/>
      <c r="M1772" s="227"/>
      <c r="N1772" s="581"/>
      <c r="O1772" s="227"/>
      <c r="P1772" s="581"/>
      <c r="Q1772" s="227"/>
      <c r="R1772" s="227"/>
      <c r="S1772" s="227"/>
      <c r="T1772" s="227"/>
      <c r="U1772" s="227"/>
      <c r="V1772" s="227"/>
      <c r="W1772" s="227"/>
      <c r="X1772" s="227"/>
      <c r="Y1772" s="227"/>
      <c r="Z1772" s="227"/>
      <c r="AA1772" s="227"/>
      <c r="AB1772" s="227"/>
      <c r="AC1772" s="227"/>
    </row>
    <row r="1773" spans="2:29">
      <c r="B1773" s="66" t="e">
        <f>LEFT(VLOOKUP(K1773,'TCon08 al 2019-02-26'!$A$1:$H$68,6,0),6)</f>
        <v>#N/A</v>
      </c>
      <c r="C1773" s="66" t="e">
        <f t="shared" si="121"/>
        <v>#N/A</v>
      </c>
      <c r="D1773" s="66" t="e">
        <f>VLOOKUP(K1773,'TCon08 al 2019-02-26'!$A$1:$H$68,8,0)</f>
        <v>#N/A</v>
      </c>
      <c r="E1773" s="221">
        <f t="shared" si="122"/>
        <v>1900</v>
      </c>
      <c r="F1773" s="66">
        <f t="shared" si="123"/>
        <v>0</v>
      </c>
      <c r="G1773" s="10" t="str">
        <f t="shared" si="124"/>
        <v>19000</v>
      </c>
      <c r="H1773" s="227"/>
      <c r="I1773" s="227"/>
      <c r="J1773" s="228"/>
      <c r="K1773" s="227"/>
      <c r="L1773" s="227"/>
      <c r="M1773" s="227"/>
      <c r="N1773" s="581"/>
      <c r="O1773" s="227"/>
      <c r="P1773" s="581"/>
      <c r="Q1773" s="227"/>
      <c r="R1773" s="227"/>
      <c r="S1773" s="227"/>
      <c r="T1773" s="227"/>
      <c r="U1773" s="227"/>
      <c r="V1773" s="227"/>
      <c r="W1773" s="227"/>
      <c r="X1773" s="227"/>
      <c r="Y1773" s="227"/>
      <c r="Z1773" s="227"/>
      <c r="AA1773" s="227"/>
      <c r="AB1773" s="227"/>
      <c r="AC1773" s="227"/>
    </row>
    <row r="1774" spans="2:29">
      <c r="B1774" s="66" t="e">
        <f>LEFT(VLOOKUP(K1774,'TCon08 al 2019-02-26'!$A$1:$H$68,6,0),6)</f>
        <v>#N/A</v>
      </c>
      <c r="C1774" s="66" t="e">
        <f t="shared" si="121"/>
        <v>#N/A</v>
      </c>
      <c r="D1774" s="66" t="e">
        <f>VLOOKUP(K1774,'TCon08 al 2019-02-26'!$A$1:$H$68,8,0)</f>
        <v>#N/A</v>
      </c>
      <c r="E1774" s="221">
        <f t="shared" si="122"/>
        <v>1900</v>
      </c>
      <c r="F1774" s="66">
        <f t="shared" si="123"/>
        <v>0</v>
      </c>
      <c r="G1774" s="10" t="str">
        <f t="shared" si="124"/>
        <v>19000</v>
      </c>
      <c r="H1774" s="227"/>
      <c r="I1774" s="227"/>
      <c r="J1774" s="228"/>
      <c r="K1774" s="227"/>
      <c r="L1774" s="227"/>
      <c r="M1774" s="227"/>
      <c r="N1774" s="581"/>
      <c r="O1774" s="227"/>
      <c r="P1774" s="581"/>
      <c r="Q1774" s="227"/>
      <c r="R1774" s="227"/>
      <c r="S1774" s="227"/>
      <c r="T1774" s="227"/>
      <c r="U1774" s="227"/>
      <c r="V1774" s="227"/>
      <c r="W1774" s="227"/>
      <c r="X1774" s="227"/>
      <c r="Y1774" s="227"/>
      <c r="Z1774" s="227"/>
      <c r="AA1774" s="227"/>
      <c r="AB1774" s="227"/>
      <c r="AC1774" s="227"/>
    </row>
    <row r="1775" spans="2:29">
      <c r="B1775" s="66" t="e">
        <f>LEFT(VLOOKUP(K1775,'TCon08 al 2019-02-26'!$A$1:$H$68,6,0),6)</f>
        <v>#N/A</v>
      </c>
      <c r="C1775" s="66" t="e">
        <f t="shared" si="121"/>
        <v>#N/A</v>
      </c>
      <c r="D1775" s="66" t="e">
        <f>VLOOKUP(K1775,'TCon08 al 2019-02-26'!$A$1:$H$68,8,0)</f>
        <v>#N/A</v>
      </c>
      <c r="E1775" s="221">
        <f t="shared" si="122"/>
        <v>1900</v>
      </c>
      <c r="F1775" s="66">
        <f t="shared" si="123"/>
        <v>0</v>
      </c>
      <c r="G1775" s="10" t="str">
        <f t="shared" si="124"/>
        <v>19000</v>
      </c>
      <c r="H1775" s="227"/>
      <c r="I1775" s="227"/>
      <c r="J1775" s="228"/>
      <c r="K1775" s="227"/>
      <c r="L1775" s="227"/>
      <c r="M1775" s="227"/>
      <c r="N1775" s="581"/>
      <c r="O1775" s="227"/>
      <c r="P1775" s="581"/>
      <c r="Q1775" s="227"/>
      <c r="R1775" s="227"/>
      <c r="S1775" s="227"/>
      <c r="T1775" s="227"/>
      <c r="U1775" s="227"/>
      <c r="V1775" s="227"/>
      <c r="W1775" s="227"/>
      <c r="X1775" s="227"/>
      <c r="Y1775" s="227"/>
      <c r="Z1775" s="227"/>
      <c r="AA1775" s="227"/>
      <c r="AB1775" s="227"/>
      <c r="AC1775" s="227"/>
    </row>
    <row r="1776" spans="2:29">
      <c r="B1776" s="66" t="e">
        <f>LEFT(VLOOKUP(K1776,'TCon08 al 2019-02-26'!$A$1:$H$68,6,0),6)</f>
        <v>#N/A</v>
      </c>
      <c r="C1776" s="66" t="e">
        <f t="shared" si="121"/>
        <v>#N/A</v>
      </c>
      <c r="D1776" s="66" t="e">
        <f>VLOOKUP(K1776,'TCon08 al 2019-02-26'!$A$1:$H$68,8,0)</f>
        <v>#N/A</v>
      </c>
      <c r="E1776" s="221">
        <f t="shared" si="122"/>
        <v>1900</v>
      </c>
      <c r="F1776" s="66">
        <f t="shared" si="123"/>
        <v>0</v>
      </c>
      <c r="G1776" s="10" t="str">
        <f t="shared" si="124"/>
        <v>19000</v>
      </c>
      <c r="H1776" s="227"/>
      <c r="I1776" s="227"/>
      <c r="J1776" s="228"/>
      <c r="K1776" s="227"/>
      <c r="L1776" s="227"/>
      <c r="M1776" s="227"/>
      <c r="N1776" s="581"/>
      <c r="O1776" s="227"/>
      <c r="P1776" s="581"/>
      <c r="Q1776" s="227"/>
      <c r="R1776" s="227"/>
      <c r="S1776" s="227"/>
      <c r="T1776" s="227"/>
      <c r="U1776" s="227"/>
      <c r="V1776" s="227"/>
      <c r="W1776" s="227"/>
      <c r="X1776" s="227"/>
      <c r="Y1776" s="227"/>
      <c r="Z1776" s="227"/>
      <c r="AA1776" s="227"/>
      <c r="AB1776" s="227"/>
      <c r="AC1776" s="227"/>
    </row>
    <row r="1777" spans="2:29">
      <c r="B1777" s="66" t="e">
        <f>LEFT(VLOOKUP(K1777,'TCon08 al 2019-02-26'!$A$1:$H$68,6,0),6)</f>
        <v>#N/A</v>
      </c>
      <c r="C1777" s="66" t="e">
        <f t="shared" ref="C1777:C1840" si="125">CONCATENATE(MID(B1777,1,1),".",MID(B1777,2,1),".",MID(B1777,3,2),".",MID(B1777,5,2))</f>
        <v>#N/A</v>
      </c>
      <c r="D1777" s="66" t="e">
        <f>VLOOKUP(K1777,'TCon08 al 2019-02-26'!$A$1:$H$68,8,0)</f>
        <v>#N/A</v>
      </c>
      <c r="E1777" s="221">
        <f t="shared" ref="E1777:E1840" si="126">YEAR(J1777)</f>
        <v>1900</v>
      </c>
      <c r="F1777" s="66">
        <f t="shared" si="123"/>
        <v>0</v>
      </c>
      <c r="G1777" s="10" t="str">
        <f t="shared" si="124"/>
        <v>19000</v>
      </c>
      <c r="H1777" s="227"/>
      <c r="I1777" s="227"/>
      <c r="J1777" s="228"/>
      <c r="K1777" s="227"/>
      <c r="L1777" s="227"/>
      <c r="M1777" s="227"/>
      <c r="N1777" s="581"/>
      <c r="O1777" s="227"/>
      <c r="P1777" s="581"/>
      <c r="Q1777" s="227"/>
      <c r="R1777" s="227"/>
      <c r="S1777" s="227"/>
      <c r="T1777" s="227"/>
      <c r="U1777" s="227"/>
      <c r="V1777" s="227"/>
      <c r="W1777" s="227"/>
      <c r="X1777" s="227"/>
      <c r="Y1777" s="227"/>
      <c r="Z1777" s="227"/>
      <c r="AA1777" s="227"/>
      <c r="AB1777" s="227"/>
      <c r="AC1777" s="227"/>
    </row>
    <row r="1778" spans="2:29">
      <c r="B1778" s="66" t="e">
        <f>LEFT(VLOOKUP(K1778,'TCon08 al 2019-02-26'!$A$1:$H$68,6,0),6)</f>
        <v>#N/A</v>
      </c>
      <c r="C1778" s="66" t="e">
        <f t="shared" si="125"/>
        <v>#N/A</v>
      </c>
      <c r="D1778" s="66" t="e">
        <f>VLOOKUP(K1778,'TCon08 al 2019-02-26'!$A$1:$H$68,8,0)</f>
        <v>#N/A</v>
      </c>
      <c r="E1778" s="221">
        <f t="shared" si="126"/>
        <v>1900</v>
      </c>
      <c r="F1778" s="66">
        <f t="shared" si="123"/>
        <v>0</v>
      </c>
      <c r="G1778" s="10" t="str">
        <f t="shared" si="124"/>
        <v>19000</v>
      </c>
      <c r="H1778" s="227"/>
      <c r="I1778" s="227"/>
      <c r="J1778" s="228"/>
      <c r="K1778" s="227"/>
      <c r="L1778" s="227"/>
      <c r="M1778" s="227"/>
      <c r="N1778" s="581"/>
      <c r="O1778" s="227"/>
      <c r="P1778" s="581"/>
      <c r="Q1778" s="227"/>
      <c r="R1778" s="227"/>
      <c r="S1778" s="227"/>
      <c r="T1778" s="227"/>
      <c r="U1778" s="227"/>
      <c r="V1778" s="227"/>
      <c r="W1778" s="227"/>
      <c r="X1778" s="227"/>
      <c r="Y1778" s="227"/>
      <c r="Z1778" s="227"/>
      <c r="AA1778" s="227"/>
      <c r="AB1778" s="227"/>
      <c r="AC1778" s="227"/>
    </row>
    <row r="1779" spans="2:29">
      <c r="B1779" s="66" t="e">
        <f>LEFT(VLOOKUP(K1779,'TCon08 al 2019-02-26'!$A$1:$H$68,6,0),6)</f>
        <v>#N/A</v>
      </c>
      <c r="C1779" s="66" t="e">
        <f t="shared" si="125"/>
        <v>#N/A</v>
      </c>
      <c r="D1779" s="66" t="e">
        <f>VLOOKUP(K1779,'TCon08 al 2019-02-26'!$A$1:$H$68,8,0)</f>
        <v>#N/A</v>
      </c>
      <c r="E1779" s="221">
        <f t="shared" si="126"/>
        <v>1900</v>
      </c>
      <c r="F1779" s="66">
        <f t="shared" si="123"/>
        <v>0</v>
      </c>
      <c r="G1779" s="10" t="str">
        <f t="shared" si="124"/>
        <v>19000</v>
      </c>
      <c r="H1779" s="227"/>
      <c r="I1779" s="227"/>
      <c r="J1779" s="228"/>
      <c r="K1779" s="227"/>
      <c r="L1779" s="227"/>
      <c r="M1779" s="227"/>
      <c r="N1779" s="581"/>
      <c r="O1779" s="227"/>
      <c r="P1779" s="581"/>
      <c r="Q1779" s="227"/>
      <c r="R1779" s="227"/>
      <c r="S1779" s="227"/>
      <c r="T1779" s="227"/>
      <c r="U1779" s="227"/>
      <c r="V1779" s="227"/>
      <c r="W1779" s="227"/>
      <c r="X1779" s="227"/>
      <c r="Y1779" s="227"/>
      <c r="Z1779" s="227"/>
      <c r="AA1779" s="227"/>
      <c r="AB1779" s="227"/>
      <c r="AC1779" s="227"/>
    </row>
    <row r="1780" spans="2:29">
      <c r="B1780" s="66" t="e">
        <f>LEFT(VLOOKUP(K1780,'TCon08 al 2019-02-26'!$A$1:$H$68,6,0),6)</f>
        <v>#N/A</v>
      </c>
      <c r="C1780" s="66" t="e">
        <f t="shared" si="125"/>
        <v>#N/A</v>
      </c>
      <c r="D1780" s="66" t="e">
        <f>VLOOKUP(K1780,'TCon08 al 2019-02-26'!$A$1:$H$68,8,0)</f>
        <v>#N/A</v>
      </c>
      <c r="E1780" s="221">
        <f t="shared" si="126"/>
        <v>1900</v>
      </c>
      <c r="F1780" s="66">
        <f t="shared" si="123"/>
        <v>0</v>
      </c>
      <c r="G1780" s="10" t="str">
        <f t="shared" si="124"/>
        <v>19000</v>
      </c>
      <c r="H1780" s="227"/>
      <c r="I1780" s="227"/>
      <c r="J1780" s="228"/>
      <c r="K1780" s="227"/>
      <c r="L1780" s="227"/>
      <c r="M1780" s="227"/>
      <c r="N1780" s="581"/>
      <c r="O1780" s="227"/>
      <c r="P1780" s="581"/>
      <c r="Q1780" s="227"/>
      <c r="R1780" s="227"/>
      <c r="S1780" s="227"/>
      <c r="T1780" s="227"/>
      <c r="U1780" s="227"/>
      <c r="V1780" s="227"/>
      <c r="W1780" s="227"/>
      <c r="X1780" s="227"/>
      <c r="Y1780" s="227"/>
      <c r="Z1780" s="227"/>
      <c r="AA1780" s="227"/>
      <c r="AB1780" s="227"/>
      <c r="AC1780" s="227"/>
    </row>
    <row r="1781" spans="2:29">
      <c r="B1781" s="66" t="e">
        <f>LEFT(VLOOKUP(K1781,'TCon08 al 2019-02-26'!$A$1:$H$68,6,0),6)</f>
        <v>#N/A</v>
      </c>
      <c r="C1781" s="66" t="e">
        <f t="shared" si="125"/>
        <v>#N/A</v>
      </c>
      <c r="D1781" s="66" t="e">
        <f>VLOOKUP(K1781,'TCon08 al 2019-02-26'!$A$1:$H$68,8,0)</f>
        <v>#N/A</v>
      </c>
      <c r="E1781" s="221">
        <f t="shared" si="126"/>
        <v>1900</v>
      </c>
      <c r="F1781" s="66">
        <f t="shared" si="123"/>
        <v>0</v>
      </c>
      <c r="G1781" s="10" t="str">
        <f t="shared" si="124"/>
        <v>19000</v>
      </c>
      <c r="H1781" s="227"/>
      <c r="I1781" s="227"/>
      <c r="J1781" s="228"/>
      <c r="K1781" s="227"/>
      <c r="L1781" s="227"/>
      <c r="M1781" s="227"/>
      <c r="N1781" s="581"/>
      <c r="O1781" s="227"/>
      <c r="P1781" s="581"/>
      <c r="Q1781" s="227"/>
      <c r="R1781" s="227"/>
      <c r="S1781" s="227"/>
      <c r="T1781" s="227"/>
      <c r="U1781" s="227"/>
      <c r="V1781" s="227"/>
      <c r="W1781" s="227"/>
      <c r="X1781" s="227"/>
      <c r="Y1781" s="227"/>
      <c r="Z1781" s="227"/>
      <c r="AA1781" s="227"/>
      <c r="AB1781" s="227"/>
      <c r="AC1781" s="227"/>
    </row>
    <row r="1782" spans="2:29">
      <c r="B1782" s="66" t="e">
        <f>LEFT(VLOOKUP(K1782,'TCon08 al 2019-02-26'!$A$1:$H$68,6,0),6)</f>
        <v>#N/A</v>
      </c>
      <c r="C1782" s="66" t="e">
        <f t="shared" si="125"/>
        <v>#N/A</v>
      </c>
      <c r="D1782" s="66" t="e">
        <f>VLOOKUP(K1782,'TCon08 al 2019-02-26'!$A$1:$H$68,8,0)</f>
        <v>#N/A</v>
      </c>
      <c r="E1782" s="221">
        <f t="shared" si="126"/>
        <v>1900</v>
      </c>
      <c r="F1782" s="66">
        <f t="shared" si="123"/>
        <v>0</v>
      </c>
      <c r="G1782" s="10" t="str">
        <f t="shared" si="124"/>
        <v>19000</v>
      </c>
      <c r="H1782" s="227"/>
      <c r="I1782" s="227"/>
      <c r="J1782" s="228"/>
      <c r="K1782" s="227"/>
      <c r="L1782" s="227"/>
      <c r="M1782" s="227"/>
      <c r="N1782" s="581"/>
      <c r="O1782" s="227"/>
      <c r="P1782" s="581"/>
      <c r="Q1782" s="227"/>
      <c r="R1782" s="227"/>
      <c r="S1782" s="227"/>
      <c r="T1782" s="227"/>
      <c r="U1782" s="227"/>
      <c r="V1782" s="227"/>
      <c r="W1782" s="227"/>
      <c r="X1782" s="227"/>
      <c r="Y1782" s="227"/>
      <c r="Z1782" s="227"/>
      <c r="AA1782" s="227"/>
      <c r="AB1782" s="227"/>
      <c r="AC1782" s="227"/>
    </row>
    <row r="1783" spans="2:29">
      <c r="B1783" s="66" t="e">
        <f>LEFT(VLOOKUP(K1783,'TCon08 al 2019-02-26'!$A$1:$H$68,6,0),6)</f>
        <v>#N/A</v>
      </c>
      <c r="C1783" s="66" t="e">
        <f t="shared" si="125"/>
        <v>#N/A</v>
      </c>
      <c r="D1783" s="66" t="e">
        <f>VLOOKUP(K1783,'TCon08 al 2019-02-26'!$A$1:$H$68,8,0)</f>
        <v>#N/A</v>
      </c>
      <c r="E1783" s="221">
        <f t="shared" si="126"/>
        <v>1900</v>
      </c>
      <c r="F1783" s="66">
        <f t="shared" si="123"/>
        <v>0</v>
      </c>
      <c r="G1783" s="10" t="str">
        <f t="shared" si="124"/>
        <v>19000</v>
      </c>
      <c r="H1783" s="227"/>
      <c r="I1783" s="227"/>
      <c r="J1783" s="228"/>
      <c r="K1783" s="227"/>
      <c r="L1783" s="227"/>
      <c r="M1783" s="227"/>
      <c r="N1783" s="581"/>
      <c r="O1783" s="227"/>
      <c r="P1783" s="581"/>
      <c r="Q1783" s="227"/>
      <c r="R1783" s="227"/>
      <c r="S1783" s="227"/>
      <c r="T1783" s="227"/>
      <c r="U1783" s="227"/>
      <c r="V1783" s="227"/>
      <c r="W1783" s="227"/>
      <c r="X1783" s="227"/>
      <c r="Y1783" s="227"/>
      <c r="Z1783" s="227"/>
      <c r="AA1783" s="227"/>
      <c r="AB1783" s="227"/>
      <c r="AC1783" s="227"/>
    </row>
    <row r="1784" spans="2:29">
      <c r="B1784" s="66" t="e">
        <f>LEFT(VLOOKUP(K1784,'TCon08 al 2019-02-26'!$A$1:$H$68,6,0),6)</f>
        <v>#N/A</v>
      </c>
      <c r="C1784" s="66" t="e">
        <f t="shared" si="125"/>
        <v>#N/A</v>
      </c>
      <c r="D1784" s="66" t="e">
        <f>VLOOKUP(K1784,'TCon08 al 2019-02-26'!$A$1:$H$68,8,0)</f>
        <v>#N/A</v>
      </c>
      <c r="E1784" s="221">
        <f t="shared" si="126"/>
        <v>1900</v>
      </c>
      <c r="F1784" s="66">
        <f t="shared" si="123"/>
        <v>0</v>
      </c>
      <c r="G1784" s="10" t="str">
        <f t="shared" si="124"/>
        <v>19000</v>
      </c>
      <c r="H1784" s="227"/>
      <c r="I1784" s="227"/>
      <c r="J1784" s="228"/>
      <c r="K1784" s="227"/>
      <c r="L1784" s="227"/>
      <c r="M1784" s="227"/>
      <c r="N1784" s="581"/>
      <c r="O1784" s="227"/>
      <c r="P1784" s="581"/>
      <c r="Q1784" s="227"/>
      <c r="R1784" s="227"/>
      <c r="S1784" s="227"/>
      <c r="T1784" s="227"/>
      <c r="U1784" s="227"/>
      <c r="V1784" s="227"/>
      <c r="W1784" s="227"/>
      <c r="X1784" s="227"/>
      <c r="Y1784" s="227"/>
      <c r="Z1784" s="227"/>
      <c r="AA1784" s="227"/>
      <c r="AB1784" s="227"/>
      <c r="AC1784" s="227"/>
    </row>
    <row r="1785" spans="2:29">
      <c r="B1785" s="66" t="e">
        <f>LEFT(VLOOKUP(K1785,'TCon08 al 2019-02-26'!$A$1:$H$68,6,0),6)</f>
        <v>#N/A</v>
      </c>
      <c r="C1785" s="66" t="e">
        <f t="shared" si="125"/>
        <v>#N/A</v>
      </c>
      <c r="D1785" s="66" t="e">
        <f>VLOOKUP(K1785,'TCon08 al 2019-02-26'!$A$1:$H$68,8,0)</f>
        <v>#N/A</v>
      </c>
      <c r="E1785" s="221">
        <f t="shared" si="126"/>
        <v>1900</v>
      </c>
      <c r="F1785" s="66">
        <f t="shared" si="123"/>
        <v>0</v>
      </c>
      <c r="G1785" s="10" t="str">
        <f t="shared" si="124"/>
        <v>19000</v>
      </c>
      <c r="H1785" s="227"/>
      <c r="I1785" s="227"/>
      <c r="J1785" s="228"/>
      <c r="K1785" s="227"/>
      <c r="L1785" s="227"/>
      <c r="M1785" s="227"/>
      <c r="N1785" s="581"/>
      <c r="O1785" s="227"/>
      <c r="P1785" s="581"/>
      <c r="Q1785" s="227"/>
      <c r="R1785" s="227"/>
      <c r="S1785" s="227"/>
      <c r="T1785" s="227"/>
      <c r="U1785" s="227"/>
      <c r="V1785" s="227"/>
      <c r="W1785" s="227"/>
      <c r="X1785" s="227"/>
      <c r="Y1785" s="227"/>
      <c r="Z1785" s="227"/>
      <c r="AA1785" s="227"/>
      <c r="AB1785" s="227"/>
      <c r="AC1785" s="227"/>
    </row>
    <row r="1786" spans="2:29">
      <c r="B1786" s="66" t="e">
        <f>LEFT(VLOOKUP(K1786,'TCon08 al 2019-02-26'!$A$1:$H$68,6,0),6)</f>
        <v>#N/A</v>
      </c>
      <c r="C1786" s="66" t="e">
        <f t="shared" si="125"/>
        <v>#N/A</v>
      </c>
      <c r="D1786" s="66" t="e">
        <f>VLOOKUP(K1786,'TCon08 al 2019-02-26'!$A$1:$H$68,8,0)</f>
        <v>#N/A</v>
      </c>
      <c r="E1786" s="221">
        <f t="shared" si="126"/>
        <v>1900</v>
      </c>
      <c r="F1786" s="66">
        <f t="shared" si="123"/>
        <v>0</v>
      </c>
      <c r="G1786" s="10" t="str">
        <f t="shared" si="124"/>
        <v>19000</v>
      </c>
      <c r="H1786" s="227"/>
      <c r="I1786" s="227"/>
      <c r="J1786" s="228"/>
      <c r="K1786" s="227"/>
      <c r="L1786" s="227"/>
      <c r="M1786" s="227"/>
      <c r="N1786" s="581"/>
      <c r="O1786" s="227"/>
      <c r="P1786" s="581"/>
      <c r="Q1786" s="227"/>
      <c r="R1786" s="227"/>
      <c r="S1786" s="227"/>
      <c r="T1786" s="227"/>
      <c r="U1786" s="227"/>
      <c r="V1786" s="227"/>
      <c r="W1786" s="227"/>
      <c r="X1786" s="227"/>
      <c r="Y1786" s="227"/>
      <c r="Z1786" s="227"/>
      <c r="AA1786" s="227"/>
      <c r="AB1786" s="227"/>
      <c r="AC1786" s="227"/>
    </row>
    <row r="1787" spans="2:29">
      <c r="B1787" s="66" t="e">
        <f>LEFT(VLOOKUP(K1787,'TCon08 al 2019-02-26'!$A$1:$H$68,6,0),6)</f>
        <v>#N/A</v>
      </c>
      <c r="C1787" s="66" t="e">
        <f t="shared" si="125"/>
        <v>#N/A</v>
      </c>
      <c r="D1787" s="66" t="e">
        <f>VLOOKUP(K1787,'TCon08 al 2019-02-26'!$A$1:$H$68,8,0)</f>
        <v>#N/A</v>
      </c>
      <c r="E1787" s="221">
        <f t="shared" si="126"/>
        <v>1900</v>
      </c>
      <c r="F1787" s="66">
        <f t="shared" si="123"/>
        <v>0</v>
      </c>
      <c r="G1787" s="10" t="str">
        <f t="shared" si="124"/>
        <v>19000</v>
      </c>
      <c r="H1787" s="227"/>
      <c r="I1787" s="227"/>
      <c r="J1787" s="228"/>
      <c r="K1787" s="227"/>
      <c r="L1787" s="227"/>
      <c r="M1787" s="227"/>
      <c r="N1787" s="581"/>
      <c r="O1787" s="227"/>
      <c r="P1787" s="581"/>
      <c r="Q1787" s="227"/>
      <c r="R1787" s="227"/>
      <c r="S1787" s="227"/>
      <c r="T1787" s="227"/>
      <c r="U1787" s="227"/>
      <c r="V1787" s="227"/>
      <c r="W1787" s="227"/>
      <c r="X1787" s="227"/>
      <c r="Y1787" s="227"/>
      <c r="Z1787" s="227"/>
      <c r="AA1787" s="227"/>
      <c r="AB1787" s="227"/>
      <c r="AC1787" s="227"/>
    </row>
    <row r="1788" spans="2:29">
      <c r="B1788" s="66" t="e">
        <f>LEFT(VLOOKUP(K1788,'TCon08 al 2019-02-26'!$A$1:$H$68,6,0),6)</f>
        <v>#N/A</v>
      </c>
      <c r="C1788" s="66" t="e">
        <f t="shared" si="125"/>
        <v>#N/A</v>
      </c>
      <c r="D1788" s="66" t="e">
        <f>VLOOKUP(K1788,'TCon08 al 2019-02-26'!$A$1:$H$68,8,0)</f>
        <v>#N/A</v>
      </c>
      <c r="E1788" s="221">
        <f t="shared" si="126"/>
        <v>1900</v>
      </c>
      <c r="F1788" s="66">
        <f t="shared" si="123"/>
        <v>0</v>
      </c>
      <c r="G1788" s="10" t="str">
        <f t="shared" si="124"/>
        <v>19000</v>
      </c>
      <c r="H1788" s="227"/>
      <c r="I1788" s="227"/>
      <c r="J1788" s="228"/>
      <c r="K1788" s="227"/>
      <c r="L1788" s="227"/>
      <c r="M1788" s="227"/>
      <c r="N1788" s="581"/>
      <c r="O1788" s="227"/>
      <c r="P1788" s="581"/>
      <c r="Q1788" s="227"/>
      <c r="R1788" s="227"/>
      <c r="S1788" s="227"/>
      <c r="T1788" s="227"/>
      <c r="U1788" s="227"/>
      <c r="V1788" s="227"/>
      <c r="W1788" s="227"/>
      <c r="X1788" s="227"/>
      <c r="Y1788" s="227"/>
      <c r="Z1788" s="227"/>
      <c r="AA1788" s="227"/>
      <c r="AB1788" s="227"/>
      <c r="AC1788" s="227"/>
    </row>
    <row r="1789" spans="2:29">
      <c r="B1789" s="66" t="e">
        <f>LEFT(VLOOKUP(K1789,'TCon08 al 2019-02-26'!$A$1:$H$68,6,0),6)</f>
        <v>#N/A</v>
      </c>
      <c r="C1789" s="66" t="e">
        <f t="shared" si="125"/>
        <v>#N/A</v>
      </c>
      <c r="D1789" s="66" t="e">
        <f>VLOOKUP(K1789,'TCon08 al 2019-02-26'!$A$1:$H$68,8,0)</f>
        <v>#N/A</v>
      </c>
      <c r="E1789" s="221">
        <f t="shared" si="126"/>
        <v>1900</v>
      </c>
      <c r="F1789" s="66">
        <f t="shared" si="123"/>
        <v>0</v>
      </c>
      <c r="G1789" s="10" t="str">
        <f t="shared" si="124"/>
        <v>19000</v>
      </c>
      <c r="H1789" s="227"/>
      <c r="I1789" s="227"/>
      <c r="J1789" s="228"/>
      <c r="K1789" s="227"/>
      <c r="L1789" s="227"/>
      <c r="M1789" s="227"/>
      <c r="N1789" s="581"/>
      <c r="O1789" s="227"/>
      <c r="P1789" s="581"/>
      <c r="Q1789" s="227"/>
      <c r="R1789" s="227"/>
      <c r="S1789" s="227"/>
      <c r="T1789" s="227"/>
      <c r="U1789" s="227"/>
      <c r="V1789" s="227"/>
      <c r="W1789" s="227"/>
      <c r="X1789" s="227"/>
      <c r="Y1789" s="227"/>
      <c r="Z1789" s="227"/>
      <c r="AA1789" s="227"/>
      <c r="AB1789" s="227"/>
      <c r="AC1789" s="227"/>
    </row>
    <row r="1790" spans="2:29">
      <c r="B1790" s="66" t="e">
        <f>LEFT(VLOOKUP(K1790,'TCon08 al 2019-02-26'!$A$1:$H$68,6,0),6)</f>
        <v>#N/A</v>
      </c>
      <c r="C1790" s="66" t="e">
        <f t="shared" si="125"/>
        <v>#N/A</v>
      </c>
      <c r="D1790" s="66" t="e">
        <f>VLOOKUP(K1790,'TCon08 al 2019-02-26'!$A$1:$H$68,8,0)</f>
        <v>#N/A</v>
      </c>
      <c r="E1790" s="221">
        <f t="shared" si="126"/>
        <v>1900</v>
      </c>
      <c r="F1790" s="66">
        <f t="shared" si="123"/>
        <v>0</v>
      </c>
      <c r="G1790" s="10" t="str">
        <f t="shared" si="124"/>
        <v>19000</v>
      </c>
      <c r="H1790" s="227"/>
      <c r="I1790" s="227"/>
      <c r="J1790" s="228"/>
      <c r="K1790" s="227"/>
      <c r="L1790" s="227"/>
      <c r="M1790" s="227"/>
      <c r="N1790" s="581"/>
      <c r="O1790" s="227"/>
      <c r="P1790" s="581"/>
      <c r="Q1790" s="227"/>
      <c r="R1790" s="227"/>
      <c r="S1790" s="227"/>
      <c r="T1790" s="227"/>
      <c r="U1790" s="227"/>
      <c r="V1790" s="227"/>
      <c r="W1790" s="227"/>
      <c r="X1790" s="227"/>
      <c r="Y1790" s="227"/>
      <c r="Z1790" s="227"/>
      <c r="AA1790" s="227"/>
      <c r="AB1790" s="227"/>
      <c r="AC1790" s="227"/>
    </row>
    <row r="1791" spans="2:29">
      <c r="B1791" s="66" t="e">
        <f>LEFT(VLOOKUP(K1791,'TCon08 al 2019-02-26'!$A$1:$H$68,6,0),6)</f>
        <v>#N/A</v>
      </c>
      <c r="C1791" s="66" t="e">
        <f t="shared" si="125"/>
        <v>#N/A</v>
      </c>
      <c r="D1791" s="66" t="e">
        <f>VLOOKUP(K1791,'TCon08 al 2019-02-26'!$A$1:$H$68,8,0)</f>
        <v>#N/A</v>
      </c>
      <c r="E1791" s="221">
        <f t="shared" si="126"/>
        <v>1900</v>
      </c>
      <c r="F1791" s="66">
        <f t="shared" si="123"/>
        <v>0</v>
      </c>
      <c r="G1791" s="10" t="str">
        <f t="shared" si="124"/>
        <v>19000</v>
      </c>
      <c r="H1791" s="227"/>
      <c r="I1791" s="227"/>
      <c r="J1791" s="228"/>
      <c r="K1791" s="227"/>
      <c r="L1791" s="227"/>
      <c r="M1791" s="227"/>
      <c r="N1791" s="581"/>
      <c r="O1791" s="227"/>
      <c r="P1791" s="581"/>
      <c r="Q1791" s="227"/>
      <c r="R1791" s="227"/>
      <c r="S1791" s="227"/>
      <c r="T1791" s="227"/>
      <c r="U1791" s="227"/>
      <c r="V1791" s="227"/>
      <c r="W1791" s="227"/>
      <c r="X1791" s="227"/>
      <c r="Y1791" s="227"/>
      <c r="Z1791" s="227"/>
      <c r="AA1791" s="227"/>
      <c r="AB1791" s="227"/>
      <c r="AC1791" s="227"/>
    </row>
    <row r="1792" spans="2:29">
      <c r="B1792" s="66" t="e">
        <f>LEFT(VLOOKUP(K1792,'TCon08 al 2019-02-26'!$A$1:$H$68,6,0),6)</f>
        <v>#N/A</v>
      </c>
      <c r="C1792" s="66" t="e">
        <f t="shared" si="125"/>
        <v>#N/A</v>
      </c>
      <c r="D1792" s="66" t="e">
        <f>VLOOKUP(K1792,'TCon08 al 2019-02-26'!$A$1:$H$68,8,0)</f>
        <v>#N/A</v>
      </c>
      <c r="E1792" s="221">
        <f t="shared" si="126"/>
        <v>1900</v>
      </c>
      <c r="F1792" s="66">
        <f t="shared" si="123"/>
        <v>0</v>
      </c>
      <c r="G1792" s="10" t="str">
        <f t="shared" si="124"/>
        <v>19000</v>
      </c>
      <c r="H1792" s="227"/>
      <c r="I1792" s="227"/>
      <c r="J1792" s="228"/>
      <c r="K1792" s="227"/>
      <c r="L1792" s="227"/>
      <c r="M1792" s="227"/>
      <c r="N1792" s="581"/>
      <c r="O1792" s="227"/>
      <c r="P1792" s="581"/>
      <c r="Q1792" s="227"/>
      <c r="R1792" s="227"/>
      <c r="S1792" s="227"/>
      <c r="T1792" s="227"/>
      <c r="U1792" s="227"/>
      <c r="V1792" s="227"/>
      <c r="W1792" s="227"/>
      <c r="X1792" s="227"/>
      <c r="Y1792" s="227"/>
      <c r="Z1792" s="227"/>
      <c r="AA1792" s="227"/>
      <c r="AB1792" s="227"/>
      <c r="AC1792" s="227"/>
    </row>
    <row r="1793" spans="2:29">
      <c r="B1793" s="66" t="e">
        <f>LEFT(VLOOKUP(K1793,'TCon08 al 2019-02-26'!$A$1:$H$68,6,0),6)</f>
        <v>#N/A</v>
      </c>
      <c r="C1793" s="66" t="e">
        <f t="shared" si="125"/>
        <v>#N/A</v>
      </c>
      <c r="D1793" s="66" t="e">
        <f>VLOOKUP(K1793,'TCon08 al 2019-02-26'!$A$1:$H$68,8,0)</f>
        <v>#N/A</v>
      </c>
      <c r="E1793" s="221">
        <f t="shared" si="126"/>
        <v>1900</v>
      </c>
      <c r="F1793" s="66">
        <f t="shared" si="123"/>
        <v>0</v>
      </c>
      <c r="G1793" s="10" t="str">
        <f t="shared" si="124"/>
        <v>19000</v>
      </c>
      <c r="H1793" s="227"/>
      <c r="I1793" s="227"/>
      <c r="J1793" s="228"/>
      <c r="K1793" s="227"/>
      <c r="L1793" s="227"/>
      <c r="M1793" s="227"/>
      <c r="N1793" s="581"/>
      <c r="O1793" s="227"/>
      <c r="P1793" s="581"/>
      <c r="Q1793" s="227"/>
      <c r="R1793" s="227"/>
      <c r="S1793" s="227"/>
      <c r="T1793" s="227"/>
      <c r="U1793" s="227"/>
      <c r="V1793" s="227"/>
      <c r="W1793" s="227"/>
      <c r="X1793" s="227"/>
      <c r="Y1793" s="227"/>
      <c r="Z1793" s="227"/>
      <c r="AA1793" s="227"/>
      <c r="AB1793" s="227"/>
      <c r="AC1793" s="227"/>
    </row>
    <row r="1794" spans="2:29">
      <c r="B1794" s="66" t="e">
        <f>LEFT(VLOOKUP(K1794,'TCon08 al 2019-02-26'!$A$1:$H$68,6,0),6)</f>
        <v>#N/A</v>
      </c>
      <c r="C1794" s="66" t="e">
        <f t="shared" si="125"/>
        <v>#N/A</v>
      </c>
      <c r="D1794" s="66" t="e">
        <f>VLOOKUP(K1794,'TCon08 al 2019-02-26'!$A$1:$H$68,8,0)</f>
        <v>#N/A</v>
      </c>
      <c r="E1794" s="221">
        <f t="shared" si="126"/>
        <v>1900</v>
      </c>
      <c r="F1794" s="66">
        <f t="shared" si="123"/>
        <v>0</v>
      </c>
      <c r="G1794" s="10" t="str">
        <f t="shared" si="124"/>
        <v>19000</v>
      </c>
      <c r="H1794" s="227"/>
      <c r="I1794" s="227"/>
      <c r="J1794" s="228"/>
      <c r="K1794" s="227"/>
      <c r="L1794" s="227"/>
      <c r="M1794" s="227"/>
      <c r="N1794" s="581"/>
      <c r="O1794" s="227"/>
      <c r="P1794" s="581"/>
      <c r="Q1794" s="227"/>
      <c r="R1794" s="227"/>
      <c r="S1794" s="227"/>
      <c r="T1794" s="227"/>
      <c r="U1794" s="227"/>
      <c r="V1794" s="227"/>
      <c r="W1794" s="227"/>
      <c r="X1794" s="227"/>
      <c r="Y1794" s="227"/>
      <c r="Z1794" s="227"/>
      <c r="AA1794" s="227"/>
      <c r="AB1794" s="227"/>
      <c r="AC1794" s="227"/>
    </row>
    <row r="1795" spans="2:29">
      <c r="B1795" s="66" t="e">
        <f>LEFT(VLOOKUP(K1795,'TCon08 al 2019-02-26'!$A$1:$H$68,6,0),6)</f>
        <v>#N/A</v>
      </c>
      <c r="C1795" s="66" t="e">
        <f t="shared" si="125"/>
        <v>#N/A</v>
      </c>
      <c r="D1795" s="66" t="e">
        <f>VLOOKUP(K1795,'TCon08 al 2019-02-26'!$A$1:$H$68,8,0)</f>
        <v>#N/A</v>
      </c>
      <c r="E1795" s="221">
        <f t="shared" si="126"/>
        <v>1900</v>
      </c>
      <c r="F1795" s="66">
        <f t="shared" si="123"/>
        <v>0</v>
      </c>
      <c r="G1795" s="10" t="str">
        <f t="shared" si="124"/>
        <v>19000</v>
      </c>
      <c r="H1795" s="227"/>
      <c r="I1795" s="227"/>
      <c r="J1795" s="228"/>
      <c r="K1795" s="227"/>
      <c r="L1795" s="227"/>
      <c r="M1795" s="227"/>
      <c r="N1795" s="581"/>
      <c r="O1795" s="227"/>
      <c r="P1795" s="581"/>
      <c r="Q1795" s="227"/>
      <c r="R1795" s="227"/>
      <c r="S1795" s="227"/>
      <c r="T1795" s="227"/>
      <c r="U1795" s="227"/>
      <c r="V1795" s="227"/>
      <c r="W1795" s="227"/>
      <c r="X1795" s="227"/>
      <c r="Y1795" s="227"/>
      <c r="Z1795" s="227"/>
      <c r="AA1795" s="227"/>
      <c r="AB1795" s="227"/>
      <c r="AC1795" s="227"/>
    </row>
    <row r="1796" spans="2:29">
      <c r="B1796" s="66" t="e">
        <f>LEFT(VLOOKUP(K1796,'TCon08 al 2019-02-26'!$A$1:$H$68,6,0),6)</f>
        <v>#N/A</v>
      </c>
      <c r="C1796" s="66" t="e">
        <f t="shared" si="125"/>
        <v>#N/A</v>
      </c>
      <c r="D1796" s="66" t="e">
        <f>VLOOKUP(K1796,'TCon08 al 2019-02-26'!$A$1:$H$68,8,0)</f>
        <v>#N/A</v>
      </c>
      <c r="E1796" s="221">
        <f t="shared" si="126"/>
        <v>1900</v>
      </c>
      <c r="F1796" s="66">
        <f t="shared" si="123"/>
        <v>0</v>
      </c>
      <c r="G1796" s="10" t="str">
        <f t="shared" si="124"/>
        <v>19000</v>
      </c>
      <c r="H1796" s="227"/>
      <c r="I1796" s="227"/>
      <c r="J1796" s="228"/>
      <c r="K1796" s="227"/>
      <c r="L1796" s="227"/>
      <c r="M1796" s="227"/>
      <c r="N1796" s="581"/>
      <c r="O1796" s="227"/>
      <c r="P1796" s="581"/>
      <c r="Q1796" s="227"/>
      <c r="R1796" s="227"/>
      <c r="S1796" s="227"/>
      <c r="T1796" s="227"/>
      <c r="U1796" s="227"/>
      <c r="V1796" s="227"/>
      <c r="W1796" s="227"/>
      <c r="X1796" s="227"/>
      <c r="Y1796" s="227"/>
      <c r="Z1796" s="227"/>
      <c r="AA1796" s="227"/>
      <c r="AB1796" s="227"/>
      <c r="AC1796" s="227"/>
    </row>
    <row r="1797" spans="2:29">
      <c r="B1797" s="66" t="e">
        <f>LEFT(VLOOKUP(K1797,'TCon08 al 2019-02-26'!$A$1:$H$68,6,0),6)</f>
        <v>#N/A</v>
      </c>
      <c r="C1797" s="66" t="e">
        <f t="shared" si="125"/>
        <v>#N/A</v>
      </c>
      <c r="D1797" s="66" t="e">
        <f>VLOOKUP(K1797,'TCon08 al 2019-02-26'!$A$1:$H$68,8,0)</f>
        <v>#N/A</v>
      </c>
      <c r="E1797" s="221">
        <f t="shared" si="126"/>
        <v>1900</v>
      </c>
      <c r="F1797" s="66">
        <f t="shared" ref="F1797:F1860" si="127">+IF(J1797=0,0,MONTH(J1797))</f>
        <v>0</v>
      </c>
      <c r="G1797" s="10" t="str">
        <f t="shared" ref="G1797:G1860" si="128">+E1797&amp;F1797</f>
        <v>19000</v>
      </c>
      <c r="H1797" s="227"/>
      <c r="I1797" s="227"/>
      <c r="J1797" s="228"/>
      <c r="K1797" s="227"/>
      <c r="L1797" s="227"/>
      <c r="M1797" s="227"/>
      <c r="N1797" s="581"/>
      <c r="O1797" s="227"/>
      <c r="P1797" s="581"/>
      <c r="Q1797" s="227"/>
      <c r="R1797" s="227"/>
      <c r="S1797" s="227"/>
      <c r="T1797" s="227"/>
      <c r="U1797" s="227"/>
      <c r="V1797" s="227"/>
      <c r="W1797" s="227"/>
      <c r="X1797" s="227"/>
      <c r="Y1797" s="227"/>
      <c r="Z1797" s="227"/>
      <c r="AA1797" s="227"/>
      <c r="AB1797" s="227"/>
      <c r="AC1797" s="227"/>
    </row>
    <row r="1798" spans="2:29">
      <c r="B1798" s="66" t="e">
        <f>LEFT(VLOOKUP(K1798,'TCon08 al 2019-02-26'!$A$1:$H$68,6,0),6)</f>
        <v>#N/A</v>
      </c>
      <c r="C1798" s="66" t="e">
        <f t="shared" si="125"/>
        <v>#N/A</v>
      </c>
      <c r="D1798" s="66" t="e">
        <f>VLOOKUP(K1798,'TCon08 al 2019-02-26'!$A$1:$H$68,8,0)</f>
        <v>#N/A</v>
      </c>
      <c r="E1798" s="221">
        <f t="shared" si="126"/>
        <v>1900</v>
      </c>
      <c r="F1798" s="66">
        <f t="shared" si="127"/>
        <v>0</v>
      </c>
      <c r="G1798" s="10" t="str">
        <f t="shared" si="128"/>
        <v>19000</v>
      </c>
      <c r="H1798" s="227"/>
      <c r="I1798" s="227"/>
      <c r="J1798" s="228"/>
      <c r="K1798" s="227"/>
      <c r="L1798" s="227"/>
      <c r="M1798" s="227"/>
      <c r="N1798" s="581"/>
      <c r="O1798" s="227"/>
      <c r="P1798" s="581"/>
      <c r="Q1798" s="227"/>
      <c r="R1798" s="227"/>
      <c r="S1798" s="227"/>
      <c r="T1798" s="227"/>
      <c r="U1798" s="227"/>
      <c r="V1798" s="227"/>
      <c r="W1798" s="227"/>
      <c r="X1798" s="227"/>
      <c r="Y1798" s="227"/>
      <c r="Z1798" s="227"/>
      <c r="AA1798" s="227"/>
      <c r="AB1798" s="227"/>
      <c r="AC1798" s="227"/>
    </row>
    <row r="1799" spans="2:29">
      <c r="B1799" s="66" t="e">
        <f>LEFT(VLOOKUP(K1799,'TCon08 al 2019-02-26'!$A$1:$H$68,6,0),6)</f>
        <v>#N/A</v>
      </c>
      <c r="C1799" s="66" t="e">
        <f t="shared" si="125"/>
        <v>#N/A</v>
      </c>
      <c r="D1799" s="66" t="e">
        <f>VLOOKUP(K1799,'TCon08 al 2019-02-26'!$A$1:$H$68,8,0)</f>
        <v>#N/A</v>
      </c>
      <c r="E1799" s="221">
        <f t="shared" si="126"/>
        <v>1900</v>
      </c>
      <c r="F1799" s="66">
        <f t="shared" si="127"/>
        <v>0</v>
      </c>
      <c r="G1799" s="10" t="str">
        <f t="shared" si="128"/>
        <v>19000</v>
      </c>
      <c r="H1799" s="227"/>
      <c r="I1799" s="227"/>
      <c r="J1799" s="228"/>
      <c r="K1799" s="227"/>
      <c r="L1799" s="227"/>
      <c r="M1799" s="227"/>
      <c r="N1799" s="581"/>
      <c r="O1799" s="227"/>
      <c r="P1799" s="581"/>
      <c r="Q1799" s="227"/>
      <c r="R1799" s="227"/>
      <c r="S1799" s="227"/>
      <c r="T1799" s="227"/>
      <c r="U1799" s="227"/>
      <c r="V1799" s="227"/>
      <c r="W1799" s="227"/>
      <c r="X1799" s="227"/>
      <c r="Y1799" s="227"/>
      <c r="Z1799" s="227"/>
      <c r="AA1799" s="227"/>
      <c r="AB1799" s="227"/>
      <c r="AC1799" s="227"/>
    </row>
    <row r="1800" spans="2:29">
      <c r="B1800" s="66" t="e">
        <f>LEFT(VLOOKUP(K1800,'TCon08 al 2019-02-26'!$A$1:$H$68,6,0),6)</f>
        <v>#N/A</v>
      </c>
      <c r="C1800" s="66" t="e">
        <f t="shared" si="125"/>
        <v>#N/A</v>
      </c>
      <c r="D1800" s="66" t="e">
        <f>VLOOKUP(K1800,'TCon08 al 2019-02-26'!$A$1:$H$68,8,0)</f>
        <v>#N/A</v>
      </c>
      <c r="E1800" s="221">
        <f t="shared" si="126"/>
        <v>1900</v>
      </c>
      <c r="F1800" s="66">
        <f t="shared" si="127"/>
        <v>0</v>
      </c>
      <c r="G1800" s="10" t="str">
        <f t="shared" si="128"/>
        <v>19000</v>
      </c>
      <c r="H1800" s="227"/>
      <c r="I1800" s="227"/>
      <c r="J1800" s="228"/>
      <c r="K1800" s="227"/>
      <c r="L1800" s="227"/>
      <c r="M1800" s="227"/>
      <c r="N1800" s="581"/>
      <c r="O1800" s="227"/>
      <c r="P1800" s="581"/>
      <c r="Q1800" s="227"/>
      <c r="R1800" s="227"/>
      <c r="S1800" s="227"/>
      <c r="T1800" s="227"/>
      <c r="U1800" s="227"/>
      <c r="V1800" s="227"/>
      <c r="W1800" s="227"/>
      <c r="X1800" s="227"/>
      <c r="Y1800" s="227"/>
      <c r="Z1800" s="227"/>
      <c r="AA1800" s="227"/>
      <c r="AB1800" s="227"/>
      <c r="AC1800" s="227"/>
    </row>
    <row r="1801" spans="2:29">
      <c r="B1801" s="66" t="e">
        <f>LEFT(VLOOKUP(K1801,'TCon08 al 2019-02-26'!$A$1:$H$68,6,0),6)</f>
        <v>#N/A</v>
      </c>
      <c r="C1801" s="66" t="e">
        <f t="shared" si="125"/>
        <v>#N/A</v>
      </c>
      <c r="D1801" s="66" t="e">
        <f>VLOOKUP(K1801,'TCon08 al 2019-02-26'!$A$1:$H$68,8,0)</f>
        <v>#N/A</v>
      </c>
      <c r="E1801" s="221">
        <f t="shared" si="126"/>
        <v>1900</v>
      </c>
      <c r="F1801" s="66">
        <f t="shared" si="127"/>
        <v>0</v>
      </c>
      <c r="G1801" s="10" t="str">
        <f t="shared" si="128"/>
        <v>19000</v>
      </c>
      <c r="H1801" s="227"/>
      <c r="I1801" s="227"/>
      <c r="J1801" s="228"/>
      <c r="K1801" s="227"/>
      <c r="L1801" s="227"/>
      <c r="M1801" s="227"/>
      <c r="N1801" s="581"/>
      <c r="O1801" s="227"/>
      <c r="P1801" s="581"/>
      <c r="Q1801" s="227"/>
      <c r="R1801" s="227"/>
      <c r="S1801" s="227"/>
      <c r="T1801" s="227"/>
      <c r="U1801" s="227"/>
      <c r="V1801" s="227"/>
      <c r="W1801" s="227"/>
      <c r="X1801" s="227"/>
      <c r="Y1801" s="227"/>
      <c r="Z1801" s="227"/>
      <c r="AA1801" s="227"/>
      <c r="AB1801" s="227"/>
      <c r="AC1801" s="227"/>
    </row>
    <row r="1802" spans="2:29">
      <c r="B1802" s="66" t="e">
        <f>LEFT(VLOOKUP(K1802,'TCon08 al 2019-02-26'!$A$1:$H$68,6,0),6)</f>
        <v>#N/A</v>
      </c>
      <c r="C1802" s="66" t="e">
        <f t="shared" si="125"/>
        <v>#N/A</v>
      </c>
      <c r="D1802" s="66" t="e">
        <f>VLOOKUP(K1802,'TCon08 al 2019-02-26'!$A$1:$H$68,8,0)</f>
        <v>#N/A</v>
      </c>
      <c r="E1802" s="221">
        <f t="shared" si="126"/>
        <v>1900</v>
      </c>
      <c r="F1802" s="66">
        <f t="shared" si="127"/>
        <v>0</v>
      </c>
      <c r="G1802" s="10" t="str">
        <f t="shared" si="128"/>
        <v>19000</v>
      </c>
      <c r="H1802" s="227"/>
      <c r="I1802" s="227"/>
      <c r="J1802" s="228"/>
      <c r="K1802" s="227"/>
      <c r="L1802" s="227"/>
      <c r="M1802" s="227"/>
      <c r="N1802" s="581"/>
      <c r="O1802" s="227"/>
      <c r="P1802" s="581"/>
      <c r="Q1802" s="227"/>
      <c r="R1802" s="227"/>
      <c r="S1802" s="227"/>
      <c r="T1802" s="227"/>
      <c r="U1802" s="227"/>
      <c r="V1802" s="227"/>
      <c r="W1802" s="227"/>
      <c r="X1802" s="227"/>
      <c r="Y1802" s="227"/>
      <c r="Z1802" s="227"/>
      <c r="AA1802" s="227"/>
      <c r="AB1802" s="227"/>
      <c r="AC1802" s="227"/>
    </row>
    <row r="1803" spans="2:29">
      <c r="B1803" s="66" t="e">
        <f>LEFT(VLOOKUP(K1803,'TCon08 al 2019-02-26'!$A$1:$H$68,6,0),6)</f>
        <v>#N/A</v>
      </c>
      <c r="C1803" s="66" t="e">
        <f t="shared" si="125"/>
        <v>#N/A</v>
      </c>
      <c r="D1803" s="66" t="e">
        <f>VLOOKUP(K1803,'TCon08 al 2019-02-26'!$A$1:$H$68,8,0)</f>
        <v>#N/A</v>
      </c>
      <c r="E1803" s="221">
        <f t="shared" si="126"/>
        <v>1900</v>
      </c>
      <c r="F1803" s="66">
        <f t="shared" si="127"/>
        <v>0</v>
      </c>
      <c r="G1803" s="10" t="str">
        <f t="shared" si="128"/>
        <v>19000</v>
      </c>
      <c r="H1803" s="227"/>
      <c r="I1803" s="227"/>
      <c r="J1803" s="228"/>
      <c r="K1803" s="227"/>
      <c r="L1803" s="227"/>
      <c r="M1803" s="227"/>
      <c r="N1803" s="581"/>
      <c r="O1803" s="227"/>
      <c r="P1803" s="581"/>
      <c r="Q1803" s="227"/>
      <c r="R1803" s="227"/>
      <c r="S1803" s="227"/>
      <c r="T1803" s="227"/>
      <c r="U1803" s="227"/>
      <c r="V1803" s="227"/>
      <c r="W1803" s="227"/>
      <c r="X1803" s="227"/>
      <c r="Y1803" s="227"/>
      <c r="Z1803" s="227"/>
      <c r="AA1803" s="227"/>
      <c r="AB1803" s="227"/>
      <c r="AC1803" s="227"/>
    </row>
    <row r="1804" spans="2:29">
      <c r="B1804" s="66" t="e">
        <f>LEFT(VLOOKUP(K1804,'TCon08 al 2019-02-26'!$A$1:$H$68,6,0),6)</f>
        <v>#N/A</v>
      </c>
      <c r="C1804" s="66" t="e">
        <f t="shared" si="125"/>
        <v>#N/A</v>
      </c>
      <c r="D1804" s="66" t="e">
        <f>VLOOKUP(K1804,'TCon08 al 2019-02-26'!$A$1:$H$68,8,0)</f>
        <v>#N/A</v>
      </c>
      <c r="E1804" s="221">
        <f t="shared" si="126"/>
        <v>1900</v>
      </c>
      <c r="F1804" s="66">
        <f t="shared" si="127"/>
        <v>0</v>
      </c>
      <c r="G1804" s="10" t="str">
        <f t="shared" si="128"/>
        <v>19000</v>
      </c>
      <c r="H1804" s="227"/>
      <c r="I1804" s="227"/>
      <c r="J1804" s="228"/>
      <c r="K1804" s="227"/>
      <c r="L1804" s="227"/>
      <c r="M1804" s="227"/>
      <c r="N1804" s="581"/>
      <c r="O1804" s="227"/>
      <c r="P1804" s="581"/>
      <c r="Q1804" s="227"/>
      <c r="R1804" s="227"/>
      <c r="S1804" s="227"/>
      <c r="T1804" s="227"/>
      <c r="U1804" s="227"/>
      <c r="V1804" s="227"/>
      <c r="W1804" s="227"/>
      <c r="X1804" s="227"/>
      <c r="Y1804" s="227"/>
      <c r="Z1804" s="227"/>
      <c r="AA1804" s="227"/>
      <c r="AB1804" s="227"/>
      <c r="AC1804" s="227"/>
    </row>
    <row r="1805" spans="2:29">
      <c r="B1805" s="66" t="e">
        <f>LEFT(VLOOKUP(K1805,'TCon08 al 2019-02-26'!$A$1:$H$68,6,0),6)</f>
        <v>#N/A</v>
      </c>
      <c r="C1805" s="66" t="e">
        <f t="shared" si="125"/>
        <v>#N/A</v>
      </c>
      <c r="D1805" s="66" t="e">
        <f>VLOOKUP(K1805,'TCon08 al 2019-02-26'!$A$1:$H$68,8,0)</f>
        <v>#N/A</v>
      </c>
      <c r="E1805" s="221">
        <f t="shared" si="126"/>
        <v>1900</v>
      </c>
      <c r="F1805" s="66">
        <f t="shared" si="127"/>
        <v>0</v>
      </c>
      <c r="G1805" s="10" t="str">
        <f t="shared" si="128"/>
        <v>19000</v>
      </c>
      <c r="H1805" s="227"/>
      <c r="I1805" s="227"/>
      <c r="J1805" s="228"/>
      <c r="K1805" s="227"/>
      <c r="L1805" s="227"/>
      <c r="M1805" s="227"/>
      <c r="N1805" s="581"/>
      <c r="O1805" s="227"/>
      <c r="P1805" s="581"/>
      <c r="Q1805" s="227"/>
      <c r="R1805" s="227"/>
      <c r="S1805" s="227"/>
      <c r="T1805" s="227"/>
      <c r="U1805" s="227"/>
      <c r="V1805" s="227"/>
      <c r="W1805" s="227"/>
      <c r="X1805" s="227"/>
      <c r="Y1805" s="227"/>
      <c r="Z1805" s="227"/>
      <c r="AA1805" s="227"/>
      <c r="AB1805" s="227"/>
      <c r="AC1805" s="227"/>
    </row>
    <row r="1806" spans="2:29">
      <c r="B1806" s="66" t="e">
        <f>LEFT(VLOOKUP(K1806,'TCon08 al 2019-02-26'!$A$1:$H$68,6,0),6)</f>
        <v>#N/A</v>
      </c>
      <c r="C1806" s="66" t="e">
        <f t="shared" si="125"/>
        <v>#N/A</v>
      </c>
      <c r="D1806" s="66" t="e">
        <f>VLOOKUP(K1806,'TCon08 al 2019-02-26'!$A$1:$H$68,8,0)</f>
        <v>#N/A</v>
      </c>
      <c r="E1806" s="221">
        <f t="shared" si="126"/>
        <v>1900</v>
      </c>
      <c r="F1806" s="66">
        <f t="shared" si="127"/>
        <v>0</v>
      </c>
      <c r="G1806" s="10" t="str">
        <f t="shared" si="128"/>
        <v>19000</v>
      </c>
      <c r="H1806" s="227"/>
      <c r="I1806" s="227"/>
      <c r="J1806" s="228"/>
      <c r="K1806" s="227"/>
      <c r="L1806" s="227"/>
      <c r="M1806" s="227"/>
      <c r="N1806" s="581"/>
      <c r="O1806" s="227"/>
      <c r="P1806" s="581"/>
      <c r="Q1806" s="227"/>
      <c r="R1806" s="227"/>
      <c r="S1806" s="227"/>
      <c r="T1806" s="227"/>
      <c r="U1806" s="227"/>
      <c r="V1806" s="227"/>
      <c r="W1806" s="227"/>
      <c r="X1806" s="227"/>
      <c r="Y1806" s="227"/>
      <c r="Z1806" s="227"/>
      <c r="AA1806" s="227"/>
      <c r="AB1806" s="227"/>
      <c r="AC1806" s="227"/>
    </row>
    <row r="1807" spans="2:29">
      <c r="B1807" s="66" t="e">
        <f>LEFT(VLOOKUP(K1807,'TCon08 al 2019-02-26'!$A$1:$H$68,6,0),6)</f>
        <v>#N/A</v>
      </c>
      <c r="C1807" s="66" t="e">
        <f t="shared" si="125"/>
        <v>#N/A</v>
      </c>
      <c r="D1807" s="66" t="e">
        <f>VLOOKUP(K1807,'TCon08 al 2019-02-26'!$A$1:$H$68,8,0)</f>
        <v>#N/A</v>
      </c>
      <c r="E1807" s="221">
        <f t="shared" si="126"/>
        <v>1900</v>
      </c>
      <c r="F1807" s="66">
        <f t="shared" si="127"/>
        <v>0</v>
      </c>
      <c r="G1807" s="10" t="str">
        <f t="shared" si="128"/>
        <v>19000</v>
      </c>
      <c r="H1807" s="227"/>
      <c r="I1807" s="227"/>
      <c r="J1807" s="228"/>
      <c r="K1807" s="227"/>
      <c r="L1807" s="227"/>
      <c r="M1807" s="227"/>
      <c r="N1807" s="581"/>
      <c r="O1807" s="227"/>
      <c r="P1807" s="581"/>
      <c r="Q1807" s="227"/>
      <c r="R1807" s="227"/>
      <c r="S1807" s="227"/>
      <c r="T1807" s="227"/>
      <c r="U1807" s="227"/>
      <c r="V1807" s="227"/>
      <c r="W1807" s="227"/>
      <c r="X1807" s="227"/>
      <c r="Y1807" s="227"/>
      <c r="Z1807" s="227"/>
      <c r="AA1807" s="227"/>
      <c r="AB1807" s="227"/>
      <c r="AC1807" s="227"/>
    </row>
    <row r="1808" spans="2:29">
      <c r="B1808" s="66" t="e">
        <f>LEFT(VLOOKUP(K1808,'TCon08 al 2019-02-26'!$A$1:$H$68,6,0),6)</f>
        <v>#N/A</v>
      </c>
      <c r="C1808" s="66" t="e">
        <f t="shared" si="125"/>
        <v>#N/A</v>
      </c>
      <c r="D1808" s="66" t="e">
        <f>VLOOKUP(K1808,'TCon08 al 2019-02-26'!$A$1:$H$68,8,0)</f>
        <v>#N/A</v>
      </c>
      <c r="E1808" s="221">
        <f t="shared" si="126"/>
        <v>1900</v>
      </c>
      <c r="F1808" s="66">
        <f t="shared" si="127"/>
        <v>0</v>
      </c>
      <c r="G1808" s="10" t="str">
        <f t="shared" si="128"/>
        <v>19000</v>
      </c>
      <c r="H1808" s="227"/>
      <c r="I1808" s="227"/>
      <c r="J1808" s="228"/>
      <c r="K1808" s="227"/>
      <c r="L1808" s="227"/>
      <c r="M1808" s="227"/>
      <c r="N1808" s="581"/>
      <c r="O1808" s="227"/>
      <c r="P1808" s="581"/>
      <c r="Q1808" s="227"/>
      <c r="R1808" s="227"/>
      <c r="S1808" s="227"/>
      <c r="T1808" s="227"/>
      <c r="U1808" s="227"/>
      <c r="V1808" s="227"/>
      <c r="W1808" s="227"/>
      <c r="X1808" s="227"/>
      <c r="Y1808" s="227"/>
      <c r="Z1808" s="227"/>
      <c r="AA1808" s="227"/>
      <c r="AB1808" s="227"/>
      <c r="AC1808" s="227"/>
    </row>
    <row r="1809" spans="2:29">
      <c r="B1809" s="66" t="e">
        <f>LEFT(VLOOKUP(K1809,'TCon08 al 2019-02-26'!$A$1:$H$68,6,0),6)</f>
        <v>#N/A</v>
      </c>
      <c r="C1809" s="66" t="e">
        <f t="shared" si="125"/>
        <v>#N/A</v>
      </c>
      <c r="D1809" s="66" t="e">
        <f>VLOOKUP(K1809,'TCon08 al 2019-02-26'!$A$1:$H$68,8,0)</f>
        <v>#N/A</v>
      </c>
      <c r="E1809" s="221">
        <f t="shared" si="126"/>
        <v>1900</v>
      </c>
      <c r="F1809" s="66">
        <f t="shared" si="127"/>
        <v>0</v>
      </c>
      <c r="G1809" s="10" t="str">
        <f t="shared" si="128"/>
        <v>19000</v>
      </c>
      <c r="H1809" s="227"/>
      <c r="I1809" s="227"/>
      <c r="J1809" s="228"/>
      <c r="K1809" s="227"/>
      <c r="L1809" s="227"/>
      <c r="M1809" s="227"/>
      <c r="N1809" s="581"/>
      <c r="O1809" s="227"/>
      <c r="P1809" s="581"/>
      <c r="Q1809" s="227"/>
      <c r="R1809" s="227"/>
      <c r="S1809" s="227"/>
      <c r="T1809" s="227"/>
      <c r="U1809" s="227"/>
      <c r="V1809" s="227"/>
      <c r="W1809" s="227"/>
      <c r="X1809" s="227"/>
      <c r="Y1809" s="227"/>
      <c r="Z1809" s="227"/>
      <c r="AA1809" s="227"/>
      <c r="AB1809" s="227"/>
      <c r="AC1809" s="227"/>
    </row>
    <row r="1810" spans="2:29">
      <c r="B1810" s="66" t="e">
        <f>LEFT(VLOOKUP(K1810,'TCon08 al 2019-02-26'!$A$1:$H$68,6,0),6)</f>
        <v>#N/A</v>
      </c>
      <c r="C1810" s="66" t="e">
        <f t="shared" si="125"/>
        <v>#N/A</v>
      </c>
      <c r="D1810" s="66" t="e">
        <f>VLOOKUP(K1810,'TCon08 al 2019-02-26'!$A$1:$H$68,8,0)</f>
        <v>#N/A</v>
      </c>
      <c r="E1810" s="221">
        <f t="shared" si="126"/>
        <v>1900</v>
      </c>
      <c r="F1810" s="66">
        <f t="shared" si="127"/>
        <v>0</v>
      </c>
      <c r="G1810" s="10" t="str">
        <f t="shared" si="128"/>
        <v>19000</v>
      </c>
      <c r="H1810" s="227"/>
      <c r="I1810" s="227"/>
      <c r="J1810" s="228"/>
      <c r="K1810" s="227"/>
      <c r="L1810" s="227"/>
      <c r="M1810" s="227"/>
      <c r="N1810" s="581"/>
      <c r="O1810" s="227"/>
      <c r="P1810" s="581"/>
      <c r="Q1810" s="227"/>
      <c r="R1810" s="227"/>
      <c r="S1810" s="227"/>
      <c r="T1810" s="227"/>
      <c r="U1810" s="227"/>
      <c r="V1810" s="227"/>
      <c r="W1810" s="227"/>
      <c r="X1810" s="227"/>
      <c r="Y1810" s="227"/>
      <c r="Z1810" s="227"/>
      <c r="AA1810" s="227"/>
      <c r="AB1810" s="227"/>
      <c r="AC1810" s="227"/>
    </row>
    <row r="1811" spans="2:29">
      <c r="B1811" s="66" t="e">
        <f>LEFT(VLOOKUP(K1811,'TCon08 al 2019-02-26'!$A$1:$H$68,6,0),6)</f>
        <v>#N/A</v>
      </c>
      <c r="C1811" s="66" t="e">
        <f t="shared" si="125"/>
        <v>#N/A</v>
      </c>
      <c r="D1811" s="66" t="e">
        <f>VLOOKUP(K1811,'TCon08 al 2019-02-26'!$A$1:$H$68,8,0)</f>
        <v>#N/A</v>
      </c>
      <c r="E1811" s="221">
        <f t="shared" si="126"/>
        <v>1900</v>
      </c>
      <c r="F1811" s="66">
        <f t="shared" si="127"/>
        <v>0</v>
      </c>
      <c r="G1811" s="10" t="str">
        <f t="shared" si="128"/>
        <v>19000</v>
      </c>
      <c r="H1811" s="227"/>
      <c r="I1811" s="227"/>
      <c r="J1811" s="228"/>
      <c r="K1811" s="227"/>
      <c r="L1811" s="227"/>
      <c r="M1811" s="227"/>
      <c r="N1811" s="581"/>
      <c r="O1811" s="227"/>
      <c r="P1811" s="581"/>
      <c r="Q1811" s="227"/>
      <c r="R1811" s="227"/>
      <c r="S1811" s="227"/>
      <c r="T1811" s="227"/>
      <c r="U1811" s="227"/>
      <c r="V1811" s="227"/>
      <c r="W1811" s="227"/>
      <c r="X1811" s="227"/>
      <c r="Y1811" s="227"/>
      <c r="Z1811" s="227"/>
      <c r="AA1811" s="227"/>
      <c r="AB1811" s="227"/>
      <c r="AC1811" s="227"/>
    </row>
    <row r="1812" spans="2:29">
      <c r="B1812" s="66" t="e">
        <f>LEFT(VLOOKUP(K1812,'TCon08 al 2019-02-26'!$A$1:$H$68,6,0),6)</f>
        <v>#N/A</v>
      </c>
      <c r="C1812" s="66" t="e">
        <f t="shared" si="125"/>
        <v>#N/A</v>
      </c>
      <c r="D1812" s="66" t="e">
        <f>VLOOKUP(K1812,'TCon08 al 2019-02-26'!$A$1:$H$68,8,0)</f>
        <v>#N/A</v>
      </c>
      <c r="E1812" s="221">
        <f t="shared" si="126"/>
        <v>1900</v>
      </c>
      <c r="F1812" s="66">
        <f t="shared" si="127"/>
        <v>0</v>
      </c>
      <c r="G1812" s="10" t="str">
        <f t="shared" si="128"/>
        <v>19000</v>
      </c>
      <c r="H1812" s="227"/>
      <c r="I1812" s="227"/>
      <c r="J1812" s="228"/>
      <c r="K1812" s="227"/>
      <c r="L1812" s="227"/>
      <c r="M1812" s="227"/>
      <c r="N1812" s="581"/>
      <c r="O1812" s="227"/>
      <c r="P1812" s="581"/>
      <c r="Q1812" s="227"/>
      <c r="R1812" s="227"/>
      <c r="S1812" s="227"/>
      <c r="T1812" s="227"/>
      <c r="U1812" s="227"/>
      <c r="V1812" s="227"/>
      <c r="W1812" s="227"/>
      <c r="X1812" s="227"/>
      <c r="Y1812" s="227"/>
      <c r="Z1812" s="227"/>
      <c r="AA1812" s="227"/>
      <c r="AB1812" s="227"/>
      <c r="AC1812" s="227"/>
    </row>
    <row r="1813" spans="2:29">
      <c r="B1813" s="66" t="e">
        <f>LEFT(VLOOKUP(K1813,'TCon08 al 2019-02-26'!$A$1:$H$68,6,0),6)</f>
        <v>#N/A</v>
      </c>
      <c r="C1813" s="66" t="e">
        <f t="shared" si="125"/>
        <v>#N/A</v>
      </c>
      <c r="D1813" s="66" t="e">
        <f>VLOOKUP(K1813,'TCon08 al 2019-02-26'!$A$1:$H$68,8,0)</f>
        <v>#N/A</v>
      </c>
      <c r="E1813" s="221">
        <f t="shared" si="126"/>
        <v>1900</v>
      </c>
      <c r="F1813" s="66">
        <f t="shared" si="127"/>
        <v>0</v>
      </c>
      <c r="G1813" s="10" t="str">
        <f t="shared" si="128"/>
        <v>19000</v>
      </c>
      <c r="H1813" s="227"/>
      <c r="I1813" s="227"/>
      <c r="J1813" s="228"/>
      <c r="K1813" s="227"/>
      <c r="L1813" s="227"/>
      <c r="M1813" s="227"/>
      <c r="N1813" s="581"/>
      <c r="O1813" s="227"/>
      <c r="P1813" s="581"/>
      <c r="Q1813" s="227"/>
      <c r="R1813" s="227"/>
      <c r="S1813" s="227"/>
      <c r="T1813" s="227"/>
      <c r="U1813" s="227"/>
      <c r="V1813" s="227"/>
      <c r="W1813" s="227"/>
      <c r="X1813" s="227"/>
      <c r="Y1813" s="227"/>
      <c r="Z1813" s="227"/>
      <c r="AA1813" s="227"/>
      <c r="AB1813" s="227"/>
      <c r="AC1813" s="227"/>
    </row>
    <row r="1814" spans="2:29">
      <c r="B1814" s="66" t="e">
        <f>LEFT(VLOOKUP(K1814,'TCon08 al 2019-02-26'!$A$1:$H$68,6,0),6)</f>
        <v>#N/A</v>
      </c>
      <c r="C1814" s="66" t="e">
        <f t="shared" si="125"/>
        <v>#N/A</v>
      </c>
      <c r="D1814" s="66" t="e">
        <f>VLOOKUP(K1814,'TCon08 al 2019-02-26'!$A$1:$H$68,8,0)</f>
        <v>#N/A</v>
      </c>
      <c r="E1814" s="221">
        <f t="shared" si="126"/>
        <v>1900</v>
      </c>
      <c r="F1814" s="66">
        <f t="shared" si="127"/>
        <v>0</v>
      </c>
      <c r="G1814" s="10" t="str">
        <f t="shared" si="128"/>
        <v>19000</v>
      </c>
      <c r="H1814" s="227"/>
      <c r="I1814" s="227"/>
      <c r="J1814" s="228"/>
      <c r="K1814" s="227"/>
      <c r="L1814" s="227"/>
      <c r="M1814" s="227"/>
      <c r="N1814" s="581"/>
      <c r="O1814" s="227"/>
      <c r="P1814" s="581"/>
      <c r="Q1814" s="227"/>
      <c r="R1814" s="227"/>
      <c r="S1814" s="227"/>
      <c r="T1814" s="227"/>
      <c r="U1814" s="227"/>
      <c r="V1814" s="227"/>
      <c r="W1814" s="227"/>
      <c r="X1814" s="227"/>
      <c r="Y1814" s="227"/>
      <c r="Z1814" s="227"/>
      <c r="AA1814" s="227"/>
      <c r="AB1814" s="227"/>
      <c r="AC1814" s="227"/>
    </row>
    <row r="1815" spans="2:29">
      <c r="B1815" s="66" t="e">
        <f>LEFT(VLOOKUP(K1815,'TCon08 al 2019-02-26'!$A$1:$H$68,6,0),6)</f>
        <v>#N/A</v>
      </c>
      <c r="C1815" s="66" t="e">
        <f t="shared" si="125"/>
        <v>#N/A</v>
      </c>
      <c r="D1815" s="66" t="e">
        <f>VLOOKUP(K1815,'TCon08 al 2019-02-26'!$A$1:$H$68,8,0)</f>
        <v>#N/A</v>
      </c>
      <c r="E1815" s="221">
        <f t="shared" si="126"/>
        <v>1900</v>
      </c>
      <c r="F1815" s="66">
        <f t="shared" si="127"/>
        <v>0</v>
      </c>
      <c r="G1815" s="10" t="str">
        <f t="shared" si="128"/>
        <v>19000</v>
      </c>
      <c r="H1815" s="227"/>
      <c r="I1815" s="227"/>
      <c r="J1815" s="228"/>
      <c r="K1815" s="227"/>
      <c r="L1815" s="227"/>
      <c r="M1815" s="227"/>
      <c r="N1815" s="581"/>
      <c r="O1815" s="227"/>
      <c r="P1815" s="581"/>
      <c r="Q1815" s="227"/>
      <c r="R1815" s="227"/>
      <c r="S1815" s="227"/>
      <c r="T1815" s="227"/>
      <c r="U1815" s="227"/>
      <c r="V1815" s="227"/>
      <c r="W1815" s="227"/>
      <c r="X1815" s="227"/>
      <c r="Y1815" s="227"/>
      <c r="Z1815" s="227"/>
      <c r="AA1815" s="227"/>
      <c r="AB1815" s="227"/>
      <c r="AC1815" s="227"/>
    </row>
    <row r="1816" spans="2:29">
      <c r="B1816" s="66" t="e">
        <f>LEFT(VLOOKUP(K1816,'TCon08 al 2019-02-26'!$A$1:$H$68,6,0),6)</f>
        <v>#N/A</v>
      </c>
      <c r="C1816" s="66" t="e">
        <f t="shared" si="125"/>
        <v>#N/A</v>
      </c>
      <c r="D1816" s="66" t="e">
        <f>VLOOKUP(K1816,'TCon08 al 2019-02-26'!$A$1:$H$68,8,0)</f>
        <v>#N/A</v>
      </c>
      <c r="E1816" s="221">
        <f t="shared" si="126"/>
        <v>1900</v>
      </c>
      <c r="F1816" s="66">
        <f t="shared" si="127"/>
        <v>0</v>
      </c>
      <c r="G1816" s="10" t="str">
        <f t="shared" si="128"/>
        <v>19000</v>
      </c>
      <c r="H1816" s="227"/>
      <c r="I1816" s="227"/>
      <c r="J1816" s="228"/>
      <c r="K1816" s="227"/>
      <c r="L1816" s="227"/>
      <c r="M1816" s="227"/>
      <c r="N1816" s="581"/>
      <c r="O1816" s="227"/>
      <c r="P1816" s="581"/>
      <c r="Q1816" s="227"/>
      <c r="R1816" s="227"/>
      <c r="S1816" s="227"/>
      <c r="T1816" s="227"/>
      <c r="U1816" s="227"/>
      <c r="V1816" s="227"/>
      <c r="W1816" s="227"/>
      <c r="X1816" s="227"/>
      <c r="Y1816" s="227"/>
      <c r="Z1816" s="227"/>
      <c r="AA1816" s="227"/>
      <c r="AB1816" s="227"/>
      <c r="AC1816" s="227"/>
    </row>
    <row r="1817" spans="2:29">
      <c r="B1817" s="66" t="e">
        <f>LEFT(VLOOKUP(K1817,'TCon08 al 2019-02-26'!$A$1:$H$68,6,0),6)</f>
        <v>#N/A</v>
      </c>
      <c r="C1817" s="66" t="e">
        <f t="shared" si="125"/>
        <v>#N/A</v>
      </c>
      <c r="D1817" s="66" t="e">
        <f>VLOOKUP(K1817,'TCon08 al 2019-02-26'!$A$1:$H$68,8,0)</f>
        <v>#N/A</v>
      </c>
      <c r="E1817" s="221">
        <f t="shared" si="126"/>
        <v>1900</v>
      </c>
      <c r="F1817" s="66">
        <f t="shared" si="127"/>
        <v>0</v>
      </c>
      <c r="G1817" s="10" t="str">
        <f t="shared" si="128"/>
        <v>19000</v>
      </c>
      <c r="H1817" s="227"/>
      <c r="I1817" s="227"/>
      <c r="J1817" s="228"/>
      <c r="K1817" s="227"/>
      <c r="L1817" s="227"/>
      <c r="M1817" s="227"/>
      <c r="N1817" s="581"/>
      <c r="O1817" s="227"/>
      <c r="P1817" s="581"/>
      <c r="Q1817" s="227"/>
      <c r="R1817" s="227"/>
      <c r="S1817" s="227"/>
      <c r="T1817" s="227"/>
      <c r="U1817" s="227"/>
      <c r="V1817" s="227"/>
      <c r="W1817" s="227"/>
      <c r="X1817" s="227"/>
      <c r="Y1817" s="227"/>
      <c r="Z1817" s="227"/>
      <c r="AA1817" s="227"/>
      <c r="AB1817" s="227"/>
      <c r="AC1817" s="227"/>
    </row>
    <row r="1818" spans="2:29">
      <c r="B1818" s="66" t="e">
        <f>LEFT(VLOOKUP(K1818,'TCon08 al 2019-02-26'!$A$1:$H$68,6,0),6)</f>
        <v>#N/A</v>
      </c>
      <c r="C1818" s="66" t="e">
        <f t="shared" si="125"/>
        <v>#N/A</v>
      </c>
      <c r="D1818" s="66" t="e">
        <f>VLOOKUP(K1818,'TCon08 al 2019-02-26'!$A$1:$H$68,8,0)</f>
        <v>#N/A</v>
      </c>
      <c r="E1818" s="221">
        <f t="shared" si="126"/>
        <v>1900</v>
      </c>
      <c r="F1818" s="66">
        <f t="shared" si="127"/>
        <v>0</v>
      </c>
      <c r="G1818" s="10" t="str">
        <f t="shared" si="128"/>
        <v>19000</v>
      </c>
      <c r="H1818" s="227"/>
      <c r="I1818" s="227"/>
      <c r="J1818" s="228"/>
      <c r="K1818" s="227"/>
      <c r="L1818" s="227"/>
      <c r="M1818" s="227"/>
      <c r="N1818" s="581"/>
      <c r="O1818" s="227"/>
      <c r="P1818" s="581"/>
      <c r="Q1818" s="227"/>
      <c r="R1818" s="227"/>
      <c r="S1818" s="227"/>
      <c r="T1818" s="227"/>
      <c r="U1818" s="227"/>
      <c r="V1818" s="227"/>
      <c r="W1818" s="227"/>
      <c r="X1818" s="227"/>
      <c r="Y1818" s="227"/>
      <c r="Z1818" s="227"/>
      <c r="AA1818" s="227"/>
      <c r="AB1818" s="227"/>
      <c r="AC1818" s="227"/>
    </row>
    <row r="1819" spans="2:29">
      <c r="B1819" s="66" t="e">
        <f>LEFT(VLOOKUP(K1819,'TCon08 al 2019-02-26'!$A$1:$H$68,6,0),6)</f>
        <v>#N/A</v>
      </c>
      <c r="C1819" s="66" t="e">
        <f t="shared" si="125"/>
        <v>#N/A</v>
      </c>
      <c r="D1819" s="66" t="e">
        <f>VLOOKUP(K1819,'TCon08 al 2019-02-26'!$A$1:$H$68,8,0)</f>
        <v>#N/A</v>
      </c>
      <c r="E1819" s="221">
        <f t="shared" si="126"/>
        <v>1900</v>
      </c>
      <c r="F1819" s="66">
        <f t="shared" si="127"/>
        <v>0</v>
      </c>
      <c r="G1819" s="10" t="str">
        <f t="shared" si="128"/>
        <v>19000</v>
      </c>
      <c r="H1819" s="227"/>
      <c r="I1819" s="227"/>
      <c r="J1819" s="228"/>
      <c r="K1819" s="227"/>
      <c r="L1819" s="227"/>
      <c r="M1819" s="227"/>
      <c r="N1819" s="581"/>
      <c r="O1819" s="227"/>
      <c r="P1819" s="581"/>
      <c r="Q1819" s="227"/>
      <c r="R1819" s="227"/>
      <c r="S1819" s="227"/>
      <c r="T1819" s="227"/>
      <c r="U1819" s="227"/>
      <c r="V1819" s="227"/>
      <c r="W1819" s="227"/>
      <c r="X1819" s="227"/>
      <c r="Y1819" s="227"/>
      <c r="Z1819" s="227"/>
      <c r="AA1819" s="227"/>
      <c r="AB1819" s="227"/>
      <c r="AC1819" s="227"/>
    </row>
    <row r="1820" spans="2:29">
      <c r="B1820" s="66" t="e">
        <f>LEFT(VLOOKUP(K1820,'TCon08 al 2019-02-26'!$A$1:$H$68,6,0),6)</f>
        <v>#N/A</v>
      </c>
      <c r="C1820" s="66" t="e">
        <f t="shared" si="125"/>
        <v>#N/A</v>
      </c>
      <c r="D1820" s="66" t="e">
        <f>VLOOKUP(K1820,'TCon08 al 2019-02-26'!$A$1:$H$68,8,0)</f>
        <v>#N/A</v>
      </c>
      <c r="E1820" s="221">
        <f t="shared" si="126"/>
        <v>1900</v>
      </c>
      <c r="F1820" s="66">
        <f t="shared" si="127"/>
        <v>0</v>
      </c>
      <c r="G1820" s="10" t="str">
        <f t="shared" si="128"/>
        <v>19000</v>
      </c>
      <c r="H1820" s="227"/>
      <c r="I1820" s="227"/>
      <c r="J1820" s="228"/>
      <c r="K1820" s="227"/>
      <c r="L1820" s="227"/>
      <c r="M1820" s="227"/>
      <c r="N1820" s="581"/>
      <c r="O1820" s="227"/>
      <c r="P1820" s="581"/>
      <c r="Q1820" s="227"/>
      <c r="R1820" s="227"/>
      <c r="S1820" s="227"/>
      <c r="T1820" s="227"/>
      <c r="U1820" s="227"/>
      <c r="V1820" s="227"/>
      <c r="W1820" s="227"/>
      <c r="X1820" s="227"/>
      <c r="Y1820" s="227"/>
      <c r="Z1820" s="227"/>
      <c r="AA1820" s="227"/>
      <c r="AB1820" s="227"/>
      <c r="AC1820" s="227"/>
    </row>
    <row r="1821" spans="2:29">
      <c r="B1821" s="66" t="e">
        <f>LEFT(VLOOKUP(K1821,'TCon08 al 2019-02-26'!$A$1:$H$68,6,0),6)</f>
        <v>#N/A</v>
      </c>
      <c r="C1821" s="66" t="e">
        <f t="shared" si="125"/>
        <v>#N/A</v>
      </c>
      <c r="D1821" s="66" t="e">
        <f>VLOOKUP(K1821,'TCon08 al 2019-02-26'!$A$1:$H$68,8,0)</f>
        <v>#N/A</v>
      </c>
      <c r="E1821" s="221">
        <f t="shared" si="126"/>
        <v>1900</v>
      </c>
      <c r="F1821" s="66">
        <f t="shared" si="127"/>
        <v>0</v>
      </c>
      <c r="G1821" s="10" t="str">
        <f t="shared" si="128"/>
        <v>19000</v>
      </c>
      <c r="H1821" s="227"/>
      <c r="I1821" s="227"/>
      <c r="J1821" s="228"/>
      <c r="K1821" s="227"/>
      <c r="L1821" s="227"/>
      <c r="M1821" s="227"/>
      <c r="N1821" s="581"/>
      <c r="O1821" s="227"/>
      <c r="P1821" s="581"/>
      <c r="Q1821" s="227"/>
      <c r="R1821" s="227"/>
      <c r="S1821" s="227"/>
      <c r="T1821" s="227"/>
      <c r="U1821" s="227"/>
      <c r="V1821" s="227"/>
      <c r="W1821" s="227"/>
      <c r="X1821" s="227"/>
      <c r="Y1821" s="227"/>
      <c r="Z1821" s="227"/>
      <c r="AA1821" s="227"/>
      <c r="AB1821" s="227"/>
      <c r="AC1821" s="227"/>
    </row>
    <row r="1822" spans="2:29">
      <c r="B1822" s="66" t="e">
        <f>LEFT(VLOOKUP(K1822,'TCon08 al 2019-02-26'!$A$1:$H$68,6,0),6)</f>
        <v>#N/A</v>
      </c>
      <c r="C1822" s="66" t="e">
        <f t="shared" si="125"/>
        <v>#N/A</v>
      </c>
      <c r="D1822" s="66" t="e">
        <f>VLOOKUP(K1822,'TCon08 al 2019-02-26'!$A$1:$H$68,8,0)</f>
        <v>#N/A</v>
      </c>
      <c r="E1822" s="221">
        <f t="shared" si="126"/>
        <v>1900</v>
      </c>
      <c r="F1822" s="66">
        <f t="shared" si="127"/>
        <v>0</v>
      </c>
      <c r="G1822" s="10" t="str">
        <f t="shared" si="128"/>
        <v>19000</v>
      </c>
      <c r="H1822" s="227"/>
      <c r="I1822" s="227"/>
      <c r="J1822" s="228"/>
      <c r="K1822" s="227"/>
      <c r="L1822" s="227"/>
      <c r="M1822" s="227"/>
      <c r="N1822" s="581"/>
      <c r="O1822" s="227"/>
      <c r="P1822" s="581"/>
      <c r="Q1822" s="227"/>
      <c r="R1822" s="227"/>
      <c r="S1822" s="227"/>
      <c r="T1822" s="227"/>
      <c r="U1822" s="227"/>
      <c r="V1822" s="227"/>
      <c r="W1822" s="227"/>
      <c r="X1822" s="227"/>
      <c r="Y1822" s="227"/>
      <c r="Z1822" s="227"/>
      <c r="AA1822" s="227"/>
      <c r="AB1822" s="227"/>
      <c r="AC1822" s="227"/>
    </row>
    <row r="1823" spans="2:29">
      <c r="B1823" s="66" t="e">
        <f>LEFT(VLOOKUP(K1823,'TCon08 al 2019-02-26'!$A$1:$H$68,6,0),6)</f>
        <v>#N/A</v>
      </c>
      <c r="C1823" s="66" t="e">
        <f t="shared" si="125"/>
        <v>#N/A</v>
      </c>
      <c r="D1823" s="66" t="e">
        <f>VLOOKUP(K1823,'TCon08 al 2019-02-26'!$A$1:$H$68,8,0)</f>
        <v>#N/A</v>
      </c>
      <c r="E1823" s="221">
        <f t="shared" si="126"/>
        <v>1900</v>
      </c>
      <c r="F1823" s="66">
        <f t="shared" si="127"/>
        <v>0</v>
      </c>
      <c r="G1823" s="10" t="str">
        <f t="shared" si="128"/>
        <v>19000</v>
      </c>
      <c r="H1823" s="227"/>
      <c r="I1823" s="227"/>
      <c r="J1823" s="228"/>
      <c r="K1823" s="227"/>
      <c r="L1823" s="227"/>
      <c r="M1823" s="227"/>
      <c r="N1823" s="581"/>
      <c r="O1823" s="227"/>
      <c r="P1823" s="581"/>
      <c r="Q1823" s="227"/>
      <c r="R1823" s="227"/>
      <c r="S1823" s="227"/>
      <c r="T1823" s="227"/>
      <c r="U1823" s="227"/>
      <c r="V1823" s="227"/>
      <c r="W1823" s="227"/>
      <c r="X1823" s="227"/>
      <c r="Y1823" s="227"/>
      <c r="Z1823" s="227"/>
      <c r="AA1823" s="227"/>
      <c r="AB1823" s="227"/>
      <c r="AC1823" s="227"/>
    </row>
    <row r="1824" spans="2:29">
      <c r="B1824" s="66" t="e">
        <f>LEFT(VLOOKUP(K1824,'TCon08 al 2019-02-26'!$A$1:$H$68,6,0),6)</f>
        <v>#N/A</v>
      </c>
      <c r="C1824" s="66" t="e">
        <f t="shared" si="125"/>
        <v>#N/A</v>
      </c>
      <c r="D1824" s="66" t="e">
        <f>VLOOKUP(K1824,'TCon08 al 2019-02-26'!$A$1:$H$68,8,0)</f>
        <v>#N/A</v>
      </c>
      <c r="E1824" s="221">
        <f t="shared" si="126"/>
        <v>1900</v>
      </c>
      <c r="F1824" s="66">
        <f t="shared" si="127"/>
        <v>0</v>
      </c>
      <c r="G1824" s="10" t="str">
        <f t="shared" si="128"/>
        <v>19000</v>
      </c>
      <c r="H1824" s="227"/>
      <c r="I1824" s="227"/>
      <c r="J1824" s="228"/>
      <c r="K1824" s="227"/>
      <c r="L1824" s="227"/>
      <c r="M1824" s="227"/>
      <c r="N1824" s="581"/>
      <c r="O1824" s="227"/>
      <c r="P1824" s="581"/>
      <c r="Q1824" s="227"/>
      <c r="R1824" s="227"/>
      <c r="S1824" s="227"/>
      <c r="T1824" s="227"/>
      <c r="U1824" s="227"/>
      <c r="V1824" s="227"/>
      <c r="W1824" s="227"/>
      <c r="X1824" s="227"/>
      <c r="Y1824" s="227"/>
      <c r="Z1824" s="227"/>
      <c r="AA1824" s="227"/>
      <c r="AB1824" s="227"/>
      <c r="AC1824" s="227"/>
    </row>
    <row r="1825" spans="2:29">
      <c r="B1825" s="66" t="e">
        <f>LEFT(VLOOKUP(K1825,'TCon08 al 2019-02-26'!$A$1:$H$68,6,0),6)</f>
        <v>#N/A</v>
      </c>
      <c r="C1825" s="66" t="e">
        <f t="shared" si="125"/>
        <v>#N/A</v>
      </c>
      <c r="D1825" s="66" t="e">
        <f>VLOOKUP(K1825,'TCon08 al 2019-02-26'!$A$1:$H$68,8,0)</f>
        <v>#N/A</v>
      </c>
      <c r="E1825" s="221">
        <f t="shared" si="126"/>
        <v>1900</v>
      </c>
      <c r="F1825" s="66">
        <f t="shared" si="127"/>
        <v>0</v>
      </c>
      <c r="G1825" s="10" t="str">
        <f t="shared" si="128"/>
        <v>19000</v>
      </c>
      <c r="H1825" s="227"/>
      <c r="I1825" s="227"/>
      <c r="J1825" s="228"/>
      <c r="K1825" s="227"/>
      <c r="L1825" s="227"/>
      <c r="M1825" s="227"/>
      <c r="N1825" s="581"/>
      <c r="O1825" s="227"/>
      <c r="P1825" s="581"/>
      <c r="Q1825" s="227"/>
      <c r="R1825" s="227"/>
      <c r="S1825" s="227"/>
      <c r="T1825" s="227"/>
      <c r="U1825" s="227"/>
      <c r="V1825" s="227"/>
      <c r="W1825" s="227"/>
      <c r="X1825" s="227"/>
      <c r="Y1825" s="227"/>
      <c r="Z1825" s="227"/>
      <c r="AA1825" s="227"/>
      <c r="AB1825" s="227"/>
      <c r="AC1825" s="227"/>
    </row>
    <row r="1826" spans="2:29">
      <c r="B1826" s="66" t="e">
        <f>LEFT(VLOOKUP(K1826,'TCon08 al 2019-02-26'!$A$1:$H$68,6,0),6)</f>
        <v>#N/A</v>
      </c>
      <c r="C1826" s="66" t="e">
        <f t="shared" si="125"/>
        <v>#N/A</v>
      </c>
      <c r="D1826" s="66" t="e">
        <f>VLOOKUP(K1826,'TCon08 al 2019-02-26'!$A$1:$H$68,8,0)</f>
        <v>#N/A</v>
      </c>
      <c r="E1826" s="221">
        <f t="shared" si="126"/>
        <v>1900</v>
      </c>
      <c r="F1826" s="66">
        <f t="shared" si="127"/>
        <v>0</v>
      </c>
      <c r="G1826" s="10" t="str">
        <f t="shared" si="128"/>
        <v>19000</v>
      </c>
      <c r="H1826" s="227"/>
      <c r="I1826" s="227"/>
      <c r="J1826" s="228"/>
      <c r="K1826" s="227"/>
      <c r="L1826" s="227"/>
      <c r="M1826" s="227"/>
      <c r="N1826" s="581"/>
      <c r="O1826" s="227"/>
      <c r="P1826" s="581"/>
      <c r="Q1826" s="227"/>
      <c r="R1826" s="227"/>
      <c r="S1826" s="227"/>
      <c r="T1826" s="227"/>
      <c r="U1826" s="227"/>
      <c r="V1826" s="227"/>
      <c r="W1826" s="227"/>
      <c r="X1826" s="227"/>
      <c r="Y1826" s="227"/>
      <c r="Z1826" s="227"/>
      <c r="AA1826" s="227"/>
      <c r="AB1826" s="227"/>
      <c r="AC1826" s="227"/>
    </row>
    <row r="1827" spans="2:29">
      <c r="B1827" s="66" t="e">
        <f>LEFT(VLOOKUP(K1827,'TCon08 al 2019-02-26'!$A$1:$H$68,6,0),6)</f>
        <v>#N/A</v>
      </c>
      <c r="C1827" s="66" t="e">
        <f t="shared" si="125"/>
        <v>#N/A</v>
      </c>
      <c r="D1827" s="66" t="e">
        <f>VLOOKUP(K1827,'TCon08 al 2019-02-26'!$A$1:$H$68,8,0)</f>
        <v>#N/A</v>
      </c>
      <c r="E1827" s="221">
        <f t="shared" si="126"/>
        <v>1900</v>
      </c>
      <c r="F1827" s="66">
        <f t="shared" si="127"/>
        <v>0</v>
      </c>
      <c r="G1827" s="10" t="str">
        <f t="shared" si="128"/>
        <v>19000</v>
      </c>
      <c r="H1827" s="227"/>
      <c r="I1827" s="227"/>
      <c r="J1827" s="228"/>
      <c r="K1827" s="227"/>
      <c r="L1827" s="227"/>
      <c r="M1827" s="227"/>
      <c r="N1827" s="581"/>
      <c r="O1827" s="227"/>
      <c r="P1827" s="581"/>
      <c r="Q1827" s="227"/>
      <c r="R1827" s="227"/>
      <c r="S1827" s="227"/>
      <c r="T1827" s="227"/>
      <c r="U1827" s="227"/>
      <c r="V1827" s="227"/>
      <c r="W1827" s="227"/>
      <c r="X1827" s="227"/>
      <c r="Y1827" s="227"/>
      <c r="Z1827" s="227"/>
      <c r="AA1827" s="227"/>
      <c r="AB1827" s="227"/>
      <c r="AC1827" s="227"/>
    </row>
    <row r="1828" spans="2:29">
      <c r="B1828" s="66" t="e">
        <f>LEFT(VLOOKUP(K1828,'TCon08 al 2019-02-26'!$A$1:$H$68,6,0),6)</f>
        <v>#N/A</v>
      </c>
      <c r="C1828" s="66" t="e">
        <f t="shared" si="125"/>
        <v>#N/A</v>
      </c>
      <c r="D1828" s="66" t="e">
        <f>VLOOKUP(K1828,'TCon08 al 2019-02-26'!$A$1:$H$68,8,0)</f>
        <v>#N/A</v>
      </c>
      <c r="E1828" s="221">
        <f t="shared" si="126"/>
        <v>1900</v>
      </c>
      <c r="F1828" s="66">
        <f t="shared" si="127"/>
        <v>0</v>
      </c>
      <c r="G1828" s="10" t="str">
        <f t="shared" si="128"/>
        <v>19000</v>
      </c>
      <c r="H1828" s="227"/>
      <c r="I1828" s="227"/>
      <c r="J1828" s="228"/>
      <c r="K1828" s="227"/>
      <c r="L1828" s="227"/>
      <c r="M1828" s="227"/>
      <c r="N1828" s="581"/>
      <c r="O1828" s="227"/>
      <c r="P1828" s="581"/>
      <c r="Q1828" s="227"/>
      <c r="R1828" s="227"/>
      <c r="S1828" s="227"/>
      <c r="T1828" s="227"/>
      <c r="U1828" s="227"/>
      <c r="V1828" s="227"/>
      <c r="W1828" s="227"/>
      <c r="X1828" s="227"/>
      <c r="Y1828" s="227"/>
      <c r="Z1828" s="227"/>
      <c r="AA1828" s="227"/>
      <c r="AB1828" s="227"/>
      <c r="AC1828" s="227"/>
    </row>
    <row r="1829" spans="2:29">
      <c r="B1829" s="66" t="e">
        <f>LEFT(VLOOKUP(K1829,'TCon08 al 2019-02-26'!$A$1:$H$68,6,0),6)</f>
        <v>#N/A</v>
      </c>
      <c r="C1829" s="66" t="e">
        <f t="shared" si="125"/>
        <v>#N/A</v>
      </c>
      <c r="D1829" s="66" t="e">
        <f>VLOOKUP(K1829,'TCon08 al 2019-02-26'!$A$1:$H$68,8,0)</f>
        <v>#N/A</v>
      </c>
      <c r="E1829" s="221">
        <f t="shared" si="126"/>
        <v>1900</v>
      </c>
      <c r="F1829" s="66">
        <f t="shared" si="127"/>
        <v>0</v>
      </c>
      <c r="G1829" s="10" t="str">
        <f t="shared" si="128"/>
        <v>19000</v>
      </c>
      <c r="H1829" s="227"/>
      <c r="I1829" s="227"/>
      <c r="J1829" s="228"/>
      <c r="K1829" s="227"/>
      <c r="L1829" s="227"/>
      <c r="M1829" s="227"/>
      <c r="N1829" s="581"/>
      <c r="O1829" s="227"/>
      <c r="P1829" s="581"/>
      <c r="Q1829" s="227"/>
      <c r="R1829" s="227"/>
      <c r="S1829" s="227"/>
      <c r="T1829" s="227"/>
      <c r="U1829" s="227"/>
      <c r="V1829" s="227"/>
      <c r="W1829" s="227"/>
      <c r="X1829" s="227"/>
      <c r="Y1829" s="227"/>
      <c r="Z1829" s="227"/>
      <c r="AA1829" s="227"/>
      <c r="AB1829" s="227"/>
      <c r="AC1829" s="227"/>
    </row>
    <row r="1830" spans="2:29">
      <c r="B1830" s="66" t="e">
        <f>LEFT(VLOOKUP(K1830,'TCon08 al 2019-02-26'!$A$1:$H$68,6,0),6)</f>
        <v>#N/A</v>
      </c>
      <c r="C1830" s="66" t="e">
        <f t="shared" si="125"/>
        <v>#N/A</v>
      </c>
      <c r="D1830" s="66" t="e">
        <f>VLOOKUP(K1830,'TCon08 al 2019-02-26'!$A$1:$H$68,8,0)</f>
        <v>#N/A</v>
      </c>
      <c r="E1830" s="221">
        <f t="shared" si="126"/>
        <v>1900</v>
      </c>
      <c r="F1830" s="66">
        <f t="shared" si="127"/>
        <v>0</v>
      </c>
      <c r="G1830" s="10" t="str">
        <f t="shared" si="128"/>
        <v>19000</v>
      </c>
      <c r="H1830" s="227"/>
      <c r="I1830" s="227"/>
      <c r="J1830" s="228"/>
      <c r="K1830" s="227"/>
      <c r="L1830" s="227"/>
      <c r="M1830" s="227"/>
      <c r="N1830" s="581"/>
      <c r="O1830" s="227"/>
      <c r="P1830" s="581"/>
      <c r="Q1830" s="227"/>
      <c r="R1830" s="227"/>
      <c r="S1830" s="227"/>
      <c r="T1830" s="227"/>
      <c r="U1830" s="227"/>
      <c r="V1830" s="227"/>
      <c r="W1830" s="227"/>
      <c r="X1830" s="227"/>
      <c r="Y1830" s="227"/>
      <c r="Z1830" s="227"/>
      <c r="AA1830" s="227"/>
      <c r="AB1830" s="227"/>
      <c r="AC1830" s="227"/>
    </row>
    <row r="1831" spans="2:29">
      <c r="B1831" s="66" t="e">
        <f>LEFT(VLOOKUP(K1831,'TCon08 al 2019-02-26'!$A$1:$H$68,6,0),6)</f>
        <v>#N/A</v>
      </c>
      <c r="C1831" s="66" t="e">
        <f t="shared" si="125"/>
        <v>#N/A</v>
      </c>
      <c r="D1831" s="66" t="e">
        <f>VLOOKUP(K1831,'TCon08 al 2019-02-26'!$A$1:$H$68,8,0)</f>
        <v>#N/A</v>
      </c>
      <c r="E1831" s="221">
        <f t="shared" si="126"/>
        <v>1900</v>
      </c>
      <c r="F1831" s="66">
        <f t="shared" si="127"/>
        <v>0</v>
      </c>
      <c r="G1831" s="10" t="str">
        <f t="shared" si="128"/>
        <v>19000</v>
      </c>
      <c r="H1831" s="227"/>
      <c r="I1831" s="227"/>
      <c r="J1831" s="228"/>
      <c r="K1831" s="227"/>
      <c r="L1831" s="227"/>
      <c r="M1831" s="227"/>
      <c r="N1831" s="581"/>
      <c r="O1831" s="227"/>
      <c r="P1831" s="581"/>
      <c r="Q1831" s="227"/>
      <c r="R1831" s="227"/>
      <c r="S1831" s="227"/>
      <c r="T1831" s="227"/>
      <c r="U1831" s="227"/>
      <c r="V1831" s="227"/>
      <c r="W1831" s="227"/>
      <c r="X1831" s="227"/>
      <c r="Y1831" s="227"/>
      <c r="Z1831" s="227"/>
      <c r="AA1831" s="227"/>
      <c r="AB1831" s="227"/>
      <c r="AC1831" s="227"/>
    </row>
    <row r="1832" spans="2:29">
      <c r="B1832" s="66" t="e">
        <f>LEFT(VLOOKUP(K1832,'TCon08 al 2019-02-26'!$A$1:$H$68,6,0),6)</f>
        <v>#N/A</v>
      </c>
      <c r="C1832" s="66" t="e">
        <f t="shared" si="125"/>
        <v>#N/A</v>
      </c>
      <c r="D1832" s="66" t="e">
        <f>VLOOKUP(K1832,'TCon08 al 2019-02-26'!$A$1:$H$68,8,0)</f>
        <v>#N/A</v>
      </c>
      <c r="E1832" s="221">
        <f t="shared" si="126"/>
        <v>1900</v>
      </c>
      <c r="F1832" s="66">
        <f t="shared" si="127"/>
        <v>0</v>
      </c>
      <c r="G1832" s="10" t="str">
        <f t="shared" si="128"/>
        <v>19000</v>
      </c>
      <c r="H1832" s="227"/>
      <c r="I1832" s="227"/>
      <c r="J1832" s="228"/>
      <c r="K1832" s="227"/>
      <c r="L1832" s="227"/>
      <c r="M1832" s="227"/>
      <c r="N1832" s="581"/>
      <c r="O1832" s="227"/>
      <c r="P1832" s="581"/>
      <c r="Q1832" s="227"/>
      <c r="R1832" s="227"/>
      <c r="S1832" s="227"/>
      <c r="T1832" s="227"/>
      <c r="U1832" s="227"/>
      <c r="V1832" s="227"/>
      <c r="W1832" s="227"/>
      <c r="X1832" s="227"/>
      <c r="Y1832" s="227"/>
      <c r="Z1832" s="227"/>
      <c r="AA1832" s="227"/>
      <c r="AB1832" s="227"/>
      <c r="AC1832" s="227"/>
    </row>
    <row r="1833" spans="2:29">
      <c r="B1833" s="66" t="e">
        <f>LEFT(VLOOKUP(K1833,'TCon08 al 2019-02-26'!$A$1:$H$68,6,0),6)</f>
        <v>#N/A</v>
      </c>
      <c r="C1833" s="66" t="e">
        <f t="shared" si="125"/>
        <v>#N/A</v>
      </c>
      <c r="D1833" s="66" t="e">
        <f>VLOOKUP(K1833,'TCon08 al 2019-02-26'!$A$1:$H$68,8,0)</f>
        <v>#N/A</v>
      </c>
      <c r="E1833" s="221">
        <f t="shared" si="126"/>
        <v>1900</v>
      </c>
      <c r="F1833" s="66">
        <f t="shared" si="127"/>
        <v>0</v>
      </c>
      <c r="G1833" s="10" t="str">
        <f t="shared" si="128"/>
        <v>19000</v>
      </c>
      <c r="H1833" s="227"/>
      <c r="I1833" s="227"/>
      <c r="J1833" s="228"/>
      <c r="K1833" s="227"/>
      <c r="L1833" s="227"/>
      <c r="M1833" s="227"/>
      <c r="N1833" s="581"/>
      <c r="O1833" s="227"/>
      <c r="P1833" s="581"/>
      <c r="Q1833" s="227"/>
      <c r="R1833" s="227"/>
      <c r="S1833" s="227"/>
      <c r="T1833" s="227"/>
      <c r="U1833" s="227"/>
      <c r="V1833" s="227"/>
      <c r="W1833" s="227"/>
      <c r="X1833" s="227"/>
      <c r="Y1833" s="227"/>
      <c r="Z1833" s="227"/>
      <c r="AA1833" s="227"/>
      <c r="AB1833" s="227"/>
      <c r="AC1833" s="227"/>
    </row>
    <row r="1834" spans="2:29">
      <c r="B1834" s="66" t="e">
        <f>LEFT(VLOOKUP(K1834,'TCon08 al 2019-02-26'!$A$1:$H$68,6,0),6)</f>
        <v>#N/A</v>
      </c>
      <c r="C1834" s="66" t="e">
        <f t="shared" si="125"/>
        <v>#N/A</v>
      </c>
      <c r="D1834" s="66" t="e">
        <f>VLOOKUP(K1834,'TCon08 al 2019-02-26'!$A$1:$H$68,8,0)</f>
        <v>#N/A</v>
      </c>
      <c r="E1834" s="221">
        <f t="shared" si="126"/>
        <v>1900</v>
      </c>
      <c r="F1834" s="66">
        <f t="shared" si="127"/>
        <v>0</v>
      </c>
      <c r="G1834" s="10" t="str">
        <f t="shared" si="128"/>
        <v>19000</v>
      </c>
      <c r="H1834" s="227"/>
      <c r="I1834" s="227"/>
      <c r="J1834" s="228"/>
      <c r="K1834" s="227"/>
      <c r="L1834" s="227"/>
      <c r="M1834" s="227"/>
      <c r="N1834" s="581"/>
      <c r="O1834" s="227"/>
      <c r="P1834" s="581"/>
      <c r="Q1834" s="227"/>
      <c r="R1834" s="227"/>
      <c r="S1834" s="227"/>
      <c r="T1834" s="227"/>
      <c r="U1834" s="227"/>
      <c r="V1834" s="227"/>
      <c r="W1834" s="227"/>
      <c r="X1834" s="227"/>
      <c r="Y1834" s="227"/>
      <c r="Z1834" s="227"/>
      <c r="AA1834" s="227"/>
      <c r="AB1834" s="227"/>
      <c r="AC1834" s="227"/>
    </row>
    <row r="1835" spans="2:29">
      <c r="B1835" s="66" t="e">
        <f>LEFT(VLOOKUP(K1835,'TCon08 al 2019-02-26'!$A$1:$H$68,6,0),6)</f>
        <v>#N/A</v>
      </c>
      <c r="C1835" s="66" t="e">
        <f t="shared" si="125"/>
        <v>#N/A</v>
      </c>
      <c r="D1835" s="66" t="e">
        <f>VLOOKUP(K1835,'TCon08 al 2019-02-26'!$A$1:$H$68,8,0)</f>
        <v>#N/A</v>
      </c>
      <c r="E1835" s="221">
        <f t="shared" si="126"/>
        <v>1900</v>
      </c>
      <c r="F1835" s="66">
        <f t="shared" si="127"/>
        <v>0</v>
      </c>
      <c r="G1835" s="10" t="str">
        <f t="shared" si="128"/>
        <v>19000</v>
      </c>
      <c r="H1835" s="227"/>
      <c r="I1835" s="227"/>
      <c r="J1835" s="228"/>
      <c r="K1835" s="227"/>
      <c r="L1835" s="227"/>
      <c r="M1835" s="227"/>
      <c r="N1835" s="581"/>
      <c r="O1835" s="227"/>
      <c r="P1835" s="581"/>
      <c r="Q1835" s="227"/>
      <c r="R1835" s="227"/>
      <c r="S1835" s="227"/>
      <c r="T1835" s="227"/>
      <c r="U1835" s="227"/>
      <c r="V1835" s="227"/>
      <c r="W1835" s="227"/>
      <c r="X1835" s="227"/>
      <c r="Y1835" s="227"/>
      <c r="Z1835" s="227"/>
      <c r="AA1835" s="227"/>
      <c r="AB1835" s="227"/>
      <c r="AC1835" s="227"/>
    </row>
    <row r="1836" spans="2:29">
      <c r="B1836" s="66" t="e">
        <f>LEFT(VLOOKUP(K1836,'TCon08 al 2019-02-26'!$A$1:$H$68,6,0),6)</f>
        <v>#N/A</v>
      </c>
      <c r="C1836" s="66" t="e">
        <f t="shared" si="125"/>
        <v>#N/A</v>
      </c>
      <c r="D1836" s="66" t="e">
        <f>VLOOKUP(K1836,'TCon08 al 2019-02-26'!$A$1:$H$68,8,0)</f>
        <v>#N/A</v>
      </c>
      <c r="E1836" s="221">
        <f t="shared" si="126"/>
        <v>1900</v>
      </c>
      <c r="F1836" s="66">
        <f t="shared" si="127"/>
        <v>0</v>
      </c>
      <c r="G1836" s="10" t="str">
        <f t="shared" si="128"/>
        <v>19000</v>
      </c>
      <c r="H1836" s="227"/>
      <c r="I1836" s="227"/>
      <c r="J1836" s="228"/>
      <c r="K1836" s="227"/>
      <c r="L1836" s="227"/>
      <c r="M1836" s="227"/>
      <c r="N1836" s="581"/>
      <c r="O1836" s="227"/>
      <c r="P1836" s="581"/>
      <c r="Q1836" s="227"/>
      <c r="R1836" s="227"/>
      <c r="S1836" s="227"/>
      <c r="T1836" s="227"/>
      <c r="U1836" s="227"/>
      <c r="V1836" s="227"/>
      <c r="W1836" s="227"/>
      <c r="X1836" s="227"/>
      <c r="Y1836" s="227"/>
      <c r="Z1836" s="227"/>
      <c r="AA1836" s="227"/>
      <c r="AB1836" s="227"/>
      <c r="AC1836" s="227"/>
    </row>
    <row r="1837" spans="2:29">
      <c r="B1837" s="66" t="e">
        <f>LEFT(VLOOKUP(K1837,'TCon08 al 2019-02-26'!$A$1:$H$68,6,0),6)</f>
        <v>#N/A</v>
      </c>
      <c r="C1837" s="66" t="e">
        <f t="shared" si="125"/>
        <v>#N/A</v>
      </c>
      <c r="D1837" s="66" t="e">
        <f>VLOOKUP(K1837,'TCon08 al 2019-02-26'!$A$1:$H$68,8,0)</f>
        <v>#N/A</v>
      </c>
      <c r="E1837" s="221">
        <f t="shared" si="126"/>
        <v>1900</v>
      </c>
      <c r="F1837" s="66">
        <f t="shared" si="127"/>
        <v>0</v>
      </c>
      <c r="G1837" s="10" t="str">
        <f t="shared" si="128"/>
        <v>19000</v>
      </c>
      <c r="H1837" s="227"/>
      <c r="I1837" s="227"/>
      <c r="J1837" s="228"/>
      <c r="K1837" s="227"/>
      <c r="L1837" s="227"/>
      <c r="M1837" s="227"/>
      <c r="N1837" s="581"/>
      <c r="O1837" s="227"/>
      <c r="P1837" s="581"/>
      <c r="Q1837" s="227"/>
      <c r="R1837" s="227"/>
      <c r="S1837" s="227"/>
      <c r="T1837" s="227"/>
      <c r="U1837" s="227"/>
      <c r="V1837" s="227"/>
      <c r="W1837" s="227"/>
      <c r="X1837" s="227"/>
      <c r="Y1837" s="227"/>
      <c r="Z1837" s="227"/>
      <c r="AA1837" s="227"/>
      <c r="AB1837" s="227"/>
      <c r="AC1837" s="227"/>
    </row>
    <row r="1838" spans="2:29">
      <c r="B1838" s="66" t="e">
        <f>LEFT(VLOOKUP(K1838,'TCon08 al 2019-02-26'!$A$1:$H$68,6,0),6)</f>
        <v>#N/A</v>
      </c>
      <c r="C1838" s="66" t="e">
        <f t="shared" si="125"/>
        <v>#N/A</v>
      </c>
      <c r="D1838" s="66" t="e">
        <f>VLOOKUP(K1838,'TCon08 al 2019-02-26'!$A$1:$H$68,8,0)</f>
        <v>#N/A</v>
      </c>
      <c r="E1838" s="221">
        <f t="shared" si="126"/>
        <v>1900</v>
      </c>
      <c r="F1838" s="66">
        <f t="shared" si="127"/>
        <v>0</v>
      </c>
      <c r="G1838" s="10" t="str">
        <f t="shared" si="128"/>
        <v>19000</v>
      </c>
      <c r="H1838" s="227"/>
      <c r="I1838" s="227"/>
      <c r="J1838" s="228"/>
      <c r="K1838" s="227"/>
      <c r="L1838" s="227"/>
      <c r="M1838" s="227"/>
      <c r="N1838" s="581"/>
      <c r="O1838" s="227"/>
      <c r="P1838" s="581"/>
      <c r="Q1838" s="227"/>
      <c r="R1838" s="227"/>
      <c r="S1838" s="227"/>
      <c r="T1838" s="227"/>
      <c r="U1838" s="227"/>
      <c r="V1838" s="227"/>
      <c r="W1838" s="227"/>
      <c r="X1838" s="227"/>
      <c r="Y1838" s="227"/>
      <c r="Z1838" s="227"/>
      <c r="AA1838" s="227"/>
      <c r="AB1838" s="227"/>
      <c r="AC1838" s="227"/>
    </row>
    <row r="1839" spans="2:29">
      <c r="B1839" s="66" t="e">
        <f>LEFT(VLOOKUP(K1839,'TCon08 al 2019-02-26'!$A$1:$H$68,6,0),6)</f>
        <v>#N/A</v>
      </c>
      <c r="C1839" s="66" t="e">
        <f t="shared" si="125"/>
        <v>#N/A</v>
      </c>
      <c r="D1839" s="66" t="e">
        <f>VLOOKUP(K1839,'TCon08 al 2019-02-26'!$A$1:$H$68,8,0)</f>
        <v>#N/A</v>
      </c>
      <c r="E1839" s="221">
        <f t="shared" si="126"/>
        <v>1900</v>
      </c>
      <c r="F1839" s="66">
        <f t="shared" si="127"/>
        <v>0</v>
      </c>
      <c r="G1839" s="10" t="str">
        <f t="shared" si="128"/>
        <v>19000</v>
      </c>
      <c r="H1839" s="227"/>
      <c r="I1839" s="227"/>
      <c r="J1839" s="228"/>
      <c r="K1839" s="227"/>
      <c r="L1839" s="227"/>
      <c r="M1839" s="227"/>
      <c r="N1839" s="581"/>
      <c r="O1839" s="227"/>
      <c r="P1839" s="581"/>
      <c r="Q1839" s="227"/>
      <c r="R1839" s="227"/>
      <c r="S1839" s="227"/>
      <c r="T1839" s="227"/>
      <c r="U1839" s="227"/>
      <c r="V1839" s="227"/>
      <c r="W1839" s="227"/>
      <c r="X1839" s="227"/>
      <c r="Y1839" s="227"/>
      <c r="Z1839" s="227"/>
      <c r="AA1839" s="227"/>
      <c r="AB1839" s="227"/>
      <c r="AC1839" s="227"/>
    </row>
    <row r="1840" spans="2:29">
      <c r="B1840" s="66" t="e">
        <f>LEFT(VLOOKUP(K1840,'TCon08 al 2019-02-26'!$A$1:$H$68,6,0),6)</f>
        <v>#N/A</v>
      </c>
      <c r="C1840" s="66" t="e">
        <f t="shared" si="125"/>
        <v>#N/A</v>
      </c>
      <c r="D1840" s="66" t="e">
        <f>VLOOKUP(K1840,'TCon08 al 2019-02-26'!$A$1:$H$68,8,0)</f>
        <v>#N/A</v>
      </c>
      <c r="E1840" s="221">
        <f t="shared" si="126"/>
        <v>1900</v>
      </c>
      <c r="F1840" s="66">
        <f t="shared" si="127"/>
        <v>0</v>
      </c>
      <c r="G1840" s="10" t="str">
        <f t="shared" si="128"/>
        <v>19000</v>
      </c>
      <c r="H1840" s="227"/>
      <c r="I1840" s="227"/>
      <c r="J1840" s="228"/>
      <c r="K1840" s="227"/>
      <c r="L1840" s="227"/>
      <c r="M1840" s="227"/>
      <c r="N1840" s="581"/>
      <c r="O1840" s="227"/>
      <c r="P1840" s="581"/>
      <c r="Q1840" s="227"/>
      <c r="R1840" s="227"/>
      <c r="S1840" s="227"/>
      <c r="T1840" s="227"/>
      <c r="U1840" s="227"/>
      <c r="V1840" s="227"/>
      <c r="W1840" s="227"/>
      <c r="X1840" s="227"/>
      <c r="Y1840" s="227"/>
      <c r="Z1840" s="227"/>
      <c r="AA1840" s="227"/>
      <c r="AB1840" s="227"/>
      <c r="AC1840" s="227"/>
    </row>
    <row r="1841" spans="2:29">
      <c r="B1841" s="66" t="e">
        <f>LEFT(VLOOKUP(K1841,'TCon08 al 2019-02-26'!$A$1:$H$68,6,0),6)</f>
        <v>#N/A</v>
      </c>
      <c r="C1841" s="66" t="e">
        <f t="shared" ref="C1841:C1904" si="129">CONCATENATE(MID(B1841,1,1),".",MID(B1841,2,1),".",MID(B1841,3,2),".",MID(B1841,5,2))</f>
        <v>#N/A</v>
      </c>
      <c r="D1841" s="66" t="e">
        <f>VLOOKUP(K1841,'TCon08 al 2019-02-26'!$A$1:$H$68,8,0)</f>
        <v>#N/A</v>
      </c>
      <c r="E1841" s="221">
        <f t="shared" ref="E1841:E1904" si="130">YEAR(J1841)</f>
        <v>1900</v>
      </c>
      <c r="F1841" s="66">
        <f t="shared" si="127"/>
        <v>0</v>
      </c>
      <c r="G1841" s="10" t="str">
        <f t="shared" si="128"/>
        <v>19000</v>
      </c>
      <c r="H1841" s="227"/>
      <c r="I1841" s="227"/>
      <c r="J1841" s="228"/>
      <c r="K1841" s="227"/>
      <c r="L1841" s="227"/>
      <c r="M1841" s="227"/>
      <c r="N1841" s="581"/>
      <c r="O1841" s="227"/>
      <c r="P1841" s="581"/>
      <c r="Q1841" s="227"/>
      <c r="R1841" s="227"/>
      <c r="S1841" s="227"/>
      <c r="T1841" s="227"/>
      <c r="U1841" s="227"/>
      <c r="V1841" s="227"/>
      <c r="W1841" s="227"/>
      <c r="X1841" s="227"/>
      <c r="Y1841" s="227"/>
      <c r="Z1841" s="227"/>
      <c r="AA1841" s="227"/>
      <c r="AB1841" s="227"/>
      <c r="AC1841" s="227"/>
    </row>
    <row r="1842" spans="2:29">
      <c r="B1842" s="66" t="e">
        <f>LEFT(VLOOKUP(K1842,'TCon08 al 2019-02-26'!$A$1:$H$68,6,0),6)</f>
        <v>#N/A</v>
      </c>
      <c r="C1842" s="66" t="e">
        <f t="shared" si="129"/>
        <v>#N/A</v>
      </c>
      <c r="D1842" s="66" t="e">
        <f>VLOOKUP(K1842,'TCon08 al 2019-02-26'!$A$1:$H$68,8,0)</f>
        <v>#N/A</v>
      </c>
      <c r="E1842" s="221">
        <f t="shared" si="130"/>
        <v>1900</v>
      </c>
      <c r="F1842" s="66">
        <f t="shared" si="127"/>
        <v>0</v>
      </c>
      <c r="G1842" s="10" t="str">
        <f t="shared" si="128"/>
        <v>19000</v>
      </c>
      <c r="H1842" s="227"/>
      <c r="I1842" s="227"/>
      <c r="J1842" s="228"/>
      <c r="K1842" s="227"/>
      <c r="L1842" s="227"/>
      <c r="M1842" s="227"/>
      <c r="N1842" s="581"/>
      <c r="O1842" s="227"/>
      <c r="P1842" s="581"/>
      <c r="Q1842" s="227"/>
      <c r="R1842" s="227"/>
      <c r="S1842" s="227"/>
      <c r="T1842" s="227"/>
      <c r="U1842" s="227"/>
      <c r="V1842" s="227"/>
      <c r="W1842" s="227"/>
      <c r="X1842" s="227"/>
      <c r="Y1842" s="227"/>
      <c r="Z1842" s="227"/>
      <c r="AA1842" s="227"/>
      <c r="AB1842" s="227"/>
      <c r="AC1842" s="227"/>
    </row>
    <row r="1843" spans="2:29">
      <c r="B1843" s="66" t="e">
        <f>LEFT(VLOOKUP(K1843,'TCon08 al 2019-02-26'!$A$1:$H$68,6,0),6)</f>
        <v>#N/A</v>
      </c>
      <c r="C1843" s="66" t="e">
        <f t="shared" si="129"/>
        <v>#N/A</v>
      </c>
      <c r="D1843" s="66" t="e">
        <f>VLOOKUP(K1843,'TCon08 al 2019-02-26'!$A$1:$H$68,8,0)</f>
        <v>#N/A</v>
      </c>
      <c r="E1843" s="221">
        <f t="shared" si="130"/>
        <v>1900</v>
      </c>
      <c r="F1843" s="66">
        <f t="shared" si="127"/>
        <v>0</v>
      </c>
      <c r="G1843" s="10" t="str">
        <f t="shared" si="128"/>
        <v>19000</v>
      </c>
      <c r="H1843" s="227"/>
      <c r="I1843" s="227"/>
      <c r="J1843" s="228"/>
      <c r="K1843" s="227"/>
      <c r="L1843" s="227"/>
      <c r="M1843" s="227"/>
      <c r="N1843" s="581"/>
      <c r="O1843" s="227"/>
      <c r="P1843" s="581"/>
      <c r="Q1843" s="227"/>
      <c r="R1843" s="227"/>
      <c r="S1843" s="227"/>
      <c r="T1843" s="227"/>
      <c r="U1843" s="227"/>
      <c r="V1843" s="227"/>
      <c r="W1843" s="227"/>
      <c r="X1843" s="227"/>
      <c r="Y1843" s="227"/>
      <c r="Z1843" s="227"/>
      <c r="AA1843" s="227"/>
      <c r="AB1843" s="227"/>
      <c r="AC1843" s="227"/>
    </row>
    <row r="1844" spans="2:29">
      <c r="B1844" s="66" t="e">
        <f>LEFT(VLOOKUP(K1844,'TCon08 al 2019-02-26'!$A$1:$H$68,6,0),6)</f>
        <v>#N/A</v>
      </c>
      <c r="C1844" s="66" t="e">
        <f t="shared" si="129"/>
        <v>#N/A</v>
      </c>
      <c r="D1844" s="66" t="e">
        <f>VLOOKUP(K1844,'TCon08 al 2019-02-26'!$A$1:$H$68,8,0)</f>
        <v>#N/A</v>
      </c>
      <c r="E1844" s="221">
        <f t="shared" si="130"/>
        <v>1900</v>
      </c>
      <c r="F1844" s="66">
        <f t="shared" si="127"/>
        <v>0</v>
      </c>
      <c r="G1844" s="10" t="str">
        <f t="shared" si="128"/>
        <v>19000</v>
      </c>
      <c r="H1844" s="227"/>
      <c r="I1844" s="227"/>
      <c r="J1844" s="228"/>
      <c r="K1844" s="227"/>
      <c r="L1844" s="227"/>
      <c r="M1844" s="227"/>
      <c r="N1844" s="581"/>
      <c r="O1844" s="227"/>
      <c r="P1844" s="581"/>
      <c r="Q1844" s="227"/>
      <c r="R1844" s="227"/>
      <c r="S1844" s="227"/>
      <c r="T1844" s="227"/>
      <c r="U1844" s="227"/>
      <c r="V1844" s="227"/>
      <c r="W1844" s="227"/>
      <c r="X1844" s="227"/>
      <c r="Y1844" s="227"/>
      <c r="Z1844" s="227"/>
      <c r="AA1844" s="227"/>
      <c r="AB1844" s="227"/>
      <c r="AC1844" s="227"/>
    </row>
    <row r="1845" spans="2:29">
      <c r="B1845" s="66" t="e">
        <f>LEFT(VLOOKUP(K1845,'TCon08 al 2019-02-26'!$A$1:$H$68,6,0),6)</f>
        <v>#N/A</v>
      </c>
      <c r="C1845" s="66" t="e">
        <f t="shared" si="129"/>
        <v>#N/A</v>
      </c>
      <c r="D1845" s="66" t="e">
        <f>VLOOKUP(K1845,'TCon08 al 2019-02-26'!$A$1:$H$68,8,0)</f>
        <v>#N/A</v>
      </c>
      <c r="E1845" s="221">
        <f t="shared" si="130"/>
        <v>1900</v>
      </c>
      <c r="F1845" s="66">
        <f t="shared" si="127"/>
        <v>0</v>
      </c>
      <c r="G1845" s="10" t="str">
        <f t="shared" si="128"/>
        <v>19000</v>
      </c>
      <c r="H1845" s="227"/>
      <c r="I1845" s="227"/>
      <c r="J1845" s="228"/>
      <c r="K1845" s="227"/>
      <c r="L1845" s="227"/>
      <c r="M1845" s="227"/>
      <c r="N1845" s="581"/>
      <c r="O1845" s="227"/>
      <c r="P1845" s="581"/>
      <c r="Q1845" s="227"/>
      <c r="R1845" s="227"/>
      <c r="S1845" s="227"/>
      <c r="T1845" s="227"/>
      <c r="U1845" s="227"/>
      <c r="V1845" s="227"/>
      <c r="W1845" s="227"/>
      <c r="X1845" s="227"/>
      <c r="Y1845" s="227"/>
      <c r="Z1845" s="227"/>
      <c r="AA1845" s="227"/>
      <c r="AB1845" s="227"/>
      <c r="AC1845" s="227"/>
    </row>
    <row r="1846" spans="2:29">
      <c r="B1846" s="66" t="e">
        <f>LEFT(VLOOKUP(K1846,'TCon08 al 2019-02-26'!$A$1:$H$68,6,0),6)</f>
        <v>#N/A</v>
      </c>
      <c r="C1846" s="66" t="e">
        <f t="shared" si="129"/>
        <v>#N/A</v>
      </c>
      <c r="D1846" s="66" t="e">
        <f>VLOOKUP(K1846,'TCon08 al 2019-02-26'!$A$1:$H$68,8,0)</f>
        <v>#N/A</v>
      </c>
      <c r="E1846" s="221">
        <f t="shared" si="130"/>
        <v>1900</v>
      </c>
      <c r="F1846" s="66">
        <f t="shared" si="127"/>
        <v>0</v>
      </c>
      <c r="G1846" s="10" t="str">
        <f t="shared" si="128"/>
        <v>19000</v>
      </c>
      <c r="H1846" s="227"/>
      <c r="I1846" s="227"/>
      <c r="J1846" s="228"/>
      <c r="K1846" s="227"/>
      <c r="L1846" s="227"/>
      <c r="M1846" s="227"/>
      <c r="N1846" s="581"/>
      <c r="O1846" s="227"/>
      <c r="P1846" s="581"/>
      <c r="Q1846" s="227"/>
      <c r="R1846" s="227"/>
      <c r="S1846" s="227"/>
      <c r="T1846" s="227"/>
      <c r="U1846" s="227"/>
      <c r="V1846" s="227"/>
      <c r="W1846" s="227"/>
      <c r="X1846" s="227"/>
      <c r="Y1846" s="227"/>
      <c r="Z1846" s="227"/>
      <c r="AA1846" s="227"/>
      <c r="AB1846" s="227"/>
      <c r="AC1846" s="227"/>
    </row>
    <row r="1847" spans="2:29">
      <c r="B1847" s="66" t="e">
        <f>LEFT(VLOOKUP(K1847,'TCon08 al 2019-02-26'!$A$1:$H$68,6,0),6)</f>
        <v>#N/A</v>
      </c>
      <c r="C1847" s="66" t="e">
        <f t="shared" si="129"/>
        <v>#N/A</v>
      </c>
      <c r="D1847" s="66" t="e">
        <f>VLOOKUP(K1847,'TCon08 al 2019-02-26'!$A$1:$H$68,8,0)</f>
        <v>#N/A</v>
      </c>
      <c r="E1847" s="221">
        <f t="shared" si="130"/>
        <v>1900</v>
      </c>
      <c r="F1847" s="66">
        <f t="shared" si="127"/>
        <v>0</v>
      </c>
      <c r="G1847" s="10" t="str">
        <f t="shared" si="128"/>
        <v>19000</v>
      </c>
      <c r="H1847" s="227"/>
      <c r="I1847" s="227"/>
      <c r="J1847" s="228"/>
      <c r="K1847" s="227"/>
      <c r="L1847" s="227"/>
      <c r="M1847" s="227"/>
      <c r="N1847" s="581"/>
      <c r="O1847" s="227"/>
      <c r="P1847" s="581"/>
      <c r="Q1847" s="227"/>
      <c r="R1847" s="227"/>
      <c r="S1847" s="227"/>
      <c r="T1847" s="227"/>
      <c r="U1847" s="227"/>
      <c r="V1847" s="227"/>
      <c r="W1847" s="227"/>
      <c r="X1847" s="227"/>
      <c r="Y1847" s="227"/>
      <c r="Z1847" s="227"/>
      <c r="AA1847" s="227"/>
      <c r="AB1847" s="227"/>
      <c r="AC1847" s="227"/>
    </row>
    <row r="1848" spans="2:29">
      <c r="B1848" s="66" t="e">
        <f>LEFT(VLOOKUP(K1848,'TCon08 al 2019-02-26'!$A$1:$H$68,6,0),6)</f>
        <v>#N/A</v>
      </c>
      <c r="C1848" s="66" t="e">
        <f t="shared" si="129"/>
        <v>#N/A</v>
      </c>
      <c r="D1848" s="66" t="e">
        <f>VLOOKUP(K1848,'TCon08 al 2019-02-26'!$A$1:$H$68,8,0)</f>
        <v>#N/A</v>
      </c>
      <c r="E1848" s="221">
        <f t="shared" si="130"/>
        <v>1900</v>
      </c>
      <c r="F1848" s="66">
        <f t="shared" si="127"/>
        <v>0</v>
      </c>
      <c r="G1848" s="10" t="str">
        <f t="shared" si="128"/>
        <v>19000</v>
      </c>
      <c r="H1848" s="227"/>
      <c r="I1848" s="227"/>
      <c r="J1848" s="228"/>
      <c r="K1848" s="227"/>
      <c r="L1848" s="227"/>
      <c r="M1848" s="227"/>
      <c r="N1848" s="581"/>
      <c r="O1848" s="227"/>
      <c r="P1848" s="581"/>
      <c r="Q1848" s="227"/>
      <c r="R1848" s="227"/>
      <c r="S1848" s="227"/>
      <c r="T1848" s="227"/>
      <c r="U1848" s="227"/>
      <c r="V1848" s="227"/>
      <c r="W1848" s="227"/>
      <c r="X1848" s="227"/>
      <c r="Y1848" s="227"/>
      <c r="Z1848" s="227"/>
      <c r="AA1848" s="227"/>
      <c r="AB1848" s="227"/>
      <c r="AC1848" s="227"/>
    </row>
    <row r="1849" spans="2:29">
      <c r="B1849" s="66" t="e">
        <f>LEFT(VLOOKUP(K1849,'TCon08 al 2019-02-26'!$A$1:$H$68,6,0),6)</f>
        <v>#N/A</v>
      </c>
      <c r="C1849" s="66" t="e">
        <f t="shared" si="129"/>
        <v>#N/A</v>
      </c>
      <c r="D1849" s="66" t="e">
        <f>VLOOKUP(K1849,'TCon08 al 2019-02-26'!$A$1:$H$68,8,0)</f>
        <v>#N/A</v>
      </c>
      <c r="E1849" s="221">
        <f t="shared" si="130"/>
        <v>1900</v>
      </c>
      <c r="F1849" s="66">
        <f t="shared" si="127"/>
        <v>0</v>
      </c>
      <c r="G1849" s="10" t="str">
        <f t="shared" si="128"/>
        <v>19000</v>
      </c>
      <c r="H1849" s="227"/>
      <c r="I1849" s="227"/>
      <c r="J1849" s="228"/>
      <c r="K1849" s="227"/>
      <c r="L1849" s="227"/>
      <c r="M1849" s="227"/>
      <c r="N1849" s="581"/>
      <c r="O1849" s="227"/>
      <c r="P1849" s="581"/>
      <c r="Q1849" s="227"/>
      <c r="R1849" s="227"/>
      <c r="S1849" s="227"/>
      <c r="T1849" s="227"/>
      <c r="U1849" s="227"/>
      <c r="V1849" s="227"/>
      <c r="W1849" s="227"/>
      <c r="X1849" s="227"/>
      <c r="Y1849" s="227"/>
      <c r="Z1849" s="227"/>
      <c r="AA1849" s="227"/>
      <c r="AB1849" s="227"/>
      <c r="AC1849" s="227"/>
    </row>
    <row r="1850" spans="2:29">
      <c r="B1850" s="66" t="e">
        <f>LEFT(VLOOKUP(K1850,'TCon08 al 2019-02-26'!$A$1:$H$68,6,0),6)</f>
        <v>#N/A</v>
      </c>
      <c r="C1850" s="66" t="e">
        <f t="shared" si="129"/>
        <v>#N/A</v>
      </c>
      <c r="D1850" s="66" t="e">
        <f>VLOOKUP(K1850,'TCon08 al 2019-02-26'!$A$1:$H$68,8,0)</f>
        <v>#N/A</v>
      </c>
      <c r="E1850" s="221">
        <f t="shared" si="130"/>
        <v>1900</v>
      </c>
      <c r="F1850" s="66">
        <f t="shared" si="127"/>
        <v>0</v>
      </c>
      <c r="G1850" s="10" t="str">
        <f t="shared" si="128"/>
        <v>19000</v>
      </c>
      <c r="H1850" s="227"/>
      <c r="I1850" s="227"/>
      <c r="J1850" s="228"/>
      <c r="K1850" s="227"/>
      <c r="L1850" s="227"/>
      <c r="M1850" s="227"/>
      <c r="N1850" s="581"/>
      <c r="O1850" s="227"/>
      <c r="P1850" s="581"/>
      <c r="Q1850" s="227"/>
      <c r="R1850" s="227"/>
      <c r="S1850" s="227"/>
      <c r="T1850" s="227"/>
      <c r="U1850" s="227"/>
      <c r="V1850" s="227"/>
      <c r="W1850" s="227"/>
      <c r="X1850" s="227"/>
      <c r="Y1850" s="227"/>
      <c r="Z1850" s="227"/>
      <c r="AA1850" s="227"/>
      <c r="AB1850" s="227"/>
      <c r="AC1850" s="227"/>
    </row>
    <row r="1851" spans="2:29">
      <c r="B1851" s="66" t="e">
        <f>LEFT(VLOOKUP(K1851,'TCon08 al 2019-02-26'!$A$1:$H$68,6,0),6)</f>
        <v>#N/A</v>
      </c>
      <c r="C1851" s="66" t="e">
        <f t="shared" si="129"/>
        <v>#N/A</v>
      </c>
      <c r="D1851" s="66" t="e">
        <f>VLOOKUP(K1851,'TCon08 al 2019-02-26'!$A$1:$H$68,8,0)</f>
        <v>#N/A</v>
      </c>
      <c r="E1851" s="221">
        <f t="shared" si="130"/>
        <v>1900</v>
      </c>
      <c r="F1851" s="66">
        <f t="shared" si="127"/>
        <v>0</v>
      </c>
      <c r="G1851" s="10" t="str">
        <f t="shared" si="128"/>
        <v>19000</v>
      </c>
      <c r="H1851" s="227"/>
      <c r="I1851" s="227"/>
      <c r="J1851" s="228"/>
      <c r="K1851" s="227"/>
      <c r="L1851" s="227"/>
      <c r="M1851" s="227"/>
      <c r="N1851" s="581"/>
      <c r="O1851" s="227"/>
      <c r="P1851" s="581"/>
      <c r="Q1851" s="227"/>
      <c r="R1851" s="227"/>
      <c r="S1851" s="227"/>
      <c r="T1851" s="227"/>
      <c r="U1851" s="227"/>
      <c r="V1851" s="227"/>
      <c r="W1851" s="227"/>
      <c r="X1851" s="227"/>
      <c r="Y1851" s="227"/>
      <c r="Z1851" s="227"/>
      <c r="AA1851" s="227"/>
      <c r="AB1851" s="227"/>
      <c r="AC1851" s="227"/>
    </row>
    <row r="1852" spans="2:29">
      <c r="B1852" s="66" t="e">
        <f>LEFT(VLOOKUP(K1852,'TCon08 al 2019-02-26'!$A$1:$H$68,6,0),6)</f>
        <v>#N/A</v>
      </c>
      <c r="C1852" s="66" t="e">
        <f t="shared" si="129"/>
        <v>#N/A</v>
      </c>
      <c r="D1852" s="66" t="e">
        <f>VLOOKUP(K1852,'TCon08 al 2019-02-26'!$A$1:$H$68,8,0)</f>
        <v>#N/A</v>
      </c>
      <c r="E1852" s="221">
        <f t="shared" si="130"/>
        <v>1900</v>
      </c>
      <c r="F1852" s="66">
        <f t="shared" si="127"/>
        <v>0</v>
      </c>
      <c r="G1852" s="10" t="str">
        <f t="shared" si="128"/>
        <v>19000</v>
      </c>
      <c r="H1852" s="227"/>
      <c r="I1852" s="227"/>
      <c r="J1852" s="228"/>
      <c r="K1852" s="227"/>
      <c r="L1852" s="227"/>
      <c r="M1852" s="227"/>
      <c r="N1852" s="581"/>
      <c r="O1852" s="227"/>
      <c r="P1852" s="581"/>
      <c r="Q1852" s="227"/>
      <c r="R1852" s="227"/>
      <c r="S1852" s="227"/>
      <c r="T1852" s="227"/>
      <c r="U1852" s="227"/>
      <c r="V1852" s="227"/>
      <c r="W1852" s="227"/>
      <c r="X1852" s="227"/>
      <c r="Y1852" s="227"/>
      <c r="Z1852" s="227"/>
      <c r="AA1852" s="227"/>
      <c r="AB1852" s="227"/>
      <c r="AC1852" s="227"/>
    </row>
    <row r="1853" spans="2:29">
      <c r="B1853" s="66" t="e">
        <f>LEFT(VLOOKUP(K1853,'TCon08 al 2019-02-26'!$A$1:$H$68,6,0),6)</f>
        <v>#N/A</v>
      </c>
      <c r="C1853" s="66" t="e">
        <f t="shared" si="129"/>
        <v>#N/A</v>
      </c>
      <c r="D1853" s="66" t="e">
        <f>VLOOKUP(K1853,'TCon08 al 2019-02-26'!$A$1:$H$68,8,0)</f>
        <v>#N/A</v>
      </c>
      <c r="E1853" s="221">
        <f t="shared" si="130"/>
        <v>1900</v>
      </c>
      <c r="F1853" s="66">
        <f t="shared" si="127"/>
        <v>0</v>
      </c>
      <c r="G1853" s="10" t="str">
        <f t="shared" si="128"/>
        <v>19000</v>
      </c>
      <c r="H1853" s="227"/>
      <c r="I1853" s="227"/>
      <c r="J1853" s="228"/>
      <c r="K1853" s="227"/>
      <c r="L1853" s="227"/>
      <c r="M1853" s="227"/>
      <c r="N1853" s="581"/>
      <c r="O1853" s="227"/>
      <c r="P1853" s="581"/>
      <c r="Q1853" s="227"/>
      <c r="R1853" s="227"/>
      <c r="S1853" s="227"/>
      <c r="T1853" s="227"/>
      <c r="U1853" s="227"/>
      <c r="V1853" s="227"/>
      <c r="W1853" s="227"/>
      <c r="X1853" s="227"/>
      <c r="Y1853" s="227"/>
      <c r="Z1853" s="227"/>
      <c r="AA1853" s="227"/>
      <c r="AB1853" s="227"/>
      <c r="AC1853" s="227"/>
    </row>
    <row r="1854" spans="2:29">
      <c r="B1854" s="66" t="e">
        <f>LEFT(VLOOKUP(K1854,'TCon08 al 2019-02-26'!$A$1:$H$68,6,0),6)</f>
        <v>#N/A</v>
      </c>
      <c r="C1854" s="66" t="e">
        <f t="shared" si="129"/>
        <v>#N/A</v>
      </c>
      <c r="D1854" s="66" t="e">
        <f>VLOOKUP(K1854,'TCon08 al 2019-02-26'!$A$1:$H$68,8,0)</f>
        <v>#N/A</v>
      </c>
      <c r="E1854" s="221">
        <f t="shared" si="130"/>
        <v>1900</v>
      </c>
      <c r="F1854" s="66">
        <f t="shared" si="127"/>
        <v>0</v>
      </c>
      <c r="G1854" s="10" t="str">
        <f t="shared" si="128"/>
        <v>19000</v>
      </c>
      <c r="H1854" s="227"/>
      <c r="I1854" s="227"/>
      <c r="J1854" s="228"/>
      <c r="K1854" s="227"/>
      <c r="L1854" s="227"/>
      <c r="M1854" s="227"/>
      <c r="N1854" s="581"/>
      <c r="O1854" s="227"/>
      <c r="P1854" s="581"/>
      <c r="Q1854" s="227"/>
      <c r="R1854" s="227"/>
      <c r="S1854" s="227"/>
      <c r="T1854" s="227"/>
      <c r="U1854" s="227"/>
      <c r="V1854" s="227"/>
      <c r="W1854" s="227"/>
      <c r="X1854" s="227"/>
      <c r="Y1854" s="227"/>
      <c r="Z1854" s="227"/>
      <c r="AA1854" s="227"/>
      <c r="AB1854" s="227"/>
      <c r="AC1854" s="227"/>
    </row>
    <row r="1855" spans="2:29">
      <c r="B1855" s="66" t="e">
        <f>LEFT(VLOOKUP(K1855,'TCon08 al 2019-02-26'!$A$1:$H$68,6,0),6)</f>
        <v>#N/A</v>
      </c>
      <c r="C1855" s="66" t="e">
        <f t="shared" si="129"/>
        <v>#N/A</v>
      </c>
      <c r="D1855" s="66" t="e">
        <f>VLOOKUP(K1855,'TCon08 al 2019-02-26'!$A$1:$H$68,8,0)</f>
        <v>#N/A</v>
      </c>
      <c r="E1855" s="221">
        <f t="shared" si="130"/>
        <v>1900</v>
      </c>
      <c r="F1855" s="66">
        <f t="shared" si="127"/>
        <v>0</v>
      </c>
      <c r="G1855" s="10" t="str">
        <f t="shared" si="128"/>
        <v>19000</v>
      </c>
      <c r="H1855" s="227"/>
      <c r="I1855" s="227"/>
      <c r="J1855" s="228"/>
      <c r="K1855" s="227"/>
      <c r="L1855" s="227"/>
      <c r="M1855" s="227"/>
      <c r="N1855" s="581"/>
      <c r="O1855" s="227"/>
      <c r="P1855" s="581"/>
      <c r="Q1855" s="227"/>
      <c r="R1855" s="227"/>
      <c r="S1855" s="227"/>
      <c r="T1855" s="227"/>
      <c r="U1855" s="227"/>
      <c r="V1855" s="227"/>
      <c r="W1855" s="227"/>
      <c r="X1855" s="227"/>
      <c r="Y1855" s="227"/>
      <c r="Z1855" s="227"/>
      <c r="AA1855" s="227"/>
      <c r="AB1855" s="227"/>
      <c r="AC1855" s="227"/>
    </row>
    <row r="1856" spans="2:29">
      <c r="B1856" s="66" t="e">
        <f>LEFT(VLOOKUP(K1856,'TCon08 al 2019-02-26'!$A$1:$H$68,6,0),6)</f>
        <v>#N/A</v>
      </c>
      <c r="C1856" s="66" t="e">
        <f t="shared" si="129"/>
        <v>#N/A</v>
      </c>
      <c r="D1856" s="66" t="e">
        <f>VLOOKUP(K1856,'TCon08 al 2019-02-26'!$A$1:$H$68,8,0)</f>
        <v>#N/A</v>
      </c>
      <c r="E1856" s="221">
        <f t="shared" si="130"/>
        <v>1900</v>
      </c>
      <c r="F1856" s="66">
        <f t="shared" si="127"/>
        <v>0</v>
      </c>
      <c r="G1856" s="10" t="str">
        <f t="shared" si="128"/>
        <v>19000</v>
      </c>
      <c r="H1856" s="227"/>
      <c r="I1856" s="227"/>
      <c r="J1856" s="228"/>
      <c r="K1856" s="227"/>
      <c r="L1856" s="227"/>
      <c r="M1856" s="227"/>
      <c r="N1856" s="581"/>
      <c r="O1856" s="227"/>
      <c r="P1856" s="581"/>
      <c r="Q1856" s="227"/>
      <c r="R1856" s="227"/>
      <c r="S1856" s="227"/>
      <c r="T1856" s="227"/>
      <c r="U1856" s="227"/>
      <c r="V1856" s="227"/>
      <c r="W1856" s="227"/>
      <c r="X1856" s="227"/>
      <c r="Y1856" s="227"/>
      <c r="Z1856" s="227"/>
      <c r="AA1856" s="227"/>
      <c r="AB1856" s="227"/>
      <c r="AC1856" s="227"/>
    </row>
    <row r="1857" spans="2:29">
      <c r="B1857" s="66" t="e">
        <f>LEFT(VLOOKUP(K1857,'TCon08 al 2019-02-26'!$A$1:$H$68,6,0),6)</f>
        <v>#N/A</v>
      </c>
      <c r="C1857" s="66" t="e">
        <f t="shared" si="129"/>
        <v>#N/A</v>
      </c>
      <c r="D1857" s="66" t="e">
        <f>VLOOKUP(K1857,'TCon08 al 2019-02-26'!$A$1:$H$68,8,0)</f>
        <v>#N/A</v>
      </c>
      <c r="E1857" s="221">
        <f t="shared" si="130"/>
        <v>1900</v>
      </c>
      <c r="F1857" s="66">
        <f t="shared" si="127"/>
        <v>0</v>
      </c>
      <c r="G1857" s="10" t="str">
        <f t="shared" si="128"/>
        <v>19000</v>
      </c>
      <c r="H1857" s="227"/>
      <c r="I1857" s="227"/>
      <c r="J1857" s="228"/>
      <c r="K1857" s="227"/>
      <c r="L1857" s="227"/>
      <c r="M1857" s="227"/>
      <c r="N1857" s="581"/>
      <c r="O1857" s="227"/>
      <c r="P1857" s="581"/>
      <c r="Q1857" s="227"/>
      <c r="R1857" s="227"/>
      <c r="S1857" s="227"/>
      <c r="T1857" s="227"/>
      <c r="U1857" s="227"/>
      <c r="V1857" s="227"/>
      <c r="W1857" s="227"/>
      <c r="X1857" s="227"/>
      <c r="Y1857" s="227"/>
      <c r="Z1857" s="227"/>
      <c r="AA1857" s="227"/>
      <c r="AB1857" s="227"/>
      <c r="AC1857" s="227"/>
    </row>
    <row r="1858" spans="2:29">
      <c r="B1858" s="66" t="e">
        <f>LEFT(VLOOKUP(K1858,'TCon08 al 2019-02-26'!$A$1:$H$68,6,0),6)</f>
        <v>#N/A</v>
      </c>
      <c r="C1858" s="66" t="e">
        <f t="shared" si="129"/>
        <v>#N/A</v>
      </c>
      <c r="D1858" s="66" t="e">
        <f>VLOOKUP(K1858,'TCon08 al 2019-02-26'!$A$1:$H$68,8,0)</f>
        <v>#N/A</v>
      </c>
      <c r="E1858" s="221">
        <f t="shared" si="130"/>
        <v>1900</v>
      </c>
      <c r="F1858" s="66">
        <f t="shared" si="127"/>
        <v>0</v>
      </c>
      <c r="G1858" s="10" t="str">
        <f t="shared" si="128"/>
        <v>19000</v>
      </c>
      <c r="H1858" s="227"/>
      <c r="I1858" s="227"/>
      <c r="J1858" s="228"/>
      <c r="K1858" s="227"/>
      <c r="L1858" s="227"/>
      <c r="M1858" s="227"/>
      <c r="N1858" s="581"/>
      <c r="O1858" s="227"/>
      <c r="P1858" s="581"/>
      <c r="Q1858" s="227"/>
      <c r="R1858" s="227"/>
      <c r="S1858" s="227"/>
      <c r="T1858" s="227"/>
      <c r="U1858" s="227"/>
      <c r="V1858" s="227"/>
      <c r="W1858" s="227"/>
      <c r="X1858" s="227"/>
      <c r="Y1858" s="227"/>
      <c r="Z1858" s="227"/>
      <c r="AA1858" s="227"/>
      <c r="AB1858" s="227"/>
      <c r="AC1858" s="227"/>
    </row>
    <row r="1859" spans="2:29">
      <c r="B1859" s="66" t="e">
        <f>LEFT(VLOOKUP(K1859,'TCon08 al 2019-02-26'!$A$1:$H$68,6,0),6)</f>
        <v>#N/A</v>
      </c>
      <c r="C1859" s="66" t="e">
        <f t="shared" si="129"/>
        <v>#N/A</v>
      </c>
      <c r="D1859" s="66" t="e">
        <f>VLOOKUP(K1859,'TCon08 al 2019-02-26'!$A$1:$H$68,8,0)</f>
        <v>#N/A</v>
      </c>
      <c r="E1859" s="221">
        <f t="shared" si="130"/>
        <v>1900</v>
      </c>
      <c r="F1859" s="66">
        <f t="shared" si="127"/>
        <v>0</v>
      </c>
      <c r="G1859" s="10" t="str">
        <f t="shared" si="128"/>
        <v>19000</v>
      </c>
      <c r="H1859" s="227"/>
      <c r="I1859" s="227"/>
      <c r="J1859" s="228"/>
      <c r="K1859" s="227"/>
      <c r="L1859" s="227"/>
      <c r="M1859" s="227"/>
      <c r="N1859" s="581"/>
      <c r="O1859" s="227"/>
      <c r="P1859" s="581"/>
      <c r="Q1859" s="227"/>
      <c r="R1859" s="227"/>
      <c r="S1859" s="227"/>
      <c r="T1859" s="227"/>
      <c r="U1859" s="227"/>
      <c r="V1859" s="227"/>
      <c r="W1859" s="227"/>
      <c r="X1859" s="227"/>
      <c r="Y1859" s="227"/>
      <c r="Z1859" s="227"/>
      <c r="AA1859" s="227"/>
      <c r="AB1859" s="227"/>
      <c r="AC1859" s="227"/>
    </row>
    <row r="1860" spans="2:29">
      <c r="B1860" s="66" t="e">
        <f>LEFT(VLOOKUP(K1860,'TCon08 al 2019-02-26'!$A$1:$H$68,6,0),6)</f>
        <v>#N/A</v>
      </c>
      <c r="C1860" s="66" t="e">
        <f t="shared" si="129"/>
        <v>#N/A</v>
      </c>
      <c r="D1860" s="66" t="e">
        <f>VLOOKUP(K1860,'TCon08 al 2019-02-26'!$A$1:$H$68,8,0)</f>
        <v>#N/A</v>
      </c>
      <c r="E1860" s="221">
        <f t="shared" si="130"/>
        <v>1900</v>
      </c>
      <c r="F1860" s="66">
        <f t="shared" si="127"/>
        <v>0</v>
      </c>
      <c r="G1860" s="10" t="str">
        <f t="shared" si="128"/>
        <v>19000</v>
      </c>
      <c r="H1860" s="227"/>
      <c r="I1860" s="227"/>
      <c r="J1860" s="228"/>
      <c r="K1860" s="227"/>
      <c r="L1860" s="227"/>
      <c r="M1860" s="227"/>
      <c r="N1860" s="581"/>
      <c r="O1860" s="227"/>
      <c r="P1860" s="581"/>
      <c r="Q1860" s="227"/>
      <c r="R1860" s="227"/>
      <c r="S1860" s="227"/>
      <c r="T1860" s="227"/>
      <c r="U1860" s="227"/>
      <c r="V1860" s="227"/>
      <c r="W1860" s="227"/>
      <c r="X1860" s="227"/>
      <c r="Y1860" s="227"/>
      <c r="Z1860" s="227"/>
      <c r="AA1860" s="227"/>
      <c r="AB1860" s="227"/>
      <c r="AC1860" s="227"/>
    </row>
    <row r="1861" spans="2:29">
      <c r="B1861" s="66" t="e">
        <f>LEFT(VLOOKUP(K1861,'TCon08 al 2019-02-26'!$A$1:$H$68,6,0),6)</f>
        <v>#N/A</v>
      </c>
      <c r="C1861" s="66" t="e">
        <f t="shared" si="129"/>
        <v>#N/A</v>
      </c>
      <c r="D1861" s="66" t="e">
        <f>VLOOKUP(K1861,'TCon08 al 2019-02-26'!$A$1:$H$68,8,0)</f>
        <v>#N/A</v>
      </c>
      <c r="E1861" s="221">
        <f t="shared" si="130"/>
        <v>1900</v>
      </c>
      <c r="F1861" s="66">
        <f t="shared" ref="F1861:F1924" si="131">+IF(J1861=0,0,MONTH(J1861))</f>
        <v>0</v>
      </c>
      <c r="G1861" s="10" t="str">
        <f t="shared" ref="G1861:G1924" si="132">+E1861&amp;F1861</f>
        <v>19000</v>
      </c>
      <c r="H1861" s="227"/>
      <c r="I1861" s="227"/>
      <c r="J1861" s="228"/>
      <c r="K1861" s="227"/>
      <c r="L1861" s="227"/>
      <c r="M1861" s="227"/>
      <c r="N1861" s="581"/>
      <c r="O1861" s="227"/>
      <c r="P1861" s="581"/>
      <c r="Q1861" s="227"/>
      <c r="R1861" s="227"/>
      <c r="S1861" s="227"/>
      <c r="T1861" s="227"/>
      <c r="U1861" s="227"/>
      <c r="V1861" s="227"/>
      <c r="W1861" s="227"/>
      <c r="X1861" s="227"/>
      <c r="Y1861" s="227"/>
      <c r="Z1861" s="227"/>
      <c r="AA1861" s="227"/>
      <c r="AB1861" s="227"/>
      <c r="AC1861" s="227"/>
    </row>
    <row r="1862" spans="2:29">
      <c r="B1862" s="66" t="e">
        <f>LEFT(VLOOKUP(K1862,'TCon08 al 2019-02-26'!$A$1:$H$68,6,0),6)</f>
        <v>#N/A</v>
      </c>
      <c r="C1862" s="66" t="e">
        <f t="shared" si="129"/>
        <v>#N/A</v>
      </c>
      <c r="D1862" s="66" t="e">
        <f>VLOOKUP(K1862,'TCon08 al 2019-02-26'!$A$1:$H$68,8,0)</f>
        <v>#N/A</v>
      </c>
      <c r="E1862" s="221">
        <f t="shared" si="130"/>
        <v>1900</v>
      </c>
      <c r="F1862" s="66">
        <f t="shared" si="131"/>
        <v>0</v>
      </c>
      <c r="G1862" s="10" t="str">
        <f t="shared" si="132"/>
        <v>19000</v>
      </c>
      <c r="H1862" s="227"/>
      <c r="I1862" s="227"/>
      <c r="J1862" s="228"/>
      <c r="K1862" s="227"/>
      <c r="L1862" s="227"/>
      <c r="M1862" s="227"/>
      <c r="N1862" s="581"/>
      <c r="O1862" s="227"/>
      <c r="P1862" s="581"/>
      <c r="Q1862" s="227"/>
      <c r="R1862" s="227"/>
      <c r="S1862" s="227"/>
      <c r="T1862" s="227"/>
      <c r="U1862" s="227"/>
      <c r="V1862" s="227"/>
      <c r="W1862" s="227"/>
      <c r="X1862" s="227"/>
      <c r="Y1862" s="227"/>
      <c r="Z1862" s="227"/>
      <c r="AA1862" s="227"/>
      <c r="AB1862" s="227"/>
      <c r="AC1862" s="227"/>
    </row>
    <row r="1863" spans="2:29">
      <c r="B1863" s="66" t="e">
        <f>LEFT(VLOOKUP(K1863,'TCon08 al 2019-02-26'!$A$1:$H$68,6,0),6)</f>
        <v>#N/A</v>
      </c>
      <c r="C1863" s="66" t="e">
        <f t="shared" si="129"/>
        <v>#N/A</v>
      </c>
      <c r="D1863" s="66" t="e">
        <f>VLOOKUP(K1863,'TCon08 al 2019-02-26'!$A$1:$H$68,8,0)</f>
        <v>#N/A</v>
      </c>
      <c r="E1863" s="221">
        <f t="shared" si="130"/>
        <v>1900</v>
      </c>
      <c r="F1863" s="66">
        <f t="shared" si="131"/>
        <v>0</v>
      </c>
      <c r="G1863" s="10" t="str">
        <f t="shared" si="132"/>
        <v>19000</v>
      </c>
      <c r="H1863" s="227"/>
      <c r="I1863" s="227"/>
      <c r="J1863" s="228"/>
      <c r="K1863" s="227"/>
      <c r="L1863" s="227"/>
      <c r="M1863" s="227"/>
      <c r="N1863" s="581"/>
      <c r="O1863" s="227"/>
      <c r="P1863" s="581"/>
      <c r="Q1863" s="227"/>
      <c r="R1863" s="227"/>
      <c r="S1863" s="227"/>
      <c r="T1863" s="227"/>
      <c r="U1863" s="227"/>
      <c r="V1863" s="227"/>
      <c r="W1863" s="227"/>
      <c r="X1863" s="227"/>
      <c r="Y1863" s="227"/>
      <c r="Z1863" s="227"/>
      <c r="AA1863" s="227"/>
      <c r="AB1863" s="227"/>
      <c r="AC1863" s="227"/>
    </row>
    <row r="1864" spans="2:29">
      <c r="B1864" s="66" t="e">
        <f>LEFT(VLOOKUP(K1864,'TCon08 al 2019-02-26'!$A$1:$H$68,6,0),6)</f>
        <v>#N/A</v>
      </c>
      <c r="C1864" s="66" t="e">
        <f t="shared" si="129"/>
        <v>#N/A</v>
      </c>
      <c r="D1864" s="66" t="e">
        <f>VLOOKUP(K1864,'TCon08 al 2019-02-26'!$A$1:$H$68,8,0)</f>
        <v>#N/A</v>
      </c>
      <c r="E1864" s="221">
        <f t="shared" si="130"/>
        <v>1900</v>
      </c>
      <c r="F1864" s="66">
        <f t="shared" si="131"/>
        <v>0</v>
      </c>
      <c r="G1864" s="10" t="str">
        <f t="shared" si="132"/>
        <v>19000</v>
      </c>
      <c r="H1864" s="227"/>
      <c r="I1864" s="227"/>
      <c r="J1864" s="228"/>
      <c r="K1864" s="227"/>
      <c r="L1864" s="227"/>
      <c r="M1864" s="227"/>
      <c r="N1864" s="581"/>
      <c r="O1864" s="227"/>
      <c r="P1864" s="581"/>
      <c r="Q1864" s="227"/>
      <c r="R1864" s="227"/>
      <c r="S1864" s="227"/>
      <c r="T1864" s="227"/>
      <c r="U1864" s="227"/>
      <c r="V1864" s="227"/>
      <c r="W1864" s="227"/>
      <c r="X1864" s="227"/>
      <c r="Y1864" s="227"/>
      <c r="Z1864" s="227"/>
      <c r="AA1864" s="227"/>
      <c r="AB1864" s="227"/>
      <c r="AC1864" s="227"/>
    </row>
    <row r="1865" spans="2:29">
      <c r="B1865" s="66" t="e">
        <f>LEFT(VLOOKUP(K1865,'TCon08 al 2019-02-26'!$A$1:$H$68,6,0),6)</f>
        <v>#N/A</v>
      </c>
      <c r="C1865" s="66" t="e">
        <f t="shared" si="129"/>
        <v>#N/A</v>
      </c>
      <c r="D1865" s="66" t="e">
        <f>VLOOKUP(K1865,'TCon08 al 2019-02-26'!$A$1:$H$68,8,0)</f>
        <v>#N/A</v>
      </c>
      <c r="E1865" s="221">
        <f t="shared" si="130"/>
        <v>1900</v>
      </c>
      <c r="F1865" s="66">
        <f t="shared" si="131"/>
        <v>0</v>
      </c>
      <c r="G1865" s="10" t="str">
        <f t="shared" si="132"/>
        <v>19000</v>
      </c>
      <c r="H1865" s="227"/>
      <c r="I1865" s="227"/>
      <c r="J1865" s="228"/>
      <c r="K1865" s="227"/>
      <c r="L1865" s="227"/>
      <c r="M1865" s="227"/>
      <c r="N1865" s="581"/>
      <c r="O1865" s="227"/>
      <c r="P1865" s="581"/>
      <c r="Q1865" s="227"/>
      <c r="R1865" s="227"/>
      <c r="S1865" s="227"/>
      <c r="T1865" s="227"/>
      <c r="U1865" s="227"/>
      <c r="V1865" s="227"/>
      <c r="W1865" s="227"/>
      <c r="X1865" s="227"/>
      <c r="Y1865" s="227"/>
      <c r="Z1865" s="227"/>
      <c r="AA1865" s="227"/>
      <c r="AB1865" s="227"/>
      <c r="AC1865" s="227"/>
    </row>
    <row r="1866" spans="2:29">
      <c r="B1866" s="66" t="e">
        <f>LEFT(VLOOKUP(K1866,'TCon08 al 2019-02-26'!$A$1:$H$68,6,0),6)</f>
        <v>#N/A</v>
      </c>
      <c r="C1866" s="66" t="e">
        <f t="shared" si="129"/>
        <v>#N/A</v>
      </c>
      <c r="D1866" s="66" t="e">
        <f>VLOOKUP(K1866,'TCon08 al 2019-02-26'!$A$1:$H$68,8,0)</f>
        <v>#N/A</v>
      </c>
      <c r="E1866" s="221">
        <f t="shared" si="130"/>
        <v>1900</v>
      </c>
      <c r="F1866" s="66">
        <f t="shared" si="131"/>
        <v>0</v>
      </c>
      <c r="G1866" s="10" t="str">
        <f t="shared" si="132"/>
        <v>19000</v>
      </c>
      <c r="H1866" s="227"/>
      <c r="I1866" s="227"/>
      <c r="J1866" s="228"/>
      <c r="K1866" s="227"/>
      <c r="L1866" s="227"/>
      <c r="M1866" s="227"/>
      <c r="N1866" s="581"/>
      <c r="O1866" s="227"/>
      <c r="P1866" s="581"/>
      <c r="Q1866" s="227"/>
      <c r="R1866" s="227"/>
      <c r="S1866" s="227"/>
      <c r="T1866" s="227"/>
      <c r="U1866" s="227"/>
      <c r="V1866" s="227"/>
      <c r="W1866" s="227"/>
      <c r="X1866" s="227"/>
      <c r="Y1866" s="227"/>
      <c r="Z1866" s="227"/>
      <c r="AA1866" s="227"/>
      <c r="AB1866" s="227"/>
      <c r="AC1866" s="227"/>
    </row>
    <row r="1867" spans="2:29">
      <c r="B1867" s="66" t="e">
        <f>LEFT(VLOOKUP(K1867,'TCon08 al 2019-02-26'!$A$1:$H$68,6,0),6)</f>
        <v>#N/A</v>
      </c>
      <c r="C1867" s="66" t="e">
        <f t="shared" si="129"/>
        <v>#N/A</v>
      </c>
      <c r="D1867" s="66" t="e">
        <f>VLOOKUP(K1867,'TCon08 al 2019-02-26'!$A$1:$H$68,8,0)</f>
        <v>#N/A</v>
      </c>
      <c r="E1867" s="221">
        <f t="shared" si="130"/>
        <v>1900</v>
      </c>
      <c r="F1867" s="66">
        <f t="shared" si="131"/>
        <v>0</v>
      </c>
      <c r="G1867" s="10" t="str">
        <f t="shared" si="132"/>
        <v>19000</v>
      </c>
      <c r="H1867" s="227"/>
      <c r="I1867" s="227"/>
      <c r="J1867" s="228"/>
      <c r="K1867" s="227"/>
      <c r="L1867" s="227"/>
      <c r="M1867" s="227"/>
      <c r="N1867" s="581"/>
      <c r="O1867" s="227"/>
      <c r="P1867" s="581"/>
      <c r="Q1867" s="227"/>
      <c r="R1867" s="227"/>
      <c r="S1867" s="227"/>
      <c r="T1867" s="227"/>
      <c r="U1867" s="227"/>
      <c r="V1867" s="227"/>
      <c r="W1867" s="227"/>
      <c r="X1867" s="227"/>
      <c r="Y1867" s="227"/>
      <c r="Z1867" s="227"/>
      <c r="AA1867" s="227"/>
      <c r="AB1867" s="227"/>
      <c r="AC1867" s="227"/>
    </row>
    <row r="1868" spans="2:29">
      <c r="B1868" s="66" t="e">
        <f>LEFT(VLOOKUP(K1868,'TCon08 al 2019-02-26'!$A$1:$H$68,6,0),6)</f>
        <v>#N/A</v>
      </c>
      <c r="C1868" s="66" t="e">
        <f t="shared" si="129"/>
        <v>#N/A</v>
      </c>
      <c r="D1868" s="66" t="e">
        <f>VLOOKUP(K1868,'TCon08 al 2019-02-26'!$A$1:$H$68,8,0)</f>
        <v>#N/A</v>
      </c>
      <c r="E1868" s="221">
        <f t="shared" si="130"/>
        <v>1900</v>
      </c>
      <c r="F1868" s="66">
        <f t="shared" si="131"/>
        <v>0</v>
      </c>
      <c r="G1868" s="10" t="str">
        <f t="shared" si="132"/>
        <v>19000</v>
      </c>
      <c r="H1868" s="227"/>
      <c r="I1868" s="227"/>
      <c r="J1868" s="228"/>
      <c r="K1868" s="227"/>
      <c r="L1868" s="227"/>
      <c r="M1868" s="227"/>
      <c r="N1868" s="581"/>
      <c r="O1868" s="227"/>
      <c r="P1868" s="581"/>
      <c r="Q1868" s="227"/>
      <c r="R1868" s="227"/>
      <c r="S1868" s="227"/>
      <c r="T1868" s="227"/>
      <c r="U1868" s="227"/>
      <c r="V1868" s="227"/>
      <c r="W1868" s="227"/>
      <c r="X1868" s="227"/>
      <c r="Y1868" s="227"/>
      <c r="Z1868" s="227"/>
      <c r="AA1868" s="227"/>
      <c r="AB1868" s="227"/>
      <c r="AC1868" s="227"/>
    </row>
    <row r="1869" spans="2:29">
      <c r="B1869" s="66" t="e">
        <f>LEFT(VLOOKUP(K1869,'TCon08 al 2019-02-26'!$A$1:$H$68,6,0),6)</f>
        <v>#N/A</v>
      </c>
      <c r="C1869" s="66" t="e">
        <f t="shared" si="129"/>
        <v>#N/A</v>
      </c>
      <c r="D1869" s="66" t="e">
        <f>VLOOKUP(K1869,'TCon08 al 2019-02-26'!$A$1:$H$68,8,0)</f>
        <v>#N/A</v>
      </c>
      <c r="E1869" s="221">
        <f t="shared" si="130"/>
        <v>1900</v>
      </c>
      <c r="F1869" s="66">
        <f t="shared" si="131"/>
        <v>0</v>
      </c>
      <c r="G1869" s="10" t="str">
        <f t="shared" si="132"/>
        <v>19000</v>
      </c>
      <c r="H1869" s="227"/>
      <c r="I1869" s="227"/>
      <c r="J1869" s="228"/>
      <c r="K1869" s="227"/>
      <c r="L1869" s="227"/>
      <c r="M1869" s="227"/>
      <c r="N1869" s="581"/>
      <c r="O1869" s="227"/>
      <c r="P1869" s="581"/>
      <c r="Q1869" s="227"/>
      <c r="R1869" s="227"/>
      <c r="S1869" s="227"/>
      <c r="T1869" s="227"/>
      <c r="U1869" s="227"/>
      <c r="V1869" s="227"/>
      <c r="W1869" s="227"/>
      <c r="X1869" s="227"/>
      <c r="Y1869" s="227"/>
      <c r="Z1869" s="227"/>
      <c r="AA1869" s="227"/>
      <c r="AB1869" s="227"/>
      <c r="AC1869" s="227"/>
    </row>
    <row r="1870" spans="2:29">
      <c r="B1870" s="66" t="e">
        <f>LEFT(VLOOKUP(K1870,'TCon08 al 2019-02-26'!$A$1:$H$68,6,0),6)</f>
        <v>#N/A</v>
      </c>
      <c r="C1870" s="66" t="e">
        <f t="shared" si="129"/>
        <v>#N/A</v>
      </c>
      <c r="D1870" s="66" t="e">
        <f>VLOOKUP(K1870,'TCon08 al 2019-02-26'!$A$1:$H$68,8,0)</f>
        <v>#N/A</v>
      </c>
      <c r="E1870" s="221">
        <f t="shared" si="130"/>
        <v>1900</v>
      </c>
      <c r="F1870" s="66">
        <f t="shared" si="131"/>
        <v>0</v>
      </c>
      <c r="G1870" s="10" t="str">
        <f t="shared" si="132"/>
        <v>19000</v>
      </c>
      <c r="H1870" s="227"/>
      <c r="I1870" s="227"/>
      <c r="J1870" s="228"/>
      <c r="K1870" s="227"/>
      <c r="L1870" s="227"/>
      <c r="M1870" s="227"/>
      <c r="N1870" s="581"/>
      <c r="O1870" s="227"/>
      <c r="P1870" s="581"/>
      <c r="Q1870" s="227"/>
      <c r="R1870" s="227"/>
      <c r="S1870" s="227"/>
      <c r="T1870" s="227"/>
      <c r="U1870" s="227"/>
      <c r="V1870" s="227"/>
      <c r="W1870" s="227"/>
      <c r="X1870" s="227"/>
      <c r="Y1870" s="227"/>
      <c r="Z1870" s="227"/>
      <c r="AA1870" s="227"/>
      <c r="AB1870" s="227"/>
      <c r="AC1870" s="227"/>
    </row>
    <row r="1871" spans="2:29">
      <c r="B1871" s="66" t="e">
        <f>LEFT(VLOOKUP(K1871,'TCon08 al 2019-02-26'!$A$1:$H$68,6,0),6)</f>
        <v>#N/A</v>
      </c>
      <c r="C1871" s="66" t="e">
        <f t="shared" si="129"/>
        <v>#N/A</v>
      </c>
      <c r="D1871" s="66" t="e">
        <f>VLOOKUP(K1871,'TCon08 al 2019-02-26'!$A$1:$H$68,8,0)</f>
        <v>#N/A</v>
      </c>
      <c r="E1871" s="221">
        <f t="shared" si="130"/>
        <v>1900</v>
      </c>
      <c r="F1871" s="66">
        <f t="shared" si="131"/>
        <v>0</v>
      </c>
      <c r="G1871" s="10" t="str">
        <f t="shared" si="132"/>
        <v>19000</v>
      </c>
      <c r="H1871" s="227"/>
      <c r="I1871" s="227"/>
      <c r="J1871" s="228"/>
      <c r="K1871" s="227"/>
      <c r="L1871" s="227"/>
      <c r="M1871" s="227"/>
      <c r="N1871" s="581"/>
      <c r="O1871" s="227"/>
      <c r="P1871" s="581"/>
      <c r="Q1871" s="227"/>
      <c r="R1871" s="227"/>
      <c r="S1871" s="227"/>
      <c r="T1871" s="227"/>
      <c r="U1871" s="227"/>
      <c r="V1871" s="227"/>
      <c r="W1871" s="227"/>
      <c r="X1871" s="227"/>
      <c r="Y1871" s="227"/>
      <c r="Z1871" s="227"/>
      <c r="AA1871" s="227"/>
      <c r="AB1871" s="227"/>
      <c r="AC1871" s="227"/>
    </row>
    <row r="1872" spans="2:29">
      <c r="B1872" s="66" t="e">
        <f>LEFT(VLOOKUP(K1872,'TCon08 al 2019-02-26'!$A$1:$H$68,6,0),6)</f>
        <v>#N/A</v>
      </c>
      <c r="C1872" s="66" t="e">
        <f t="shared" si="129"/>
        <v>#N/A</v>
      </c>
      <c r="D1872" s="66" t="e">
        <f>VLOOKUP(K1872,'TCon08 al 2019-02-26'!$A$1:$H$68,8,0)</f>
        <v>#N/A</v>
      </c>
      <c r="E1872" s="221">
        <f t="shared" si="130"/>
        <v>1900</v>
      </c>
      <c r="F1872" s="66">
        <f t="shared" si="131"/>
        <v>0</v>
      </c>
      <c r="G1872" s="10" t="str">
        <f t="shared" si="132"/>
        <v>19000</v>
      </c>
      <c r="H1872" s="227"/>
      <c r="I1872" s="227"/>
      <c r="J1872" s="228"/>
      <c r="K1872" s="227"/>
      <c r="L1872" s="227"/>
      <c r="M1872" s="227"/>
      <c r="N1872" s="581"/>
      <c r="O1872" s="227"/>
      <c r="P1872" s="581"/>
      <c r="Q1872" s="227"/>
      <c r="R1872" s="227"/>
      <c r="S1872" s="227"/>
      <c r="T1872" s="227"/>
      <c r="U1872" s="227"/>
      <c r="V1872" s="227"/>
      <c r="W1872" s="227"/>
      <c r="X1872" s="227"/>
      <c r="Y1872" s="227"/>
      <c r="Z1872" s="227"/>
      <c r="AA1872" s="227"/>
      <c r="AB1872" s="227"/>
      <c r="AC1872" s="227"/>
    </row>
    <row r="1873" spans="2:29">
      <c r="B1873" s="66" t="e">
        <f>LEFT(VLOOKUP(K1873,'TCon08 al 2019-02-26'!$A$1:$H$68,6,0),6)</f>
        <v>#N/A</v>
      </c>
      <c r="C1873" s="66" t="e">
        <f t="shared" si="129"/>
        <v>#N/A</v>
      </c>
      <c r="D1873" s="66" t="e">
        <f>VLOOKUP(K1873,'TCon08 al 2019-02-26'!$A$1:$H$68,8,0)</f>
        <v>#N/A</v>
      </c>
      <c r="E1873" s="221">
        <f t="shared" si="130"/>
        <v>1900</v>
      </c>
      <c r="F1873" s="66">
        <f t="shared" si="131"/>
        <v>0</v>
      </c>
      <c r="G1873" s="10" t="str">
        <f t="shared" si="132"/>
        <v>19000</v>
      </c>
      <c r="H1873" s="227"/>
      <c r="I1873" s="227"/>
      <c r="J1873" s="228"/>
      <c r="K1873" s="227"/>
      <c r="L1873" s="227"/>
      <c r="M1873" s="227"/>
      <c r="N1873" s="581"/>
      <c r="O1873" s="227"/>
      <c r="P1873" s="581"/>
      <c r="Q1873" s="227"/>
      <c r="R1873" s="227"/>
      <c r="S1873" s="227"/>
      <c r="T1873" s="227"/>
      <c r="U1873" s="227"/>
      <c r="V1873" s="227"/>
      <c r="W1873" s="227"/>
      <c r="X1873" s="227"/>
      <c r="Y1873" s="227"/>
      <c r="Z1873" s="227"/>
      <c r="AA1873" s="227"/>
      <c r="AB1873" s="227"/>
      <c r="AC1873" s="227"/>
    </row>
    <row r="1874" spans="2:29">
      <c r="B1874" s="66" t="e">
        <f>LEFT(VLOOKUP(K1874,'TCon08 al 2019-02-26'!$A$1:$H$68,6,0),6)</f>
        <v>#N/A</v>
      </c>
      <c r="C1874" s="66" t="e">
        <f t="shared" si="129"/>
        <v>#N/A</v>
      </c>
      <c r="D1874" s="66" t="e">
        <f>VLOOKUP(K1874,'TCon08 al 2019-02-26'!$A$1:$H$68,8,0)</f>
        <v>#N/A</v>
      </c>
      <c r="E1874" s="221">
        <f t="shared" si="130"/>
        <v>1900</v>
      </c>
      <c r="F1874" s="66">
        <f t="shared" si="131"/>
        <v>0</v>
      </c>
      <c r="G1874" s="10" t="str">
        <f t="shared" si="132"/>
        <v>19000</v>
      </c>
      <c r="H1874" s="227"/>
      <c r="I1874" s="227"/>
      <c r="J1874" s="228"/>
      <c r="K1874" s="227"/>
      <c r="L1874" s="227"/>
      <c r="M1874" s="227"/>
      <c r="N1874" s="581"/>
      <c r="O1874" s="227"/>
      <c r="P1874" s="581"/>
      <c r="Q1874" s="227"/>
      <c r="R1874" s="227"/>
      <c r="S1874" s="227"/>
      <c r="T1874" s="227"/>
      <c r="U1874" s="227"/>
      <c r="V1874" s="227"/>
      <c r="W1874" s="227"/>
      <c r="X1874" s="227"/>
      <c r="Y1874" s="227"/>
      <c r="Z1874" s="227"/>
      <c r="AA1874" s="227"/>
      <c r="AB1874" s="227"/>
      <c r="AC1874" s="227"/>
    </row>
    <row r="1875" spans="2:29">
      <c r="B1875" s="66" t="e">
        <f>LEFT(VLOOKUP(K1875,'TCon08 al 2019-02-26'!$A$1:$H$68,6,0),6)</f>
        <v>#N/A</v>
      </c>
      <c r="C1875" s="66" t="e">
        <f t="shared" si="129"/>
        <v>#N/A</v>
      </c>
      <c r="D1875" s="66" t="e">
        <f>VLOOKUP(K1875,'TCon08 al 2019-02-26'!$A$1:$H$68,8,0)</f>
        <v>#N/A</v>
      </c>
      <c r="E1875" s="221">
        <f t="shared" si="130"/>
        <v>1900</v>
      </c>
      <c r="F1875" s="66">
        <f t="shared" si="131"/>
        <v>0</v>
      </c>
      <c r="G1875" s="10" t="str">
        <f t="shared" si="132"/>
        <v>19000</v>
      </c>
      <c r="H1875" s="227"/>
      <c r="I1875" s="227"/>
      <c r="J1875" s="228"/>
      <c r="K1875" s="227"/>
      <c r="L1875" s="227"/>
      <c r="M1875" s="227"/>
      <c r="N1875" s="581"/>
      <c r="O1875" s="227"/>
      <c r="P1875" s="581"/>
      <c r="Q1875" s="227"/>
      <c r="R1875" s="227"/>
      <c r="S1875" s="227"/>
      <c r="T1875" s="227"/>
      <c r="U1875" s="227"/>
      <c r="V1875" s="227"/>
      <c r="W1875" s="227"/>
      <c r="X1875" s="227"/>
      <c r="Y1875" s="227"/>
      <c r="Z1875" s="227"/>
      <c r="AA1875" s="227"/>
      <c r="AB1875" s="227"/>
      <c r="AC1875" s="227"/>
    </row>
    <row r="1876" spans="2:29">
      <c r="B1876" s="66" t="e">
        <f>LEFT(VLOOKUP(K1876,'TCon08 al 2019-02-26'!$A$1:$H$68,6,0),6)</f>
        <v>#N/A</v>
      </c>
      <c r="C1876" s="66" t="e">
        <f t="shared" si="129"/>
        <v>#N/A</v>
      </c>
      <c r="D1876" s="66" t="e">
        <f>VLOOKUP(K1876,'TCon08 al 2019-02-26'!$A$1:$H$68,8,0)</f>
        <v>#N/A</v>
      </c>
      <c r="E1876" s="221">
        <f t="shared" si="130"/>
        <v>1900</v>
      </c>
      <c r="F1876" s="66">
        <f t="shared" si="131"/>
        <v>0</v>
      </c>
      <c r="G1876" s="10" t="str">
        <f t="shared" si="132"/>
        <v>19000</v>
      </c>
      <c r="H1876" s="227"/>
      <c r="I1876" s="227"/>
      <c r="J1876" s="228"/>
      <c r="K1876" s="227"/>
      <c r="L1876" s="227"/>
      <c r="M1876" s="227"/>
      <c r="N1876" s="581"/>
      <c r="O1876" s="227"/>
      <c r="P1876" s="581"/>
      <c r="Q1876" s="227"/>
      <c r="R1876" s="227"/>
      <c r="S1876" s="227"/>
      <c r="T1876" s="227"/>
      <c r="U1876" s="227"/>
      <c r="V1876" s="227"/>
      <c r="W1876" s="227"/>
      <c r="X1876" s="227"/>
      <c r="Y1876" s="227"/>
      <c r="Z1876" s="227"/>
      <c r="AA1876" s="227"/>
      <c r="AB1876" s="227"/>
      <c r="AC1876" s="227"/>
    </row>
    <row r="1877" spans="2:29">
      <c r="B1877" s="66" t="e">
        <f>LEFT(VLOOKUP(K1877,'TCon08 al 2019-02-26'!$A$1:$H$68,6,0),6)</f>
        <v>#N/A</v>
      </c>
      <c r="C1877" s="66" t="e">
        <f t="shared" si="129"/>
        <v>#N/A</v>
      </c>
      <c r="D1877" s="66" t="e">
        <f>VLOOKUP(K1877,'TCon08 al 2019-02-26'!$A$1:$H$68,8,0)</f>
        <v>#N/A</v>
      </c>
      <c r="E1877" s="221">
        <f t="shared" si="130"/>
        <v>1900</v>
      </c>
      <c r="F1877" s="66">
        <f t="shared" si="131"/>
        <v>0</v>
      </c>
      <c r="G1877" s="10" t="str">
        <f t="shared" si="132"/>
        <v>19000</v>
      </c>
      <c r="H1877" s="227"/>
      <c r="I1877" s="227"/>
      <c r="J1877" s="228"/>
      <c r="K1877" s="227"/>
      <c r="L1877" s="227"/>
      <c r="M1877" s="227"/>
      <c r="N1877" s="581"/>
      <c r="O1877" s="227"/>
      <c r="P1877" s="581"/>
      <c r="Q1877" s="227"/>
      <c r="R1877" s="227"/>
      <c r="S1877" s="227"/>
      <c r="T1877" s="227"/>
      <c r="U1877" s="227"/>
      <c r="V1877" s="227"/>
      <c r="W1877" s="227"/>
      <c r="X1877" s="227"/>
      <c r="Y1877" s="227"/>
      <c r="Z1877" s="227"/>
      <c r="AA1877" s="227"/>
      <c r="AB1877" s="227"/>
      <c r="AC1877" s="227"/>
    </row>
    <row r="1878" spans="2:29">
      <c r="B1878" s="66" t="e">
        <f>LEFT(VLOOKUP(K1878,'TCon08 al 2019-02-26'!$A$1:$H$68,6,0),6)</f>
        <v>#N/A</v>
      </c>
      <c r="C1878" s="66" t="e">
        <f t="shared" si="129"/>
        <v>#N/A</v>
      </c>
      <c r="D1878" s="66" t="e">
        <f>VLOOKUP(K1878,'TCon08 al 2019-02-26'!$A$1:$H$68,8,0)</f>
        <v>#N/A</v>
      </c>
      <c r="E1878" s="221">
        <f t="shared" si="130"/>
        <v>1900</v>
      </c>
      <c r="F1878" s="66">
        <f t="shared" si="131"/>
        <v>0</v>
      </c>
      <c r="G1878" s="10" t="str">
        <f t="shared" si="132"/>
        <v>19000</v>
      </c>
      <c r="H1878" s="227"/>
      <c r="I1878" s="227"/>
      <c r="J1878" s="228"/>
      <c r="K1878" s="227"/>
      <c r="L1878" s="227"/>
      <c r="M1878" s="227"/>
      <c r="N1878" s="581"/>
      <c r="O1878" s="227"/>
      <c r="P1878" s="581"/>
      <c r="Q1878" s="227"/>
      <c r="R1878" s="227"/>
      <c r="S1878" s="227"/>
      <c r="T1878" s="227"/>
      <c r="U1878" s="227"/>
      <c r="V1878" s="227"/>
      <c r="W1878" s="227"/>
      <c r="X1878" s="227"/>
      <c r="Y1878" s="227"/>
      <c r="Z1878" s="227"/>
      <c r="AA1878" s="227"/>
      <c r="AB1878" s="227"/>
      <c r="AC1878" s="227"/>
    </row>
    <row r="1879" spans="2:29">
      <c r="B1879" s="66" t="e">
        <f>LEFT(VLOOKUP(K1879,'TCon08 al 2019-02-26'!$A$1:$H$68,6,0),6)</f>
        <v>#N/A</v>
      </c>
      <c r="C1879" s="66" t="e">
        <f t="shared" si="129"/>
        <v>#N/A</v>
      </c>
      <c r="D1879" s="66" t="e">
        <f>VLOOKUP(K1879,'TCon08 al 2019-02-26'!$A$1:$H$68,8,0)</f>
        <v>#N/A</v>
      </c>
      <c r="E1879" s="221">
        <f t="shared" si="130"/>
        <v>1900</v>
      </c>
      <c r="F1879" s="66">
        <f t="shared" si="131"/>
        <v>0</v>
      </c>
      <c r="G1879" s="10" t="str">
        <f t="shared" si="132"/>
        <v>19000</v>
      </c>
      <c r="H1879" s="227"/>
      <c r="I1879" s="227"/>
      <c r="J1879" s="228"/>
      <c r="K1879" s="227"/>
      <c r="L1879" s="227"/>
      <c r="M1879" s="227"/>
      <c r="N1879" s="581"/>
      <c r="O1879" s="227"/>
      <c r="P1879" s="581"/>
      <c r="Q1879" s="227"/>
      <c r="R1879" s="227"/>
      <c r="S1879" s="227"/>
      <c r="T1879" s="227"/>
      <c r="U1879" s="227"/>
      <c r="V1879" s="227"/>
      <c r="W1879" s="227"/>
      <c r="X1879" s="227"/>
      <c r="Y1879" s="227"/>
      <c r="Z1879" s="227"/>
      <c r="AA1879" s="227"/>
      <c r="AB1879" s="227"/>
      <c r="AC1879" s="227"/>
    </row>
    <row r="1880" spans="2:29">
      <c r="B1880" s="66" t="e">
        <f>LEFT(VLOOKUP(K1880,'TCon08 al 2019-02-26'!$A$1:$H$68,6,0),6)</f>
        <v>#N/A</v>
      </c>
      <c r="C1880" s="66" t="e">
        <f t="shared" si="129"/>
        <v>#N/A</v>
      </c>
      <c r="D1880" s="66" t="e">
        <f>VLOOKUP(K1880,'TCon08 al 2019-02-26'!$A$1:$H$68,8,0)</f>
        <v>#N/A</v>
      </c>
      <c r="E1880" s="221">
        <f t="shared" si="130"/>
        <v>1900</v>
      </c>
      <c r="F1880" s="66">
        <f t="shared" si="131"/>
        <v>0</v>
      </c>
      <c r="G1880" s="10" t="str">
        <f t="shared" si="132"/>
        <v>19000</v>
      </c>
      <c r="H1880" s="227"/>
      <c r="I1880" s="227"/>
      <c r="J1880" s="228"/>
      <c r="K1880" s="227"/>
      <c r="L1880" s="227"/>
      <c r="M1880" s="227"/>
      <c r="N1880" s="581"/>
      <c r="O1880" s="227"/>
      <c r="P1880" s="581"/>
      <c r="Q1880" s="227"/>
      <c r="R1880" s="227"/>
      <c r="S1880" s="227"/>
      <c r="T1880" s="227"/>
      <c r="U1880" s="227"/>
      <c r="V1880" s="227"/>
      <c r="W1880" s="227"/>
      <c r="X1880" s="227"/>
      <c r="Y1880" s="227"/>
      <c r="Z1880" s="227"/>
      <c r="AA1880" s="227"/>
      <c r="AB1880" s="227"/>
      <c r="AC1880" s="227"/>
    </row>
    <row r="1881" spans="2:29">
      <c r="B1881" s="66" t="e">
        <f>LEFT(VLOOKUP(K1881,'TCon08 al 2019-02-26'!$A$1:$H$68,6,0),6)</f>
        <v>#N/A</v>
      </c>
      <c r="C1881" s="66" t="e">
        <f t="shared" si="129"/>
        <v>#N/A</v>
      </c>
      <c r="D1881" s="66" t="e">
        <f>VLOOKUP(K1881,'TCon08 al 2019-02-26'!$A$1:$H$68,8,0)</f>
        <v>#N/A</v>
      </c>
      <c r="E1881" s="221">
        <f t="shared" si="130"/>
        <v>1900</v>
      </c>
      <c r="F1881" s="66">
        <f t="shared" si="131"/>
        <v>0</v>
      </c>
      <c r="G1881" s="10" t="str">
        <f t="shared" si="132"/>
        <v>19000</v>
      </c>
      <c r="H1881" s="227"/>
      <c r="I1881" s="227"/>
      <c r="J1881" s="228"/>
      <c r="K1881" s="227"/>
      <c r="L1881" s="227"/>
      <c r="M1881" s="227"/>
      <c r="N1881" s="581"/>
      <c r="O1881" s="227"/>
      <c r="P1881" s="581"/>
      <c r="Q1881" s="227"/>
      <c r="R1881" s="227"/>
      <c r="S1881" s="227"/>
      <c r="T1881" s="227"/>
      <c r="U1881" s="227"/>
      <c r="V1881" s="227"/>
      <c r="W1881" s="227"/>
      <c r="X1881" s="227"/>
      <c r="Y1881" s="227"/>
      <c r="Z1881" s="227"/>
      <c r="AA1881" s="227"/>
      <c r="AB1881" s="227"/>
      <c r="AC1881" s="227"/>
    </row>
    <row r="1882" spans="2:29">
      <c r="B1882" s="66" t="e">
        <f>LEFT(VLOOKUP(K1882,'TCon08 al 2019-02-26'!$A$1:$H$68,6,0),6)</f>
        <v>#N/A</v>
      </c>
      <c r="C1882" s="66" t="e">
        <f t="shared" si="129"/>
        <v>#N/A</v>
      </c>
      <c r="D1882" s="66" t="e">
        <f>VLOOKUP(K1882,'TCon08 al 2019-02-26'!$A$1:$H$68,8,0)</f>
        <v>#N/A</v>
      </c>
      <c r="E1882" s="221">
        <f t="shared" si="130"/>
        <v>1900</v>
      </c>
      <c r="F1882" s="66">
        <f t="shared" si="131"/>
        <v>0</v>
      </c>
      <c r="G1882" s="10" t="str">
        <f t="shared" si="132"/>
        <v>19000</v>
      </c>
      <c r="H1882" s="227"/>
      <c r="I1882" s="227"/>
      <c r="J1882" s="228"/>
      <c r="K1882" s="227"/>
      <c r="L1882" s="227"/>
      <c r="M1882" s="227"/>
      <c r="N1882" s="581"/>
      <c r="O1882" s="227"/>
      <c r="P1882" s="581"/>
      <c r="Q1882" s="227"/>
      <c r="R1882" s="227"/>
      <c r="S1882" s="227"/>
      <c r="T1882" s="227"/>
      <c r="U1882" s="227"/>
      <c r="V1882" s="227"/>
      <c r="W1882" s="227"/>
      <c r="X1882" s="227"/>
      <c r="Y1882" s="227"/>
      <c r="Z1882" s="227"/>
      <c r="AA1882" s="227"/>
      <c r="AB1882" s="227"/>
      <c r="AC1882" s="227"/>
    </row>
    <row r="1883" spans="2:29">
      <c r="B1883" s="66" t="e">
        <f>LEFT(VLOOKUP(K1883,'TCon08 al 2019-02-26'!$A$1:$H$68,6,0),6)</f>
        <v>#N/A</v>
      </c>
      <c r="C1883" s="66" t="e">
        <f t="shared" si="129"/>
        <v>#N/A</v>
      </c>
      <c r="D1883" s="66" t="e">
        <f>VLOOKUP(K1883,'TCon08 al 2019-02-26'!$A$1:$H$68,8,0)</f>
        <v>#N/A</v>
      </c>
      <c r="E1883" s="221">
        <f t="shared" si="130"/>
        <v>1900</v>
      </c>
      <c r="F1883" s="66">
        <f t="shared" si="131"/>
        <v>0</v>
      </c>
      <c r="G1883" s="10" t="str">
        <f t="shared" si="132"/>
        <v>19000</v>
      </c>
      <c r="H1883" s="227"/>
      <c r="I1883" s="227"/>
      <c r="J1883" s="228"/>
      <c r="K1883" s="227"/>
      <c r="L1883" s="227"/>
      <c r="M1883" s="227"/>
      <c r="N1883" s="581"/>
      <c r="O1883" s="227"/>
      <c r="P1883" s="581"/>
      <c r="Q1883" s="227"/>
      <c r="R1883" s="227"/>
      <c r="S1883" s="227"/>
      <c r="T1883" s="227"/>
      <c r="U1883" s="227"/>
      <c r="V1883" s="227"/>
      <c r="W1883" s="227"/>
      <c r="X1883" s="227"/>
      <c r="Y1883" s="227"/>
      <c r="Z1883" s="227"/>
      <c r="AA1883" s="227"/>
      <c r="AB1883" s="227"/>
      <c r="AC1883" s="227"/>
    </row>
    <row r="1884" spans="2:29">
      <c r="B1884" s="66" t="e">
        <f>LEFT(VLOOKUP(K1884,'TCon08 al 2019-02-26'!$A$1:$H$68,6,0),6)</f>
        <v>#N/A</v>
      </c>
      <c r="C1884" s="66" t="e">
        <f t="shared" si="129"/>
        <v>#N/A</v>
      </c>
      <c r="D1884" s="66" t="e">
        <f>VLOOKUP(K1884,'TCon08 al 2019-02-26'!$A$1:$H$68,8,0)</f>
        <v>#N/A</v>
      </c>
      <c r="E1884" s="221">
        <f t="shared" si="130"/>
        <v>1900</v>
      </c>
      <c r="F1884" s="66">
        <f t="shared" si="131"/>
        <v>0</v>
      </c>
      <c r="G1884" s="10" t="str">
        <f t="shared" si="132"/>
        <v>19000</v>
      </c>
      <c r="H1884" s="227"/>
      <c r="I1884" s="227"/>
      <c r="J1884" s="228"/>
      <c r="K1884" s="227"/>
      <c r="L1884" s="227"/>
      <c r="M1884" s="227"/>
      <c r="N1884" s="581"/>
      <c r="O1884" s="227"/>
      <c r="P1884" s="581"/>
      <c r="Q1884" s="227"/>
      <c r="R1884" s="227"/>
      <c r="S1884" s="227"/>
      <c r="T1884" s="227"/>
      <c r="U1884" s="227"/>
      <c r="V1884" s="227"/>
      <c r="W1884" s="227"/>
      <c r="X1884" s="227"/>
      <c r="Y1884" s="227"/>
      <c r="Z1884" s="227"/>
      <c r="AA1884" s="227"/>
      <c r="AB1884" s="227"/>
      <c r="AC1884" s="227"/>
    </row>
    <row r="1885" spans="2:29">
      <c r="B1885" s="66" t="e">
        <f>LEFT(VLOOKUP(K1885,'TCon08 al 2019-02-26'!$A$1:$H$68,6,0),6)</f>
        <v>#N/A</v>
      </c>
      <c r="C1885" s="66" t="e">
        <f t="shared" si="129"/>
        <v>#N/A</v>
      </c>
      <c r="D1885" s="66" t="e">
        <f>VLOOKUP(K1885,'TCon08 al 2019-02-26'!$A$1:$H$68,8,0)</f>
        <v>#N/A</v>
      </c>
      <c r="E1885" s="221">
        <f t="shared" si="130"/>
        <v>1900</v>
      </c>
      <c r="F1885" s="66">
        <f t="shared" si="131"/>
        <v>0</v>
      </c>
      <c r="G1885" s="10" t="str">
        <f t="shared" si="132"/>
        <v>19000</v>
      </c>
      <c r="H1885" s="227"/>
      <c r="I1885" s="227"/>
      <c r="J1885" s="228"/>
      <c r="K1885" s="227"/>
      <c r="L1885" s="227"/>
      <c r="M1885" s="227"/>
      <c r="N1885" s="581"/>
      <c r="O1885" s="227"/>
      <c r="P1885" s="581"/>
      <c r="Q1885" s="227"/>
      <c r="R1885" s="227"/>
      <c r="S1885" s="227"/>
      <c r="T1885" s="227"/>
      <c r="U1885" s="227"/>
      <c r="V1885" s="227"/>
      <c r="W1885" s="227"/>
      <c r="X1885" s="227"/>
      <c r="Y1885" s="227"/>
      <c r="Z1885" s="227"/>
      <c r="AA1885" s="227"/>
      <c r="AB1885" s="227"/>
      <c r="AC1885" s="227"/>
    </row>
    <row r="1886" spans="2:29">
      <c r="B1886" s="66" t="e">
        <f>LEFT(VLOOKUP(K1886,'TCon08 al 2019-02-26'!$A$1:$H$68,6,0),6)</f>
        <v>#N/A</v>
      </c>
      <c r="C1886" s="66" t="e">
        <f t="shared" si="129"/>
        <v>#N/A</v>
      </c>
      <c r="D1886" s="66" t="e">
        <f>VLOOKUP(K1886,'TCon08 al 2019-02-26'!$A$1:$H$68,8,0)</f>
        <v>#N/A</v>
      </c>
      <c r="E1886" s="221">
        <f t="shared" si="130"/>
        <v>1900</v>
      </c>
      <c r="F1886" s="66">
        <f t="shared" si="131"/>
        <v>0</v>
      </c>
      <c r="G1886" s="10" t="str">
        <f t="shared" si="132"/>
        <v>19000</v>
      </c>
      <c r="H1886" s="227"/>
      <c r="I1886" s="227"/>
      <c r="J1886" s="228"/>
      <c r="K1886" s="227"/>
      <c r="L1886" s="227"/>
      <c r="M1886" s="227"/>
      <c r="N1886" s="581"/>
      <c r="O1886" s="227"/>
      <c r="P1886" s="581"/>
      <c r="Q1886" s="227"/>
      <c r="R1886" s="227"/>
      <c r="S1886" s="227"/>
      <c r="T1886" s="227"/>
      <c r="U1886" s="227"/>
      <c r="V1886" s="227"/>
      <c r="W1886" s="227"/>
      <c r="X1886" s="227"/>
      <c r="Y1886" s="227"/>
      <c r="Z1886" s="227"/>
      <c r="AA1886" s="227"/>
      <c r="AB1886" s="227"/>
      <c r="AC1886" s="227"/>
    </row>
    <row r="1887" spans="2:29">
      <c r="B1887" s="66" t="e">
        <f>LEFT(VLOOKUP(K1887,'TCon08 al 2019-02-26'!$A$1:$H$68,6,0),6)</f>
        <v>#N/A</v>
      </c>
      <c r="C1887" s="66" t="e">
        <f t="shared" si="129"/>
        <v>#N/A</v>
      </c>
      <c r="D1887" s="66" t="e">
        <f>VLOOKUP(K1887,'TCon08 al 2019-02-26'!$A$1:$H$68,8,0)</f>
        <v>#N/A</v>
      </c>
      <c r="E1887" s="221">
        <f t="shared" si="130"/>
        <v>1900</v>
      </c>
      <c r="F1887" s="66">
        <f t="shared" si="131"/>
        <v>0</v>
      </c>
      <c r="G1887" s="10" t="str">
        <f t="shared" si="132"/>
        <v>19000</v>
      </c>
      <c r="H1887" s="227"/>
      <c r="I1887" s="227"/>
      <c r="J1887" s="228"/>
      <c r="K1887" s="227"/>
      <c r="L1887" s="227"/>
      <c r="M1887" s="227"/>
      <c r="N1887" s="581"/>
      <c r="O1887" s="227"/>
      <c r="P1887" s="581"/>
      <c r="Q1887" s="227"/>
      <c r="R1887" s="227"/>
      <c r="S1887" s="227"/>
      <c r="T1887" s="227"/>
      <c r="U1887" s="227"/>
      <c r="V1887" s="227"/>
      <c r="W1887" s="227"/>
      <c r="X1887" s="227"/>
      <c r="Y1887" s="227"/>
      <c r="Z1887" s="227"/>
      <c r="AA1887" s="227"/>
      <c r="AB1887" s="227"/>
      <c r="AC1887" s="227"/>
    </row>
    <row r="1888" spans="2:29">
      <c r="B1888" s="66" t="e">
        <f>LEFT(VLOOKUP(K1888,'TCon08 al 2019-02-26'!$A$1:$H$68,6,0),6)</f>
        <v>#N/A</v>
      </c>
      <c r="C1888" s="66" t="e">
        <f t="shared" si="129"/>
        <v>#N/A</v>
      </c>
      <c r="D1888" s="66" t="e">
        <f>VLOOKUP(K1888,'TCon08 al 2019-02-26'!$A$1:$H$68,8,0)</f>
        <v>#N/A</v>
      </c>
      <c r="E1888" s="221">
        <f t="shared" si="130"/>
        <v>1900</v>
      </c>
      <c r="F1888" s="66">
        <f t="shared" si="131"/>
        <v>0</v>
      </c>
      <c r="G1888" s="10" t="str">
        <f t="shared" si="132"/>
        <v>19000</v>
      </c>
      <c r="H1888" s="227"/>
      <c r="I1888" s="227"/>
      <c r="J1888" s="228"/>
      <c r="K1888" s="227"/>
      <c r="L1888" s="227"/>
      <c r="M1888" s="227"/>
      <c r="N1888" s="581"/>
      <c r="O1888" s="227"/>
      <c r="P1888" s="581"/>
      <c r="Q1888" s="227"/>
      <c r="R1888" s="227"/>
      <c r="S1888" s="227"/>
      <c r="T1888" s="227"/>
      <c r="U1888" s="227"/>
      <c r="V1888" s="227"/>
      <c r="W1888" s="227"/>
      <c r="X1888" s="227"/>
      <c r="Y1888" s="227"/>
      <c r="Z1888" s="227"/>
      <c r="AA1888" s="227"/>
      <c r="AB1888" s="227"/>
      <c r="AC1888" s="227"/>
    </row>
    <row r="1889" spans="2:29">
      <c r="B1889" s="66" t="e">
        <f>LEFT(VLOOKUP(K1889,'TCon08 al 2019-02-26'!$A$1:$H$68,6,0),6)</f>
        <v>#N/A</v>
      </c>
      <c r="C1889" s="66" t="e">
        <f t="shared" si="129"/>
        <v>#N/A</v>
      </c>
      <c r="D1889" s="66" t="e">
        <f>VLOOKUP(K1889,'TCon08 al 2019-02-26'!$A$1:$H$68,8,0)</f>
        <v>#N/A</v>
      </c>
      <c r="E1889" s="221">
        <f t="shared" si="130"/>
        <v>1900</v>
      </c>
      <c r="F1889" s="66">
        <f t="shared" si="131"/>
        <v>0</v>
      </c>
      <c r="G1889" s="10" t="str">
        <f t="shared" si="132"/>
        <v>19000</v>
      </c>
      <c r="H1889" s="227"/>
      <c r="I1889" s="227"/>
      <c r="J1889" s="228"/>
      <c r="K1889" s="227"/>
      <c r="L1889" s="227"/>
      <c r="M1889" s="227"/>
      <c r="N1889" s="581"/>
      <c r="O1889" s="227"/>
      <c r="P1889" s="581"/>
      <c r="Q1889" s="227"/>
      <c r="R1889" s="227"/>
      <c r="S1889" s="227"/>
      <c r="T1889" s="227"/>
      <c r="U1889" s="227"/>
      <c r="V1889" s="227"/>
      <c r="W1889" s="227"/>
      <c r="X1889" s="227"/>
      <c r="Y1889" s="227"/>
      <c r="Z1889" s="227"/>
      <c r="AA1889" s="227"/>
      <c r="AB1889" s="227"/>
      <c r="AC1889" s="227"/>
    </row>
    <row r="1890" spans="2:29">
      <c r="B1890" s="66" t="e">
        <f>LEFT(VLOOKUP(K1890,'TCon08 al 2019-02-26'!$A$1:$H$68,6,0),6)</f>
        <v>#N/A</v>
      </c>
      <c r="C1890" s="66" t="e">
        <f t="shared" si="129"/>
        <v>#N/A</v>
      </c>
      <c r="D1890" s="66" t="e">
        <f>VLOOKUP(K1890,'TCon08 al 2019-02-26'!$A$1:$H$68,8,0)</f>
        <v>#N/A</v>
      </c>
      <c r="E1890" s="221">
        <f t="shared" si="130"/>
        <v>1900</v>
      </c>
      <c r="F1890" s="66">
        <f t="shared" si="131"/>
        <v>0</v>
      </c>
      <c r="G1890" s="10" t="str">
        <f t="shared" si="132"/>
        <v>19000</v>
      </c>
      <c r="H1890" s="227"/>
      <c r="I1890" s="227"/>
      <c r="J1890" s="228"/>
      <c r="K1890" s="227"/>
      <c r="L1890" s="227"/>
      <c r="M1890" s="227"/>
      <c r="N1890" s="581"/>
      <c r="O1890" s="227"/>
      <c r="P1890" s="581"/>
      <c r="Q1890" s="227"/>
      <c r="R1890" s="227"/>
      <c r="S1890" s="227"/>
      <c r="T1890" s="227"/>
      <c r="U1890" s="227"/>
      <c r="V1890" s="227"/>
      <c r="W1890" s="227"/>
      <c r="X1890" s="227"/>
      <c r="Y1890" s="227"/>
      <c r="Z1890" s="227"/>
      <c r="AA1890" s="227"/>
      <c r="AB1890" s="227"/>
      <c r="AC1890" s="227"/>
    </row>
    <row r="1891" spans="2:29">
      <c r="B1891" s="66" t="e">
        <f>LEFT(VLOOKUP(K1891,'TCon08 al 2019-02-26'!$A$1:$H$68,6,0),6)</f>
        <v>#N/A</v>
      </c>
      <c r="C1891" s="66" t="e">
        <f t="shared" si="129"/>
        <v>#N/A</v>
      </c>
      <c r="D1891" s="66" t="e">
        <f>VLOOKUP(K1891,'TCon08 al 2019-02-26'!$A$1:$H$68,8,0)</f>
        <v>#N/A</v>
      </c>
      <c r="E1891" s="221">
        <f t="shared" si="130"/>
        <v>1900</v>
      </c>
      <c r="F1891" s="66">
        <f t="shared" si="131"/>
        <v>0</v>
      </c>
      <c r="G1891" s="10" t="str">
        <f t="shared" si="132"/>
        <v>19000</v>
      </c>
      <c r="H1891" s="227"/>
      <c r="I1891" s="227"/>
      <c r="J1891" s="228"/>
      <c r="K1891" s="227"/>
      <c r="L1891" s="227"/>
      <c r="M1891" s="227"/>
      <c r="N1891" s="581"/>
      <c r="O1891" s="227"/>
      <c r="P1891" s="581"/>
      <c r="Q1891" s="227"/>
      <c r="R1891" s="227"/>
      <c r="S1891" s="227"/>
      <c r="T1891" s="227"/>
      <c r="U1891" s="227"/>
      <c r="V1891" s="227"/>
      <c r="W1891" s="227"/>
      <c r="X1891" s="227"/>
      <c r="Y1891" s="227"/>
      <c r="Z1891" s="227"/>
      <c r="AA1891" s="227"/>
      <c r="AB1891" s="227"/>
      <c r="AC1891" s="227"/>
    </row>
    <row r="1892" spans="2:29">
      <c r="B1892" s="66" t="e">
        <f>LEFT(VLOOKUP(K1892,'TCon08 al 2019-02-26'!$A$1:$H$68,6,0),6)</f>
        <v>#N/A</v>
      </c>
      <c r="C1892" s="66" t="e">
        <f t="shared" si="129"/>
        <v>#N/A</v>
      </c>
      <c r="D1892" s="66" t="e">
        <f>VLOOKUP(K1892,'TCon08 al 2019-02-26'!$A$1:$H$68,8,0)</f>
        <v>#N/A</v>
      </c>
      <c r="E1892" s="221">
        <f t="shared" si="130"/>
        <v>1900</v>
      </c>
      <c r="F1892" s="66">
        <f t="shared" si="131"/>
        <v>0</v>
      </c>
      <c r="G1892" s="10" t="str">
        <f t="shared" si="132"/>
        <v>19000</v>
      </c>
      <c r="H1892" s="227"/>
      <c r="I1892" s="227"/>
      <c r="J1892" s="228"/>
      <c r="K1892" s="227"/>
      <c r="L1892" s="227"/>
      <c r="M1892" s="227"/>
      <c r="N1892" s="581"/>
      <c r="O1892" s="227"/>
      <c r="P1892" s="581"/>
      <c r="Q1892" s="227"/>
      <c r="R1892" s="227"/>
      <c r="S1892" s="227"/>
      <c r="T1892" s="227"/>
      <c r="U1892" s="227"/>
      <c r="V1892" s="227"/>
      <c r="W1892" s="227"/>
      <c r="X1892" s="227"/>
      <c r="Y1892" s="227"/>
      <c r="Z1892" s="227"/>
      <c r="AA1892" s="227"/>
      <c r="AB1892" s="227"/>
      <c r="AC1892" s="227"/>
    </row>
    <row r="1893" spans="2:29">
      <c r="B1893" s="66" t="e">
        <f>LEFT(VLOOKUP(K1893,'TCon08 al 2019-02-26'!$A$1:$H$68,6,0),6)</f>
        <v>#N/A</v>
      </c>
      <c r="C1893" s="66" t="e">
        <f t="shared" si="129"/>
        <v>#N/A</v>
      </c>
      <c r="D1893" s="66" t="e">
        <f>VLOOKUP(K1893,'TCon08 al 2019-02-26'!$A$1:$H$68,8,0)</f>
        <v>#N/A</v>
      </c>
      <c r="E1893" s="221">
        <f t="shared" si="130"/>
        <v>1900</v>
      </c>
      <c r="F1893" s="66">
        <f t="shared" si="131"/>
        <v>0</v>
      </c>
      <c r="G1893" s="10" t="str">
        <f t="shared" si="132"/>
        <v>19000</v>
      </c>
      <c r="H1893" s="227"/>
      <c r="I1893" s="227"/>
      <c r="J1893" s="228"/>
      <c r="K1893" s="227"/>
      <c r="L1893" s="227"/>
      <c r="M1893" s="227"/>
      <c r="N1893" s="581"/>
      <c r="O1893" s="227"/>
      <c r="P1893" s="581"/>
      <c r="Q1893" s="227"/>
      <c r="R1893" s="227"/>
      <c r="S1893" s="227"/>
      <c r="T1893" s="227"/>
      <c r="U1893" s="227"/>
      <c r="V1893" s="227"/>
      <c r="W1893" s="227"/>
      <c r="X1893" s="227"/>
      <c r="Y1893" s="227"/>
      <c r="Z1893" s="227"/>
      <c r="AA1893" s="227"/>
      <c r="AB1893" s="227"/>
      <c r="AC1893" s="227"/>
    </row>
    <row r="1894" spans="2:29">
      <c r="B1894" s="66" t="e">
        <f>LEFT(VLOOKUP(K1894,'TCon08 al 2019-02-26'!$A$1:$H$68,6,0),6)</f>
        <v>#N/A</v>
      </c>
      <c r="C1894" s="66" t="e">
        <f t="shared" si="129"/>
        <v>#N/A</v>
      </c>
      <c r="D1894" s="66" t="e">
        <f>VLOOKUP(K1894,'TCon08 al 2019-02-26'!$A$1:$H$68,8,0)</f>
        <v>#N/A</v>
      </c>
      <c r="E1894" s="221">
        <f t="shared" si="130"/>
        <v>1900</v>
      </c>
      <c r="F1894" s="66">
        <f t="shared" si="131"/>
        <v>0</v>
      </c>
      <c r="G1894" s="10" t="str">
        <f t="shared" si="132"/>
        <v>19000</v>
      </c>
      <c r="H1894" s="227"/>
      <c r="I1894" s="227"/>
      <c r="J1894" s="228"/>
      <c r="K1894" s="227"/>
      <c r="L1894" s="227"/>
      <c r="M1894" s="227"/>
      <c r="N1894" s="581"/>
      <c r="O1894" s="227"/>
      <c r="P1894" s="581"/>
      <c r="Q1894" s="227"/>
      <c r="R1894" s="227"/>
      <c r="S1894" s="227"/>
      <c r="T1894" s="227"/>
      <c r="U1894" s="227"/>
      <c r="V1894" s="227"/>
      <c r="W1894" s="227"/>
      <c r="X1894" s="227"/>
      <c r="Y1894" s="227"/>
      <c r="Z1894" s="227"/>
      <c r="AA1894" s="227"/>
      <c r="AB1894" s="227"/>
      <c r="AC1894" s="227"/>
    </row>
    <row r="1895" spans="2:29">
      <c r="B1895" s="66" t="e">
        <f>LEFT(VLOOKUP(K1895,'TCon08 al 2019-02-26'!$A$1:$H$68,6,0),6)</f>
        <v>#N/A</v>
      </c>
      <c r="C1895" s="66" t="e">
        <f t="shared" si="129"/>
        <v>#N/A</v>
      </c>
      <c r="D1895" s="66" t="e">
        <f>VLOOKUP(K1895,'TCon08 al 2019-02-26'!$A$1:$H$68,8,0)</f>
        <v>#N/A</v>
      </c>
      <c r="E1895" s="221">
        <f t="shared" si="130"/>
        <v>1900</v>
      </c>
      <c r="F1895" s="66">
        <f t="shared" si="131"/>
        <v>0</v>
      </c>
      <c r="G1895" s="10" t="str">
        <f t="shared" si="132"/>
        <v>19000</v>
      </c>
      <c r="H1895" s="227"/>
      <c r="I1895" s="227"/>
      <c r="J1895" s="228"/>
      <c r="K1895" s="227"/>
      <c r="L1895" s="227"/>
      <c r="M1895" s="227"/>
      <c r="N1895" s="581"/>
      <c r="O1895" s="227"/>
      <c r="P1895" s="581"/>
      <c r="Q1895" s="227"/>
      <c r="R1895" s="227"/>
      <c r="S1895" s="227"/>
      <c r="T1895" s="227"/>
      <c r="U1895" s="227"/>
      <c r="V1895" s="227"/>
      <c r="W1895" s="227"/>
      <c r="X1895" s="227"/>
      <c r="Y1895" s="227"/>
      <c r="Z1895" s="227"/>
      <c r="AA1895" s="227"/>
      <c r="AB1895" s="227"/>
      <c r="AC1895" s="227"/>
    </row>
    <row r="1896" spans="2:29">
      <c r="B1896" s="66" t="e">
        <f>LEFT(VLOOKUP(K1896,'TCon08 al 2019-02-26'!$A$1:$H$68,6,0),6)</f>
        <v>#N/A</v>
      </c>
      <c r="C1896" s="66" t="e">
        <f t="shared" si="129"/>
        <v>#N/A</v>
      </c>
      <c r="D1896" s="66" t="e">
        <f>VLOOKUP(K1896,'TCon08 al 2019-02-26'!$A$1:$H$68,8,0)</f>
        <v>#N/A</v>
      </c>
      <c r="E1896" s="221">
        <f t="shared" si="130"/>
        <v>1900</v>
      </c>
      <c r="F1896" s="66">
        <f t="shared" si="131"/>
        <v>0</v>
      </c>
      <c r="G1896" s="10" t="str">
        <f t="shared" si="132"/>
        <v>19000</v>
      </c>
      <c r="H1896" s="227"/>
      <c r="I1896" s="227"/>
      <c r="J1896" s="228"/>
      <c r="K1896" s="227"/>
      <c r="L1896" s="227"/>
      <c r="M1896" s="227"/>
      <c r="N1896" s="581"/>
      <c r="O1896" s="227"/>
      <c r="P1896" s="581"/>
      <c r="Q1896" s="227"/>
      <c r="R1896" s="227"/>
      <c r="S1896" s="227"/>
      <c r="T1896" s="227"/>
      <c r="U1896" s="227"/>
      <c r="V1896" s="227"/>
      <c r="W1896" s="227"/>
      <c r="X1896" s="227"/>
      <c r="Y1896" s="227"/>
      <c r="Z1896" s="227"/>
      <c r="AA1896" s="227"/>
      <c r="AB1896" s="227"/>
      <c r="AC1896" s="227"/>
    </row>
    <row r="1897" spans="2:29">
      <c r="B1897" s="66" t="e">
        <f>LEFT(VLOOKUP(K1897,'TCon08 al 2019-02-26'!$A$1:$H$68,6,0),6)</f>
        <v>#N/A</v>
      </c>
      <c r="C1897" s="66" t="e">
        <f t="shared" si="129"/>
        <v>#N/A</v>
      </c>
      <c r="D1897" s="66" t="e">
        <f>VLOOKUP(K1897,'TCon08 al 2019-02-26'!$A$1:$H$68,8,0)</f>
        <v>#N/A</v>
      </c>
      <c r="E1897" s="221">
        <f t="shared" si="130"/>
        <v>1900</v>
      </c>
      <c r="F1897" s="66">
        <f t="shared" si="131"/>
        <v>0</v>
      </c>
      <c r="G1897" s="10" t="str">
        <f t="shared" si="132"/>
        <v>19000</v>
      </c>
      <c r="H1897" s="227"/>
      <c r="I1897" s="227"/>
      <c r="J1897" s="228"/>
      <c r="K1897" s="227"/>
      <c r="L1897" s="227"/>
      <c r="M1897" s="227"/>
      <c r="N1897" s="581"/>
      <c r="O1897" s="227"/>
      <c r="P1897" s="581"/>
      <c r="Q1897" s="227"/>
      <c r="R1897" s="227"/>
      <c r="S1897" s="227"/>
      <c r="T1897" s="227"/>
      <c r="U1897" s="227"/>
      <c r="V1897" s="227"/>
      <c r="W1897" s="227"/>
      <c r="X1897" s="227"/>
      <c r="Y1897" s="227"/>
      <c r="Z1897" s="227"/>
      <c r="AA1897" s="227"/>
      <c r="AB1897" s="227"/>
      <c r="AC1897" s="227"/>
    </row>
    <row r="1898" spans="2:29">
      <c r="B1898" s="66" t="e">
        <f>LEFT(VLOOKUP(K1898,'TCon08 al 2019-02-26'!$A$1:$H$68,6,0),6)</f>
        <v>#N/A</v>
      </c>
      <c r="C1898" s="66" t="e">
        <f t="shared" si="129"/>
        <v>#N/A</v>
      </c>
      <c r="D1898" s="66" t="e">
        <f>VLOOKUP(K1898,'TCon08 al 2019-02-26'!$A$1:$H$68,8,0)</f>
        <v>#N/A</v>
      </c>
      <c r="E1898" s="221">
        <f t="shared" si="130"/>
        <v>1900</v>
      </c>
      <c r="F1898" s="66">
        <f t="shared" si="131"/>
        <v>0</v>
      </c>
      <c r="G1898" s="10" t="str">
        <f t="shared" si="132"/>
        <v>19000</v>
      </c>
      <c r="H1898" s="227"/>
      <c r="I1898" s="227"/>
      <c r="J1898" s="228"/>
      <c r="K1898" s="227"/>
      <c r="L1898" s="227"/>
      <c r="M1898" s="227"/>
      <c r="N1898" s="581"/>
      <c r="O1898" s="227"/>
      <c r="P1898" s="581"/>
      <c r="Q1898" s="227"/>
      <c r="R1898" s="227"/>
      <c r="S1898" s="227"/>
      <c r="T1898" s="227"/>
      <c r="U1898" s="227"/>
      <c r="V1898" s="227"/>
      <c r="W1898" s="227"/>
      <c r="X1898" s="227"/>
      <c r="Y1898" s="227"/>
      <c r="Z1898" s="227"/>
      <c r="AA1898" s="227"/>
      <c r="AB1898" s="227"/>
      <c r="AC1898" s="227"/>
    </row>
    <row r="1899" spans="2:29">
      <c r="B1899" s="66" t="e">
        <f>LEFT(VLOOKUP(K1899,'TCon08 al 2019-02-26'!$A$1:$H$68,6,0),6)</f>
        <v>#N/A</v>
      </c>
      <c r="C1899" s="66" t="e">
        <f t="shared" si="129"/>
        <v>#N/A</v>
      </c>
      <c r="D1899" s="66" t="e">
        <f>VLOOKUP(K1899,'TCon08 al 2019-02-26'!$A$1:$H$68,8,0)</f>
        <v>#N/A</v>
      </c>
      <c r="E1899" s="221">
        <f t="shared" si="130"/>
        <v>1900</v>
      </c>
      <c r="F1899" s="66">
        <f t="shared" si="131"/>
        <v>0</v>
      </c>
      <c r="G1899" s="10" t="str">
        <f t="shared" si="132"/>
        <v>19000</v>
      </c>
      <c r="H1899" s="227"/>
      <c r="I1899" s="227"/>
      <c r="J1899" s="228"/>
      <c r="K1899" s="227"/>
      <c r="L1899" s="227"/>
      <c r="M1899" s="227"/>
      <c r="N1899" s="581"/>
      <c r="O1899" s="227"/>
      <c r="P1899" s="581"/>
      <c r="Q1899" s="227"/>
      <c r="R1899" s="227"/>
      <c r="S1899" s="227"/>
      <c r="T1899" s="227"/>
      <c r="U1899" s="227"/>
      <c r="V1899" s="227"/>
      <c r="W1899" s="227"/>
      <c r="X1899" s="227"/>
      <c r="Y1899" s="227"/>
      <c r="Z1899" s="227"/>
      <c r="AA1899" s="227"/>
      <c r="AB1899" s="227"/>
      <c r="AC1899" s="227"/>
    </row>
    <row r="1900" spans="2:29">
      <c r="B1900" s="66" t="e">
        <f>LEFT(VLOOKUP(K1900,'TCon08 al 2019-02-26'!$A$1:$H$68,6,0),6)</f>
        <v>#N/A</v>
      </c>
      <c r="C1900" s="66" t="e">
        <f t="shared" si="129"/>
        <v>#N/A</v>
      </c>
      <c r="D1900" s="66" t="e">
        <f>VLOOKUP(K1900,'TCon08 al 2019-02-26'!$A$1:$H$68,8,0)</f>
        <v>#N/A</v>
      </c>
      <c r="E1900" s="221">
        <f t="shared" si="130"/>
        <v>1900</v>
      </c>
      <c r="F1900" s="66">
        <f t="shared" si="131"/>
        <v>0</v>
      </c>
      <c r="G1900" s="10" t="str">
        <f t="shared" si="132"/>
        <v>19000</v>
      </c>
      <c r="H1900" s="227"/>
      <c r="I1900" s="227"/>
      <c r="J1900" s="228"/>
      <c r="K1900" s="227"/>
      <c r="L1900" s="227"/>
      <c r="M1900" s="227"/>
      <c r="N1900" s="581"/>
      <c r="O1900" s="227"/>
      <c r="P1900" s="581"/>
      <c r="Q1900" s="227"/>
      <c r="R1900" s="227"/>
      <c r="S1900" s="227"/>
      <c r="T1900" s="227"/>
      <c r="U1900" s="227"/>
      <c r="V1900" s="227"/>
      <c r="W1900" s="227"/>
      <c r="X1900" s="227"/>
      <c r="Y1900" s="227"/>
      <c r="Z1900" s="227"/>
      <c r="AA1900" s="227"/>
      <c r="AB1900" s="227"/>
      <c r="AC1900" s="227"/>
    </row>
    <row r="1901" spans="2:29">
      <c r="B1901" s="66" t="e">
        <f>LEFT(VLOOKUP(K1901,'TCon08 al 2019-02-26'!$A$1:$H$68,6,0),6)</f>
        <v>#N/A</v>
      </c>
      <c r="C1901" s="66" t="e">
        <f t="shared" si="129"/>
        <v>#N/A</v>
      </c>
      <c r="D1901" s="66" t="e">
        <f>VLOOKUP(K1901,'TCon08 al 2019-02-26'!$A$1:$H$68,8,0)</f>
        <v>#N/A</v>
      </c>
      <c r="E1901" s="221">
        <f t="shared" si="130"/>
        <v>1900</v>
      </c>
      <c r="F1901" s="66">
        <f t="shared" si="131"/>
        <v>0</v>
      </c>
      <c r="G1901" s="10" t="str">
        <f t="shared" si="132"/>
        <v>19000</v>
      </c>
      <c r="H1901" s="227"/>
      <c r="I1901" s="227"/>
      <c r="J1901" s="228"/>
      <c r="K1901" s="227"/>
      <c r="L1901" s="227"/>
      <c r="M1901" s="227"/>
      <c r="N1901" s="581"/>
      <c r="O1901" s="227"/>
      <c r="P1901" s="581"/>
      <c r="Q1901" s="227"/>
      <c r="R1901" s="227"/>
      <c r="S1901" s="227"/>
      <c r="T1901" s="227"/>
      <c r="U1901" s="227"/>
      <c r="V1901" s="227"/>
      <c r="W1901" s="227"/>
      <c r="X1901" s="227"/>
      <c r="Y1901" s="227"/>
      <c r="Z1901" s="227"/>
      <c r="AA1901" s="227"/>
      <c r="AB1901" s="227"/>
      <c r="AC1901" s="227"/>
    </row>
    <row r="1902" spans="2:29">
      <c r="B1902" s="66" t="e">
        <f>LEFT(VLOOKUP(K1902,'TCon08 al 2019-02-26'!$A$1:$H$68,6,0),6)</f>
        <v>#N/A</v>
      </c>
      <c r="C1902" s="66" t="e">
        <f t="shared" si="129"/>
        <v>#N/A</v>
      </c>
      <c r="D1902" s="66" t="e">
        <f>VLOOKUP(K1902,'TCon08 al 2019-02-26'!$A$1:$H$68,8,0)</f>
        <v>#N/A</v>
      </c>
      <c r="E1902" s="221">
        <f t="shared" si="130"/>
        <v>1900</v>
      </c>
      <c r="F1902" s="66">
        <f t="shared" si="131"/>
        <v>0</v>
      </c>
      <c r="G1902" s="10" t="str">
        <f t="shared" si="132"/>
        <v>19000</v>
      </c>
      <c r="H1902" s="227"/>
      <c r="I1902" s="227"/>
      <c r="J1902" s="228"/>
      <c r="K1902" s="227"/>
      <c r="L1902" s="227"/>
      <c r="M1902" s="227"/>
      <c r="N1902" s="581"/>
      <c r="O1902" s="227"/>
      <c r="P1902" s="581"/>
      <c r="Q1902" s="227"/>
      <c r="R1902" s="227"/>
      <c r="S1902" s="227"/>
      <c r="T1902" s="227"/>
      <c r="U1902" s="227"/>
      <c r="V1902" s="227"/>
      <c r="W1902" s="227"/>
      <c r="X1902" s="227"/>
      <c r="Y1902" s="227"/>
      <c r="Z1902" s="227"/>
      <c r="AA1902" s="227"/>
      <c r="AB1902" s="227"/>
      <c r="AC1902" s="227"/>
    </row>
    <row r="1903" spans="2:29">
      <c r="B1903" s="66" t="e">
        <f>LEFT(VLOOKUP(K1903,'TCon08 al 2019-02-26'!$A$1:$H$68,6,0),6)</f>
        <v>#N/A</v>
      </c>
      <c r="C1903" s="66" t="e">
        <f t="shared" si="129"/>
        <v>#N/A</v>
      </c>
      <c r="D1903" s="66" t="e">
        <f>VLOOKUP(K1903,'TCon08 al 2019-02-26'!$A$1:$H$68,8,0)</f>
        <v>#N/A</v>
      </c>
      <c r="E1903" s="221">
        <f t="shared" si="130"/>
        <v>1900</v>
      </c>
      <c r="F1903" s="66">
        <f t="shared" si="131"/>
        <v>0</v>
      </c>
      <c r="G1903" s="10" t="str">
        <f t="shared" si="132"/>
        <v>19000</v>
      </c>
      <c r="H1903" s="227"/>
      <c r="I1903" s="227"/>
      <c r="J1903" s="228"/>
      <c r="K1903" s="227"/>
      <c r="L1903" s="227"/>
      <c r="M1903" s="227"/>
      <c r="N1903" s="581"/>
      <c r="O1903" s="227"/>
      <c r="P1903" s="581"/>
      <c r="Q1903" s="227"/>
      <c r="R1903" s="227"/>
      <c r="S1903" s="227"/>
      <c r="T1903" s="227"/>
      <c r="U1903" s="227"/>
      <c r="V1903" s="227"/>
      <c r="W1903" s="227"/>
      <c r="X1903" s="227"/>
      <c r="Y1903" s="227"/>
      <c r="Z1903" s="227"/>
      <c r="AA1903" s="227"/>
      <c r="AB1903" s="227"/>
      <c r="AC1903" s="227"/>
    </row>
    <row r="1904" spans="2:29">
      <c r="B1904" s="66" t="e">
        <f>LEFT(VLOOKUP(K1904,'TCon08 al 2019-02-26'!$A$1:$H$68,6,0),6)</f>
        <v>#N/A</v>
      </c>
      <c r="C1904" s="66" t="e">
        <f t="shared" si="129"/>
        <v>#N/A</v>
      </c>
      <c r="D1904" s="66" t="e">
        <f>VLOOKUP(K1904,'TCon08 al 2019-02-26'!$A$1:$H$68,8,0)</f>
        <v>#N/A</v>
      </c>
      <c r="E1904" s="221">
        <f t="shared" si="130"/>
        <v>1900</v>
      </c>
      <c r="F1904" s="66">
        <f t="shared" si="131"/>
        <v>0</v>
      </c>
      <c r="G1904" s="10" t="str">
        <f t="shared" si="132"/>
        <v>19000</v>
      </c>
      <c r="H1904" s="227"/>
      <c r="I1904" s="227"/>
      <c r="J1904" s="228"/>
      <c r="K1904" s="227"/>
      <c r="L1904" s="227"/>
      <c r="M1904" s="227"/>
      <c r="N1904" s="581"/>
      <c r="O1904" s="227"/>
      <c r="P1904" s="581"/>
      <c r="Q1904" s="227"/>
      <c r="R1904" s="227"/>
      <c r="S1904" s="227"/>
      <c r="T1904" s="227"/>
      <c r="U1904" s="227"/>
      <c r="V1904" s="227"/>
      <c r="W1904" s="227"/>
      <c r="X1904" s="227"/>
      <c r="Y1904" s="227"/>
      <c r="Z1904" s="227"/>
      <c r="AA1904" s="227"/>
      <c r="AB1904" s="227"/>
      <c r="AC1904" s="227"/>
    </row>
    <row r="1905" spans="2:29">
      <c r="B1905" s="66" t="e">
        <f>LEFT(VLOOKUP(K1905,'TCon08 al 2019-02-26'!$A$1:$H$68,6,0),6)</f>
        <v>#N/A</v>
      </c>
      <c r="C1905" s="66" t="e">
        <f t="shared" ref="C1905:C1968" si="133">CONCATENATE(MID(B1905,1,1),".",MID(B1905,2,1),".",MID(B1905,3,2),".",MID(B1905,5,2))</f>
        <v>#N/A</v>
      </c>
      <c r="D1905" s="66" t="e">
        <f>VLOOKUP(K1905,'TCon08 al 2019-02-26'!$A$1:$H$68,8,0)</f>
        <v>#N/A</v>
      </c>
      <c r="E1905" s="221">
        <f t="shared" ref="E1905:E1968" si="134">YEAR(J1905)</f>
        <v>1900</v>
      </c>
      <c r="F1905" s="66">
        <f t="shared" si="131"/>
        <v>0</v>
      </c>
      <c r="G1905" s="10" t="str">
        <f t="shared" si="132"/>
        <v>19000</v>
      </c>
      <c r="H1905" s="227"/>
      <c r="I1905" s="227"/>
      <c r="J1905" s="228"/>
      <c r="K1905" s="227"/>
      <c r="L1905" s="227"/>
      <c r="M1905" s="227"/>
      <c r="N1905" s="581"/>
      <c r="O1905" s="227"/>
      <c r="P1905" s="581"/>
      <c r="Q1905" s="227"/>
      <c r="R1905" s="227"/>
      <c r="S1905" s="227"/>
      <c r="T1905" s="227"/>
      <c r="U1905" s="227"/>
      <c r="V1905" s="227"/>
      <c r="W1905" s="227"/>
      <c r="X1905" s="227"/>
      <c r="Y1905" s="227"/>
      <c r="Z1905" s="227"/>
      <c r="AA1905" s="227"/>
      <c r="AB1905" s="227"/>
      <c r="AC1905" s="227"/>
    </row>
    <row r="1906" spans="2:29">
      <c r="B1906" s="66" t="e">
        <f>LEFT(VLOOKUP(K1906,'TCon08 al 2019-02-26'!$A$1:$H$68,6,0),6)</f>
        <v>#N/A</v>
      </c>
      <c r="C1906" s="66" t="e">
        <f t="shared" si="133"/>
        <v>#N/A</v>
      </c>
      <c r="D1906" s="66" t="e">
        <f>VLOOKUP(K1906,'TCon08 al 2019-02-26'!$A$1:$H$68,8,0)</f>
        <v>#N/A</v>
      </c>
      <c r="E1906" s="221">
        <f t="shared" si="134"/>
        <v>1900</v>
      </c>
      <c r="F1906" s="66">
        <f t="shared" si="131"/>
        <v>0</v>
      </c>
      <c r="G1906" s="10" t="str">
        <f t="shared" si="132"/>
        <v>19000</v>
      </c>
      <c r="H1906" s="227"/>
      <c r="I1906" s="227"/>
      <c r="J1906" s="228"/>
      <c r="K1906" s="227"/>
      <c r="L1906" s="227"/>
      <c r="M1906" s="227"/>
      <c r="N1906" s="581"/>
      <c r="O1906" s="227"/>
      <c r="P1906" s="581"/>
      <c r="Q1906" s="227"/>
      <c r="R1906" s="227"/>
      <c r="S1906" s="227"/>
      <c r="T1906" s="227"/>
      <c r="U1906" s="227"/>
      <c r="V1906" s="227"/>
      <c r="W1906" s="227"/>
      <c r="X1906" s="227"/>
      <c r="Y1906" s="227"/>
      <c r="Z1906" s="227"/>
      <c r="AA1906" s="227"/>
      <c r="AB1906" s="227"/>
      <c r="AC1906" s="227"/>
    </row>
    <row r="1907" spans="2:29">
      <c r="B1907" s="66" t="e">
        <f>LEFT(VLOOKUP(K1907,'TCon08 al 2019-02-26'!$A$1:$H$68,6,0),6)</f>
        <v>#N/A</v>
      </c>
      <c r="C1907" s="66" t="e">
        <f t="shared" si="133"/>
        <v>#N/A</v>
      </c>
      <c r="D1907" s="66" t="e">
        <f>VLOOKUP(K1907,'TCon08 al 2019-02-26'!$A$1:$H$68,8,0)</f>
        <v>#N/A</v>
      </c>
      <c r="E1907" s="221">
        <f t="shared" si="134"/>
        <v>1900</v>
      </c>
      <c r="F1907" s="66">
        <f t="shared" si="131"/>
        <v>0</v>
      </c>
      <c r="G1907" s="10" t="str">
        <f t="shared" si="132"/>
        <v>19000</v>
      </c>
      <c r="H1907" s="227"/>
      <c r="I1907" s="227"/>
      <c r="J1907" s="228"/>
      <c r="K1907" s="227"/>
      <c r="L1907" s="227"/>
      <c r="M1907" s="227"/>
      <c r="N1907" s="581"/>
      <c r="O1907" s="227"/>
      <c r="P1907" s="581"/>
      <c r="Q1907" s="227"/>
      <c r="R1907" s="227"/>
      <c r="S1907" s="227"/>
      <c r="T1907" s="227"/>
      <c r="U1907" s="227"/>
      <c r="V1907" s="227"/>
      <c r="W1907" s="227"/>
      <c r="X1907" s="227"/>
      <c r="Y1907" s="227"/>
      <c r="Z1907" s="227"/>
      <c r="AA1907" s="227"/>
      <c r="AB1907" s="227"/>
      <c r="AC1907" s="227"/>
    </row>
    <row r="1908" spans="2:29">
      <c r="B1908" s="66" t="e">
        <f>LEFT(VLOOKUP(K1908,'TCon08 al 2019-02-26'!$A$1:$H$68,6,0),6)</f>
        <v>#N/A</v>
      </c>
      <c r="C1908" s="66" t="e">
        <f t="shared" si="133"/>
        <v>#N/A</v>
      </c>
      <c r="D1908" s="66" t="e">
        <f>VLOOKUP(K1908,'TCon08 al 2019-02-26'!$A$1:$H$68,8,0)</f>
        <v>#N/A</v>
      </c>
      <c r="E1908" s="221">
        <f t="shared" si="134"/>
        <v>1900</v>
      </c>
      <c r="F1908" s="66">
        <f t="shared" si="131"/>
        <v>0</v>
      </c>
      <c r="G1908" s="10" t="str">
        <f t="shared" si="132"/>
        <v>19000</v>
      </c>
      <c r="H1908" s="227"/>
      <c r="I1908" s="227"/>
      <c r="J1908" s="228"/>
      <c r="K1908" s="227"/>
      <c r="L1908" s="227"/>
      <c r="M1908" s="227"/>
      <c r="N1908" s="581"/>
      <c r="O1908" s="227"/>
      <c r="P1908" s="581"/>
      <c r="Q1908" s="227"/>
      <c r="R1908" s="227"/>
      <c r="S1908" s="227"/>
      <c r="T1908" s="227"/>
      <c r="U1908" s="227"/>
      <c r="V1908" s="227"/>
      <c r="W1908" s="227"/>
      <c r="X1908" s="227"/>
      <c r="Y1908" s="227"/>
      <c r="Z1908" s="227"/>
      <c r="AA1908" s="227"/>
      <c r="AB1908" s="227"/>
      <c r="AC1908" s="227"/>
    </row>
    <row r="1909" spans="2:29">
      <c r="B1909" s="66" t="e">
        <f>LEFT(VLOOKUP(K1909,'TCon08 al 2019-02-26'!$A$1:$H$68,6,0),6)</f>
        <v>#N/A</v>
      </c>
      <c r="C1909" s="66" t="e">
        <f t="shared" si="133"/>
        <v>#N/A</v>
      </c>
      <c r="D1909" s="66" t="e">
        <f>VLOOKUP(K1909,'TCon08 al 2019-02-26'!$A$1:$H$68,8,0)</f>
        <v>#N/A</v>
      </c>
      <c r="E1909" s="221">
        <f t="shared" si="134"/>
        <v>1900</v>
      </c>
      <c r="F1909" s="66">
        <f t="shared" si="131"/>
        <v>0</v>
      </c>
      <c r="G1909" s="10" t="str">
        <f t="shared" si="132"/>
        <v>19000</v>
      </c>
      <c r="H1909" s="227"/>
      <c r="I1909" s="227"/>
      <c r="J1909" s="228"/>
      <c r="K1909" s="227"/>
      <c r="L1909" s="227"/>
      <c r="M1909" s="227"/>
      <c r="N1909" s="581"/>
      <c r="O1909" s="227"/>
      <c r="P1909" s="581"/>
      <c r="Q1909" s="227"/>
      <c r="R1909" s="227"/>
      <c r="S1909" s="227"/>
      <c r="T1909" s="227"/>
      <c r="U1909" s="227"/>
      <c r="V1909" s="227"/>
      <c r="W1909" s="227"/>
      <c r="X1909" s="227"/>
      <c r="Y1909" s="227"/>
      <c r="Z1909" s="227"/>
      <c r="AA1909" s="227"/>
      <c r="AB1909" s="227"/>
      <c r="AC1909" s="227"/>
    </row>
    <row r="1910" spans="2:29">
      <c r="B1910" s="66" t="e">
        <f>LEFT(VLOOKUP(K1910,'TCon08 al 2019-02-26'!$A$1:$H$68,6,0),6)</f>
        <v>#N/A</v>
      </c>
      <c r="C1910" s="66" t="e">
        <f t="shared" si="133"/>
        <v>#N/A</v>
      </c>
      <c r="D1910" s="66" t="e">
        <f>VLOOKUP(K1910,'TCon08 al 2019-02-26'!$A$1:$H$68,8,0)</f>
        <v>#N/A</v>
      </c>
      <c r="E1910" s="221">
        <f t="shared" si="134"/>
        <v>1900</v>
      </c>
      <c r="F1910" s="66">
        <f t="shared" si="131"/>
        <v>0</v>
      </c>
      <c r="G1910" s="10" t="str">
        <f t="shared" si="132"/>
        <v>19000</v>
      </c>
      <c r="H1910" s="227"/>
      <c r="I1910" s="227"/>
      <c r="J1910" s="228"/>
      <c r="K1910" s="227"/>
      <c r="L1910" s="227"/>
      <c r="M1910" s="227"/>
      <c r="N1910" s="581"/>
      <c r="O1910" s="227"/>
      <c r="P1910" s="581"/>
      <c r="Q1910" s="227"/>
      <c r="R1910" s="227"/>
      <c r="S1910" s="227"/>
      <c r="T1910" s="227"/>
      <c r="U1910" s="227"/>
      <c r="V1910" s="227"/>
      <c r="W1910" s="227"/>
      <c r="X1910" s="227"/>
      <c r="Y1910" s="227"/>
      <c r="Z1910" s="227"/>
      <c r="AA1910" s="227"/>
      <c r="AB1910" s="227"/>
      <c r="AC1910" s="227"/>
    </row>
    <row r="1911" spans="2:29">
      <c r="B1911" s="66" t="e">
        <f>LEFT(VLOOKUP(K1911,'TCon08 al 2019-02-26'!$A$1:$H$68,6,0),6)</f>
        <v>#N/A</v>
      </c>
      <c r="C1911" s="66" t="e">
        <f t="shared" si="133"/>
        <v>#N/A</v>
      </c>
      <c r="D1911" s="66" t="e">
        <f>VLOOKUP(K1911,'TCon08 al 2019-02-26'!$A$1:$H$68,8,0)</f>
        <v>#N/A</v>
      </c>
      <c r="E1911" s="221">
        <f t="shared" si="134"/>
        <v>1900</v>
      </c>
      <c r="F1911" s="66">
        <f t="shared" si="131"/>
        <v>0</v>
      </c>
      <c r="G1911" s="10" t="str">
        <f t="shared" si="132"/>
        <v>19000</v>
      </c>
      <c r="H1911" s="227"/>
      <c r="I1911" s="227"/>
      <c r="J1911" s="228"/>
      <c r="K1911" s="227"/>
      <c r="L1911" s="227"/>
      <c r="M1911" s="227"/>
      <c r="N1911" s="581"/>
      <c r="O1911" s="227"/>
      <c r="P1911" s="581"/>
      <c r="Q1911" s="227"/>
      <c r="R1911" s="227"/>
      <c r="S1911" s="227"/>
      <c r="T1911" s="227"/>
      <c r="U1911" s="227"/>
      <c r="V1911" s="227"/>
      <c r="W1911" s="227"/>
      <c r="X1911" s="227"/>
      <c r="Y1911" s="227"/>
      <c r="Z1911" s="227"/>
      <c r="AA1911" s="227"/>
      <c r="AB1911" s="227"/>
      <c r="AC1911" s="227"/>
    </row>
    <row r="1912" spans="2:29">
      <c r="B1912" s="66" t="e">
        <f>LEFT(VLOOKUP(K1912,'TCon08 al 2019-02-26'!$A$1:$H$68,6,0),6)</f>
        <v>#N/A</v>
      </c>
      <c r="C1912" s="66" t="e">
        <f t="shared" si="133"/>
        <v>#N/A</v>
      </c>
      <c r="D1912" s="66" t="e">
        <f>VLOOKUP(K1912,'TCon08 al 2019-02-26'!$A$1:$H$68,8,0)</f>
        <v>#N/A</v>
      </c>
      <c r="E1912" s="221">
        <f t="shared" si="134"/>
        <v>1900</v>
      </c>
      <c r="F1912" s="66">
        <f t="shared" si="131"/>
        <v>0</v>
      </c>
      <c r="G1912" s="10" t="str">
        <f t="shared" si="132"/>
        <v>19000</v>
      </c>
      <c r="H1912" s="227"/>
      <c r="I1912" s="227"/>
      <c r="J1912" s="228"/>
      <c r="K1912" s="227"/>
      <c r="L1912" s="227"/>
      <c r="M1912" s="227"/>
      <c r="N1912" s="581"/>
      <c r="O1912" s="227"/>
      <c r="P1912" s="581"/>
      <c r="Q1912" s="227"/>
      <c r="R1912" s="227"/>
      <c r="S1912" s="227"/>
      <c r="T1912" s="227"/>
      <c r="U1912" s="227"/>
      <c r="V1912" s="227"/>
      <c r="W1912" s="227"/>
      <c r="X1912" s="227"/>
      <c r="Y1912" s="227"/>
      <c r="Z1912" s="227"/>
      <c r="AA1912" s="227"/>
      <c r="AB1912" s="227"/>
      <c r="AC1912" s="227"/>
    </row>
    <row r="1913" spans="2:29">
      <c r="B1913" s="66" t="e">
        <f>LEFT(VLOOKUP(K1913,'TCon08 al 2019-02-26'!$A$1:$H$68,6,0),6)</f>
        <v>#N/A</v>
      </c>
      <c r="C1913" s="66" t="e">
        <f t="shared" si="133"/>
        <v>#N/A</v>
      </c>
      <c r="D1913" s="66" t="e">
        <f>VLOOKUP(K1913,'TCon08 al 2019-02-26'!$A$1:$H$68,8,0)</f>
        <v>#N/A</v>
      </c>
      <c r="E1913" s="221">
        <f t="shared" si="134"/>
        <v>1900</v>
      </c>
      <c r="F1913" s="66">
        <f t="shared" si="131"/>
        <v>0</v>
      </c>
      <c r="G1913" s="10" t="str">
        <f t="shared" si="132"/>
        <v>19000</v>
      </c>
      <c r="H1913" s="227"/>
      <c r="I1913" s="227"/>
      <c r="J1913" s="228"/>
      <c r="K1913" s="227"/>
      <c r="L1913" s="227"/>
      <c r="M1913" s="227"/>
      <c r="N1913" s="581"/>
      <c r="O1913" s="227"/>
      <c r="P1913" s="581"/>
      <c r="Q1913" s="227"/>
      <c r="R1913" s="227"/>
      <c r="S1913" s="227"/>
      <c r="T1913" s="227"/>
      <c r="U1913" s="227"/>
      <c r="V1913" s="227"/>
      <c r="W1913" s="227"/>
      <c r="X1913" s="227"/>
      <c r="Y1913" s="227"/>
      <c r="Z1913" s="227"/>
      <c r="AA1913" s="227"/>
      <c r="AB1913" s="227"/>
      <c r="AC1913" s="227"/>
    </row>
    <row r="1914" spans="2:29">
      <c r="B1914" s="66" t="e">
        <f>LEFT(VLOOKUP(K1914,'TCon08 al 2019-02-26'!$A$1:$H$68,6,0),6)</f>
        <v>#N/A</v>
      </c>
      <c r="C1914" s="66" t="e">
        <f t="shared" si="133"/>
        <v>#N/A</v>
      </c>
      <c r="D1914" s="66" t="e">
        <f>VLOOKUP(K1914,'TCon08 al 2019-02-26'!$A$1:$H$68,8,0)</f>
        <v>#N/A</v>
      </c>
      <c r="E1914" s="221">
        <f t="shared" si="134"/>
        <v>1900</v>
      </c>
      <c r="F1914" s="66">
        <f t="shared" si="131"/>
        <v>0</v>
      </c>
      <c r="G1914" s="10" t="str">
        <f t="shared" si="132"/>
        <v>19000</v>
      </c>
      <c r="H1914" s="227"/>
      <c r="I1914" s="227"/>
      <c r="J1914" s="228"/>
      <c r="K1914" s="227"/>
      <c r="L1914" s="227"/>
      <c r="M1914" s="227"/>
      <c r="N1914" s="581"/>
      <c r="O1914" s="227"/>
      <c r="P1914" s="581"/>
      <c r="Q1914" s="227"/>
      <c r="R1914" s="227"/>
      <c r="S1914" s="227"/>
      <c r="T1914" s="227"/>
      <c r="U1914" s="227"/>
      <c r="V1914" s="227"/>
      <c r="W1914" s="227"/>
      <c r="X1914" s="227"/>
      <c r="Y1914" s="227"/>
      <c r="Z1914" s="227"/>
      <c r="AA1914" s="227"/>
      <c r="AB1914" s="227"/>
      <c r="AC1914" s="227"/>
    </row>
    <row r="1915" spans="2:29">
      <c r="B1915" s="66" t="e">
        <f>LEFT(VLOOKUP(K1915,'TCon08 al 2019-02-26'!$A$1:$H$68,6,0),6)</f>
        <v>#N/A</v>
      </c>
      <c r="C1915" s="66" t="e">
        <f t="shared" si="133"/>
        <v>#N/A</v>
      </c>
      <c r="D1915" s="66" t="e">
        <f>VLOOKUP(K1915,'TCon08 al 2019-02-26'!$A$1:$H$68,8,0)</f>
        <v>#N/A</v>
      </c>
      <c r="E1915" s="221">
        <f t="shared" si="134"/>
        <v>1900</v>
      </c>
      <c r="F1915" s="66">
        <f t="shared" si="131"/>
        <v>0</v>
      </c>
      <c r="G1915" s="10" t="str">
        <f t="shared" si="132"/>
        <v>19000</v>
      </c>
      <c r="H1915" s="227"/>
      <c r="I1915" s="227"/>
      <c r="J1915" s="228"/>
      <c r="K1915" s="227"/>
      <c r="L1915" s="227"/>
      <c r="M1915" s="227"/>
      <c r="N1915" s="581"/>
      <c r="O1915" s="227"/>
      <c r="P1915" s="581"/>
      <c r="Q1915" s="227"/>
      <c r="R1915" s="227"/>
      <c r="S1915" s="227"/>
      <c r="T1915" s="227"/>
      <c r="U1915" s="227"/>
      <c r="V1915" s="227"/>
      <c r="W1915" s="227"/>
      <c r="X1915" s="227"/>
      <c r="Y1915" s="227"/>
      <c r="Z1915" s="227"/>
      <c r="AA1915" s="227"/>
      <c r="AB1915" s="227"/>
      <c r="AC1915" s="227"/>
    </row>
    <row r="1916" spans="2:29">
      <c r="B1916" s="66" t="e">
        <f>LEFT(VLOOKUP(K1916,'TCon08 al 2019-02-26'!$A$1:$H$68,6,0),6)</f>
        <v>#N/A</v>
      </c>
      <c r="C1916" s="66" t="e">
        <f t="shared" si="133"/>
        <v>#N/A</v>
      </c>
      <c r="D1916" s="66" t="e">
        <f>VLOOKUP(K1916,'TCon08 al 2019-02-26'!$A$1:$H$68,8,0)</f>
        <v>#N/A</v>
      </c>
      <c r="E1916" s="221">
        <f t="shared" si="134"/>
        <v>1900</v>
      </c>
      <c r="F1916" s="66">
        <f t="shared" si="131"/>
        <v>0</v>
      </c>
      <c r="G1916" s="10" t="str">
        <f t="shared" si="132"/>
        <v>19000</v>
      </c>
      <c r="H1916" s="227"/>
      <c r="I1916" s="227"/>
      <c r="J1916" s="228"/>
      <c r="K1916" s="227"/>
      <c r="L1916" s="227"/>
      <c r="M1916" s="227"/>
      <c r="N1916" s="581"/>
      <c r="O1916" s="227"/>
      <c r="P1916" s="581"/>
      <c r="Q1916" s="227"/>
      <c r="R1916" s="227"/>
      <c r="S1916" s="227"/>
      <c r="T1916" s="227"/>
      <c r="U1916" s="227"/>
      <c r="V1916" s="227"/>
      <c r="W1916" s="227"/>
      <c r="X1916" s="227"/>
      <c r="Y1916" s="227"/>
      <c r="Z1916" s="227"/>
      <c r="AA1916" s="227"/>
      <c r="AB1916" s="227"/>
      <c r="AC1916" s="227"/>
    </row>
    <row r="1917" spans="2:29">
      <c r="B1917" s="66" t="e">
        <f>LEFT(VLOOKUP(K1917,'TCon08 al 2019-02-26'!$A$1:$H$68,6,0),6)</f>
        <v>#N/A</v>
      </c>
      <c r="C1917" s="66" t="e">
        <f t="shared" si="133"/>
        <v>#N/A</v>
      </c>
      <c r="D1917" s="66" t="e">
        <f>VLOOKUP(K1917,'TCon08 al 2019-02-26'!$A$1:$H$68,8,0)</f>
        <v>#N/A</v>
      </c>
      <c r="E1917" s="221">
        <f t="shared" si="134"/>
        <v>1900</v>
      </c>
      <c r="F1917" s="66">
        <f t="shared" si="131"/>
        <v>0</v>
      </c>
      <c r="G1917" s="10" t="str">
        <f t="shared" si="132"/>
        <v>19000</v>
      </c>
      <c r="H1917" s="227"/>
      <c r="I1917" s="227"/>
      <c r="J1917" s="228"/>
      <c r="K1917" s="227"/>
      <c r="L1917" s="227"/>
      <c r="M1917" s="227"/>
      <c r="N1917" s="581"/>
      <c r="O1917" s="227"/>
      <c r="P1917" s="581"/>
      <c r="Q1917" s="227"/>
      <c r="R1917" s="227"/>
      <c r="S1917" s="227"/>
      <c r="T1917" s="227"/>
      <c r="U1917" s="227"/>
      <c r="V1917" s="227"/>
      <c r="W1917" s="227"/>
      <c r="X1917" s="227"/>
      <c r="Y1917" s="227"/>
      <c r="Z1917" s="227"/>
      <c r="AA1917" s="227"/>
      <c r="AB1917" s="227"/>
      <c r="AC1917" s="227"/>
    </row>
    <row r="1918" spans="2:29">
      <c r="B1918" s="66" t="e">
        <f>LEFT(VLOOKUP(K1918,'TCon08 al 2019-02-26'!$A$1:$H$68,6,0),6)</f>
        <v>#N/A</v>
      </c>
      <c r="C1918" s="66" t="e">
        <f t="shared" si="133"/>
        <v>#N/A</v>
      </c>
      <c r="D1918" s="66" t="e">
        <f>VLOOKUP(K1918,'TCon08 al 2019-02-26'!$A$1:$H$68,8,0)</f>
        <v>#N/A</v>
      </c>
      <c r="E1918" s="221">
        <f t="shared" si="134"/>
        <v>1900</v>
      </c>
      <c r="F1918" s="66">
        <f t="shared" si="131"/>
        <v>0</v>
      </c>
      <c r="G1918" s="10" t="str">
        <f t="shared" si="132"/>
        <v>19000</v>
      </c>
      <c r="H1918" s="227"/>
      <c r="I1918" s="227"/>
      <c r="J1918" s="228"/>
      <c r="K1918" s="227"/>
      <c r="L1918" s="227"/>
      <c r="M1918" s="227"/>
      <c r="N1918" s="581"/>
      <c r="O1918" s="227"/>
      <c r="P1918" s="581"/>
      <c r="Q1918" s="227"/>
      <c r="R1918" s="227"/>
      <c r="S1918" s="227"/>
      <c r="T1918" s="227"/>
      <c r="U1918" s="227"/>
      <c r="V1918" s="227"/>
      <c r="W1918" s="227"/>
      <c r="X1918" s="227"/>
      <c r="Y1918" s="227"/>
      <c r="Z1918" s="227"/>
      <c r="AA1918" s="227"/>
      <c r="AB1918" s="227"/>
      <c r="AC1918" s="227"/>
    </row>
    <row r="1919" spans="2:29">
      <c r="B1919" s="66" t="e">
        <f>LEFT(VLOOKUP(K1919,'TCon08 al 2019-02-26'!$A$1:$H$68,6,0),6)</f>
        <v>#N/A</v>
      </c>
      <c r="C1919" s="66" t="e">
        <f t="shared" si="133"/>
        <v>#N/A</v>
      </c>
      <c r="D1919" s="66" t="e">
        <f>VLOOKUP(K1919,'TCon08 al 2019-02-26'!$A$1:$H$68,8,0)</f>
        <v>#N/A</v>
      </c>
      <c r="E1919" s="221">
        <f t="shared" si="134"/>
        <v>1900</v>
      </c>
      <c r="F1919" s="66">
        <f t="shared" si="131"/>
        <v>0</v>
      </c>
      <c r="G1919" s="10" t="str">
        <f t="shared" si="132"/>
        <v>19000</v>
      </c>
      <c r="H1919" s="227"/>
      <c r="I1919" s="227"/>
      <c r="J1919" s="228"/>
      <c r="K1919" s="227"/>
      <c r="L1919" s="227"/>
      <c r="M1919" s="227"/>
      <c r="N1919" s="581"/>
      <c r="O1919" s="227"/>
      <c r="P1919" s="581"/>
      <c r="Q1919" s="227"/>
      <c r="R1919" s="227"/>
      <c r="S1919" s="227"/>
      <c r="T1919" s="227"/>
      <c r="U1919" s="227"/>
      <c r="V1919" s="227"/>
      <c r="W1919" s="227"/>
      <c r="X1919" s="227"/>
      <c r="Y1919" s="227"/>
      <c r="Z1919" s="227"/>
      <c r="AA1919" s="227"/>
      <c r="AB1919" s="227"/>
      <c r="AC1919" s="227"/>
    </row>
    <row r="1920" spans="2:29">
      <c r="B1920" s="66" t="e">
        <f>LEFT(VLOOKUP(K1920,'TCon08 al 2019-02-26'!$A$1:$H$68,6,0),6)</f>
        <v>#N/A</v>
      </c>
      <c r="C1920" s="66" t="e">
        <f t="shared" si="133"/>
        <v>#N/A</v>
      </c>
      <c r="D1920" s="66" t="e">
        <f>VLOOKUP(K1920,'TCon08 al 2019-02-26'!$A$1:$H$68,8,0)</f>
        <v>#N/A</v>
      </c>
      <c r="E1920" s="221">
        <f t="shared" si="134"/>
        <v>1900</v>
      </c>
      <c r="F1920" s="66">
        <f t="shared" si="131"/>
        <v>0</v>
      </c>
      <c r="G1920" s="10" t="str">
        <f t="shared" si="132"/>
        <v>19000</v>
      </c>
      <c r="H1920" s="227"/>
      <c r="I1920" s="227"/>
      <c r="J1920" s="228"/>
      <c r="K1920" s="227"/>
      <c r="L1920" s="227"/>
      <c r="M1920" s="227"/>
      <c r="N1920" s="581"/>
      <c r="O1920" s="227"/>
      <c r="P1920" s="581"/>
      <c r="Q1920" s="227"/>
      <c r="R1920" s="227"/>
      <c r="S1920" s="227"/>
      <c r="T1920" s="227"/>
      <c r="U1920" s="227"/>
      <c r="V1920" s="227"/>
      <c r="W1920" s="227"/>
      <c r="X1920" s="227"/>
      <c r="Y1920" s="227"/>
      <c r="Z1920" s="227"/>
      <c r="AA1920" s="227"/>
      <c r="AB1920" s="227"/>
      <c r="AC1920" s="227"/>
    </row>
    <row r="1921" spans="2:29">
      <c r="B1921" s="66" t="e">
        <f>LEFT(VLOOKUP(K1921,'TCon08 al 2019-02-26'!$A$1:$H$68,6,0),6)</f>
        <v>#N/A</v>
      </c>
      <c r="C1921" s="66" t="e">
        <f t="shared" si="133"/>
        <v>#N/A</v>
      </c>
      <c r="D1921" s="66" t="e">
        <f>VLOOKUP(K1921,'TCon08 al 2019-02-26'!$A$1:$H$68,8,0)</f>
        <v>#N/A</v>
      </c>
      <c r="E1921" s="221">
        <f t="shared" si="134"/>
        <v>1900</v>
      </c>
      <c r="F1921" s="66">
        <f t="shared" si="131"/>
        <v>0</v>
      </c>
      <c r="G1921" s="10" t="str">
        <f t="shared" si="132"/>
        <v>19000</v>
      </c>
      <c r="H1921" s="227"/>
      <c r="I1921" s="227"/>
      <c r="J1921" s="228"/>
      <c r="K1921" s="227"/>
      <c r="L1921" s="227"/>
      <c r="M1921" s="227"/>
      <c r="N1921" s="581"/>
      <c r="O1921" s="227"/>
      <c r="P1921" s="581"/>
      <c r="Q1921" s="227"/>
      <c r="R1921" s="227"/>
      <c r="S1921" s="227"/>
      <c r="T1921" s="227"/>
      <c r="U1921" s="227"/>
      <c r="V1921" s="227"/>
      <c r="W1921" s="227"/>
      <c r="X1921" s="227"/>
      <c r="Y1921" s="227"/>
      <c r="Z1921" s="227"/>
      <c r="AA1921" s="227"/>
      <c r="AB1921" s="227"/>
      <c r="AC1921" s="227"/>
    </row>
    <row r="1922" spans="2:29">
      <c r="B1922" s="66" t="e">
        <f>LEFT(VLOOKUP(K1922,'TCon08 al 2019-02-26'!$A$1:$H$68,6,0),6)</f>
        <v>#N/A</v>
      </c>
      <c r="C1922" s="66" t="e">
        <f t="shared" si="133"/>
        <v>#N/A</v>
      </c>
      <c r="D1922" s="66" t="e">
        <f>VLOOKUP(K1922,'TCon08 al 2019-02-26'!$A$1:$H$68,8,0)</f>
        <v>#N/A</v>
      </c>
      <c r="E1922" s="221">
        <f t="shared" si="134"/>
        <v>1900</v>
      </c>
      <c r="F1922" s="66">
        <f t="shared" si="131"/>
        <v>0</v>
      </c>
      <c r="G1922" s="10" t="str">
        <f t="shared" si="132"/>
        <v>19000</v>
      </c>
      <c r="H1922" s="227"/>
      <c r="I1922" s="227"/>
      <c r="J1922" s="228"/>
      <c r="K1922" s="227"/>
      <c r="L1922" s="227"/>
      <c r="M1922" s="227"/>
      <c r="N1922" s="581"/>
      <c r="O1922" s="227"/>
      <c r="P1922" s="581"/>
      <c r="Q1922" s="227"/>
      <c r="R1922" s="227"/>
      <c r="S1922" s="227"/>
      <c r="T1922" s="227"/>
      <c r="U1922" s="227"/>
      <c r="V1922" s="227"/>
      <c r="W1922" s="227"/>
      <c r="X1922" s="227"/>
      <c r="Y1922" s="227"/>
      <c r="Z1922" s="227"/>
      <c r="AA1922" s="227"/>
      <c r="AB1922" s="227"/>
      <c r="AC1922" s="227"/>
    </row>
    <row r="1923" spans="2:29">
      <c r="B1923" s="66" t="e">
        <f>LEFT(VLOOKUP(K1923,'TCon08 al 2019-02-26'!$A$1:$H$68,6,0),6)</f>
        <v>#N/A</v>
      </c>
      <c r="C1923" s="66" t="e">
        <f t="shared" si="133"/>
        <v>#N/A</v>
      </c>
      <c r="D1923" s="66" t="e">
        <f>VLOOKUP(K1923,'TCon08 al 2019-02-26'!$A$1:$H$68,8,0)</f>
        <v>#N/A</v>
      </c>
      <c r="E1923" s="221">
        <f t="shared" si="134"/>
        <v>1900</v>
      </c>
      <c r="F1923" s="66">
        <f t="shared" si="131"/>
        <v>0</v>
      </c>
      <c r="G1923" s="10" t="str">
        <f t="shared" si="132"/>
        <v>19000</v>
      </c>
      <c r="H1923" s="227"/>
      <c r="I1923" s="227"/>
      <c r="J1923" s="228"/>
      <c r="K1923" s="227"/>
      <c r="L1923" s="227"/>
      <c r="M1923" s="227"/>
      <c r="N1923" s="581"/>
      <c r="O1923" s="227"/>
      <c r="P1923" s="581"/>
      <c r="Q1923" s="227"/>
      <c r="R1923" s="227"/>
      <c r="S1923" s="227"/>
      <c r="T1923" s="227"/>
      <c r="U1923" s="227"/>
      <c r="V1923" s="227"/>
      <c r="W1923" s="227"/>
      <c r="X1923" s="227"/>
      <c r="Y1923" s="227"/>
      <c r="Z1923" s="227"/>
      <c r="AA1923" s="227"/>
      <c r="AB1923" s="227"/>
      <c r="AC1923" s="227"/>
    </row>
    <row r="1924" spans="2:29">
      <c r="B1924" s="66" t="e">
        <f>LEFT(VLOOKUP(K1924,'TCon08 al 2019-02-26'!$A$1:$H$68,6,0),6)</f>
        <v>#N/A</v>
      </c>
      <c r="C1924" s="66" t="e">
        <f t="shared" si="133"/>
        <v>#N/A</v>
      </c>
      <c r="D1924" s="66" t="e">
        <f>VLOOKUP(K1924,'TCon08 al 2019-02-26'!$A$1:$H$68,8,0)</f>
        <v>#N/A</v>
      </c>
      <c r="E1924" s="221">
        <f t="shared" si="134"/>
        <v>1900</v>
      </c>
      <c r="F1924" s="66">
        <f t="shared" si="131"/>
        <v>0</v>
      </c>
      <c r="G1924" s="10" t="str">
        <f t="shared" si="132"/>
        <v>19000</v>
      </c>
      <c r="H1924" s="227"/>
      <c r="I1924" s="227"/>
      <c r="J1924" s="228"/>
      <c r="K1924" s="227"/>
      <c r="L1924" s="227"/>
      <c r="M1924" s="227"/>
      <c r="N1924" s="581"/>
      <c r="O1924" s="227"/>
      <c r="P1924" s="581"/>
      <c r="Q1924" s="227"/>
      <c r="R1924" s="227"/>
      <c r="S1924" s="227"/>
      <c r="T1924" s="227"/>
      <c r="U1924" s="227"/>
      <c r="V1924" s="227"/>
      <c r="W1924" s="227"/>
      <c r="X1924" s="227"/>
      <c r="Y1924" s="227"/>
      <c r="Z1924" s="227"/>
      <c r="AA1924" s="227"/>
      <c r="AB1924" s="227"/>
      <c r="AC1924" s="227"/>
    </row>
    <row r="1925" spans="2:29">
      <c r="B1925" s="66" t="e">
        <f>LEFT(VLOOKUP(K1925,'TCon08 al 2019-02-26'!$A$1:$H$68,6,0),6)</f>
        <v>#N/A</v>
      </c>
      <c r="C1925" s="66" t="e">
        <f t="shared" si="133"/>
        <v>#N/A</v>
      </c>
      <c r="D1925" s="66" t="e">
        <f>VLOOKUP(K1925,'TCon08 al 2019-02-26'!$A$1:$H$68,8,0)</f>
        <v>#N/A</v>
      </c>
      <c r="E1925" s="221">
        <f t="shared" si="134"/>
        <v>1900</v>
      </c>
      <c r="F1925" s="66">
        <f t="shared" ref="F1925:F1988" si="135">+IF(J1925=0,0,MONTH(J1925))</f>
        <v>0</v>
      </c>
      <c r="G1925" s="10" t="str">
        <f t="shared" ref="G1925:G1988" si="136">+E1925&amp;F1925</f>
        <v>19000</v>
      </c>
      <c r="H1925" s="227"/>
      <c r="I1925" s="227"/>
      <c r="J1925" s="228"/>
      <c r="K1925" s="227"/>
      <c r="L1925" s="227"/>
      <c r="M1925" s="227"/>
      <c r="N1925" s="581"/>
      <c r="O1925" s="227"/>
      <c r="P1925" s="581"/>
      <c r="Q1925" s="227"/>
      <c r="R1925" s="227"/>
      <c r="S1925" s="227"/>
      <c r="T1925" s="227"/>
      <c r="U1925" s="227"/>
      <c r="V1925" s="227"/>
      <c r="W1925" s="227"/>
      <c r="X1925" s="227"/>
      <c r="Y1925" s="227"/>
      <c r="Z1925" s="227"/>
      <c r="AA1925" s="227"/>
      <c r="AB1925" s="227"/>
      <c r="AC1925" s="227"/>
    </row>
    <row r="1926" spans="2:29">
      <c r="B1926" s="66" t="e">
        <f>LEFT(VLOOKUP(K1926,'TCon08 al 2019-02-26'!$A$1:$H$68,6,0),6)</f>
        <v>#N/A</v>
      </c>
      <c r="C1926" s="66" t="e">
        <f t="shared" si="133"/>
        <v>#N/A</v>
      </c>
      <c r="D1926" s="66" t="e">
        <f>VLOOKUP(K1926,'TCon08 al 2019-02-26'!$A$1:$H$68,8,0)</f>
        <v>#N/A</v>
      </c>
      <c r="E1926" s="221">
        <f t="shared" si="134"/>
        <v>1900</v>
      </c>
      <c r="F1926" s="66">
        <f t="shared" si="135"/>
        <v>0</v>
      </c>
      <c r="G1926" s="10" t="str">
        <f t="shared" si="136"/>
        <v>19000</v>
      </c>
      <c r="H1926" s="227"/>
      <c r="I1926" s="227"/>
      <c r="J1926" s="228"/>
      <c r="K1926" s="227"/>
      <c r="L1926" s="227"/>
      <c r="M1926" s="227"/>
      <c r="N1926" s="581"/>
      <c r="O1926" s="227"/>
      <c r="P1926" s="581"/>
      <c r="Q1926" s="227"/>
      <c r="R1926" s="227"/>
      <c r="S1926" s="227"/>
      <c r="T1926" s="227"/>
      <c r="U1926" s="227"/>
      <c r="V1926" s="227"/>
      <c r="W1926" s="227"/>
      <c r="X1926" s="227"/>
      <c r="Y1926" s="227"/>
      <c r="Z1926" s="227"/>
      <c r="AA1926" s="227"/>
      <c r="AB1926" s="227"/>
      <c r="AC1926" s="227"/>
    </row>
    <row r="1927" spans="2:29">
      <c r="B1927" s="66" t="e">
        <f>LEFT(VLOOKUP(K1927,'TCon08 al 2019-02-26'!$A$1:$H$68,6,0),6)</f>
        <v>#N/A</v>
      </c>
      <c r="C1927" s="66" t="e">
        <f t="shared" si="133"/>
        <v>#N/A</v>
      </c>
      <c r="D1927" s="66" t="e">
        <f>VLOOKUP(K1927,'TCon08 al 2019-02-26'!$A$1:$H$68,8,0)</f>
        <v>#N/A</v>
      </c>
      <c r="E1927" s="221">
        <f t="shared" si="134"/>
        <v>1900</v>
      </c>
      <c r="F1927" s="66">
        <f t="shared" si="135"/>
        <v>0</v>
      </c>
      <c r="G1927" s="10" t="str">
        <f t="shared" si="136"/>
        <v>19000</v>
      </c>
      <c r="H1927" s="227"/>
      <c r="I1927" s="227"/>
      <c r="J1927" s="228"/>
      <c r="K1927" s="227"/>
      <c r="L1927" s="227"/>
      <c r="M1927" s="227"/>
      <c r="N1927" s="581"/>
      <c r="O1927" s="227"/>
      <c r="P1927" s="581"/>
      <c r="Q1927" s="227"/>
      <c r="R1927" s="227"/>
      <c r="S1927" s="227"/>
      <c r="T1927" s="227"/>
      <c r="U1927" s="227"/>
      <c r="V1927" s="227"/>
      <c r="W1927" s="227"/>
      <c r="X1927" s="227"/>
      <c r="Y1927" s="227"/>
      <c r="Z1927" s="227"/>
      <c r="AA1927" s="227"/>
      <c r="AB1927" s="227"/>
      <c r="AC1927" s="227"/>
    </row>
    <row r="1928" spans="2:29">
      <c r="B1928" s="66" t="e">
        <f>LEFT(VLOOKUP(K1928,'TCon08 al 2019-02-26'!$A$1:$H$68,6,0),6)</f>
        <v>#N/A</v>
      </c>
      <c r="C1928" s="66" t="e">
        <f t="shared" si="133"/>
        <v>#N/A</v>
      </c>
      <c r="D1928" s="66" t="e">
        <f>VLOOKUP(K1928,'TCon08 al 2019-02-26'!$A$1:$H$68,8,0)</f>
        <v>#N/A</v>
      </c>
      <c r="E1928" s="221">
        <f t="shared" si="134"/>
        <v>1900</v>
      </c>
      <c r="F1928" s="66">
        <f t="shared" si="135"/>
        <v>0</v>
      </c>
      <c r="G1928" s="10" t="str">
        <f t="shared" si="136"/>
        <v>19000</v>
      </c>
      <c r="H1928" s="227"/>
      <c r="I1928" s="227"/>
      <c r="J1928" s="228"/>
      <c r="K1928" s="227"/>
      <c r="L1928" s="227"/>
      <c r="M1928" s="227"/>
      <c r="N1928" s="581"/>
      <c r="O1928" s="227"/>
      <c r="P1928" s="581"/>
      <c r="Q1928" s="227"/>
      <c r="R1928" s="227"/>
      <c r="S1928" s="227"/>
      <c r="T1928" s="227"/>
      <c r="U1928" s="227"/>
      <c r="V1928" s="227"/>
      <c r="W1928" s="227"/>
      <c r="X1928" s="227"/>
      <c r="Y1928" s="227"/>
      <c r="Z1928" s="227"/>
      <c r="AA1928" s="227"/>
      <c r="AB1928" s="227"/>
      <c r="AC1928" s="227"/>
    </row>
    <row r="1929" spans="2:29">
      <c r="B1929" s="66" t="e">
        <f>LEFT(VLOOKUP(K1929,'TCon08 al 2019-02-26'!$A$1:$H$68,6,0),6)</f>
        <v>#N/A</v>
      </c>
      <c r="C1929" s="66" t="e">
        <f t="shared" si="133"/>
        <v>#N/A</v>
      </c>
      <c r="D1929" s="66" t="e">
        <f>VLOOKUP(K1929,'TCon08 al 2019-02-26'!$A$1:$H$68,8,0)</f>
        <v>#N/A</v>
      </c>
      <c r="E1929" s="221">
        <f t="shared" si="134"/>
        <v>1900</v>
      </c>
      <c r="F1929" s="66">
        <f t="shared" si="135"/>
        <v>0</v>
      </c>
      <c r="G1929" s="10" t="str">
        <f t="shared" si="136"/>
        <v>19000</v>
      </c>
      <c r="H1929" s="227"/>
      <c r="I1929" s="227"/>
      <c r="J1929" s="228"/>
      <c r="K1929" s="227"/>
      <c r="L1929" s="227"/>
      <c r="M1929" s="227"/>
      <c r="N1929" s="581"/>
      <c r="O1929" s="227"/>
      <c r="P1929" s="581"/>
      <c r="Q1929" s="227"/>
      <c r="R1929" s="227"/>
      <c r="S1929" s="227"/>
      <c r="T1929" s="227"/>
      <c r="U1929" s="227"/>
      <c r="V1929" s="227"/>
      <c r="W1929" s="227"/>
      <c r="X1929" s="227"/>
      <c r="Y1929" s="227"/>
      <c r="Z1929" s="227"/>
      <c r="AA1929" s="227"/>
      <c r="AB1929" s="227"/>
      <c r="AC1929" s="227"/>
    </row>
    <row r="1930" spans="2:29">
      <c r="B1930" s="66" t="e">
        <f>LEFT(VLOOKUP(K1930,'TCon08 al 2019-02-26'!$A$1:$H$68,6,0),6)</f>
        <v>#N/A</v>
      </c>
      <c r="C1930" s="66" t="e">
        <f t="shared" si="133"/>
        <v>#N/A</v>
      </c>
      <c r="D1930" s="66" t="e">
        <f>VLOOKUP(K1930,'TCon08 al 2019-02-26'!$A$1:$H$68,8,0)</f>
        <v>#N/A</v>
      </c>
      <c r="E1930" s="221">
        <f t="shared" si="134"/>
        <v>1900</v>
      </c>
      <c r="F1930" s="66">
        <f t="shared" si="135"/>
        <v>0</v>
      </c>
      <c r="G1930" s="10" t="str">
        <f t="shared" si="136"/>
        <v>19000</v>
      </c>
      <c r="H1930" s="227"/>
      <c r="I1930" s="227"/>
      <c r="J1930" s="228"/>
      <c r="K1930" s="227"/>
      <c r="L1930" s="227"/>
      <c r="M1930" s="227"/>
      <c r="N1930" s="581"/>
      <c r="O1930" s="227"/>
      <c r="P1930" s="581"/>
      <c r="Q1930" s="227"/>
      <c r="R1930" s="227"/>
      <c r="S1930" s="227"/>
      <c r="T1930" s="227"/>
      <c r="U1930" s="227"/>
      <c r="V1930" s="227"/>
      <c r="W1930" s="227"/>
      <c r="X1930" s="227"/>
      <c r="Y1930" s="227"/>
      <c r="Z1930" s="227"/>
      <c r="AA1930" s="227"/>
      <c r="AB1930" s="227"/>
      <c r="AC1930" s="227"/>
    </row>
    <row r="1931" spans="2:29">
      <c r="B1931" s="66" t="e">
        <f>LEFT(VLOOKUP(K1931,'TCon08 al 2019-02-26'!$A$1:$H$68,6,0),6)</f>
        <v>#N/A</v>
      </c>
      <c r="C1931" s="66" t="e">
        <f t="shared" si="133"/>
        <v>#N/A</v>
      </c>
      <c r="D1931" s="66" t="e">
        <f>VLOOKUP(K1931,'TCon08 al 2019-02-26'!$A$1:$H$68,8,0)</f>
        <v>#N/A</v>
      </c>
      <c r="E1931" s="221">
        <f t="shared" si="134"/>
        <v>1900</v>
      </c>
      <c r="F1931" s="66">
        <f t="shared" si="135"/>
        <v>0</v>
      </c>
      <c r="G1931" s="10" t="str">
        <f t="shared" si="136"/>
        <v>19000</v>
      </c>
      <c r="H1931" s="227"/>
      <c r="I1931" s="227"/>
      <c r="J1931" s="228"/>
      <c r="K1931" s="227"/>
      <c r="L1931" s="227"/>
      <c r="M1931" s="227"/>
      <c r="N1931" s="581"/>
      <c r="O1931" s="227"/>
      <c r="P1931" s="581"/>
      <c r="Q1931" s="227"/>
      <c r="R1931" s="227"/>
      <c r="S1931" s="227"/>
      <c r="T1931" s="227"/>
      <c r="U1931" s="227"/>
      <c r="V1931" s="227"/>
      <c r="W1931" s="227"/>
      <c r="X1931" s="227"/>
      <c r="Y1931" s="227"/>
      <c r="Z1931" s="227"/>
      <c r="AA1931" s="227"/>
      <c r="AB1931" s="227"/>
      <c r="AC1931" s="227"/>
    </row>
    <row r="1932" spans="2:29">
      <c r="B1932" s="66" t="e">
        <f>LEFT(VLOOKUP(K1932,'TCon08 al 2019-02-26'!$A$1:$H$68,6,0),6)</f>
        <v>#N/A</v>
      </c>
      <c r="C1932" s="66" t="e">
        <f t="shared" si="133"/>
        <v>#N/A</v>
      </c>
      <c r="D1932" s="66" t="e">
        <f>VLOOKUP(K1932,'TCon08 al 2019-02-26'!$A$1:$H$68,8,0)</f>
        <v>#N/A</v>
      </c>
      <c r="E1932" s="221">
        <f t="shared" si="134"/>
        <v>1900</v>
      </c>
      <c r="F1932" s="66">
        <f t="shared" si="135"/>
        <v>0</v>
      </c>
      <c r="G1932" s="10" t="str">
        <f t="shared" si="136"/>
        <v>19000</v>
      </c>
      <c r="H1932" s="227"/>
      <c r="I1932" s="227"/>
      <c r="J1932" s="228"/>
      <c r="K1932" s="227"/>
      <c r="L1932" s="227"/>
      <c r="M1932" s="227"/>
      <c r="N1932" s="581"/>
      <c r="O1932" s="227"/>
      <c r="P1932" s="581"/>
      <c r="Q1932" s="227"/>
      <c r="R1932" s="227"/>
      <c r="S1932" s="227"/>
      <c r="T1932" s="227"/>
      <c r="U1932" s="227"/>
      <c r="V1932" s="227"/>
      <c r="W1932" s="227"/>
      <c r="X1932" s="227"/>
      <c r="Y1932" s="227"/>
      <c r="Z1932" s="227"/>
      <c r="AA1932" s="227"/>
      <c r="AB1932" s="227"/>
      <c r="AC1932" s="227"/>
    </row>
    <row r="1933" spans="2:29">
      <c r="B1933" s="66" t="e">
        <f>LEFT(VLOOKUP(K1933,'TCon08 al 2019-02-26'!$A$1:$H$68,6,0),6)</f>
        <v>#N/A</v>
      </c>
      <c r="C1933" s="66" t="e">
        <f t="shared" si="133"/>
        <v>#N/A</v>
      </c>
      <c r="D1933" s="66" t="e">
        <f>VLOOKUP(K1933,'TCon08 al 2019-02-26'!$A$1:$H$68,8,0)</f>
        <v>#N/A</v>
      </c>
      <c r="E1933" s="221">
        <f t="shared" si="134"/>
        <v>1900</v>
      </c>
      <c r="F1933" s="66">
        <f t="shared" si="135"/>
        <v>0</v>
      </c>
      <c r="G1933" s="10" t="str">
        <f t="shared" si="136"/>
        <v>19000</v>
      </c>
      <c r="H1933" s="227"/>
      <c r="I1933" s="227"/>
      <c r="J1933" s="228"/>
      <c r="K1933" s="227"/>
      <c r="L1933" s="227"/>
      <c r="M1933" s="227"/>
      <c r="N1933" s="581"/>
      <c r="O1933" s="227"/>
      <c r="P1933" s="581"/>
      <c r="Q1933" s="227"/>
      <c r="R1933" s="227"/>
      <c r="S1933" s="227"/>
      <c r="T1933" s="227"/>
      <c r="U1933" s="227"/>
      <c r="V1933" s="227"/>
      <c r="W1933" s="227"/>
      <c r="X1933" s="227"/>
      <c r="Y1933" s="227"/>
      <c r="Z1933" s="227"/>
      <c r="AA1933" s="227"/>
      <c r="AB1933" s="227"/>
      <c r="AC1933" s="227"/>
    </row>
    <row r="1934" spans="2:29">
      <c r="B1934" s="66" t="e">
        <f>LEFT(VLOOKUP(K1934,'TCon08 al 2019-02-26'!$A$1:$H$68,6,0),6)</f>
        <v>#N/A</v>
      </c>
      <c r="C1934" s="66" t="e">
        <f t="shared" si="133"/>
        <v>#N/A</v>
      </c>
      <c r="D1934" s="66" t="e">
        <f>VLOOKUP(K1934,'TCon08 al 2019-02-26'!$A$1:$H$68,8,0)</f>
        <v>#N/A</v>
      </c>
      <c r="E1934" s="221">
        <f t="shared" si="134"/>
        <v>1900</v>
      </c>
      <c r="F1934" s="66">
        <f t="shared" si="135"/>
        <v>0</v>
      </c>
      <c r="G1934" s="10" t="str">
        <f t="shared" si="136"/>
        <v>19000</v>
      </c>
      <c r="H1934" s="227"/>
      <c r="I1934" s="227"/>
      <c r="J1934" s="228"/>
      <c r="K1934" s="227"/>
      <c r="L1934" s="227"/>
      <c r="M1934" s="227"/>
      <c r="N1934" s="581"/>
      <c r="O1934" s="227"/>
      <c r="P1934" s="581"/>
      <c r="Q1934" s="227"/>
      <c r="R1934" s="227"/>
      <c r="S1934" s="227"/>
      <c r="T1934" s="227"/>
      <c r="U1934" s="227"/>
      <c r="V1934" s="227"/>
      <c r="W1934" s="227"/>
      <c r="X1934" s="227"/>
      <c r="Y1934" s="227"/>
      <c r="Z1934" s="227"/>
      <c r="AA1934" s="227"/>
      <c r="AB1934" s="227"/>
      <c r="AC1934" s="227"/>
    </row>
    <row r="1935" spans="2:29">
      <c r="B1935" s="66" t="e">
        <f>LEFT(VLOOKUP(K1935,'TCon08 al 2019-02-26'!$A$1:$H$68,6,0),6)</f>
        <v>#N/A</v>
      </c>
      <c r="C1935" s="66" t="e">
        <f t="shared" si="133"/>
        <v>#N/A</v>
      </c>
      <c r="D1935" s="66" t="e">
        <f>VLOOKUP(K1935,'TCon08 al 2019-02-26'!$A$1:$H$68,8,0)</f>
        <v>#N/A</v>
      </c>
      <c r="E1935" s="221">
        <f t="shared" si="134"/>
        <v>1900</v>
      </c>
      <c r="F1935" s="66">
        <f t="shared" si="135"/>
        <v>0</v>
      </c>
      <c r="G1935" s="10" t="str">
        <f t="shared" si="136"/>
        <v>19000</v>
      </c>
      <c r="H1935" s="227"/>
      <c r="I1935" s="227"/>
      <c r="J1935" s="228"/>
      <c r="K1935" s="227"/>
      <c r="L1935" s="227"/>
      <c r="M1935" s="227"/>
      <c r="N1935" s="581"/>
      <c r="O1935" s="227"/>
      <c r="P1935" s="581"/>
      <c r="Q1935" s="227"/>
      <c r="R1935" s="227"/>
      <c r="S1935" s="227"/>
      <c r="T1935" s="227"/>
      <c r="U1935" s="227"/>
      <c r="V1935" s="227"/>
      <c r="W1935" s="227"/>
      <c r="X1935" s="227"/>
      <c r="Y1935" s="227"/>
      <c r="Z1935" s="227"/>
      <c r="AA1935" s="227"/>
      <c r="AB1935" s="227"/>
      <c r="AC1935" s="227"/>
    </row>
    <row r="1936" spans="2:29">
      <c r="B1936" s="66" t="e">
        <f>LEFT(VLOOKUP(K1936,'TCon08 al 2019-02-26'!$A$1:$H$68,6,0),6)</f>
        <v>#N/A</v>
      </c>
      <c r="C1936" s="66" t="e">
        <f t="shared" si="133"/>
        <v>#N/A</v>
      </c>
      <c r="D1936" s="66" t="e">
        <f>VLOOKUP(K1936,'TCon08 al 2019-02-26'!$A$1:$H$68,8,0)</f>
        <v>#N/A</v>
      </c>
      <c r="E1936" s="221">
        <f t="shared" si="134"/>
        <v>1900</v>
      </c>
      <c r="F1936" s="66">
        <f t="shared" si="135"/>
        <v>0</v>
      </c>
      <c r="G1936" s="10" t="str">
        <f t="shared" si="136"/>
        <v>19000</v>
      </c>
      <c r="H1936" s="227"/>
      <c r="I1936" s="227"/>
      <c r="J1936" s="228"/>
      <c r="K1936" s="227"/>
      <c r="L1936" s="227"/>
      <c r="M1936" s="227"/>
      <c r="N1936" s="581"/>
      <c r="O1936" s="227"/>
      <c r="P1936" s="581"/>
      <c r="Q1936" s="227"/>
      <c r="R1936" s="227"/>
      <c r="S1936" s="227"/>
      <c r="T1936" s="227"/>
      <c r="U1936" s="227"/>
      <c r="V1936" s="227"/>
      <c r="W1936" s="227"/>
      <c r="X1936" s="227"/>
      <c r="Y1936" s="227"/>
      <c r="Z1936" s="227"/>
      <c r="AA1936" s="227"/>
      <c r="AB1936" s="227"/>
      <c r="AC1936" s="227"/>
    </row>
    <row r="1937" spans="2:29">
      <c r="B1937" s="66" t="e">
        <f>LEFT(VLOOKUP(K1937,'TCon08 al 2019-02-26'!$A$1:$H$68,6,0),6)</f>
        <v>#N/A</v>
      </c>
      <c r="C1937" s="66" t="e">
        <f t="shared" si="133"/>
        <v>#N/A</v>
      </c>
      <c r="D1937" s="66" t="e">
        <f>VLOOKUP(K1937,'TCon08 al 2019-02-26'!$A$1:$H$68,8,0)</f>
        <v>#N/A</v>
      </c>
      <c r="E1937" s="221">
        <f t="shared" si="134"/>
        <v>1900</v>
      </c>
      <c r="F1937" s="66">
        <f t="shared" si="135"/>
        <v>0</v>
      </c>
      <c r="G1937" s="10" t="str">
        <f t="shared" si="136"/>
        <v>19000</v>
      </c>
      <c r="H1937" s="227"/>
      <c r="I1937" s="227"/>
      <c r="J1937" s="228"/>
      <c r="K1937" s="227"/>
      <c r="L1937" s="227"/>
      <c r="M1937" s="227"/>
      <c r="N1937" s="581"/>
      <c r="O1937" s="227"/>
      <c r="P1937" s="581"/>
      <c r="Q1937" s="227"/>
      <c r="R1937" s="227"/>
      <c r="S1937" s="227"/>
      <c r="T1937" s="227"/>
      <c r="U1937" s="227"/>
      <c r="V1937" s="227"/>
      <c r="W1937" s="227"/>
      <c r="X1937" s="227"/>
      <c r="Y1937" s="227"/>
      <c r="Z1937" s="227"/>
      <c r="AA1937" s="227"/>
      <c r="AB1937" s="227"/>
      <c r="AC1937" s="227"/>
    </row>
    <row r="1938" spans="2:29">
      <c r="B1938" s="66" t="e">
        <f>LEFT(VLOOKUP(K1938,'TCon08 al 2019-02-26'!$A$1:$H$68,6,0),6)</f>
        <v>#N/A</v>
      </c>
      <c r="C1938" s="66" t="e">
        <f t="shared" si="133"/>
        <v>#N/A</v>
      </c>
      <c r="D1938" s="66" t="e">
        <f>VLOOKUP(K1938,'TCon08 al 2019-02-26'!$A$1:$H$68,8,0)</f>
        <v>#N/A</v>
      </c>
      <c r="E1938" s="221">
        <f t="shared" si="134"/>
        <v>1900</v>
      </c>
      <c r="F1938" s="66">
        <f t="shared" si="135"/>
        <v>0</v>
      </c>
      <c r="G1938" s="10" t="str">
        <f t="shared" si="136"/>
        <v>19000</v>
      </c>
      <c r="H1938" s="227"/>
      <c r="I1938" s="227"/>
      <c r="J1938" s="228"/>
      <c r="K1938" s="227"/>
      <c r="L1938" s="227"/>
      <c r="M1938" s="227"/>
      <c r="N1938" s="581"/>
      <c r="O1938" s="227"/>
      <c r="P1938" s="581"/>
      <c r="Q1938" s="227"/>
      <c r="R1938" s="227"/>
      <c r="S1938" s="227"/>
      <c r="T1938" s="227"/>
      <c r="U1938" s="227"/>
      <c r="V1938" s="227"/>
      <c r="W1938" s="227"/>
      <c r="X1938" s="227"/>
      <c r="Y1938" s="227"/>
      <c r="Z1938" s="227"/>
      <c r="AA1938" s="227"/>
      <c r="AB1938" s="227"/>
      <c r="AC1938" s="227"/>
    </row>
    <row r="1939" spans="2:29">
      <c r="B1939" s="66" t="e">
        <f>LEFT(VLOOKUP(K1939,'TCon08 al 2019-02-26'!$A$1:$H$68,6,0),6)</f>
        <v>#N/A</v>
      </c>
      <c r="C1939" s="66" t="e">
        <f t="shared" si="133"/>
        <v>#N/A</v>
      </c>
      <c r="D1939" s="66" t="e">
        <f>VLOOKUP(K1939,'TCon08 al 2019-02-26'!$A$1:$H$68,8,0)</f>
        <v>#N/A</v>
      </c>
      <c r="E1939" s="221">
        <f t="shared" si="134"/>
        <v>1900</v>
      </c>
      <c r="F1939" s="66">
        <f t="shared" si="135"/>
        <v>0</v>
      </c>
      <c r="G1939" s="10" t="str">
        <f t="shared" si="136"/>
        <v>19000</v>
      </c>
      <c r="H1939" s="227"/>
      <c r="I1939" s="227"/>
      <c r="J1939" s="228"/>
      <c r="K1939" s="227"/>
      <c r="L1939" s="227"/>
      <c r="M1939" s="227"/>
      <c r="N1939" s="581"/>
      <c r="O1939" s="227"/>
      <c r="P1939" s="581"/>
      <c r="Q1939" s="227"/>
      <c r="R1939" s="227"/>
      <c r="S1939" s="227"/>
      <c r="T1939" s="227"/>
      <c r="U1939" s="227"/>
      <c r="V1939" s="227"/>
      <c r="W1939" s="227"/>
      <c r="X1939" s="227"/>
      <c r="Y1939" s="227"/>
      <c r="Z1939" s="227"/>
      <c r="AA1939" s="227"/>
      <c r="AB1939" s="227"/>
      <c r="AC1939" s="227"/>
    </row>
    <row r="1940" spans="2:29">
      <c r="B1940" s="66" t="e">
        <f>LEFT(VLOOKUP(K1940,'TCon08 al 2019-02-26'!$A$1:$H$68,6,0),6)</f>
        <v>#N/A</v>
      </c>
      <c r="C1940" s="66" t="e">
        <f t="shared" si="133"/>
        <v>#N/A</v>
      </c>
      <c r="D1940" s="66" t="e">
        <f>VLOOKUP(K1940,'TCon08 al 2019-02-26'!$A$1:$H$68,8,0)</f>
        <v>#N/A</v>
      </c>
      <c r="E1940" s="221">
        <f t="shared" si="134"/>
        <v>1900</v>
      </c>
      <c r="F1940" s="66">
        <f t="shared" si="135"/>
        <v>0</v>
      </c>
      <c r="G1940" s="10" t="str">
        <f t="shared" si="136"/>
        <v>19000</v>
      </c>
      <c r="H1940" s="227"/>
      <c r="I1940" s="227"/>
      <c r="J1940" s="228"/>
      <c r="K1940" s="227"/>
      <c r="L1940" s="227"/>
      <c r="M1940" s="227"/>
      <c r="N1940" s="581"/>
      <c r="O1940" s="227"/>
      <c r="P1940" s="581"/>
      <c r="Q1940" s="227"/>
      <c r="R1940" s="227"/>
      <c r="S1940" s="227"/>
      <c r="T1940" s="227"/>
      <c r="U1940" s="227"/>
      <c r="V1940" s="227"/>
      <c r="W1940" s="227"/>
      <c r="X1940" s="227"/>
      <c r="Y1940" s="227"/>
      <c r="Z1940" s="227"/>
      <c r="AA1940" s="227"/>
      <c r="AB1940" s="227"/>
      <c r="AC1940" s="227"/>
    </row>
    <row r="1941" spans="2:29">
      <c r="B1941" s="66" t="e">
        <f>LEFT(VLOOKUP(K1941,'TCon08 al 2019-02-26'!$A$1:$H$68,6,0),6)</f>
        <v>#N/A</v>
      </c>
      <c r="C1941" s="66" t="e">
        <f t="shared" si="133"/>
        <v>#N/A</v>
      </c>
      <c r="D1941" s="66" t="e">
        <f>VLOOKUP(K1941,'TCon08 al 2019-02-26'!$A$1:$H$68,8,0)</f>
        <v>#N/A</v>
      </c>
      <c r="E1941" s="221">
        <f t="shared" si="134"/>
        <v>1900</v>
      </c>
      <c r="F1941" s="66">
        <f t="shared" si="135"/>
        <v>0</v>
      </c>
      <c r="G1941" s="10" t="str">
        <f t="shared" si="136"/>
        <v>19000</v>
      </c>
      <c r="H1941" s="227"/>
      <c r="I1941" s="227"/>
      <c r="J1941" s="228"/>
      <c r="K1941" s="227"/>
      <c r="L1941" s="227"/>
      <c r="M1941" s="227"/>
      <c r="N1941" s="581"/>
      <c r="O1941" s="227"/>
      <c r="P1941" s="581"/>
      <c r="Q1941" s="227"/>
      <c r="R1941" s="227"/>
      <c r="S1941" s="227"/>
      <c r="T1941" s="227"/>
      <c r="U1941" s="227"/>
      <c r="V1941" s="227"/>
      <c r="W1941" s="227"/>
      <c r="X1941" s="227"/>
      <c r="Y1941" s="227"/>
      <c r="Z1941" s="227"/>
      <c r="AA1941" s="227"/>
      <c r="AB1941" s="227"/>
      <c r="AC1941" s="227"/>
    </row>
    <row r="1942" spans="2:29">
      <c r="B1942" s="66" t="e">
        <f>LEFT(VLOOKUP(K1942,'TCon08 al 2019-02-26'!$A$1:$H$68,6,0),6)</f>
        <v>#N/A</v>
      </c>
      <c r="C1942" s="66" t="e">
        <f t="shared" si="133"/>
        <v>#N/A</v>
      </c>
      <c r="D1942" s="66" t="e">
        <f>VLOOKUP(K1942,'TCon08 al 2019-02-26'!$A$1:$H$68,8,0)</f>
        <v>#N/A</v>
      </c>
      <c r="E1942" s="221">
        <f t="shared" si="134"/>
        <v>1900</v>
      </c>
      <c r="F1942" s="66">
        <f t="shared" si="135"/>
        <v>0</v>
      </c>
      <c r="G1942" s="10" t="str">
        <f t="shared" si="136"/>
        <v>19000</v>
      </c>
      <c r="H1942" s="227"/>
      <c r="I1942" s="227"/>
      <c r="J1942" s="228"/>
      <c r="K1942" s="227"/>
      <c r="L1942" s="227"/>
      <c r="M1942" s="227"/>
      <c r="N1942" s="581"/>
      <c r="O1942" s="227"/>
      <c r="P1942" s="581"/>
      <c r="Q1942" s="227"/>
      <c r="R1942" s="227"/>
      <c r="S1942" s="227"/>
      <c r="T1942" s="227"/>
      <c r="U1942" s="227"/>
      <c r="V1942" s="227"/>
      <c r="W1942" s="227"/>
      <c r="X1942" s="227"/>
      <c r="Y1942" s="227"/>
      <c r="Z1942" s="227"/>
      <c r="AA1942" s="227"/>
      <c r="AB1942" s="227"/>
      <c r="AC1942" s="227"/>
    </row>
    <row r="1943" spans="2:29">
      <c r="B1943" s="66" t="e">
        <f>LEFT(VLOOKUP(K1943,'TCon08 al 2019-02-26'!$A$1:$H$68,6,0),6)</f>
        <v>#N/A</v>
      </c>
      <c r="C1943" s="66" t="e">
        <f t="shared" si="133"/>
        <v>#N/A</v>
      </c>
      <c r="D1943" s="66" t="e">
        <f>VLOOKUP(K1943,'TCon08 al 2019-02-26'!$A$1:$H$68,8,0)</f>
        <v>#N/A</v>
      </c>
      <c r="E1943" s="221">
        <f t="shared" si="134"/>
        <v>1900</v>
      </c>
      <c r="F1943" s="66">
        <f t="shared" si="135"/>
        <v>0</v>
      </c>
      <c r="G1943" s="10" t="str">
        <f t="shared" si="136"/>
        <v>19000</v>
      </c>
      <c r="H1943" s="227"/>
      <c r="I1943" s="227"/>
      <c r="J1943" s="228"/>
      <c r="K1943" s="227"/>
      <c r="L1943" s="227"/>
      <c r="M1943" s="227"/>
      <c r="N1943" s="581"/>
      <c r="O1943" s="227"/>
      <c r="P1943" s="581"/>
      <c r="Q1943" s="227"/>
      <c r="R1943" s="227"/>
      <c r="S1943" s="227"/>
      <c r="T1943" s="227"/>
      <c r="U1943" s="227"/>
      <c r="V1943" s="227"/>
      <c r="W1943" s="227"/>
      <c r="X1943" s="227"/>
      <c r="Y1943" s="227"/>
      <c r="Z1943" s="227"/>
      <c r="AA1943" s="227"/>
      <c r="AB1943" s="227"/>
      <c r="AC1943" s="227"/>
    </row>
    <row r="1944" spans="2:29">
      <c r="B1944" s="66" t="e">
        <f>LEFT(VLOOKUP(K1944,'TCon08 al 2019-02-26'!$A$1:$H$68,6,0),6)</f>
        <v>#N/A</v>
      </c>
      <c r="C1944" s="66" t="e">
        <f t="shared" si="133"/>
        <v>#N/A</v>
      </c>
      <c r="D1944" s="66" t="e">
        <f>VLOOKUP(K1944,'TCon08 al 2019-02-26'!$A$1:$H$68,8,0)</f>
        <v>#N/A</v>
      </c>
      <c r="E1944" s="221">
        <f t="shared" si="134"/>
        <v>1900</v>
      </c>
      <c r="F1944" s="66">
        <f t="shared" si="135"/>
        <v>0</v>
      </c>
      <c r="G1944" s="10" t="str">
        <f t="shared" si="136"/>
        <v>19000</v>
      </c>
      <c r="H1944" s="227"/>
      <c r="I1944" s="227"/>
      <c r="J1944" s="228"/>
      <c r="K1944" s="227"/>
      <c r="L1944" s="227"/>
      <c r="M1944" s="227"/>
      <c r="N1944" s="581"/>
      <c r="O1944" s="227"/>
      <c r="P1944" s="581"/>
      <c r="Q1944" s="227"/>
      <c r="R1944" s="227"/>
      <c r="S1944" s="227"/>
      <c r="T1944" s="227"/>
      <c r="U1944" s="227"/>
      <c r="V1944" s="227"/>
      <c r="W1944" s="227"/>
      <c r="X1944" s="227"/>
      <c r="Y1944" s="227"/>
      <c r="Z1944" s="227"/>
      <c r="AA1944" s="227"/>
      <c r="AB1944" s="227"/>
      <c r="AC1944" s="227"/>
    </row>
    <row r="1945" spans="2:29">
      <c r="B1945" s="66" t="e">
        <f>LEFT(VLOOKUP(K1945,'TCon08 al 2019-02-26'!$A$1:$H$68,6,0),6)</f>
        <v>#N/A</v>
      </c>
      <c r="C1945" s="66" t="e">
        <f t="shared" si="133"/>
        <v>#N/A</v>
      </c>
      <c r="D1945" s="66" t="e">
        <f>VLOOKUP(K1945,'TCon08 al 2019-02-26'!$A$1:$H$68,8,0)</f>
        <v>#N/A</v>
      </c>
      <c r="E1945" s="221">
        <f t="shared" si="134"/>
        <v>1900</v>
      </c>
      <c r="F1945" s="66">
        <f t="shared" si="135"/>
        <v>0</v>
      </c>
      <c r="G1945" s="10" t="str">
        <f t="shared" si="136"/>
        <v>19000</v>
      </c>
      <c r="H1945" s="227"/>
      <c r="I1945" s="227"/>
      <c r="J1945" s="228"/>
      <c r="K1945" s="227"/>
      <c r="L1945" s="227"/>
      <c r="M1945" s="227"/>
      <c r="N1945" s="581"/>
      <c r="O1945" s="227"/>
      <c r="P1945" s="581"/>
      <c r="Q1945" s="227"/>
      <c r="R1945" s="227"/>
      <c r="S1945" s="227"/>
      <c r="T1945" s="227"/>
      <c r="U1945" s="227"/>
      <c r="V1945" s="227"/>
      <c r="W1945" s="227"/>
      <c r="X1945" s="227"/>
      <c r="Y1945" s="227"/>
      <c r="Z1945" s="227"/>
      <c r="AA1945" s="227"/>
      <c r="AB1945" s="227"/>
      <c r="AC1945" s="227"/>
    </row>
    <row r="1946" spans="2:29">
      <c r="B1946" s="66" t="e">
        <f>LEFT(VLOOKUP(K1946,'TCon08 al 2019-02-26'!$A$1:$H$68,6,0),6)</f>
        <v>#N/A</v>
      </c>
      <c r="C1946" s="66" t="e">
        <f t="shared" si="133"/>
        <v>#N/A</v>
      </c>
      <c r="D1946" s="66" t="e">
        <f>VLOOKUP(K1946,'TCon08 al 2019-02-26'!$A$1:$H$68,8,0)</f>
        <v>#N/A</v>
      </c>
      <c r="E1946" s="221">
        <f t="shared" si="134"/>
        <v>1900</v>
      </c>
      <c r="F1946" s="66">
        <f t="shared" si="135"/>
        <v>0</v>
      </c>
      <c r="G1946" s="10" t="str">
        <f t="shared" si="136"/>
        <v>19000</v>
      </c>
      <c r="H1946" s="227"/>
      <c r="I1946" s="227"/>
      <c r="J1946" s="228"/>
      <c r="K1946" s="227"/>
      <c r="L1946" s="227"/>
      <c r="M1946" s="227"/>
      <c r="N1946" s="581"/>
      <c r="O1946" s="227"/>
      <c r="P1946" s="581"/>
      <c r="Q1946" s="227"/>
      <c r="R1946" s="227"/>
      <c r="S1946" s="227"/>
      <c r="T1946" s="227"/>
      <c r="U1946" s="227"/>
      <c r="V1946" s="227"/>
      <c r="W1946" s="227"/>
      <c r="X1946" s="227"/>
      <c r="Y1946" s="227"/>
      <c r="Z1946" s="227"/>
      <c r="AA1946" s="227"/>
      <c r="AB1946" s="227"/>
      <c r="AC1946" s="227"/>
    </row>
    <row r="1947" spans="2:29">
      <c r="B1947" s="66" t="e">
        <f>LEFT(VLOOKUP(K1947,'TCon08 al 2019-02-26'!$A$1:$H$68,6,0),6)</f>
        <v>#N/A</v>
      </c>
      <c r="C1947" s="66" t="e">
        <f t="shared" si="133"/>
        <v>#N/A</v>
      </c>
      <c r="D1947" s="66" t="e">
        <f>VLOOKUP(K1947,'TCon08 al 2019-02-26'!$A$1:$H$68,8,0)</f>
        <v>#N/A</v>
      </c>
      <c r="E1947" s="221">
        <f t="shared" si="134"/>
        <v>1900</v>
      </c>
      <c r="F1947" s="66">
        <f t="shared" si="135"/>
        <v>0</v>
      </c>
      <c r="G1947" s="10" t="str">
        <f t="shared" si="136"/>
        <v>19000</v>
      </c>
      <c r="H1947" s="227"/>
      <c r="I1947" s="227"/>
      <c r="J1947" s="228"/>
      <c r="K1947" s="227"/>
      <c r="L1947" s="227"/>
      <c r="M1947" s="227"/>
      <c r="N1947" s="581"/>
      <c r="O1947" s="227"/>
      <c r="P1947" s="581"/>
      <c r="Q1947" s="227"/>
      <c r="R1947" s="227"/>
      <c r="S1947" s="227"/>
      <c r="T1947" s="227"/>
      <c r="U1947" s="227"/>
      <c r="V1947" s="227"/>
      <c r="W1947" s="227"/>
      <c r="X1947" s="227"/>
      <c r="Y1947" s="227"/>
      <c r="Z1947" s="227"/>
      <c r="AA1947" s="227"/>
      <c r="AB1947" s="227"/>
      <c r="AC1947" s="227"/>
    </row>
    <row r="1948" spans="2:29">
      <c r="B1948" s="66" t="e">
        <f>LEFT(VLOOKUP(K1948,'TCon08 al 2019-02-26'!$A$1:$H$68,6,0),6)</f>
        <v>#N/A</v>
      </c>
      <c r="C1948" s="66" t="e">
        <f t="shared" si="133"/>
        <v>#N/A</v>
      </c>
      <c r="D1948" s="66" t="e">
        <f>VLOOKUP(K1948,'TCon08 al 2019-02-26'!$A$1:$H$68,8,0)</f>
        <v>#N/A</v>
      </c>
      <c r="E1948" s="221">
        <f t="shared" si="134"/>
        <v>1900</v>
      </c>
      <c r="F1948" s="66">
        <f t="shared" si="135"/>
        <v>0</v>
      </c>
      <c r="G1948" s="10" t="str">
        <f t="shared" si="136"/>
        <v>19000</v>
      </c>
      <c r="H1948" s="227"/>
      <c r="I1948" s="227"/>
      <c r="J1948" s="228"/>
      <c r="K1948" s="227"/>
      <c r="L1948" s="227"/>
      <c r="M1948" s="227"/>
      <c r="N1948" s="581"/>
      <c r="O1948" s="227"/>
      <c r="P1948" s="581"/>
      <c r="Q1948" s="227"/>
      <c r="R1948" s="227"/>
      <c r="S1948" s="227"/>
      <c r="T1948" s="227"/>
      <c r="U1948" s="227"/>
      <c r="V1948" s="227"/>
      <c r="W1948" s="227"/>
      <c r="X1948" s="227"/>
      <c r="Y1948" s="227"/>
      <c r="Z1948" s="227"/>
      <c r="AA1948" s="227"/>
      <c r="AB1948" s="227"/>
      <c r="AC1948" s="227"/>
    </row>
    <row r="1949" spans="2:29">
      <c r="B1949" s="66" t="e">
        <f>LEFT(VLOOKUP(K1949,'TCon08 al 2019-02-26'!$A$1:$H$68,6,0),6)</f>
        <v>#N/A</v>
      </c>
      <c r="C1949" s="66" t="e">
        <f t="shared" si="133"/>
        <v>#N/A</v>
      </c>
      <c r="D1949" s="66" t="e">
        <f>VLOOKUP(K1949,'TCon08 al 2019-02-26'!$A$1:$H$68,8,0)</f>
        <v>#N/A</v>
      </c>
      <c r="E1949" s="221">
        <f t="shared" si="134"/>
        <v>1900</v>
      </c>
      <c r="F1949" s="66">
        <f t="shared" si="135"/>
        <v>0</v>
      </c>
      <c r="G1949" s="10" t="str">
        <f t="shared" si="136"/>
        <v>19000</v>
      </c>
      <c r="H1949" s="227"/>
      <c r="I1949" s="227"/>
      <c r="J1949" s="228"/>
      <c r="K1949" s="227"/>
      <c r="L1949" s="227"/>
      <c r="M1949" s="227"/>
      <c r="N1949" s="581"/>
      <c r="O1949" s="227"/>
      <c r="P1949" s="581"/>
      <c r="Q1949" s="227"/>
      <c r="R1949" s="227"/>
      <c r="S1949" s="227"/>
      <c r="T1949" s="227"/>
      <c r="U1949" s="227"/>
      <c r="V1949" s="227"/>
      <c r="W1949" s="227"/>
      <c r="X1949" s="227"/>
      <c r="Y1949" s="227"/>
      <c r="Z1949" s="227"/>
      <c r="AA1949" s="227"/>
      <c r="AB1949" s="227"/>
      <c r="AC1949" s="227"/>
    </row>
    <row r="1950" spans="2:29">
      <c r="B1950" s="66" t="e">
        <f>LEFT(VLOOKUP(K1950,'TCon08 al 2019-02-26'!$A$1:$H$68,6,0),6)</f>
        <v>#N/A</v>
      </c>
      <c r="C1950" s="66" t="e">
        <f t="shared" si="133"/>
        <v>#N/A</v>
      </c>
      <c r="D1950" s="66" t="e">
        <f>VLOOKUP(K1950,'TCon08 al 2019-02-26'!$A$1:$H$68,8,0)</f>
        <v>#N/A</v>
      </c>
      <c r="E1950" s="221">
        <f t="shared" si="134"/>
        <v>1900</v>
      </c>
      <c r="F1950" s="66">
        <f t="shared" si="135"/>
        <v>0</v>
      </c>
      <c r="G1950" s="10" t="str">
        <f t="shared" si="136"/>
        <v>19000</v>
      </c>
      <c r="H1950" s="227"/>
      <c r="I1950" s="227"/>
      <c r="J1950" s="228"/>
      <c r="K1950" s="227"/>
      <c r="L1950" s="227"/>
      <c r="M1950" s="227"/>
      <c r="N1950" s="581"/>
      <c r="O1950" s="227"/>
      <c r="P1950" s="581"/>
      <c r="Q1950" s="227"/>
      <c r="R1950" s="227"/>
      <c r="S1950" s="227"/>
      <c r="T1950" s="227"/>
      <c r="U1950" s="227"/>
      <c r="V1950" s="227"/>
      <c r="W1950" s="227"/>
      <c r="X1950" s="227"/>
      <c r="Y1950" s="227"/>
      <c r="Z1950" s="227"/>
      <c r="AA1950" s="227"/>
      <c r="AB1950" s="227"/>
      <c r="AC1950" s="227"/>
    </row>
    <row r="1951" spans="2:29">
      <c r="B1951" s="66" t="e">
        <f>LEFT(VLOOKUP(K1951,'TCon08 al 2019-02-26'!$A$1:$H$68,6,0),6)</f>
        <v>#N/A</v>
      </c>
      <c r="C1951" s="66" t="e">
        <f t="shared" si="133"/>
        <v>#N/A</v>
      </c>
      <c r="D1951" s="66" t="e">
        <f>VLOOKUP(K1951,'TCon08 al 2019-02-26'!$A$1:$H$68,8,0)</f>
        <v>#N/A</v>
      </c>
      <c r="E1951" s="221">
        <f t="shared" si="134"/>
        <v>1900</v>
      </c>
      <c r="F1951" s="66">
        <f t="shared" si="135"/>
        <v>0</v>
      </c>
      <c r="G1951" s="10" t="str">
        <f t="shared" si="136"/>
        <v>19000</v>
      </c>
      <c r="H1951" s="227"/>
      <c r="I1951" s="227"/>
      <c r="J1951" s="228"/>
      <c r="K1951" s="227"/>
      <c r="L1951" s="227"/>
      <c r="M1951" s="227"/>
      <c r="N1951" s="581"/>
      <c r="O1951" s="227"/>
      <c r="P1951" s="581"/>
      <c r="Q1951" s="227"/>
      <c r="R1951" s="227"/>
      <c r="S1951" s="227"/>
      <c r="T1951" s="227"/>
      <c r="U1951" s="227"/>
      <c r="V1951" s="227"/>
      <c r="W1951" s="227"/>
      <c r="X1951" s="227"/>
      <c r="Y1951" s="227"/>
      <c r="Z1951" s="227"/>
      <c r="AA1951" s="227"/>
      <c r="AB1951" s="227"/>
      <c r="AC1951" s="227"/>
    </row>
    <row r="1952" spans="2:29">
      <c r="B1952" s="66" t="e">
        <f>LEFT(VLOOKUP(K1952,'TCon08 al 2019-02-26'!$A$1:$H$68,6,0),6)</f>
        <v>#N/A</v>
      </c>
      <c r="C1952" s="66" t="e">
        <f t="shared" si="133"/>
        <v>#N/A</v>
      </c>
      <c r="D1952" s="66" t="e">
        <f>VLOOKUP(K1952,'TCon08 al 2019-02-26'!$A$1:$H$68,8,0)</f>
        <v>#N/A</v>
      </c>
      <c r="E1952" s="221">
        <f t="shared" si="134"/>
        <v>1900</v>
      </c>
      <c r="F1952" s="66">
        <f t="shared" si="135"/>
        <v>0</v>
      </c>
      <c r="G1952" s="10" t="str">
        <f t="shared" si="136"/>
        <v>19000</v>
      </c>
      <c r="H1952" s="227"/>
      <c r="I1952" s="227"/>
      <c r="J1952" s="228"/>
      <c r="K1952" s="227"/>
      <c r="L1952" s="227"/>
      <c r="M1952" s="227"/>
      <c r="N1952" s="581"/>
      <c r="O1952" s="227"/>
      <c r="P1952" s="581"/>
      <c r="Q1952" s="227"/>
      <c r="R1952" s="227"/>
      <c r="S1952" s="227"/>
      <c r="T1952" s="227"/>
      <c r="U1952" s="227"/>
      <c r="V1952" s="227"/>
      <c r="W1952" s="227"/>
      <c r="X1952" s="227"/>
      <c r="Y1952" s="227"/>
      <c r="Z1952" s="227"/>
      <c r="AA1952" s="227"/>
      <c r="AB1952" s="227"/>
      <c r="AC1952" s="227"/>
    </row>
    <row r="1953" spans="2:29">
      <c r="B1953" s="66" t="e">
        <f>LEFT(VLOOKUP(K1953,'TCon08 al 2019-02-26'!$A$1:$H$68,6,0),6)</f>
        <v>#N/A</v>
      </c>
      <c r="C1953" s="66" t="e">
        <f t="shared" si="133"/>
        <v>#N/A</v>
      </c>
      <c r="D1953" s="66" t="e">
        <f>VLOOKUP(K1953,'TCon08 al 2019-02-26'!$A$1:$H$68,8,0)</f>
        <v>#N/A</v>
      </c>
      <c r="E1953" s="221">
        <f t="shared" si="134"/>
        <v>1900</v>
      </c>
      <c r="F1953" s="66">
        <f t="shared" si="135"/>
        <v>0</v>
      </c>
      <c r="G1953" s="10" t="str">
        <f t="shared" si="136"/>
        <v>19000</v>
      </c>
      <c r="H1953" s="227"/>
      <c r="I1953" s="227"/>
      <c r="J1953" s="228"/>
      <c r="K1953" s="227"/>
      <c r="L1953" s="227"/>
      <c r="M1953" s="227"/>
      <c r="N1953" s="581"/>
      <c r="O1953" s="227"/>
      <c r="P1953" s="581"/>
      <c r="Q1953" s="227"/>
      <c r="R1953" s="227"/>
      <c r="S1953" s="227"/>
      <c r="T1953" s="227"/>
      <c r="U1953" s="227"/>
      <c r="V1953" s="227"/>
      <c r="W1953" s="227"/>
      <c r="X1953" s="227"/>
      <c r="Y1953" s="227"/>
      <c r="Z1953" s="227"/>
      <c r="AA1953" s="227"/>
      <c r="AB1953" s="227"/>
      <c r="AC1953" s="227"/>
    </row>
    <row r="1954" spans="2:29">
      <c r="B1954" s="66" t="e">
        <f>LEFT(VLOOKUP(K1954,'TCon08 al 2019-02-26'!$A$1:$H$68,6,0),6)</f>
        <v>#N/A</v>
      </c>
      <c r="C1954" s="66" t="e">
        <f t="shared" si="133"/>
        <v>#N/A</v>
      </c>
      <c r="D1954" s="66" t="e">
        <f>VLOOKUP(K1954,'TCon08 al 2019-02-26'!$A$1:$H$68,8,0)</f>
        <v>#N/A</v>
      </c>
      <c r="E1954" s="221">
        <f t="shared" si="134"/>
        <v>1900</v>
      </c>
      <c r="F1954" s="66">
        <f t="shared" si="135"/>
        <v>0</v>
      </c>
      <c r="G1954" s="10" t="str">
        <f t="shared" si="136"/>
        <v>19000</v>
      </c>
      <c r="H1954" s="227"/>
      <c r="I1954" s="227"/>
      <c r="J1954" s="228"/>
      <c r="K1954" s="227"/>
      <c r="L1954" s="227"/>
      <c r="M1954" s="227"/>
      <c r="N1954" s="581"/>
      <c r="O1954" s="227"/>
      <c r="P1954" s="581"/>
      <c r="Q1954" s="227"/>
      <c r="R1954" s="227"/>
      <c r="S1954" s="227"/>
      <c r="T1954" s="227"/>
      <c r="U1954" s="227"/>
      <c r="V1954" s="227"/>
      <c r="W1954" s="227"/>
      <c r="X1954" s="227"/>
      <c r="Y1954" s="227"/>
      <c r="Z1954" s="227"/>
      <c r="AA1954" s="227"/>
      <c r="AB1954" s="227"/>
      <c r="AC1954" s="227"/>
    </row>
    <row r="1955" spans="2:29">
      <c r="B1955" s="66" t="e">
        <f>LEFT(VLOOKUP(K1955,'TCon08 al 2019-02-26'!$A$1:$H$68,6,0),6)</f>
        <v>#N/A</v>
      </c>
      <c r="C1955" s="66" t="e">
        <f t="shared" si="133"/>
        <v>#N/A</v>
      </c>
      <c r="D1955" s="66" t="e">
        <f>VLOOKUP(K1955,'TCon08 al 2019-02-26'!$A$1:$H$68,8,0)</f>
        <v>#N/A</v>
      </c>
      <c r="E1955" s="221">
        <f t="shared" si="134"/>
        <v>1900</v>
      </c>
      <c r="F1955" s="66">
        <f t="shared" si="135"/>
        <v>0</v>
      </c>
      <c r="G1955" s="10" t="str">
        <f t="shared" si="136"/>
        <v>19000</v>
      </c>
      <c r="H1955" s="227"/>
      <c r="I1955" s="227"/>
      <c r="J1955" s="228"/>
      <c r="K1955" s="227"/>
      <c r="L1955" s="227"/>
      <c r="M1955" s="227"/>
      <c r="N1955" s="581"/>
      <c r="O1955" s="227"/>
      <c r="P1955" s="581"/>
      <c r="Q1955" s="227"/>
      <c r="R1955" s="227"/>
      <c r="S1955" s="227"/>
      <c r="T1955" s="227"/>
      <c r="U1955" s="227"/>
      <c r="V1955" s="227"/>
      <c r="W1955" s="227"/>
      <c r="X1955" s="227"/>
      <c r="Y1955" s="227"/>
      <c r="Z1955" s="227"/>
      <c r="AA1955" s="227"/>
      <c r="AB1955" s="227"/>
      <c r="AC1955" s="227"/>
    </row>
    <row r="1956" spans="2:29">
      <c r="B1956" s="66" t="e">
        <f>LEFT(VLOOKUP(K1956,'TCon08 al 2019-02-26'!$A$1:$H$68,6,0),6)</f>
        <v>#N/A</v>
      </c>
      <c r="C1956" s="66" t="e">
        <f t="shared" si="133"/>
        <v>#N/A</v>
      </c>
      <c r="D1956" s="66" t="e">
        <f>VLOOKUP(K1956,'TCon08 al 2019-02-26'!$A$1:$H$68,8,0)</f>
        <v>#N/A</v>
      </c>
      <c r="E1956" s="221">
        <f t="shared" si="134"/>
        <v>1900</v>
      </c>
      <c r="F1956" s="66">
        <f t="shared" si="135"/>
        <v>0</v>
      </c>
      <c r="G1956" s="10" t="str">
        <f t="shared" si="136"/>
        <v>19000</v>
      </c>
      <c r="H1956" s="227"/>
      <c r="I1956" s="227"/>
      <c r="J1956" s="228"/>
      <c r="K1956" s="227"/>
      <c r="L1956" s="227"/>
      <c r="M1956" s="227"/>
      <c r="N1956" s="581"/>
      <c r="O1956" s="227"/>
      <c r="P1956" s="581"/>
      <c r="Q1956" s="227"/>
      <c r="R1956" s="227"/>
      <c r="S1956" s="227"/>
      <c r="T1956" s="227"/>
      <c r="U1956" s="227"/>
      <c r="V1956" s="227"/>
      <c r="W1956" s="227"/>
      <c r="X1956" s="227"/>
      <c r="Y1956" s="227"/>
      <c r="Z1956" s="227"/>
      <c r="AA1956" s="227"/>
      <c r="AB1956" s="227"/>
      <c r="AC1956" s="227"/>
    </row>
    <row r="1957" spans="2:29">
      <c r="B1957" s="66" t="e">
        <f>LEFT(VLOOKUP(K1957,'TCon08 al 2019-02-26'!$A$1:$H$68,6,0),6)</f>
        <v>#N/A</v>
      </c>
      <c r="C1957" s="66" t="e">
        <f t="shared" si="133"/>
        <v>#N/A</v>
      </c>
      <c r="D1957" s="66" t="e">
        <f>VLOOKUP(K1957,'TCon08 al 2019-02-26'!$A$1:$H$68,8,0)</f>
        <v>#N/A</v>
      </c>
      <c r="E1957" s="221">
        <f t="shared" si="134"/>
        <v>1900</v>
      </c>
      <c r="F1957" s="66">
        <f t="shared" si="135"/>
        <v>0</v>
      </c>
      <c r="G1957" s="10" t="str">
        <f t="shared" si="136"/>
        <v>19000</v>
      </c>
      <c r="H1957" s="227"/>
      <c r="I1957" s="227"/>
      <c r="J1957" s="228"/>
      <c r="K1957" s="227"/>
      <c r="L1957" s="227"/>
      <c r="M1957" s="227"/>
      <c r="N1957" s="581"/>
      <c r="O1957" s="227"/>
      <c r="P1957" s="581"/>
      <c r="Q1957" s="227"/>
      <c r="R1957" s="227"/>
      <c r="S1957" s="227"/>
      <c r="T1957" s="227"/>
      <c r="U1957" s="227"/>
      <c r="V1957" s="227"/>
      <c r="W1957" s="227"/>
      <c r="X1957" s="227"/>
      <c r="Y1957" s="227"/>
      <c r="Z1957" s="227"/>
      <c r="AA1957" s="227"/>
      <c r="AB1957" s="227"/>
      <c r="AC1957" s="227"/>
    </row>
    <row r="1958" spans="2:29">
      <c r="B1958" s="66" t="e">
        <f>LEFT(VLOOKUP(K1958,'TCon08 al 2019-02-26'!$A$1:$H$68,6,0),6)</f>
        <v>#N/A</v>
      </c>
      <c r="C1958" s="66" t="e">
        <f t="shared" si="133"/>
        <v>#N/A</v>
      </c>
      <c r="D1958" s="66" t="e">
        <f>VLOOKUP(K1958,'TCon08 al 2019-02-26'!$A$1:$H$68,8,0)</f>
        <v>#N/A</v>
      </c>
      <c r="E1958" s="221">
        <f t="shared" si="134"/>
        <v>1900</v>
      </c>
      <c r="F1958" s="66">
        <f t="shared" si="135"/>
        <v>0</v>
      </c>
      <c r="G1958" s="10" t="str">
        <f t="shared" si="136"/>
        <v>19000</v>
      </c>
      <c r="H1958" s="227"/>
      <c r="I1958" s="227"/>
      <c r="J1958" s="228"/>
      <c r="K1958" s="227"/>
      <c r="L1958" s="227"/>
      <c r="M1958" s="227"/>
      <c r="N1958" s="581"/>
      <c r="O1958" s="227"/>
      <c r="P1958" s="581"/>
      <c r="Q1958" s="227"/>
      <c r="R1958" s="227"/>
      <c r="S1958" s="227"/>
      <c r="T1958" s="227"/>
      <c r="U1958" s="227"/>
      <c r="V1958" s="227"/>
      <c r="W1958" s="227"/>
      <c r="X1958" s="227"/>
      <c r="Y1958" s="227"/>
      <c r="Z1958" s="227"/>
      <c r="AA1958" s="227"/>
      <c r="AB1958" s="227"/>
      <c r="AC1958" s="227"/>
    </row>
    <row r="1959" spans="2:29">
      <c r="B1959" s="66" t="e">
        <f>LEFT(VLOOKUP(K1959,'TCon08 al 2019-02-26'!$A$1:$H$68,6,0),6)</f>
        <v>#N/A</v>
      </c>
      <c r="C1959" s="66" t="e">
        <f t="shared" si="133"/>
        <v>#N/A</v>
      </c>
      <c r="D1959" s="66" t="e">
        <f>VLOOKUP(K1959,'TCon08 al 2019-02-26'!$A$1:$H$68,8,0)</f>
        <v>#N/A</v>
      </c>
      <c r="E1959" s="221">
        <f t="shared" si="134"/>
        <v>1900</v>
      </c>
      <c r="F1959" s="66">
        <f t="shared" si="135"/>
        <v>0</v>
      </c>
      <c r="G1959" s="10" t="str">
        <f t="shared" si="136"/>
        <v>19000</v>
      </c>
      <c r="H1959" s="227"/>
      <c r="I1959" s="227"/>
      <c r="J1959" s="228"/>
      <c r="K1959" s="227"/>
      <c r="L1959" s="227"/>
      <c r="M1959" s="227"/>
      <c r="N1959" s="581"/>
      <c r="O1959" s="227"/>
      <c r="P1959" s="581"/>
      <c r="Q1959" s="227"/>
      <c r="R1959" s="227"/>
      <c r="S1959" s="227"/>
      <c r="T1959" s="227"/>
      <c r="U1959" s="227"/>
      <c r="V1959" s="227"/>
      <c r="W1959" s="227"/>
      <c r="X1959" s="227"/>
      <c r="Y1959" s="227"/>
      <c r="Z1959" s="227"/>
      <c r="AA1959" s="227"/>
      <c r="AB1959" s="227"/>
      <c r="AC1959" s="227"/>
    </row>
    <row r="1960" spans="2:29">
      <c r="B1960" s="66" t="e">
        <f>LEFT(VLOOKUP(K1960,'TCon08 al 2019-02-26'!$A$1:$H$68,6,0),6)</f>
        <v>#N/A</v>
      </c>
      <c r="C1960" s="66" t="e">
        <f t="shared" si="133"/>
        <v>#N/A</v>
      </c>
      <c r="D1960" s="66" t="e">
        <f>VLOOKUP(K1960,'TCon08 al 2019-02-26'!$A$1:$H$68,8,0)</f>
        <v>#N/A</v>
      </c>
      <c r="E1960" s="221">
        <f t="shared" si="134"/>
        <v>1900</v>
      </c>
      <c r="F1960" s="66">
        <f t="shared" si="135"/>
        <v>0</v>
      </c>
      <c r="G1960" s="10" t="str">
        <f t="shared" si="136"/>
        <v>19000</v>
      </c>
      <c r="H1960" s="227"/>
      <c r="I1960" s="227"/>
      <c r="J1960" s="228"/>
      <c r="K1960" s="227"/>
      <c r="L1960" s="227"/>
      <c r="M1960" s="227"/>
      <c r="N1960" s="581"/>
      <c r="O1960" s="227"/>
      <c r="P1960" s="581"/>
      <c r="Q1960" s="227"/>
      <c r="R1960" s="227"/>
      <c r="S1960" s="227"/>
      <c r="T1960" s="227"/>
      <c r="U1960" s="227"/>
      <c r="V1960" s="227"/>
      <c r="W1960" s="227"/>
      <c r="X1960" s="227"/>
      <c r="Y1960" s="227"/>
      <c r="Z1960" s="227"/>
      <c r="AA1960" s="227"/>
      <c r="AB1960" s="227"/>
      <c r="AC1960" s="227"/>
    </row>
    <row r="1961" spans="2:29">
      <c r="B1961" s="66" t="e">
        <f>LEFT(VLOOKUP(K1961,'TCon08 al 2019-02-26'!$A$1:$H$68,6,0),6)</f>
        <v>#N/A</v>
      </c>
      <c r="C1961" s="66" t="e">
        <f t="shared" si="133"/>
        <v>#N/A</v>
      </c>
      <c r="D1961" s="66" t="e">
        <f>VLOOKUP(K1961,'TCon08 al 2019-02-26'!$A$1:$H$68,8,0)</f>
        <v>#N/A</v>
      </c>
      <c r="E1961" s="221">
        <f t="shared" si="134"/>
        <v>1900</v>
      </c>
      <c r="F1961" s="66">
        <f t="shared" si="135"/>
        <v>0</v>
      </c>
      <c r="G1961" s="10" t="str">
        <f t="shared" si="136"/>
        <v>19000</v>
      </c>
      <c r="H1961" s="227"/>
      <c r="I1961" s="227"/>
      <c r="J1961" s="228"/>
      <c r="K1961" s="227"/>
      <c r="L1961" s="227"/>
      <c r="M1961" s="227"/>
      <c r="N1961" s="581"/>
      <c r="O1961" s="227"/>
      <c r="P1961" s="581"/>
      <c r="Q1961" s="227"/>
      <c r="R1961" s="227"/>
      <c r="S1961" s="227"/>
      <c r="T1961" s="227"/>
      <c r="U1961" s="227"/>
      <c r="V1961" s="227"/>
      <c r="W1961" s="227"/>
      <c r="X1961" s="227"/>
      <c r="Y1961" s="227"/>
      <c r="Z1961" s="227"/>
      <c r="AA1961" s="227"/>
      <c r="AB1961" s="227"/>
      <c r="AC1961" s="227"/>
    </row>
    <row r="1962" spans="2:29">
      <c r="B1962" s="66" t="e">
        <f>LEFT(VLOOKUP(K1962,'TCon08 al 2019-02-26'!$A$1:$H$68,6,0),6)</f>
        <v>#N/A</v>
      </c>
      <c r="C1962" s="66" t="e">
        <f t="shared" si="133"/>
        <v>#N/A</v>
      </c>
      <c r="D1962" s="66" t="e">
        <f>VLOOKUP(K1962,'TCon08 al 2019-02-26'!$A$1:$H$68,8,0)</f>
        <v>#N/A</v>
      </c>
      <c r="E1962" s="221">
        <f t="shared" si="134"/>
        <v>1900</v>
      </c>
      <c r="F1962" s="66">
        <f t="shared" si="135"/>
        <v>0</v>
      </c>
      <c r="G1962" s="10" t="str">
        <f t="shared" si="136"/>
        <v>19000</v>
      </c>
      <c r="H1962" s="227"/>
      <c r="I1962" s="227"/>
      <c r="J1962" s="228"/>
      <c r="K1962" s="227"/>
      <c r="L1962" s="227"/>
      <c r="M1962" s="227"/>
      <c r="N1962" s="581"/>
      <c r="O1962" s="227"/>
      <c r="P1962" s="581"/>
      <c r="Q1962" s="227"/>
      <c r="R1962" s="227"/>
      <c r="S1962" s="227"/>
      <c r="T1962" s="227"/>
      <c r="U1962" s="227"/>
      <c r="V1962" s="227"/>
      <c r="W1962" s="227"/>
      <c r="X1962" s="227"/>
      <c r="Y1962" s="227"/>
      <c r="Z1962" s="227"/>
      <c r="AA1962" s="227"/>
      <c r="AB1962" s="227"/>
      <c r="AC1962" s="227"/>
    </row>
    <row r="1963" spans="2:29">
      <c r="B1963" s="66" t="e">
        <f>LEFT(VLOOKUP(K1963,'TCon08 al 2019-02-26'!$A$1:$H$68,6,0),6)</f>
        <v>#N/A</v>
      </c>
      <c r="C1963" s="66" t="e">
        <f t="shared" si="133"/>
        <v>#N/A</v>
      </c>
      <c r="D1963" s="66" t="e">
        <f>VLOOKUP(K1963,'TCon08 al 2019-02-26'!$A$1:$H$68,8,0)</f>
        <v>#N/A</v>
      </c>
      <c r="E1963" s="221">
        <f t="shared" si="134"/>
        <v>1900</v>
      </c>
      <c r="F1963" s="66">
        <f t="shared" si="135"/>
        <v>0</v>
      </c>
      <c r="G1963" s="10" t="str">
        <f t="shared" si="136"/>
        <v>19000</v>
      </c>
      <c r="H1963" s="227"/>
      <c r="I1963" s="227"/>
      <c r="J1963" s="228"/>
      <c r="K1963" s="227"/>
      <c r="L1963" s="227"/>
      <c r="M1963" s="227"/>
      <c r="N1963" s="581"/>
      <c r="O1963" s="227"/>
      <c r="P1963" s="581"/>
      <c r="Q1963" s="227"/>
      <c r="R1963" s="227"/>
      <c r="S1963" s="227"/>
      <c r="T1963" s="227"/>
      <c r="U1963" s="227"/>
      <c r="V1963" s="227"/>
      <c r="W1963" s="227"/>
      <c r="X1963" s="227"/>
      <c r="Y1963" s="227"/>
      <c r="Z1963" s="227"/>
      <c r="AA1963" s="227"/>
      <c r="AB1963" s="227"/>
      <c r="AC1963" s="227"/>
    </row>
    <row r="1964" spans="2:29">
      <c r="B1964" s="66" t="e">
        <f>LEFT(VLOOKUP(K1964,'TCon08 al 2019-02-26'!$A$1:$H$68,6,0),6)</f>
        <v>#N/A</v>
      </c>
      <c r="C1964" s="66" t="e">
        <f t="shared" si="133"/>
        <v>#N/A</v>
      </c>
      <c r="D1964" s="66" t="e">
        <f>VLOOKUP(K1964,'TCon08 al 2019-02-26'!$A$1:$H$68,8,0)</f>
        <v>#N/A</v>
      </c>
      <c r="E1964" s="221">
        <f t="shared" si="134"/>
        <v>1900</v>
      </c>
      <c r="F1964" s="66">
        <f t="shared" si="135"/>
        <v>0</v>
      </c>
      <c r="G1964" s="10" t="str">
        <f t="shared" si="136"/>
        <v>19000</v>
      </c>
      <c r="H1964" s="227"/>
      <c r="I1964" s="227"/>
      <c r="J1964" s="228"/>
      <c r="K1964" s="227"/>
      <c r="L1964" s="227"/>
      <c r="M1964" s="227"/>
      <c r="N1964" s="581"/>
      <c r="O1964" s="227"/>
      <c r="P1964" s="581"/>
      <c r="Q1964" s="227"/>
      <c r="R1964" s="227"/>
      <c r="S1964" s="227"/>
      <c r="T1964" s="227"/>
      <c r="U1964" s="227"/>
      <c r="V1964" s="227"/>
      <c r="W1964" s="227"/>
      <c r="X1964" s="227"/>
      <c r="Y1964" s="227"/>
      <c r="Z1964" s="227"/>
      <c r="AA1964" s="227"/>
      <c r="AB1964" s="227"/>
      <c r="AC1964" s="227"/>
    </row>
    <row r="1965" spans="2:29">
      <c r="B1965" s="66" t="e">
        <f>LEFT(VLOOKUP(K1965,'TCon08 al 2019-02-26'!$A$1:$H$68,6,0),6)</f>
        <v>#N/A</v>
      </c>
      <c r="C1965" s="66" t="e">
        <f t="shared" si="133"/>
        <v>#N/A</v>
      </c>
      <c r="D1965" s="66" t="e">
        <f>VLOOKUP(K1965,'TCon08 al 2019-02-26'!$A$1:$H$68,8,0)</f>
        <v>#N/A</v>
      </c>
      <c r="E1965" s="221">
        <f t="shared" si="134"/>
        <v>1900</v>
      </c>
      <c r="F1965" s="66">
        <f t="shared" si="135"/>
        <v>0</v>
      </c>
      <c r="G1965" s="10" t="str">
        <f t="shared" si="136"/>
        <v>19000</v>
      </c>
      <c r="H1965" s="227"/>
      <c r="I1965" s="227"/>
      <c r="J1965" s="228"/>
      <c r="K1965" s="227"/>
      <c r="L1965" s="227"/>
      <c r="M1965" s="227"/>
      <c r="N1965" s="581"/>
      <c r="O1965" s="227"/>
      <c r="P1965" s="581"/>
      <c r="Q1965" s="227"/>
      <c r="R1965" s="227"/>
      <c r="S1965" s="227"/>
      <c r="T1965" s="227"/>
      <c r="U1965" s="227"/>
      <c r="V1965" s="227"/>
      <c r="W1965" s="227"/>
      <c r="X1965" s="227"/>
      <c r="Y1965" s="227"/>
      <c r="Z1965" s="227"/>
      <c r="AA1965" s="227"/>
      <c r="AB1965" s="227"/>
      <c r="AC1965" s="227"/>
    </row>
    <row r="1966" spans="2:29">
      <c r="B1966" s="66" t="e">
        <f>LEFT(VLOOKUP(K1966,'TCon08 al 2019-02-26'!$A$1:$H$68,6,0),6)</f>
        <v>#N/A</v>
      </c>
      <c r="C1966" s="66" t="e">
        <f t="shared" si="133"/>
        <v>#N/A</v>
      </c>
      <c r="D1966" s="66" t="e">
        <f>VLOOKUP(K1966,'TCon08 al 2019-02-26'!$A$1:$H$68,8,0)</f>
        <v>#N/A</v>
      </c>
      <c r="E1966" s="221">
        <f t="shared" si="134"/>
        <v>1900</v>
      </c>
      <c r="F1966" s="66">
        <f t="shared" si="135"/>
        <v>0</v>
      </c>
      <c r="G1966" s="10" t="str">
        <f t="shared" si="136"/>
        <v>19000</v>
      </c>
      <c r="H1966" s="227"/>
      <c r="I1966" s="227"/>
      <c r="J1966" s="228"/>
      <c r="K1966" s="227"/>
      <c r="L1966" s="227"/>
      <c r="M1966" s="227"/>
      <c r="N1966" s="581"/>
      <c r="O1966" s="227"/>
      <c r="P1966" s="581"/>
      <c r="Q1966" s="227"/>
      <c r="R1966" s="227"/>
      <c r="S1966" s="227"/>
      <c r="T1966" s="227"/>
      <c r="U1966" s="227"/>
      <c r="V1966" s="227"/>
      <c r="W1966" s="227"/>
      <c r="X1966" s="227"/>
      <c r="Y1966" s="227"/>
      <c r="Z1966" s="227"/>
      <c r="AA1966" s="227"/>
      <c r="AB1966" s="227"/>
      <c r="AC1966" s="227"/>
    </row>
    <row r="1967" spans="2:29">
      <c r="B1967" s="66" t="e">
        <f>LEFT(VLOOKUP(K1967,'TCon08 al 2019-02-26'!$A$1:$H$68,6,0),6)</f>
        <v>#N/A</v>
      </c>
      <c r="C1967" s="66" t="e">
        <f t="shared" si="133"/>
        <v>#N/A</v>
      </c>
      <c r="D1967" s="66" t="e">
        <f>VLOOKUP(K1967,'TCon08 al 2019-02-26'!$A$1:$H$68,8,0)</f>
        <v>#N/A</v>
      </c>
      <c r="E1967" s="221">
        <f t="shared" si="134"/>
        <v>1900</v>
      </c>
      <c r="F1967" s="66">
        <f t="shared" si="135"/>
        <v>0</v>
      </c>
      <c r="G1967" s="10" t="str">
        <f t="shared" si="136"/>
        <v>19000</v>
      </c>
      <c r="H1967" s="227"/>
      <c r="I1967" s="227"/>
      <c r="J1967" s="228"/>
      <c r="K1967" s="227"/>
      <c r="L1967" s="227"/>
      <c r="M1967" s="227"/>
      <c r="N1967" s="581"/>
      <c r="O1967" s="227"/>
      <c r="P1967" s="581"/>
      <c r="Q1967" s="227"/>
      <c r="R1967" s="227"/>
      <c r="S1967" s="227"/>
      <c r="T1967" s="227"/>
      <c r="U1967" s="227"/>
      <c r="V1967" s="227"/>
      <c r="W1967" s="227"/>
      <c r="X1967" s="227"/>
      <c r="Y1967" s="227"/>
      <c r="Z1967" s="227"/>
      <c r="AA1967" s="227"/>
      <c r="AB1967" s="227"/>
      <c r="AC1967" s="227"/>
    </row>
    <row r="1968" spans="2:29">
      <c r="B1968" s="66" t="e">
        <f>LEFT(VLOOKUP(K1968,'TCon08 al 2019-02-26'!$A$1:$H$68,6,0),6)</f>
        <v>#N/A</v>
      </c>
      <c r="C1968" s="66" t="e">
        <f t="shared" si="133"/>
        <v>#N/A</v>
      </c>
      <c r="D1968" s="66" t="e">
        <f>VLOOKUP(K1968,'TCon08 al 2019-02-26'!$A$1:$H$68,8,0)</f>
        <v>#N/A</v>
      </c>
      <c r="E1968" s="221">
        <f t="shared" si="134"/>
        <v>1900</v>
      </c>
      <c r="F1968" s="66">
        <f t="shared" si="135"/>
        <v>0</v>
      </c>
      <c r="G1968" s="10" t="str">
        <f t="shared" si="136"/>
        <v>19000</v>
      </c>
      <c r="H1968" s="227"/>
      <c r="I1968" s="227"/>
      <c r="J1968" s="228"/>
      <c r="K1968" s="227"/>
      <c r="L1968" s="227"/>
      <c r="M1968" s="227"/>
      <c r="N1968" s="581"/>
      <c r="O1968" s="227"/>
      <c r="P1968" s="581"/>
      <c r="Q1968" s="227"/>
      <c r="R1968" s="227"/>
      <c r="S1968" s="227"/>
      <c r="T1968" s="227"/>
      <c r="U1968" s="227"/>
      <c r="V1968" s="227"/>
      <c r="W1968" s="227"/>
      <c r="X1968" s="227"/>
      <c r="Y1968" s="227"/>
      <c r="Z1968" s="227"/>
      <c r="AA1968" s="227"/>
      <c r="AB1968" s="227"/>
      <c r="AC1968" s="227"/>
    </row>
    <row r="1969" spans="2:29">
      <c r="B1969" s="66" t="e">
        <f>LEFT(VLOOKUP(K1969,'TCon08 al 2019-02-26'!$A$1:$H$68,6,0),6)</f>
        <v>#N/A</v>
      </c>
      <c r="C1969" s="66" t="e">
        <f t="shared" ref="C1969:C2032" si="137">CONCATENATE(MID(B1969,1,1),".",MID(B1969,2,1),".",MID(B1969,3,2),".",MID(B1969,5,2))</f>
        <v>#N/A</v>
      </c>
      <c r="D1969" s="66" t="e">
        <f>VLOOKUP(K1969,'TCon08 al 2019-02-26'!$A$1:$H$68,8,0)</f>
        <v>#N/A</v>
      </c>
      <c r="E1969" s="221">
        <f t="shared" ref="E1969:E2032" si="138">YEAR(J1969)</f>
        <v>1900</v>
      </c>
      <c r="F1969" s="66">
        <f t="shared" si="135"/>
        <v>0</v>
      </c>
      <c r="G1969" s="10" t="str">
        <f t="shared" si="136"/>
        <v>19000</v>
      </c>
      <c r="H1969" s="227"/>
      <c r="I1969" s="227"/>
      <c r="J1969" s="228"/>
      <c r="K1969" s="227"/>
      <c r="L1969" s="227"/>
      <c r="M1969" s="227"/>
      <c r="N1969" s="581"/>
      <c r="O1969" s="227"/>
      <c r="P1969" s="581"/>
      <c r="Q1969" s="227"/>
      <c r="R1969" s="227"/>
      <c r="S1969" s="227"/>
      <c r="T1969" s="227"/>
      <c r="U1969" s="227"/>
      <c r="V1969" s="227"/>
      <c r="W1969" s="227"/>
      <c r="X1969" s="227"/>
      <c r="Y1969" s="227"/>
      <c r="Z1969" s="227"/>
      <c r="AA1969" s="227"/>
      <c r="AB1969" s="227"/>
      <c r="AC1969" s="227"/>
    </row>
    <row r="1970" spans="2:29">
      <c r="B1970" s="66" t="e">
        <f>LEFT(VLOOKUP(K1970,'TCon08 al 2019-02-26'!$A$1:$H$68,6,0),6)</f>
        <v>#N/A</v>
      </c>
      <c r="C1970" s="66" t="e">
        <f t="shared" si="137"/>
        <v>#N/A</v>
      </c>
      <c r="D1970" s="66" t="e">
        <f>VLOOKUP(K1970,'TCon08 al 2019-02-26'!$A$1:$H$68,8,0)</f>
        <v>#N/A</v>
      </c>
      <c r="E1970" s="221">
        <f t="shared" si="138"/>
        <v>1900</v>
      </c>
      <c r="F1970" s="66">
        <f t="shared" si="135"/>
        <v>0</v>
      </c>
      <c r="G1970" s="10" t="str">
        <f t="shared" si="136"/>
        <v>19000</v>
      </c>
      <c r="H1970" s="227"/>
      <c r="I1970" s="227"/>
      <c r="J1970" s="228"/>
      <c r="K1970" s="227"/>
      <c r="L1970" s="227"/>
      <c r="M1970" s="227"/>
      <c r="N1970" s="581"/>
      <c r="O1970" s="227"/>
      <c r="P1970" s="581"/>
      <c r="Q1970" s="227"/>
      <c r="R1970" s="227"/>
      <c r="S1970" s="227"/>
      <c r="T1970" s="227"/>
      <c r="U1970" s="227"/>
      <c r="V1970" s="227"/>
      <c r="W1970" s="227"/>
      <c r="X1970" s="227"/>
      <c r="Y1970" s="227"/>
      <c r="Z1970" s="227"/>
      <c r="AA1970" s="227"/>
      <c r="AB1970" s="227"/>
      <c r="AC1970" s="227"/>
    </row>
    <row r="1971" spans="2:29">
      <c r="B1971" s="66" t="e">
        <f>LEFT(VLOOKUP(K1971,'TCon08 al 2019-02-26'!$A$1:$H$68,6,0),6)</f>
        <v>#N/A</v>
      </c>
      <c r="C1971" s="66" t="e">
        <f t="shared" si="137"/>
        <v>#N/A</v>
      </c>
      <c r="D1971" s="66" t="e">
        <f>VLOOKUP(K1971,'TCon08 al 2019-02-26'!$A$1:$H$68,8,0)</f>
        <v>#N/A</v>
      </c>
      <c r="E1971" s="221">
        <f t="shared" si="138"/>
        <v>1900</v>
      </c>
      <c r="F1971" s="66">
        <f t="shared" si="135"/>
        <v>0</v>
      </c>
      <c r="G1971" s="10" t="str">
        <f t="shared" si="136"/>
        <v>19000</v>
      </c>
      <c r="H1971" s="227"/>
      <c r="I1971" s="227"/>
      <c r="J1971" s="228"/>
      <c r="K1971" s="227"/>
      <c r="L1971" s="227"/>
      <c r="M1971" s="227"/>
      <c r="N1971" s="581"/>
      <c r="O1971" s="227"/>
      <c r="P1971" s="581"/>
      <c r="Q1971" s="227"/>
      <c r="R1971" s="227"/>
      <c r="S1971" s="227"/>
      <c r="T1971" s="227"/>
      <c r="U1971" s="227"/>
      <c r="V1971" s="227"/>
      <c r="W1971" s="227"/>
      <c r="X1971" s="227"/>
      <c r="Y1971" s="227"/>
      <c r="Z1971" s="227"/>
      <c r="AA1971" s="227"/>
      <c r="AB1971" s="227"/>
      <c r="AC1971" s="227"/>
    </row>
    <row r="1972" spans="2:29">
      <c r="B1972" s="66" t="e">
        <f>LEFT(VLOOKUP(K1972,'TCon08 al 2019-02-26'!$A$1:$H$68,6,0),6)</f>
        <v>#N/A</v>
      </c>
      <c r="C1972" s="66" t="e">
        <f t="shared" si="137"/>
        <v>#N/A</v>
      </c>
      <c r="D1972" s="66" t="e">
        <f>VLOOKUP(K1972,'TCon08 al 2019-02-26'!$A$1:$H$68,8,0)</f>
        <v>#N/A</v>
      </c>
      <c r="E1972" s="221">
        <f t="shared" si="138"/>
        <v>1900</v>
      </c>
      <c r="F1972" s="66">
        <f t="shared" si="135"/>
        <v>0</v>
      </c>
      <c r="G1972" s="10" t="str">
        <f t="shared" si="136"/>
        <v>19000</v>
      </c>
      <c r="H1972" s="227"/>
      <c r="I1972" s="227"/>
      <c r="J1972" s="228"/>
      <c r="K1972" s="227"/>
      <c r="L1972" s="227"/>
      <c r="M1972" s="227"/>
      <c r="N1972" s="581"/>
      <c r="O1972" s="227"/>
      <c r="P1972" s="581"/>
      <c r="Q1972" s="227"/>
      <c r="R1972" s="227"/>
      <c r="S1972" s="227"/>
      <c r="T1972" s="227"/>
      <c r="U1972" s="227"/>
      <c r="V1972" s="227"/>
      <c r="W1972" s="227"/>
      <c r="X1972" s="227"/>
      <c r="Y1972" s="227"/>
      <c r="Z1972" s="227"/>
      <c r="AA1972" s="227"/>
      <c r="AB1972" s="227"/>
      <c r="AC1972" s="227"/>
    </row>
    <row r="1973" spans="2:29">
      <c r="B1973" s="66" t="e">
        <f>LEFT(VLOOKUP(K1973,'TCon08 al 2019-02-26'!$A$1:$H$68,6,0),6)</f>
        <v>#N/A</v>
      </c>
      <c r="C1973" s="66" t="e">
        <f t="shared" si="137"/>
        <v>#N/A</v>
      </c>
      <c r="D1973" s="66" t="e">
        <f>VLOOKUP(K1973,'TCon08 al 2019-02-26'!$A$1:$H$68,8,0)</f>
        <v>#N/A</v>
      </c>
      <c r="E1973" s="221">
        <f t="shared" si="138"/>
        <v>1900</v>
      </c>
      <c r="F1973" s="66">
        <f t="shared" si="135"/>
        <v>0</v>
      </c>
      <c r="G1973" s="10" t="str">
        <f t="shared" si="136"/>
        <v>19000</v>
      </c>
      <c r="H1973" s="227"/>
      <c r="I1973" s="227"/>
      <c r="J1973" s="228"/>
      <c r="K1973" s="227"/>
      <c r="L1973" s="227"/>
      <c r="M1973" s="227"/>
      <c r="N1973" s="581"/>
      <c r="O1973" s="227"/>
      <c r="P1973" s="581"/>
      <c r="Q1973" s="227"/>
      <c r="R1973" s="227"/>
      <c r="S1973" s="227"/>
      <c r="T1973" s="227"/>
      <c r="U1973" s="227"/>
      <c r="V1973" s="227"/>
      <c r="W1973" s="227"/>
      <c r="X1973" s="227"/>
      <c r="Y1973" s="227"/>
      <c r="Z1973" s="227"/>
      <c r="AA1973" s="227"/>
      <c r="AB1973" s="227"/>
      <c r="AC1973" s="227"/>
    </row>
    <row r="1974" spans="2:29">
      <c r="B1974" s="66" t="e">
        <f>LEFT(VLOOKUP(K1974,'TCon08 al 2019-02-26'!$A$1:$H$68,6,0),6)</f>
        <v>#N/A</v>
      </c>
      <c r="C1974" s="66" t="e">
        <f t="shared" si="137"/>
        <v>#N/A</v>
      </c>
      <c r="D1974" s="66" t="e">
        <f>VLOOKUP(K1974,'TCon08 al 2019-02-26'!$A$1:$H$68,8,0)</f>
        <v>#N/A</v>
      </c>
      <c r="E1974" s="221">
        <f t="shared" si="138"/>
        <v>1900</v>
      </c>
      <c r="F1974" s="66">
        <f t="shared" si="135"/>
        <v>0</v>
      </c>
      <c r="G1974" s="10" t="str">
        <f t="shared" si="136"/>
        <v>19000</v>
      </c>
      <c r="H1974" s="227"/>
      <c r="I1974" s="227"/>
      <c r="J1974" s="228"/>
      <c r="K1974" s="227"/>
      <c r="L1974" s="227"/>
      <c r="M1974" s="227"/>
      <c r="N1974" s="581"/>
      <c r="O1974" s="227"/>
      <c r="P1974" s="581"/>
      <c r="Q1974" s="227"/>
      <c r="R1974" s="227"/>
      <c r="S1974" s="227"/>
      <c r="T1974" s="227"/>
      <c r="U1974" s="227"/>
      <c r="V1974" s="227"/>
      <c r="W1974" s="227"/>
      <c r="X1974" s="227"/>
      <c r="Y1974" s="227"/>
      <c r="Z1974" s="227"/>
      <c r="AA1974" s="227"/>
      <c r="AB1974" s="227"/>
      <c r="AC1974" s="227"/>
    </row>
    <row r="1975" spans="2:29">
      <c r="B1975" s="66" t="e">
        <f>LEFT(VLOOKUP(K1975,'TCon08 al 2019-02-26'!$A$1:$H$68,6,0),6)</f>
        <v>#N/A</v>
      </c>
      <c r="C1975" s="66" t="e">
        <f t="shared" si="137"/>
        <v>#N/A</v>
      </c>
      <c r="D1975" s="66" t="e">
        <f>VLOOKUP(K1975,'TCon08 al 2019-02-26'!$A$1:$H$68,8,0)</f>
        <v>#N/A</v>
      </c>
      <c r="E1975" s="221">
        <f t="shared" si="138"/>
        <v>1900</v>
      </c>
      <c r="F1975" s="66">
        <f t="shared" si="135"/>
        <v>0</v>
      </c>
      <c r="G1975" s="10" t="str">
        <f t="shared" si="136"/>
        <v>19000</v>
      </c>
      <c r="H1975" s="227"/>
      <c r="I1975" s="227"/>
      <c r="J1975" s="228"/>
      <c r="K1975" s="227"/>
      <c r="L1975" s="227"/>
      <c r="M1975" s="227"/>
      <c r="N1975" s="581"/>
      <c r="O1975" s="227"/>
      <c r="P1975" s="581"/>
      <c r="Q1975" s="227"/>
      <c r="R1975" s="227"/>
      <c r="S1975" s="227"/>
      <c r="T1975" s="227"/>
      <c r="U1975" s="227"/>
      <c r="V1975" s="227"/>
      <c r="W1975" s="227"/>
      <c r="X1975" s="227"/>
      <c r="Y1975" s="227"/>
      <c r="Z1975" s="227"/>
      <c r="AA1975" s="227"/>
      <c r="AB1975" s="227"/>
      <c r="AC1975" s="227"/>
    </row>
    <row r="1976" spans="2:29">
      <c r="B1976" s="66" t="e">
        <f>LEFT(VLOOKUP(K1976,'TCon08 al 2019-02-26'!$A$1:$H$68,6,0),6)</f>
        <v>#N/A</v>
      </c>
      <c r="C1976" s="66" t="e">
        <f t="shared" si="137"/>
        <v>#N/A</v>
      </c>
      <c r="D1976" s="66" t="e">
        <f>VLOOKUP(K1976,'TCon08 al 2019-02-26'!$A$1:$H$68,8,0)</f>
        <v>#N/A</v>
      </c>
      <c r="E1976" s="221">
        <f t="shared" si="138"/>
        <v>1900</v>
      </c>
      <c r="F1976" s="66">
        <f t="shared" si="135"/>
        <v>0</v>
      </c>
      <c r="G1976" s="10" t="str">
        <f t="shared" si="136"/>
        <v>19000</v>
      </c>
      <c r="H1976" s="227"/>
      <c r="I1976" s="227"/>
      <c r="J1976" s="228"/>
      <c r="K1976" s="227"/>
      <c r="L1976" s="227"/>
      <c r="M1976" s="227"/>
      <c r="N1976" s="581"/>
      <c r="O1976" s="227"/>
      <c r="P1976" s="581"/>
      <c r="Q1976" s="227"/>
      <c r="R1976" s="227"/>
      <c r="S1976" s="227"/>
      <c r="T1976" s="227"/>
      <c r="U1976" s="227"/>
      <c r="V1976" s="227"/>
      <c r="W1976" s="227"/>
      <c r="X1976" s="227"/>
      <c r="Y1976" s="227"/>
      <c r="Z1976" s="227"/>
      <c r="AA1976" s="227"/>
      <c r="AB1976" s="227"/>
      <c r="AC1976" s="227"/>
    </row>
    <row r="1977" spans="2:29">
      <c r="B1977" s="66" t="e">
        <f>LEFT(VLOOKUP(K1977,'TCon08 al 2019-02-26'!$A$1:$H$68,6,0),6)</f>
        <v>#N/A</v>
      </c>
      <c r="C1977" s="66" t="e">
        <f t="shared" si="137"/>
        <v>#N/A</v>
      </c>
      <c r="D1977" s="66" t="e">
        <f>VLOOKUP(K1977,'TCon08 al 2019-02-26'!$A$1:$H$68,8,0)</f>
        <v>#N/A</v>
      </c>
      <c r="E1977" s="221">
        <f t="shared" si="138"/>
        <v>1900</v>
      </c>
      <c r="F1977" s="66">
        <f t="shared" si="135"/>
        <v>0</v>
      </c>
      <c r="G1977" s="10" t="str">
        <f t="shared" si="136"/>
        <v>19000</v>
      </c>
      <c r="H1977" s="227"/>
      <c r="I1977" s="227"/>
      <c r="J1977" s="228"/>
      <c r="K1977" s="227"/>
      <c r="L1977" s="227"/>
      <c r="M1977" s="227"/>
      <c r="N1977" s="581"/>
      <c r="O1977" s="227"/>
      <c r="P1977" s="581"/>
      <c r="Q1977" s="227"/>
      <c r="R1977" s="227"/>
      <c r="S1977" s="227"/>
      <c r="T1977" s="227"/>
      <c r="U1977" s="227"/>
      <c r="V1977" s="227"/>
      <c r="W1977" s="227"/>
      <c r="X1977" s="227"/>
      <c r="Y1977" s="227"/>
      <c r="Z1977" s="227"/>
      <c r="AA1977" s="227"/>
      <c r="AB1977" s="227"/>
      <c r="AC1977" s="227"/>
    </row>
    <row r="1978" spans="2:29">
      <c r="B1978" s="66" t="e">
        <f>LEFT(VLOOKUP(K1978,'TCon08 al 2019-02-26'!$A$1:$H$68,6,0),6)</f>
        <v>#N/A</v>
      </c>
      <c r="C1978" s="66" t="e">
        <f t="shared" si="137"/>
        <v>#N/A</v>
      </c>
      <c r="D1978" s="66" t="e">
        <f>VLOOKUP(K1978,'TCon08 al 2019-02-26'!$A$1:$H$68,8,0)</f>
        <v>#N/A</v>
      </c>
      <c r="E1978" s="221">
        <f t="shared" si="138"/>
        <v>1900</v>
      </c>
      <c r="F1978" s="66">
        <f t="shared" si="135"/>
        <v>0</v>
      </c>
      <c r="G1978" s="10" t="str">
        <f t="shared" si="136"/>
        <v>19000</v>
      </c>
      <c r="H1978" s="227"/>
      <c r="I1978" s="227"/>
      <c r="J1978" s="228"/>
      <c r="K1978" s="227"/>
      <c r="L1978" s="227"/>
      <c r="M1978" s="227"/>
      <c r="N1978" s="581"/>
      <c r="O1978" s="227"/>
      <c r="P1978" s="581"/>
      <c r="Q1978" s="227"/>
      <c r="R1978" s="227"/>
      <c r="S1978" s="227"/>
      <c r="T1978" s="227"/>
      <c r="U1978" s="227"/>
      <c r="V1978" s="227"/>
      <c r="W1978" s="227"/>
      <c r="X1978" s="227"/>
      <c r="Y1978" s="227"/>
      <c r="Z1978" s="227"/>
      <c r="AA1978" s="227"/>
      <c r="AB1978" s="227"/>
      <c r="AC1978" s="227"/>
    </row>
    <row r="1979" spans="2:29">
      <c r="B1979" s="66" t="e">
        <f>LEFT(VLOOKUP(K1979,'TCon08 al 2019-02-26'!$A$1:$H$68,6,0),6)</f>
        <v>#N/A</v>
      </c>
      <c r="C1979" s="66" t="e">
        <f t="shared" si="137"/>
        <v>#N/A</v>
      </c>
      <c r="D1979" s="66" t="e">
        <f>VLOOKUP(K1979,'TCon08 al 2019-02-26'!$A$1:$H$68,8,0)</f>
        <v>#N/A</v>
      </c>
      <c r="E1979" s="221">
        <f t="shared" si="138"/>
        <v>1900</v>
      </c>
      <c r="F1979" s="66">
        <f t="shared" si="135"/>
        <v>0</v>
      </c>
      <c r="G1979" s="10" t="str">
        <f t="shared" si="136"/>
        <v>19000</v>
      </c>
      <c r="H1979" s="227"/>
      <c r="I1979" s="227"/>
      <c r="J1979" s="228"/>
      <c r="K1979" s="227"/>
      <c r="L1979" s="227"/>
      <c r="M1979" s="227"/>
      <c r="N1979" s="581"/>
      <c r="O1979" s="227"/>
      <c r="P1979" s="581"/>
      <c r="Q1979" s="227"/>
      <c r="R1979" s="227"/>
      <c r="S1979" s="227"/>
      <c r="T1979" s="227"/>
      <c r="U1979" s="227"/>
      <c r="V1979" s="227"/>
      <c r="W1979" s="227"/>
      <c r="X1979" s="227"/>
      <c r="Y1979" s="227"/>
      <c r="Z1979" s="227"/>
      <c r="AA1979" s="227"/>
      <c r="AB1979" s="227"/>
      <c r="AC1979" s="227"/>
    </row>
    <row r="1980" spans="2:29">
      <c r="B1980" s="66" t="e">
        <f>LEFT(VLOOKUP(K1980,'TCon08 al 2019-02-26'!$A$1:$H$68,6,0),6)</f>
        <v>#N/A</v>
      </c>
      <c r="C1980" s="66" t="e">
        <f t="shared" si="137"/>
        <v>#N/A</v>
      </c>
      <c r="D1980" s="66" t="e">
        <f>VLOOKUP(K1980,'TCon08 al 2019-02-26'!$A$1:$H$68,8,0)</f>
        <v>#N/A</v>
      </c>
      <c r="E1980" s="221">
        <f t="shared" si="138"/>
        <v>1900</v>
      </c>
      <c r="F1980" s="66">
        <f t="shared" si="135"/>
        <v>0</v>
      </c>
      <c r="G1980" s="10" t="str">
        <f t="shared" si="136"/>
        <v>19000</v>
      </c>
      <c r="H1980" s="227"/>
      <c r="I1980" s="227"/>
      <c r="J1980" s="228"/>
      <c r="K1980" s="227"/>
      <c r="L1980" s="227"/>
      <c r="M1980" s="227"/>
      <c r="N1980" s="581"/>
      <c r="O1980" s="227"/>
      <c r="P1980" s="581"/>
      <c r="Q1980" s="227"/>
      <c r="R1980" s="227"/>
      <c r="S1980" s="227"/>
      <c r="T1980" s="227"/>
      <c r="U1980" s="227"/>
      <c r="V1980" s="227"/>
      <c r="W1980" s="227"/>
      <c r="X1980" s="227"/>
      <c r="Y1980" s="227"/>
      <c r="Z1980" s="227"/>
      <c r="AA1980" s="227"/>
      <c r="AB1980" s="227"/>
      <c r="AC1980" s="227"/>
    </row>
    <row r="1981" spans="2:29">
      <c r="B1981" s="66" t="e">
        <f>LEFT(VLOOKUP(K1981,'TCon08 al 2019-02-26'!$A$1:$H$68,6,0),6)</f>
        <v>#N/A</v>
      </c>
      <c r="C1981" s="66" t="e">
        <f t="shared" si="137"/>
        <v>#N/A</v>
      </c>
      <c r="D1981" s="66" t="e">
        <f>VLOOKUP(K1981,'TCon08 al 2019-02-26'!$A$1:$H$68,8,0)</f>
        <v>#N/A</v>
      </c>
      <c r="E1981" s="221">
        <f t="shared" si="138"/>
        <v>1900</v>
      </c>
      <c r="F1981" s="66">
        <f t="shared" si="135"/>
        <v>0</v>
      </c>
      <c r="G1981" s="10" t="str">
        <f t="shared" si="136"/>
        <v>19000</v>
      </c>
      <c r="H1981" s="227"/>
      <c r="I1981" s="227"/>
      <c r="J1981" s="228"/>
      <c r="K1981" s="227"/>
      <c r="L1981" s="227"/>
      <c r="M1981" s="227"/>
      <c r="N1981" s="581"/>
      <c r="O1981" s="227"/>
      <c r="P1981" s="581"/>
      <c r="Q1981" s="227"/>
      <c r="R1981" s="227"/>
      <c r="S1981" s="227"/>
      <c r="T1981" s="227"/>
      <c r="U1981" s="227"/>
      <c r="V1981" s="227"/>
      <c r="W1981" s="227"/>
      <c r="X1981" s="227"/>
      <c r="Y1981" s="227"/>
      <c r="Z1981" s="227"/>
      <c r="AA1981" s="227"/>
      <c r="AB1981" s="227"/>
      <c r="AC1981" s="227"/>
    </row>
    <row r="1982" spans="2:29">
      <c r="B1982" s="66" t="e">
        <f>LEFT(VLOOKUP(K1982,'TCon08 al 2019-02-26'!$A$1:$H$68,6,0),6)</f>
        <v>#N/A</v>
      </c>
      <c r="C1982" s="66" t="e">
        <f t="shared" si="137"/>
        <v>#N/A</v>
      </c>
      <c r="D1982" s="66" t="e">
        <f>VLOOKUP(K1982,'TCon08 al 2019-02-26'!$A$1:$H$68,8,0)</f>
        <v>#N/A</v>
      </c>
      <c r="E1982" s="221">
        <f t="shared" si="138"/>
        <v>1900</v>
      </c>
      <c r="F1982" s="66">
        <f t="shared" si="135"/>
        <v>0</v>
      </c>
      <c r="G1982" s="10" t="str">
        <f t="shared" si="136"/>
        <v>19000</v>
      </c>
      <c r="H1982" s="227"/>
      <c r="I1982" s="227"/>
      <c r="J1982" s="228"/>
      <c r="K1982" s="227"/>
      <c r="L1982" s="227"/>
      <c r="M1982" s="227"/>
      <c r="N1982" s="581"/>
      <c r="O1982" s="227"/>
      <c r="P1982" s="581"/>
      <c r="Q1982" s="227"/>
      <c r="R1982" s="227"/>
      <c r="S1982" s="227"/>
      <c r="T1982" s="227"/>
      <c r="U1982" s="227"/>
      <c r="V1982" s="227"/>
      <c r="W1982" s="227"/>
      <c r="X1982" s="227"/>
      <c r="Y1982" s="227"/>
      <c r="Z1982" s="227"/>
      <c r="AA1982" s="227"/>
      <c r="AB1982" s="227"/>
      <c r="AC1982" s="227"/>
    </row>
    <row r="1983" spans="2:29">
      <c r="B1983" s="66" t="e">
        <f>LEFT(VLOOKUP(K1983,'TCon08 al 2019-02-26'!$A$1:$H$68,6,0),6)</f>
        <v>#N/A</v>
      </c>
      <c r="C1983" s="66" t="e">
        <f t="shared" si="137"/>
        <v>#N/A</v>
      </c>
      <c r="D1983" s="66" t="e">
        <f>VLOOKUP(K1983,'TCon08 al 2019-02-26'!$A$1:$H$68,8,0)</f>
        <v>#N/A</v>
      </c>
      <c r="E1983" s="221">
        <f t="shared" si="138"/>
        <v>1900</v>
      </c>
      <c r="F1983" s="66">
        <f t="shared" si="135"/>
        <v>0</v>
      </c>
      <c r="G1983" s="10" t="str">
        <f t="shared" si="136"/>
        <v>19000</v>
      </c>
      <c r="H1983" s="227"/>
      <c r="I1983" s="227"/>
      <c r="J1983" s="228"/>
      <c r="K1983" s="227"/>
      <c r="L1983" s="227"/>
      <c r="M1983" s="227"/>
      <c r="N1983" s="581"/>
      <c r="O1983" s="227"/>
      <c r="P1983" s="581"/>
      <c r="Q1983" s="227"/>
      <c r="R1983" s="227"/>
      <c r="S1983" s="227"/>
      <c r="T1983" s="227"/>
      <c r="U1983" s="227"/>
      <c r="V1983" s="227"/>
      <c r="W1983" s="227"/>
      <c r="X1983" s="227"/>
      <c r="Y1983" s="227"/>
      <c r="Z1983" s="227"/>
      <c r="AA1983" s="227"/>
      <c r="AB1983" s="227"/>
      <c r="AC1983" s="227"/>
    </row>
    <row r="1984" spans="2:29">
      <c r="B1984" s="66" t="e">
        <f>LEFT(VLOOKUP(K1984,'TCon08 al 2019-02-26'!$A$1:$H$68,6,0),6)</f>
        <v>#N/A</v>
      </c>
      <c r="C1984" s="66" t="e">
        <f t="shared" si="137"/>
        <v>#N/A</v>
      </c>
      <c r="D1984" s="66" t="e">
        <f>VLOOKUP(K1984,'TCon08 al 2019-02-26'!$A$1:$H$68,8,0)</f>
        <v>#N/A</v>
      </c>
      <c r="E1984" s="221">
        <f t="shared" si="138"/>
        <v>1900</v>
      </c>
      <c r="F1984" s="66">
        <f t="shared" si="135"/>
        <v>0</v>
      </c>
      <c r="G1984" s="10" t="str">
        <f t="shared" si="136"/>
        <v>19000</v>
      </c>
      <c r="H1984" s="227"/>
      <c r="I1984" s="227"/>
      <c r="J1984" s="228"/>
      <c r="K1984" s="227"/>
      <c r="L1984" s="227"/>
      <c r="M1984" s="227"/>
      <c r="N1984" s="581"/>
      <c r="O1984" s="227"/>
      <c r="P1984" s="581"/>
      <c r="Q1984" s="227"/>
      <c r="R1984" s="227"/>
      <c r="S1984" s="227"/>
      <c r="T1984" s="227"/>
      <c r="U1984" s="227"/>
      <c r="V1984" s="227"/>
      <c r="W1984" s="227"/>
      <c r="X1984" s="227"/>
      <c r="Y1984" s="227"/>
      <c r="Z1984" s="227"/>
      <c r="AA1984" s="227"/>
      <c r="AB1984" s="227"/>
      <c r="AC1984" s="227"/>
    </row>
    <row r="1985" spans="2:29">
      <c r="B1985" s="66" t="e">
        <f>LEFT(VLOOKUP(K1985,'TCon08 al 2019-02-26'!$A$1:$H$68,6,0),6)</f>
        <v>#N/A</v>
      </c>
      <c r="C1985" s="66" t="e">
        <f t="shared" si="137"/>
        <v>#N/A</v>
      </c>
      <c r="D1985" s="66" t="e">
        <f>VLOOKUP(K1985,'TCon08 al 2019-02-26'!$A$1:$H$68,8,0)</f>
        <v>#N/A</v>
      </c>
      <c r="E1985" s="221">
        <f t="shared" si="138"/>
        <v>1900</v>
      </c>
      <c r="F1985" s="66">
        <f t="shared" si="135"/>
        <v>0</v>
      </c>
      <c r="G1985" s="10" t="str">
        <f t="shared" si="136"/>
        <v>19000</v>
      </c>
      <c r="H1985" s="227"/>
      <c r="I1985" s="227"/>
      <c r="J1985" s="228"/>
      <c r="K1985" s="227"/>
      <c r="L1985" s="227"/>
      <c r="M1985" s="227"/>
      <c r="N1985" s="581"/>
      <c r="O1985" s="227"/>
      <c r="P1985" s="581"/>
      <c r="Q1985" s="227"/>
      <c r="R1985" s="227"/>
      <c r="S1985" s="227"/>
      <c r="T1985" s="227"/>
      <c r="U1985" s="227"/>
      <c r="V1985" s="227"/>
      <c r="W1985" s="227"/>
      <c r="X1985" s="227"/>
      <c r="Y1985" s="227"/>
      <c r="Z1985" s="227"/>
      <c r="AA1985" s="227"/>
      <c r="AB1985" s="227"/>
      <c r="AC1985" s="227"/>
    </row>
    <row r="1986" spans="2:29">
      <c r="B1986" s="66" t="e">
        <f>LEFT(VLOOKUP(K1986,'TCon08 al 2019-02-26'!$A$1:$H$68,6,0),6)</f>
        <v>#N/A</v>
      </c>
      <c r="C1986" s="66" t="e">
        <f t="shared" si="137"/>
        <v>#N/A</v>
      </c>
      <c r="D1986" s="66" t="e">
        <f>VLOOKUP(K1986,'TCon08 al 2019-02-26'!$A$1:$H$68,8,0)</f>
        <v>#N/A</v>
      </c>
      <c r="E1986" s="221">
        <f t="shared" si="138"/>
        <v>1900</v>
      </c>
      <c r="F1986" s="66">
        <f t="shared" si="135"/>
        <v>0</v>
      </c>
      <c r="G1986" s="10" t="str">
        <f t="shared" si="136"/>
        <v>19000</v>
      </c>
      <c r="H1986" s="227"/>
      <c r="I1986" s="227"/>
      <c r="J1986" s="228"/>
      <c r="K1986" s="227"/>
      <c r="L1986" s="227"/>
      <c r="M1986" s="227"/>
      <c r="N1986" s="581"/>
      <c r="O1986" s="227"/>
      <c r="P1986" s="581"/>
      <c r="Q1986" s="227"/>
      <c r="R1986" s="227"/>
      <c r="S1986" s="227"/>
      <c r="T1986" s="227"/>
      <c r="U1986" s="227"/>
      <c r="V1986" s="227"/>
      <c r="W1986" s="227"/>
      <c r="X1986" s="227"/>
      <c r="Y1986" s="227"/>
      <c r="Z1986" s="227"/>
      <c r="AA1986" s="227"/>
      <c r="AB1986" s="227"/>
      <c r="AC1986" s="227"/>
    </row>
    <row r="1987" spans="2:29">
      <c r="B1987" s="66" t="e">
        <f>LEFT(VLOOKUP(K1987,'TCon08 al 2019-02-26'!$A$1:$H$68,6,0),6)</f>
        <v>#N/A</v>
      </c>
      <c r="C1987" s="66" t="e">
        <f t="shared" si="137"/>
        <v>#N/A</v>
      </c>
      <c r="D1987" s="66" t="e">
        <f>VLOOKUP(K1987,'TCon08 al 2019-02-26'!$A$1:$H$68,8,0)</f>
        <v>#N/A</v>
      </c>
      <c r="E1987" s="221">
        <f t="shared" si="138"/>
        <v>1900</v>
      </c>
      <c r="F1987" s="66">
        <f t="shared" si="135"/>
        <v>0</v>
      </c>
      <c r="G1987" s="10" t="str">
        <f t="shared" si="136"/>
        <v>19000</v>
      </c>
      <c r="H1987" s="227"/>
      <c r="I1987" s="227"/>
      <c r="J1987" s="228"/>
      <c r="K1987" s="227"/>
      <c r="L1987" s="227"/>
      <c r="M1987" s="227"/>
      <c r="N1987" s="581"/>
      <c r="O1987" s="227"/>
      <c r="P1987" s="581"/>
      <c r="Q1987" s="227"/>
      <c r="R1987" s="227"/>
      <c r="S1987" s="227"/>
      <c r="T1987" s="227"/>
      <c r="U1987" s="227"/>
      <c r="V1987" s="227"/>
      <c r="W1987" s="227"/>
      <c r="X1987" s="227"/>
      <c r="Y1987" s="227"/>
      <c r="Z1987" s="227"/>
      <c r="AA1987" s="227"/>
      <c r="AB1987" s="227"/>
      <c r="AC1987" s="227"/>
    </row>
    <row r="1988" spans="2:29">
      <c r="B1988" s="66" t="e">
        <f>LEFT(VLOOKUP(K1988,'TCon08 al 2019-02-26'!$A$1:$H$68,6,0),6)</f>
        <v>#N/A</v>
      </c>
      <c r="C1988" s="66" t="e">
        <f t="shared" si="137"/>
        <v>#N/A</v>
      </c>
      <c r="D1988" s="66" t="e">
        <f>VLOOKUP(K1988,'TCon08 al 2019-02-26'!$A$1:$H$68,8,0)</f>
        <v>#N/A</v>
      </c>
      <c r="E1988" s="221">
        <f t="shared" si="138"/>
        <v>1900</v>
      </c>
      <c r="F1988" s="66">
        <f t="shared" si="135"/>
        <v>0</v>
      </c>
      <c r="G1988" s="10" t="str">
        <f t="shared" si="136"/>
        <v>19000</v>
      </c>
      <c r="H1988" s="227"/>
      <c r="I1988" s="227"/>
      <c r="J1988" s="228"/>
      <c r="K1988" s="227"/>
      <c r="L1988" s="227"/>
      <c r="M1988" s="227"/>
      <c r="N1988" s="581"/>
      <c r="O1988" s="227"/>
      <c r="P1988" s="581"/>
      <c r="Q1988" s="227"/>
      <c r="R1988" s="227"/>
      <c r="S1988" s="227"/>
      <c r="T1988" s="227"/>
      <c r="U1988" s="227"/>
      <c r="V1988" s="227"/>
      <c r="W1988" s="227"/>
      <c r="X1988" s="227"/>
      <c r="Y1988" s="227"/>
      <c r="Z1988" s="227"/>
      <c r="AA1988" s="227"/>
      <c r="AB1988" s="227"/>
      <c r="AC1988" s="227"/>
    </row>
    <row r="1989" spans="2:29">
      <c r="B1989" s="66" t="e">
        <f>LEFT(VLOOKUP(K1989,'TCon08 al 2019-02-26'!$A$1:$H$68,6,0),6)</f>
        <v>#N/A</v>
      </c>
      <c r="C1989" s="66" t="e">
        <f t="shared" si="137"/>
        <v>#N/A</v>
      </c>
      <c r="D1989" s="66" t="e">
        <f>VLOOKUP(K1989,'TCon08 al 2019-02-26'!$A$1:$H$68,8,0)</f>
        <v>#N/A</v>
      </c>
      <c r="E1989" s="221">
        <f t="shared" si="138"/>
        <v>1900</v>
      </c>
      <c r="F1989" s="66">
        <f t="shared" ref="F1989:F2052" si="139">+IF(J1989=0,0,MONTH(J1989))</f>
        <v>0</v>
      </c>
      <c r="G1989" s="10" t="str">
        <f t="shared" ref="G1989:G2052" si="140">+E1989&amp;F1989</f>
        <v>19000</v>
      </c>
      <c r="H1989" s="227"/>
      <c r="I1989" s="227"/>
      <c r="J1989" s="228"/>
      <c r="K1989" s="227"/>
      <c r="L1989" s="227"/>
      <c r="M1989" s="227"/>
      <c r="N1989" s="581"/>
      <c r="O1989" s="227"/>
      <c r="P1989" s="581"/>
      <c r="Q1989" s="227"/>
      <c r="R1989" s="227"/>
      <c r="S1989" s="227"/>
      <c r="T1989" s="227"/>
      <c r="U1989" s="227"/>
      <c r="V1989" s="227"/>
      <c r="W1989" s="227"/>
      <c r="X1989" s="227"/>
      <c r="Y1989" s="227"/>
      <c r="Z1989" s="227"/>
      <c r="AA1989" s="227"/>
      <c r="AB1989" s="227"/>
      <c r="AC1989" s="227"/>
    </row>
    <row r="1990" spans="2:29">
      <c r="B1990" s="66" t="e">
        <f>LEFT(VLOOKUP(K1990,'TCon08 al 2019-02-26'!$A$1:$H$68,6,0),6)</f>
        <v>#N/A</v>
      </c>
      <c r="C1990" s="66" t="e">
        <f t="shared" si="137"/>
        <v>#N/A</v>
      </c>
      <c r="D1990" s="66" t="e">
        <f>VLOOKUP(K1990,'TCon08 al 2019-02-26'!$A$1:$H$68,8,0)</f>
        <v>#N/A</v>
      </c>
      <c r="E1990" s="221">
        <f t="shared" si="138"/>
        <v>1900</v>
      </c>
      <c r="F1990" s="66">
        <f t="shared" si="139"/>
        <v>0</v>
      </c>
      <c r="G1990" s="10" t="str">
        <f t="shared" si="140"/>
        <v>19000</v>
      </c>
      <c r="H1990" s="227"/>
      <c r="I1990" s="227"/>
      <c r="J1990" s="228"/>
      <c r="K1990" s="227"/>
      <c r="L1990" s="227"/>
      <c r="M1990" s="227"/>
      <c r="N1990" s="581"/>
      <c r="O1990" s="227"/>
      <c r="P1990" s="581"/>
      <c r="Q1990" s="227"/>
      <c r="R1990" s="227"/>
      <c r="S1990" s="227"/>
      <c r="T1990" s="227"/>
      <c r="U1990" s="227"/>
      <c r="V1990" s="227"/>
      <c r="W1990" s="227"/>
      <c r="X1990" s="227"/>
      <c r="Y1990" s="227"/>
      <c r="Z1990" s="227"/>
      <c r="AA1990" s="227"/>
      <c r="AB1990" s="227"/>
      <c r="AC1990" s="227"/>
    </row>
    <row r="1991" spans="2:29">
      <c r="B1991" s="66" t="e">
        <f>LEFT(VLOOKUP(K1991,'TCon08 al 2019-02-26'!$A$1:$H$68,6,0),6)</f>
        <v>#N/A</v>
      </c>
      <c r="C1991" s="66" t="e">
        <f t="shared" si="137"/>
        <v>#N/A</v>
      </c>
      <c r="D1991" s="66" t="e">
        <f>VLOOKUP(K1991,'TCon08 al 2019-02-26'!$A$1:$H$68,8,0)</f>
        <v>#N/A</v>
      </c>
      <c r="E1991" s="221">
        <f t="shared" si="138"/>
        <v>1900</v>
      </c>
      <c r="F1991" s="66">
        <f t="shared" si="139"/>
        <v>0</v>
      </c>
      <c r="G1991" s="10" t="str">
        <f t="shared" si="140"/>
        <v>19000</v>
      </c>
      <c r="H1991" s="227"/>
      <c r="I1991" s="227"/>
      <c r="J1991" s="228"/>
      <c r="K1991" s="227"/>
      <c r="L1991" s="227"/>
      <c r="M1991" s="227"/>
      <c r="N1991" s="581"/>
      <c r="O1991" s="227"/>
      <c r="P1991" s="581"/>
      <c r="Q1991" s="227"/>
      <c r="R1991" s="227"/>
      <c r="S1991" s="227"/>
      <c r="T1991" s="227"/>
      <c r="U1991" s="227"/>
      <c r="V1991" s="227"/>
      <c r="W1991" s="227"/>
      <c r="X1991" s="227"/>
      <c r="Y1991" s="227"/>
      <c r="Z1991" s="227"/>
      <c r="AA1991" s="227"/>
      <c r="AB1991" s="227"/>
      <c r="AC1991" s="227"/>
    </row>
    <row r="1992" spans="2:29">
      <c r="B1992" s="66" t="e">
        <f>LEFT(VLOOKUP(K1992,'TCon08 al 2019-02-26'!$A$1:$H$68,6,0),6)</f>
        <v>#N/A</v>
      </c>
      <c r="C1992" s="66" t="e">
        <f t="shared" si="137"/>
        <v>#N/A</v>
      </c>
      <c r="D1992" s="66" t="e">
        <f>VLOOKUP(K1992,'TCon08 al 2019-02-26'!$A$1:$H$68,8,0)</f>
        <v>#N/A</v>
      </c>
      <c r="E1992" s="221">
        <f t="shared" si="138"/>
        <v>1900</v>
      </c>
      <c r="F1992" s="66">
        <f t="shared" si="139"/>
        <v>0</v>
      </c>
      <c r="G1992" s="10" t="str">
        <f t="shared" si="140"/>
        <v>19000</v>
      </c>
      <c r="H1992" s="227"/>
      <c r="I1992" s="227"/>
      <c r="J1992" s="228"/>
      <c r="K1992" s="227"/>
      <c r="L1992" s="227"/>
      <c r="M1992" s="227"/>
      <c r="N1992" s="581"/>
      <c r="O1992" s="227"/>
      <c r="P1992" s="581"/>
      <c r="Q1992" s="227"/>
      <c r="R1992" s="227"/>
      <c r="S1992" s="227"/>
      <c r="T1992" s="227"/>
      <c r="U1992" s="227"/>
      <c r="V1992" s="227"/>
      <c r="W1992" s="227"/>
      <c r="X1992" s="227"/>
      <c r="Y1992" s="227"/>
      <c r="Z1992" s="227"/>
      <c r="AA1992" s="227"/>
      <c r="AB1992" s="227"/>
      <c r="AC1992" s="227"/>
    </row>
    <row r="1993" spans="2:29">
      <c r="B1993" s="66" t="e">
        <f>LEFT(VLOOKUP(K1993,'TCon08 al 2019-02-26'!$A$1:$H$68,6,0),6)</f>
        <v>#N/A</v>
      </c>
      <c r="C1993" s="66" t="e">
        <f t="shared" si="137"/>
        <v>#N/A</v>
      </c>
      <c r="D1993" s="66" t="e">
        <f>VLOOKUP(K1993,'TCon08 al 2019-02-26'!$A$1:$H$68,8,0)</f>
        <v>#N/A</v>
      </c>
      <c r="E1993" s="221">
        <f t="shared" si="138"/>
        <v>1900</v>
      </c>
      <c r="F1993" s="66">
        <f t="shared" si="139"/>
        <v>0</v>
      </c>
      <c r="G1993" s="10" t="str">
        <f t="shared" si="140"/>
        <v>19000</v>
      </c>
      <c r="H1993" s="227"/>
      <c r="I1993" s="227"/>
      <c r="J1993" s="228"/>
      <c r="K1993" s="227"/>
      <c r="L1993" s="227"/>
      <c r="M1993" s="227"/>
      <c r="N1993" s="581"/>
      <c r="O1993" s="227"/>
      <c r="P1993" s="581"/>
      <c r="Q1993" s="227"/>
      <c r="R1993" s="227"/>
      <c r="S1993" s="227"/>
      <c r="T1993" s="227"/>
      <c r="U1993" s="227"/>
      <c r="V1993" s="227"/>
      <c r="W1993" s="227"/>
      <c r="X1993" s="227"/>
      <c r="Y1993" s="227"/>
      <c r="Z1993" s="227"/>
      <c r="AA1993" s="227"/>
      <c r="AB1993" s="227"/>
      <c r="AC1993" s="227"/>
    </row>
    <row r="1994" spans="2:29">
      <c r="B1994" s="66" t="e">
        <f>LEFT(VLOOKUP(K1994,'TCon08 al 2019-02-26'!$A$1:$H$68,6,0),6)</f>
        <v>#N/A</v>
      </c>
      <c r="C1994" s="66" t="e">
        <f t="shared" si="137"/>
        <v>#N/A</v>
      </c>
      <c r="D1994" s="66" t="e">
        <f>VLOOKUP(K1994,'TCon08 al 2019-02-26'!$A$1:$H$68,8,0)</f>
        <v>#N/A</v>
      </c>
      <c r="E1994" s="221">
        <f t="shared" si="138"/>
        <v>1900</v>
      </c>
      <c r="F1994" s="66">
        <f t="shared" si="139"/>
        <v>0</v>
      </c>
      <c r="G1994" s="10" t="str">
        <f t="shared" si="140"/>
        <v>19000</v>
      </c>
      <c r="H1994" s="227"/>
      <c r="I1994" s="227"/>
      <c r="J1994" s="228"/>
      <c r="K1994" s="227"/>
      <c r="L1994" s="227"/>
      <c r="M1994" s="227"/>
      <c r="N1994" s="581"/>
      <c r="O1994" s="227"/>
      <c r="P1994" s="581"/>
      <c r="Q1994" s="227"/>
      <c r="R1994" s="227"/>
      <c r="S1994" s="227"/>
      <c r="T1994" s="227"/>
      <c r="U1994" s="227"/>
      <c r="V1994" s="227"/>
      <c r="W1994" s="227"/>
      <c r="X1994" s="227"/>
      <c r="Y1994" s="227"/>
      <c r="Z1994" s="227"/>
      <c r="AA1994" s="227"/>
      <c r="AB1994" s="227"/>
      <c r="AC1994" s="227"/>
    </row>
    <row r="1995" spans="2:29">
      <c r="B1995" s="66" t="e">
        <f>LEFT(VLOOKUP(K1995,'TCon08 al 2019-02-26'!$A$1:$H$68,6,0),6)</f>
        <v>#N/A</v>
      </c>
      <c r="C1995" s="66" t="e">
        <f t="shared" si="137"/>
        <v>#N/A</v>
      </c>
      <c r="D1995" s="66" t="e">
        <f>VLOOKUP(K1995,'TCon08 al 2019-02-26'!$A$1:$H$68,8,0)</f>
        <v>#N/A</v>
      </c>
      <c r="E1995" s="221">
        <f t="shared" si="138"/>
        <v>1900</v>
      </c>
      <c r="F1995" s="66">
        <f t="shared" si="139"/>
        <v>0</v>
      </c>
      <c r="G1995" s="10" t="str">
        <f t="shared" si="140"/>
        <v>19000</v>
      </c>
      <c r="H1995" s="227"/>
      <c r="I1995" s="227"/>
      <c r="J1995" s="228"/>
      <c r="K1995" s="227"/>
      <c r="L1995" s="227"/>
      <c r="M1995" s="227"/>
      <c r="N1995" s="581"/>
      <c r="O1995" s="227"/>
      <c r="P1995" s="581"/>
      <c r="Q1995" s="227"/>
      <c r="R1995" s="227"/>
      <c r="S1995" s="227"/>
      <c r="T1995" s="227"/>
      <c r="U1995" s="227"/>
      <c r="V1995" s="227"/>
      <c r="W1995" s="227"/>
      <c r="X1995" s="227"/>
      <c r="Y1995" s="227"/>
      <c r="Z1995" s="227"/>
      <c r="AA1995" s="227"/>
      <c r="AB1995" s="227"/>
      <c r="AC1995" s="227"/>
    </row>
    <row r="1996" spans="2:29">
      <c r="B1996" s="66" t="e">
        <f>LEFT(VLOOKUP(K1996,'TCon08 al 2019-02-26'!$A$1:$H$68,6,0),6)</f>
        <v>#N/A</v>
      </c>
      <c r="C1996" s="66" t="e">
        <f t="shared" si="137"/>
        <v>#N/A</v>
      </c>
      <c r="D1996" s="66" t="e">
        <f>VLOOKUP(K1996,'TCon08 al 2019-02-26'!$A$1:$H$68,8,0)</f>
        <v>#N/A</v>
      </c>
      <c r="E1996" s="221">
        <f t="shared" si="138"/>
        <v>1900</v>
      </c>
      <c r="F1996" s="66">
        <f t="shared" si="139"/>
        <v>0</v>
      </c>
      <c r="G1996" s="10" t="str">
        <f t="shared" si="140"/>
        <v>19000</v>
      </c>
      <c r="H1996" s="227"/>
      <c r="I1996" s="227"/>
      <c r="J1996" s="228"/>
      <c r="K1996" s="227"/>
      <c r="L1996" s="227"/>
      <c r="M1996" s="227"/>
      <c r="N1996" s="581"/>
      <c r="O1996" s="227"/>
      <c r="P1996" s="581"/>
      <c r="Q1996" s="227"/>
      <c r="R1996" s="227"/>
      <c r="S1996" s="227"/>
      <c r="T1996" s="227"/>
      <c r="U1996" s="227"/>
      <c r="V1996" s="227"/>
      <c r="W1996" s="227"/>
      <c r="X1996" s="227"/>
      <c r="Y1996" s="227"/>
      <c r="Z1996" s="227"/>
      <c r="AA1996" s="227"/>
      <c r="AB1996" s="227"/>
      <c r="AC1996" s="227"/>
    </row>
    <row r="1997" spans="2:29">
      <c r="B1997" s="66" t="e">
        <f>LEFT(VLOOKUP(K1997,'TCon08 al 2019-02-26'!$A$1:$H$68,6,0),6)</f>
        <v>#N/A</v>
      </c>
      <c r="C1997" s="66" t="e">
        <f t="shared" si="137"/>
        <v>#N/A</v>
      </c>
      <c r="D1997" s="66" t="e">
        <f>VLOOKUP(K1997,'TCon08 al 2019-02-26'!$A$1:$H$68,8,0)</f>
        <v>#N/A</v>
      </c>
      <c r="E1997" s="221">
        <f t="shared" si="138"/>
        <v>1900</v>
      </c>
      <c r="F1997" s="66">
        <f t="shared" si="139"/>
        <v>0</v>
      </c>
      <c r="G1997" s="10" t="str">
        <f t="shared" si="140"/>
        <v>19000</v>
      </c>
      <c r="H1997" s="227"/>
      <c r="I1997" s="227"/>
      <c r="J1997" s="228"/>
      <c r="K1997" s="227"/>
      <c r="L1997" s="227"/>
      <c r="M1997" s="227"/>
      <c r="N1997" s="581"/>
      <c r="O1997" s="227"/>
      <c r="P1997" s="581"/>
      <c r="Q1997" s="227"/>
      <c r="R1997" s="227"/>
      <c r="S1997" s="227"/>
      <c r="T1997" s="227"/>
      <c r="U1997" s="227"/>
      <c r="V1997" s="227"/>
      <c r="W1997" s="227"/>
      <c r="X1997" s="227"/>
      <c r="Y1997" s="227"/>
      <c r="Z1997" s="227"/>
      <c r="AA1997" s="227"/>
      <c r="AB1997" s="227"/>
      <c r="AC1997" s="227"/>
    </row>
    <row r="1998" spans="2:29">
      <c r="B1998" s="66" t="e">
        <f>LEFT(VLOOKUP(K1998,'TCon08 al 2019-02-26'!$A$1:$H$68,6,0),6)</f>
        <v>#N/A</v>
      </c>
      <c r="C1998" s="66" t="e">
        <f t="shared" si="137"/>
        <v>#N/A</v>
      </c>
      <c r="D1998" s="66" t="e">
        <f>VLOOKUP(K1998,'TCon08 al 2019-02-26'!$A$1:$H$68,8,0)</f>
        <v>#N/A</v>
      </c>
      <c r="E1998" s="221">
        <f t="shared" si="138"/>
        <v>1900</v>
      </c>
      <c r="F1998" s="66">
        <f t="shared" si="139"/>
        <v>0</v>
      </c>
      <c r="G1998" s="10" t="str">
        <f t="shared" si="140"/>
        <v>19000</v>
      </c>
      <c r="H1998" s="227"/>
      <c r="I1998" s="227"/>
      <c r="J1998" s="228"/>
      <c r="K1998" s="227"/>
      <c r="L1998" s="227"/>
      <c r="M1998" s="227"/>
      <c r="N1998" s="581"/>
      <c r="O1998" s="227"/>
      <c r="P1998" s="581"/>
      <c r="Q1998" s="227"/>
      <c r="R1998" s="227"/>
      <c r="S1998" s="227"/>
      <c r="T1998" s="227"/>
      <c r="U1998" s="227"/>
      <c r="V1998" s="227"/>
      <c r="W1998" s="227"/>
      <c r="X1998" s="227"/>
      <c r="Y1998" s="227"/>
      <c r="Z1998" s="227"/>
      <c r="AA1998" s="227"/>
      <c r="AB1998" s="227"/>
      <c r="AC1998" s="227"/>
    </row>
    <row r="1999" spans="2:29">
      <c r="B1999" s="66" t="e">
        <f>LEFT(VLOOKUP(K1999,'TCon08 al 2019-02-26'!$A$1:$H$68,6,0),6)</f>
        <v>#N/A</v>
      </c>
      <c r="C1999" s="66" t="e">
        <f t="shared" si="137"/>
        <v>#N/A</v>
      </c>
      <c r="D1999" s="66" t="e">
        <f>VLOOKUP(K1999,'TCon08 al 2019-02-26'!$A$1:$H$68,8,0)</f>
        <v>#N/A</v>
      </c>
      <c r="E1999" s="221">
        <f t="shared" si="138"/>
        <v>1900</v>
      </c>
      <c r="F1999" s="66">
        <f t="shared" si="139"/>
        <v>0</v>
      </c>
      <c r="G1999" s="10" t="str">
        <f t="shared" si="140"/>
        <v>19000</v>
      </c>
      <c r="H1999" s="227"/>
      <c r="I1999" s="227"/>
      <c r="J1999" s="228"/>
      <c r="K1999" s="227"/>
      <c r="L1999" s="227"/>
      <c r="M1999" s="227"/>
      <c r="N1999" s="581"/>
      <c r="O1999" s="227"/>
      <c r="P1999" s="581"/>
      <c r="Q1999" s="227"/>
      <c r="R1999" s="227"/>
      <c r="S1999" s="227"/>
      <c r="T1999" s="227"/>
      <c r="U1999" s="227"/>
      <c r="V1999" s="227"/>
      <c r="W1999" s="227"/>
      <c r="X1999" s="227"/>
      <c r="Y1999" s="227"/>
      <c r="Z1999" s="227"/>
      <c r="AA1999" s="227"/>
      <c r="AB1999" s="227"/>
      <c r="AC1999" s="227"/>
    </row>
    <row r="2000" spans="2:29">
      <c r="B2000" s="66" t="e">
        <f>LEFT(VLOOKUP(K2000,'TCon08 al 2019-02-26'!$A$1:$H$68,6,0),6)</f>
        <v>#N/A</v>
      </c>
      <c r="C2000" s="66" t="e">
        <f t="shared" si="137"/>
        <v>#N/A</v>
      </c>
      <c r="D2000" s="66" t="e">
        <f>VLOOKUP(K2000,'TCon08 al 2019-02-26'!$A$1:$H$68,8,0)</f>
        <v>#N/A</v>
      </c>
      <c r="E2000" s="221">
        <f t="shared" si="138"/>
        <v>1900</v>
      </c>
      <c r="F2000" s="66">
        <f t="shared" si="139"/>
        <v>0</v>
      </c>
      <c r="G2000" s="10" t="str">
        <f t="shared" si="140"/>
        <v>19000</v>
      </c>
      <c r="H2000" s="227"/>
      <c r="I2000" s="227"/>
      <c r="J2000" s="228"/>
      <c r="K2000" s="227"/>
      <c r="L2000" s="227"/>
      <c r="M2000" s="227"/>
      <c r="N2000" s="581"/>
      <c r="O2000" s="227"/>
      <c r="P2000" s="581"/>
      <c r="Q2000" s="227"/>
      <c r="R2000" s="227"/>
      <c r="S2000" s="227"/>
      <c r="T2000" s="227"/>
      <c r="U2000" s="227"/>
      <c r="V2000" s="227"/>
      <c r="W2000" s="227"/>
      <c r="X2000" s="227"/>
      <c r="Y2000" s="227"/>
      <c r="Z2000" s="227"/>
      <c r="AA2000" s="227"/>
      <c r="AB2000" s="227"/>
      <c r="AC2000" s="227"/>
    </row>
    <row r="2001" spans="2:29">
      <c r="B2001" s="66" t="e">
        <f>LEFT(VLOOKUP(K2001,'TCon08 al 2019-02-26'!$A$1:$H$68,6,0),6)</f>
        <v>#N/A</v>
      </c>
      <c r="C2001" s="66" t="e">
        <f t="shared" si="137"/>
        <v>#N/A</v>
      </c>
      <c r="D2001" s="66" t="e">
        <f>VLOOKUP(K2001,'TCon08 al 2019-02-26'!$A$1:$H$68,8,0)</f>
        <v>#N/A</v>
      </c>
      <c r="E2001" s="221">
        <f t="shared" si="138"/>
        <v>1900</v>
      </c>
      <c r="F2001" s="66">
        <f t="shared" si="139"/>
        <v>0</v>
      </c>
      <c r="G2001" s="10" t="str">
        <f t="shared" si="140"/>
        <v>19000</v>
      </c>
      <c r="H2001" s="227"/>
      <c r="I2001" s="227"/>
      <c r="J2001" s="228"/>
      <c r="K2001" s="227"/>
      <c r="L2001" s="227"/>
      <c r="M2001" s="227"/>
      <c r="N2001" s="581"/>
      <c r="O2001" s="227"/>
      <c r="P2001" s="581"/>
      <c r="Q2001" s="227"/>
      <c r="R2001" s="227"/>
      <c r="S2001" s="227"/>
      <c r="T2001" s="227"/>
      <c r="U2001" s="227"/>
      <c r="V2001" s="227"/>
      <c r="W2001" s="227"/>
      <c r="X2001" s="227"/>
      <c r="Y2001" s="227"/>
      <c r="Z2001" s="227"/>
      <c r="AA2001" s="227"/>
      <c r="AB2001" s="227"/>
      <c r="AC2001" s="227"/>
    </row>
    <row r="2002" spans="2:29">
      <c r="B2002" s="66" t="e">
        <f>LEFT(VLOOKUP(K2002,'TCon08 al 2019-02-26'!$A$1:$H$68,6,0),6)</f>
        <v>#N/A</v>
      </c>
      <c r="C2002" s="66" t="e">
        <f t="shared" si="137"/>
        <v>#N/A</v>
      </c>
      <c r="D2002" s="66" t="e">
        <f>VLOOKUP(K2002,'TCon08 al 2019-02-26'!$A$1:$H$68,8,0)</f>
        <v>#N/A</v>
      </c>
      <c r="E2002" s="221">
        <f t="shared" si="138"/>
        <v>1900</v>
      </c>
      <c r="F2002" s="66">
        <f t="shared" si="139"/>
        <v>0</v>
      </c>
      <c r="G2002" s="10" t="str">
        <f t="shared" si="140"/>
        <v>19000</v>
      </c>
      <c r="H2002" s="227"/>
      <c r="I2002" s="227"/>
      <c r="J2002" s="228"/>
      <c r="K2002" s="227"/>
      <c r="L2002" s="227"/>
      <c r="M2002" s="227"/>
      <c r="N2002" s="581"/>
      <c r="O2002" s="227"/>
      <c r="P2002" s="581"/>
      <c r="Q2002" s="227"/>
      <c r="R2002" s="227"/>
      <c r="S2002" s="227"/>
      <c r="T2002" s="227"/>
      <c r="U2002" s="227"/>
      <c r="V2002" s="227"/>
      <c r="W2002" s="227"/>
      <c r="X2002" s="227"/>
      <c r="Y2002" s="227"/>
      <c r="Z2002" s="227"/>
      <c r="AA2002" s="227"/>
      <c r="AB2002" s="227"/>
      <c r="AC2002" s="227"/>
    </row>
    <row r="2003" spans="2:29">
      <c r="B2003" s="66" t="e">
        <f>LEFT(VLOOKUP(K2003,'TCon08 al 2019-02-26'!$A$1:$H$68,6,0),6)</f>
        <v>#N/A</v>
      </c>
      <c r="C2003" s="66" t="e">
        <f t="shared" si="137"/>
        <v>#N/A</v>
      </c>
      <c r="D2003" s="66" t="e">
        <f>VLOOKUP(K2003,'TCon08 al 2019-02-26'!$A$1:$H$68,8,0)</f>
        <v>#N/A</v>
      </c>
      <c r="E2003" s="221">
        <f t="shared" si="138"/>
        <v>1900</v>
      </c>
      <c r="F2003" s="66">
        <f t="shared" si="139"/>
        <v>0</v>
      </c>
      <c r="G2003" s="10" t="str">
        <f t="shared" si="140"/>
        <v>19000</v>
      </c>
      <c r="H2003" s="227"/>
      <c r="I2003" s="227"/>
      <c r="J2003" s="228"/>
      <c r="K2003" s="227"/>
      <c r="L2003" s="227"/>
      <c r="M2003" s="227"/>
      <c r="N2003" s="581"/>
      <c r="O2003" s="227"/>
      <c r="P2003" s="581"/>
      <c r="Q2003" s="227"/>
      <c r="R2003" s="227"/>
      <c r="S2003" s="227"/>
      <c r="T2003" s="227"/>
      <c r="U2003" s="227"/>
      <c r="V2003" s="227"/>
      <c r="W2003" s="227"/>
      <c r="X2003" s="227"/>
      <c r="Y2003" s="227"/>
      <c r="Z2003" s="227"/>
      <c r="AA2003" s="227"/>
      <c r="AB2003" s="227"/>
      <c r="AC2003" s="227"/>
    </row>
    <row r="2004" spans="2:29">
      <c r="B2004" s="66" t="e">
        <f>LEFT(VLOOKUP(K2004,'TCon08 al 2019-02-26'!$A$1:$H$68,6,0),6)</f>
        <v>#N/A</v>
      </c>
      <c r="C2004" s="66" t="e">
        <f t="shared" si="137"/>
        <v>#N/A</v>
      </c>
      <c r="D2004" s="66" t="e">
        <f>VLOOKUP(K2004,'TCon08 al 2019-02-26'!$A$1:$H$68,8,0)</f>
        <v>#N/A</v>
      </c>
      <c r="E2004" s="221">
        <f t="shared" si="138"/>
        <v>1900</v>
      </c>
      <c r="F2004" s="66">
        <f t="shared" si="139"/>
        <v>0</v>
      </c>
      <c r="G2004" s="10" t="str">
        <f t="shared" si="140"/>
        <v>19000</v>
      </c>
      <c r="H2004" s="227"/>
      <c r="I2004" s="227"/>
      <c r="J2004" s="228"/>
      <c r="K2004" s="227"/>
      <c r="L2004" s="227"/>
      <c r="M2004" s="227"/>
      <c r="N2004" s="581"/>
      <c r="O2004" s="227"/>
      <c r="P2004" s="581"/>
      <c r="Q2004" s="227"/>
      <c r="R2004" s="227"/>
      <c r="S2004" s="227"/>
      <c r="T2004" s="227"/>
      <c r="U2004" s="227"/>
      <c r="V2004" s="227"/>
      <c r="W2004" s="227"/>
      <c r="X2004" s="227"/>
      <c r="Y2004" s="227"/>
      <c r="Z2004" s="227"/>
      <c r="AA2004" s="227"/>
      <c r="AB2004" s="227"/>
      <c r="AC2004" s="227"/>
    </row>
    <row r="2005" spans="2:29">
      <c r="B2005" s="66" t="e">
        <f>LEFT(VLOOKUP(K2005,'TCon08 al 2019-02-26'!$A$1:$H$68,6,0),6)</f>
        <v>#N/A</v>
      </c>
      <c r="C2005" s="66" t="e">
        <f t="shared" si="137"/>
        <v>#N/A</v>
      </c>
      <c r="D2005" s="66" t="e">
        <f>VLOOKUP(K2005,'TCon08 al 2019-02-26'!$A$1:$H$68,8,0)</f>
        <v>#N/A</v>
      </c>
      <c r="E2005" s="221">
        <f t="shared" si="138"/>
        <v>1900</v>
      </c>
      <c r="F2005" s="66">
        <f t="shared" si="139"/>
        <v>0</v>
      </c>
      <c r="G2005" s="10" t="str">
        <f t="shared" si="140"/>
        <v>19000</v>
      </c>
      <c r="H2005" s="227"/>
      <c r="I2005" s="227"/>
      <c r="J2005" s="228"/>
      <c r="K2005" s="227"/>
      <c r="L2005" s="227"/>
      <c r="M2005" s="227"/>
      <c r="N2005" s="581"/>
      <c r="O2005" s="227"/>
      <c r="P2005" s="581"/>
      <c r="Q2005" s="227"/>
      <c r="R2005" s="227"/>
      <c r="S2005" s="227"/>
      <c r="T2005" s="227"/>
      <c r="U2005" s="227"/>
      <c r="V2005" s="227"/>
      <c r="W2005" s="227"/>
      <c r="X2005" s="227"/>
      <c r="Y2005" s="227"/>
      <c r="Z2005" s="227"/>
      <c r="AA2005" s="227"/>
      <c r="AB2005" s="227"/>
      <c r="AC2005" s="227"/>
    </row>
    <row r="2006" spans="2:29">
      <c r="B2006" s="66" t="e">
        <f>LEFT(VLOOKUP(K2006,'TCon08 al 2019-02-26'!$A$1:$H$68,6,0),6)</f>
        <v>#N/A</v>
      </c>
      <c r="C2006" s="66" t="e">
        <f t="shared" si="137"/>
        <v>#N/A</v>
      </c>
      <c r="D2006" s="66" t="e">
        <f>VLOOKUP(K2006,'TCon08 al 2019-02-26'!$A$1:$H$68,8,0)</f>
        <v>#N/A</v>
      </c>
      <c r="E2006" s="221">
        <f t="shared" si="138"/>
        <v>1900</v>
      </c>
      <c r="F2006" s="66">
        <f t="shared" si="139"/>
        <v>0</v>
      </c>
      <c r="G2006" s="10" t="str">
        <f t="shared" si="140"/>
        <v>19000</v>
      </c>
      <c r="H2006" s="227"/>
      <c r="I2006" s="227"/>
      <c r="J2006" s="228"/>
      <c r="K2006" s="227"/>
      <c r="L2006" s="227"/>
      <c r="M2006" s="227"/>
      <c r="N2006" s="581"/>
      <c r="O2006" s="227"/>
      <c r="P2006" s="581"/>
      <c r="Q2006" s="227"/>
      <c r="R2006" s="227"/>
      <c r="S2006" s="227"/>
      <c r="T2006" s="227"/>
      <c r="U2006" s="227"/>
      <c r="V2006" s="227"/>
      <c r="W2006" s="227"/>
      <c r="X2006" s="227"/>
      <c r="Y2006" s="227"/>
      <c r="Z2006" s="227"/>
      <c r="AA2006" s="227"/>
      <c r="AB2006" s="227"/>
      <c r="AC2006" s="227"/>
    </row>
    <row r="2007" spans="2:29">
      <c r="B2007" s="66" t="e">
        <f>LEFT(VLOOKUP(K2007,'TCon08 al 2019-02-26'!$A$1:$H$68,6,0),6)</f>
        <v>#N/A</v>
      </c>
      <c r="C2007" s="66" t="e">
        <f t="shared" si="137"/>
        <v>#N/A</v>
      </c>
      <c r="D2007" s="66" t="e">
        <f>VLOOKUP(K2007,'TCon08 al 2019-02-26'!$A$1:$H$68,8,0)</f>
        <v>#N/A</v>
      </c>
      <c r="E2007" s="221">
        <f t="shared" si="138"/>
        <v>1900</v>
      </c>
      <c r="F2007" s="66">
        <f t="shared" si="139"/>
        <v>0</v>
      </c>
      <c r="G2007" s="10" t="str">
        <f t="shared" si="140"/>
        <v>19000</v>
      </c>
      <c r="H2007" s="227"/>
      <c r="I2007" s="227"/>
      <c r="J2007" s="228"/>
      <c r="K2007" s="227"/>
      <c r="L2007" s="227"/>
      <c r="M2007" s="227"/>
      <c r="N2007" s="581"/>
      <c r="O2007" s="227"/>
      <c r="P2007" s="581"/>
      <c r="Q2007" s="227"/>
      <c r="R2007" s="227"/>
      <c r="S2007" s="227"/>
      <c r="T2007" s="227"/>
      <c r="U2007" s="227"/>
      <c r="V2007" s="227"/>
      <c r="W2007" s="227"/>
      <c r="X2007" s="227"/>
      <c r="Y2007" s="227"/>
      <c r="Z2007" s="227"/>
      <c r="AA2007" s="227"/>
      <c r="AB2007" s="227"/>
      <c r="AC2007" s="227"/>
    </row>
    <row r="2008" spans="2:29">
      <c r="B2008" s="66" t="e">
        <f>LEFT(VLOOKUP(K2008,'TCon08 al 2019-02-26'!$A$1:$H$68,6,0),6)</f>
        <v>#N/A</v>
      </c>
      <c r="C2008" s="66" t="e">
        <f t="shared" si="137"/>
        <v>#N/A</v>
      </c>
      <c r="D2008" s="66" t="e">
        <f>VLOOKUP(K2008,'TCon08 al 2019-02-26'!$A$1:$H$68,8,0)</f>
        <v>#N/A</v>
      </c>
      <c r="E2008" s="221">
        <f t="shared" si="138"/>
        <v>1900</v>
      </c>
      <c r="F2008" s="66">
        <f t="shared" si="139"/>
        <v>0</v>
      </c>
      <c r="G2008" s="10" t="str">
        <f t="shared" si="140"/>
        <v>19000</v>
      </c>
      <c r="H2008" s="227"/>
      <c r="I2008" s="227"/>
      <c r="J2008" s="228"/>
      <c r="K2008" s="227"/>
      <c r="L2008" s="227"/>
      <c r="M2008" s="227"/>
      <c r="N2008" s="581"/>
      <c r="O2008" s="227"/>
      <c r="P2008" s="581"/>
      <c r="Q2008" s="227"/>
      <c r="R2008" s="227"/>
      <c r="S2008" s="227"/>
      <c r="T2008" s="227"/>
      <c r="U2008" s="227"/>
      <c r="V2008" s="227"/>
      <c r="W2008" s="227"/>
      <c r="X2008" s="227"/>
      <c r="Y2008" s="227"/>
      <c r="Z2008" s="227"/>
      <c r="AA2008" s="227"/>
      <c r="AB2008" s="227"/>
      <c r="AC2008" s="227"/>
    </row>
    <row r="2009" spans="2:29">
      <c r="B2009" s="66" t="e">
        <f>LEFT(VLOOKUP(K2009,'TCon08 al 2019-02-26'!$A$1:$H$68,6,0),6)</f>
        <v>#N/A</v>
      </c>
      <c r="C2009" s="66" t="e">
        <f t="shared" si="137"/>
        <v>#N/A</v>
      </c>
      <c r="D2009" s="66" t="e">
        <f>VLOOKUP(K2009,'TCon08 al 2019-02-26'!$A$1:$H$68,8,0)</f>
        <v>#N/A</v>
      </c>
      <c r="E2009" s="221">
        <f t="shared" si="138"/>
        <v>1900</v>
      </c>
      <c r="F2009" s="66">
        <f t="shared" si="139"/>
        <v>0</v>
      </c>
      <c r="G2009" s="10" t="str">
        <f t="shared" si="140"/>
        <v>19000</v>
      </c>
      <c r="H2009" s="227"/>
      <c r="I2009" s="227"/>
      <c r="J2009" s="228"/>
      <c r="K2009" s="227"/>
      <c r="L2009" s="227"/>
      <c r="M2009" s="227"/>
      <c r="N2009" s="581"/>
      <c r="O2009" s="227"/>
      <c r="P2009" s="581"/>
      <c r="Q2009" s="227"/>
      <c r="R2009" s="227"/>
      <c r="S2009" s="227"/>
      <c r="T2009" s="227"/>
      <c r="U2009" s="227"/>
      <c r="V2009" s="227"/>
      <c r="W2009" s="227"/>
      <c r="X2009" s="227"/>
      <c r="Y2009" s="227"/>
      <c r="Z2009" s="227"/>
      <c r="AA2009" s="227"/>
      <c r="AB2009" s="227"/>
      <c r="AC2009" s="227"/>
    </row>
    <row r="2010" spans="2:29">
      <c r="B2010" s="66" t="e">
        <f>LEFT(VLOOKUP(K2010,'TCon08 al 2019-02-26'!$A$1:$H$68,6,0),6)</f>
        <v>#N/A</v>
      </c>
      <c r="C2010" s="66" t="e">
        <f t="shared" si="137"/>
        <v>#N/A</v>
      </c>
      <c r="D2010" s="66" t="e">
        <f>VLOOKUP(K2010,'TCon08 al 2019-02-26'!$A$1:$H$68,8,0)</f>
        <v>#N/A</v>
      </c>
      <c r="E2010" s="221">
        <f t="shared" si="138"/>
        <v>1900</v>
      </c>
      <c r="F2010" s="66">
        <f t="shared" si="139"/>
        <v>0</v>
      </c>
      <c r="G2010" s="10" t="str">
        <f t="shared" si="140"/>
        <v>19000</v>
      </c>
      <c r="H2010" s="227"/>
      <c r="I2010" s="227"/>
      <c r="J2010" s="228"/>
      <c r="K2010" s="227"/>
      <c r="L2010" s="227"/>
      <c r="M2010" s="227"/>
      <c r="N2010" s="581"/>
      <c r="O2010" s="227"/>
      <c r="P2010" s="581"/>
      <c r="Q2010" s="227"/>
      <c r="R2010" s="227"/>
      <c r="S2010" s="227"/>
      <c r="T2010" s="227"/>
      <c r="U2010" s="227"/>
      <c r="V2010" s="227"/>
      <c r="W2010" s="227"/>
      <c r="X2010" s="227"/>
      <c r="Y2010" s="227"/>
      <c r="Z2010" s="227"/>
      <c r="AA2010" s="227"/>
      <c r="AB2010" s="227"/>
      <c r="AC2010" s="227"/>
    </row>
    <row r="2011" spans="2:29">
      <c r="B2011" s="66" t="e">
        <f>LEFT(VLOOKUP(K2011,'TCon08 al 2019-02-26'!$A$1:$H$68,6,0),6)</f>
        <v>#N/A</v>
      </c>
      <c r="C2011" s="66" t="e">
        <f t="shared" si="137"/>
        <v>#N/A</v>
      </c>
      <c r="D2011" s="66" t="e">
        <f>VLOOKUP(K2011,'TCon08 al 2019-02-26'!$A$1:$H$68,8,0)</f>
        <v>#N/A</v>
      </c>
      <c r="E2011" s="221">
        <f t="shared" si="138"/>
        <v>1900</v>
      </c>
      <c r="F2011" s="66">
        <f t="shared" si="139"/>
        <v>0</v>
      </c>
      <c r="G2011" s="10" t="str">
        <f t="shared" si="140"/>
        <v>19000</v>
      </c>
      <c r="H2011" s="227"/>
      <c r="I2011" s="227"/>
      <c r="J2011" s="228"/>
      <c r="K2011" s="227"/>
      <c r="L2011" s="227"/>
      <c r="M2011" s="227"/>
      <c r="N2011" s="581"/>
      <c r="O2011" s="227"/>
      <c r="P2011" s="581"/>
      <c r="Q2011" s="227"/>
      <c r="R2011" s="227"/>
      <c r="S2011" s="227"/>
      <c r="T2011" s="227"/>
      <c r="U2011" s="227"/>
      <c r="V2011" s="227"/>
      <c r="W2011" s="227"/>
      <c r="X2011" s="227"/>
      <c r="Y2011" s="227"/>
      <c r="Z2011" s="227"/>
      <c r="AA2011" s="227"/>
      <c r="AB2011" s="227"/>
      <c r="AC2011" s="227"/>
    </row>
    <row r="2012" spans="2:29">
      <c r="B2012" s="66" t="e">
        <f>LEFT(VLOOKUP(K2012,'TCon08 al 2019-02-26'!$A$1:$H$68,6,0),6)</f>
        <v>#N/A</v>
      </c>
      <c r="C2012" s="66" t="e">
        <f t="shared" si="137"/>
        <v>#N/A</v>
      </c>
      <c r="D2012" s="66" t="e">
        <f>VLOOKUP(K2012,'TCon08 al 2019-02-26'!$A$1:$H$68,8,0)</f>
        <v>#N/A</v>
      </c>
      <c r="E2012" s="221">
        <f t="shared" si="138"/>
        <v>1900</v>
      </c>
      <c r="F2012" s="66">
        <f t="shared" si="139"/>
        <v>0</v>
      </c>
      <c r="G2012" s="10" t="str">
        <f t="shared" si="140"/>
        <v>19000</v>
      </c>
      <c r="H2012" s="227"/>
      <c r="I2012" s="227"/>
      <c r="J2012" s="228"/>
      <c r="K2012" s="227"/>
      <c r="L2012" s="227"/>
      <c r="M2012" s="227"/>
      <c r="N2012" s="581"/>
      <c r="O2012" s="227"/>
      <c r="P2012" s="581"/>
      <c r="Q2012" s="227"/>
      <c r="R2012" s="227"/>
      <c r="S2012" s="227"/>
      <c r="T2012" s="227"/>
      <c r="U2012" s="227"/>
      <c r="V2012" s="227"/>
      <c r="W2012" s="227"/>
      <c r="X2012" s="227"/>
      <c r="Y2012" s="227"/>
      <c r="Z2012" s="227"/>
      <c r="AA2012" s="227"/>
      <c r="AB2012" s="227"/>
      <c r="AC2012" s="227"/>
    </row>
    <row r="2013" spans="2:29">
      <c r="B2013" s="66" t="e">
        <f>LEFT(VLOOKUP(K2013,'TCon08 al 2019-02-26'!$A$1:$H$68,6,0),6)</f>
        <v>#N/A</v>
      </c>
      <c r="C2013" s="66" t="e">
        <f t="shared" si="137"/>
        <v>#N/A</v>
      </c>
      <c r="D2013" s="66" t="e">
        <f>VLOOKUP(K2013,'TCon08 al 2019-02-26'!$A$1:$H$68,8,0)</f>
        <v>#N/A</v>
      </c>
      <c r="E2013" s="221">
        <f t="shared" si="138"/>
        <v>1900</v>
      </c>
      <c r="F2013" s="66">
        <f t="shared" si="139"/>
        <v>0</v>
      </c>
      <c r="G2013" s="10" t="str">
        <f t="shared" si="140"/>
        <v>19000</v>
      </c>
      <c r="H2013" s="227"/>
      <c r="I2013" s="227"/>
      <c r="J2013" s="228"/>
      <c r="K2013" s="227"/>
      <c r="L2013" s="227"/>
      <c r="M2013" s="227"/>
      <c r="N2013" s="581"/>
      <c r="O2013" s="227"/>
      <c r="P2013" s="581"/>
      <c r="Q2013" s="227"/>
      <c r="R2013" s="227"/>
      <c r="S2013" s="227"/>
      <c r="T2013" s="227"/>
      <c r="U2013" s="227"/>
      <c r="V2013" s="227"/>
      <c r="W2013" s="227"/>
      <c r="X2013" s="227"/>
      <c r="Y2013" s="227"/>
      <c r="Z2013" s="227"/>
      <c r="AA2013" s="227"/>
      <c r="AB2013" s="227"/>
      <c r="AC2013" s="227"/>
    </row>
    <row r="2014" spans="2:29">
      <c r="B2014" s="66" t="e">
        <f>LEFT(VLOOKUP(K2014,'TCon08 al 2019-02-26'!$A$1:$H$68,6,0),6)</f>
        <v>#N/A</v>
      </c>
      <c r="C2014" s="66" t="e">
        <f t="shared" si="137"/>
        <v>#N/A</v>
      </c>
      <c r="D2014" s="66" t="e">
        <f>VLOOKUP(K2014,'TCon08 al 2019-02-26'!$A$1:$H$68,8,0)</f>
        <v>#N/A</v>
      </c>
      <c r="E2014" s="221">
        <f t="shared" si="138"/>
        <v>1900</v>
      </c>
      <c r="F2014" s="66">
        <f t="shared" si="139"/>
        <v>0</v>
      </c>
      <c r="G2014" s="10" t="str">
        <f t="shared" si="140"/>
        <v>19000</v>
      </c>
      <c r="H2014" s="227"/>
      <c r="I2014" s="227"/>
      <c r="J2014" s="228"/>
      <c r="K2014" s="227"/>
      <c r="L2014" s="227"/>
      <c r="M2014" s="227"/>
      <c r="N2014" s="581"/>
      <c r="O2014" s="227"/>
      <c r="P2014" s="581"/>
      <c r="Q2014" s="227"/>
      <c r="R2014" s="227"/>
      <c r="S2014" s="227"/>
      <c r="T2014" s="227"/>
      <c r="U2014" s="227"/>
      <c r="V2014" s="227"/>
      <c r="W2014" s="227"/>
      <c r="X2014" s="227"/>
      <c r="Y2014" s="227"/>
      <c r="Z2014" s="227"/>
      <c r="AA2014" s="227"/>
      <c r="AB2014" s="227"/>
      <c r="AC2014" s="227"/>
    </row>
    <row r="2015" spans="2:29">
      <c r="B2015" s="66" t="e">
        <f>LEFT(VLOOKUP(K2015,'TCon08 al 2019-02-26'!$A$1:$H$68,6,0),6)</f>
        <v>#N/A</v>
      </c>
      <c r="C2015" s="66" t="e">
        <f t="shared" si="137"/>
        <v>#N/A</v>
      </c>
      <c r="D2015" s="66" t="e">
        <f>VLOOKUP(K2015,'TCon08 al 2019-02-26'!$A$1:$H$68,8,0)</f>
        <v>#N/A</v>
      </c>
      <c r="E2015" s="221">
        <f t="shared" si="138"/>
        <v>1900</v>
      </c>
      <c r="F2015" s="66">
        <f t="shared" si="139"/>
        <v>0</v>
      </c>
      <c r="G2015" s="10" t="str">
        <f t="shared" si="140"/>
        <v>19000</v>
      </c>
      <c r="H2015" s="227"/>
      <c r="I2015" s="227"/>
      <c r="J2015" s="228"/>
      <c r="K2015" s="227"/>
      <c r="L2015" s="227"/>
      <c r="M2015" s="227"/>
      <c r="N2015" s="581"/>
      <c r="O2015" s="227"/>
      <c r="P2015" s="581"/>
      <c r="Q2015" s="227"/>
      <c r="R2015" s="227"/>
      <c r="S2015" s="227"/>
      <c r="T2015" s="227"/>
      <c r="U2015" s="227"/>
      <c r="V2015" s="227"/>
      <c r="W2015" s="227"/>
      <c r="X2015" s="227"/>
      <c r="Y2015" s="227"/>
      <c r="Z2015" s="227"/>
      <c r="AA2015" s="227"/>
      <c r="AB2015" s="227"/>
      <c r="AC2015" s="227"/>
    </row>
    <row r="2016" spans="2:29">
      <c r="B2016" s="66" t="e">
        <f>LEFT(VLOOKUP(K2016,'TCon08 al 2019-02-26'!$A$1:$H$68,6,0),6)</f>
        <v>#N/A</v>
      </c>
      <c r="C2016" s="66" t="e">
        <f t="shared" si="137"/>
        <v>#N/A</v>
      </c>
      <c r="D2016" s="66" t="e">
        <f>VLOOKUP(K2016,'TCon08 al 2019-02-26'!$A$1:$H$68,8,0)</f>
        <v>#N/A</v>
      </c>
      <c r="E2016" s="221">
        <f t="shared" si="138"/>
        <v>1900</v>
      </c>
      <c r="F2016" s="66">
        <f t="shared" si="139"/>
        <v>0</v>
      </c>
      <c r="G2016" s="10" t="str">
        <f t="shared" si="140"/>
        <v>19000</v>
      </c>
      <c r="H2016" s="227"/>
      <c r="I2016" s="227"/>
      <c r="J2016" s="228"/>
      <c r="K2016" s="227"/>
      <c r="L2016" s="227"/>
      <c r="M2016" s="227"/>
      <c r="N2016" s="581"/>
      <c r="O2016" s="227"/>
      <c r="P2016" s="581"/>
      <c r="Q2016" s="227"/>
      <c r="R2016" s="227"/>
      <c r="S2016" s="227"/>
      <c r="T2016" s="227"/>
      <c r="U2016" s="227"/>
      <c r="V2016" s="227"/>
      <c r="W2016" s="227"/>
      <c r="X2016" s="227"/>
      <c r="Y2016" s="227"/>
      <c r="Z2016" s="227"/>
      <c r="AA2016" s="227"/>
      <c r="AB2016" s="227"/>
      <c r="AC2016" s="227"/>
    </row>
    <row r="2017" spans="2:29">
      <c r="B2017" s="66" t="e">
        <f>LEFT(VLOOKUP(K2017,'TCon08 al 2019-02-26'!$A$1:$H$68,6,0),6)</f>
        <v>#N/A</v>
      </c>
      <c r="C2017" s="66" t="e">
        <f t="shared" si="137"/>
        <v>#N/A</v>
      </c>
      <c r="D2017" s="66" t="e">
        <f>VLOOKUP(K2017,'TCon08 al 2019-02-26'!$A$1:$H$68,8,0)</f>
        <v>#N/A</v>
      </c>
      <c r="E2017" s="221">
        <f t="shared" si="138"/>
        <v>1900</v>
      </c>
      <c r="F2017" s="66">
        <f t="shared" si="139"/>
        <v>0</v>
      </c>
      <c r="G2017" s="10" t="str">
        <f t="shared" si="140"/>
        <v>19000</v>
      </c>
      <c r="H2017" s="227"/>
      <c r="I2017" s="227"/>
      <c r="J2017" s="228"/>
      <c r="K2017" s="227"/>
      <c r="L2017" s="227"/>
      <c r="M2017" s="227"/>
      <c r="N2017" s="581"/>
      <c r="O2017" s="227"/>
      <c r="P2017" s="581"/>
      <c r="Q2017" s="227"/>
      <c r="R2017" s="227"/>
      <c r="S2017" s="227"/>
      <c r="T2017" s="227"/>
      <c r="U2017" s="227"/>
      <c r="V2017" s="227"/>
      <c r="W2017" s="227"/>
      <c r="X2017" s="227"/>
      <c r="Y2017" s="227"/>
      <c r="Z2017" s="227"/>
      <c r="AA2017" s="227"/>
      <c r="AB2017" s="227"/>
      <c r="AC2017" s="227"/>
    </row>
    <row r="2018" spans="2:29">
      <c r="B2018" s="66" t="e">
        <f>LEFT(VLOOKUP(K2018,'TCon08 al 2019-02-26'!$A$1:$H$68,6,0),6)</f>
        <v>#N/A</v>
      </c>
      <c r="C2018" s="66" t="e">
        <f t="shared" si="137"/>
        <v>#N/A</v>
      </c>
      <c r="D2018" s="66" t="e">
        <f>VLOOKUP(K2018,'TCon08 al 2019-02-26'!$A$1:$H$68,8,0)</f>
        <v>#N/A</v>
      </c>
      <c r="E2018" s="221">
        <f t="shared" si="138"/>
        <v>1900</v>
      </c>
      <c r="F2018" s="66">
        <f t="shared" si="139"/>
        <v>0</v>
      </c>
      <c r="G2018" s="10" t="str">
        <f t="shared" si="140"/>
        <v>19000</v>
      </c>
      <c r="H2018" s="227"/>
      <c r="I2018" s="227"/>
      <c r="J2018" s="228"/>
      <c r="K2018" s="227"/>
      <c r="L2018" s="227"/>
      <c r="M2018" s="227"/>
      <c r="N2018" s="581"/>
      <c r="O2018" s="227"/>
      <c r="P2018" s="581"/>
      <c r="Q2018" s="227"/>
      <c r="R2018" s="227"/>
      <c r="S2018" s="227"/>
      <c r="T2018" s="227"/>
      <c r="U2018" s="227"/>
      <c r="V2018" s="227"/>
      <c r="W2018" s="227"/>
      <c r="X2018" s="227"/>
      <c r="Y2018" s="227"/>
      <c r="Z2018" s="227"/>
      <c r="AA2018" s="227"/>
      <c r="AB2018" s="227"/>
      <c r="AC2018" s="227"/>
    </row>
    <row r="2019" spans="2:29">
      <c r="B2019" s="66" t="e">
        <f>LEFT(VLOOKUP(K2019,'TCon08 al 2019-02-26'!$A$1:$H$68,6,0),6)</f>
        <v>#N/A</v>
      </c>
      <c r="C2019" s="66" t="e">
        <f t="shared" si="137"/>
        <v>#N/A</v>
      </c>
      <c r="D2019" s="66" t="e">
        <f>VLOOKUP(K2019,'TCon08 al 2019-02-26'!$A$1:$H$68,8,0)</f>
        <v>#N/A</v>
      </c>
      <c r="E2019" s="221">
        <f t="shared" si="138"/>
        <v>1900</v>
      </c>
      <c r="F2019" s="66">
        <f t="shared" si="139"/>
        <v>0</v>
      </c>
      <c r="G2019" s="10" t="str">
        <f t="shared" si="140"/>
        <v>19000</v>
      </c>
      <c r="H2019" s="227"/>
      <c r="I2019" s="227"/>
      <c r="J2019" s="228"/>
      <c r="K2019" s="227"/>
      <c r="L2019" s="227"/>
      <c r="M2019" s="227"/>
      <c r="N2019" s="581"/>
      <c r="O2019" s="227"/>
      <c r="P2019" s="581"/>
      <c r="Q2019" s="227"/>
      <c r="R2019" s="227"/>
      <c r="S2019" s="227"/>
      <c r="T2019" s="227"/>
      <c r="U2019" s="227"/>
      <c r="V2019" s="227"/>
      <c r="W2019" s="227"/>
      <c r="X2019" s="227"/>
      <c r="Y2019" s="227"/>
      <c r="Z2019" s="227"/>
      <c r="AA2019" s="227"/>
      <c r="AB2019" s="227"/>
      <c r="AC2019" s="227"/>
    </row>
    <row r="2020" spans="2:29">
      <c r="B2020" s="66" t="e">
        <f>LEFT(VLOOKUP(K2020,'TCon08 al 2019-02-26'!$A$1:$H$68,6,0),6)</f>
        <v>#N/A</v>
      </c>
      <c r="C2020" s="66" t="e">
        <f t="shared" si="137"/>
        <v>#N/A</v>
      </c>
      <c r="D2020" s="66" t="e">
        <f>VLOOKUP(K2020,'TCon08 al 2019-02-26'!$A$1:$H$68,8,0)</f>
        <v>#N/A</v>
      </c>
      <c r="E2020" s="221">
        <f t="shared" si="138"/>
        <v>1900</v>
      </c>
      <c r="F2020" s="66">
        <f t="shared" si="139"/>
        <v>0</v>
      </c>
      <c r="G2020" s="10" t="str">
        <f t="shared" si="140"/>
        <v>19000</v>
      </c>
      <c r="H2020" s="227"/>
      <c r="I2020" s="227"/>
      <c r="J2020" s="228"/>
      <c r="K2020" s="227"/>
      <c r="L2020" s="227"/>
      <c r="M2020" s="227"/>
      <c r="N2020" s="581"/>
      <c r="O2020" s="227"/>
      <c r="P2020" s="581"/>
      <c r="Q2020" s="227"/>
      <c r="R2020" s="227"/>
      <c r="S2020" s="227"/>
      <c r="T2020" s="227"/>
      <c r="U2020" s="227"/>
      <c r="V2020" s="227"/>
      <c r="W2020" s="227"/>
      <c r="X2020" s="227"/>
      <c r="Y2020" s="227"/>
      <c r="Z2020" s="227"/>
      <c r="AA2020" s="227"/>
      <c r="AB2020" s="227"/>
      <c r="AC2020" s="227"/>
    </row>
    <row r="2021" spans="2:29">
      <c r="B2021" s="66" t="e">
        <f>LEFT(VLOOKUP(K2021,'TCon08 al 2019-02-26'!$A$1:$H$68,6,0),6)</f>
        <v>#N/A</v>
      </c>
      <c r="C2021" s="66" t="e">
        <f t="shared" si="137"/>
        <v>#N/A</v>
      </c>
      <c r="D2021" s="66" t="e">
        <f>VLOOKUP(K2021,'TCon08 al 2019-02-26'!$A$1:$H$68,8,0)</f>
        <v>#N/A</v>
      </c>
      <c r="E2021" s="221">
        <f t="shared" si="138"/>
        <v>1900</v>
      </c>
      <c r="F2021" s="66">
        <f t="shared" si="139"/>
        <v>0</v>
      </c>
      <c r="G2021" s="10" t="str">
        <f t="shared" si="140"/>
        <v>19000</v>
      </c>
      <c r="H2021" s="227"/>
      <c r="I2021" s="227"/>
      <c r="J2021" s="228"/>
      <c r="K2021" s="227"/>
      <c r="L2021" s="227"/>
      <c r="M2021" s="227"/>
      <c r="N2021" s="581"/>
      <c r="O2021" s="227"/>
      <c r="P2021" s="581"/>
      <c r="Q2021" s="227"/>
      <c r="R2021" s="227"/>
      <c r="S2021" s="227"/>
      <c r="T2021" s="227"/>
      <c r="U2021" s="227"/>
      <c r="V2021" s="227"/>
      <c r="W2021" s="227"/>
      <c r="X2021" s="227"/>
      <c r="Y2021" s="227"/>
      <c r="Z2021" s="227"/>
      <c r="AA2021" s="227"/>
      <c r="AB2021" s="227"/>
      <c r="AC2021" s="227"/>
    </row>
    <row r="2022" spans="2:29">
      <c r="B2022" s="66" t="e">
        <f>LEFT(VLOOKUP(K2022,'TCon08 al 2019-02-26'!$A$1:$H$68,6,0),6)</f>
        <v>#N/A</v>
      </c>
      <c r="C2022" s="66" t="e">
        <f t="shared" si="137"/>
        <v>#N/A</v>
      </c>
      <c r="D2022" s="66" t="e">
        <f>VLOOKUP(K2022,'TCon08 al 2019-02-26'!$A$1:$H$68,8,0)</f>
        <v>#N/A</v>
      </c>
      <c r="E2022" s="221">
        <f t="shared" si="138"/>
        <v>1900</v>
      </c>
      <c r="F2022" s="66">
        <f t="shared" si="139"/>
        <v>0</v>
      </c>
      <c r="G2022" s="10" t="str">
        <f t="shared" si="140"/>
        <v>19000</v>
      </c>
      <c r="H2022" s="227"/>
      <c r="I2022" s="227"/>
      <c r="J2022" s="228"/>
      <c r="K2022" s="227"/>
      <c r="L2022" s="227"/>
      <c r="M2022" s="227"/>
      <c r="N2022" s="581"/>
      <c r="O2022" s="227"/>
      <c r="P2022" s="581"/>
      <c r="Q2022" s="227"/>
      <c r="R2022" s="227"/>
      <c r="S2022" s="227"/>
      <c r="T2022" s="227"/>
      <c r="U2022" s="227"/>
      <c r="V2022" s="227"/>
      <c r="W2022" s="227"/>
      <c r="X2022" s="227"/>
      <c r="Y2022" s="227"/>
      <c r="Z2022" s="227"/>
      <c r="AA2022" s="227"/>
      <c r="AB2022" s="227"/>
      <c r="AC2022" s="227"/>
    </row>
    <row r="2023" spans="2:29">
      <c r="B2023" s="66" t="e">
        <f>LEFT(VLOOKUP(K2023,'TCon08 al 2019-02-26'!$A$1:$H$68,6,0),6)</f>
        <v>#N/A</v>
      </c>
      <c r="C2023" s="66" t="e">
        <f t="shared" si="137"/>
        <v>#N/A</v>
      </c>
      <c r="D2023" s="66" t="e">
        <f>VLOOKUP(K2023,'TCon08 al 2019-02-26'!$A$1:$H$68,8,0)</f>
        <v>#N/A</v>
      </c>
      <c r="E2023" s="221">
        <f t="shared" si="138"/>
        <v>1900</v>
      </c>
      <c r="F2023" s="66">
        <f t="shared" si="139"/>
        <v>0</v>
      </c>
      <c r="G2023" s="10" t="str">
        <f t="shared" si="140"/>
        <v>19000</v>
      </c>
      <c r="H2023" s="227"/>
      <c r="I2023" s="227"/>
      <c r="J2023" s="228"/>
      <c r="K2023" s="227"/>
      <c r="L2023" s="227"/>
      <c r="M2023" s="227"/>
      <c r="N2023" s="581"/>
      <c r="O2023" s="227"/>
      <c r="P2023" s="581"/>
      <c r="Q2023" s="227"/>
      <c r="R2023" s="227"/>
      <c r="S2023" s="227"/>
      <c r="T2023" s="227"/>
      <c r="U2023" s="227"/>
      <c r="V2023" s="227"/>
      <c r="W2023" s="227"/>
      <c r="X2023" s="227"/>
      <c r="Y2023" s="227"/>
      <c r="Z2023" s="227"/>
      <c r="AA2023" s="227"/>
      <c r="AB2023" s="227"/>
      <c r="AC2023" s="227"/>
    </row>
    <row r="2024" spans="2:29">
      <c r="B2024" s="66" t="e">
        <f>LEFT(VLOOKUP(K2024,'TCon08 al 2019-02-26'!$A$1:$H$68,6,0),6)</f>
        <v>#N/A</v>
      </c>
      <c r="C2024" s="66" t="e">
        <f t="shared" si="137"/>
        <v>#N/A</v>
      </c>
      <c r="D2024" s="66" t="e">
        <f>VLOOKUP(K2024,'TCon08 al 2019-02-26'!$A$1:$H$68,8,0)</f>
        <v>#N/A</v>
      </c>
      <c r="E2024" s="221">
        <f t="shared" si="138"/>
        <v>1900</v>
      </c>
      <c r="F2024" s="66">
        <f t="shared" si="139"/>
        <v>0</v>
      </c>
      <c r="G2024" s="10" t="str">
        <f t="shared" si="140"/>
        <v>19000</v>
      </c>
      <c r="H2024" s="227"/>
      <c r="I2024" s="227"/>
      <c r="J2024" s="228"/>
      <c r="K2024" s="227"/>
      <c r="L2024" s="227"/>
      <c r="M2024" s="227"/>
      <c r="N2024" s="581"/>
      <c r="O2024" s="227"/>
      <c r="P2024" s="581"/>
      <c r="Q2024" s="227"/>
      <c r="R2024" s="227"/>
      <c r="S2024" s="227"/>
      <c r="T2024" s="227"/>
      <c r="U2024" s="227"/>
      <c r="V2024" s="227"/>
      <c r="W2024" s="227"/>
      <c r="X2024" s="227"/>
      <c r="Y2024" s="227"/>
      <c r="Z2024" s="227"/>
      <c r="AA2024" s="227"/>
      <c r="AB2024" s="227"/>
      <c r="AC2024" s="227"/>
    </row>
    <row r="2025" spans="2:29">
      <c r="B2025" s="66" t="e">
        <f>LEFT(VLOOKUP(K2025,'TCon08 al 2019-02-26'!$A$1:$H$68,6,0),6)</f>
        <v>#N/A</v>
      </c>
      <c r="C2025" s="66" t="e">
        <f t="shared" si="137"/>
        <v>#N/A</v>
      </c>
      <c r="D2025" s="66" t="e">
        <f>VLOOKUP(K2025,'TCon08 al 2019-02-26'!$A$1:$H$68,8,0)</f>
        <v>#N/A</v>
      </c>
      <c r="E2025" s="221">
        <f t="shared" si="138"/>
        <v>1900</v>
      </c>
      <c r="F2025" s="66">
        <f t="shared" si="139"/>
        <v>0</v>
      </c>
      <c r="G2025" s="10" t="str">
        <f t="shared" si="140"/>
        <v>19000</v>
      </c>
      <c r="H2025" s="227"/>
      <c r="I2025" s="227"/>
      <c r="J2025" s="228"/>
      <c r="K2025" s="227"/>
      <c r="L2025" s="227"/>
      <c r="M2025" s="227"/>
      <c r="N2025" s="581"/>
      <c r="O2025" s="227"/>
      <c r="P2025" s="581"/>
      <c r="Q2025" s="227"/>
      <c r="R2025" s="227"/>
      <c r="S2025" s="227"/>
      <c r="T2025" s="227"/>
      <c r="U2025" s="227"/>
      <c r="V2025" s="227"/>
      <c r="W2025" s="227"/>
      <c r="X2025" s="227"/>
      <c r="Y2025" s="227"/>
      <c r="Z2025" s="227"/>
      <c r="AA2025" s="227"/>
      <c r="AB2025" s="227"/>
      <c r="AC2025" s="227"/>
    </row>
    <row r="2026" spans="2:29">
      <c r="B2026" s="66" t="e">
        <f>LEFT(VLOOKUP(K2026,'TCon08 al 2019-02-26'!$A$1:$H$68,6,0),6)</f>
        <v>#N/A</v>
      </c>
      <c r="C2026" s="66" t="e">
        <f t="shared" si="137"/>
        <v>#N/A</v>
      </c>
      <c r="D2026" s="66" t="e">
        <f>VLOOKUP(K2026,'TCon08 al 2019-02-26'!$A$1:$H$68,8,0)</f>
        <v>#N/A</v>
      </c>
      <c r="E2026" s="221">
        <f t="shared" si="138"/>
        <v>1900</v>
      </c>
      <c r="F2026" s="66">
        <f t="shared" si="139"/>
        <v>0</v>
      </c>
      <c r="G2026" s="10" t="str">
        <f t="shared" si="140"/>
        <v>19000</v>
      </c>
      <c r="H2026" s="227"/>
      <c r="I2026" s="227"/>
      <c r="J2026" s="228"/>
      <c r="K2026" s="227"/>
      <c r="L2026" s="227"/>
      <c r="M2026" s="227"/>
      <c r="N2026" s="581"/>
      <c r="O2026" s="227"/>
      <c r="P2026" s="581"/>
      <c r="Q2026" s="227"/>
      <c r="R2026" s="227"/>
      <c r="S2026" s="227"/>
      <c r="T2026" s="227"/>
      <c r="U2026" s="227"/>
      <c r="V2026" s="227"/>
      <c r="W2026" s="227"/>
      <c r="X2026" s="227"/>
      <c r="Y2026" s="227"/>
      <c r="Z2026" s="227"/>
      <c r="AA2026" s="227"/>
      <c r="AB2026" s="227"/>
      <c r="AC2026" s="227"/>
    </row>
    <row r="2027" spans="2:29">
      <c r="B2027" s="66" t="e">
        <f>LEFT(VLOOKUP(K2027,'TCon08 al 2019-02-26'!$A$1:$H$68,6,0),6)</f>
        <v>#N/A</v>
      </c>
      <c r="C2027" s="66" t="e">
        <f t="shared" si="137"/>
        <v>#N/A</v>
      </c>
      <c r="D2027" s="66" t="e">
        <f>VLOOKUP(K2027,'TCon08 al 2019-02-26'!$A$1:$H$68,8,0)</f>
        <v>#N/A</v>
      </c>
      <c r="E2027" s="221">
        <f t="shared" si="138"/>
        <v>1900</v>
      </c>
      <c r="F2027" s="66">
        <f t="shared" si="139"/>
        <v>0</v>
      </c>
      <c r="G2027" s="10" t="str">
        <f t="shared" si="140"/>
        <v>19000</v>
      </c>
      <c r="H2027" s="227"/>
      <c r="I2027" s="227"/>
      <c r="J2027" s="228"/>
      <c r="K2027" s="227"/>
      <c r="L2027" s="227"/>
      <c r="M2027" s="227"/>
      <c r="N2027" s="581"/>
      <c r="O2027" s="227"/>
      <c r="P2027" s="581"/>
      <c r="Q2027" s="227"/>
      <c r="R2027" s="227"/>
      <c r="S2027" s="227"/>
      <c r="T2027" s="227"/>
      <c r="U2027" s="227"/>
      <c r="V2027" s="227"/>
      <c r="W2027" s="227"/>
      <c r="X2027" s="227"/>
      <c r="Y2027" s="227"/>
      <c r="Z2027" s="227"/>
      <c r="AA2027" s="227"/>
      <c r="AB2027" s="227"/>
      <c r="AC2027" s="227"/>
    </row>
    <row r="2028" spans="2:29">
      <c r="B2028" s="66" t="e">
        <f>LEFT(VLOOKUP(K2028,'TCon08 al 2019-02-26'!$A$1:$H$68,6,0),6)</f>
        <v>#N/A</v>
      </c>
      <c r="C2028" s="66" t="e">
        <f t="shared" si="137"/>
        <v>#N/A</v>
      </c>
      <c r="D2028" s="66" t="e">
        <f>VLOOKUP(K2028,'TCon08 al 2019-02-26'!$A$1:$H$68,8,0)</f>
        <v>#N/A</v>
      </c>
      <c r="E2028" s="221">
        <f t="shared" si="138"/>
        <v>1900</v>
      </c>
      <c r="F2028" s="66">
        <f t="shared" si="139"/>
        <v>0</v>
      </c>
      <c r="G2028" s="10" t="str">
        <f t="shared" si="140"/>
        <v>19000</v>
      </c>
      <c r="H2028" s="227"/>
      <c r="I2028" s="227"/>
      <c r="J2028" s="228"/>
      <c r="K2028" s="227"/>
      <c r="L2028" s="227"/>
      <c r="M2028" s="227"/>
      <c r="N2028" s="581"/>
      <c r="O2028" s="227"/>
      <c r="P2028" s="581"/>
      <c r="Q2028" s="227"/>
      <c r="R2028" s="227"/>
      <c r="S2028" s="227"/>
      <c r="T2028" s="227"/>
      <c r="U2028" s="227"/>
      <c r="V2028" s="227"/>
      <c r="W2028" s="227"/>
      <c r="X2028" s="227"/>
      <c r="Y2028" s="227"/>
      <c r="Z2028" s="227"/>
      <c r="AA2028" s="227"/>
      <c r="AB2028" s="227"/>
      <c r="AC2028" s="227"/>
    </row>
    <row r="2029" spans="2:29">
      <c r="B2029" s="66" t="e">
        <f>LEFT(VLOOKUP(K2029,'TCon08 al 2019-02-26'!$A$1:$H$68,6,0),6)</f>
        <v>#N/A</v>
      </c>
      <c r="C2029" s="66" t="e">
        <f t="shared" si="137"/>
        <v>#N/A</v>
      </c>
      <c r="D2029" s="66" t="e">
        <f>VLOOKUP(K2029,'TCon08 al 2019-02-26'!$A$1:$H$68,8,0)</f>
        <v>#N/A</v>
      </c>
      <c r="E2029" s="221">
        <f t="shared" si="138"/>
        <v>1900</v>
      </c>
      <c r="F2029" s="66">
        <f t="shared" si="139"/>
        <v>0</v>
      </c>
      <c r="G2029" s="10" t="str">
        <f t="shared" si="140"/>
        <v>19000</v>
      </c>
      <c r="H2029" s="227"/>
      <c r="I2029" s="227"/>
      <c r="J2029" s="228"/>
      <c r="K2029" s="227"/>
      <c r="L2029" s="227"/>
      <c r="M2029" s="227"/>
      <c r="N2029" s="581"/>
      <c r="O2029" s="227"/>
      <c r="P2029" s="581"/>
      <c r="Q2029" s="227"/>
      <c r="R2029" s="227"/>
      <c r="S2029" s="227"/>
      <c r="T2029" s="227"/>
      <c r="U2029" s="227"/>
      <c r="V2029" s="227"/>
      <c r="W2029" s="227"/>
      <c r="X2029" s="227"/>
      <c r="Y2029" s="227"/>
      <c r="Z2029" s="227"/>
      <c r="AA2029" s="227"/>
      <c r="AB2029" s="227"/>
      <c r="AC2029" s="227"/>
    </row>
    <row r="2030" spans="2:29">
      <c r="B2030" s="66" t="e">
        <f>LEFT(VLOOKUP(K2030,'TCon08 al 2019-02-26'!$A$1:$H$68,6,0),6)</f>
        <v>#N/A</v>
      </c>
      <c r="C2030" s="66" t="e">
        <f t="shared" si="137"/>
        <v>#N/A</v>
      </c>
      <c r="D2030" s="66" t="e">
        <f>VLOOKUP(K2030,'TCon08 al 2019-02-26'!$A$1:$H$68,8,0)</f>
        <v>#N/A</v>
      </c>
      <c r="E2030" s="221">
        <f t="shared" si="138"/>
        <v>1900</v>
      </c>
      <c r="F2030" s="66">
        <f t="shared" si="139"/>
        <v>0</v>
      </c>
      <c r="G2030" s="10" t="str">
        <f t="shared" si="140"/>
        <v>19000</v>
      </c>
      <c r="H2030" s="227"/>
      <c r="I2030" s="227"/>
      <c r="J2030" s="228"/>
      <c r="K2030" s="227"/>
      <c r="L2030" s="227"/>
      <c r="M2030" s="227"/>
      <c r="N2030" s="581"/>
      <c r="O2030" s="227"/>
      <c r="P2030" s="581"/>
      <c r="Q2030" s="227"/>
      <c r="R2030" s="227"/>
      <c r="S2030" s="227"/>
      <c r="T2030" s="227"/>
      <c r="U2030" s="227"/>
      <c r="V2030" s="227"/>
      <c r="W2030" s="227"/>
      <c r="X2030" s="227"/>
      <c r="Y2030" s="227"/>
      <c r="Z2030" s="227"/>
      <c r="AA2030" s="227"/>
      <c r="AB2030" s="227"/>
      <c r="AC2030" s="227"/>
    </row>
    <row r="2031" spans="2:29">
      <c r="B2031" s="66" t="e">
        <f>LEFT(VLOOKUP(K2031,'TCon08 al 2019-02-26'!$A$1:$H$68,6,0),6)</f>
        <v>#N/A</v>
      </c>
      <c r="C2031" s="66" t="e">
        <f t="shared" si="137"/>
        <v>#N/A</v>
      </c>
      <c r="D2031" s="66" t="e">
        <f>VLOOKUP(K2031,'TCon08 al 2019-02-26'!$A$1:$H$68,8,0)</f>
        <v>#N/A</v>
      </c>
      <c r="E2031" s="221">
        <f t="shared" si="138"/>
        <v>1900</v>
      </c>
      <c r="F2031" s="66">
        <f t="shared" si="139"/>
        <v>0</v>
      </c>
      <c r="G2031" s="10" t="str">
        <f t="shared" si="140"/>
        <v>19000</v>
      </c>
      <c r="H2031" s="227"/>
      <c r="I2031" s="227"/>
      <c r="J2031" s="228"/>
      <c r="K2031" s="227"/>
      <c r="L2031" s="227"/>
      <c r="M2031" s="227"/>
      <c r="N2031" s="581"/>
      <c r="O2031" s="227"/>
      <c r="P2031" s="581"/>
      <c r="Q2031" s="227"/>
      <c r="R2031" s="227"/>
      <c r="S2031" s="227"/>
      <c r="T2031" s="227"/>
      <c r="U2031" s="227"/>
      <c r="V2031" s="227"/>
      <c r="W2031" s="227"/>
      <c r="X2031" s="227"/>
      <c r="Y2031" s="227"/>
      <c r="Z2031" s="227"/>
      <c r="AA2031" s="227"/>
      <c r="AB2031" s="227"/>
      <c r="AC2031" s="227"/>
    </row>
    <row r="2032" spans="2:29">
      <c r="B2032" s="66" t="e">
        <f>LEFT(VLOOKUP(K2032,'TCon08 al 2019-02-26'!$A$1:$H$68,6,0),6)</f>
        <v>#N/A</v>
      </c>
      <c r="C2032" s="66" t="e">
        <f t="shared" si="137"/>
        <v>#N/A</v>
      </c>
      <c r="D2032" s="66" t="e">
        <f>VLOOKUP(K2032,'TCon08 al 2019-02-26'!$A$1:$H$68,8,0)</f>
        <v>#N/A</v>
      </c>
      <c r="E2032" s="221">
        <f t="shared" si="138"/>
        <v>1900</v>
      </c>
      <c r="F2032" s="66">
        <f t="shared" si="139"/>
        <v>0</v>
      </c>
      <c r="G2032" s="10" t="str">
        <f t="shared" si="140"/>
        <v>19000</v>
      </c>
      <c r="H2032" s="227"/>
      <c r="I2032" s="227"/>
      <c r="J2032" s="228"/>
      <c r="K2032" s="227"/>
      <c r="L2032" s="227"/>
      <c r="M2032" s="227"/>
      <c r="N2032" s="581"/>
      <c r="O2032" s="227"/>
      <c r="P2032" s="581"/>
      <c r="Q2032" s="227"/>
      <c r="R2032" s="227"/>
      <c r="S2032" s="227"/>
      <c r="T2032" s="227"/>
      <c r="U2032" s="227"/>
      <c r="V2032" s="227"/>
      <c r="W2032" s="227"/>
      <c r="X2032" s="227"/>
      <c r="Y2032" s="227"/>
      <c r="Z2032" s="227"/>
      <c r="AA2032" s="227"/>
      <c r="AB2032" s="227"/>
      <c r="AC2032" s="227"/>
    </row>
    <row r="2033" spans="2:29">
      <c r="B2033" s="66" t="e">
        <f>LEFT(VLOOKUP(K2033,'TCon08 al 2019-02-26'!$A$1:$H$68,6,0),6)</f>
        <v>#N/A</v>
      </c>
      <c r="C2033" s="66" t="e">
        <f t="shared" ref="C2033:C2096" si="141">CONCATENATE(MID(B2033,1,1),".",MID(B2033,2,1),".",MID(B2033,3,2),".",MID(B2033,5,2))</f>
        <v>#N/A</v>
      </c>
      <c r="D2033" s="66" t="e">
        <f>VLOOKUP(K2033,'TCon08 al 2019-02-26'!$A$1:$H$68,8,0)</f>
        <v>#N/A</v>
      </c>
      <c r="E2033" s="221">
        <f t="shared" ref="E2033:E2096" si="142">YEAR(J2033)</f>
        <v>1900</v>
      </c>
      <c r="F2033" s="66">
        <f t="shared" si="139"/>
        <v>0</v>
      </c>
      <c r="G2033" s="10" t="str">
        <f t="shared" si="140"/>
        <v>19000</v>
      </c>
      <c r="H2033" s="227"/>
      <c r="I2033" s="227"/>
      <c r="J2033" s="228"/>
      <c r="K2033" s="227"/>
      <c r="L2033" s="227"/>
      <c r="M2033" s="227"/>
      <c r="N2033" s="581"/>
      <c r="O2033" s="227"/>
      <c r="P2033" s="581"/>
      <c r="Q2033" s="227"/>
      <c r="R2033" s="227"/>
      <c r="S2033" s="227"/>
      <c r="T2033" s="227"/>
      <c r="U2033" s="227"/>
      <c r="V2033" s="227"/>
      <c r="W2033" s="227"/>
      <c r="X2033" s="227"/>
      <c r="Y2033" s="227"/>
      <c r="Z2033" s="227"/>
      <c r="AA2033" s="227"/>
      <c r="AB2033" s="227"/>
      <c r="AC2033" s="227"/>
    </row>
    <row r="2034" spans="2:29">
      <c r="B2034" s="66" t="e">
        <f>LEFT(VLOOKUP(K2034,'TCon08 al 2019-02-26'!$A$1:$H$68,6,0),6)</f>
        <v>#N/A</v>
      </c>
      <c r="C2034" s="66" t="e">
        <f t="shared" si="141"/>
        <v>#N/A</v>
      </c>
      <c r="D2034" s="66" t="e">
        <f>VLOOKUP(K2034,'TCon08 al 2019-02-26'!$A$1:$H$68,8,0)</f>
        <v>#N/A</v>
      </c>
      <c r="E2034" s="221">
        <f t="shared" si="142"/>
        <v>1900</v>
      </c>
      <c r="F2034" s="66">
        <f t="shared" si="139"/>
        <v>0</v>
      </c>
      <c r="G2034" s="10" t="str">
        <f t="shared" si="140"/>
        <v>19000</v>
      </c>
      <c r="H2034" s="227"/>
      <c r="I2034" s="227"/>
      <c r="J2034" s="228"/>
      <c r="K2034" s="227"/>
      <c r="L2034" s="227"/>
      <c r="M2034" s="227"/>
      <c r="N2034" s="581"/>
      <c r="O2034" s="227"/>
      <c r="P2034" s="581"/>
      <c r="Q2034" s="227"/>
      <c r="R2034" s="227"/>
      <c r="S2034" s="227"/>
      <c r="T2034" s="227"/>
      <c r="U2034" s="227"/>
      <c r="V2034" s="227"/>
      <c r="W2034" s="227"/>
      <c r="X2034" s="227"/>
      <c r="Y2034" s="227"/>
      <c r="Z2034" s="227"/>
      <c r="AA2034" s="227"/>
      <c r="AB2034" s="227"/>
      <c r="AC2034" s="227"/>
    </row>
    <row r="2035" spans="2:29">
      <c r="B2035" s="66" t="e">
        <f>LEFT(VLOOKUP(K2035,'TCon08 al 2019-02-26'!$A$1:$H$68,6,0),6)</f>
        <v>#N/A</v>
      </c>
      <c r="C2035" s="66" t="e">
        <f t="shared" si="141"/>
        <v>#N/A</v>
      </c>
      <c r="D2035" s="66" t="e">
        <f>VLOOKUP(K2035,'TCon08 al 2019-02-26'!$A$1:$H$68,8,0)</f>
        <v>#N/A</v>
      </c>
      <c r="E2035" s="221">
        <f t="shared" si="142"/>
        <v>1900</v>
      </c>
      <c r="F2035" s="66">
        <f t="shared" si="139"/>
        <v>0</v>
      </c>
      <c r="G2035" s="10" t="str">
        <f t="shared" si="140"/>
        <v>19000</v>
      </c>
      <c r="H2035" s="227"/>
      <c r="I2035" s="227"/>
      <c r="J2035" s="228"/>
      <c r="K2035" s="227"/>
      <c r="L2035" s="227"/>
      <c r="M2035" s="227"/>
      <c r="N2035" s="581"/>
      <c r="O2035" s="227"/>
      <c r="P2035" s="581"/>
      <c r="Q2035" s="227"/>
      <c r="R2035" s="227"/>
      <c r="S2035" s="227"/>
      <c r="T2035" s="227"/>
      <c r="U2035" s="227"/>
      <c r="V2035" s="227"/>
      <c r="W2035" s="227"/>
      <c r="X2035" s="227"/>
      <c r="Y2035" s="227"/>
      <c r="Z2035" s="227"/>
      <c r="AA2035" s="227"/>
      <c r="AB2035" s="227"/>
      <c r="AC2035" s="227"/>
    </row>
    <row r="2036" spans="2:29">
      <c r="B2036" s="66" t="e">
        <f>LEFT(VLOOKUP(K2036,'TCon08 al 2019-02-26'!$A$1:$H$68,6,0),6)</f>
        <v>#N/A</v>
      </c>
      <c r="C2036" s="66" t="e">
        <f t="shared" si="141"/>
        <v>#N/A</v>
      </c>
      <c r="D2036" s="66" t="e">
        <f>VLOOKUP(K2036,'TCon08 al 2019-02-26'!$A$1:$H$68,8,0)</f>
        <v>#N/A</v>
      </c>
      <c r="E2036" s="221">
        <f t="shared" si="142"/>
        <v>1900</v>
      </c>
      <c r="F2036" s="66">
        <f t="shared" si="139"/>
        <v>0</v>
      </c>
      <c r="G2036" s="10" t="str">
        <f t="shared" si="140"/>
        <v>19000</v>
      </c>
      <c r="H2036" s="227"/>
      <c r="I2036" s="227"/>
      <c r="J2036" s="228"/>
      <c r="K2036" s="227"/>
      <c r="L2036" s="227"/>
      <c r="M2036" s="227"/>
      <c r="N2036" s="581"/>
      <c r="O2036" s="227"/>
      <c r="P2036" s="581"/>
      <c r="Q2036" s="227"/>
      <c r="R2036" s="227"/>
      <c r="S2036" s="227"/>
      <c r="T2036" s="227"/>
      <c r="U2036" s="227"/>
      <c r="V2036" s="227"/>
      <c r="W2036" s="227"/>
      <c r="X2036" s="227"/>
      <c r="Y2036" s="227"/>
      <c r="Z2036" s="227"/>
      <c r="AA2036" s="227"/>
      <c r="AB2036" s="227"/>
      <c r="AC2036" s="227"/>
    </row>
    <row r="2037" spans="2:29">
      <c r="B2037" s="66" t="e">
        <f>LEFT(VLOOKUP(K2037,'TCon08 al 2019-02-26'!$A$1:$H$68,6,0),6)</f>
        <v>#N/A</v>
      </c>
      <c r="C2037" s="66" t="e">
        <f t="shared" si="141"/>
        <v>#N/A</v>
      </c>
      <c r="D2037" s="66" t="e">
        <f>VLOOKUP(K2037,'TCon08 al 2019-02-26'!$A$1:$H$68,8,0)</f>
        <v>#N/A</v>
      </c>
      <c r="E2037" s="221">
        <f t="shared" si="142"/>
        <v>1900</v>
      </c>
      <c r="F2037" s="66">
        <f t="shared" si="139"/>
        <v>0</v>
      </c>
      <c r="G2037" s="10" t="str">
        <f t="shared" si="140"/>
        <v>19000</v>
      </c>
      <c r="H2037" s="227"/>
      <c r="I2037" s="227"/>
      <c r="J2037" s="228"/>
      <c r="K2037" s="227"/>
      <c r="L2037" s="227"/>
      <c r="M2037" s="227"/>
      <c r="N2037" s="581"/>
      <c r="O2037" s="227"/>
      <c r="P2037" s="581"/>
      <c r="Q2037" s="227"/>
      <c r="R2037" s="227"/>
      <c r="S2037" s="227"/>
      <c r="T2037" s="227"/>
      <c r="U2037" s="227"/>
      <c r="V2037" s="227"/>
      <c r="W2037" s="227"/>
      <c r="X2037" s="227"/>
      <c r="Y2037" s="227"/>
      <c r="Z2037" s="227"/>
      <c r="AA2037" s="227"/>
      <c r="AB2037" s="227"/>
      <c r="AC2037" s="227"/>
    </row>
    <row r="2038" spans="2:29">
      <c r="B2038" s="66" t="e">
        <f>LEFT(VLOOKUP(K2038,'TCon08 al 2019-02-26'!$A$1:$H$68,6,0),6)</f>
        <v>#N/A</v>
      </c>
      <c r="C2038" s="66" t="e">
        <f t="shared" si="141"/>
        <v>#N/A</v>
      </c>
      <c r="D2038" s="66" t="e">
        <f>VLOOKUP(K2038,'TCon08 al 2019-02-26'!$A$1:$H$68,8,0)</f>
        <v>#N/A</v>
      </c>
      <c r="E2038" s="221">
        <f t="shared" si="142"/>
        <v>1900</v>
      </c>
      <c r="F2038" s="66">
        <f t="shared" si="139"/>
        <v>0</v>
      </c>
      <c r="G2038" s="10" t="str">
        <f t="shared" si="140"/>
        <v>19000</v>
      </c>
      <c r="H2038" s="227"/>
      <c r="I2038" s="227"/>
      <c r="J2038" s="228"/>
      <c r="K2038" s="227"/>
      <c r="L2038" s="227"/>
      <c r="M2038" s="227"/>
      <c r="N2038" s="581"/>
      <c r="O2038" s="227"/>
      <c r="P2038" s="581"/>
      <c r="Q2038" s="227"/>
      <c r="R2038" s="227"/>
      <c r="S2038" s="227"/>
      <c r="T2038" s="227"/>
      <c r="U2038" s="227"/>
      <c r="V2038" s="227"/>
      <c r="W2038" s="227"/>
      <c r="X2038" s="227"/>
      <c r="Y2038" s="227"/>
      <c r="Z2038" s="227"/>
      <c r="AA2038" s="227"/>
      <c r="AB2038" s="227"/>
      <c r="AC2038" s="227"/>
    </row>
    <row r="2039" spans="2:29">
      <c r="B2039" s="66" t="e">
        <f>LEFT(VLOOKUP(K2039,'TCon08 al 2019-02-26'!$A$1:$H$68,6,0),6)</f>
        <v>#N/A</v>
      </c>
      <c r="C2039" s="66" t="e">
        <f t="shared" si="141"/>
        <v>#N/A</v>
      </c>
      <c r="D2039" s="66" t="e">
        <f>VLOOKUP(K2039,'TCon08 al 2019-02-26'!$A$1:$H$68,8,0)</f>
        <v>#N/A</v>
      </c>
      <c r="E2039" s="221">
        <f t="shared" si="142"/>
        <v>1900</v>
      </c>
      <c r="F2039" s="66">
        <f t="shared" si="139"/>
        <v>0</v>
      </c>
      <c r="G2039" s="10" t="str">
        <f t="shared" si="140"/>
        <v>19000</v>
      </c>
      <c r="H2039" s="227"/>
      <c r="I2039" s="227"/>
      <c r="J2039" s="228"/>
      <c r="K2039" s="227"/>
      <c r="L2039" s="227"/>
      <c r="M2039" s="227"/>
      <c r="N2039" s="581"/>
      <c r="O2039" s="227"/>
      <c r="P2039" s="581"/>
      <c r="Q2039" s="227"/>
      <c r="R2039" s="227"/>
      <c r="S2039" s="227"/>
      <c r="T2039" s="227"/>
      <c r="U2039" s="227"/>
      <c r="V2039" s="227"/>
      <c r="W2039" s="227"/>
      <c r="X2039" s="227"/>
      <c r="Y2039" s="227"/>
      <c r="Z2039" s="227"/>
      <c r="AA2039" s="227"/>
      <c r="AB2039" s="227"/>
      <c r="AC2039" s="227"/>
    </row>
    <row r="2040" spans="2:29">
      <c r="B2040" s="66" t="e">
        <f>LEFT(VLOOKUP(K2040,'TCon08 al 2019-02-26'!$A$1:$H$68,6,0),6)</f>
        <v>#N/A</v>
      </c>
      <c r="C2040" s="66" t="e">
        <f t="shared" si="141"/>
        <v>#N/A</v>
      </c>
      <c r="D2040" s="66" t="e">
        <f>VLOOKUP(K2040,'TCon08 al 2019-02-26'!$A$1:$H$68,8,0)</f>
        <v>#N/A</v>
      </c>
      <c r="E2040" s="221">
        <f t="shared" si="142"/>
        <v>1900</v>
      </c>
      <c r="F2040" s="66">
        <f t="shared" si="139"/>
        <v>0</v>
      </c>
      <c r="G2040" s="10" t="str">
        <f t="shared" si="140"/>
        <v>19000</v>
      </c>
      <c r="H2040" s="227"/>
      <c r="I2040" s="227"/>
      <c r="J2040" s="228"/>
      <c r="K2040" s="227"/>
      <c r="L2040" s="227"/>
      <c r="M2040" s="227"/>
      <c r="N2040" s="581"/>
      <c r="O2040" s="227"/>
      <c r="P2040" s="581"/>
      <c r="Q2040" s="227"/>
      <c r="R2040" s="227"/>
      <c r="S2040" s="227"/>
      <c r="T2040" s="227"/>
      <c r="U2040" s="227"/>
      <c r="V2040" s="227"/>
      <c r="W2040" s="227"/>
      <c r="X2040" s="227"/>
      <c r="Y2040" s="227"/>
      <c r="Z2040" s="227"/>
      <c r="AA2040" s="227"/>
      <c r="AB2040" s="227"/>
      <c r="AC2040" s="227"/>
    </row>
    <row r="2041" spans="2:29">
      <c r="B2041" s="66" t="e">
        <f>LEFT(VLOOKUP(K2041,'TCon08 al 2019-02-26'!$A$1:$H$68,6,0),6)</f>
        <v>#N/A</v>
      </c>
      <c r="C2041" s="66" t="e">
        <f t="shared" si="141"/>
        <v>#N/A</v>
      </c>
      <c r="D2041" s="66" t="e">
        <f>VLOOKUP(K2041,'TCon08 al 2019-02-26'!$A$1:$H$68,8,0)</f>
        <v>#N/A</v>
      </c>
      <c r="E2041" s="221">
        <f t="shared" si="142"/>
        <v>1900</v>
      </c>
      <c r="F2041" s="66">
        <f t="shared" si="139"/>
        <v>0</v>
      </c>
      <c r="G2041" s="10" t="str">
        <f t="shared" si="140"/>
        <v>19000</v>
      </c>
      <c r="H2041" s="227"/>
      <c r="I2041" s="227"/>
      <c r="J2041" s="228"/>
      <c r="K2041" s="227"/>
      <c r="L2041" s="227"/>
      <c r="M2041" s="227"/>
      <c r="N2041" s="581"/>
      <c r="O2041" s="227"/>
      <c r="P2041" s="581"/>
      <c r="Q2041" s="227"/>
      <c r="R2041" s="227"/>
      <c r="S2041" s="227"/>
      <c r="T2041" s="227"/>
      <c r="U2041" s="227"/>
      <c r="V2041" s="227"/>
      <c r="W2041" s="227"/>
      <c r="X2041" s="227"/>
      <c r="Y2041" s="227"/>
      <c r="Z2041" s="227"/>
      <c r="AA2041" s="227"/>
      <c r="AB2041" s="227"/>
      <c r="AC2041" s="227"/>
    </row>
    <row r="2042" spans="2:29">
      <c r="B2042" s="66" t="e">
        <f>LEFT(VLOOKUP(K2042,'TCon08 al 2019-02-26'!$A$1:$H$68,6,0),6)</f>
        <v>#N/A</v>
      </c>
      <c r="C2042" s="66" t="e">
        <f t="shared" si="141"/>
        <v>#N/A</v>
      </c>
      <c r="D2042" s="66" t="e">
        <f>VLOOKUP(K2042,'TCon08 al 2019-02-26'!$A$1:$H$68,8,0)</f>
        <v>#N/A</v>
      </c>
      <c r="E2042" s="221">
        <f t="shared" si="142"/>
        <v>1900</v>
      </c>
      <c r="F2042" s="66">
        <f t="shared" si="139"/>
        <v>0</v>
      </c>
      <c r="G2042" s="10" t="str">
        <f t="shared" si="140"/>
        <v>19000</v>
      </c>
      <c r="H2042" s="227"/>
      <c r="I2042" s="227"/>
      <c r="J2042" s="228"/>
      <c r="K2042" s="227"/>
      <c r="L2042" s="227"/>
      <c r="M2042" s="227"/>
      <c r="N2042" s="581"/>
      <c r="O2042" s="227"/>
      <c r="P2042" s="581"/>
      <c r="Q2042" s="227"/>
      <c r="R2042" s="227"/>
      <c r="S2042" s="227"/>
      <c r="T2042" s="227"/>
      <c r="U2042" s="227"/>
      <c r="V2042" s="227"/>
      <c r="W2042" s="227"/>
      <c r="X2042" s="227"/>
      <c r="Y2042" s="227"/>
      <c r="Z2042" s="227"/>
      <c r="AA2042" s="227"/>
      <c r="AB2042" s="227"/>
      <c r="AC2042" s="227"/>
    </row>
    <row r="2043" spans="2:29">
      <c r="B2043" s="66" t="e">
        <f>LEFT(VLOOKUP(K2043,'TCon08 al 2019-02-26'!$A$1:$H$68,6,0),6)</f>
        <v>#N/A</v>
      </c>
      <c r="C2043" s="66" t="e">
        <f t="shared" si="141"/>
        <v>#N/A</v>
      </c>
      <c r="D2043" s="66" t="e">
        <f>VLOOKUP(K2043,'TCon08 al 2019-02-26'!$A$1:$H$68,8,0)</f>
        <v>#N/A</v>
      </c>
      <c r="E2043" s="221">
        <f t="shared" si="142"/>
        <v>1900</v>
      </c>
      <c r="F2043" s="66">
        <f t="shared" si="139"/>
        <v>0</v>
      </c>
      <c r="G2043" s="10" t="str">
        <f t="shared" si="140"/>
        <v>19000</v>
      </c>
      <c r="H2043" s="227"/>
      <c r="I2043" s="227"/>
      <c r="J2043" s="228"/>
      <c r="K2043" s="227"/>
      <c r="L2043" s="227"/>
      <c r="M2043" s="227"/>
      <c r="N2043" s="581"/>
      <c r="O2043" s="227"/>
      <c r="P2043" s="581"/>
      <c r="Q2043" s="227"/>
      <c r="R2043" s="227"/>
      <c r="S2043" s="227"/>
      <c r="T2043" s="227"/>
      <c r="U2043" s="227"/>
      <c r="V2043" s="227"/>
      <c r="W2043" s="227"/>
      <c r="X2043" s="227"/>
      <c r="Y2043" s="227"/>
      <c r="Z2043" s="227"/>
      <c r="AA2043" s="227"/>
      <c r="AB2043" s="227"/>
      <c r="AC2043" s="227"/>
    </row>
    <row r="2044" spans="2:29">
      <c r="B2044" s="66" t="e">
        <f>LEFT(VLOOKUP(K2044,'TCon08 al 2019-02-26'!$A$1:$H$68,6,0),6)</f>
        <v>#N/A</v>
      </c>
      <c r="C2044" s="66" t="e">
        <f t="shared" si="141"/>
        <v>#N/A</v>
      </c>
      <c r="D2044" s="66" t="e">
        <f>VLOOKUP(K2044,'TCon08 al 2019-02-26'!$A$1:$H$68,8,0)</f>
        <v>#N/A</v>
      </c>
      <c r="E2044" s="221">
        <f t="shared" si="142"/>
        <v>1900</v>
      </c>
      <c r="F2044" s="66">
        <f t="shared" si="139"/>
        <v>0</v>
      </c>
      <c r="G2044" s="10" t="str">
        <f t="shared" si="140"/>
        <v>19000</v>
      </c>
      <c r="H2044" s="227"/>
      <c r="I2044" s="227"/>
      <c r="J2044" s="228"/>
      <c r="K2044" s="227"/>
      <c r="L2044" s="227"/>
      <c r="M2044" s="227"/>
      <c r="N2044" s="581"/>
      <c r="O2044" s="227"/>
      <c r="P2044" s="581"/>
      <c r="Q2044" s="227"/>
      <c r="R2044" s="227"/>
      <c r="S2044" s="227"/>
      <c r="T2044" s="227"/>
      <c r="U2044" s="227"/>
      <c r="V2044" s="227"/>
      <c r="W2044" s="227"/>
      <c r="X2044" s="227"/>
      <c r="Y2044" s="227"/>
      <c r="Z2044" s="227"/>
      <c r="AA2044" s="227"/>
      <c r="AB2044" s="227"/>
      <c r="AC2044" s="227"/>
    </row>
    <row r="2045" spans="2:29">
      <c r="B2045" s="66" t="e">
        <f>LEFT(VLOOKUP(K2045,'TCon08 al 2019-02-26'!$A$1:$H$68,6,0),6)</f>
        <v>#N/A</v>
      </c>
      <c r="C2045" s="66" t="e">
        <f t="shared" si="141"/>
        <v>#N/A</v>
      </c>
      <c r="D2045" s="66" t="e">
        <f>VLOOKUP(K2045,'TCon08 al 2019-02-26'!$A$1:$H$68,8,0)</f>
        <v>#N/A</v>
      </c>
      <c r="E2045" s="221">
        <f t="shared" si="142"/>
        <v>1900</v>
      </c>
      <c r="F2045" s="66">
        <f t="shared" si="139"/>
        <v>0</v>
      </c>
      <c r="G2045" s="10" t="str">
        <f t="shared" si="140"/>
        <v>19000</v>
      </c>
      <c r="H2045" s="227"/>
      <c r="I2045" s="227"/>
      <c r="J2045" s="228"/>
      <c r="K2045" s="227"/>
      <c r="L2045" s="227"/>
      <c r="M2045" s="227"/>
      <c r="N2045" s="581"/>
      <c r="O2045" s="227"/>
      <c r="P2045" s="581"/>
      <c r="Q2045" s="227"/>
      <c r="R2045" s="227"/>
      <c r="S2045" s="227"/>
      <c r="T2045" s="227"/>
      <c r="U2045" s="227"/>
      <c r="V2045" s="227"/>
      <c r="W2045" s="227"/>
      <c r="X2045" s="227"/>
      <c r="Y2045" s="227"/>
      <c r="Z2045" s="227"/>
      <c r="AA2045" s="227"/>
      <c r="AB2045" s="227"/>
      <c r="AC2045" s="227"/>
    </row>
    <row r="2046" spans="2:29">
      <c r="B2046" s="66" t="e">
        <f>LEFT(VLOOKUP(K2046,'TCon08 al 2019-02-26'!$A$1:$H$68,6,0),6)</f>
        <v>#N/A</v>
      </c>
      <c r="C2046" s="66" t="e">
        <f t="shared" si="141"/>
        <v>#N/A</v>
      </c>
      <c r="D2046" s="66" t="e">
        <f>VLOOKUP(K2046,'TCon08 al 2019-02-26'!$A$1:$H$68,8,0)</f>
        <v>#N/A</v>
      </c>
      <c r="E2046" s="221">
        <f t="shared" si="142"/>
        <v>1900</v>
      </c>
      <c r="F2046" s="66">
        <f t="shared" si="139"/>
        <v>0</v>
      </c>
      <c r="G2046" s="10" t="str">
        <f t="shared" si="140"/>
        <v>19000</v>
      </c>
      <c r="H2046" s="227"/>
      <c r="I2046" s="227"/>
      <c r="J2046" s="228"/>
      <c r="K2046" s="227"/>
      <c r="L2046" s="227"/>
      <c r="M2046" s="227"/>
      <c r="N2046" s="581"/>
      <c r="O2046" s="227"/>
      <c r="P2046" s="581"/>
      <c r="Q2046" s="227"/>
      <c r="R2046" s="227"/>
      <c r="S2046" s="227"/>
      <c r="T2046" s="227"/>
      <c r="U2046" s="227"/>
      <c r="V2046" s="227"/>
      <c r="W2046" s="227"/>
      <c r="X2046" s="227"/>
      <c r="Y2046" s="227"/>
      <c r="Z2046" s="227"/>
      <c r="AA2046" s="227"/>
      <c r="AB2046" s="227"/>
      <c r="AC2046" s="227"/>
    </row>
    <row r="2047" spans="2:29">
      <c r="B2047" s="66" t="e">
        <f>LEFT(VLOOKUP(K2047,'TCon08 al 2019-02-26'!$A$1:$H$68,6,0),6)</f>
        <v>#N/A</v>
      </c>
      <c r="C2047" s="66" t="e">
        <f t="shared" si="141"/>
        <v>#N/A</v>
      </c>
      <c r="D2047" s="66" t="e">
        <f>VLOOKUP(K2047,'TCon08 al 2019-02-26'!$A$1:$H$68,8,0)</f>
        <v>#N/A</v>
      </c>
      <c r="E2047" s="221">
        <f t="shared" si="142"/>
        <v>1900</v>
      </c>
      <c r="F2047" s="66">
        <f t="shared" si="139"/>
        <v>0</v>
      </c>
      <c r="G2047" s="10" t="str">
        <f t="shared" si="140"/>
        <v>19000</v>
      </c>
      <c r="H2047" s="227"/>
      <c r="I2047" s="227"/>
      <c r="J2047" s="228"/>
      <c r="K2047" s="227"/>
      <c r="L2047" s="227"/>
      <c r="M2047" s="227"/>
      <c r="N2047" s="581"/>
      <c r="O2047" s="227"/>
      <c r="P2047" s="581"/>
      <c r="Q2047" s="227"/>
      <c r="R2047" s="227"/>
      <c r="S2047" s="227"/>
      <c r="T2047" s="227"/>
      <c r="U2047" s="227"/>
      <c r="V2047" s="227"/>
      <c r="W2047" s="227"/>
      <c r="X2047" s="227"/>
      <c r="Y2047" s="227"/>
      <c r="Z2047" s="227"/>
      <c r="AA2047" s="227"/>
      <c r="AB2047" s="227"/>
      <c r="AC2047" s="227"/>
    </row>
    <row r="2048" spans="2:29">
      <c r="B2048" s="66" t="e">
        <f>LEFT(VLOOKUP(K2048,'TCon08 al 2019-02-26'!$A$1:$H$68,6,0),6)</f>
        <v>#N/A</v>
      </c>
      <c r="C2048" s="66" t="e">
        <f t="shared" si="141"/>
        <v>#N/A</v>
      </c>
      <c r="D2048" s="66" t="e">
        <f>VLOOKUP(K2048,'TCon08 al 2019-02-26'!$A$1:$H$68,8,0)</f>
        <v>#N/A</v>
      </c>
      <c r="E2048" s="221">
        <f t="shared" si="142"/>
        <v>1900</v>
      </c>
      <c r="F2048" s="66">
        <f t="shared" si="139"/>
        <v>0</v>
      </c>
      <c r="G2048" s="10" t="str">
        <f t="shared" si="140"/>
        <v>19000</v>
      </c>
      <c r="H2048" s="227"/>
      <c r="I2048" s="227"/>
      <c r="J2048" s="228"/>
      <c r="K2048" s="227"/>
      <c r="L2048" s="227"/>
      <c r="M2048" s="227"/>
      <c r="N2048" s="581"/>
      <c r="O2048" s="227"/>
      <c r="P2048" s="581"/>
      <c r="Q2048" s="227"/>
      <c r="R2048" s="227"/>
      <c r="S2048" s="227"/>
      <c r="T2048" s="227"/>
      <c r="U2048" s="227"/>
      <c r="V2048" s="227"/>
      <c r="W2048" s="227"/>
      <c r="X2048" s="227"/>
      <c r="Y2048" s="227"/>
      <c r="Z2048" s="227"/>
      <c r="AA2048" s="227"/>
      <c r="AB2048" s="227"/>
      <c r="AC2048" s="227"/>
    </row>
    <row r="2049" spans="2:29">
      <c r="B2049" s="66" t="e">
        <f>LEFT(VLOOKUP(K2049,'TCon08 al 2019-02-26'!$A$1:$H$68,6,0),6)</f>
        <v>#N/A</v>
      </c>
      <c r="C2049" s="66" t="e">
        <f t="shared" si="141"/>
        <v>#N/A</v>
      </c>
      <c r="D2049" s="66" t="e">
        <f>VLOOKUP(K2049,'TCon08 al 2019-02-26'!$A$1:$H$68,8,0)</f>
        <v>#N/A</v>
      </c>
      <c r="E2049" s="221">
        <f t="shared" si="142"/>
        <v>1900</v>
      </c>
      <c r="F2049" s="66">
        <f t="shared" si="139"/>
        <v>0</v>
      </c>
      <c r="G2049" s="10" t="str">
        <f t="shared" si="140"/>
        <v>19000</v>
      </c>
      <c r="H2049" s="227"/>
      <c r="I2049" s="227"/>
      <c r="J2049" s="228"/>
      <c r="K2049" s="227"/>
      <c r="L2049" s="227"/>
      <c r="M2049" s="227"/>
      <c r="N2049" s="581"/>
      <c r="O2049" s="227"/>
      <c r="P2049" s="581"/>
      <c r="Q2049" s="227"/>
      <c r="R2049" s="227"/>
      <c r="S2049" s="227"/>
      <c r="T2049" s="227"/>
      <c r="U2049" s="227"/>
      <c r="V2049" s="227"/>
      <c r="W2049" s="227"/>
      <c r="X2049" s="227"/>
      <c r="Y2049" s="227"/>
      <c r="Z2049" s="227"/>
      <c r="AA2049" s="227"/>
      <c r="AB2049" s="227"/>
      <c r="AC2049" s="227"/>
    </row>
    <row r="2050" spans="2:29">
      <c r="B2050" s="66" t="e">
        <f>LEFT(VLOOKUP(K2050,'TCon08 al 2019-02-26'!$A$1:$H$68,6,0),6)</f>
        <v>#N/A</v>
      </c>
      <c r="C2050" s="66" t="e">
        <f t="shared" si="141"/>
        <v>#N/A</v>
      </c>
      <c r="D2050" s="66" t="e">
        <f>VLOOKUP(K2050,'TCon08 al 2019-02-26'!$A$1:$H$68,8,0)</f>
        <v>#N/A</v>
      </c>
      <c r="E2050" s="221">
        <f t="shared" si="142"/>
        <v>1900</v>
      </c>
      <c r="F2050" s="66">
        <f t="shared" si="139"/>
        <v>0</v>
      </c>
      <c r="G2050" s="10" t="str">
        <f t="shared" si="140"/>
        <v>19000</v>
      </c>
      <c r="H2050" s="227"/>
      <c r="I2050" s="227"/>
      <c r="J2050" s="228"/>
      <c r="K2050" s="227"/>
      <c r="L2050" s="227"/>
      <c r="M2050" s="227"/>
      <c r="N2050" s="581"/>
      <c r="O2050" s="227"/>
      <c r="P2050" s="581"/>
      <c r="Q2050" s="227"/>
      <c r="R2050" s="227"/>
      <c r="S2050" s="227"/>
      <c r="T2050" s="227"/>
      <c r="U2050" s="227"/>
      <c r="V2050" s="227"/>
      <c r="W2050" s="227"/>
      <c r="X2050" s="227"/>
      <c r="Y2050" s="227"/>
      <c r="Z2050" s="227"/>
      <c r="AA2050" s="227"/>
      <c r="AB2050" s="227"/>
      <c r="AC2050" s="227"/>
    </row>
    <row r="2051" spans="2:29">
      <c r="B2051" s="66" t="e">
        <f>LEFT(VLOOKUP(K2051,'TCon08 al 2019-02-26'!$A$1:$H$68,6,0),6)</f>
        <v>#N/A</v>
      </c>
      <c r="C2051" s="66" t="e">
        <f t="shared" si="141"/>
        <v>#N/A</v>
      </c>
      <c r="D2051" s="66" t="e">
        <f>VLOOKUP(K2051,'TCon08 al 2019-02-26'!$A$1:$H$68,8,0)</f>
        <v>#N/A</v>
      </c>
      <c r="E2051" s="221">
        <f t="shared" si="142"/>
        <v>1900</v>
      </c>
      <c r="F2051" s="66">
        <f t="shared" si="139"/>
        <v>0</v>
      </c>
      <c r="G2051" s="10" t="str">
        <f t="shared" si="140"/>
        <v>19000</v>
      </c>
      <c r="H2051" s="227"/>
      <c r="I2051" s="227"/>
      <c r="J2051" s="228"/>
      <c r="K2051" s="227"/>
      <c r="L2051" s="227"/>
      <c r="M2051" s="227"/>
      <c r="N2051" s="581"/>
      <c r="O2051" s="227"/>
      <c r="P2051" s="581"/>
      <c r="Q2051" s="227"/>
      <c r="R2051" s="227"/>
      <c r="S2051" s="227"/>
      <c r="T2051" s="227"/>
      <c r="U2051" s="227"/>
      <c r="V2051" s="227"/>
      <c r="W2051" s="227"/>
      <c r="X2051" s="227"/>
      <c r="Y2051" s="227"/>
      <c r="Z2051" s="227"/>
      <c r="AA2051" s="227"/>
      <c r="AB2051" s="227"/>
      <c r="AC2051" s="227"/>
    </row>
    <row r="2052" spans="2:29">
      <c r="B2052" s="66" t="e">
        <f>LEFT(VLOOKUP(K2052,'TCon08 al 2019-02-26'!$A$1:$H$68,6,0),6)</f>
        <v>#N/A</v>
      </c>
      <c r="C2052" s="66" t="e">
        <f t="shared" si="141"/>
        <v>#N/A</v>
      </c>
      <c r="D2052" s="66" t="e">
        <f>VLOOKUP(K2052,'TCon08 al 2019-02-26'!$A$1:$H$68,8,0)</f>
        <v>#N/A</v>
      </c>
      <c r="E2052" s="221">
        <f t="shared" si="142"/>
        <v>1900</v>
      </c>
      <c r="F2052" s="66">
        <f t="shared" si="139"/>
        <v>0</v>
      </c>
      <c r="G2052" s="10" t="str">
        <f t="shared" si="140"/>
        <v>19000</v>
      </c>
      <c r="H2052" s="227"/>
      <c r="I2052" s="227"/>
      <c r="J2052" s="228"/>
      <c r="K2052" s="227"/>
      <c r="L2052" s="227"/>
      <c r="M2052" s="227"/>
      <c r="N2052" s="581"/>
      <c r="O2052" s="227"/>
      <c r="P2052" s="581"/>
      <c r="Q2052" s="227"/>
      <c r="R2052" s="227"/>
      <c r="S2052" s="227"/>
      <c r="T2052" s="227"/>
      <c r="U2052" s="227"/>
      <c r="V2052" s="227"/>
      <c r="W2052" s="227"/>
      <c r="X2052" s="227"/>
      <c r="Y2052" s="227"/>
      <c r="Z2052" s="227"/>
      <c r="AA2052" s="227"/>
      <c r="AB2052" s="227"/>
      <c r="AC2052" s="227"/>
    </row>
    <row r="2053" spans="2:29">
      <c r="B2053" s="66" t="e">
        <f>LEFT(VLOOKUP(K2053,'TCon08 al 2019-02-26'!$A$1:$H$68,6,0),6)</f>
        <v>#N/A</v>
      </c>
      <c r="C2053" s="66" t="e">
        <f t="shared" si="141"/>
        <v>#N/A</v>
      </c>
      <c r="D2053" s="66" t="e">
        <f>VLOOKUP(K2053,'TCon08 al 2019-02-26'!$A$1:$H$68,8,0)</f>
        <v>#N/A</v>
      </c>
      <c r="E2053" s="221">
        <f t="shared" si="142"/>
        <v>1900</v>
      </c>
      <c r="F2053" s="66">
        <f t="shared" ref="F2053:F2116" si="143">+IF(J2053=0,0,MONTH(J2053))</f>
        <v>0</v>
      </c>
      <c r="G2053" s="10" t="str">
        <f t="shared" ref="G2053:G2116" si="144">+E2053&amp;F2053</f>
        <v>19000</v>
      </c>
      <c r="H2053" s="227"/>
      <c r="I2053" s="227"/>
      <c r="J2053" s="228"/>
      <c r="K2053" s="227"/>
      <c r="L2053" s="227"/>
      <c r="M2053" s="227"/>
      <c r="N2053" s="581"/>
      <c r="O2053" s="227"/>
      <c r="P2053" s="581"/>
      <c r="Q2053" s="227"/>
      <c r="R2053" s="227"/>
      <c r="S2053" s="227"/>
      <c r="T2053" s="227"/>
      <c r="U2053" s="227"/>
      <c r="V2053" s="227"/>
      <c r="W2053" s="227"/>
      <c r="X2053" s="227"/>
      <c r="Y2053" s="227"/>
      <c r="Z2053" s="227"/>
      <c r="AA2053" s="227"/>
      <c r="AB2053" s="227"/>
      <c r="AC2053" s="227"/>
    </row>
    <row r="2054" spans="2:29">
      <c r="B2054" s="66" t="e">
        <f>LEFT(VLOOKUP(K2054,'TCon08 al 2019-02-26'!$A$1:$H$68,6,0),6)</f>
        <v>#N/A</v>
      </c>
      <c r="C2054" s="66" t="e">
        <f t="shared" si="141"/>
        <v>#N/A</v>
      </c>
      <c r="D2054" s="66" t="e">
        <f>VLOOKUP(K2054,'TCon08 al 2019-02-26'!$A$1:$H$68,8,0)</f>
        <v>#N/A</v>
      </c>
      <c r="E2054" s="221">
        <f t="shared" si="142"/>
        <v>1900</v>
      </c>
      <c r="F2054" s="66">
        <f t="shared" si="143"/>
        <v>0</v>
      </c>
      <c r="G2054" s="10" t="str">
        <f t="shared" si="144"/>
        <v>19000</v>
      </c>
      <c r="H2054" s="227"/>
      <c r="I2054" s="227"/>
      <c r="J2054" s="228"/>
      <c r="K2054" s="227"/>
      <c r="L2054" s="227"/>
      <c r="M2054" s="227"/>
      <c r="N2054" s="581"/>
      <c r="O2054" s="227"/>
      <c r="P2054" s="581"/>
      <c r="Q2054" s="227"/>
      <c r="R2054" s="227"/>
      <c r="S2054" s="227"/>
      <c r="T2054" s="227"/>
      <c r="U2054" s="227"/>
      <c r="V2054" s="227"/>
      <c r="W2054" s="227"/>
      <c r="X2054" s="227"/>
      <c r="Y2054" s="227"/>
      <c r="Z2054" s="227"/>
      <c r="AA2054" s="227"/>
      <c r="AB2054" s="227"/>
      <c r="AC2054" s="227"/>
    </row>
    <row r="2055" spans="2:29">
      <c r="B2055" s="66" t="e">
        <f>LEFT(VLOOKUP(K2055,'TCon08 al 2019-02-26'!$A$1:$H$68,6,0),6)</f>
        <v>#N/A</v>
      </c>
      <c r="C2055" s="66" t="e">
        <f t="shared" si="141"/>
        <v>#N/A</v>
      </c>
      <c r="D2055" s="66" t="e">
        <f>VLOOKUP(K2055,'TCon08 al 2019-02-26'!$A$1:$H$68,8,0)</f>
        <v>#N/A</v>
      </c>
      <c r="E2055" s="221">
        <f t="shared" si="142"/>
        <v>1900</v>
      </c>
      <c r="F2055" s="66">
        <f t="shared" si="143"/>
        <v>0</v>
      </c>
      <c r="G2055" s="10" t="str">
        <f t="shared" si="144"/>
        <v>19000</v>
      </c>
      <c r="H2055" s="227"/>
      <c r="I2055" s="227"/>
      <c r="J2055" s="228"/>
      <c r="K2055" s="227"/>
      <c r="L2055" s="227"/>
      <c r="M2055" s="227"/>
      <c r="N2055" s="581"/>
      <c r="O2055" s="227"/>
      <c r="P2055" s="581"/>
      <c r="Q2055" s="227"/>
      <c r="R2055" s="227"/>
      <c r="S2055" s="227"/>
      <c r="T2055" s="227"/>
      <c r="U2055" s="227"/>
      <c r="V2055" s="227"/>
      <c r="W2055" s="227"/>
      <c r="X2055" s="227"/>
      <c r="Y2055" s="227"/>
      <c r="Z2055" s="227"/>
      <c r="AA2055" s="227"/>
      <c r="AB2055" s="227"/>
      <c r="AC2055" s="227"/>
    </row>
    <row r="2056" spans="2:29">
      <c r="B2056" s="66" t="e">
        <f>LEFT(VLOOKUP(K2056,'TCon08 al 2019-02-26'!$A$1:$H$68,6,0),6)</f>
        <v>#N/A</v>
      </c>
      <c r="C2056" s="66" t="e">
        <f t="shared" si="141"/>
        <v>#N/A</v>
      </c>
      <c r="D2056" s="66" t="e">
        <f>VLOOKUP(K2056,'TCon08 al 2019-02-26'!$A$1:$H$68,8,0)</f>
        <v>#N/A</v>
      </c>
      <c r="E2056" s="221">
        <f t="shared" si="142"/>
        <v>1900</v>
      </c>
      <c r="F2056" s="66">
        <f t="shared" si="143"/>
        <v>0</v>
      </c>
      <c r="G2056" s="10" t="str">
        <f t="shared" si="144"/>
        <v>19000</v>
      </c>
      <c r="H2056" s="227"/>
      <c r="I2056" s="227"/>
      <c r="J2056" s="228"/>
      <c r="K2056" s="227"/>
      <c r="L2056" s="227"/>
      <c r="M2056" s="227"/>
      <c r="N2056" s="581"/>
      <c r="O2056" s="227"/>
      <c r="P2056" s="581"/>
      <c r="Q2056" s="227"/>
      <c r="R2056" s="227"/>
      <c r="S2056" s="227"/>
      <c r="T2056" s="227"/>
      <c r="U2056" s="227"/>
      <c r="V2056" s="227"/>
      <c r="W2056" s="227"/>
      <c r="X2056" s="227"/>
      <c r="Y2056" s="227"/>
      <c r="Z2056" s="227"/>
      <c r="AA2056" s="227"/>
      <c r="AB2056" s="227"/>
      <c r="AC2056" s="227"/>
    </row>
    <row r="2057" spans="2:29">
      <c r="B2057" s="66" t="e">
        <f>LEFT(VLOOKUP(K2057,'TCon08 al 2019-02-26'!$A$1:$H$68,6,0),6)</f>
        <v>#N/A</v>
      </c>
      <c r="C2057" s="66" t="e">
        <f t="shared" si="141"/>
        <v>#N/A</v>
      </c>
      <c r="D2057" s="66" t="e">
        <f>VLOOKUP(K2057,'TCon08 al 2019-02-26'!$A$1:$H$68,8,0)</f>
        <v>#N/A</v>
      </c>
      <c r="E2057" s="221">
        <f t="shared" si="142"/>
        <v>1900</v>
      </c>
      <c r="F2057" s="66">
        <f t="shared" si="143"/>
        <v>0</v>
      </c>
      <c r="G2057" s="10" t="str">
        <f t="shared" si="144"/>
        <v>19000</v>
      </c>
      <c r="H2057" s="227"/>
      <c r="I2057" s="227"/>
      <c r="J2057" s="228"/>
      <c r="K2057" s="227"/>
      <c r="L2057" s="227"/>
      <c r="M2057" s="227"/>
      <c r="N2057" s="581"/>
      <c r="O2057" s="227"/>
      <c r="P2057" s="581"/>
      <c r="Q2057" s="227"/>
      <c r="R2057" s="227"/>
      <c r="S2057" s="227"/>
      <c r="T2057" s="227"/>
      <c r="U2057" s="227"/>
      <c r="V2057" s="227"/>
      <c r="W2057" s="227"/>
      <c r="X2057" s="227"/>
      <c r="Y2057" s="227"/>
      <c r="Z2057" s="227"/>
      <c r="AA2057" s="227"/>
      <c r="AB2057" s="227"/>
      <c r="AC2057" s="227"/>
    </row>
    <row r="2058" spans="2:29">
      <c r="B2058" s="66" t="e">
        <f>LEFT(VLOOKUP(K2058,'TCon08 al 2019-02-26'!$A$1:$H$68,6,0),6)</f>
        <v>#N/A</v>
      </c>
      <c r="C2058" s="66" t="e">
        <f t="shared" si="141"/>
        <v>#N/A</v>
      </c>
      <c r="D2058" s="66" t="e">
        <f>VLOOKUP(K2058,'TCon08 al 2019-02-26'!$A$1:$H$68,8,0)</f>
        <v>#N/A</v>
      </c>
      <c r="E2058" s="221">
        <f t="shared" si="142"/>
        <v>1900</v>
      </c>
      <c r="F2058" s="66">
        <f t="shared" si="143"/>
        <v>0</v>
      </c>
      <c r="G2058" s="10" t="str">
        <f t="shared" si="144"/>
        <v>19000</v>
      </c>
      <c r="H2058" s="227"/>
      <c r="I2058" s="227"/>
      <c r="J2058" s="228"/>
      <c r="K2058" s="227"/>
      <c r="L2058" s="227"/>
      <c r="M2058" s="227"/>
      <c r="N2058" s="581"/>
      <c r="O2058" s="227"/>
      <c r="P2058" s="581"/>
      <c r="Q2058" s="227"/>
      <c r="R2058" s="227"/>
      <c r="S2058" s="227"/>
      <c r="T2058" s="227"/>
      <c r="U2058" s="227"/>
      <c r="V2058" s="227"/>
      <c r="W2058" s="227"/>
      <c r="X2058" s="227"/>
      <c r="Y2058" s="227"/>
      <c r="Z2058" s="227"/>
      <c r="AA2058" s="227"/>
      <c r="AB2058" s="227"/>
      <c r="AC2058" s="227"/>
    </row>
    <row r="2059" spans="2:29">
      <c r="B2059" s="66" t="e">
        <f>LEFT(VLOOKUP(K2059,'TCon08 al 2019-02-26'!$A$1:$H$68,6,0),6)</f>
        <v>#N/A</v>
      </c>
      <c r="C2059" s="66" t="e">
        <f t="shared" si="141"/>
        <v>#N/A</v>
      </c>
      <c r="D2059" s="66" t="e">
        <f>VLOOKUP(K2059,'TCon08 al 2019-02-26'!$A$1:$H$68,8,0)</f>
        <v>#N/A</v>
      </c>
      <c r="E2059" s="221">
        <f t="shared" si="142"/>
        <v>1900</v>
      </c>
      <c r="F2059" s="66">
        <f t="shared" si="143"/>
        <v>0</v>
      </c>
      <c r="G2059" s="10" t="str">
        <f t="shared" si="144"/>
        <v>19000</v>
      </c>
      <c r="H2059" s="227"/>
      <c r="I2059" s="227"/>
      <c r="J2059" s="228"/>
      <c r="K2059" s="227"/>
      <c r="L2059" s="227"/>
      <c r="M2059" s="227"/>
      <c r="N2059" s="581"/>
      <c r="O2059" s="227"/>
      <c r="P2059" s="581"/>
      <c r="Q2059" s="227"/>
      <c r="R2059" s="227"/>
      <c r="S2059" s="227"/>
      <c r="T2059" s="227"/>
      <c r="U2059" s="227"/>
      <c r="V2059" s="227"/>
      <c r="W2059" s="227"/>
      <c r="X2059" s="227"/>
      <c r="Y2059" s="227"/>
      <c r="Z2059" s="227"/>
      <c r="AA2059" s="227"/>
      <c r="AB2059" s="227"/>
      <c r="AC2059" s="227"/>
    </row>
    <row r="2060" spans="2:29">
      <c r="B2060" s="66" t="e">
        <f>LEFT(VLOOKUP(K2060,'TCon08 al 2019-02-26'!$A$1:$H$68,6,0),6)</f>
        <v>#N/A</v>
      </c>
      <c r="C2060" s="66" t="e">
        <f t="shared" si="141"/>
        <v>#N/A</v>
      </c>
      <c r="D2060" s="66" t="e">
        <f>VLOOKUP(K2060,'TCon08 al 2019-02-26'!$A$1:$H$68,8,0)</f>
        <v>#N/A</v>
      </c>
      <c r="E2060" s="221">
        <f t="shared" si="142"/>
        <v>1900</v>
      </c>
      <c r="F2060" s="66">
        <f t="shared" si="143"/>
        <v>0</v>
      </c>
      <c r="G2060" s="10" t="str">
        <f t="shared" si="144"/>
        <v>19000</v>
      </c>
      <c r="H2060" s="227"/>
      <c r="I2060" s="227"/>
      <c r="J2060" s="228"/>
      <c r="K2060" s="227"/>
      <c r="L2060" s="227"/>
      <c r="M2060" s="227"/>
      <c r="N2060" s="581"/>
      <c r="O2060" s="227"/>
      <c r="P2060" s="581"/>
      <c r="Q2060" s="227"/>
      <c r="R2060" s="227"/>
      <c r="S2060" s="227"/>
      <c r="T2060" s="227"/>
      <c r="U2060" s="227"/>
      <c r="V2060" s="227"/>
      <c r="W2060" s="227"/>
      <c r="X2060" s="227"/>
      <c r="Y2060" s="227"/>
      <c r="Z2060" s="227"/>
      <c r="AA2060" s="227"/>
      <c r="AB2060" s="227"/>
      <c r="AC2060" s="227"/>
    </row>
    <row r="2061" spans="2:29">
      <c r="B2061" s="66" t="e">
        <f>LEFT(VLOOKUP(K2061,'TCon08 al 2019-02-26'!$A$1:$H$68,6,0),6)</f>
        <v>#N/A</v>
      </c>
      <c r="C2061" s="66" t="e">
        <f t="shared" si="141"/>
        <v>#N/A</v>
      </c>
      <c r="D2061" s="66" t="e">
        <f>VLOOKUP(K2061,'TCon08 al 2019-02-26'!$A$1:$H$68,8,0)</f>
        <v>#N/A</v>
      </c>
      <c r="E2061" s="221">
        <f t="shared" si="142"/>
        <v>1900</v>
      </c>
      <c r="F2061" s="66">
        <f t="shared" si="143"/>
        <v>0</v>
      </c>
      <c r="G2061" s="10" t="str">
        <f t="shared" si="144"/>
        <v>19000</v>
      </c>
      <c r="H2061" s="227"/>
      <c r="I2061" s="227"/>
      <c r="J2061" s="228"/>
      <c r="K2061" s="227"/>
      <c r="L2061" s="227"/>
      <c r="M2061" s="227"/>
      <c r="N2061" s="581"/>
      <c r="O2061" s="227"/>
      <c r="P2061" s="581"/>
      <c r="Q2061" s="227"/>
      <c r="R2061" s="227"/>
      <c r="S2061" s="227"/>
      <c r="T2061" s="227"/>
      <c r="U2061" s="227"/>
      <c r="V2061" s="227"/>
      <c r="W2061" s="227"/>
      <c r="X2061" s="227"/>
      <c r="Y2061" s="227"/>
      <c r="Z2061" s="227"/>
      <c r="AA2061" s="227"/>
      <c r="AB2061" s="227"/>
      <c r="AC2061" s="227"/>
    </row>
    <row r="2062" spans="2:29">
      <c r="B2062" s="66" t="e">
        <f>LEFT(VLOOKUP(K2062,'TCon08 al 2019-02-26'!$A$1:$H$68,6,0),6)</f>
        <v>#N/A</v>
      </c>
      <c r="C2062" s="66" t="e">
        <f t="shared" si="141"/>
        <v>#N/A</v>
      </c>
      <c r="D2062" s="66" t="e">
        <f>VLOOKUP(K2062,'TCon08 al 2019-02-26'!$A$1:$H$68,8,0)</f>
        <v>#N/A</v>
      </c>
      <c r="E2062" s="221">
        <f t="shared" si="142"/>
        <v>1900</v>
      </c>
      <c r="F2062" s="66">
        <f t="shared" si="143"/>
        <v>0</v>
      </c>
      <c r="G2062" s="10" t="str">
        <f t="shared" si="144"/>
        <v>19000</v>
      </c>
      <c r="H2062" s="227"/>
      <c r="I2062" s="227"/>
      <c r="J2062" s="228"/>
      <c r="K2062" s="227"/>
      <c r="L2062" s="227"/>
      <c r="M2062" s="227"/>
      <c r="N2062" s="581"/>
      <c r="O2062" s="227"/>
      <c r="P2062" s="581"/>
      <c r="Q2062" s="227"/>
      <c r="R2062" s="227"/>
      <c r="S2062" s="227"/>
      <c r="T2062" s="227"/>
      <c r="U2062" s="227"/>
      <c r="V2062" s="227"/>
      <c r="W2062" s="227"/>
      <c r="X2062" s="227"/>
      <c r="Y2062" s="227"/>
      <c r="Z2062" s="227"/>
      <c r="AA2062" s="227"/>
      <c r="AB2062" s="227"/>
      <c r="AC2062" s="227"/>
    </row>
    <row r="2063" spans="2:29">
      <c r="B2063" s="66" t="e">
        <f>LEFT(VLOOKUP(K2063,'TCon08 al 2019-02-26'!$A$1:$H$68,6,0),6)</f>
        <v>#N/A</v>
      </c>
      <c r="C2063" s="66" t="e">
        <f t="shared" si="141"/>
        <v>#N/A</v>
      </c>
      <c r="D2063" s="66" t="e">
        <f>VLOOKUP(K2063,'TCon08 al 2019-02-26'!$A$1:$H$68,8,0)</f>
        <v>#N/A</v>
      </c>
      <c r="E2063" s="221">
        <f t="shared" si="142"/>
        <v>1900</v>
      </c>
      <c r="F2063" s="66">
        <f t="shared" si="143"/>
        <v>0</v>
      </c>
      <c r="G2063" s="10" t="str">
        <f t="shared" si="144"/>
        <v>19000</v>
      </c>
      <c r="H2063" s="227"/>
      <c r="I2063" s="227"/>
      <c r="J2063" s="228"/>
      <c r="K2063" s="227"/>
      <c r="L2063" s="227"/>
      <c r="M2063" s="227"/>
      <c r="N2063" s="581"/>
      <c r="O2063" s="227"/>
      <c r="P2063" s="581"/>
      <c r="Q2063" s="227"/>
      <c r="R2063" s="227"/>
      <c r="S2063" s="227"/>
      <c r="T2063" s="227"/>
      <c r="U2063" s="227"/>
      <c r="V2063" s="227"/>
      <c r="W2063" s="227"/>
      <c r="X2063" s="227"/>
      <c r="Y2063" s="227"/>
      <c r="Z2063" s="227"/>
      <c r="AA2063" s="227"/>
      <c r="AB2063" s="227"/>
      <c r="AC2063" s="227"/>
    </row>
    <row r="2064" spans="2:29">
      <c r="B2064" s="66" t="e">
        <f>LEFT(VLOOKUP(K2064,'TCon08 al 2019-02-26'!$A$1:$H$68,6,0),6)</f>
        <v>#N/A</v>
      </c>
      <c r="C2064" s="66" t="e">
        <f t="shared" si="141"/>
        <v>#N/A</v>
      </c>
      <c r="D2064" s="66" t="e">
        <f>VLOOKUP(K2064,'TCon08 al 2019-02-26'!$A$1:$H$68,8,0)</f>
        <v>#N/A</v>
      </c>
      <c r="E2064" s="221">
        <f t="shared" si="142"/>
        <v>1900</v>
      </c>
      <c r="F2064" s="66">
        <f t="shared" si="143"/>
        <v>0</v>
      </c>
      <c r="G2064" s="10" t="str">
        <f t="shared" si="144"/>
        <v>19000</v>
      </c>
      <c r="H2064" s="227"/>
      <c r="I2064" s="227"/>
      <c r="J2064" s="228"/>
      <c r="K2064" s="227"/>
      <c r="L2064" s="227"/>
      <c r="M2064" s="227"/>
      <c r="N2064" s="581"/>
      <c r="O2064" s="227"/>
      <c r="P2064" s="581"/>
      <c r="Q2064" s="227"/>
      <c r="R2064" s="227"/>
      <c r="S2064" s="227"/>
      <c r="T2064" s="227"/>
      <c r="U2064" s="227"/>
      <c r="V2064" s="227"/>
      <c r="W2064" s="227"/>
      <c r="X2064" s="227"/>
      <c r="Y2064" s="227"/>
      <c r="Z2064" s="227"/>
      <c r="AA2064" s="227"/>
      <c r="AB2064" s="227"/>
      <c r="AC2064" s="227"/>
    </row>
    <row r="2065" spans="2:29">
      <c r="B2065" s="66" t="e">
        <f>LEFT(VLOOKUP(K2065,'TCon08 al 2019-02-26'!$A$1:$H$68,6,0),6)</f>
        <v>#N/A</v>
      </c>
      <c r="C2065" s="66" t="e">
        <f t="shared" si="141"/>
        <v>#N/A</v>
      </c>
      <c r="D2065" s="66" t="e">
        <f>VLOOKUP(K2065,'TCon08 al 2019-02-26'!$A$1:$H$68,8,0)</f>
        <v>#N/A</v>
      </c>
      <c r="E2065" s="221">
        <f t="shared" si="142"/>
        <v>1900</v>
      </c>
      <c r="F2065" s="66">
        <f t="shared" si="143"/>
        <v>0</v>
      </c>
      <c r="G2065" s="10" t="str">
        <f t="shared" si="144"/>
        <v>19000</v>
      </c>
      <c r="H2065" s="227"/>
      <c r="I2065" s="227"/>
      <c r="J2065" s="228"/>
      <c r="K2065" s="227"/>
      <c r="L2065" s="227"/>
      <c r="M2065" s="227"/>
      <c r="N2065" s="581"/>
      <c r="O2065" s="227"/>
      <c r="P2065" s="581"/>
      <c r="Q2065" s="227"/>
      <c r="R2065" s="227"/>
      <c r="S2065" s="227"/>
      <c r="T2065" s="227"/>
      <c r="U2065" s="227"/>
      <c r="V2065" s="227"/>
      <c r="W2065" s="227"/>
      <c r="X2065" s="227"/>
      <c r="Y2065" s="227"/>
      <c r="Z2065" s="227"/>
      <c r="AA2065" s="227"/>
      <c r="AB2065" s="227"/>
      <c r="AC2065" s="227"/>
    </row>
    <row r="2066" spans="2:29">
      <c r="B2066" s="66" t="e">
        <f>LEFT(VLOOKUP(K2066,'TCon08 al 2019-02-26'!$A$1:$H$68,6,0),6)</f>
        <v>#N/A</v>
      </c>
      <c r="C2066" s="66" t="e">
        <f t="shared" si="141"/>
        <v>#N/A</v>
      </c>
      <c r="D2066" s="66" t="e">
        <f>VLOOKUP(K2066,'TCon08 al 2019-02-26'!$A$1:$H$68,8,0)</f>
        <v>#N/A</v>
      </c>
      <c r="E2066" s="221">
        <f t="shared" si="142"/>
        <v>1900</v>
      </c>
      <c r="F2066" s="66">
        <f t="shared" si="143"/>
        <v>0</v>
      </c>
      <c r="G2066" s="10" t="str">
        <f t="shared" si="144"/>
        <v>19000</v>
      </c>
      <c r="H2066" s="227"/>
      <c r="I2066" s="227"/>
      <c r="J2066" s="228"/>
      <c r="K2066" s="227"/>
      <c r="L2066" s="227"/>
      <c r="M2066" s="227"/>
      <c r="N2066" s="581"/>
      <c r="O2066" s="227"/>
      <c r="P2066" s="581"/>
      <c r="Q2066" s="227"/>
      <c r="R2066" s="227"/>
      <c r="S2066" s="227"/>
      <c r="T2066" s="227"/>
      <c r="U2066" s="227"/>
      <c r="V2066" s="227"/>
      <c r="W2066" s="227"/>
      <c r="X2066" s="227"/>
      <c r="Y2066" s="227"/>
      <c r="Z2066" s="227"/>
      <c r="AA2066" s="227"/>
      <c r="AB2066" s="227"/>
      <c r="AC2066" s="227"/>
    </row>
    <row r="2067" spans="2:29">
      <c r="B2067" s="66" t="e">
        <f>LEFT(VLOOKUP(K2067,'TCon08 al 2019-02-26'!$A$1:$H$68,6,0),6)</f>
        <v>#N/A</v>
      </c>
      <c r="C2067" s="66" t="e">
        <f t="shared" si="141"/>
        <v>#N/A</v>
      </c>
      <c r="D2067" s="66" t="e">
        <f>VLOOKUP(K2067,'TCon08 al 2019-02-26'!$A$1:$H$68,8,0)</f>
        <v>#N/A</v>
      </c>
      <c r="E2067" s="221">
        <f t="shared" si="142"/>
        <v>1900</v>
      </c>
      <c r="F2067" s="66">
        <f t="shared" si="143"/>
        <v>0</v>
      </c>
      <c r="G2067" s="10" t="str">
        <f t="shared" si="144"/>
        <v>19000</v>
      </c>
      <c r="H2067" s="227"/>
      <c r="I2067" s="227"/>
      <c r="J2067" s="228"/>
      <c r="K2067" s="227"/>
      <c r="L2067" s="227"/>
      <c r="M2067" s="227"/>
      <c r="N2067" s="581"/>
      <c r="O2067" s="227"/>
      <c r="P2067" s="581"/>
      <c r="Q2067" s="227"/>
      <c r="R2067" s="227"/>
      <c r="S2067" s="227"/>
      <c r="T2067" s="227"/>
      <c r="U2067" s="227"/>
      <c r="V2067" s="227"/>
      <c r="W2067" s="227"/>
      <c r="X2067" s="227"/>
      <c r="Y2067" s="227"/>
      <c r="Z2067" s="227"/>
      <c r="AA2067" s="227"/>
      <c r="AB2067" s="227"/>
      <c r="AC2067" s="227"/>
    </row>
    <row r="2068" spans="2:29">
      <c r="B2068" s="66" t="e">
        <f>LEFT(VLOOKUP(K2068,'TCon08 al 2019-02-26'!$A$1:$H$68,6,0),6)</f>
        <v>#N/A</v>
      </c>
      <c r="C2068" s="66" t="e">
        <f t="shared" si="141"/>
        <v>#N/A</v>
      </c>
      <c r="D2068" s="66" t="e">
        <f>VLOOKUP(K2068,'TCon08 al 2019-02-26'!$A$1:$H$68,8,0)</f>
        <v>#N/A</v>
      </c>
      <c r="E2068" s="221">
        <f t="shared" si="142"/>
        <v>1900</v>
      </c>
      <c r="F2068" s="66">
        <f t="shared" si="143"/>
        <v>0</v>
      </c>
      <c r="G2068" s="10" t="str">
        <f t="shared" si="144"/>
        <v>19000</v>
      </c>
      <c r="H2068" s="227"/>
      <c r="I2068" s="227"/>
      <c r="J2068" s="228"/>
      <c r="K2068" s="227"/>
      <c r="L2068" s="227"/>
      <c r="M2068" s="227"/>
      <c r="N2068" s="581"/>
      <c r="O2068" s="227"/>
      <c r="P2068" s="581"/>
      <c r="Q2068" s="227"/>
      <c r="R2068" s="227"/>
      <c r="S2068" s="227"/>
      <c r="T2068" s="227"/>
      <c r="U2068" s="227"/>
      <c r="V2068" s="227"/>
      <c r="W2068" s="227"/>
      <c r="X2068" s="227"/>
      <c r="Y2068" s="227"/>
      <c r="Z2068" s="227"/>
      <c r="AA2068" s="227"/>
      <c r="AB2068" s="227"/>
      <c r="AC2068" s="227"/>
    </row>
    <row r="2069" spans="2:29">
      <c r="B2069" s="66" t="e">
        <f>LEFT(VLOOKUP(K2069,'TCon08 al 2019-02-26'!$A$1:$H$68,6,0),6)</f>
        <v>#N/A</v>
      </c>
      <c r="C2069" s="66" t="e">
        <f t="shared" si="141"/>
        <v>#N/A</v>
      </c>
      <c r="D2069" s="66" t="e">
        <f>VLOOKUP(K2069,'TCon08 al 2019-02-26'!$A$1:$H$68,8,0)</f>
        <v>#N/A</v>
      </c>
      <c r="E2069" s="221">
        <f t="shared" si="142"/>
        <v>1900</v>
      </c>
      <c r="F2069" s="66">
        <f t="shared" si="143"/>
        <v>0</v>
      </c>
      <c r="G2069" s="10" t="str">
        <f t="shared" si="144"/>
        <v>19000</v>
      </c>
      <c r="H2069" s="227"/>
      <c r="I2069" s="227"/>
      <c r="J2069" s="228"/>
      <c r="K2069" s="227"/>
      <c r="L2069" s="227"/>
      <c r="M2069" s="227"/>
      <c r="N2069" s="581"/>
      <c r="O2069" s="227"/>
      <c r="P2069" s="581"/>
      <c r="Q2069" s="227"/>
      <c r="R2069" s="227"/>
      <c r="S2069" s="227"/>
      <c r="T2069" s="227"/>
      <c r="U2069" s="227"/>
      <c r="V2069" s="227"/>
      <c r="W2069" s="227"/>
      <c r="X2069" s="227"/>
      <c r="Y2069" s="227"/>
      <c r="Z2069" s="227"/>
      <c r="AA2069" s="227"/>
      <c r="AB2069" s="227"/>
      <c r="AC2069" s="227"/>
    </row>
    <row r="2070" spans="2:29">
      <c r="B2070" s="66" t="e">
        <f>LEFT(VLOOKUP(K2070,'TCon08 al 2019-02-26'!$A$1:$H$68,6,0),6)</f>
        <v>#N/A</v>
      </c>
      <c r="C2070" s="66" t="e">
        <f t="shared" si="141"/>
        <v>#N/A</v>
      </c>
      <c r="D2070" s="66" t="e">
        <f>VLOOKUP(K2070,'TCon08 al 2019-02-26'!$A$1:$H$68,8,0)</f>
        <v>#N/A</v>
      </c>
      <c r="E2070" s="221">
        <f t="shared" si="142"/>
        <v>1900</v>
      </c>
      <c r="F2070" s="66">
        <f t="shared" si="143"/>
        <v>0</v>
      </c>
      <c r="G2070" s="10" t="str">
        <f t="shared" si="144"/>
        <v>19000</v>
      </c>
      <c r="H2070" s="227"/>
      <c r="I2070" s="227"/>
      <c r="J2070" s="228"/>
      <c r="K2070" s="227"/>
      <c r="L2070" s="227"/>
      <c r="M2070" s="227"/>
      <c r="N2070" s="581"/>
      <c r="O2070" s="227"/>
      <c r="P2070" s="581"/>
      <c r="Q2070" s="227"/>
      <c r="R2070" s="227"/>
      <c r="S2070" s="227"/>
      <c r="T2070" s="227"/>
      <c r="U2070" s="227"/>
      <c r="V2070" s="227"/>
      <c r="W2070" s="227"/>
      <c r="X2070" s="227"/>
      <c r="Y2070" s="227"/>
      <c r="Z2070" s="227"/>
      <c r="AA2070" s="227"/>
      <c r="AB2070" s="227"/>
      <c r="AC2070" s="227"/>
    </row>
    <row r="2071" spans="2:29">
      <c r="B2071" s="66" t="e">
        <f>LEFT(VLOOKUP(K2071,'TCon08 al 2019-02-26'!$A$1:$H$68,6,0),6)</f>
        <v>#N/A</v>
      </c>
      <c r="C2071" s="66" t="e">
        <f t="shared" si="141"/>
        <v>#N/A</v>
      </c>
      <c r="D2071" s="66" t="e">
        <f>VLOOKUP(K2071,'TCon08 al 2019-02-26'!$A$1:$H$68,8,0)</f>
        <v>#N/A</v>
      </c>
      <c r="E2071" s="221">
        <f t="shared" si="142"/>
        <v>1900</v>
      </c>
      <c r="F2071" s="66">
        <f t="shared" si="143"/>
        <v>0</v>
      </c>
      <c r="G2071" s="10" t="str">
        <f t="shared" si="144"/>
        <v>19000</v>
      </c>
      <c r="H2071" s="227"/>
      <c r="I2071" s="227"/>
      <c r="J2071" s="228"/>
      <c r="K2071" s="227"/>
      <c r="L2071" s="227"/>
      <c r="M2071" s="227"/>
      <c r="N2071" s="581"/>
      <c r="O2071" s="227"/>
      <c r="P2071" s="581"/>
      <c r="Q2071" s="227"/>
      <c r="R2071" s="227"/>
      <c r="S2071" s="227"/>
      <c r="T2071" s="227"/>
      <c r="U2071" s="227"/>
      <c r="V2071" s="227"/>
      <c r="W2071" s="227"/>
      <c r="X2071" s="227"/>
      <c r="Y2071" s="227"/>
      <c r="Z2071" s="227"/>
      <c r="AA2071" s="227"/>
      <c r="AB2071" s="227"/>
      <c r="AC2071" s="227"/>
    </row>
    <row r="2072" spans="2:29">
      <c r="B2072" s="66" t="e">
        <f>LEFT(VLOOKUP(K2072,'TCon08 al 2019-02-26'!$A$1:$H$68,6,0),6)</f>
        <v>#N/A</v>
      </c>
      <c r="C2072" s="66" t="e">
        <f t="shared" si="141"/>
        <v>#N/A</v>
      </c>
      <c r="D2072" s="66" t="e">
        <f>VLOOKUP(K2072,'TCon08 al 2019-02-26'!$A$1:$H$68,8,0)</f>
        <v>#N/A</v>
      </c>
      <c r="E2072" s="221">
        <f t="shared" si="142"/>
        <v>1900</v>
      </c>
      <c r="F2072" s="66">
        <f t="shared" si="143"/>
        <v>0</v>
      </c>
      <c r="G2072" s="10" t="str">
        <f t="shared" si="144"/>
        <v>19000</v>
      </c>
      <c r="H2072" s="227"/>
      <c r="I2072" s="227"/>
      <c r="J2072" s="228"/>
      <c r="K2072" s="227"/>
      <c r="L2072" s="227"/>
      <c r="M2072" s="227"/>
      <c r="N2072" s="581"/>
      <c r="O2072" s="227"/>
      <c r="P2072" s="581"/>
      <c r="Q2072" s="227"/>
      <c r="R2072" s="227"/>
      <c r="S2072" s="227"/>
      <c r="T2072" s="227"/>
      <c r="U2072" s="227"/>
      <c r="V2072" s="227"/>
      <c r="W2072" s="227"/>
      <c r="X2072" s="227"/>
      <c r="Y2072" s="227"/>
      <c r="Z2072" s="227"/>
      <c r="AA2072" s="227"/>
      <c r="AB2072" s="227"/>
      <c r="AC2072" s="227"/>
    </row>
    <row r="2073" spans="2:29">
      <c r="B2073" s="66" t="e">
        <f>LEFT(VLOOKUP(K2073,'TCon08 al 2019-02-26'!$A$1:$H$68,6,0),6)</f>
        <v>#N/A</v>
      </c>
      <c r="C2073" s="66" t="e">
        <f t="shared" si="141"/>
        <v>#N/A</v>
      </c>
      <c r="D2073" s="66" t="e">
        <f>VLOOKUP(K2073,'TCon08 al 2019-02-26'!$A$1:$H$68,8,0)</f>
        <v>#N/A</v>
      </c>
      <c r="E2073" s="221">
        <f t="shared" si="142"/>
        <v>1900</v>
      </c>
      <c r="F2073" s="66">
        <f t="shared" si="143"/>
        <v>0</v>
      </c>
      <c r="G2073" s="10" t="str">
        <f t="shared" si="144"/>
        <v>19000</v>
      </c>
      <c r="H2073" s="227"/>
      <c r="I2073" s="227"/>
      <c r="J2073" s="228"/>
      <c r="K2073" s="227"/>
      <c r="L2073" s="227"/>
      <c r="M2073" s="227"/>
      <c r="N2073" s="581"/>
      <c r="O2073" s="227"/>
      <c r="P2073" s="581"/>
      <c r="Q2073" s="227"/>
      <c r="R2073" s="227"/>
      <c r="S2073" s="227"/>
      <c r="T2073" s="227"/>
      <c r="U2073" s="227"/>
      <c r="V2073" s="227"/>
      <c r="W2073" s="227"/>
      <c r="X2073" s="227"/>
      <c r="Y2073" s="227"/>
      <c r="Z2073" s="227"/>
      <c r="AA2073" s="227"/>
      <c r="AB2073" s="227"/>
      <c r="AC2073" s="227"/>
    </row>
    <row r="2074" spans="2:29">
      <c r="B2074" s="66" t="e">
        <f>LEFT(VLOOKUP(K2074,'TCon08 al 2019-02-26'!$A$1:$H$68,6,0),6)</f>
        <v>#N/A</v>
      </c>
      <c r="C2074" s="66" t="e">
        <f t="shared" si="141"/>
        <v>#N/A</v>
      </c>
      <c r="D2074" s="66" t="e">
        <f>VLOOKUP(K2074,'TCon08 al 2019-02-26'!$A$1:$H$68,8,0)</f>
        <v>#N/A</v>
      </c>
      <c r="E2074" s="221">
        <f t="shared" si="142"/>
        <v>1900</v>
      </c>
      <c r="F2074" s="66">
        <f t="shared" si="143"/>
        <v>0</v>
      </c>
      <c r="G2074" s="10" t="str">
        <f t="shared" si="144"/>
        <v>19000</v>
      </c>
      <c r="H2074" s="227"/>
      <c r="I2074" s="227"/>
      <c r="J2074" s="228"/>
      <c r="K2074" s="227"/>
      <c r="L2074" s="227"/>
      <c r="M2074" s="227"/>
      <c r="N2074" s="581"/>
      <c r="O2074" s="227"/>
      <c r="P2074" s="581"/>
      <c r="Q2074" s="227"/>
      <c r="R2074" s="227"/>
      <c r="S2074" s="227"/>
      <c r="T2074" s="227"/>
      <c r="U2074" s="227"/>
      <c r="V2074" s="227"/>
      <c r="W2074" s="227"/>
      <c r="X2074" s="227"/>
      <c r="Y2074" s="227"/>
      <c r="Z2074" s="227"/>
      <c r="AA2074" s="227"/>
      <c r="AB2074" s="227"/>
      <c r="AC2074" s="227"/>
    </row>
    <row r="2075" spans="2:29">
      <c r="B2075" s="66" t="e">
        <f>LEFT(VLOOKUP(K2075,'TCon08 al 2019-02-26'!$A$1:$H$68,6,0),6)</f>
        <v>#N/A</v>
      </c>
      <c r="C2075" s="66" t="e">
        <f t="shared" si="141"/>
        <v>#N/A</v>
      </c>
      <c r="D2075" s="66" t="e">
        <f>VLOOKUP(K2075,'TCon08 al 2019-02-26'!$A$1:$H$68,8,0)</f>
        <v>#N/A</v>
      </c>
      <c r="E2075" s="221">
        <f t="shared" si="142"/>
        <v>1900</v>
      </c>
      <c r="F2075" s="66">
        <f t="shared" si="143"/>
        <v>0</v>
      </c>
      <c r="G2075" s="10" t="str">
        <f t="shared" si="144"/>
        <v>19000</v>
      </c>
      <c r="H2075" s="227"/>
      <c r="I2075" s="227"/>
      <c r="J2075" s="228"/>
      <c r="K2075" s="227"/>
      <c r="L2075" s="227"/>
      <c r="M2075" s="227"/>
      <c r="N2075" s="581"/>
      <c r="O2075" s="227"/>
      <c r="P2075" s="581"/>
      <c r="Q2075" s="227"/>
      <c r="R2075" s="227"/>
      <c r="S2075" s="227"/>
      <c r="T2075" s="227"/>
      <c r="U2075" s="227"/>
      <c r="V2075" s="227"/>
      <c r="W2075" s="227"/>
      <c r="X2075" s="227"/>
      <c r="Y2075" s="227"/>
      <c r="Z2075" s="227"/>
      <c r="AA2075" s="227"/>
      <c r="AB2075" s="227"/>
      <c r="AC2075" s="227"/>
    </row>
    <row r="2076" spans="2:29">
      <c r="B2076" s="66" t="e">
        <f>LEFT(VLOOKUP(K2076,'TCon08 al 2019-02-26'!$A$1:$H$68,6,0),6)</f>
        <v>#N/A</v>
      </c>
      <c r="C2076" s="66" t="e">
        <f t="shared" si="141"/>
        <v>#N/A</v>
      </c>
      <c r="D2076" s="66" t="e">
        <f>VLOOKUP(K2076,'TCon08 al 2019-02-26'!$A$1:$H$68,8,0)</f>
        <v>#N/A</v>
      </c>
      <c r="E2076" s="221">
        <f t="shared" si="142"/>
        <v>1900</v>
      </c>
      <c r="F2076" s="66">
        <f t="shared" si="143"/>
        <v>0</v>
      </c>
      <c r="G2076" s="10" t="str">
        <f t="shared" si="144"/>
        <v>19000</v>
      </c>
      <c r="H2076" s="227"/>
      <c r="I2076" s="227"/>
      <c r="J2076" s="228"/>
      <c r="K2076" s="227"/>
      <c r="L2076" s="227"/>
      <c r="M2076" s="227"/>
      <c r="N2076" s="581"/>
      <c r="O2076" s="227"/>
      <c r="P2076" s="581"/>
      <c r="Q2076" s="227"/>
      <c r="R2076" s="227"/>
      <c r="S2076" s="227"/>
      <c r="T2076" s="227"/>
      <c r="U2076" s="227"/>
      <c r="V2076" s="227"/>
      <c r="W2076" s="227"/>
      <c r="X2076" s="227"/>
      <c r="Y2076" s="227"/>
      <c r="Z2076" s="227"/>
      <c r="AA2076" s="227"/>
      <c r="AB2076" s="227"/>
      <c r="AC2076" s="227"/>
    </row>
    <row r="2077" spans="2:29">
      <c r="B2077" s="66" t="e">
        <f>LEFT(VLOOKUP(K2077,'TCon08 al 2019-02-26'!$A$1:$H$68,6,0),6)</f>
        <v>#N/A</v>
      </c>
      <c r="C2077" s="66" t="e">
        <f t="shared" si="141"/>
        <v>#N/A</v>
      </c>
      <c r="D2077" s="66" t="e">
        <f>VLOOKUP(K2077,'TCon08 al 2019-02-26'!$A$1:$H$68,8,0)</f>
        <v>#N/A</v>
      </c>
      <c r="E2077" s="221">
        <f t="shared" si="142"/>
        <v>1900</v>
      </c>
      <c r="F2077" s="66">
        <f t="shared" si="143"/>
        <v>0</v>
      </c>
      <c r="G2077" s="10" t="str">
        <f t="shared" si="144"/>
        <v>19000</v>
      </c>
      <c r="H2077" s="227"/>
      <c r="I2077" s="227"/>
      <c r="J2077" s="228"/>
      <c r="K2077" s="227"/>
      <c r="L2077" s="227"/>
      <c r="M2077" s="227"/>
      <c r="N2077" s="581"/>
      <c r="O2077" s="227"/>
      <c r="P2077" s="581"/>
      <c r="Q2077" s="227"/>
      <c r="R2077" s="227"/>
      <c r="S2077" s="227"/>
      <c r="T2077" s="227"/>
      <c r="U2077" s="227"/>
      <c r="V2077" s="227"/>
      <c r="W2077" s="227"/>
      <c r="X2077" s="227"/>
      <c r="Y2077" s="227"/>
      <c r="Z2077" s="227"/>
      <c r="AA2077" s="227"/>
      <c r="AB2077" s="227"/>
      <c r="AC2077" s="227"/>
    </row>
    <row r="2078" spans="2:29">
      <c r="B2078" s="66" t="e">
        <f>LEFT(VLOOKUP(K2078,'TCon08 al 2019-02-26'!$A$1:$H$68,6,0),6)</f>
        <v>#N/A</v>
      </c>
      <c r="C2078" s="66" t="e">
        <f t="shared" si="141"/>
        <v>#N/A</v>
      </c>
      <c r="D2078" s="66" t="e">
        <f>VLOOKUP(K2078,'TCon08 al 2019-02-26'!$A$1:$H$68,8,0)</f>
        <v>#N/A</v>
      </c>
      <c r="E2078" s="221">
        <f t="shared" si="142"/>
        <v>1900</v>
      </c>
      <c r="F2078" s="66">
        <f t="shared" si="143"/>
        <v>0</v>
      </c>
      <c r="G2078" s="10" t="str">
        <f t="shared" si="144"/>
        <v>19000</v>
      </c>
      <c r="H2078" s="227"/>
      <c r="I2078" s="227"/>
      <c r="J2078" s="228"/>
      <c r="K2078" s="227"/>
      <c r="L2078" s="227"/>
      <c r="M2078" s="227"/>
      <c r="N2078" s="581"/>
      <c r="O2078" s="227"/>
      <c r="P2078" s="581"/>
      <c r="Q2078" s="227"/>
      <c r="R2078" s="227"/>
      <c r="S2078" s="227"/>
      <c r="T2078" s="227"/>
      <c r="U2078" s="227"/>
      <c r="V2078" s="227"/>
      <c r="W2078" s="227"/>
      <c r="X2078" s="227"/>
      <c r="Y2078" s="227"/>
      <c r="Z2078" s="227"/>
      <c r="AA2078" s="227"/>
      <c r="AB2078" s="227"/>
      <c r="AC2078" s="227"/>
    </row>
    <row r="2079" spans="2:29">
      <c r="B2079" s="66" t="e">
        <f>LEFT(VLOOKUP(K2079,'TCon08 al 2019-02-26'!$A$1:$H$68,6,0),6)</f>
        <v>#N/A</v>
      </c>
      <c r="C2079" s="66" t="e">
        <f t="shared" si="141"/>
        <v>#N/A</v>
      </c>
      <c r="D2079" s="66" t="e">
        <f>VLOOKUP(K2079,'TCon08 al 2019-02-26'!$A$1:$H$68,8,0)</f>
        <v>#N/A</v>
      </c>
      <c r="E2079" s="221">
        <f t="shared" si="142"/>
        <v>1900</v>
      </c>
      <c r="F2079" s="66">
        <f t="shared" si="143"/>
        <v>0</v>
      </c>
      <c r="G2079" s="10" t="str">
        <f t="shared" si="144"/>
        <v>19000</v>
      </c>
      <c r="H2079" s="227"/>
      <c r="I2079" s="227"/>
      <c r="J2079" s="228"/>
      <c r="K2079" s="227"/>
      <c r="L2079" s="227"/>
      <c r="M2079" s="227"/>
      <c r="N2079" s="581"/>
      <c r="O2079" s="227"/>
      <c r="P2079" s="581"/>
      <c r="Q2079" s="227"/>
      <c r="R2079" s="227"/>
      <c r="S2079" s="227"/>
      <c r="T2079" s="227"/>
      <c r="U2079" s="227"/>
      <c r="V2079" s="227"/>
      <c r="W2079" s="227"/>
      <c r="X2079" s="227"/>
      <c r="Y2079" s="227"/>
      <c r="Z2079" s="227"/>
      <c r="AA2079" s="227"/>
      <c r="AB2079" s="227"/>
      <c r="AC2079" s="227"/>
    </row>
    <row r="2080" spans="2:29">
      <c r="B2080" s="66" t="e">
        <f>LEFT(VLOOKUP(K2080,'TCon08 al 2019-02-26'!$A$1:$H$68,6,0),6)</f>
        <v>#N/A</v>
      </c>
      <c r="C2080" s="66" t="e">
        <f t="shared" si="141"/>
        <v>#N/A</v>
      </c>
      <c r="D2080" s="66" t="e">
        <f>VLOOKUP(K2080,'TCon08 al 2019-02-26'!$A$1:$H$68,8,0)</f>
        <v>#N/A</v>
      </c>
      <c r="E2080" s="221">
        <f t="shared" si="142"/>
        <v>1900</v>
      </c>
      <c r="F2080" s="66">
        <f t="shared" si="143"/>
        <v>0</v>
      </c>
      <c r="G2080" s="10" t="str">
        <f t="shared" si="144"/>
        <v>19000</v>
      </c>
      <c r="H2080" s="227"/>
      <c r="I2080" s="227"/>
      <c r="J2080" s="228"/>
      <c r="K2080" s="227"/>
      <c r="L2080" s="227"/>
      <c r="M2080" s="227"/>
      <c r="N2080" s="581"/>
      <c r="O2080" s="227"/>
      <c r="P2080" s="581"/>
      <c r="Q2080" s="227"/>
      <c r="R2080" s="227"/>
      <c r="S2080" s="227"/>
      <c r="T2080" s="227"/>
      <c r="U2080" s="227"/>
      <c r="V2080" s="227"/>
      <c r="W2080" s="227"/>
      <c r="X2080" s="227"/>
      <c r="Y2080" s="227"/>
      <c r="Z2080" s="227"/>
      <c r="AA2080" s="227"/>
      <c r="AB2080" s="227"/>
      <c r="AC2080" s="227"/>
    </row>
    <row r="2081" spans="2:29">
      <c r="B2081" s="66" t="e">
        <f>LEFT(VLOOKUP(K2081,'TCon08 al 2019-02-26'!$A$1:$H$68,6,0),6)</f>
        <v>#N/A</v>
      </c>
      <c r="C2081" s="66" t="e">
        <f t="shared" si="141"/>
        <v>#N/A</v>
      </c>
      <c r="D2081" s="66" t="e">
        <f>VLOOKUP(K2081,'TCon08 al 2019-02-26'!$A$1:$H$68,8,0)</f>
        <v>#N/A</v>
      </c>
      <c r="E2081" s="221">
        <f t="shared" si="142"/>
        <v>1900</v>
      </c>
      <c r="F2081" s="66">
        <f t="shared" si="143"/>
        <v>0</v>
      </c>
      <c r="G2081" s="10" t="str">
        <f t="shared" si="144"/>
        <v>19000</v>
      </c>
      <c r="H2081" s="227"/>
      <c r="I2081" s="227"/>
      <c r="J2081" s="228"/>
      <c r="K2081" s="227"/>
      <c r="L2081" s="227"/>
      <c r="M2081" s="227"/>
      <c r="N2081" s="581"/>
      <c r="O2081" s="227"/>
      <c r="P2081" s="581"/>
      <c r="Q2081" s="227"/>
      <c r="R2081" s="227"/>
      <c r="S2081" s="227"/>
      <c r="T2081" s="227"/>
      <c r="U2081" s="227"/>
      <c r="V2081" s="227"/>
      <c r="W2081" s="227"/>
      <c r="X2081" s="227"/>
      <c r="Y2081" s="227"/>
      <c r="Z2081" s="227"/>
      <c r="AA2081" s="227"/>
      <c r="AB2081" s="227"/>
      <c r="AC2081" s="227"/>
    </row>
    <row r="2082" spans="2:29">
      <c r="B2082" s="66" t="e">
        <f>LEFT(VLOOKUP(K2082,'TCon08 al 2019-02-26'!$A$1:$H$68,6,0),6)</f>
        <v>#N/A</v>
      </c>
      <c r="C2082" s="66" t="e">
        <f t="shared" si="141"/>
        <v>#N/A</v>
      </c>
      <c r="D2082" s="66" t="e">
        <f>VLOOKUP(K2082,'TCon08 al 2019-02-26'!$A$1:$H$68,8,0)</f>
        <v>#N/A</v>
      </c>
      <c r="E2082" s="221">
        <f t="shared" si="142"/>
        <v>1900</v>
      </c>
      <c r="F2082" s="66">
        <f t="shared" si="143"/>
        <v>0</v>
      </c>
      <c r="G2082" s="10" t="str">
        <f t="shared" si="144"/>
        <v>19000</v>
      </c>
      <c r="H2082" s="227"/>
      <c r="I2082" s="227"/>
      <c r="J2082" s="228"/>
      <c r="K2082" s="227"/>
      <c r="L2082" s="227"/>
      <c r="M2082" s="227"/>
      <c r="N2082" s="581"/>
      <c r="O2082" s="227"/>
      <c r="P2082" s="581"/>
      <c r="Q2082" s="227"/>
      <c r="R2082" s="227"/>
      <c r="S2082" s="227"/>
      <c r="T2082" s="227"/>
      <c r="U2082" s="227"/>
      <c r="V2082" s="227"/>
      <c r="W2082" s="227"/>
      <c r="X2082" s="227"/>
      <c r="Y2082" s="227"/>
      <c r="Z2082" s="227"/>
      <c r="AA2082" s="227"/>
      <c r="AB2082" s="227"/>
      <c r="AC2082" s="227"/>
    </row>
    <row r="2083" spans="2:29">
      <c r="B2083" s="66" t="e">
        <f>LEFT(VLOOKUP(K2083,'TCon08 al 2019-02-26'!$A$1:$H$68,6,0),6)</f>
        <v>#N/A</v>
      </c>
      <c r="C2083" s="66" t="e">
        <f t="shared" si="141"/>
        <v>#N/A</v>
      </c>
      <c r="D2083" s="66" t="e">
        <f>VLOOKUP(K2083,'TCon08 al 2019-02-26'!$A$1:$H$68,8,0)</f>
        <v>#N/A</v>
      </c>
      <c r="E2083" s="221">
        <f t="shared" si="142"/>
        <v>1900</v>
      </c>
      <c r="F2083" s="66">
        <f t="shared" si="143"/>
        <v>0</v>
      </c>
      <c r="G2083" s="10" t="str">
        <f t="shared" si="144"/>
        <v>19000</v>
      </c>
      <c r="H2083" s="227"/>
      <c r="I2083" s="227"/>
      <c r="J2083" s="228"/>
      <c r="K2083" s="227"/>
      <c r="L2083" s="227"/>
      <c r="M2083" s="227"/>
      <c r="N2083" s="581"/>
      <c r="O2083" s="227"/>
      <c r="P2083" s="581"/>
      <c r="Q2083" s="227"/>
      <c r="R2083" s="227"/>
      <c r="S2083" s="227"/>
      <c r="T2083" s="227"/>
      <c r="U2083" s="227"/>
      <c r="V2083" s="227"/>
      <c r="W2083" s="227"/>
      <c r="X2083" s="227"/>
      <c r="Y2083" s="227"/>
      <c r="Z2083" s="227"/>
      <c r="AA2083" s="227"/>
      <c r="AB2083" s="227"/>
      <c r="AC2083" s="227"/>
    </row>
    <row r="2084" spans="2:29">
      <c r="B2084" s="66" t="e">
        <f>LEFT(VLOOKUP(K2084,'TCon08 al 2019-02-26'!$A$1:$H$68,6,0),6)</f>
        <v>#N/A</v>
      </c>
      <c r="C2084" s="66" t="e">
        <f t="shared" si="141"/>
        <v>#N/A</v>
      </c>
      <c r="D2084" s="66" t="e">
        <f>VLOOKUP(K2084,'TCon08 al 2019-02-26'!$A$1:$H$68,8,0)</f>
        <v>#N/A</v>
      </c>
      <c r="E2084" s="221">
        <f t="shared" si="142"/>
        <v>1900</v>
      </c>
      <c r="F2084" s="66">
        <f t="shared" si="143"/>
        <v>0</v>
      </c>
      <c r="G2084" s="10" t="str">
        <f t="shared" si="144"/>
        <v>19000</v>
      </c>
      <c r="H2084" s="227"/>
      <c r="I2084" s="227"/>
      <c r="J2084" s="228"/>
      <c r="K2084" s="227"/>
      <c r="L2084" s="227"/>
      <c r="M2084" s="227"/>
      <c r="N2084" s="581"/>
      <c r="O2084" s="227"/>
      <c r="P2084" s="581"/>
      <c r="Q2084" s="227"/>
      <c r="R2084" s="227"/>
      <c r="S2084" s="227"/>
      <c r="T2084" s="227"/>
      <c r="U2084" s="227"/>
      <c r="V2084" s="227"/>
      <c r="W2084" s="227"/>
      <c r="X2084" s="227"/>
      <c r="Y2084" s="227"/>
      <c r="Z2084" s="227"/>
      <c r="AA2084" s="227"/>
      <c r="AB2084" s="227"/>
      <c r="AC2084" s="227"/>
    </row>
    <row r="2085" spans="2:29">
      <c r="B2085" s="66" t="e">
        <f>LEFT(VLOOKUP(K2085,'TCon08 al 2019-02-26'!$A$1:$H$68,6,0),6)</f>
        <v>#N/A</v>
      </c>
      <c r="C2085" s="66" t="e">
        <f t="shared" si="141"/>
        <v>#N/A</v>
      </c>
      <c r="D2085" s="66" t="e">
        <f>VLOOKUP(K2085,'TCon08 al 2019-02-26'!$A$1:$H$68,8,0)</f>
        <v>#N/A</v>
      </c>
      <c r="E2085" s="221">
        <f t="shared" si="142"/>
        <v>1900</v>
      </c>
      <c r="F2085" s="66">
        <f t="shared" si="143"/>
        <v>0</v>
      </c>
      <c r="G2085" s="10" t="str">
        <f t="shared" si="144"/>
        <v>19000</v>
      </c>
      <c r="H2085" s="227"/>
      <c r="I2085" s="227"/>
      <c r="J2085" s="228"/>
      <c r="K2085" s="227"/>
      <c r="L2085" s="227"/>
      <c r="M2085" s="227"/>
      <c r="N2085" s="581"/>
      <c r="O2085" s="227"/>
      <c r="P2085" s="581"/>
      <c r="Q2085" s="227"/>
      <c r="R2085" s="227"/>
      <c r="S2085" s="227"/>
      <c r="T2085" s="227"/>
      <c r="U2085" s="227"/>
      <c r="V2085" s="227"/>
      <c r="W2085" s="227"/>
      <c r="X2085" s="227"/>
      <c r="Y2085" s="227"/>
      <c r="Z2085" s="227"/>
      <c r="AA2085" s="227"/>
      <c r="AB2085" s="227"/>
      <c r="AC2085" s="227"/>
    </row>
    <row r="2086" spans="2:29">
      <c r="B2086" s="66" t="e">
        <f>LEFT(VLOOKUP(K2086,'TCon08 al 2019-02-26'!$A$1:$H$68,6,0),6)</f>
        <v>#N/A</v>
      </c>
      <c r="C2086" s="66" t="e">
        <f t="shared" si="141"/>
        <v>#N/A</v>
      </c>
      <c r="D2086" s="66" t="e">
        <f>VLOOKUP(K2086,'TCon08 al 2019-02-26'!$A$1:$H$68,8,0)</f>
        <v>#N/A</v>
      </c>
      <c r="E2086" s="221">
        <f t="shared" si="142"/>
        <v>1900</v>
      </c>
      <c r="F2086" s="66">
        <f t="shared" si="143"/>
        <v>0</v>
      </c>
      <c r="G2086" s="10" t="str">
        <f t="shared" si="144"/>
        <v>19000</v>
      </c>
      <c r="H2086" s="227"/>
      <c r="I2086" s="227"/>
      <c r="J2086" s="228"/>
      <c r="K2086" s="227"/>
      <c r="L2086" s="227"/>
      <c r="M2086" s="227"/>
      <c r="N2086" s="581"/>
      <c r="O2086" s="227"/>
      <c r="P2086" s="581"/>
      <c r="Q2086" s="227"/>
      <c r="R2086" s="227"/>
      <c r="S2086" s="227"/>
      <c r="T2086" s="227"/>
      <c r="U2086" s="227"/>
      <c r="V2086" s="227"/>
      <c r="W2086" s="227"/>
      <c r="X2086" s="227"/>
      <c r="Y2086" s="227"/>
      <c r="Z2086" s="227"/>
      <c r="AA2086" s="227"/>
      <c r="AB2086" s="227"/>
      <c r="AC2086" s="227"/>
    </row>
    <row r="2087" spans="2:29">
      <c r="B2087" s="66" t="e">
        <f>LEFT(VLOOKUP(K2087,'TCon08 al 2019-02-26'!$A$1:$H$68,6,0),6)</f>
        <v>#N/A</v>
      </c>
      <c r="C2087" s="66" t="e">
        <f t="shared" si="141"/>
        <v>#N/A</v>
      </c>
      <c r="D2087" s="66" t="e">
        <f>VLOOKUP(K2087,'TCon08 al 2019-02-26'!$A$1:$H$68,8,0)</f>
        <v>#N/A</v>
      </c>
      <c r="E2087" s="221">
        <f t="shared" si="142"/>
        <v>1900</v>
      </c>
      <c r="F2087" s="66">
        <f t="shared" si="143"/>
        <v>0</v>
      </c>
      <c r="G2087" s="10" t="str">
        <f t="shared" si="144"/>
        <v>19000</v>
      </c>
      <c r="H2087" s="227"/>
      <c r="I2087" s="227"/>
      <c r="J2087" s="228"/>
      <c r="K2087" s="227"/>
      <c r="L2087" s="227"/>
      <c r="M2087" s="227"/>
      <c r="N2087" s="581"/>
      <c r="O2087" s="227"/>
      <c r="P2087" s="581"/>
      <c r="Q2087" s="227"/>
      <c r="R2087" s="227"/>
      <c r="S2087" s="227"/>
      <c r="T2087" s="227"/>
      <c r="U2087" s="227"/>
      <c r="V2087" s="227"/>
      <c r="W2087" s="227"/>
      <c r="X2087" s="227"/>
      <c r="Y2087" s="227"/>
      <c r="Z2087" s="227"/>
      <c r="AA2087" s="227"/>
      <c r="AB2087" s="227"/>
      <c r="AC2087" s="227"/>
    </row>
    <row r="2088" spans="2:29">
      <c r="B2088" s="66" t="e">
        <f>LEFT(VLOOKUP(K2088,'TCon08 al 2019-02-26'!$A$1:$H$68,6,0),6)</f>
        <v>#N/A</v>
      </c>
      <c r="C2088" s="66" t="e">
        <f t="shared" si="141"/>
        <v>#N/A</v>
      </c>
      <c r="D2088" s="66" t="e">
        <f>VLOOKUP(K2088,'TCon08 al 2019-02-26'!$A$1:$H$68,8,0)</f>
        <v>#N/A</v>
      </c>
      <c r="E2088" s="221">
        <f t="shared" si="142"/>
        <v>1900</v>
      </c>
      <c r="F2088" s="66">
        <f t="shared" si="143"/>
        <v>0</v>
      </c>
      <c r="G2088" s="10" t="str">
        <f t="shared" si="144"/>
        <v>19000</v>
      </c>
      <c r="H2088" s="227"/>
      <c r="I2088" s="227"/>
      <c r="J2088" s="228"/>
      <c r="K2088" s="227"/>
      <c r="L2088" s="227"/>
      <c r="M2088" s="227"/>
      <c r="N2088" s="581"/>
      <c r="O2088" s="227"/>
      <c r="P2088" s="581"/>
      <c r="Q2088" s="227"/>
      <c r="R2088" s="227"/>
      <c r="S2088" s="227"/>
      <c r="T2088" s="227"/>
      <c r="U2088" s="227"/>
      <c r="V2088" s="227"/>
      <c r="W2088" s="227"/>
      <c r="X2088" s="227"/>
      <c r="Y2088" s="227"/>
      <c r="Z2088" s="227"/>
      <c r="AA2088" s="227"/>
      <c r="AB2088" s="227"/>
      <c r="AC2088" s="227"/>
    </row>
    <row r="2089" spans="2:29">
      <c r="B2089" s="66" t="e">
        <f>LEFT(VLOOKUP(K2089,'TCon08 al 2019-02-26'!$A$1:$H$68,6,0),6)</f>
        <v>#N/A</v>
      </c>
      <c r="C2089" s="66" t="e">
        <f t="shared" si="141"/>
        <v>#N/A</v>
      </c>
      <c r="D2089" s="66" t="e">
        <f>VLOOKUP(K2089,'TCon08 al 2019-02-26'!$A$1:$H$68,8,0)</f>
        <v>#N/A</v>
      </c>
      <c r="E2089" s="221">
        <f t="shared" si="142"/>
        <v>1900</v>
      </c>
      <c r="F2089" s="66">
        <f t="shared" si="143"/>
        <v>0</v>
      </c>
      <c r="G2089" s="10" t="str">
        <f t="shared" si="144"/>
        <v>19000</v>
      </c>
      <c r="H2089" s="227"/>
      <c r="I2089" s="227"/>
      <c r="J2089" s="228"/>
      <c r="K2089" s="227"/>
      <c r="L2089" s="227"/>
      <c r="M2089" s="227"/>
      <c r="N2089" s="581"/>
      <c r="O2089" s="227"/>
      <c r="P2089" s="581"/>
      <c r="Q2089" s="227"/>
      <c r="R2089" s="227"/>
      <c r="S2089" s="227"/>
      <c r="T2089" s="227"/>
      <c r="U2089" s="227"/>
      <c r="V2089" s="227"/>
      <c r="W2089" s="227"/>
      <c r="X2089" s="227"/>
      <c r="Y2089" s="227"/>
      <c r="Z2089" s="227"/>
      <c r="AA2089" s="227"/>
      <c r="AB2089" s="227"/>
      <c r="AC2089" s="227"/>
    </row>
    <row r="2090" spans="2:29">
      <c r="B2090" s="66" t="e">
        <f>LEFT(VLOOKUP(K2090,'TCon08 al 2019-02-26'!$A$1:$H$68,6,0),6)</f>
        <v>#N/A</v>
      </c>
      <c r="C2090" s="66" t="e">
        <f t="shared" si="141"/>
        <v>#N/A</v>
      </c>
      <c r="D2090" s="66" t="e">
        <f>VLOOKUP(K2090,'TCon08 al 2019-02-26'!$A$1:$H$68,8,0)</f>
        <v>#N/A</v>
      </c>
      <c r="E2090" s="221">
        <f t="shared" si="142"/>
        <v>1900</v>
      </c>
      <c r="F2090" s="66">
        <f t="shared" si="143"/>
        <v>0</v>
      </c>
      <c r="G2090" s="10" t="str">
        <f t="shared" si="144"/>
        <v>19000</v>
      </c>
      <c r="H2090" s="227"/>
      <c r="I2090" s="227"/>
      <c r="J2090" s="228"/>
      <c r="K2090" s="227"/>
      <c r="L2090" s="227"/>
      <c r="M2090" s="227"/>
      <c r="N2090" s="581"/>
      <c r="O2090" s="227"/>
      <c r="P2090" s="581"/>
      <c r="Q2090" s="227"/>
      <c r="R2090" s="227"/>
      <c r="S2090" s="227"/>
      <c r="T2090" s="227"/>
      <c r="U2090" s="227"/>
      <c r="V2090" s="227"/>
      <c r="W2090" s="227"/>
      <c r="X2090" s="227"/>
      <c r="Y2090" s="227"/>
      <c r="Z2090" s="227"/>
      <c r="AA2090" s="227"/>
      <c r="AB2090" s="227"/>
      <c r="AC2090" s="227"/>
    </row>
    <row r="2091" spans="2:29">
      <c r="B2091" s="66" t="e">
        <f>LEFT(VLOOKUP(K2091,'TCon08 al 2019-02-26'!$A$1:$H$68,6,0),6)</f>
        <v>#N/A</v>
      </c>
      <c r="C2091" s="66" t="e">
        <f t="shared" si="141"/>
        <v>#N/A</v>
      </c>
      <c r="D2091" s="66" t="e">
        <f>VLOOKUP(K2091,'TCon08 al 2019-02-26'!$A$1:$H$68,8,0)</f>
        <v>#N/A</v>
      </c>
      <c r="E2091" s="221">
        <f t="shared" si="142"/>
        <v>1900</v>
      </c>
      <c r="F2091" s="66">
        <f t="shared" si="143"/>
        <v>0</v>
      </c>
      <c r="G2091" s="10" t="str">
        <f t="shared" si="144"/>
        <v>19000</v>
      </c>
      <c r="H2091" s="227"/>
      <c r="I2091" s="227"/>
      <c r="J2091" s="228"/>
      <c r="K2091" s="227"/>
      <c r="L2091" s="227"/>
      <c r="M2091" s="227"/>
      <c r="N2091" s="581"/>
      <c r="O2091" s="227"/>
      <c r="P2091" s="581"/>
      <c r="Q2091" s="227"/>
      <c r="R2091" s="227"/>
      <c r="S2091" s="227"/>
      <c r="T2091" s="227"/>
      <c r="U2091" s="227"/>
      <c r="V2091" s="227"/>
      <c r="W2091" s="227"/>
      <c r="X2091" s="227"/>
      <c r="Y2091" s="227"/>
      <c r="Z2091" s="227"/>
      <c r="AA2091" s="227"/>
      <c r="AB2091" s="227"/>
      <c r="AC2091" s="227"/>
    </row>
    <row r="2092" spans="2:29">
      <c r="B2092" s="66" t="e">
        <f>LEFT(VLOOKUP(K2092,'TCon08 al 2019-02-26'!$A$1:$H$68,6,0),6)</f>
        <v>#N/A</v>
      </c>
      <c r="C2092" s="66" t="e">
        <f t="shared" si="141"/>
        <v>#N/A</v>
      </c>
      <c r="D2092" s="66" t="e">
        <f>VLOOKUP(K2092,'TCon08 al 2019-02-26'!$A$1:$H$68,8,0)</f>
        <v>#N/A</v>
      </c>
      <c r="E2092" s="221">
        <f t="shared" si="142"/>
        <v>1900</v>
      </c>
      <c r="F2092" s="66">
        <f t="shared" si="143"/>
        <v>0</v>
      </c>
      <c r="G2092" s="10" t="str">
        <f t="shared" si="144"/>
        <v>19000</v>
      </c>
      <c r="H2092" s="227"/>
      <c r="I2092" s="227"/>
      <c r="J2092" s="228"/>
      <c r="K2092" s="227"/>
      <c r="L2092" s="227"/>
      <c r="M2092" s="227"/>
      <c r="N2092" s="581"/>
      <c r="O2092" s="227"/>
      <c r="P2092" s="581"/>
      <c r="Q2092" s="227"/>
      <c r="R2092" s="227"/>
      <c r="S2092" s="227"/>
      <c r="T2092" s="227"/>
      <c r="U2092" s="227"/>
      <c r="V2092" s="227"/>
      <c r="W2092" s="227"/>
      <c r="X2092" s="227"/>
      <c r="Y2092" s="227"/>
      <c r="Z2092" s="227"/>
      <c r="AA2092" s="227"/>
      <c r="AB2092" s="227"/>
      <c r="AC2092" s="227"/>
    </row>
    <row r="2093" spans="2:29">
      <c r="B2093" s="66" t="e">
        <f>LEFT(VLOOKUP(K2093,'TCon08 al 2019-02-26'!$A$1:$H$68,6,0),6)</f>
        <v>#N/A</v>
      </c>
      <c r="C2093" s="66" t="e">
        <f t="shared" si="141"/>
        <v>#N/A</v>
      </c>
      <c r="D2093" s="66" t="e">
        <f>VLOOKUP(K2093,'TCon08 al 2019-02-26'!$A$1:$H$68,8,0)</f>
        <v>#N/A</v>
      </c>
      <c r="E2093" s="221">
        <f t="shared" si="142"/>
        <v>1900</v>
      </c>
      <c r="F2093" s="66">
        <f t="shared" si="143"/>
        <v>0</v>
      </c>
      <c r="G2093" s="10" t="str">
        <f t="shared" si="144"/>
        <v>19000</v>
      </c>
      <c r="H2093" s="227"/>
      <c r="I2093" s="227"/>
      <c r="J2093" s="228"/>
      <c r="K2093" s="227"/>
      <c r="L2093" s="227"/>
      <c r="M2093" s="227"/>
      <c r="N2093" s="581"/>
      <c r="O2093" s="227"/>
      <c r="P2093" s="581"/>
      <c r="Q2093" s="227"/>
      <c r="R2093" s="227"/>
      <c r="S2093" s="227"/>
      <c r="T2093" s="227"/>
      <c r="U2093" s="227"/>
      <c r="V2093" s="227"/>
      <c r="W2093" s="227"/>
      <c r="X2093" s="227"/>
      <c r="Y2093" s="227"/>
      <c r="Z2093" s="227"/>
      <c r="AA2093" s="227"/>
      <c r="AB2093" s="227"/>
      <c r="AC2093" s="227"/>
    </row>
    <row r="2094" spans="2:29">
      <c r="B2094" s="66" t="e">
        <f>LEFT(VLOOKUP(K2094,'TCon08 al 2019-02-26'!$A$1:$H$68,6,0),6)</f>
        <v>#N/A</v>
      </c>
      <c r="C2094" s="66" t="e">
        <f t="shared" si="141"/>
        <v>#N/A</v>
      </c>
      <c r="D2094" s="66" t="e">
        <f>VLOOKUP(K2094,'TCon08 al 2019-02-26'!$A$1:$H$68,8,0)</f>
        <v>#N/A</v>
      </c>
      <c r="E2094" s="221">
        <f t="shared" si="142"/>
        <v>1900</v>
      </c>
      <c r="F2094" s="66">
        <f t="shared" si="143"/>
        <v>0</v>
      </c>
      <c r="G2094" s="10" t="str">
        <f t="shared" si="144"/>
        <v>19000</v>
      </c>
      <c r="H2094" s="227"/>
      <c r="I2094" s="227"/>
      <c r="J2094" s="228"/>
      <c r="K2094" s="227"/>
      <c r="L2094" s="227"/>
      <c r="M2094" s="227"/>
      <c r="N2094" s="581"/>
      <c r="O2094" s="227"/>
      <c r="P2094" s="581"/>
      <c r="Q2094" s="227"/>
      <c r="R2094" s="227"/>
      <c r="S2094" s="227"/>
      <c r="T2094" s="227"/>
      <c r="U2094" s="227"/>
      <c r="V2094" s="227"/>
      <c r="W2094" s="227"/>
      <c r="X2094" s="227"/>
      <c r="Y2094" s="227"/>
      <c r="Z2094" s="227"/>
      <c r="AA2094" s="227"/>
      <c r="AB2094" s="227"/>
      <c r="AC2094" s="227"/>
    </row>
    <row r="2095" spans="2:29">
      <c r="B2095" s="66" t="e">
        <f>LEFT(VLOOKUP(K2095,'TCon08 al 2019-02-26'!$A$1:$H$68,6,0),6)</f>
        <v>#N/A</v>
      </c>
      <c r="C2095" s="66" t="e">
        <f t="shared" si="141"/>
        <v>#N/A</v>
      </c>
      <c r="D2095" s="66" t="e">
        <f>VLOOKUP(K2095,'TCon08 al 2019-02-26'!$A$1:$H$68,8,0)</f>
        <v>#N/A</v>
      </c>
      <c r="E2095" s="221">
        <f t="shared" si="142"/>
        <v>1900</v>
      </c>
      <c r="F2095" s="66">
        <f t="shared" si="143"/>
        <v>0</v>
      </c>
      <c r="G2095" s="10" t="str">
        <f t="shared" si="144"/>
        <v>19000</v>
      </c>
      <c r="H2095" s="227"/>
      <c r="I2095" s="227"/>
      <c r="J2095" s="228"/>
      <c r="K2095" s="227"/>
      <c r="L2095" s="227"/>
      <c r="M2095" s="227"/>
      <c r="N2095" s="581"/>
      <c r="O2095" s="227"/>
      <c r="P2095" s="581"/>
      <c r="Q2095" s="227"/>
      <c r="R2095" s="227"/>
      <c r="S2095" s="227"/>
      <c r="T2095" s="227"/>
      <c r="U2095" s="227"/>
      <c r="V2095" s="227"/>
      <c r="W2095" s="227"/>
      <c r="X2095" s="227"/>
      <c r="Y2095" s="227"/>
      <c r="Z2095" s="227"/>
      <c r="AA2095" s="227"/>
      <c r="AB2095" s="227"/>
      <c r="AC2095" s="227"/>
    </row>
    <row r="2096" spans="2:29">
      <c r="B2096" s="66" t="e">
        <f>LEFT(VLOOKUP(K2096,'TCon08 al 2019-02-26'!$A$1:$H$68,6,0),6)</f>
        <v>#N/A</v>
      </c>
      <c r="C2096" s="66" t="e">
        <f t="shared" si="141"/>
        <v>#N/A</v>
      </c>
      <c r="D2096" s="66" t="e">
        <f>VLOOKUP(K2096,'TCon08 al 2019-02-26'!$A$1:$H$68,8,0)</f>
        <v>#N/A</v>
      </c>
      <c r="E2096" s="221">
        <f t="shared" si="142"/>
        <v>1900</v>
      </c>
      <c r="F2096" s="66">
        <f t="shared" si="143"/>
        <v>0</v>
      </c>
      <c r="G2096" s="10" t="str">
        <f t="shared" si="144"/>
        <v>19000</v>
      </c>
      <c r="H2096" s="227"/>
      <c r="I2096" s="227"/>
      <c r="J2096" s="228"/>
      <c r="K2096" s="227"/>
      <c r="L2096" s="227"/>
      <c r="M2096" s="227"/>
      <c r="N2096" s="581"/>
      <c r="O2096" s="227"/>
      <c r="P2096" s="581"/>
      <c r="Q2096" s="227"/>
      <c r="R2096" s="227"/>
      <c r="S2096" s="227"/>
      <c r="T2096" s="227"/>
      <c r="U2096" s="227"/>
      <c r="V2096" s="227"/>
      <c r="W2096" s="227"/>
      <c r="X2096" s="227"/>
      <c r="Y2096" s="227"/>
      <c r="Z2096" s="227"/>
      <c r="AA2096" s="227"/>
      <c r="AB2096" s="227"/>
      <c r="AC2096" s="227"/>
    </row>
    <row r="2097" spans="2:29">
      <c r="B2097" s="66" t="e">
        <f>LEFT(VLOOKUP(K2097,'TCon08 al 2019-02-26'!$A$1:$H$68,6,0),6)</f>
        <v>#N/A</v>
      </c>
      <c r="C2097" s="66" t="e">
        <f t="shared" ref="C2097:C2160" si="145">CONCATENATE(MID(B2097,1,1),".",MID(B2097,2,1),".",MID(B2097,3,2),".",MID(B2097,5,2))</f>
        <v>#N/A</v>
      </c>
      <c r="D2097" s="66" t="e">
        <f>VLOOKUP(K2097,'TCon08 al 2019-02-26'!$A$1:$H$68,8,0)</f>
        <v>#N/A</v>
      </c>
      <c r="E2097" s="221">
        <f t="shared" ref="E2097:E2160" si="146">YEAR(J2097)</f>
        <v>1900</v>
      </c>
      <c r="F2097" s="66">
        <f t="shared" si="143"/>
        <v>0</v>
      </c>
      <c r="G2097" s="10" t="str">
        <f t="shared" si="144"/>
        <v>19000</v>
      </c>
      <c r="H2097" s="227"/>
      <c r="I2097" s="227"/>
      <c r="J2097" s="228"/>
      <c r="K2097" s="227"/>
      <c r="L2097" s="227"/>
      <c r="M2097" s="227"/>
      <c r="N2097" s="581"/>
      <c r="O2097" s="227"/>
      <c r="P2097" s="581"/>
      <c r="Q2097" s="227"/>
      <c r="R2097" s="227"/>
      <c r="S2097" s="227"/>
      <c r="T2097" s="227"/>
      <c r="U2097" s="227"/>
      <c r="V2097" s="227"/>
      <c r="W2097" s="227"/>
      <c r="X2097" s="227"/>
      <c r="Y2097" s="227"/>
      <c r="Z2097" s="227"/>
      <c r="AA2097" s="227"/>
      <c r="AB2097" s="227"/>
      <c r="AC2097" s="227"/>
    </row>
    <row r="2098" spans="2:29">
      <c r="B2098" s="66" t="e">
        <f>LEFT(VLOOKUP(K2098,'TCon08 al 2019-02-26'!$A$1:$H$68,6,0),6)</f>
        <v>#N/A</v>
      </c>
      <c r="C2098" s="66" t="e">
        <f t="shared" si="145"/>
        <v>#N/A</v>
      </c>
      <c r="D2098" s="66" t="e">
        <f>VLOOKUP(K2098,'TCon08 al 2019-02-26'!$A$1:$H$68,8,0)</f>
        <v>#N/A</v>
      </c>
      <c r="E2098" s="221">
        <f t="shared" si="146"/>
        <v>1900</v>
      </c>
      <c r="F2098" s="66">
        <f t="shared" si="143"/>
        <v>0</v>
      </c>
      <c r="G2098" s="10" t="str">
        <f t="shared" si="144"/>
        <v>19000</v>
      </c>
      <c r="H2098" s="227"/>
      <c r="I2098" s="227"/>
      <c r="J2098" s="228"/>
      <c r="K2098" s="227"/>
      <c r="L2098" s="227"/>
      <c r="M2098" s="227"/>
      <c r="N2098" s="581"/>
      <c r="O2098" s="227"/>
      <c r="P2098" s="581"/>
      <c r="Q2098" s="227"/>
      <c r="R2098" s="227"/>
      <c r="S2098" s="227"/>
      <c r="T2098" s="227"/>
      <c r="U2098" s="227"/>
      <c r="V2098" s="227"/>
      <c r="W2098" s="227"/>
      <c r="X2098" s="227"/>
      <c r="Y2098" s="227"/>
      <c r="Z2098" s="227"/>
      <c r="AA2098" s="227"/>
      <c r="AB2098" s="227"/>
      <c r="AC2098" s="227"/>
    </row>
    <row r="2099" spans="2:29">
      <c r="B2099" s="66" t="e">
        <f>LEFT(VLOOKUP(K2099,'TCon08 al 2019-02-26'!$A$1:$H$68,6,0),6)</f>
        <v>#N/A</v>
      </c>
      <c r="C2099" s="66" t="e">
        <f t="shared" si="145"/>
        <v>#N/A</v>
      </c>
      <c r="D2099" s="66" t="e">
        <f>VLOOKUP(K2099,'TCon08 al 2019-02-26'!$A$1:$H$68,8,0)</f>
        <v>#N/A</v>
      </c>
      <c r="E2099" s="221">
        <f t="shared" si="146"/>
        <v>1900</v>
      </c>
      <c r="F2099" s="66">
        <f t="shared" si="143"/>
        <v>0</v>
      </c>
      <c r="G2099" s="10" t="str">
        <f t="shared" si="144"/>
        <v>19000</v>
      </c>
      <c r="H2099" s="227"/>
      <c r="I2099" s="227"/>
      <c r="J2099" s="228"/>
      <c r="K2099" s="227"/>
      <c r="L2099" s="227"/>
      <c r="M2099" s="227"/>
      <c r="N2099" s="581"/>
      <c r="O2099" s="227"/>
      <c r="P2099" s="581"/>
      <c r="Q2099" s="227"/>
      <c r="R2099" s="227"/>
      <c r="S2099" s="227"/>
      <c r="T2099" s="227"/>
      <c r="U2099" s="227"/>
      <c r="V2099" s="227"/>
      <c r="W2099" s="227"/>
      <c r="X2099" s="227"/>
      <c r="Y2099" s="227"/>
      <c r="Z2099" s="227"/>
      <c r="AA2099" s="227"/>
      <c r="AB2099" s="227"/>
      <c r="AC2099" s="227"/>
    </row>
    <row r="2100" spans="2:29">
      <c r="B2100" s="66" t="e">
        <f>LEFT(VLOOKUP(K2100,'TCon08 al 2019-02-26'!$A$1:$H$68,6,0),6)</f>
        <v>#N/A</v>
      </c>
      <c r="C2100" s="66" t="e">
        <f t="shared" si="145"/>
        <v>#N/A</v>
      </c>
      <c r="D2100" s="66" t="e">
        <f>VLOOKUP(K2100,'TCon08 al 2019-02-26'!$A$1:$H$68,8,0)</f>
        <v>#N/A</v>
      </c>
      <c r="E2100" s="221">
        <f t="shared" si="146"/>
        <v>1900</v>
      </c>
      <c r="F2100" s="66">
        <f t="shared" si="143"/>
        <v>0</v>
      </c>
      <c r="G2100" s="10" t="str">
        <f t="shared" si="144"/>
        <v>19000</v>
      </c>
      <c r="H2100" s="227"/>
      <c r="I2100" s="227"/>
      <c r="J2100" s="228"/>
      <c r="K2100" s="227"/>
      <c r="L2100" s="227"/>
      <c r="M2100" s="227"/>
      <c r="N2100" s="581"/>
      <c r="O2100" s="227"/>
      <c r="P2100" s="581"/>
      <c r="Q2100" s="227"/>
      <c r="R2100" s="227"/>
      <c r="S2100" s="227"/>
      <c r="T2100" s="227"/>
      <c r="U2100" s="227"/>
      <c r="V2100" s="227"/>
      <c r="W2100" s="227"/>
      <c r="X2100" s="227"/>
      <c r="Y2100" s="227"/>
      <c r="Z2100" s="227"/>
      <c r="AA2100" s="227"/>
      <c r="AB2100" s="227"/>
      <c r="AC2100" s="227"/>
    </row>
    <row r="2101" spans="2:29">
      <c r="B2101" s="66" t="e">
        <f>LEFT(VLOOKUP(K2101,'TCon08 al 2019-02-26'!$A$1:$H$68,6,0),6)</f>
        <v>#N/A</v>
      </c>
      <c r="C2101" s="66" t="e">
        <f t="shared" si="145"/>
        <v>#N/A</v>
      </c>
      <c r="D2101" s="66" t="e">
        <f>VLOOKUP(K2101,'TCon08 al 2019-02-26'!$A$1:$H$68,8,0)</f>
        <v>#N/A</v>
      </c>
      <c r="E2101" s="221">
        <f t="shared" si="146"/>
        <v>1900</v>
      </c>
      <c r="F2101" s="66">
        <f t="shared" si="143"/>
        <v>0</v>
      </c>
      <c r="G2101" s="10" t="str">
        <f t="shared" si="144"/>
        <v>19000</v>
      </c>
      <c r="H2101" s="227"/>
      <c r="I2101" s="227"/>
      <c r="J2101" s="228"/>
      <c r="K2101" s="227"/>
      <c r="L2101" s="227"/>
      <c r="M2101" s="227"/>
      <c r="N2101" s="581"/>
      <c r="O2101" s="227"/>
      <c r="P2101" s="581"/>
      <c r="Q2101" s="227"/>
      <c r="R2101" s="227"/>
      <c r="S2101" s="227"/>
      <c r="T2101" s="227"/>
      <c r="U2101" s="227"/>
      <c r="V2101" s="227"/>
      <c r="W2101" s="227"/>
      <c r="X2101" s="227"/>
      <c r="Y2101" s="227"/>
      <c r="Z2101" s="227"/>
      <c r="AA2101" s="227"/>
      <c r="AB2101" s="227"/>
      <c r="AC2101" s="227"/>
    </row>
    <row r="2102" spans="2:29">
      <c r="B2102" s="66" t="e">
        <f>LEFT(VLOOKUP(K2102,'TCon08 al 2019-02-26'!$A$1:$H$68,6,0),6)</f>
        <v>#N/A</v>
      </c>
      <c r="C2102" s="66" t="e">
        <f t="shared" si="145"/>
        <v>#N/A</v>
      </c>
      <c r="D2102" s="66" t="e">
        <f>VLOOKUP(K2102,'TCon08 al 2019-02-26'!$A$1:$H$68,8,0)</f>
        <v>#N/A</v>
      </c>
      <c r="E2102" s="221">
        <f t="shared" si="146"/>
        <v>1900</v>
      </c>
      <c r="F2102" s="66">
        <f t="shared" si="143"/>
        <v>0</v>
      </c>
      <c r="G2102" s="10" t="str">
        <f t="shared" si="144"/>
        <v>19000</v>
      </c>
      <c r="H2102" s="227"/>
      <c r="I2102" s="227"/>
      <c r="J2102" s="228"/>
      <c r="K2102" s="227"/>
      <c r="L2102" s="227"/>
      <c r="M2102" s="227"/>
      <c r="N2102" s="581"/>
      <c r="O2102" s="227"/>
      <c r="P2102" s="581"/>
      <c r="Q2102" s="227"/>
      <c r="R2102" s="227"/>
      <c r="S2102" s="227"/>
      <c r="T2102" s="227"/>
      <c r="U2102" s="227"/>
      <c r="V2102" s="227"/>
      <c r="W2102" s="227"/>
      <c r="X2102" s="227"/>
      <c r="Y2102" s="227"/>
      <c r="Z2102" s="227"/>
      <c r="AA2102" s="227"/>
      <c r="AB2102" s="227"/>
      <c r="AC2102" s="227"/>
    </row>
    <row r="2103" spans="2:29">
      <c r="B2103" s="66" t="e">
        <f>LEFT(VLOOKUP(K2103,'TCon08 al 2019-02-26'!$A$1:$H$68,6,0),6)</f>
        <v>#N/A</v>
      </c>
      <c r="C2103" s="66" t="e">
        <f t="shared" si="145"/>
        <v>#N/A</v>
      </c>
      <c r="D2103" s="66" t="e">
        <f>VLOOKUP(K2103,'TCon08 al 2019-02-26'!$A$1:$H$68,8,0)</f>
        <v>#N/A</v>
      </c>
      <c r="E2103" s="221">
        <f t="shared" si="146"/>
        <v>1900</v>
      </c>
      <c r="F2103" s="66">
        <f t="shared" si="143"/>
        <v>0</v>
      </c>
      <c r="G2103" s="10" t="str">
        <f t="shared" si="144"/>
        <v>19000</v>
      </c>
      <c r="H2103" s="227"/>
      <c r="I2103" s="227"/>
      <c r="J2103" s="228"/>
      <c r="K2103" s="227"/>
      <c r="L2103" s="227"/>
      <c r="M2103" s="227"/>
      <c r="N2103" s="581"/>
      <c r="O2103" s="227"/>
      <c r="P2103" s="581"/>
      <c r="Q2103" s="227"/>
      <c r="R2103" s="227"/>
      <c r="S2103" s="227"/>
      <c r="T2103" s="227"/>
      <c r="U2103" s="227"/>
      <c r="V2103" s="227"/>
      <c r="W2103" s="227"/>
      <c r="X2103" s="227"/>
      <c r="Y2103" s="227"/>
      <c r="Z2103" s="227"/>
      <c r="AA2103" s="227"/>
      <c r="AB2103" s="227"/>
      <c r="AC2103" s="227"/>
    </row>
    <row r="2104" spans="2:29">
      <c r="B2104" s="66" t="e">
        <f>LEFT(VLOOKUP(K2104,'TCon08 al 2019-02-26'!$A$1:$H$68,6,0),6)</f>
        <v>#N/A</v>
      </c>
      <c r="C2104" s="66" t="e">
        <f t="shared" si="145"/>
        <v>#N/A</v>
      </c>
      <c r="D2104" s="66" t="e">
        <f>VLOOKUP(K2104,'TCon08 al 2019-02-26'!$A$1:$H$68,8,0)</f>
        <v>#N/A</v>
      </c>
      <c r="E2104" s="221">
        <f t="shared" si="146"/>
        <v>1900</v>
      </c>
      <c r="F2104" s="66">
        <f t="shared" si="143"/>
        <v>0</v>
      </c>
      <c r="G2104" s="10" t="str">
        <f t="shared" si="144"/>
        <v>19000</v>
      </c>
      <c r="H2104" s="227"/>
      <c r="I2104" s="227"/>
      <c r="J2104" s="228"/>
      <c r="K2104" s="227"/>
      <c r="L2104" s="227"/>
      <c r="M2104" s="227"/>
      <c r="N2104" s="581"/>
      <c r="O2104" s="227"/>
      <c r="P2104" s="581"/>
      <c r="Q2104" s="227"/>
      <c r="R2104" s="227"/>
      <c r="S2104" s="227"/>
      <c r="T2104" s="227"/>
      <c r="U2104" s="227"/>
      <c r="V2104" s="227"/>
      <c r="W2104" s="227"/>
      <c r="X2104" s="227"/>
      <c r="Y2104" s="227"/>
      <c r="Z2104" s="227"/>
      <c r="AA2104" s="227"/>
      <c r="AB2104" s="227"/>
      <c r="AC2104" s="227"/>
    </row>
    <row r="2105" spans="2:29">
      <c r="B2105" s="66" t="e">
        <f>LEFT(VLOOKUP(K2105,'TCon08 al 2019-02-26'!$A$1:$H$68,6,0),6)</f>
        <v>#N/A</v>
      </c>
      <c r="C2105" s="66" t="e">
        <f t="shared" si="145"/>
        <v>#N/A</v>
      </c>
      <c r="D2105" s="66" t="e">
        <f>VLOOKUP(K2105,'TCon08 al 2019-02-26'!$A$1:$H$68,8,0)</f>
        <v>#N/A</v>
      </c>
      <c r="E2105" s="221">
        <f t="shared" si="146"/>
        <v>1900</v>
      </c>
      <c r="F2105" s="66">
        <f t="shared" si="143"/>
        <v>0</v>
      </c>
      <c r="G2105" s="10" t="str">
        <f t="shared" si="144"/>
        <v>19000</v>
      </c>
      <c r="H2105" s="227"/>
      <c r="I2105" s="227"/>
      <c r="J2105" s="228"/>
      <c r="K2105" s="227"/>
      <c r="L2105" s="227"/>
      <c r="M2105" s="227"/>
      <c r="N2105" s="581"/>
      <c r="O2105" s="227"/>
      <c r="P2105" s="581"/>
      <c r="Q2105" s="227"/>
      <c r="R2105" s="227"/>
      <c r="S2105" s="227"/>
      <c r="T2105" s="227"/>
      <c r="U2105" s="227"/>
      <c r="V2105" s="227"/>
      <c r="W2105" s="227"/>
      <c r="X2105" s="227"/>
      <c r="Y2105" s="227"/>
      <c r="Z2105" s="227"/>
      <c r="AA2105" s="227"/>
      <c r="AB2105" s="227"/>
      <c r="AC2105" s="227"/>
    </row>
    <row r="2106" spans="2:29">
      <c r="B2106" s="66" t="e">
        <f>LEFT(VLOOKUP(K2106,'TCon08 al 2019-02-26'!$A$1:$H$68,6,0),6)</f>
        <v>#N/A</v>
      </c>
      <c r="C2106" s="66" t="e">
        <f t="shared" si="145"/>
        <v>#N/A</v>
      </c>
      <c r="D2106" s="66" t="e">
        <f>VLOOKUP(K2106,'TCon08 al 2019-02-26'!$A$1:$H$68,8,0)</f>
        <v>#N/A</v>
      </c>
      <c r="E2106" s="221">
        <f t="shared" si="146"/>
        <v>1900</v>
      </c>
      <c r="F2106" s="66">
        <f t="shared" si="143"/>
        <v>0</v>
      </c>
      <c r="G2106" s="10" t="str">
        <f t="shared" si="144"/>
        <v>19000</v>
      </c>
      <c r="H2106" s="227"/>
      <c r="I2106" s="227"/>
      <c r="J2106" s="228"/>
      <c r="K2106" s="227"/>
      <c r="L2106" s="227"/>
      <c r="M2106" s="227"/>
      <c r="N2106" s="581"/>
      <c r="O2106" s="227"/>
      <c r="P2106" s="581"/>
      <c r="Q2106" s="227"/>
      <c r="R2106" s="227"/>
      <c r="S2106" s="227"/>
      <c r="T2106" s="227"/>
      <c r="U2106" s="227"/>
      <c r="V2106" s="227"/>
      <c r="W2106" s="227"/>
      <c r="X2106" s="227"/>
      <c r="Y2106" s="227"/>
      <c r="Z2106" s="227"/>
      <c r="AA2106" s="227"/>
      <c r="AB2106" s="227"/>
      <c r="AC2106" s="227"/>
    </row>
    <row r="2107" spans="2:29">
      <c r="B2107" s="66" t="e">
        <f>LEFT(VLOOKUP(K2107,'TCon08 al 2019-02-26'!$A$1:$H$68,6,0),6)</f>
        <v>#N/A</v>
      </c>
      <c r="C2107" s="66" t="e">
        <f t="shared" si="145"/>
        <v>#N/A</v>
      </c>
      <c r="D2107" s="66" t="e">
        <f>VLOOKUP(K2107,'TCon08 al 2019-02-26'!$A$1:$H$68,8,0)</f>
        <v>#N/A</v>
      </c>
      <c r="E2107" s="221">
        <f t="shared" si="146"/>
        <v>1900</v>
      </c>
      <c r="F2107" s="66">
        <f t="shared" si="143"/>
        <v>0</v>
      </c>
      <c r="G2107" s="10" t="str">
        <f t="shared" si="144"/>
        <v>19000</v>
      </c>
      <c r="H2107" s="227"/>
      <c r="I2107" s="227"/>
      <c r="J2107" s="228"/>
      <c r="K2107" s="227"/>
      <c r="L2107" s="227"/>
      <c r="M2107" s="227"/>
      <c r="N2107" s="581"/>
      <c r="O2107" s="227"/>
      <c r="P2107" s="581"/>
      <c r="Q2107" s="227"/>
      <c r="R2107" s="227"/>
      <c r="S2107" s="227"/>
      <c r="T2107" s="227"/>
      <c r="U2107" s="227"/>
      <c r="V2107" s="227"/>
      <c r="W2107" s="227"/>
      <c r="X2107" s="227"/>
      <c r="Y2107" s="227"/>
      <c r="Z2107" s="227"/>
      <c r="AA2107" s="227"/>
      <c r="AB2107" s="227"/>
      <c r="AC2107" s="227"/>
    </row>
    <row r="2108" spans="2:29">
      <c r="B2108" s="66" t="e">
        <f>LEFT(VLOOKUP(K2108,'TCon08 al 2019-02-26'!$A$1:$H$68,6,0),6)</f>
        <v>#N/A</v>
      </c>
      <c r="C2108" s="66" t="e">
        <f t="shared" si="145"/>
        <v>#N/A</v>
      </c>
      <c r="D2108" s="66" t="e">
        <f>VLOOKUP(K2108,'TCon08 al 2019-02-26'!$A$1:$H$68,8,0)</f>
        <v>#N/A</v>
      </c>
      <c r="E2108" s="221">
        <f t="shared" si="146"/>
        <v>1900</v>
      </c>
      <c r="F2108" s="66">
        <f t="shared" si="143"/>
        <v>0</v>
      </c>
      <c r="G2108" s="10" t="str">
        <f t="shared" si="144"/>
        <v>19000</v>
      </c>
      <c r="H2108" s="227"/>
      <c r="I2108" s="227"/>
      <c r="J2108" s="228"/>
      <c r="K2108" s="227"/>
      <c r="L2108" s="227"/>
      <c r="M2108" s="227"/>
      <c r="N2108" s="581"/>
      <c r="O2108" s="227"/>
      <c r="P2108" s="581"/>
      <c r="Q2108" s="227"/>
      <c r="R2108" s="227"/>
      <c r="S2108" s="227"/>
      <c r="T2108" s="227"/>
      <c r="U2108" s="227"/>
      <c r="V2108" s="227"/>
      <c r="W2108" s="227"/>
      <c r="X2108" s="227"/>
      <c r="Y2108" s="227"/>
      <c r="Z2108" s="227"/>
      <c r="AA2108" s="227"/>
      <c r="AB2108" s="227"/>
      <c r="AC2108" s="227"/>
    </row>
    <row r="2109" spans="2:29">
      <c r="B2109" s="66" t="e">
        <f>LEFT(VLOOKUP(K2109,'TCon08 al 2019-02-26'!$A$1:$H$68,6,0),6)</f>
        <v>#N/A</v>
      </c>
      <c r="C2109" s="66" t="e">
        <f t="shared" si="145"/>
        <v>#N/A</v>
      </c>
      <c r="D2109" s="66" t="e">
        <f>VLOOKUP(K2109,'TCon08 al 2019-02-26'!$A$1:$H$68,8,0)</f>
        <v>#N/A</v>
      </c>
      <c r="E2109" s="221">
        <f t="shared" si="146"/>
        <v>1900</v>
      </c>
      <c r="F2109" s="66">
        <f t="shared" si="143"/>
        <v>0</v>
      </c>
      <c r="G2109" s="10" t="str">
        <f t="shared" si="144"/>
        <v>19000</v>
      </c>
      <c r="H2109" s="227"/>
      <c r="I2109" s="227"/>
      <c r="J2109" s="228"/>
      <c r="K2109" s="227"/>
      <c r="L2109" s="227"/>
      <c r="M2109" s="227"/>
      <c r="N2109" s="581"/>
      <c r="O2109" s="227"/>
      <c r="P2109" s="581"/>
      <c r="Q2109" s="227"/>
      <c r="R2109" s="227"/>
      <c r="S2109" s="227"/>
      <c r="T2109" s="227"/>
      <c r="U2109" s="227"/>
      <c r="V2109" s="227"/>
      <c r="W2109" s="227"/>
      <c r="X2109" s="227"/>
      <c r="Y2109" s="227"/>
      <c r="Z2109" s="227"/>
      <c r="AA2109" s="227"/>
      <c r="AB2109" s="227"/>
      <c r="AC2109" s="227"/>
    </row>
    <row r="2110" spans="2:29">
      <c r="B2110" s="66" t="e">
        <f>LEFT(VLOOKUP(K2110,'TCon08 al 2019-02-26'!$A$1:$H$68,6,0),6)</f>
        <v>#N/A</v>
      </c>
      <c r="C2110" s="66" t="e">
        <f t="shared" si="145"/>
        <v>#N/A</v>
      </c>
      <c r="D2110" s="66" t="e">
        <f>VLOOKUP(K2110,'TCon08 al 2019-02-26'!$A$1:$H$68,8,0)</f>
        <v>#N/A</v>
      </c>
      <c r="E2110" s="221">
        <f t="shared" si="146"/>
        <v>1900</v>
      </c>
      <c r="F2110" s="66">
        <f t="shared" si="143"/>
        <v>0</v>
      </c>
      <c r="G2110" s="10" t="str">
        <f t="shared" si="144"/>
        <v>19000</v>
      </c>
      <c r="H2110" s="227"/>
      <c r="I2110" s="227"/>
      <c r="J2110" s="228"/>
      <c r="K2110" s="227"/>
      <c r="L2110" s="227"/>
      <c r="M2110" s="227"/>
      <c r="N2110" s="581"/>
      <c r="O2110" s="227"/>
      <c r="P2110" s="581"/>
      <c r="Q2110" s="227"/>
      <c r="R2110" s="227"/>
      <c r="S2110" s="227"/>
      <c r="T2110" s="227"/>
      <c r="U2110" s="227"/>
      <c r="V2110" s="227"/>
      <c r="W2110" s="227"/>
      <c r="X2110" s="227"/>
      <c r="Y2110" s="227"/>
      <c r="Z2110" s="227"/>
      <c r="AA2110" s="227"/>
      <c r="AB2110" s="227"/>
      <c r="AC2110" s="227"/>
    </row>
    <row r="2111" spans="2:29">
      <c r="B2111" s="66" t="e">
        <f>LEFT(VLOOKUP(K2111,'TCon08 al 2019-02-26'!$A$1:$H$68,6,0),6)</f>
        <v>#N/A</v>
      </c>
      <c r="C2111" s="66" t="e">
        <f t="shared" si="145"/>
        <v>#N/A</v>
      </c>
      <c r="D2111" s="66" t="e">
        <f>VLOOKUP(K2111,'TCon08 al 2019-02-26'!$A$1:$H$68,8,0)</f>
        <v>#N/A</v>
      </c>
      <c r="E2111" s="221">
        <f t="shared" si="146"/>
        <v>1900</v>
      </c>
      <c r="F2111" s="66">
        <f t="shared" si="143"/>
        <v>0</v>
      </c>
      <c r="G2111" s="10" t="str">
        <f t="shared" si="144"/>
        <v>19000</v>
      </c>
      <c r="H2111" s="227"/>
      <c r="I2111" s="227"/>
      <c r="J2111" s="228"/>
      <c r="K2111" s="227"/>
      <c r="L2111" s="227"/>
      <c r="M2111" s="227"/>
      <c r="N2111" s="581"/>
      <c r="O2111" s="227"/>
      <c r="P2111" s="581"/>
      <c r="Q2111" s="227"/>
      <c r="R2111" s="227"/>
      <c r="S2111" s="227"/>
      <c r="T2111" s="227"/>
      <c r="U2111" s="227"/>
      <c r="V2111" s="227"/>
      <c r="W2111" s="227"/>
      <c r="X2111" s="227"/>
      <c r="Y2111" s="227"/>
      <c r="Z2111" s="227"/>
      <c r="AA2111" s="227"/>
      <c r="AB2111" s="227"/>
      <c r="AC2111" s="227"/>
    </row>
    <row r="2112" spans="2:29">
      <c r="B2112" s="66" t="e">
        <f>LEFT(VLOOKUP(K2112,'TCon08 al 2019-02-26'!$A$1:$H$68,6,0),6)</f>
        <v>#N/A</v>
      </c>
      <c r="C2112" s="66" t="e">
        <f t="shared" si="145"/>
        <v>#N/A</v>
      </c>
      <c r="D2112" s="66" t="e">
        <f>VLOOKUP(K2112,'TCon08 al 2019-02-26'!$A$1:$H$68,8,0)</f>
        <v>#N/A</v>
      </c>
      <c r="E2112" s="221">
        <f t="shared" si="146"/>
        <v>1900</v>
      </c>
      <c r="F2112" s="66">
        <f t="shared" si="143"/>
        <v>0</v>
      </c>
      <c r="G2112" s="10" t="str">
        <f t="shared" si="144"/>
        <v>19000</v>
      </c>
      <c r="H2112" s="227"/>
      <c r="I2112" s="227"/>
      <c r="J2112" s="228"/>
      <c r="K2112" s="227"/>
      <c r="L2112" s="227"/>
      <c r="M2112" s="227"/>
      <c r="N2112" s="581"/>
      <c r="O2112" s="227"/>
      <c r="P2112" s="581"/>
      <c r="Q2112" s="227"/>
      <c r="R2112" s="227"/>
      <c r="S2112" s="227"/>
      <c r="T2112" s="227"/>
      <c r="U2112" s="227"/>
      <c r="V2112" s="227"/>
      <c r="W2112" s="227"/>
      <c r="X2112" s="227"/>
      <c r="Y2112" s="227"/>
      <c r="Z2112" s="227"/>
      <c r="AA2112" s="227"/>
      <c r="AB2112" s="227"/>
      <c r="AC2112" s="227"/>
    </row>
    <row r="2113" spans="2:29">
      <c r="B2113" s="66" t="e">
        <f>LEFT(VLOOKUP(K2113,'TCon08 al 2019-02-26'!$A$1:$H$68,6,0),6)</f>
        <v>#N/A</v>
      </c>
      <c r="C2113" s="66" t="e">
        <f t="shared" si="145"/>
        <v>#N/A</v>
      </c>
      <c r="D2113" s="66" t="e">
        <f>VLOOKUP(K2113,'TCon08 al 2019-02-26'!$A$1:$H$68,8,0)</f>
        <v>#N/A</v>
      </c>
      <c r="E2113" s="221">
        <f t="shared" si="146"/>
        <v>1900</v>
      </c>
      <c r="F2113" s="66">
        <f t="shared" si="143"/>
        <v>0</v>
      </c>
      <c r="G2113" s="10" t="str">
        <f t="shared" si="144"/>
        <v>19000</v>
      </c>
      <c r="H2113" s="227"/>
      <c r="I2113" s="227"/>
      <c r="J2113" s="228"/>
      <c r="K2113" s="227"/>
      <c r="L2113" s="227"/>
      <c r="M2113" s="227"/>
      <c r="N2113" s="581"/>
      <c r="O2113" s="227"/>
      <c r="P2113" s="581"/>
      <c r="Q2113" s="227"/>
      <c r="R2113" s="227"/>
      <c r="S2113" s="227"/>
      <c r="T2113" s="227"/>
      <c r="U2113" s="227"/>
      <c r="V2113" s="227"/>
      <c r="W2113" s="227"/>
      <c r="X2113" s="227"/>
      <c r="Y2113" s="227"/>
      <c r="Z2113" s="227"/>
      <c r="AA2113" s="227"/>
      <c r="AB2113" s="227"/>
      <c r="AC2113" s="227"/>
    </row>
    <row r="2114" spans="2:29">
      <c r="B2114" s="66" t="e">
        <f>LEFT(VLOOKUP(K2114,'TCon08 al 2019-02-26'!$A$1:$H$68,6,0),6)</f>
        <v>#N/A</v>
      </c>
      <c r="C2114" s="66" t="e">
        <f t="shared" si="145"/>
        <v>#N/A</v>
      </c>
      <c r="D2114" s="66" t="e">
        <f>VLOOKUP(K2114,'TCon08 al 2019-02-26'!$A$1:$H$68,8,0)</f>
        <v>#N/A</v>
      </c>
      <c r="E2114" s="221">
        <f t="shared" si="146"/>
        <v>1900</v>
      </c>
      <c r="F2114" s="66">
        <f t="shared" si="143"/>
        <v>0</v>
      </c>
      <c r="G2114" s="10" t="str">
        <f t="shared" si="144"/>
        <v>19000</v>
      </c>
      <c r="H2114" s="227"/>
      <c r="I2114" s="227"/>
      <c r="J2114" s="228"/>
      <c r="K2114" s="227"/>
      <c r="L2114" s="227"/>
      <c r="M2114" s="227"/>
      <c r="N2114" s="581"/>
      <c r="O2114" s="227"/>
      <c r="P2114" s="581"/>
      <c r="Q2114" s="227"/>
      <c r="R2114" s="227"/>
      <c r="S2114" s="227"/>
      <c r="T2114" s="227"/>
      <c r="U2114" s="227"/>
      <c r="V2114" s="227"/>
      <c r="W2114" s="227"/>
      <c r="X2114" s="227"/>
      <c r="Y2114" s="227"/>
      <c r="Z2114" s="227"/>
      <c r="AA2114" s="227"/>
      <c r="AB2114" s="227"/>
      <c r="AC2114" s="227"/>
    </row>
    <row r="2115" spans="2:29">
      <c r="B2115" s="66" t="e">
        <f>LEFT(VLOOKUP(K2115,'TCon08 al 2019-02-26'!$A$1:$H$68,6,0),6)</f>
        <v>#N/A</v>
      </c>
      <c r="C2115" s="66" t="e">
        <f t="shared" si="145"/>
        <v>#N/A</v>
      </c>
      <c r="D2115" s="66" t="e">
        <f>VLOOKUP(K2115,'TCon08 al 2019-02-26'!$A$1:$H$68,8,0)</f>
        <v>#N/A</v>
      </c>
      <c r="E2115" s="221">
        <f t="shared" si="146"/>
        <v>1900</v>
      </c>
      <c r="F2115" s="66">
        <f t="shared" si="143"/>
        <v>0</v>
      </c>
      <c r="G2115" s="10" t="str">
        <f t="shared" si="144"/>
        <v>19000</v>
      </c>
      <c r="H2115" s="227"/>
      <c r="I2115" s="227"/>
      <c r="J2115" s="228"/>
      <c r="K2115" s="227"/>
      <c r="L2115" s="227"/>
      <c r="M2115" s="227"/>
      <c r="N2115" s="581"/>
      <c r="O2115" s="227"/>
      <c r="P2115" s="581"/>
      <c r="Q2115" s="227"/>
      <c r="R2115" s="227"/>
      <c r="S2115" s="227"/>
      <c r="T2115" s="227"/>
      <c r="U2115" s="227"/>
      <c r="V2115" s="227"/>
      <c r="W2115" s="227"/>
      <c r="X2115" s="227"/>
      <c r="Y2115" s="227"/>
      <c r="Z2115" s="227"/>
      <c r="AA2115" s="227"/>
      <c r="AB2115" s="227"/>
      <c r="AC2115" s="227"/>
    </row>
    <row r="2116" spans="2:29">
      <c r="B2116" s="66" t="e">
        <f>LEFT(VLOOKUP(K2116,'TCon08 al 2019-02-26'!$A$1:$H$68,6,0),6)</f>
        <v>#N/A</v>
      </c>
      <c r="C2116" s="66" t="e">
        <f t="shared" si="145"/>
        <v>#N/A</v>
      </c>
      <c r="D2116" s="66" t="e">
        <f>VLOOKUP(K2116,'TCon08 al 2019-02-26'!$A$1:$H$68,8,0)</f>
        <v>#N/A</v>
      </c>
      <c r="E2116" s="221">
        <f t="shared" si="146"/>
        <v>1900</v>
      </c>
      <c r="F2116" s="66">
        <f t="shared" si="143"/>
        <v>0</v>
      </c>
      <c r="G2116" s="10" t="str">
        <f t="shared" si="144"/>
        <v>19000</v>
      </c>
      <c r="H2116" s="227"/>
      <c r="I2116" s="227"/>
      <c r="J2116" s="228"/>
      <c r="K2116" s="227"/>
      <c r="L2116" s="227"/>
      <c r="M2116" s="227"/>
      <c r="N2116" s="581"/>
      <c r="O2116" s="227"/>
      <c r="P2116" s="581"/>
      <c r="Q2116" s="227"/>
      <c r="R2116" s="227"/>
      <c r="S2116" s="227"/>
      <c r="T2116" s="227"/>
      <c r="U2116" s="227"/>
      <c r="V2116" s="227"/>
      <c r="W2116" s="227"/>
      <c r="X2116" s="227"/>
      <c r="Y2116" s="227"/>
      <c r="Z2116" s="227"/>
      <c r="AA2116" s="227"/>
      <c r="AB2116" s="227"/>
      <c r="AC2116" s="227"/>
    </row>
    <row r="2117" spans="2:29">
      <c r="B2117" s="66" t="e">
        <f>LEFT(VLOOKUP(K2117,'TCon08 al 2019-02-26'!$A$1:$H$68,6,0),6)</f>
        <v>#N/A</v>
      </c>
      <c r="C2117" s="66" t="e">
        <f t="shared" si="145"/>
        <v>#N/A</v>
      </c>
      <c r="D2117" s="66" t="e">
        <f>VLOOKUP(K2117,'TCon08 al 2019-02-26'!$A$1:$H$68,8,0)</f>
        <v>#N/A</v>
      </c>
      <c r="E2117" s="221">
        <f t="shared" si="146"/>
        <v>1900</v>
      </c>
      <c r="F2117" s="66">
        <f t="shared" ref="F2117:F2180" si="147">+IF(J2117=0,0,MONTH(J2117))</f>
        <v>0</v>
      </c>
      <c r="G2117" s="10" t="str">
        <f t="shared" ref="G2117:G2180" si="148">+E2117&amp;F2117</f>
        <v>19000</v>
      </c>
      <c r="H2117" s="227"/>
      <c r="I2117" s="227"/>
      <c r="J2117" s="228"/>
      <c r="K2117" s="227"/>
      <c r="L2117" s="227"/>
      <c r="M2117" s="227"/>
      <c r="N2117" s="581"/>
      <c r="O2117" s="227"/>
      <c r="P2117" s="581"/>
      <c r="Q2117" s="227"/>
      <c r="R2117" s="227"/>
      <c r="S2117" s="227"/>
      <c r="T2117" s="227"/>
      <c r="U2117" s="227"/>
      <c r="V2117" s="227"/>
      <c r="W2117" s="227"/>
      <c r="X2117" s="227"/>
      <c r="Y2117" s="227"/>
      <c r="Z2117" s="227"/>
      <c r="AA2117" s="227"/>
      <c r="AB2117" s="227"/>
      <c r="AC2117" s="227"/>
    </row>
    <row r="2118" spans="2:29">
      <c r="B2118" s="66" t="e">
        <f>LEFT(VLOOKUP(K2118,'TCon08 al 2019-02-26'!$A$1:$H$68,6,0),6)</f>
        <v>#N/A</v>
      </c>
      <c r="C2118" s="66" t="e">
        <f t="shared" si="145"/>
        <v>#N/A</v>
      </c>
      <c r="D2118" s="66" t="e">
        <f>VLOOKUP(K2118,'TCon08 al 2019-02-26'!$A$1:$H$68,8,0)</f>
        <v>#N/A</v>
      </c>
      <c r="E2118" s="221">
        <f t="shared" si="146"/>
        <v>1900</v>
      </c>
      <c r="F2118" s="66">
        <f t="shared" si="147"/>
        <v>0</v>
      </c>
      <c r="G2118" s="10" t="str">
        <f t="shared" si="148"/>
        <v>19000</v>
      </c>
      <c r="H2118" s="227"/>
      <c r="I2118" s="227"/>
      <c r="J2118" s="228"/>
      <c r="K2118" s="227"/>
      <c r="L2118" s="227"/>
      <c r="M2118" s="227"/>
      <c r="N2118" s="581"/>
      <c r="O2118" s="227"/>
      <c r="P2118" s="581"/>
      <c r="Q2118" s="227"/>
      <c r="R2118" s="227"/>
      <c r="S2118" s="227"/>
      <c r="T2118" s="227"/>
      <c r="U2118" s="227"/>
      <c r="V2118" s="227"/>
      <c r="W2118" s="227"/>
      <c r="X2118" s="227"/>
      <c r="Y2118" s="227"/>
      <c r="Z2118" s="227"/>
      <c r="AA2118" s="227"/>
      <c r="AB2118" s="227"/>
      <c r="AC2118" s="227"/>
    </row>
    <row r="2119" spans="2:29">
      <c r="B2119" s="66" t="e">
        <f>LEFT(VLOOKUP(K2119,'TCon08 al 2019-02-26'!$A$1:$H$68,6,0),6)</f>
        <v>#N/A</v>
      </c>
      <c r="C2119" s="66" t="e">
        <f t="shared" si="145"/>
        <v>#N/A</v>
      </c>
      <c r="D2119" s="66" t="e">
        <f>VLOOKUP(K2119,'TCon08 al 2019-02-26'!$A$1:$H$68,8,0)</f>
        <v>#N/A</v>
      </c>
      <c r="E2119" s="221">
        <f t="shared" si="146"/>
        <v>1900</v>
      </c>
      <c r="F2119" s="66">
        <f t="shared" si="147"/>
        <v>0</v>
      </c>
      <c r="G2119" s="10" t="str">
        <f t="shared" si="148"/>
        <v>19000</v>
      </c>
      <c r="H2119" s="227"/>
      <c r="I2119" s="227"/>
      <c r="J2119" s="228"/>
      <c r="K2119" s="227"/>
      <c r="L2119" s="227"/>
      <c r="M2119" s="227"/>
      <c r="N2119" s="581"/>
      <c r="O2119" s="227"/>
      <c r="P2119" s="581"/>
      <c r="Q2119" s="227"/>
      <c r="R2119" s="227"/>
      <c r="S2119" s="227"/>
      <c r="T2119" s="227"/>
      <c r="U2119" s="227"/>
      <c r="V2119" s="227"/>
      <c r="W2119" s="227"/>
      <c r="X2119" s="227"/>
      <c r="Y2119" s="227"/>
      <c r="Z2119" s="227"/>
      <c r="AA2119" s="227"/>
      <c r="AB2119" s="227"/>
      <c r="AC2119" s="227"/>
    </row>
    <row r="2120" spans="2:29">
      <c r="B2120" s="66" t="e">
        <f>LEFT(VLOOKUP(K2120,'TCon08 al 2019-02-26'!$A$1:$H$68,6,0),6)</f>
        <v>#N/A</v>
      </c>
      <c r="C2120" s="66" t="e">
        <f t="shared" si="145"/>
        <v>#N/A</v>
      </c>
      <c r="D2120" s="66" t="e">
        <f>VLOOKUP(K2120,'TCon08 al 2019-02-26'!$A$1:$H$68,8,0)</f>
        <v>#N/A</v>
      </c>
      <c r="E2120" s="221">
        <f t="shared" si="146"/>
        <v>1900</v>
      </c>
      <c r="F2120" s="66">
        <f t="shared" si="147"/>
        <v>0</v>
      </c>
      <c r="G2120" s="10" t="str">
        <f t="shared" si="148"/>
        <v>19000</v>
      </c>
      <c r="H2120" s="227"/>
      <c r="I2120" s="227"/>
      <c r="J2120" s="228"/>
      <c r="K2120" s="227"/>
      <c r="L2120" s="227"/>
      <c r="M2120" s="227"/>
      <c r="N2120" s="581"/>
      <c r="O2120" s="227"/>
      <c r="P2120" s="581"/>
      <c r="Q2120" s="227"/>
      <c r="R2120" s="227"/>
      <c r="S2120" s="227"/>
      <c r="T2120" s="227"/>
      <c r="U2120" s="227"/>
      <c r="V2120" s="227"/>
      <c r="W2120" s="227"/>
      <c r="X2120" s="227"/>
      <c r="Y2120" s="227"/>
      <c r="Z2120" s="227"/>
      <c r="AA2120" s="227"/>
      <c r="AB2120" s="227"/>
      <c r="AC2120" s="227"/>
    </row>
    <row r="2121" spans="2:29">
      <c r="B2121" s="66" t="e">
        <f>LEFT(VLOOKUP(K2121,'TCon08 al 2019-02-26'!$A$1:$H$68,6,0),6)</f>
        <v>#N/A</v>
      </c>
      <c r="C2121" s="66" t="e">
        <f t="shared" si="145"/>
        <v>#N/A</v>
      </c>
      <c r="D2121" s="66" t="e">
        <f>VLOOKUP(K2121,'TCon08 al 2019-02-26'!$A$1:$H$68,8,0)</f>
        <v>#N/A</v>
      </c>
      <c r="E2121" s="221">
        <f t="shared" si="146"/>
        <v>1900</v>
      </c>
      <c r="F2121" s="66">
        <f t="shared" si="147"/>
        <v>0</v>
      </c>
      <c r="G2121" s="10" t="str">
        <f t="shared" si="148"/>
        <v>19000</v>
      </c>
      <c r="H2121" s="227"/>
      <c r="I2121" s="227"/>
      <c r="J2121" s="228"/>
      <c r="K2121" s="227"/>
      <c r="L2121" s="227"/>
      <c r="M2121" s="227"/>
      <c r="N2121" s="581"/>
      <c r="O2121" s="227"/>
      <c r="P2121" s="581"/>
      <c r="Q2121" s="227"/>
      <c r="R2121" s="227"/>
      <c r="S2121" s="227"/>
      <c r="T2121" s="227"/>
      <c r="U2121" s="227"/>
      <c r="V2121" s="227"/>
      <c r="W2121" s="227"/>
      <c r="X2121" s="227"/>
      <c r="Y2121" s="227"/>
      <c r="Z2121" s="227"/>
      <c r="AA2121" s="227"/>
      <c r="AB2121" s="227"/>
      <c r="AC2121" s="227"/>
    </row>
    <row r="2122" spans="2:29">
      <c r="B2122" s="66" t="e">
        <f>LEFT(VLOOKUP(K2122,'TCon08 al 2019-02-26'!$A$1:$H$68,6,0),6)</f>
        <v>#N/A</v>
      </c>
      <c r="C2122" s="66" t="e">
        <f t="shared" si="145"/>
        <v>#N/A</v>
      </c>
      <c r="D2122" s="66" t="e">
        <f>VLOOKUP(K2122,'TCon08 al 2019-02-26'!$A$1:$H$68,8,0)</f>
        <v>#N/A</v>
      </c>
      <c r="E2122" s="221">
        <f t="shared" si="146"/>
        <v>1900</v>
      </c>
      <c r="F2122" s="66">
        <f t="shared" si="147"/>
        <v>0</v>
      </c>
      <c r="G2122" s="10" t="str">
        <f t="shared" si="148"/>
        <v>19000</v>
      </c>
      <c r="H2122" s="227"/>
      <c r="I2122" s="227"/>
      <c r="J2122" s="228"/>
      <c r="K2122" s="227"/>
      <c r="L2122" s="227"/>
      <c r="M2122" s="227"/>
      <c r="N2122" s="581"/>
      <c r="O2122" s="227"/>
      <c r="P2122" s="581"/>
      <c r="Q2122" s="227"/>
      <c r="R2122" s="227"/>
      <c r="S2122" s="227"/>
      <c r="T2122" s="227"/>
      <c r="U2122" s="227"/>
      <c r="V2122" s="227"/>
      <c r="W2122" s="227"/>
      <c r="X2122" s="227"/>
      <c r="Y2122" s="227"/>
      <c r="Z2122" s="227"/>
      <c r="AA2122" s="227"/>
      <c r="AB2122" s="227"/>
      <c r="AC2122" s="227"/>
    </row>
    <row r="2123" spans="2:29">
      <c r="B2123" s="66" t="e">
        <f>LEFT(VLOOKUP(K2123,'TCon08 al 2019-02-26'!$A$1:$H$68,6,0),6)</f>
        <v>#N/A</v>
      </c>
      <c r="C2123" s="66" t="e">
        <f t="shared" si="145"/>
        <v>#N/A</v>
      </c>
      <c r="D2123" s="66" t="e">
        <f>VLOOKUP(K2123,'TCon08 al 2019-02-26'!$A$1:$H$68,8,0)</f>
        <v>#N/A</v>
      </c>
      <c r="E2123" s="221">
        <f t="shared" si="146"/>
        <v>1900</v>
      </c>
      <c r="F2123" s="66">
        <f t="shared" si="147"/>
        <v>0</v>
      </c>
      <c r="G2123" s="10" t="str">
        <f t="shared" si="148"/>
        <v>19000</v>
      </c>
      <c r="H2123" s="227"/>
      <c r="I2123" s="227"/>
      <c r="J2123" s="228"/>
      <c r="K2123" s="227"/>
      <c r="L2123" s="227"/>
      <c r="M2123" s="227"/>
      <c r="N2123" s="581"/>
      <c r="O2123" s="227"/>
      <c r="P2123" s="581"/>
      <c r="Q2123" s="227"/>
      <c r="R2123" s="227"/>
      <c r="S2123" s="227"/>
      <c r="T2123" s="227"/>
      <c r="U2123" s="227"/>
      <c r="V2123" s="227"/>
      <c r="W2123" s="227"/>
      <c r="X2123" s="227"/>
      <c r="Y2123" s="227"/>
      <c r="Z2123" s="227"/>
      <c r="AA2123" s="227"/>
      <c r="AB2123" s="227"/>
      <c r="AC2123" s="227"/>
    </row>
    <row r="2124" spans="2:29">
      <c r="B2124" s="66" t="e">
        <f>LEFT(VLOOKUP(K2124,'TCon08 al 2019-02-26'!$A$1:$H$68,6,0),6)</f>
        <v>#N/A</v>
      </c>
      <c r="C2124" s="66" t="e">
        <f t="shared" si="145"/>
        <v>#N/A</v>
      </c>
      <c r="D2124" s="66" t="e">
        <f>VLOOKUP(K2124,'TCon08 al 2019-02-26'!$A$1:$H$68,8,0)</f>
        <v>#N/A</v>
      </c>
      <c r="E2124" s="221">
        <f t="shared" si="146"/>
        <v>1900</v>
      </c>
      <c r="F2124" s="66">
        <f t="shared" si="147"/>
        <v>0</v>
      </c>
      <c r="G2124" s="10" t="str">
        <f t="shared" si="148"/>
        <v>19000</v>
      </c>
      <c r="H2124" s="227"/>
      <c r="I2124" s="227"/>
      <c r="J2124" s="228"/>
      <c r="K2124" s="227"/>
      <c r="L2124" s="227"/>
      <c r="M2124" s="227"/>
      <c r="N2124" s="581"/>
      <c r="O2124" s="227"/>
      <c r="P2124" s="581"/>
      <c r="Q2124" s="227"/>
      <c r="R2124" s="227"/>
      <c r="S2124" s="227"/>
      <c r="T2124" s="227"/>
      <c r="U2124" s="227"/>
      <c r="V2124" s="227"/>
      <c r="W2124" s="227"/>
      <c r="X2124" s="227"/>
      <c r="Y2124" s="227"/>
      <c r="Z2124" s="227"/>
      <c r="AA2124" s="227"/>
      <c r="AB2124" s="227"/>
      <c r="AC2124" s="227"/>
    </row>
    <row r="2125" spans="2:29">
      <c r="B2125" s="66" t="e">
        <f>LEFT(VLOOKUP(K2125,'TCon08 al 2019-02-26'!$A$1:$H$68,6,0),6)</f>
        <v>#N/A</v>
      </c>
      <c r="C2125" s="66" t="e">
        <f t="shared" si="145"/>
        <v>#N/A</v>
      </c>
      <c r="D2125" s="66" t="e">
        <f>VLOOKUP(K2125,'TCon08 al 2019-02-26'!$A$1:$H$68,8,0)</f>
        <v>#N/A</v>
      </c>
      <c r="E2125" s="221">
        <f t="shared" si="146"/>
        <v>1900</v>
      </c>
      <c r="F2125" s="66">
        <f t="shared" si="147"/>
        <v>0</v>
      </c>
      <c r="G2125" s="10" t="str">
        <f t="shared" si="148"/>
        <v>19000</v>
      </c>
      <c r="H2125" s="227"/>
      <c r="I2125" s="227"/>
      <c r="J2125" s="228"/>
      <c r="K2125" s="227"/>
      <c r="L2125" s="227"/>
      <c r="M2125" s="227"/>
      <c r="N2125" s="581"/>
      <c r="O2125" s="227"/>
      <c r="P2125" s="581"/>
      <c r="Q2125" s="227"/>
      <c r="R2125" s="227"/>
      <c r="S2125" s="227"/>
      <c r="T2125" s="227"/>
      <c r="U2125" s="227"/>
      <c r="V2125" s="227"/>
      <c r="W2125" s="227"/>
      <c r="X2125" s="227"/>
      <c r="Y2125" s="227"/>
      <c r="Z2125" s="227"/>
      <c r="AA2125" s="227"/>
      <c r="AB2125" s="227"/>
      <c r="AC2125" s="227"/>
    </row>
    <row r="2126" spans="2:29">
      <c r="B2126" s="66" t="e">
        <f>LEFT(VLOOKUP(K2126,'TCon08 al 2019-02-26'!$A$1:$H$68,6,0),6)</f>
        <v>#N/A</v>
      </c>
      <c r="C2126" s="66" t="e">
        <f t="shared" si="145"/>
        <v>#N/A</v>
      </c>
      <c r="D2126" s="66" t="e">
        <f>VLOOKUP(K2126,'TCon08 al 2019-02-26'!$A$1:$H$68,8,0)</f>
        <v>#N/A</v>
      </c>
      <c r="E2126" s="221">
        <f t="shared" si="146"/>
        <v>1900</v>
      </c>
      <c r="F2126" s="66">
        <f t="shared" si="147"/>
        <v>0</v>
      </c>
      <c r="G2126" s="10" t="str">
        <f t="shared" si="148"/>
        <v>19000</v>
      </c>
      <c r="H2126" s="227"/>
      <c r="I2126" s="227"/>
      <c r="J2126" s="228"/>
      <c r="K2126" s="227"/>
      <c r="L2126" s="227"/>
      <c r="M2126" s="227"/>
      <c r="N2126" s="581"/>
      <c r="O2126" s="227"/>
      <c r="P2126" s="581"/>
      <c r="Q2126" s="227"/>
      <c r="R2126" s="227"/>
      <c r="S2126" s="227"/>
      <c r="T2126" s="227"/>
      <c r="U2126" s="227"/>
      <c r="V2126" s="227"/>
      <c r="W2126" s="227"/>
      <c r="X2126" s="227"/>
      <c r="Y2126" s="227"/>
      <c r="Z2126" s="227"/>
      <c r="AA2126" s="227"/>
      <c r="AB2126" s="227"/>
      <c r="AC2126" s="227"/>
    </row>
    <row r="2127" spans="2:29">
      <c r="B2127" s="66" t="e">
        <f>LEFT(VLOOKUP(K2127,'TCon08 al 2019-02-26'!$A$1:$H$68,6,0),6)</f>
        <v>#N/A</v>
      </c>
      <c r="C2127" s="66" t="e">
        <f t="shared" si="145"/>
        <v>#N/A</v>
      </c>
      <c r="D2127" s="66" t="e">
        <f>VLOOKUP(K2127,'TCon08 al 2019-02-26'!$A$1:$H$68,8,0)</f>
        <v>#N/A</v>
      </c>
      <c r="E2127" s="221">
        <f t="shared" si="146"/>
        <v>1900</v>
      </c>
      <c r="F2127" s="66">
        <f t="shared" si="147"/>
        <v>0</v>
      </c>
      <c r="G2127" s="10" t="str">
        <f t="shared" si="148"/>
        <v>19000</v>
      </c>
      <c r="H2127" s="227"/>
      <c r="I2127" s="227"/>
      <c r="J2127" s="228"/>
      <c r="K2127" s="227"/>
      <c r="L2127" s="227"/>
      <c r="M2127" s="227"/>
      <c r="N2127" s="581"/>
      <c r="O2127" s="227"/>
      <c r="P2127" s="581"/>
      <c r="Q2127" s="227"/>
      <c r="R2127" s="227"/>
      <c r="S2127" s="227"/>
      <c r="T2127" s="227"/>
      <c r="U2127" s="227"/>
      <c r="V2127" s="227"/>
      <c r="W2127" s="227"/>
      <c r="X2127" s="227"/>
      <c r="Y2127" s="227"/>
      <c r="Z2127" s="227"/>
      <c r="AA2127" s="227"/>
      <c r="AB2127" s="227"/>
      <c r="AC2127" s="227"/>
    </row>
    <row r="2128" spans="2:29">
      <c r="B2128" s="66" t="e">
        <f>LEFT(VLOOKUP(K2128,'TCon08 al 2019-02-26'!$A$1:$H$68,6,0),6)</f>
        <v>#N/A</v>
      </c>
      <c r="C2128" s="66" t="e">
        <f t="shared" si="145"/>
        <v>#N/A</v>
      </c>
      <c r="D2128" s="66" t="e">
        <f>VLOOKUP(K2128,'TCon08 al 2019-02-26'!$A$1:$H$68,8,0)</f>
        <v>#N/A</v>
      </c>
      <c r="E2128" s="221">
        <f t="shared" si="146"/>
        <v>1900</v>
      </c>
      <c r="F2128" s="66">
        <f t="shared" si="147"/>
        <v>0</v>
      </c>
      <c r="G2128" s="10" t="str">
        <f t="shared" si="148"/>
        <v>19000</v>
      </c>
      <c r="H2128" s="227"/>
      <c r="I2128" s="227"/>
      <c r="J2128" s="228"/>
      <c r="K2128" s="227"/>
      <c r="L2128" s="227"/>
      <c r="M2128" s="227"/>
      <c r="N2128" s="581"/>
      <c r="O2128" s="227"/>
      <c r="P2128" s="581"/>
      <c r="Q2128" s="227"/>
      <c r="R2128" s="227"/>
      <c r="S2128" s="227"/>
      <c r="T2128" s="227"/>
      <c r="U2128" s="227"/>
      <c r="V2128" s="227"/>
      <c r="W2128" s="227"/>
      <c r="X2128" s="227"/>
      <c r="Y2128" s="227"/>
      <c r="Z2128" s="227"/>
      <c r="AA2128" s="227"/>
      <c r="AB2128" s="227"/>
      <c r="AC2128" s="227"/>
    </row>
    <row r="2129" spans="2:29">
      <c r="B2129" s="66" t="e">
        <f>LEFT(VLOOKUP(K2129,'TCon08 al 2019-02-26'!$A$1:$H$68,6,0),6)</f>
        <v>#N/A</v>
      </c>
      <c r="C2129" s="66" t="e">
        <f t="shared" si="145"/>
        <v>#N/A</v>
      </c>
      <c r="D2129" s="66" t="e">
        <f>VLOOKUP(K2129,'TCon08 al 2019-02-26'!$A$1:$H$68,8,0)</f>
        <v>#N/A</v>
      </c>
      <c r="E2129" s="221">
        <f t="shared" si="146"/>
        <v>1900</v>
      </c>
      <c r="F2129" s="66">
        <f t="shared" si="147"/>
        <v>0</v>
      </c>
      <c r="G2129" s="10" t="str">
        <f t="shared" si="148"/>
        <v>19000</v>
      </c>
      <c r="H2129" s="227"/>
      <c r="I2129" s="227"/>
      <c r="J2129" s="228"/>
      <c r="K2129" s="227"/>
      <c r="L2129" s="227"/>
      <c r="M2129" s="227"/>
      <c r="N2129" s="581"/>
      <c r="O2129" s="227"/>
      <c r="P2129" s="581"/>
      <c r="Q2129" s="227"/>
      <c r="R2129" s="227"/>
      <c r="S2129" s="227"/>
      <c r="T2129" s="227"/>
      <c r="U2129" s="227"/>
      <c r="V2129" s="227"/>
      <c r="W2129" s="227"/>
      <c r="X2129" s="227"/>
      <c r="Y2129" s="227"/>
      <c r="Z2129" s="227"/>
      <c r="AA2129" s="227"/>
      <c r="AB2129" s="227"/>
      <c r="AC2129" s="227"/>
    </row>
    <row r="2130" spans="2:29">
      <c r="B2130" s="66" t="e">
        <f>LEFT(VLOOKUP(K2130,'TCon08 al 2019-02-26'!$A$1:$H$68,6,0),6)</f>
        <v>#N/A</v>
      </c>
      <c r="C2130" s="66" t="e">
        <f t="shared" si="145"/>
        <v>#N/A</v>
      </c>
      <c r="D2130" s="66" t="e">
        <f>VLOOKUP(K2130,'TCon08 al 2019-02-26'!$A$1:$H$68,8,0)</f>
        <v>#N/A</v>
      </c>
      <c r="E2130" s="221">
        <f t="shared" si="146"/>
        <v>1900</v>
      </c>
      <c r="F2130" s="66">
        <f t="shared" si="147"/>
        <v>0</v>
      </c>
      <c r="G2130" s="10" t="str">
        <f t="shared" si="148"/>
        <v>19000</v>
      </c>
      <c r="H2130" s="227"/>
      <c r="I2130" s="227"/>
      <c r="J2130" s="228"/>
      <c r="K2130" s="227"/>
      <c r="L2130" s="227"/>
      <c r="M2130" s="227"/>
      <c r="N2130" s="581"/>
      <c r="O2130" s="227"/>
      <c r="P2130" s="581"/>
      <c r="Q2130" s="227"/>
      <c r="R2130" s="227"/>
      <c r="S2130" s="227"/>
      <c r="T2130" s="227"/>
      <c r="U2130" s="227"/>
      <c r="V2130" s="227"/>
      <c r="W2130" s="227"/>
      <c r="X2130" s="227"/>
      <c r="Y2130" s="227"/>
      <c r="Z2130" s="227"/>
      <c r="AA2130" s="227"/>
      <c r="AB2130" s="227"/>
      <c r="AC2130" s="227"/>
    </row>
    <row r="2131" spans="2:29">
      <c r="B2131" s="66" t="e">
        <f>LEFT(VLOOKUP(K2131,'TCon08 al 2019-02-26'!$A$1:$H$68,6,0),6)</f>
        <v>#N/A</v>
      </c>
      <c r="C2131" s="66" t="e">
        <f t="shared" si="145"/>
        <v>#N/A</v>
      </c>
      <c r="D2131" s="66" t="e">
        <f>VLOOKUP(K2131,'TCon08 al 2019-02-26'!$A$1:$H$68,8,0)</f>
        <v>#N/A</v>
      </c>
      <c r="E2131" s="221">
        <f t="shared" si="146"/>
        <v>1900</v>
      </c>
      <c r="F2131" s="66">
        <f t="shared" si="147"/>
        <v>0</v>
      </c>
      <c r="G2131" s="10" t="str">
        <f t="shared" si="148"/>
        <v>19000</v>
      </c>
      <c r="H2131" s="227"/>
      <c r="I2131" s="227"/>
      <c r="J2131" s="228"/>
      <c r="K2131" s="227"/>
      <c r="L2131" s="227"/>
      <c r="M2131" s="227"/>
      <c r="N2131" s="581"/>
      <c r="O2131" s="227"/>
      <c r="P2131" s="581"/>
      <c r="Q2131" s="227"/>
      <c r="R2131" s="227"/>
      <c r="S2131" s="227"/>
      <c r="T2131" s="227"/>
      <c r="U2131" s="227"/>
      <c r="V2131" s="227"/>
      <c r="W2131" s="227"/>
      <c r="X2131" s="227"/>
      <c r="Y2131" s="227"/>
      <c r="Z2131" s="227"/>
      <c r="AA2131" s="227"/>
      <c r="AB2131" s="227"/>
      <c r="AC2131" s="227"/>
    </row>
    <row r="2132" spans="2:29">
      <c r="B2132" s="66" t="e">
        <f>LEFT(VLOOKUP(K2132,'TCon08 al 2019-02-26'!$A$1:$H$68,6,0),6)</f>
        <v>#N/A</v>
      </c>
      <c r="C2132" s="66" t="e">
        <f t="shared" si="145"/>
        <v>#N/A</v>
      </c>
      <c r="D2132" s="66" t="e">
        <f>VLOOKUP(K2132,'TCon08 al 2019-02-26'!$A$1:$H$68,8,0)</f>
        <v>#N/A</v>
      </c>
      <c r="E2132" s="221">
        <f t="shared" si="146"/>
        <v>1900</v>
      </c>
      <c r="F2132" s="66">
        <f t="shared" si="147"/>
        <v>0</v>
      </c>
      <c r="G2132" s="10" t="str">
        <f t="shared" si="148"/>
        <v>19000</v>
      </c>
      <c r="H2132" s="227"/>
      <c r="I2132" s="227"/>
      <c r="J2132" s="228"/>
      <c r="K2132" s="227"/>
      <c r="L2132" s="227"/>
      <c r="M2132" s="227"/>
      <c r="N2132" s="581"/>
      <c r="O2132" s="227"/>
      <c r="P2132" s="581"/>
      <c r="Q2132" s="227"/>
      <c r="R2132" s="227"/>
      <c r="S2132" s="227"/>
      <c r="T2132" s="227"/>
      <c r="U2132" s="227"/>
      <c r="V2132" s="227"/>
      <c r="W2132" s="227"/>
      <c r="X2132" s="227"/>
      <c r="Y2132" s="227"/>
      <c r="Z2132" s="227"/>
      <c r="AA2132" s="227"/>
      <c r="AB2132" s="227"/>
      <c r="AC2132" s="227"/>
    </row>
    <row r="2133" spans="2:29">
      <c r="B2133" s="66" t="e">
        <f>LEFT(VLOOKUP(K2133,'TCon08 al 2019-02-26'!$A$1:$H$68,6,0),6)</f>
        <v>#N/A</v>
      </c>
      <c r="C2133" s="66" t="e">
        <f t="shared" si="145"/>
        <v>#N/A</v>
      </c>
      <c r="D2133" s="66" t="e">
        <f>VLOOKUP(K2133,'TCon08 al 2019-02-26'!$A$1:$H$68,8,0)</f>
        <v>#N/A</v>
      </c>
      <c r="E2133" s="221">
        <f t="shared" si="146"/>
        <v>1900</v>
      </c>
      <c r="F2133" s="66">
        <f t="shared" si="147"/>
        <v>0</v>
      </c>
      <c r="G2133" s="10" t="str">
        <f t="shared" si="148"/>
        <v>19000</v>
      </c>
      <c r="H2133" s="227"/>
      <c r="I2133" s="227"/>
      <c r="J2133" s="228"/>
      <c r="K2133" s="227"/>
      <c r="L2133" s="227"/>
      <c r="M2133" s="227"/>
      <c r="N2133" s="581"/>
      <c r="O2133" s="227"/>
      <c r="P2133" s="581"/>
      <c r="Q2133" s="227"/>
      <c r="R2133" s="227"/>
      <c r="S2133" s="227"/>
      <c r="T2133" s="227"/>
      <c r="U2133" s="227"/>
      <c r="V2133" s="227"/>
      <c r="W2133" s="227"/>
      <c r="X2133" s="227"/>
      <c r="Y2133" s="227"/>
      <c r="Z2133" s="227"/>
      <c r="AA2133" s="227"/>
      <c r="AB2133" s="227"/>
      <c r="AC2133" s="227"/>
    </row>
    <row r="2134" spans="2:29">
      <c r="B2134" s="66" t="e">
        <f>LEFT(VLOOKUP(K2134,'TCon08 al 2019-02-26'!$A$1:$H$68,6,0),6)</f>
        <v>#N/A</v>
      </c>
      <c r="C2134" s="66" t="e">
        <f t="shared" si="145"/>
        <v>#N/A</v>
      </c>
      <c r="D2134" s="66" t="e">
        <f>VLOOKUP(K2134,'TCon08 al 2019-02-26'!$A$1:$H$68,8,0)</f>
        <v>#N/A</v>
      </c>
      <c r="E2134" s="221">
        <f t="shared" si="146"/>
        <v>1900</v>
      </c>
      <c r="F2134" s="66">
        <f t="shared" si="147"/>
        <v>0</v>
      </c>
      <c r="G2134" s="10" t="str">
        <f t="shared" si="148"/>
        <v>19000</v>
      </c>
      <c r="H2134" s="227"/>
      <c r="I2134" s="227"/>
      <c r="J2134" s="228"/>
      <c r="K2134" s="227"/>
      <c r="L2134" s="227"/>
      <c r="M2134" s="227"/>
      <c r="N2134" s="581"/>
      <c r="O2134" s="227"/>
      <c r="P2134" s="581"/>
      <c r="Q2134" s="227"/>
      <c r="R2134" s="227"/>
      <c r="S2134" s="227"/>
      <c r="T2134" s="227"/>
      <c r="U2134" s="227"/>
      <c r="V2134" s="227"/>
      <c r="W2134" s="227"/>
      <c r="X2134" s="227"/>
      <c r="Y2134" s="227"/>
      <c r="Z2134" s="227"/>
      <c r="AA2134" s="227"/>
      <c r="AB2134" s="227"/>
      <c r="AC2134" s="227"/>
    </row>
    <row r="2135" spans="2:29">
      <c r="B2135" s="66" t="e">
        <f>LEFT(VLOOKUP(K2135,'TCon08 al 2019-02-26'!$A$1:$H$68,6,0),6)</f>
        <v>#N/A</v>
      </c>
      <c r="C2135" s="66" t="e">
        <f t="shared" si="145"/>
        <v>#N/A</v>
      </c>
      <c r="D2135" s="66" t="e">
        <f>VLOOKUP(K2135,'TCon08 al 2019-02-26'!$A$1:$H$68,8,0)</f>
        <v>#N/A</v>
      </c>
      <c r="E2135" s="221">
        <f t="shared" si="146"/>
        <v>1900</v>
      </c>
      <c r="F2135" s="66">
        <f t="shared" si="147"/>
        <v>0</v>
      </c>
      <c r="G2135" s="10" t="str">
        <f t="shared" si="148"/>
        <v>19000</v>
      </c>
      <c r="H2135" s="227"/>
      <c r="I2135" s="227"/>
      <c r="J2135" s="228"/>
      <c r="K2135" s="227"/>
      <c r="L2135" s="227"/>
      <c r="M2135" s="227"/>
      <c r="N2135" s="581"/>
      <c r="O2135" s="227"/>
      <c r="P2135" s="581"/>
      <c r="Q2135" s="227"/>
      <c r="R2135" s="227"/>
      <c r="S2135" s="227"/>
      <c r="T2135" s="227"/>
      <c r="U2135" s="227"/>
      <c r="V2135" s="227"/>
      <c r="W2135" s="227"/>
      <c r="X2135" s="227"/>
      <c r="Y2135" s="227"/>
      <c r="Z2135" s="227"/>
      <c r="AA2135" s="227"/>
      <c r="AB2135" s="227"/>
      <c r="AC2135" s="227"/>
    </row>
    <row r="2136" spans="2:29">
      <c r="B2136" s="66" t="e">
        <f>LEFT(VLOOKUP(K2136,'TCon08 al 2019-02-26'!$A$1:$H$68,6,0),6)</f>
        <v>#N/A</v>
      </c>
      <c r="C2136" s="66" t="e">
        <f t="shared" si="145"/>
        <v>#N/A</v>
      </c>
      <c r="D2136" s="66" t="e">
        <f>VLOOKUP(K2136,'TCon08 al 2019-02-26'!$A$1:$H$68,8,0)</f>
        <v>#N/A</v>
      </c>
      <c r="E2136" s="221">
        <f t="shared" si="146"/>
        <v>1900</v>
      </c>
      <c r="F2136" s="66">
        <f t="shared" si="147"/>
        <v>0</v>
      </c>
      <c r="G2136" s="10" t="str">
        <f t="shared" si="148"/>
        <v>19000</v>
      </c>
      <c r="H2136" s="227"/>
      <c r="I2136" s="227"/>
      <c r="J2136" s="228"/>
      <c r="K2136" s="227"/>
      <c r="L2136" s="227"/>
      <c r="M2136" s="227"/>
      <c r="N2136" s="581"/>
      <c r="O2136" s="227"/>
      <c r="P2136" s="581"/>
      <c r="Q2136" s="227"/>
      <c r="R2136" s="227"/>
      <c r="S2136" s="227"/>
      <c r="T2136" s="227"/>
      <c r="U2136" s="227"/>
      <c r="V2136" s="227"/>
      <c r="W2136" s="227"/>
      <c r="X2136" s="227"/>
      <c r="Y2136" s="227"/>
      <c r="Z2136" s="227"/>
      <c r="AA2136" s="227"/>
      <c r="AB2136" s="227"/>
      <c r="AC2136" s="227"/>
    </row>
    <row r="2137" spans="2:29">
      <c r="B2137" s="66" t="e">
        <f>LEFT(VLOOKUP(K2137,'TCon08 al 2019-02-26'!$A$1:$H$68,6,0),6)</f>
        <v>#N/A</v>
      </c>
      <c r="C2137" s="66" t="e">
        <f t="shared" si="145"/>
        <v>#N/A</v>
      </c>
      <c r="D2137" s="66" t="e">
        <f>VLOOKUP(K2137,'TCon08 al 2019-02-26'!$A$1:$H$68,8,0)</f>
        <v>#N/A</v>
      </c>
      <c r="E2137" s="221">
        <f t="shared" si="146"/>
        <v>1900</v>
      </c>
      <c r="F2137" s="66">
        <f t="shared" si="147"/>
        <v>0</v>
      </c>
      <c r="G2137" s="10" t="str">
        <f t="shared" si="148"/>
        <v>19000</v>
      </c>
      <c r="H2137" s="227"/>
      <c r="I2137" s="227"/>
      <c r="J2137" s="228"/>
      <c r="K2137" s="227"/>
      <c r="L2137" s="227"/>
      <c r="M2137" s="227"/>
      <c r="N2137" s="581"/>
      <c r="O2137" s="227"/>
      <c r="P2137" s="581"/>
      <c r="Q2137" s="227"/>
      <c r="R2137" s="227"/>
      <c r="S2137" s="227"/>
      <c r="T2137" s="227"/>
      <c r="U2137" s="227"/>
      <c r="V2137" s="227"/>
      <c r="W2137" s="227"/>
      <c r="X2137" s="227"/>
      <c r="Y2137" s="227"/>
      <c r="Z2137" s="227"/>
      <c r="AA2137" s="227"/>
      <c r="AB2137" s="227"/>
      <c r="AC2137" s="227"/>
    </row>
    <row r="2138" spans="2:29">
      <c r="B2138" s="66" t="e">
        <f>LEFT(VLOOKUP(K2138,'TCon08 al 2019-02-26'!$A$1:$H$68,6,0),6)</f>
        <v>#N/A</v>
      </c>
      <c r="C2138" s="66" t="e">
        <f t="shared" si="145"/>
        <v>#N/A</v>
      </c>
      <c r="D2138" s="66" t="e">
        <f>VLOOKUP(K2138,'TCon08 al 2019-02-26'!$A$1:$H$68,8,0)</f>
        <v>#N/A</v>
      </c>
      <c r="E2138" s="221">
        <f t="shared" si="146"/>
        <v>1900</v>
      </c>
      <c r="F2138" s="66">
        <f t="shared" si="147"/>
        <v>0</v>
      </c>
      <c r="G2138" s="10" t="str">
        <f t="shared" si="148"/>
        <v>19000</v>
      </c>
      <c r="H2138" s="227"/>
      <c r="I2138" s="227"/>
      <c r="J2138" s="228"/>
      <c r="K2138" s="227"/>
      <c r="L2138" s="227"/>
      <c r="M2138" s="227"/>
      <c r="N2138" s="581"/>
      <c r="O2138" s="227"/>
      <c r="P2138" s="581"/>
      <c r="Q2138" s="227"/>
      <c r="R2138" s="227"/>
      <c r="S2138" s="227"/>
      <c r="T2138" s="227"/>
      <c r="U2138" s="227"/>
      <c r="V2138" s="227"/>
      <c r="W2138" s="227"/>
      <c r="X2138" s="227"/>
      <c r="Y2138" s="227"/>
      <c r="Z2138" s="227"/>
      <c r="AA2138" s="227"/>
      <c r="AB2138" s="227"/>
      <c r="AC2138" s="227"/>
    </row>
    <row r="2139" spans="2:29">
      <c r="B2139" s="66" t="e">
        <f>LEFT(VLOOKUP(K2139,'TCon08 al 2019-02-26'!$A$1:$H$68,6,0),6)</f>
        <v>#N/A</v>
      </c>
      <c r="C2139" s="66" t="e">
        <f t="shared" si="145"/>
        <v>#N/A</v>
      </c>
      <c r="D2139" s="66" t="e">
        <f>VLOOKUP(K2139,'TCon08 al 2019-02-26'!$A$1:$H$68,8,0)</f>
        <v>#N/A</v>
      </c>
      <c r="E2139" s="221">
        <f t="shared" si="146"/>
        <v>1900</v>
      </c>
      <c r="F2139" s="66">
        <f t="shared" si="147"/>
        <v>0</v>
      </c>
      <c r="G2139" s="10" t="str">
        <f t="shared" si="148"/>
        <v>19000</v>
      </c>
      <c r="H2139" s="227"/>
      <c r="I2139" s="227"/>
      <c r="J2139" s="228"/>
      <c r="K2139" s="227"/>
      <c r="L2139" s="227"/>
      <c r="M2139" s="227"/>
      <c r="N2139" s="581"/>
      <c r="O2139" s="227"/>
      <c r="P2139" s="581"/>
      <c r="Q2139" s="227"/>
      <c r="R2139" s="227"/>
      <c r="S2139" s="227"/>
      <c r="T2139" s="227"/>
      <c r="U2139" s="227"/>
      <c r="V2139" s="227"/>
      <c r="W2139" s="227"/>
      <c r="X2139" s="227"/>
      <c r="Y2139" s="227"/>
      <c r="Z2139" s="227"/>
      <c r="AA2139" s="227"/>
      <c r="AB2139" s="227"/>
      <c r="AC2139" s="227"/>
    </row>
    <row r="2140" spans="2:29">
      <c r="B2140" s="66" t="e">
        <f>LEFT(VLOOKUP(K2140,'TCon08 al 2019-02-26'!$A$1:$H$68,6,0),6)</f>
        <v>#N/A</v>
      </c>
      <c r="C2140" s="66" t="e">
        <f t="shared" si="145"/>
        <v>#N/A</v>
      </c>
      <c r="D2140" s="66" t="e">
        <f>VLOOKUP(K2140,'TCon08 al 2019-02-26'!$A$1:$H$68,8,0)</f>
        <v>#N/A</v>
      </c>
      <c r="E2140" s="221">
        <f t="shared" si="146"/>
        <v>1900</v>
      </c>
      <c r="F2140" s="66">
        <f t="shared" si="147"/>
        <v>0</v>
      </c>
      <c r="G2140" s="10" t="str">
        <f t="shared" si="148"/>
        <v>19000</v>
      </c>
      <c r="H2140" s="227"/>
      <c r="I2140" s="227"/>
      <c r="J2140" s="228"/>
      <c r="K2140" s="227"/>
      <c r="L2140" s="227"/>
      <c r="M2140" s="227"/>
      <c r="N2140" s="581"/>
      <c r="O2140" s="227"/>
      <c r="P2140" s="581"/>
      <c r="Q2140" s="227"/>
      <c r="R2140" s="227"/>
      <c r="S2140" s="227"/>
      <c r="T2140" s="227"/>
      <c r="U2140" s="227"/>
      <c r="V2140" s="227"/>
      <c r="W2140" s="227"/>
      <c r="X2140" s="227"/>
      <c r="Y2140" s="227"/>
      <c r="Z2140" s="227"/>
      <c r="AA2140" s="227"/>
      <c r="AB2140" s="227"/>
      <c r="AC2140" s="227"/>
    </row>
    <row r="2141" spans="2:29">
      <c r="B2141" s="66" t="e">
        <f>LEFT(VLOOKUP(K2141,'TCon08 al 2019-02-26'!$A$1:$H$68,6,0),6)</f>
        <v>#N/A</v>
      </c>
      <c r="C2141" s="66" t="e">
        <f t="shared" si="145"/>
        <v>#N/A</v>
      </c>
      <c r="D2141" s="66" t="e">
        <f>VLOOKUP(K2141,'TCon08 al 2019-02-26'!$A$1:$H$68,8,0)</f>
        <v>#N/A</v>
      </c>
      <c r="E2141" s="221">
        <f t="shared" si="146"/>
        <v>1900</v>
      </c>
      <c r="F2141" s="66">
        <f t="shared" si="147"/>
        <v>0</v>
      </c>
      <c r="G2141" s="10" t="str">
        <f t="shared" si="148"/>
        <v>19000</v>
      </c>
      <c r="H2141" s="227"/>
      <c r="I2141" s="227"/>
      <c r="J2141" s="228"/>
      <c r="K2141" s="227"/>
      <c r="L2141" s="227"/>
      <c r="M2141" s="227"/>
      <c r="N2141" s="581"/>
      <c r="O2141" s="227"/>
      <c r="P2141" s="581"/>
      <c r="Q2141" s="227"/>
      <c r="R2141" s="227"/>
      <c r="S2141" s="227"/>
      <c r="T2141" s="227"/>
      <c r="U2141" s="227"/>
      <c r="V2141" s="227"/>
      <c r="W2141" s="227"/>
      <c r="X2141" s="227"/>
      <c r="Y2141" s="227"/>
      <c r="Z2141" s="227"/>
      <c r="AA2141" s="227"/>
      <c r="AB2141" s="227"/>
      <c r="AC2141" s="227"/>
    </row>
    <row r="2142" spans="2:29">
      <c r="B2142" s="66" t="e">
        <f>LEFT(VLOOKUP(K2142,'TCon08 al 2019-02-26'!$A$1:$H$68,6,0),6)</f>
        <v>#N/A</v>
      </c>
      <c r="C2142" s="66" t="e">
        <f t="shared" si="145"/>
        <v>#N/A</v>
      </c>
      <c r="D2142" s="66" t="e">
        <f>VLOOKUP(K2142,'TCon08 al 2019-02-26'!$A$1:$H$68,8,0)</f>
        <v>#N/A</v>
      </c>
      <c r="E2142" s="221">
        <f t="shared" si="146"/>
        <v>1900</v>
      </c>
      <c r="F2142" s="66">
        <f t="shared" si="147"/>
        <v>0</v>
      </c>
      <c r="G2142" s="10" t="str">
        <f t="shared" si="148"/>
        <v>19000</v>
      </c>
      <c r="H2142" s="227"/>
      <c r="I2142" s="227"/>
      <c r="J2142" s="228"/>
      <c r="K2142" s="227"/>
      <c r="L2142" s="227"/>
      <c r="M2142" s="227"/>
      <c r="N2142" s="581"/>
      <c r="O2142" s="227"/>
      <c r="P2142" s="581"/>
      <c r="Q2142" s="227"/>
      <c r="R2142" s="227"/>
      <c r="S2142" s="227"/>
      <c r="T2142" s="227"/>
      <c r="U2142" s="227"/>
      <c r="V2142" s="227"/>
      <c r="W2142" s="227"/>
      <c r="X2142" s="227"/>
      <c r="Y2142" s="227"/>
      <c r="Z2142" s="227"/>
      <c r="AA2142" s="227"/>
      <c r="AB2142" s="227"/>
      <c r="AC2142" s="227"/>
    </row>
    <row r="2143" spans="2:29">
      <c r="B2143" s="66" t="e">
        <f>LEFT(VLOOKUP(K2143,'TCon08 al 2019-02-26'!$A$1:$H$68,6,0),6)</f>
        <v>#N/A</v>
      </c>
      <c r="C2143" s="66" t="e">
        <f t="shared" si="145"/>
        <v>#N/A</v>
      </c>
      <c r="D2143" s="66" t="e">
        <f>VLOOKUP(K2143,'TCon08 al 2019-02-26'!$A$1:$H$68,8,0)</f>
        <v>#N/A</v>
      </c>
      <c r="E2143" s="221">
        <f t="shared" si="146"/>
        <v>1900</v>
      </c>
      <c r="F2143" s="66">
        <f t="shared" si="147"/>
        <v>0</v>
      </c>
      <c r="G2143" s="10" t="str">
        <f t="shared" si="148"/>
        <v>19000</v>
      </c>
      <c r="H2143" s="227"/>
      <c r="I2143" s="227"/>
      <c r="J2143" s="228"/>
      <c r="K2143" s="227"/>
      <c r="L2143" s="227"/>
      <c r="M2143" s="227"/>
      <c r="N2143" s="581"/>
      <c r="O2143" s="227"/>
      <c r="P2143" s="581"/>
      <c r="Q2143" s="227"/>
      <c r="R2143" s="227"/>
      <c r="S2143" s="227"/>
      <c r="T2143" s="227"/>
      <c r="U2143" s="227"/>
      <c r="V2143" s="227"/>
      <c r="W2143" s="227"/>
      <c r="X2143" s="227"/>
      <c r="Y2143" s="227"/>
      <c r="Z2143" s="227"/>
      <c r="AA2143" s="227"/>
      <c r="AB2143" s="227"/>
      <c r="AC2143" s="227"/>
    </row>
    <row r="2144" spans="2:29">
      <c r="B2144" s="66" t="e">
        <f>LEFT(VLOOKUP(K2144,'TCon08 al 2019-02-26'!$A$1:$H$68,6,0),6)</f>
        <v>#N/A</v>
      </c>
      <c r="C2144" s="66" t="e">
        <f t="shared" si="145"/>
        <v>#N/A</v>
      </c>
      <c r="D2144" s="66" t="e">
        <f>VLOOKUP(K2144,'TCon08 al 2019-02-26'!$A$1:$H$68,8,0)</f>
        <v>#N/A</v>
      </c>
      <c r="E2144" s="221">
        <f t="shared" si="146"/>
        <v>1900</v>
      </c>
      <c r="F2144" s="66">
        <f t="shared" si="147"/>
        <v>0</v>
      </c>
      <c r="G2144" s="10" t="str">
        <f t="shared" si="148"/>
        <v>19000</v>
      </c>
      <c r="H2144" s="227"/>
      <c r="I2144" s="227"/>
      <c r="J2144" s="228"/>
      <c r="K2144" s="227"/>
      <c r="L2144" s="227"/>
      <c r="M2144" s="227"/>
      <c r="N2144" s="581"/>
      <c r="O2144" s="227"/>
      <c r="P2144" s="581"/>
      <c r="Q2144" s="227"/>
      <c r="R2144" s="227"/>
      <c r="S2144" s="227"/>
      <c r="T2144" s="227"/>
      <c r="U2144" s="227"/>
      <c r="V2144" s="227"/>
      <c r="W2144" s="227"/>
      <c r="X2144" s="227"/>
      <c r="Y2144" s="227"/>
      <c r="Z2144" s="227"/>
      <c r="AA2144" s="227"/>
      <c r="AB2144" s="227"/>
      <c r="AC2144" s="227"/>
    </row>
    <row r="2145" spans="2:29">
      <c r="B2145" s="66" t="e">
        <f>LEFT(VLOOKUP(K2145,'TCon08 al 2019-02-26'!$A$1:$H$68,6,0),6)</f>
        <v>#N/A</v>
      </c>
      <c r="C2145" s="66" t="e">
        <f t="shared" si="145"/>
        <v>#N/A</v>
      </c>
      <c r="D2145" s="66" t="e">
        <f>VLOOKUP(K2145,'TCon08 al 2019-02-26'!$A$1:$H$68,8,0)</f>
        <v>#N/A</v>
      </c>
      <c r="E2145" s="221">
        <f t="shared" si="146"/>
        <v>1900</v>
      </c>
      <c r="F2145" s="66">
        <f t="shared" si="147"/>
        <v>0</v>
      </c>
      <c r="G2145" s="10" t="str">
        <f t="shared" si="148"/>
        <v>19000</v>
      </c>
      <c r="H2145" s="227"/>
      <c r="I2145" s="227"/>
      <c r="J2145" s="228"/>
      <c r="K2145" s="227"/>
      <c r="L2145" s="227"/>
      <c r="M2145" s="227"/>
      <c r="N2145" s="581"/>
      <c r="O2145" s="227"/>
      <c r="P2145" s="581"/>
      <c r="Q2145" s="227"/>
      <c r="R2145" s="227"/>
      <c r="S2145" s="227"/>
      <c r="T2145" s="227"/>
      <c r="U2145" s="227"/>
      <c r="V2145" s="227"/>
      <c r="W2145" s="227"/>
      <c r="X2145" s="227"/>
      <c r="Y2145" s="227"/>
      <c r="Z2145" s="227"/>
      <c r="AA2145" s="227"/>
      <c r="AB2145" s="227"/>
      <c r="AC2145" s="227"/>
    </row>
    <row r="2146" spans="2:29">
      <c r="B2146" s="66" t="e">
        <f>LEFT(VLOOKUP(K2146,'TCon08 al 2019-02-26'!$A$1:$H$68,6,0),6)</f>
        <v>#N/A</v>
      </c>
      <c r="C2146" s="66" t="e">
        <f t="shared" si="145"/>
        <v>#N/A</v>
      </c>
      <c r="D2146" s="66" t="e">
        <f>VLOOKUP(K2146,'TCon08 al 2019-02-26'!$A$1:$H$68,8,0)</f>
        <v>#N/A</v>
      </c>
      <c r="E2146" s="221">
        <f t="shared" si="146"/>
        <v>1900</v>
      </c>
      <c r="F2146" s="66">
        <f t="shared" si="147"/>
        <v>0</v>
      </c>
      <c r="G2146" s="10" t="str">
        <f t="shared" si="148"/>
        <v>19000</v>
      </c>
      <c r="H2146" s="227"/>
      <c r="I2146" s="227"/>
      <c r="J2146" s="228"/>
      <c r="K2146" s="227"/>
      <c r="L2146" s="227"/>
      <c r="M2146" s="227"/>
      <c r="N2146" s="581"/>
      <c r="O2146" s="227"/>
      <c r="P2146" s="581"/>
      <c r="Q2146" s="227"/>
      <c r="R2146" s="227"/>
      <c r="S2146" s="227"/>
      <c r="T2146" s="227"/>
      <c r="U2146" s="227"/>
      <c r="V2146" s="227"/>
      <c r="W2146" s="227"/>
      <c r="X2146" s="227"/>
      <c r="Y2146" s="227"/>
      <c r="Z2146" s="227"/>
      <c r="AA2146" s="227"/>
      <c r="AB2146" s="227"/>
      <c r="AC2146" s="227"/>
    </row>
    <row r="2147" spans="2:29">
      <c r="B2147" s="66" t="e">
        <f>LEFT(VLOOKUP(K2147,'TCon08 al 2019-02-26'!$A$1:$H$68,6,0),6)</f>
        <v>#N/A</v>
      </c>
      <c r="C2147" s="66" t="e">
        <f t="shared" si="145"/>
        <v>#N/A</v>
      </c>
      <c r="D2147" s="66" t="e">
        <f>VLOOKUP(K2147,'TCon08 al 2019-02-26'!$A$1:$H$68,8,0)</f>
        <v>#N/A</v>
      </c>
      <c r="E2147" s="221">
        <f t="shared" si="146"/>
        <v>1900</v>
      </c>
      <c r="F2147" s="66">
        <f t="shared" si="147"/>
        <v>0</v>
      </c>
      <c r="G2147" s="10" t="str">
        <f t="shared" si="148"/>
        <v>19000</v>
      </c>
      <c r="H2147" s="227"/>
      <c r="I2147" s="227"/>
      <c r="J2147" s="228"/>
      <c r="K2147" s="227"/>
      <c r="L2147" s="227"/>
      <c r="M2147" s="227"/>
      <c r="N2147" s="581"/>
      <c r="O2147" s="227"/>
      <c r="P2147" s="581"/>
      <c r="Q2147" s="227"/>
      <c r="R2147" s="227"/>
      <c r="S2147" s="227"/>
      <c r="T2147" s="227"/>
      <c r="U2147" s="227"/>
      <c r="V2147" s="227"/>
      <c r="W2147" s="227"/>
      <c r="X2147" s="227"/>
      <c r="Y2147" s="227"/>
      <c r="Z2147" s="227"/>
      <c r="AA2147" s="227"/>
      <c r="AB2147" s="227"/>
      <c r="AC2147" s="227"/>
    </row>
    <row r="2148" spans="2:29">
      <c r="B2148" s="66" t="e">
        <f>LEFT(VLOOKUP(K2148,'TCon08 al 2019-02-26'!$A$1:$H$68,6,0),6)</f>
        <v>#N/A</v>
      </c>
      <c r="C2148" s="66" t="e">
        <f t="shared" si="145"/>
        <v>#N/A</v>
      </c>
      <c r="D2148" s="66" t="e">
        <f>VLOOKUP(K2148,'TCon08 al 2019-02-26'!$A$1:$H$68,8,0)</f>
        <v>#N/A</v>
      </c>
      <c r="E2148" s="221">
        <f t="shared" si="146"/>
        <v>1900</v>
      </c>
      <c r="F2148" s="66">
        <f t="shared" si="147"/>
        <v>0</v>
      </c>
      <c r="G2148" s="10" t="str">
        <f t="shared" si="148"/>
        <v>19000</v>
      </c>
      <c r="H2148" s="227"/>
      <c r="I2148" s="227"/>
      <c r="J2148" s="228"/>
      <c r="K2148" s="227"/>
      <c r="L2148" s="227"/>
      <c r="M2148" s="227"/>
      <c r="N2148" s="581"/>
      <c r="O2148" s="227"/>
      <c r="P2148" s="581"/>
      <c r="Q2148" s="227"/>
      <c r="R2148" s="227"/>
      <c r="S2148" s="227"/>
      <c r="T2148" s="227"/>
      <c r="U2148" s="227"/>
      <c r="V2148" s="227"/>
      <c r="W2148" s="227"/>
      <c r="X2148" s="227"/>
      <c r="Y2148" s="227"/>
      <c r="Z2148" s="227"/>
      <c r="AA2148" s="227"/>
      <c r="AB2148" s="227"/>
      <c r="AC2148" s="227"/>
    </row>
    <row r="2149" spans="2:29">
      <c r="B2149" s="66" t="e">
        <f>LEFT(VLOOKUP(K2149,'TCon08 al 2019-02-26'!$A$1:$H$68,6,0),6)</f>
        <v>#N/A</v>
      </c>
      <c r="C2149" s="66" t="e">
        <f t="shared" si="145"/>
        <v>#N/A</v>
      </c>
      <c r="D2149" s="66" t="e">
        <f>VLOOKUP(K2149,'TCon08 al 2019-02-26'!$A$1:$H$68,8,0)</f>
        <v>#N/A</v>
      </c>
      <c r="E2149" s="221">
        <f t="shared" si="146"/>
        <v>1900</v>
      </c>
      <c r="F2149" s="66">
        <f t="shared" si="147"/>
        <v>0</v>
      </c>
      <c r="G2149" s="10" t="str">
        <f t="shared" si="148"/>
        <v>19000</v>
      </c>
      <c r="H2149" s="227"/>
      <c r="I2149" s="227"/>
      <c r="J2149" s="228"/>
      <c r="K2149" s="227"/>
      <c r="L2149" s="227"/>
      <c r="M2149" s="227"/>
      <c r="N2149" s="581"/>
      <c r="O2149" s="227"/>
      <c r="P2149" s="581"/>
      <c r="Q2149" s="227"/>
      <c r="R2149" s="227"/>
      <c r="S2149" s="227"/>
      <c r="T2149" s="227"/>
      <c r="U2149" s="227"/>
      <c r="V2149" s="227"/>
      <c r="W2149" s="227"/>
      <c r="X2149" s="227"/>
      <c r="Y2149" s="227"/>
      <c r="Z2149" s="227"/>
      <c r="AA2149" s="227"/>
      <c r="AB2149" s="227"/>
      <c r="AC2149" s="227"/>
    </row>
    <row r="2150" spans="2:29">
      <c r="B2150" s="66" t="e">
        <f>LEFT(VLOOKUP(K2150,'TCon08 al 2019-02-26'!$A$1:$H$68,6,0),6)</f>
        <v>#N/A</v>
      </c>
      <c r="C2150" s="66" t="e">
        <f t="shared" si="145"/>
        <v>#N/A</v>
      </c>
      <c r="D2150" s="66" t="e">
        <f>VLOOKUP(K2150,'TCon08 al 2019-02-26'!$A$1:$H$68,8,0)</f>
        <v>#N/A</v>
      </c>
      <c r="E2150" s="221">
        <f t="shared" si="146"/>
        <v>1900</v>
      </c>
      <c r="F2150" s="66">
        <f t="shared" si="147"/>
        <v>0</v>
      </c>
      <c r="G2150" s="10" t="str">
        <f t="shared" si="148"/>
        <v>19000</v>
      </c>
      <c r="H2150" s="227"/>
      <c r="I2150" s="227"/>
      <c r="J2150" s="228"/>
      <c r="K2150" s="227"/>
      <c r="L2150" s="227"/>
      <c r="M2150" s="227"/>
      <c r="N2150" s="581"/>
      <c r="O2150" s="227"/>
      <c r="P2150" s="581"/>
      <c r="Q2150" s="227"/>
      <c r="R2150" s="227"/>
      <c r="S2150" s="227"/>
      <c r="T2150" s="227"/>
      <c r="U2150" s="227"/>
      <c r="V2150" s="227"/>
      <c r="W2150" s="227"/>
      <c r="X2150" s="227"/>
      <c r="Y2150" s="227"/>
      <c r="Z2150" s="227"/>
      <c r="AA2150" s="227"/>
      <c r="AB2150" s="227"/>
      <c r="AC2150" s="227"/>
    </row>
    <row r="2151" spans="2:29">
      <c r="B2151" s="66" t="e">
        <f>LEFT(VLOOKUP(K2151,'TCon08 al 2019-02-26'!$A$1:$H$68,6,0),6)</f>
        <v>#N/A</v>
      </c>
      <c r="C2151" s="66" t="e">
        <f t="shared" si="145"/>
        <v>#N/A</v>
      </c>
      <c r="D2151" s="66" t="e">
        <f>VLOOKUP(K2151,'TCon08 al 2019-02-26'!$A$1:$H$68,8,0)</f>
        <v>#N/A</v>
      </c>
      <c r="E2151" s="221">
        <f t="shared" si="146"/>
        <v>1900</v>
      </c>
      <c r="F2151" s="66">
        <f t="shared" si="147"/>
        <v>0</v>
      </c>
      <c r="G2151" s="10" t="str">
        <f t="shared" si="148"/>
        <v>19000</v>
      </c>
      <c r="H2151" s="227"/>
      <c r="I2151" s="227"/>
      <c r="J2151" s="228"/>
      <c r="K2151" s="227"/>
      <c r="L2151" s="227"/>
      <c r="M2151" s="227"/>
      <c r="N2151" s="581"/>
      <c r="O2151" s="227"/>
      <c r="P2151" s="581"/>
      <c r="Q2151" s="227"/>
      <c r="R2151" s="227"/>
      <c r="S2151" s="227"/>
      <c r="T2151" s="227"/>
      <c r="U2151" s="227"/>
      <c r="V2151" s="227"/>
      <c r="W2151" s="227"/>
      <c r="X2151" s="227"/>
      <c r="Y2151" s="227"/>
      <c r="Z2151" s="227"/>
      <c r="AA2151" s="227"/>
      <c r="AB2151" s="227"/>
      <c r="AC2151" s="227"/>
    </row>
    <row r="2152" spans="2:29">
      <c r="B2152" s="66" t="e">
        <f>LEFT(VLOOKUP(K2152,'TCon08 al 2019-02-26'!$A$1:$H$68,6,0),6)</f>
        <v>#N/A</v>
      </c>
      <c r="C2152" s="66" t="e">
        <f t="shared" si="145"/>
        <v>#N/A</v>
      </c>
      <c r="D2152" s="66" t="e">
        <f>VLOOKUP(K2152,'TCon08 al 2019-02-26'!$A$1:$H$68,8,0)</f>
        <v>#N/A</v>
      </c>
      <c r="E2152" s="221">
        <f t="shared" si="146"/>
        <v>1900</v>
      </c>
      <c r="F2152" s="66">
        <f t="shared" si="147"/>
        <v>0</v>
      </c>
      <c r="G2152" s="10" t="str">
        <f t="shared" si="148"/>
        <v>19000</v>
      </c>
      <c r="H2152" s="227"/>
      <c r="I2152" s="227"/>
      <c r="J2152" s="228"/>
      <c r="K2152" s="227"/>
      <c r="L2152" s="227"/>
      <c r="M2152" s="227"/>
      <c r="N2152" s="581"/>
      <c r="O2152" s="227"/>
      <c r="P2152" s="581"/>
      <c r="Q2152" s="227"/>
      <c r="R2152" s="227"/>
      <c r="S2152" s="227"/>
      <c r="T2152" s="227"/>
      <c r="U2152" s="227"/>
      <c r="V2152" s="227"/>
      <c r="W2152" s="227"/>
      <c r="X2152" s="227"/>
      <c r="Y2152" s="227"/>
      <c r="Z2152" s="227"/>
      <c r="AA2152" s="227"/>
      <c r="AB2152" s="227"/>
      <c r="AC2152" s="227"/>
    </row>
    <row r="2153" spans="2:29">
      <c r="B2153" s="66" t="e">
        <f>LEFT(VLOOKUP(K2153,'TCon08 al 2019-02-26'!$A$1:$H$68,6,0),6)</f>
        <v>#N/A</v>
      </c>
      <c r="C2153" s="66" t="e">
        <f t="shared" si="145"/>
        <v>#N/A</v>
      </c>
      <c r="D2153" s="66" t="e">
        <f>VLOOKUP(K2153,'TCon08 al 2019-02-26'!$A$1:$H$68,8,0)</f>
        <v>#N/A</v>
      </c>
      <c r="E2153" s="221">
        <f t="shared" si="146"/>
        <v>1900</v>
      </c>
      <c r="F2153" s="66">
        <f t="shared" si="147"/>
        <v>0</v>
      </c>
      <c r="G2153" s="10" t="str">
        <f t="shared" si="148"/>
        <v>19000</v>
      </c>
      <c r="H2153" s="227"/>
      <c r="I2153" s="227"/>
      <c r="J2153" s="228"/>
      <c r="K2153" s="227"/>
      <c r="L2153" s="227"/>
      <c r="M2153" s="227"/>
      <c r="N2153" s="581"/>
      <c r="O2153" s="227"/>
      <c r="P2153" s="581"/>
      <c r="Q2153" s="227"/>
      <c r="R2153" s="227"/>
      <c r="S2153" s="227"/>
      <c r="T2153" s="227"/>
      <c r="U2153" s="227"/>
      <c r="V2153" s="227"/>
      <c r="W2153" s="227"/>
      <c r="X2153" s="227"/>
      <c r="Y2153" s="227"/>
      <c r="Z2153" s="227"/>
      <c r="AA2153" s="227"/>
      <c r="AB2153" s="227"/>
      <c r="AC2153" s="227"/>
    </row>
    <row r="2154" spans="2:29">
      <c r="B2154" s="66" t="e">
        <f>LEFT(VLOOKUP(K2154,'TCon08 al 2019-02-26'!$A$1:$H$68,6,0),6)</f>
        <v>#N/A</v>
      </c>
      <c r="C2154" s="66" t="e">
        <f t="shared" si="145"/>
        <v>#N/A</v>
      </c>
      <c r="D2154" s="66" t="e">
        <f>VLOOKUP(K2154,'TCon08 al 2019-02-26'!$A$1:$H$68,8,0)</f>
        <v>#N/A</v>
      </c>
      <c r="E2154" s="221">
        <f t="shared" si="146"/>
        <v>1900</v>
      </c>
      <c r="F2154" s="66">
        <f t="shared" si="147"/>
        <v>0</v>
      </c>
      <c r="G2154" s="10" t="str">
        <f t="shared" si="148"/>
        <v>19000</v>
      </c>
      <c r="H2154" s="227"/>
      <c r="I2154" s="227"/>
      <c r="J2154" s="228"/>
      <c r="K2154" s="227"/>
      <c r="L2154" s="227"/>
      <c r="M2154" s="227"/>
      <c r="N2154" s="581"/>
      <c r="O2154" s="227"/>
      <c r="P2154" s="581"/>
      <c r="Q2154" s="227"/>
      <c r="R2154" s="227"/>
      <c r="S2154" s="227"/>
      <c r="T2154" s="227"/>
      <c r="U2154" s="227"/>
      <c r="V2154" s="227"/>
      <c r="W2154" s="227"/>
      <c r="X2154" s="227"/>
      <c r="Y2154" s="227"/>
      <c r="Z2154" s="227"/>
      <c r="AA2154" s="227"/>
      <c r="AB2154" s="227"/>
      <c r="AC2154" s="227"/>
    </row>
    <row r="2155" spans="2:29">
      <c r="B2155" s="66" t="e">
        <f>LEFT(VLOOKUP(K2155,'TCon08 al 2019-02-26'!$A$1:$H$68,6,0),6)</f>
        <v>#N/A</v>
      </c>
      <c r="C2155" s="66" t="e">
        <f t="shared" si="145"/>
        <v>#N/A</v>
      </c>
      <c r="D2155" s="66" t="e">
        <f>VLOOKUP(K2155,'TCon08 al 2019-02-26'!$A$1:$H$68,8,0)</f>
        <v>#N/A</v>
      </c>
      <c r="E2155" s="221">
        <f t="shared" si="146"/>
        <v>1900</v>
      </c>
      <c r="F2155" s="66">
        <f t="shared" si="147"/>
        <v>0</v>
      </c>
      <c r="G2155" s="10" t="str">
        <f t="shared" si="148"/>
        <v>19000</v>
      </c>
      <c r="H2155" s="227"/>
      <c r="I2155" s="227"/>
      <c r="J2155" s="228"/>
      <c r="K2155" s="227"/>
      <c r="L2155" s="227"/>
      <c r="M2155" s="227"/>
      <c r="N2155" s="581"/>
      <c r="O2155" s="227"/>
      <c r="P2155" s="581"/>
      <c r="Q2155" s="227"/>
      <c r="R2155" s="227"/>
      <c r="S2155" s="227"/>
      <c r="T2155" s="227"/>
      <c r="U2155" s="227"/>
      <c r="V2155" s="227"/>
      <c r="W2155" s="227"/>
      <c r="X2155" s="227"/>
      <c r="Y2155" s="227"/>
      <c r="Z2155" s="227"/>
      <c r="AA2155" s="227"/>
      <c r="AB2155" s="227"/>
      <c r="AC2155" s="227"/>
    </row>
    <row r="2156" spans="2:29">
      <c r="B2156" s="66" t="e">
        <f>LEFT(VLOOKUP(K2156,'TCon08 al 2019-02-26'!$A$1:$H$68,6,0),6)</f>
        <v>#N/A</v>
      </c>
      <c r="C2156" s="66" t="e">
        <f t="shared" si="145"/>
        <v>#N/A</v>
      </c>
      <c r="D2156" s="66" t="e">
        <f>VLOOKUP(K2156,'TCon08 al 2019-02-26'!$A$1:$H$68,8,0)</f>
        <v>#N/A</v>
      </c>
      <c r="E2156" s="221">
        <f t="shared" si="146"/>
        <v>1900</v>
      </c>
      <c r="F2156" s="66">
        <f t="shared" si="147"/>
        <v>0</v>
      </c>
      <c r="G2156" s="10" t="str">
        <f t="shared" si="148"/>
        <v>19000</v>
      </c>
      <c r="H2156" s="227"/>
      <c r="I2156" s="227"/>
      <c r="J2156" s="228"/>
      <c r="K2156" s="227"/>
      <c r="L2156" s="227"/>
      <c r="M2156" s="227"/>
      <c r="N2156" s="581"/>
      <c r="O2156" s="227"/>
      <c r="P2156" s="581"/>
      <c r="Q2156" s="227"/>
      <c r="R2156" s="227"/>
      <c r="S2156" s="227"/>
      <c r="T2156" s="227"/>
      <c r="U2156" s="227"/>
      <c r="V2156" s="227"/>
      <c r="W2156" s="227"/>
      <c r="X2156" s="227"/>
      <c r="Y2156" s="227"/>
      <c r="Z2156" s="227"/>
      <c r="AA2156" s="227"/>
      <c r="AB2156" s="227"/>
      <c r="AC2156" s="227"/>
    </row>
    <row r="2157" spans="2:29">
      <c r="B2157" s="66" t="e">
        <f>LEFT(VLOOKUP(K2157,'TCon08 al 2019-02-26'!$A$1:$H$68,6,0),6)</f>
        <v>#N/A</v>
      </c>
      <c r="C2157" s="66" t="e">
        <f t="shared" si="145"/>
        <v>#N/A</v>
      </c>
      <c r="D2157" s="66" t="e">
        <f>VLOOKUP(K2157,'TCon08 al 2019-02-26'!$A$1:$H$68,8,0)</f>
        <v>#N/A</v>
      </c>
      <c r="E2157" s="221">
        <f t="shared" si="146"/>
        <v>1900</v>
      </c>
      <c r="F2157" s="66">
        <f t="shared" si="147"/>
        <v>0</v>
      </c>
      <c r="G2157" s="10" t="str">
        <f t="shared" si="148"/>
        <v>19000</v>
      </c>
      <c r="H2157" s="227"/>
      <c r="I2157" s="227"/>
      <c r="J2157" s="228"/>
      <c r="K2157" s="227"/>
      <c r="L2157" s="227"/>
      <c r="M2157" s="227"/>
      <c r="N2157" s="581"/>
      <c r="O2157" s="227"/>
      <c r="P2157" s="581"/>
      <c r="Q2157" s="227"/>
      <c r="R2157" s="227"/>
      <c r="S2157" s="227"/>
      <c r="T2157" s="227"/>
      <c r="U2157" s="227"/>
      <c r="V2157" s="227"/>
      <c r="W2157" s="227"/>
      <c r="X2157" s="227"/>
      <c r="Y2157" s="227"/>
      <c r="Z2157" s="227"/>
      <c r="AA2157" s="227"/>
      <c r="AB2157" s="227"/>
      <c r="AC2157" s="227"/>
    </row>
    <row r="2158" spans="2:29">
      <c r="B2158" s="66" t="e">
        <f>LEFT(VLOOKUP(K2158,'TCon08 al 2019-02-26'!$A$1:$H$68,6,0),6)</f>
        <v>#N/A</v>
      </c>
      <c r="C2158" s="66" t="e">
        <f t="shared" si="145"/>
        <v>#N/A</v>
      </c>
      <c r="D2158" s="66" t="e">
        <f>VLOOKUP(K2158,'TCon08 al 2019-02-26'!$A$1:$H$68,8,0)</f>
        <v>#N/A</v>
      </c>
      <c r="E2158" s="221">
        <f t="shared" si="146"/>
        <v>1900</v>
      </c>
      <c r="F2158" s="66">
        <f t="shared" si="147"/>
        <v>0</v>
      </c>
      <c r="G2158" s="10" t="str">
        <f t="shared" si="148"/>
        <v>19000</v>
      </c>
      <c r="H2158" s="227"/>
      <c r="I2158" s="227"/>
      <c r="J2158" s="228"/>
      <c r="K2158" s="227"/>
      <c r="L2158" s="227"/>
      <c r="M2158" s="227"/>
      <c r="N2158" s="581"/>
      <c r="O2158" s="227"/>
      <c r="P2158" s="581"/>
      <c r="Q2158" s="227"/>
      <c r="R2158" s="227"/>
      <c r="S2158" s="227"/>
      <c r="T2158" s="227"/>
      <c r="U2158" s="227"/>
      <c r="V2158" s="227"/>
      <c r="W2158" s="227"/>
      <c r="X2158" s="227"/>
      <c r="Y2158" s="227"/>
      <c r="Z2158" s="227"/>
      <c r="AA2158" s="227"/>
      <c r="AB2158" s="227"/>
      <c r="AC2158" s="227"/>
    </row>
    <row r="2159" spans="2:29">
      <c r="B2159" s="66" t="e">
        <f>LEFT(VLOOKUP(K2159,'TCon08 al 2019-02-26'!$A$1:$H$68,6,0),6)</f>
        <v>#N/A</v>
      </c>
      <c r="C2159" s="66" t="e">
        <f t="shared" si="145"/>
        <v>#N/A</v>
      </c>
      <c r="D2159" s="66" t="e">
        <f>VLOOKUP(K2159,'TCon08 al 2019-02-26'!$A$1:$H$68,8,0)</f>
        <v>#N/A</v>
      </c>
      <c r="E2159" s="221">
        <f t="shared" si="146"/>
        <v>1900</v>
      </c>
      <c r="F2159" s="66">
        <f t="shared" si="147"/>
        <v>0</v>
      </c>
      <c r="G2159" s="10" t="str">
        <f t="shared" si="148"/>
        <v>19000</v>
      </c>
      <c r="H2159" s="227"/>
      <c r="I2159" s="227"/>
      <c r="J2159" s="228"/>
      <c r="K2159" s="227"/>
      <c r="L2159" s="227"/>
      <c r="M2159" s="227"/>
      <c r="N2159" s="581"/>
      <c r="O2159" s="227"/>
      <c r="P2159" s="581"/>
      <c r="Q2159" s="227"/>
      <c r="R2159" s="227"/>
      <c r="S2159" s="227"/>
      <c r="T2159" s="227"/>
      <c r="U2159" s="227"/>
      <c r="V2159" s="227"/>
      <c r="W2159" s="227"/>
      <c r="X2159" s="227"/>
      <c r="Y2159" s="227"/>
      <c r="Z2159" s="227"/>
      <c r="AA2159" s="227"/>
      <c r="AB2159" s="227"/>
      <c r="AC2159" s="227"/>
    </row>
    <row r="2160" spans="2:29">
      <c r="B2160" s="66" t="e">
        <f>LEFT(VLOOKUP(K2160,'TCon08 al 2019-02-26'!$A$1:$H$68,6,0),6)</f>
        <v>#N/A</v>
      </c>
      <c r="C2160" s="66" t="e">
        <f t="shared" si="145"/>
        <v>#N/A</v>
      </c>
      <c r="D2160" s="66" t="e">
        <f>VLOOKUP(K2160,'TCon08 al 2019-02-26'!$A$1:$H$68,8,0)</f>
        <v>#N/A</v>
      </c>
      <c r="E2160" s="221">
        <f t="shared" si="146"/>
        <v>1900</v>
      </c>
      <c r="F2160" s="66">
        <f t="shared" si="147"/>
        <v>0</v>
      </c>
      <c r="G2160" s="10" t="str">
        <f t="shared" si="148"/>
        <v>19000</v>
      </c>
      <c r="H2160" s="227"/>
      <c r="I2160" s="227"/>
      <c r="J2160" s="228"/>
      <c r="K2160" s="227"/>
      <c r="L2160" s="227"/>
      <c r="M2160" s="227"/>
      <c r="N2160" s="581"/>
      <c r="O2160" s="227"/>
      <c r="P2160" s="581"/>
      <c r="Q2160" s="227"/>
      <c r="R2160" s="227"/>
      <c r="S2160" s="227"/>
      <c r="T2160" s="227"/>
      <c r="U2160" s="227"/>
      <c r="V2160" s="227"/>
      <c r="W2160" s="227"/>
      <c r="X2160" s="227"/>
      <c r="Y2160" s="227"/>
      <c r="Z2160" s="227"/>
      <c r="AA2160" s="227"/>
      <c r="AB2160" s="227"/>
      <c r="AC2160" s="227"/>
    </row>
    <row r="2161" spans="2:29">
      <c r="B2161" s="66" t="e">
        <f>LEFT(VLOOKUP(K2161,'TCon08 al 2019-02-26'!$A$1:$H$68,6,0),6)</f>
        <v>#N/A</v>
      </c>
      <c r="C2161" s="66" t="e">
        <f t="shared" ref="C2161:C2224" si="149">CONCATENATE(MID(B2161,1,1),".",MID(B2161,2,1),".",MID(B2161,3,2),".",MID(B2161,5,2))</f>
        <v>#N/A</v>
      </c>
      <c r="D2161" s="66" t="e">
        <f>VLOOKUP(K2161,'TCon08 al 2019-02-26'!$A$1:$H$68,8,0)</f>
        <v>#N/A</v>
      </c>
      <c r="E2161" s="221">
        <f t="shared" ref="E2161:E2224" si="150">YEAR(J2161)</f>
        <v>1900</v>
      </c>
      <c r="F2161" s="66">
        <f t="shared" si="147"/>
        <v>0</v>
      </c>
      <c r="G2161" s="10" t="str">
        <f t="shared" si="148"/>
        <v>19000</v>
      </c>
      <c r="H2161" s="227"/>
      <c r="I2161" s="227"/>
      <c r="J2161" s="228"/>
      <c r="K2161" s="227"/>
      <c r="L2161" s="227"/>
      <c r="M2161" s="227"/>
      <c r="N2161" s="581"/>
      <c r="O2161" s="227"/>
      <c r="P2161" s="581"/>
      <c r="Q2161" s="227"/>
      <c r="R2161" s="227"/>
      <c r="S2161" s="227"/>
      <c r="T2161" s="227"/>
      <c r="U2161" s="227"/>
      <c r="V2161" s="227"/>
      <c r="W2161" s="227"/>
      <c r="X2161" s="227"/>
      <c r="Y2161" s="227"/>
      <c r="Z2161" s="227"/>
      <c r="AA2161" s="227"/>
      <c r="AB2161" s="227"/>
      <c r="AC2161" s="227"/>
    </row>
    <row r="2162" spans="2:29">
      <c r="B2162" s="66" t="e">
        <f>LEFT(VLOOKUP(K2162,'TCon08 al 2019-02-26'!$A$1:$H$68,6,0),6)</f>
        <v>#N/A</v>
      </c>
      <c r="C2162" s="66" t="e">
        <f t="shared" si="149"/>
        <v>#N/A</v>
      </c>
      <c r="D2162" s="66" t="e">
        <f>VLOOKUP(K2162,'TCon08 al 2019-02-26'!$A$1:$H$68,8,0)</f>
        <v>#N/A</v>
      </c>
      <c r="E2162" s="221">
        <f t="shared" si="150"/>
        <v>1900</v>
      </c>
      <c r="F2162" s="66">
        <f t="shared" si="147"/>
        <v>0</v>
      </c>
      <c r="G2162" s="10" t="str">
        <f t="shared" si="148"/>
        <v>19000</v>
      </c>
      <c r="H2162" s="227"/>
      <c r="I2162" s="227"/>
      <c r="J2162" s="228"/>
      <c r="K2162" s="227"/>
      <c r="L2162" s="227"/>
      <c r="M2162" s="227"/>
      <c r="N2162" s="581"/>
      <c r="O2162" s="227"/>
      <c r="P2162" s="581"/>
      <c r="Q2162" s="227"/>
      <c r="R2162" s="227"/>
      <c r="S2162" s="227"/>
      <c r="T2162" s="227"/>
      <c r="U2162" s="227"/>
      <c r="V2162" s="227"/>
      <c r="W2162" s="227"/>
      <c r="X2162" s="227"/>
      <c r="Y2162" s="227"/>
      <c r="Z2162" s="227"/>
      <c r="AA2162" s="227"/>
      <c r="AB2162" s="227"/>
      <c r="AC2162" s="227"/>
    </row>
    <row r="2163" spans="2:29">
      <c r="B2163" s="66" t="e">
        <f>LEFT(VLOOKUP(K2163,'TCon08 al 2019-02-26'!$A$1:$H$68,6,0),6)</f>
        <v>#N/A</v>
      </c>
      <c r="C2163" s="66" t="e">
        <f t="shared" si="149"/>
        <v>#N/A</v>
      </c>
      <c r="D2163" s="66" t="e">
        <f>VLOOKUP(K2163,'TCon08 al 2019-02-26'!$A$1:$H$68,8,0)</f>
        <v>#N/A</v>
      </c>
      <c r="E2163" s="221">
        <f t="shared" si="150"/>
        <v>1900</v>
      </c>
      <c r="F2163" s="66">
        <f t="shared" si="147"/>
        <v>0</v>
      </c>
      <c r="G2163" s="10" t="str">
        <f t="shared" si="148"/>
        <v>19000</v>
      </c>
      <c r="H2163" s="227"/>
      <c r="I2163" s="227"/>
      <c r="J2163" s="228"/>
      <c r="K2163" s="227"/>
      <c r="L2163" s="227"/>
      <c r="M2163" s="227"/>
      <c r="N2163" s="581"/>
      <c r="O2163" s="227"/>
      <c r="P2163" s="581"/>
      <c r="Q2163" s="227"/>
      <c r="R2163" s="227"/>
      <c r="S2163" s="227"/>
      <c r="T2163" s="227"/>
      <c r="U2163" s="227"/>
      <c r="V2163" s="227"/>
      <c r="W2163" s="227"/>
      <c r="X2163" s="227"/>
      <c r="Y2163" s="227"/>
      <c r="Z2163" s="227"/>
      <c r="AA2163" s="227"/>
      <c r="AB2163" s="227"/>
      <c r="AC2163" s="227"/>
    </row>
    <row r="2164" spans="2:29">
      <c r="B2164" s="66" t="e">
        <f>LEFT(VLOOKUP(K2164,'TCon08 al 2019-02-26'!$A$1:$H$68,6,0),6)</f>
        <v>#N/A</v>
      </c>
      <c r="C2164" s="66" t="e">
        <f t="shared" si="149"/>
        <v>#N/A</v>
      </c>
      <c r="D2164" s="66" t="e">
        <f>VLOOKUP(K2164,'TCon08 al 2019-02-26'!$A$1:$H$68,8,0)</f>
        <v>#N/A</v>
      </c>
      <c r="E2164" s="221">
        <f t="shared" si="150"/>
        <v>1900</v>
      </c>
      <c r="F2164" s="66">
        <f t="shared" si="147"/>
        <v>0</v>
      </c>
      <c r="G2164" s="10" t="str">
        <f t="shared" si="148"/>
        <v>19000</v>
      </c>
      <c r="H2164" s="227"/>
      <c r="I2164" s="227"/>
      <c r="J2164" s="228"/>
      <c r="K2164" s="227"/>
      <c r="L2164" s="227"/>
      <c r="M2164" s="227"/>
      <c r="N2164" s="581"/>
      <c r="O2164" s="227"/>
      <c r="P2164" s="581"/>
      <c r="Q2164" s="227"/>
      <c r="R2164" s="227"/>
      <c r="S2164" s="227"/>
      <c r="T2164" s="227"/>
      <c r="U2164" s="227"/>
      <c r="V2164" s="227"/>
      <c r="W2164" s="227"/>
      <c r="X2164" s="227"/>
      <c r="Y2164" s="227"/>
      <c r="Z2164" s="227"/>
      <c r="AA2164" s="227"/>
      <c r="AB2164" s="227"/>
      <c r="AC2164" s="227"/>
    </row>
    <row r="2165" spans="2:29">
      <c r="B2165" s="66" t="e">
        <f>LEFT(VLOOKUP(K2165,'TCon08 al 2019-02-26'!$A$1:$H$68,6,0),6)</f>
        <v>#N/A</v>
      </c>
      <c r="C2165" s="66" t="e">
        <f t="shared" si="149"/>
        <v>#N/A</v>
      </c>
      <c r="D2165" s="66" t="e">
        <f>VLOOKUP(K2165,'TCon08 al 2019-02-26'!$A$1:$H$68,8,0)</f>
        <v>#N/A</v>
      </c>
      <c r="E2165" s="221">
        <f t="shared" si="150"/>
        <v>1900</v>
      </c>
      <c r="F2165" s="66">
        <f t="shared" si="147"/>
        <v>0</v>
      </c>
      <c r="G2165" s="10" t="str">
        <f t="shared" si="148"/>
        <v>19000</v>
      </c>
      <c r="H2165" s="227"/>
      <c r="I2165" s="227"/>
      <c r="J2165" s="228"/>
      <c r="K2165" s="227"/>
      <c r="L2165" s="227"/>
      <c r="M2165" s="227"/>
      <c r="N2165" s="581"/>
      <c r="O2165" s="227"/>
      <c r="P2165" s="581"/>
      <c r="Q2165" s="227"/>
      <c r="R2165" s="227"/>
      <c r="S2165" s="227"/>
      <c r="T2165" s="227"/>
      <c r="U2165" s="227"/>
      <c r="V2165" s="227"/>
      <c r="W2165" s="227"/>
      <c r="X2165" s="227"/>
      <c r="Y2165" s="227"/>
      <c r="Z2165" s="227"/>
      <c r="AA2165" s="227"/>
      <c r="AB2165" s="227"/>
      <c r="AC2165" s="227"/>
    </row>
    <row r="2166" spans="2:29">
      <c r="B2166" s="66" t="e">
        <f>LEFT(VLOOKUP(K2166,'TCon08 al 2019-02-26'!$A$1:$H$68,6,0),6)</f>
        <v>#N/A</v>
      </c>
      <c r="C2166" s="66" t="e">
        <f t="shared" si="149"/>
        <v>#N/A</v>
      </c>
      <c r="D2166" s="66" t="e">
        <f>VLOOKUP(K2166,'TCon08 al 2019-02-26'!$A$1:$H$68,8,0)</f>
        <v>#N/A</v>
      </c>
      <c r="E2166" s="221">
        <f t="shared" si="150"/>
        <v>1900</v>
      </c>
      <c r="F2166" s="66">
        <f t="shared" si="147"/>
        <v>0</v>
      </c>
      <c r="G2166" s="10" t="str">
        <f t="shared" si="148"/>
        <v>19000</v>
      </c>
      <c r="H2166" s="227"/>
      <c r="I2166" s="227"/>
      <c r="J2166" s="228"/>
      <c r="K2166" s="227"/>
      <c r="L2166" s="227"/>
      <c r="M2166" s="227"/>
      <c r="N2166" s="581"/>
      <c r="O2166" s="227"/>
      <c r="P2166" s="581"/>
      <c r="Q2166" s="227"/>
      <c r="R2166" s="227"/>
      <c r="S2166" s="227"/>
      <c r="T2166" s="227"/>
      <c r="U2166" s="227"/>
      <c r="V2166" s="227"/>
      <c r="W2166" s="227"/>
      <c r="X2166" s="227"/>
      <c r="Y2166" s="227"/>
      <c r="Z2166" s="227"/>
      <c r="AA2166" s="227"/>
      <c r="AB2166" s="227"/>
      <c r="AC2166" s="227"/>
    </row>
    <row r="2167" spans="2:29">
      <c r="B2167" s="66" t="e">
        <f>LEFT(VLOOKUP(K2167,'TCon08 al 2019-02-26'!$A$1:$H$68,6,0),6)</f>
        <v>#N/A</v>
      </c>
      <c r="C2167" s="66" t="e">
        <f t="shared" si="149"/>
        <v>#N/A</v>
      </c>
      <c r="D2167" s="66" t="e">
        <f>VLOOKUP(K2167,'TCon08 al 2019-02-26'!$A$1:$H$68,8,0)</f>
        <v>#N/A</v>
      </c>
      <c r="E2167" s="221">
        <f t="shared" si="150"/>
        <v>1900</v>
      </c>
      <c r="F2167" s="66">
        <f t="shared" si="147"/>
        <v>0</v>
      </c>
      <c r="G2167" s="10" t="str">
        <f t="shared" si="148"/>
        <v>19000</v>
      </c>
      <c r="H2167" s="227"/>
      <c r="I2167" s="227"/>
      <c r="J2167" s="228"/>
      <c r="K2167" s="227"/>
      <c r="L2167" s="227"/>
      <c r="M2167" s="227"/>
      <c r="N2167" s="581"/>
      <c r="O2167" s="227"/>
      <c r="P2167" s="581"/>
      <c r="Q2167" s="227"/>
      <c r="R2167" s="227"/>
      <c r="S2167" s="227"/>
      <c r="T2167" s="227"/>
      <c r="U2167" s="227"/>
      <c r="V2167" s="227"/>
      <c r="W2167" s="227"/>
      <c r="X2167" s="227"/>
      <c r="Y2167" s="227"/>
      <c r="Z2167" s="227"/>
      <c r="AA2167" s="227"/>
      <c r="AB2167" s="227"/>
      <c r="AC2167" s="227"/>
    </row>
    <row r="2168" spans="2:29">
      <c r="B2168" s="66" t="e">
        <f>LEFT(VLOOKUP(K2168,'TCon08 al 2019-02-26'!$A$1:$H$68,6,0),6)</f>
        <v>#N/A</v>
      </c>
      <c r="C2168" s="66" t="e">
        <f t="shared" si="149"/>
        <v>#N/A</v>
      </c>
      <c r="D2168" s="66" t="e">
        <f>VLOOKUP(K2168,'TCon08 al 2019-02-26'!$A$1:$H$68,8,0)</f>
        <v>#N/A</v>
      </c>
      <c r="E2168" s="221">
        <f t="shared" si="150"/>
        <v>1900</v>
      </c>
      <c r="F2168" s="66">
        <f t="shared" si="147"/>
        <v>0</v>
      </c>
      <c r="G2168" s="10" t="str">
        <f t="shared" si="148"/>
        <v>19000</v>
      </c>
      <c r="H2168" s="227"/>
      <c r="I2168" s="227"/>
      <c r="J2168" s="228"/>
      <c r="K2168" s="227"/>
      <c r="L2168" s="227"/>
      <c r="M2168" s="227"/>
      <c r="N2168" s="581"/>
      <c r="O2168" s="227"/>
      <c r="P2168" s="581"/>
      <c r="Q2168" s="227"/>
      <c r="R2168" s="227"/>
      <c r="S2168" s="227"/>
      <c r="T2168" s="227"/>
      <c r="U2168" s="227"/>
      <c r="V2168" s="227"/>
      <c r="W2168" s="227"/>
      <c r="X2168" s="227"/>
      <c r="Y2168" s="227"/>
      <c r="Z2168" s="227"/>
      <c r="AA2168" s="227"/>
      <c r="AB2168" s="227"/>
      <c r="AC2168" s="227"/>
    </row>
    <row r="2169" spans="2:29">
      <c r="B2169" s="66" t="e">
        <f>LEFT(VLOOKUP(K2169,'TCon08 al 2019-02-26'!$A$1:$H$68,6,0),6)</f>
        <v>#N/A</v>
      </c>
      <c r="C2169" s="66" t="e">
        <f t="shared" si="149"/>
        <v>#N/A</v>
      </c>
      <c r="D2169" s="66" t="e">
        <f>VLOOKUP(K2169,'TCon08 al 2019-02-26'!$A$1:$H$68,8,0)</f>
        <v>#N/A</v>
      </c>
      <c r="E2169" s="221">
        <f t="shared" si="150"/>
        <v>1900</v>
      </c>
      <c r="F2169" s="66">
        <f t="shared" si="147"/>
        <v>0</v>
      </c>
      <c r="G2169" s="10" t="str">
        <f t="shared" si="148"/>
        <v>19000</v>
      </c>
      <c r="H2169" s="227"/>
      <c r="I2169" s="227"/>
      <c r="J2169" s="228"/>
      <c r="K2169" s="227"/>
      <c r="L2169" s="227"/>
      <c r="M2169" s="227"/>
      <c r="N2169" s="581"/>
      <c r="O2169" s="227"/>
      <c r="P2169" s="581"/>
      <c r="Q2169" s="227"/>
      <c r="R2169" s="227"/>
      <c r="S2169" s="227"/>
      <c r="T2169" s="227"/>
      <c r="U2169" s="227"/>
      <c r="V2169" s="227"/>
      <c r="W2169" s="227"/>
      <c r="X2169" s="227"/>
      <c r="Y2169" s="227"/>
      <c r="Z2169" s="227"/>
      <c r="AA2169" s="227"/>
      <c r="AB2169" s="227"/>
      <c r="AC2169" s="227"/>
    </row>
    <row r="2170" spans="2:29">
      <c r="B2170" s="66" t="e">
        <f>LEFT(VLOOKUP(K2170,'TCon08 al 2019-02-26'!$A$1:$H$68,6,0),6)</f>
        <v>#N/A</v>
      </c>
      <c r="C2170" s="66" t="e">
        <f t="shared" si="149"/>
        <v>#N/A</v>
      </c>
      <c r="D2170" s="66" t="e">
        <f>VLOOKUP(K2170,'TCon08 al 2019-02-26'!$A$1:$H$68,8,0)</f>
        <v>#N/A</v>
      </c>
      <c r="E2170" s="221">
        <f t="shared" si="150"/>
        <v>1900</v>
      </c>
      <c r="F2170" s="66">
        <f t="shared" si="147"/>
        <v>0</v>
      </c>
      <c r="G2170" s="10" t="str">
        <f t="shared" si="148"/>
        <v>19000</v>
      </c>
      <c r="H2170" s="227"/>
      <c r="I2170" s="227"/>
      <c r="J2170" s="228"/>
      <c r="K2170" s="227"/>
      <c r="L2170" s="227"/>
      <c r="M2170" s="227"/>
      <c r="N2170" s="581"/>
      <c r="O2170" s="227"/>
      <c r="P2170" s="581"/>
      <c r="Q2170" s="227"/>
      <c r="R2170" s="227"/>
      <c r="S2170" s="227"/>
      <c r="T2170" s="227"/>
      <c r="U2170" s="227"/>
      <c r="V2170" s="227"/>
      <c r="W2170" s="227"/>
      <c r="X2170" s="227"/>
      <c r="Y2170" s="227"/>
      <c r="Z2170" s="227"/>
      <c r="AA2170" s="227"/>
      <c r="AB2170" s="227"/>
      <c r="AC2170" s="227"/>
    </row>
    <row r="2171" spans="2:29">
      <c r="B2171" s="66" t="e">
        <f>LEFT(VLOOKUP(K2171,'TCon08 al 2019-02-26'!$A$1:$H$68,6,0),6)</f>
        <v>#N/A</v>
      </c>
      <c r="C2171" s="66" t="e">
        <f t="shared" si="149"/>
        <v>#N/A</v>
      </c>
      <c r="D2171" s="66" t="e">
        <f>VLOOKUP(K2171,'TCon08 al 2019-02-26'!$A$1:$H$68,8,0)</f>
        <v>#N/A</v>
      </c>
      <c r="E2171" s="221">
        <f t="shared" si="150"/>
        <v>1900</v>
      </c>
      <c r="F2171" s="66">
        <f t="shared" si="147"/>
        <v>0</v>
      </c>
      <c r="G2171" s="10" t="str">
        <f t="shared" si="148"/>
        <v>19000</v>
      </c>
      <c r="H2171" s="227"/>
      <c r="I2171" s="227"/>
      <c r="J2171" s="228"/>
      <c r="K2171" s="227"/>
      <c r="L2171" s="227"/>
      <c r="M2171" s="227"/>
      <c r="N2171" s="581"/>
      <c r="O2171" s="227"/>
      <c r="P2171" s="581"/>
      <c r="Q2171" s="227"/>
      <c r="R2171" s="227"/>
      <c r="S2171" s="227"/>
      <c r="T2171" s="227"/>
      <c r="U2171" s="227"/>
      <c r="V2171" s="227"/>
      <c r="W2171" s="227"/>
      <c r="X2171" s="227"/>
      <c r="Y2171" s="227"/>
      <c r="Z2171" s="227"/>
      <c r="AA2171" s="227"/>
      <c r="AB2171" s="227"/>
      <c r="AC2171" s="227"/>
    </row>
    <row r="2172" spans="2:29">
      <c r="B2172" s="66" t="e">
        <f>LEFT(VLOOKUP(K2172,'TCon08 al 2019-02-26'!$A$1:$H$68,6,0),6)</f>
        <v>#N/A</v>
      </c>
      <c r="C2172" s="66" t="e">
        <f t="shared" si="149"/>
        <v>#N/A</v>
      </c>
      <c r="D2172" s="66" t="e">
        <f>VLOOKUP(K2172,'TCon08 al 2019-02-26'!$A$1:$H$68,8,0)</f>
        <v>#N/A</v>
      </c>
      <c r="E2172" s="221">
        <f t="shared" si="150"/>
        <v>1900</v>
      </c>
      <c r="F2172" s="66">
        <f t="shared" si="147"/>
        <v>0</v>
      </c>
      <c r="G2172" s="10" t="str">
        <f t="shared" si="148"/>
        <v>19000</v>
      </c>
      <c r="H2172" s="227"/>
      <c r="I2172" s="227"/>
      <c r="J2172" s="228"/>
      <c r="K2172" s="227"/>
      <c r="L2172" s="227"/>
      <c r="M2172" s="227"/>
      <c r="N2172" s="581"/>
      <c r="O2172" s="227"/>
      <c r="P2172" s="581"/>
      <c r="Q2172" s="227"/>
      <c r="R2172" s="227"/>
      <c r="S2172" s="227"/>
      <c r="T2172" s="227"/>
      <c r="U2172" s="227"/>
      <c r="V2172" s="227"/>
      <c r="W2172" s="227"/>
      <c r="X2172" s="227"/>
      <c r="Y2172" s="227"/>
      <c r="Z2172" s="227"/>
      <c r="AA2172" s="227"/>
      <c r="AB2172" s="227"/>
      <c r="AC2172" s="227"/>
    </row>
    <row r="2173" spans="2:29">
      <c r="B2173" s="66" t="e">
        <f>LEFT(VLOOKUP(K2173,'TCon08 al 2019-02-26'!$A$1:$H$68,6,0),6)</f>
        <v>#N/A</v>
      </c>
      <c r="C2173" s="66" t="e">
        <f t="shared" si="149"/>
        <v>#N/A</v>
      </c>
      <c r="D2173" s="66" t="e">
        <f>VLOOKUP(K2173,'TCon08 al 2019-02-26'!$A$1:$H$68,8,0)</f>
        <v>#N/A</v>
      </c>
      <c r="E2173" s="221">
        <f t="shared" si="150"/>
        <v>1900</v>
      </c>
      <c r="F2173" s="66">
        <f t="shared" si="147"/>
        <v>0</v>
      </c>
      <c r="G2173" s="10" t="str">
        <f t="shared" si="148"/>
        <v>19000</v>
      </c>
      <c r="H2173" s="227"/>
      <c r="I2173" s="227"/>
      <c r="J2173" s="228"/>
      <c r="K2173" s="227"/>
      <c r="L2173" s="227"/>
      <c r="M2173" s="227"/>
      <c r="N2173" s="581"/>
      <c r="O2173" s="227"/>
      <c r="P2173" s="581"/>
      <c r="Q2173" s="227"/>
      <c r="R2173" s="227"/>
      <c r="S2173" s="227"/>
      <c r="T2173" s="227"/>
      <c r="U2173" s="227"/>
      <c r="V2173" s="227"/>
      <c r="W2173" s="227"/>
      <c r="X2173" s="227"/>
      <c r="Y2173" s="227"/>
      <c r="Z2173" s="227"/>
      <c r="AA2173" s="227"/>
      <c r="AB2173" s="227"/>
      <c r="AC2173" s="227"/>
    </row>
    <row r="2174" spans="2:29">
      <c r="B2174" s="66" t="e">
        <f>LEFT(VLOOKUP(K2174,'TCon08 al 2019-02-26'!$A$1:$H$68,6,0),6)</f>
        <v>#N/A</v>
      </c>
      <c r="C2174" s="66" t="e">
        <f t="shared" si="149"/>
        <v>#N/A</v>
      </c>
      <c r="D2174" s="66" t="e">
        <f>VLOOKUP(K2174,'TCon08 al 2019-02-26'!$A$1:$H$68,8,0)</f>
        <v>#N/A</v>
      </c>
      <c r="E2174" s="221">
        <f t="shared" si="150"/>
        <v>1900</v>
      </c>
      <c r="F2174" s="66">
        <f t="shared" si="147"/>
        <v>0</v>
      </c>
      <c r="G2174" s="10" t="str">
        <f t="shared" si="148"/>
        <v>19000</v>
      </c>
      <c r="H2174" s="227"/>
      <c r="I2174" s="227"/>
      <c r="J2174" s="228"/>
      <c r="K2174" s="227"/>
      <c r="L2174" s="227"/>
      <c r="M2174" s="227"/>
      <c r="N2174" s="581"/>
      <c r="O2174" s="227"/>
      <c r="P2174" s="581"/>
      <c r="Q2174" s="227"/>
      <c r="R2174" s="227"/>
      <c r="S2174" s="227"/>
      <c r="T2174" s="227"/>
      <c r="U2174" s="227"/>
      <c r="V2174" s="227"/>
      <c r="W2174" s="227"/>
      <c r="X2174" s="227"/>
      <c r="Y2174" s="227"/>
      <c r="Z2174" s="227"/>
      <c r="AA2174" s="227"/>
      <c r="AB2174" s="227"/>
      <c r="AC2174" s="227"/>
    </row>
    <row r="2175" spans="2:29">
      <c r="B2175" s="66" t="e">
        <f>LEFT(VLOOKUP(K2175,'TCon08 al 2019-02-26'!$A$1:$H$68,6,0),6)</f>
        <v>#N/A</v>
      </c>
      <c r="C2175" s="66" t="e">
        <f t="shared" si="149"/>
        <v>#N/A</v>
      </c>
      <c r="D2175" s="66" t="e">
        <f>VLOOKUP(K2175,'TCon08 al 2019-02-26'!$A$1:$H$68,8,0)</f>
        <v>#N/A</v>
      </c>
      <c r="E2175" s="221">
        <f t="shared" si="150"/>
        <v>1900</v>
      </c>
      <c r="F2175" s="66">
        <f t="shared" si="147"/>
        <v>0</v>
      </c>
      <c r="G2175" s="10" t="str">
        <f t="shared" si="148"/>
        <v>19000</v>
      </c>
      <c r="H2175" s="227"/>
      <c r="I2175" s="227"/>
      <c r="J2175" s="228"/>
      <c r="K2175" s="227"/>
      <c r="L2175" s="227"/>
      <c r="M2175" s="227"/>
      <c r="N2175" s="581"/>
      <c r="O2175" s="227"/>
      <c r="P2175" s="581"/>
      <c r="Q2175" s="227"/>
      <c r="R2175" s="227"/>
      <c r="S2175" s="227"/>
      <c r="T2175" s="227"/>
      <c r="U2175" s="227"/>
      <c r="V2175" s="227"/>
      <c r="W2175" s="227"/>
      <c r="X2175" s="227"/>
      <c r="Y2175" s="227"/>
      <c r="Z2175" s="227"/>
      <c r="AA2175" s="227"/>
      <c r="AB2175" s="227"/>
      <c r="AC2175" s="227"/>
    </row>
    <row r="2176" spans="2:29">
      <c r="B2176" s="66" t="e">
        <f>LEFT(VLOOKUP(K2176,'TCon08 al 2019-02-26'!$A$1:$H$68,6,0),6)</f>
        <v>#N/A</v>
      </c>
      <c r="C2176" s="66" t="e">
        <f t="shared" si="149"/>
        <v>#N/A</v>
      </c>
      <c r="D2176" s="66" t="e">
        <f>VLOOKUP(K2176,'TCon08 al 2019-02-26'!$A$1:$H$68,8,0)</f>
        <v>#N/A</v>
      </c>
      <c r="E2176" s="221">
        <f t="shared" si="150"/>
        <v>1900</v>
      </c>
      <c r="F2176" s="66">
        <f t="shared" si="147"/>
        <v>0</v>
      </c>
      <c r="G2176" s="10" t="str">
        <f t="shared" si="148"/>
        <v>19000</v>
      </c>
      <c r="H2176" s="227"/>
      <c r="I2176" s="227"/>
      <c r="J2176" s="228"/>
      <c r="K2176" s="227"/>
      <c r="L2176" s="227"/>
      <c r="M2176" s="227"/>
      <c r="N2176" s="581"/>
      <c r="O2176" s="227"/>
      <c r="P2176" s="581"/>
      <c r="Q2176" s="227"/>
      <c r="R2176" s="227"/>
      <c r="S2176" s="227"/>
      <c r="T2176" s="227"/>
      <c r="U2176" s="227"/>
      <c r="V2176" s="227"/>
      <c r="W2176" s="227"/>
      <c r="X2176" s="227"/>
      <c r="Y2176" s="227"/>
      <c r="Z2176" s="227"/>
      <c r="AA2176" s="227"/>
      <c r="AB2176" s="227"/>
      <c r="AC2176" s="227"/>
    </row>
    <row r="2177" spans="2:29">
      <c r="B2177" s="66" t="e">
        <f>LEFT(VLOOKUP(K2177,'TCon08 al 2019-02-26'!$A$1:$H$68,6,0),6)</f>
        <v>#N/A</v>
      </c>
      <c r="C2177" s="66" t="e">
        <f t="shared" si="149"/>
        <v>#N/A</v>
      </c>
      <c r="D2177" s="66" t="e">
        <f>VLOOKUP(K2177,'TCon08 al 2019-02-26'!$A$1:$H$68,8,0)</f>
        <v>#N/A</v>
      </c>
      <c r="E2177" s="221">
        <f t="shared" si="150"/>
        <v>1900</v>
      </c>
      <c r="F2177" s="66">
        <f t="shared" si="147"/>
        <v>0</v>
      </c>
      <c r="G2177" s="10" t="str">
        <f t="shared" si="148"/>
        <v>19000</v>
      </c>
      <c r="H2177" s="227"/>
      <c r="I2177" s="227"/>
      <c r="J2177" s="228"/>
      <c r="K2177" s="227"/>
      <c r="L2177" s="227"/>
      <c r="M2177" s="227"/>
      <c r="N2177" s="581"/>
      <c r="O2177" s="227"/>
      <c r="P2177" s="581"/>
      <c r="Q2177" s="227"/>
      <c r="R2177" s="227"/>
      <c r="S2177" s="227"/>
      <c r="T2177" s="227"/>
      <c r="U2177" s="227"/>
      <c r="V2177" s="227"/>
      <c r="W2177" s="227"/>
      <c r="X2177" s="227"/>
      <c r="Y2177" s="227"/>
      <c r="Z2177" s="227"/>
      <c r="AA2177" s="227"/>
      <c r="AB2177" s="227"/>
      <c r="AC2177" s="227"/>
    </row>
    <row r="2178" spans="2:29">
      <c r="B2178" s="66" t="e">
        <f>LEFT(VLOOKUP(K2178,'TCon08 al 2019-02-26'!$A$1:$H$68,6,0),6)</f>
        <v>#N/A</v>
      </c>
      <c r="C2178" s="66" t="e">
        <f t="shared" si="149"/>
        <v>#N/A</v>
      </c>
      <c r="D2178" s="66" t="e">
        <f>VLOOKUP(K2178,'TCon08 al 2019-02-26'!$A$1:$H$68,8,0)</f>
        <v>#N/A</v>
      </c>
      <c r="E2178" s="221">
        <f t="shared" si="150"/>
        <v>1900</v>
      </c>
      <c r="F2178" s="66">
        <f t="shared" si="147"/>
        <v>0</v>
      </c>
      <c r="G2178" s="10" t="str">
        <f t="shared" si="148"/>
        <v>19000</v>
      </c>
      <c r="H2178" s="227"/>
      <c r="I2178" s="227"/>
      <c r="J2178" s="228"/>
      <c r="K2178" s="227"/>
      <c r="L2178" s="227"/>
      <c r="M2178" s="227"/>
      <c r="N2178" s="581"/>
      <c r="O2178" s="227"/>
      <c r="P2178" s="581"/>
      <c r="Q2178" s="227"/>
      <c r="R2178" s="227"/>
      <c r="S2178" s="227"/>
      <c r="T2178" s="227"/>
      <c r="U2178" s="227"/>
      <c r="V2178" s="227"/>
      <c r="W2178" s="227"/>
      <c r="X2178" s="227"/>
      <c r="Y2178" s="227"/>
      <c r="Z2178" s="227"/>
      <c r="AA2178" s="227"/>
      <c r="AB2178" s="227"/>
      <c r="AC2178" s="227"/>
    </row>
    <row r="2179" spans="2:29">
      <c r="B2179" s="66" t="e">
        <f>LEFT(VLOOKUP(K2179,'TCon08 al 2019-02-26'!$A$1:$H$68,6,0),6)</f>
        <v>#N/A</v>
      </c>
      <c r="C2179" s="66" t="e">
        <f t="shared" si="149"/>
        <v>#N/A</v>
      </c>
      <c r="D2179" s="66" t="e">
        <f>VLOOKUP(K2179,'TCon08 al 2019-02-26'!$A$1:$H$68,8,0)</f>
        <v>#N/A</v>
      </c>
      <c r="E2179" s="221">
        <f t="shared" si="150"/>
        <v>1900</v>
      </c>
      <c r="F2179" s="66">
        <f t="shared" si="147"/>
        <v>0</v>
      </c>
      <c r="G2179" s="10" t="str">
        <f t="shared" si="148"/>
        <v>19000</v>
      </c>
      <c r="H2179" s="227"/>
      <c r="I2179" s="227"/>
      <c r="J2179" s="228"/>
      <c r="K2179" s="227"/>
      <c r="L2179" s="227"/>
      <c r="M2179" s="227"/>
      <c r="N2179" s="581"/>
      <c r="O2179" s="227"/>
      <c r="P2179" s="581"/>
      <c r="Q2179" s="227"/>
      <c r="R2179" s="227"/>
      <c r="S2179" s="227"/>
      <c r="T2179" s="227"/>
      <c r="U2179" s="227"/>
      <c r="V2179" s="227"/>
      <c r="W2179" s="227"/>
      <c r="X2179" s="227"/>
      <c r="Y2179" s="227"/>
      <c r="Z2179" s="227"/>
      <c r="AA2179" s="227"/>
      <c r="AB2179" s="227"/>
      <c r="AC2179" s="227"/>
    </row>
    <row r="2180" spans="2:29">
      <c r="B2180" s="66" t="e">
        <f>LEFT(VLOOKUP(K2180,'TCon08 al 2019-02-26'!$A$1:$H$68,6,0),6)</f>
        <v>#N/A</v>
      </c>
      <c r="C2180" s="66" t="e">
        <f t="shared" si="149"/>
        <v>#N/A</v>
      </c>
      <c r="D2180" s="66" t="e">
        <f>VLOOKUP(K2180,'TCon08 al 2019-02-26'!$A$1:$H$68,8,0)</f>
        <v>#N/A</v>
      </c>
      <c r="E2180" s="221">
        <f t="shared" si="150"/>
        <v>1900</v>
      </c>
      <c r="F2180" s="66">
        <f t="shared" si="147"/>
        <v>0</v>
      </c>
      <c r="G2180" s="10" t="str">
        <f t="shared" si="148"/>
        <v>19000</v>
      </c>
      <c r="H2180" s="227"/>
      <c r="I2180" s="227"/>
      <c r="J2180" s="228"/>
      <c r="K2180" s="227"/>
      <c r="L2180" s="227"/>
      <c r="M2180" s="227"/>
      <c r="N2180" s="581"/>
      <c r="O2180" s="227"/>
      <c r="P2180" s="581"/>
      <c r="Q2180" s="227"/>
      <c r="R2180" s="227"/>
      <c r="S2180" s="227"/>
      <c r="T2180" s="227"/>
      <c r="U2180" s="227"/>
      <c r="V2180" s="227"/>
      <c r="W2180" s="227"/>
      <c r="X2180" s="227"/>
      <c r="Y2180" s="227"/>
      <c r="Z2180" s="227"/>
      <c r="AA2180" s="227"/>
      <c r="AB2180" s="227"/>
      <c r="AC2180" s="227"/>
    </row>
    <row r="2181" spans="2:29">
      <c r="B2181" s="66" t="e">
        <f>LEFT(VLOOKUP(K2181,'TCon08 al 2019-02-26'!$A$1:$H$68,6,0),6)</f>
        <v>#N/A</v>
      </c>
      <c r="C2181" s="66" t="e">
        <f t="shared" si="149"/>
        <v>#N/A</v>
      </c>
      <c r="D2181" s="66" t="e">
        <f>VLOOKUP(K2181,'TCon08 al 2019-02-26'!$A$1:$H$68,8,0)</f>
        <v>#N/A</v>
      </c>
      <c r="E2181" s="221">
        <f t="shared" si="150"/>
        <v>1900</v>
      </c>
      <c r="F2181" s="66">
        <f t="shared" ref="F2181:F2244" si="151">+IF(J2181=0,0,MONTH(J2181))</f>
        <v>0</v>
      </c>
      <c r="G2181" s="10" t="str">
        <f t="shared" ref="G2181:G2244" si="152">+E2181&amp;F2181</f>
        <v>19000</v>
      </c>
      <c r="H2181" s="227"/>
      <c r="I2181" s="227"/>
      <c r="J2181" s="228"/>
      <c r="K2181" s="227"/>
      <c r="L2181" s="227"/>
      <c r="M2181" s="227"/>
      <c r="N2181" s="581"/>
      <c r="O2181" s="227"/>
      <c r="P2181" s="581"/>
      <c r="Q2181" s="227"/>
      <c r="R2181" s="227"/>
      <c r="S2181" s="227"/>
      <c r="T2181" s="227"/>
      <c r="U2181" s="227"/>
      <c r="V2181" s="227"/>
      <c r="W2181" s="227"/>
      <c r="X2181" s="227"/>
      <c r="Y2181" s="227"/>
      <c r="Z2181" s="227"/>
      <c r="AA2181" s="227"/>
      <c r="AB2181" s="227"/>
      <c r="AC2181" s="227"/>
    </row>
    <row r="2182" spans="2:29">
      <c r="B2182" s="66" t="e">
        <f>LEFT(VLOOKUP(K2182,'TCon08 al 2019-02-26'!$A$1:$H$68,6,0),6)</f>
        <v>#N/A</v>
      </c>
      <c r="C2182" s="66" t="e">
        <f t="shared" si="149"/>
        <v>#N/A</v>
      </c>
      <c r="D2182" s="66" t="e">
        <f>VLOOKUP(K2182,'TCon08 al 2019-02-26'!$A$1:$H$68,8,0)</f>
        <v>#N/A</v>
      </c>
      <c r="E2182" s="221">
        <f t="shared" si="150"/>
        <v>1900</v>
      </c>
      <c r="F2182" s="66">
        <f t="shared" si="151"/>
        <v>0</v>
      </c>
      <c r="G2182" s="10" t="str">
        <f t="shared" si="152"/>
        <v>19000</v>
      </c>
      <c r="H2182" s="227"/>
      <c r="I2182" s="227"/>
      <c r="J2182" s="228"/>
      <c r="K2182" s="227"/>
      <c r="L2182" s="227"/>
      <c r="M2182" s="227"/>
      <c r="N2182" s="581"/>
      <c r="O2182" s="227"/>
      <c r="P2182" s="581"/>
      <c r="Q2182" s="227"/>
      <c r="R2182" s="227"/>
      <c r="S2182" s="227"/>
      <c r="T2182" s="227"/>
      <c r="U2182" s="227"/>
      <c r="V2182" s="227"/>
      <c r="W2182" s="227"/>
      <c r="X2182" s="227"/>
      <c r="Y2182" s="227"/>
      <c r="Z2182" s="227"/>
      <c r="AA2182" s="227"/>
      <c r="AB2182" s="227"/>
      <c r="AC2182" s="227"/>
    </row>
    <row r="2183" spans="2:29">
      <c r="B2183" s="66" t="e">
        <f>LEFT(VLOOKUP(K2183,'TCon08 al 2019-02-26'!$A$1:$H$68,6,0),6)</f>
        <v>#N/A</v>
      </c>
      <c r="C2183" s="66" t="e">
        <f t="shared" si="149"/>
        <v>#N/A</v>
      </c>
      <c r="D2183" s="66" t="e">
        <f>VLOOKUP(K2183,'TCon08 al 2019-02-26'!$A$1:$H$68,8,0)</f>
        <v>#N/A</v>
      </c>
      <c r="E2183" s="221">
        <f t="shared" si="150"/>
        <v>1900</v>
      </c>
      <c r="F2183" s="66">
        <f t="shared" si="151"/>
        <v>0</v>
      </c>
      <c r="G2183" s="10" t="str">
        <f t="shared" si="152"/>
        <v>19000</v>
      </c>
      <c r="H2183" s="227"/>
      <c r="I2183" s="227"/>
      <c r="J2183" s="228"/>
      <c r="K2183" s="227"/>
      <c r="L2183" s="227"/>
      <c r="M2183" s="227"/>
      <c r="N2183" s="581"/>
      <c r="O2183" s="227"/>
      <c r="P2183" s="581"/>
      <c r="Q2183" s="227"/>
      <c r="R2183" s="227"/>
      <c r="S2183" s="227"/>
      <c r="T2183" s="227"/>
      <c r="U2183" s="227"/>
      <c r="V2183" s="227"/>
      <c r="W2183" s="227"/>
      <c r="X2183" s="227"/>
      <c r="Y2183" s="227"/>
      <c r="Z2183" s="227"/>
      <c r="AA2183" s="227"/>
      <c r="AB2183" s="227"/>
      <c r="AC2183" s="227"/>
    </row>
    <row r="2184" spans="2:29">
      <c r="B2184" s="66" t="e">
        <f>LEFT(VLOOKUP(K2184,'TCon08 al 2019-02-26'!$A$1:$H$68,6,0),6)</f>
        <v>#N/A</v>
      </c>
      <c r="C2184" s="66" t="e">
        <f t="shared" si="149"/>
        <v>#N/A</v>
      </c>
      <c r="D2184" s="66" t="e">
        <f>VLOOKUP(K2184,'TCon08 al 2019-02-26'!$A$1:$H$68,8,0)</f>
        <v>#N/A</v>
      </c>
      <c r="E2184" s="221">
        <f t="shared" si="150"/>
        <v>1900</v>
      </c>
      <c r="F2184" s="66">
        <f t="shared" si="151"/>
        <v>0</v>
      </c>
      <c r="G2184" s="10" t="str">
        <f t="shared" si="152"/>
        <v>19000</v>
      </c>
      <c r="H2184" s="227"/>
      <c r="I2184" s="227"/>
      <c r="J2184" s="228"/>
      <c r="K2184" s="227"/>
      <c r="L2184" s="227"/>
      <c r="M2184" s="227"/>
      <c r="N2184" s="581"/>
      <c r="O2184" s="227"/>
      <c r="P2184" s="581"/>
      <c r="Q2184" s="227"/>
      <c r="R2184" s="227"/>
      <c r="S2184" s="227"/>
      <c r="T2184" s="227"/>
      <c r="U2184" s="227"/>
      <c r="V2184" s="227"/>
      <c r="W2184" s="227"/>
      <c r="X2184" s="227"/>
      <c r="Y2184" s="227"/>
      <c r="Z2184" s="227"/>
      <c r="AA2184" s="227"/>
      <c r="AB2184" s="227"/>
      <c r="AC2184" s="227"/>
    </row>
    <row r="2185" spans="2:29">
      <c r="B2185" s="66" t="e">
        <f>LEFT(VLOOKUP(K2185,'TCon08 al 2019-02-26'!$A$1:$H$68,6,0),6)</f>
        <v>#N/A</v>
      </c>
      <c r="C2185" s="66" t="e">
        <f t="shared" si="149"/>
        <v>#N/A</v>
      </c>
      <c r="D2185" s="66" t="e">
        <f>VLOOKUP(K2185,'TCon08 al 2019-02-26'!$A$1:$H$68,8,0)</f>
        <v>#N/A</v>
      </c>
      <c r="E2185" s="221">
        <f t="shared" si="150"/>
        <v>1900</v>
      </c>
      <c r="F2185" s="66">
        <f t="shared" si="151"/>
        <v>0</v>
      </c>
      <c r="G2185" s="10" t="str">
        <f t="shared" si="152"/>
        <v>19000</v>
      </c>
      <c r="H2185" s="227"/>
      <c r="I2185" s="227"/>
      <c r="J2185" s="228"/>
      <c r="K2185" s="227"/>
      <c r="L2185" s="227"/>
      <c r="M2185" s="227"/>
      <c r="N2185" s="581"/>
      <c r="O2185" s="227"/>
      <c r="P2185" s="581"/>
      <c r="Q2185" s="227"/>
      <c r="R2185" s="227"/>
      <c r="S2185" s="227"/>
      <c r="T2185" s="227"/>
      <c r="U2185" s="227"/>
      <c r="V2185" s="227"/>
      <c r="W2185" s="227"/>
      <c r="X2185" s="227"/>
      <c r="Y2185" s="227"/>
      <c r="Z2185" s="227"/>
      <c r="AA2185" s="227"/>
      <c r="AB2185" s="227"/>
      <c r="AC2185" s="227"/>
    </row>
    <row r="2186" spans="2:29">
      <c r="B2186" s="66" t="e">
        <f>LEFT(VLOOKUP(K2186,'TCon08 al 2019-02-26'!$A$1:$H$68,6,0),6)</f>
        <v>#N/A</v>
      </c>
      <c r="C2186" s="66" t="e">
        <f t="shared" si="149"/>
        <v>#N/A</v>
      </c>
      <c r="D2186" s="66" t="e">
        <f>VLOOKUP(K2186,'TCon08 al 2019-02-26'!$A$1:$H$68,8,0)</f>
        <v>#N/A</v>
      </c>
      <c r="E2186" s="221">
        <f t="shared" si="150"/>
        <v>1900</v>
      </c>
      <c r="F2186" s="66">
        <f t="shared" si="151"/>
        <v>0</v>
      </c>
      <c r="G2186" s="10" t="str">
        <f t="shared" si="152"/>
        <v>19000</v>
      </c>
      <c r="H2186" s="227"/>
      <c r="I2186" s="227"/>
      <c r="J2186" s="228"/>
      <c r="K2186" s="227"/>
      <c r="L2186" s="227"/>
      <c r="M2186" s="227"/>
      <c r="N2186" s="581"/>
      <c r="O2186" s="227"/>
      <c r="P2186" s="581"/>
      <c r="Q2186" s="227"/>
      <c r="R2186" s="227"/>
      <c r="S2186" s="227"/>
      <c r="T2186" s="227"/>
      <c r="U2186" s="227"/>
      <c r="V2186" s="227"/>
      <c r="W2186" s="227"/>
      <c r="X2186" s="227"/>
      <c r="Y2186" s="227"/>
      <c r="Z2186" s="227"/>
      <c r="AA2186" s="227"/>
      <c r="AB2186" s="227"/>
      <c r="AC2186" s="227"/>
    </row>
    <row r="2187" spans="2:29">
      <c r="B2187" s="66" t="e">
        <f>LEFT(VLOOKUP(K2187,'TCon08 al 2019-02-26'!$A$1:$H$68,6,0),6)</f>
        <v>#N/A</v>
      </c>
      <c r="C2187" s="66" t="e">
        <f t="shared" si="149"/>
        <v>#N/A</v>
      </c>
      <c r="D2187" s="66" t="e">
        <f>VLOOKUP(K2187,'TCon08 al 2019-02-26'!$A$1:$H$68,8,0)</f>
        <v>#N/A</v>
      </c>
      <c r="E2187" s="221">
        <f t="shared" si="150"/>
        <v>1900</v>
      </c>
      <c r="F2187" s="66">
        <f t="shared" si="151"/>
        <v>0</v>
      </c>
      <c r="G2187" s="10" t="str">
        <f t="shared" si="152"/>
        <v>19000</v>
      </c>
      <c r="H2187" s="227"/>
      <c r="I2187" s="227"/>
      <c r="J2187" s="228"/>
      <c r="K2187" s="227"/>
      <c r="L2187" s="227"/>
      <c r="M2187" s="227"/>
      <c r="N2187" s="581"/>
      <c r="O2187" s="227"/>
      <c r="P2187" s="581"/>
      <c r="Q2187" s="227"/>
      <c r="R2187" s="227"/>
      <c r="S2187" s="227"/>
      <c r="T2187" s="227"/>
      <c r="U2187" s="227"/>
      <c r="V2187" s="227"/>
      <c r="W2187" s="227"/>
      <c r="X2187" s="227"/>
      <c r="Y2187" s="227"/>
      <c r="Z2187" s="227"/>
      <c r="AA2187" s="227"/>
      <c r="AB2187" s="227"/>
      <c r="AC2187" s="227"/>
    </row>
    <row r="2188" spans="2:29">
      <c r="B2188" s="66" t="e">
        <f>LEFT(VLOOKUP(K2188,'TCon08 al 2019-02-26'!$A$1:$H$68,6,0),6)</f>
        <v>#N/A</v>
      </c>
      <c r="C2188" s="66" t="e">
        <f t="shared" si="149"/>
        <v>#N/A</v>
      </c>
      <c r="D2188" s="66" t="e">
        <f>VLOOKUP(K2188,'TCon08 al 2019-02-26'!$A$1:$H$68,8,0)</f>
        <v>#N/A</v>
      </c>
      <c r="E2188" s="221">
        <f t="shared" si="150"/>
        <v>1900</v>
      </c>
      <c r="F2188" s="66">
        <f t="shared" si="151"/>
        <v>0</v>
      </c>
      <c r="G2188" s="10" t="str">
        <f t="shared" si="152"/>
        <v>19000</v>
      </c>
      <c r="H2188" s="227"/>
      <c r="I2188" s="227"/>
      <c r="J2188" s="228"/>
      <c r="K2188" s="227"/>
      <c r="L2188" s="227"/>
      <c r="M2188" s="227"/>
      <c r="N2188" s="581"/>
      <c r="O2188" s="227"/>
      <c r="P2188" s="581"/>
      <c r="Q2188" s="227"/>
      <c r="R2188" s="227"/>
      <c r="S2188" s="227"/>
      <c r="T2188" s="227"/>
      <c r="U2188" s="227"/>
      <c r="V2188" s="227"/>
      <c r="W2188" s="227"/>
      <c r="X2188" s="227"/>
      <c r="Y2188" s="227"/>
      <c r="Z2188" s="227"/>
      <c r="AA2188" s="227"/>
      <c r="AB2188" s="227"/>
      <c r="AC2188" s="227"/>
    </row>
    <row r="2189" spans="2:29">
      <c r="B2189" s="66" t="e">
        <f>LEFT(VLOOKUP(K2189,'TCon08 al 2019-02-26'!$A$1:$H$68,6,0),6)</f>
        <v>#N/A</v>
      </c>
      <c r="C2189" s="66" t="e">
        <f t="shared" si="149"/>
        <v>#N/A</v>
      </c>
      <c r="D2189" s="66" t="e">
        <f>VLOOKUP(K2189,'TCon08 al 2019-02-26'!$A$1:$H$68,8,0)</f>
        <v>#N/A</v>
      </c>
      <c r="E2189" s="221">
        <f t="shared" si="150"/>
        <v>1900</v>
      </c>
      <c r="F2189" s="66">
        <f t="shared" si="151"/>
        <v>0</v>
      </c>
      <c r="G2189" s="10" t="str">
        <f t="shared" si="152"/>
        <v>19000</v>
      </c>
      <c r="H2189" s="227"/>
      <c r="I2189" s="227"/>
      <c r="J2189" s="228"/>
      <c r="K2189" s="227"/>
      <c r="L2189" s="227"/>
      <c r="M2189" s="227"/>
      <c r="N2189" s="581"/>
      <c r="O2189" s="227"/>
      <c r="P2189" s="581"/>
      <c r="Q2189" s="227"/>
      <c r="R2189" s="227"/>
      <c r="S2189" s="227"/>
      <c r="T2189" s="227"/>
      <c r="U2189" s="227"/>
      <c r="V2189" s="227"/>
      <c r="W2189" s="227"/>
      <c r="X2189" s="227"/>
      <c r="Y2189" s="227"/>
      <c r="Z2189" s="227"/>
      <c r="AA2189" s="227"/>
      <c r="AB2189" s="227"/>
      <c r="AC2189" s="227"/>
    </row>
    <row r="2190" spans="2:29">
      <c r="B2190" s="66" t="e">
        <f>LEFT(VLOOKUP(K2190,'TCon08 al 2019-02-26'!$A$1:$H$68,6,0),6)</f>
        <v>#N/A</v>
      </c>
      <c r="C2190" s="66" t="e">
        <f t="shared" si="149"/>
        <v>#N/A</v>
      </c>
      <c r="D2190" s="66" t="e">
        <f>VLOOKUP(K2190,'TCon08 al 2019-02-26'!$A$1:$H$68,8,0)</f>
        <v>#N/A</v>
      </c>
      <c r="E2190" s="221">
        <f t="shared" si="150"/>
        <v>1900</v>
      </c>
      <c r="F2190" s="66">
        <f t="shared" si="151"/>
        <v>0</v>
      </c>
      <c r="G2190" s="10" t="str">
        <f t="shared" si="152"/>
        <v>19000</v>
      </c>
      <c r="H2190" s="227"/>
      <c r="I2190" s="227"/>
      <c r="J2190" s="228"/>
      <c r="K2190" s="227"/>
      <c r="L2190" s="227"/>
      <c r="M2190" s="227"/>
      <c r="N2190" s="581"/>
      <c r="O2190" s="227"/>
      <c r="P2190" s="581"/>
      <c r="Q2190" s="227"/>
      <c r="R2190" s="227"/>
      <c r="S2190" s="227"/>
      <c r="T2190" s="227"/>
      <c r="U2190" s="227"/>
      <c r="V2190" s="227"/>
      <c r="W2190" s="227"/>
      <c r="X2190" s="227"/>
      <c r="Y2190" s="227"/>
      <c r="Z2190" s="227"/>
      <c r="AA2190" s="227"/>
      <c r="AB2190" s="227"/>
      <c r="AC2190" s="227"/>
    </row>
    <row r="2191" spans="2:29">
      <c r="B2191" s="66" t="e">
        <f>LEFT(VLOOKUP(K2191,'TCon08 al 2019-02-26'!$A$1:$H$68,6,0),6)</f>
        <v>#N/A</v>
      </c>
      <c r="C2191" s="66" t="e">
        <f t="shared" si="149"/>
        <v>#N/A</v>
      </c>
      <c r="D2191" s="66" t="e">
        <f>VLOOKUP(K2191,'TCon08 al 2019-02-26'!$A$1:$H$68,8,0)</f>
        <v>#N/A</v>
      </c>
      <c r="E2191" s="221">
        <f t="shared" si="150"/>
        <v>1900</v>
      </c>
      <c r="F2191" s="66">
        <f t="shared" si="151"/>
        <v>0</v>
      </c>
      <c r="G2191" s="10" t="str">
        <f t="shared" si="152"/>
        <v>19000</v>
      </c>
      <c r="H2191" s="227"/>
      <c r="I2191" s="227"/>
      <c r="J2191" s="228"/>
      <c r="K2191" s="227"/>
      <c r="L2191" s="227"/>
      <c r="M2191" s="227"/>
      <c r="N2191" s="581"/>
      <c r="O2191" s="227"/>
      <c r="P2191" s="581"/>
      <c r="Q2191" s="227"/>
      <c r="R2191" s="227"/>
      <c r="S2191" s="227"/>
      <c r="T2191" s="227"/>
      <c r="U2191" s="227"/>
      <c r="V2191" s="227"/>
      <c r="W2191" s="227"/>
      <c r="X2191" s="227"/>
      <c r="Y2191" s="227"/>
      <c r="Z2191" s="227"/>
      <c r="AA2191" s="227"/>
      <c r="AB2191" s="227"/>
      <c r="AC2191" s="227"/>
    </row>
    <row r="2192" spans="2:29">
      <c r="B2192" s="66" t="e">
        <f>LEFT(VLOOKUP(K2192,'TCon08 al 2019-02-26'!$A$1:$H$68,6,0),6)</f>
        <v>#N/A</v>
      </c>
      <c r="C2192" s="66" t="e">
        <f t="shared" si="149"/>
        <v>#N/A</v>
      </c>
      <c r="D2192" s="66" t="e">
        <f>VLOOKUP(K2192,'TCon08 al 2019-02-26'!$A$1:$H$68,8,0)</f>
        <v>#N/A</v>
      </c>
      <c r="E2192" s="221">
        <f t="shared" si="150"/>
        <v>1900</v>
      </c>
      <c r="F2192" s="66">
        <f t="shared" si="151"/>
        <v>0</v>
      </c>
      <c r="G2192" s="10" t="str">
        <f t="shared" si="152"/>
        <v>19000</v>
      </c>
      <c r="H2192" s="227"/>
      <c r="I2192" s="227"/>
      <c r="J2192" s="228"/>
      <c r="K2192" s="227"/>
      <c r="L2192" s="227"/>
      <c r="M2192" s="227"/>
      <c r="N2192" s="581"/>
      <c r="O2192" s="227"/>
      <c r="P2192" s="581"/>
      <c r="Q2192" s="227"/>
      <c r="R2192" s="227"/>
      <c r="S2192" s="227"/>
      <c r="T2192" s="227"/>
      <c r="U2192" s="227"/>
      <c r="V2192" s="227"/>
      <c r="W2192" s="227"/>
      <c r="X2192" s="227"/>
      <c r="Y2192" s="227"/>
      <c r="Z2192" s="227"/>
      <c r="AA2192" s="227"/>
      <c r="AB2192" s="227"/>
      <c r="AC2192" s="227"/>
    </row>
    <row r="2193" spans="2:29">
      <c r="B2193" s="66" t="e">
        <f>LEFT(VLOOKUP(K2193,'TCon08 al 2019-02-26'!$A$1:$H$68,6,0),6)</f>
        <v>#N/A</v>
      </c>
      <c r="C2193" s="66" t="e">
        <f t="shared" si="149"/>
        <v>#N/A</v>
      </c>
      <c r="D2193" s="66" t="e">
        <f>VLOOKUP(K2193,'TCon08 al 2019-02-26'!$A$1:$H$68,8,0)</f>
        <v>#N/A</v>
      </c>
      <c r="E2193" s="221">
        <f t="shared" si="150"/>
        <v>1900</v>
      </c>
      <c r="F2193" s="66">
        <f t="shared" si="151"/>
        <v>0</v>
      </c>
      <c r="G2193" s="10" t="str">
        <f t="shared" si="152"/>
        <v>19000</v>
      </c>
      <c r="H2193" s="227"/>
      <c r="I2193" s="227"/>
      <c r="J2193" s="228"/>
      <c r="K2193" s="227"/>
      <c r="L2193" s="227"/>
      <c r="M2193" s="227"/>
      <c r="N2193" s="581"/>
      <c r="O2193" s="227"/>
      <c r="P2193" s="581"/>
      <c r="Q2193" s="227"/>
      <c r="R2193" s="227"/>
      <c r="S2193" s="227"/>
      <c r="T2193" s="227"/>
      <c r="U2193" s="227"/>
      <c r="V2193" s="227"/>
      <c r="W2193" s="227"/>
      <c r="X2193" s="227"/>
      <c r="Y2193" s="227"/>
      <c r="Z2193" s="227"/>
      <c r="AA2193" s="227"/>
      <c r="AB2193" s="227"/>
      <c r="AC2193" s="227"/>
    </row>
    <row r="2194" spans="2:29">
      <c r="B2194" s="66" t="e">
        <f>LEFT(VLOOKUP(K2194,'TCon08 al 2019-02-26'!$A$1:$H$68,6,0),6)</f>
        <v>#N/A</v>
      </c>
      <c r="C2194" s="66" t="e">
        <f t="shared" si="149"/>
        <v>#N/A</v>
      </c>
      <c r="D2194" s="66" t="e">
        <f>VLOOKUP(K2194,'TCon08 al 2019-02-26'!$A$1:$H$68,8,0)</f>
        <v>#N/A</v>
      </c>
      <c r="E2194" s="221">
        <f t="shared" si="150"/>
        <v>1900</v>
      </c>
      <c r="F2194" s="66">
        <f t="shared" si="151"/>
        <v>0</v>
      </c>
      <c r="G2194" s="10" t="str">
        <f t="shared" si="152"/>
        <v>19000</v>
      </c>
      <c r="H2194" s="227"/>
      <c r="I2194" s="227"/>
      <c r="J2194" s="228"/>
      <c r="K2194" s="227"/>
      <c r="L2194" s="227"/>
      <c r="M2194" s="227"/>
      <c r="N2194" s="581"/>
      <c r="O2194" s="227"/>
      <c r="P2194" s="581"/>
      <c r="Q2194" s="227"/>
      <c r="R2194" s="227"/>
      <c r="S2194" s="227"/>
      <c r="T2194" s="227"/>
      <c r="U2194" s="227"/>
      <c r="V2194" s="227"/>
      <c r="W2194" s="227"/>
      <c r="X2194" s="227"/>
      <c r="Y2194" s="227"/>
      <c r="Z2194" s="227"/>
      <c r="AA2194" s="227"/>
      <c r="AB2194" s="227"/>
      <c r="AC2194" s="227"/>
    </row>
    <row r="2195" spans="2:29">
      <c r="B2195" s="66" t="e">
        <f>LEFT(VLOOKUP(K2195,'TCon08 al 2019-02-26'!$A$1:$H$68,6,0),6)</f>
        <v>#N/A</v>
      </c>
      <c r="C2195" s="66" t="e">
        <f t="shared" si="149"/>
        <v>#N/A</v>
      </c>
      <c r="D2195" s="66" t="e">
        <f>VLOOKUP(K2195,'TCon08 al 2019-02-26'!$A$1:$H$68,8,0)</f>
        <v>#N/A</v>
      </c>
      <c r="E2195" s="221">
        <f t="shared" si="150"/>
        <v>1900</v>
      </c>
      <c r="F2195" s="66">
        <f t="shared" si="151"/>
        <v>0</v>
      </c>
      <c r="G2195" s="10" t="str">
        <f t="shared" si="152"/>
        <v>19000</v>
      </c>
      <c r="H2195" s="227"/>
      <c r="I2195" s="227"/>
      <c r="J2195" s="228"/>
      <c r="K2195" s="227"/>
      <c r="L2195" s="227"/>
      <c r="M2195" s="227"/>
      <c r="N2195" s="581"/>
      <c r="O2195" s="227"/>
      <c r="P2195" s="581"/>
      <c r="Q2195" s="227"/>
      <c r="R2195" s="227"/>
      <c r="S2195" s="227"/>
      <c r="T2195" s="227"/>
      <c r="U2195" s="227"/>
      <c r="V2195" s="227"/>
      <c r="W2195" s="227"/>
      <c r="X2195" s="227"/>
      <c r="Y2195" s="227"/>
      <c r="Z2195" s="227"/>
      <c r="AA2195" s="227"/>
      <c r="AB2195" s="227"/>
      <c r="AC2195" s="227"/>
    </row>
    <row r="2196" spans="2:29">
      <c r="B2196" s="66" t="e">
        <f>LEFT(VLOOKUP(K2196,'TCon08 al 2019-02-26'!$A$1:$H$68,6,0),6)</f>
        <v>#N/A</v>
      </c>
      <c r="C2196" s="66" t="e">
        <f t="shared" si="149"/>
        <v>#N/A</v>
      </c>
      <c r="D2196" s="66" t="e">
        <f>VLOOKUP(K2196,'TCon08 al 2019-02-26'!$A$1:$H$68,8,0)</f>
        <v>#N/A</v>
      </c>
      <c r="E2196" s="221">
        <f t="shared" si="150"/>
        <v>1900</v>
      </c>
      <c r="F2196" s="66">
        <f t="shared" si="151"/>
        <v>0</v>
      </c>
      <c r="G2196" s="10" t="str">
        <f t="shared" si="152"/>
        <v>19000</v>
      </c>
      <c r="H2196" s="227"/>
      <c r="I2196" s="227"/>
      <c r="J2196" s="228"/>
      <c r="K2196" s="227"/>
      <c r="L2196" s="227"/>
      <c r="M2196" s="227"/>
      <c r="N2196" s="581"/>
      <c r="O2196" s="227"/>
      <c r="P2196" s="581"/>
      <c r="Q2196" s="227"/>
      <c r="R2196" s="227"/>
      <c r="S2196" s="227"/>
      <c r="T2196" s="227"/>
      <c r="U2196" s="227"/>
      <c r="V2196" s="227"/>
      <c r="W2196" s="227"/>
      <c r="X2196" s="227"/>
      <c r="Y2196" s="227"/>
      <c r="Z2196" s="227"/>
      <c r="AA2196" s="227"/>
      <c r="AB2196" s="227"/>
      <c r="AC2196" s="227"/>
    </row>
    <row r="2197" spans="2:29">
      <c r="B2197" s="66" t="e">
        <f>LEFT(VLOOKUP(K2197,'TCon08 al 2019-02-26'!$A$1:$H$68,6,0),6)</f>
        <v>#N/A</v>
      </c>
      <c r="C2197" s="66" t="e">
        <f t="shared" si="149"/>
        <v>#N/A</v>
      </c>
      <c r="D2197" s="66" t="e">
        <f>VLOOKUP(K2197,'TCon08 al 2019-02-26'!$A$1:$H$68,8,0)</f>
        <v>#N/A</v>
      </c>
      <c r="E2197" s="221">
        <f t="shared" si="150"/>
        <v>1900</v>
      </c>
      <c r="F2197" s="66">
        <f t="shared" si="151"/>
        <v>0</v>
      </c>
      <c r="G2197" s="10" t="str">
        <f t="shared" si="152"/>
        <v>19000</v>
      </c>
      <c r="H2197" s="227"/>
      <c r="I2197" s="227"/>
      <c r="J2197" s="228"/>
      <c r="K2197" s="227"/>
      <c r="L2197" s="227"/>
      <c r="M2197" s="227"/>
      <c r="N2197" s="581"/>
      <c r="O2197" s="227"/>
      <c r="P2197" s="581"/>
      <c r="Q2197" s="227"/>
      <c r="R2197" s="227"/>
      <c r="S2197" s="227"/>
      <c r="T2197" s="227"/>
      <c r="U2197" s="227"/>
      <c r="V2197" s="227"/>
      <c r="W2197" s="227"/>
      <c r="X2197" s="227"/>
      <c r="Y2197" s="227"/>
      <c r="Z2197" s="227"/>
      <c r="AA2197" s="227"/>
      <c r="AB2197" s="227"/>
      <c r="AC2197" s="227"/>
    </row>
    <row r="2198" spans="2:29">
      <c r="B2198" s="66" t="e">
        <f>LEFT(VLOOKUP(K2198,'TCon08 al 2019-02-26'!$A$1:$H$68,6,0),6)</f>
        <v>#N/A</v>
      </c>
      <c r="C2198" s="66" t="e">
        <f t="shared" si="149"/>
        <v>#N/A</v>
      </c>
      <c r="D2198" s="66" t="e">
        <f>VLOOKUP(K2198,'TCon08 al 2019-02-26'!$A$1:$H$68,8,0)</f>
        <v>#N/A</v>
      </c>
      <c r="E2198" s="221">
        <f t="shared" si="150"/>
        <v>1900</v>
      </c>
      <c r="F2198" s="66">
        <f t="shared" si="151"/>
        <v>0</v>
      </c>
      <c r="G2198" s="10" t="str">
        <f t="shared" si="152"/>
        <v>19000</v>
      </c>
      <c r="H2198" s="227"/>
      <c r="I2198" s="227"/>
      <c r="J2198" s="228"/>
      <c r="K2198" s="227"/>
      <c r="L2198" s="227"/>
      <c r="M2198" s="227"/>
      <c r="N2198" s="581"/>
      <c r="O2198" s="227"/>
      <c r="P2198" s="581"/>
      <c r="Q2198" s="227"/>
      <c r="R2198" s="227"/>
      <c r="S2198" s="227"/>
      <c r="T2198" s="227"/>
      <c r="U2198" s="227"/>
      <c r="V2198" s="227"/>
      <c r="W2198" s="227"/>
      <c r="X2198" s="227"/>
      <c r="Y2198" s="227"/>
      <c r="Z2198" s="227"/>
      <c r="AA2198" s="227"/>
      <c r="AB2198" s="227"/>
      <c r="AC2198" s="227"/>
    </row>
    <row r="2199" spans="2:29">
      <c r="B2199" s="66" t="e">
        <f>LEFT(VLOOKUP(K2199,'TCon08 al 2019-02-26'!$A$1:$H$68,6,0),6)</f>
        <v>#N/A</v>
      </c>
      <c r="C2199" s="66" t="e">
        <f t="shared" si="149"/>
        <v>#N/A</v>
      </c>
      <c r="D2199" s="66" t="e">
        <f>VLOOKUP(K2199,'TCon08 al 2019-02-26'!$A$1:$H$68,8,0)</f>
        <v>#N/A</v>
      </c>
      <c r="E2199" s="221">
        <f t="shared" si="150"/>
        <v>1900</v>
      </c>
      <c r="F2199" s="66">
        <f t="shared" si="151"/>
        <v>0</v>
      </c>
      <c r="G2199" s="10" t="str">
        <f t="shared" si="152"/>
        <v>19000</v>
      </c>
      <c r="H2199" s="227"/>
      <c r="I2199" s="227"/>
      <c r="J2199" s="228"/>
      <c r="K2199" s="227"/>
      <c r="L2199" s="227"/>
      <c r="M2199" s="227"/>
      <c r="N2199" s="581"/>
      <c r="O2199" s="227"/>
      <c r="P2199" s="581"/>
      <c r="Q2199" s="227"/>
      <c r="R2199" s="227"/>
      <c r="S2199" s="227"/>
      <c r="T2199" s="227"/>
      <c r="U2199" s="227"/>
      <c r="V2199" s="227"/>
      <c r="W2199" s="227"/>
      <c r="X2199" s="227"/>
      <c r="Y2199" s="227"/>
      <c r="Z2199" s="227"/>
      <c r="AA2199" s="227"/>
      <c r="AB2199" s="227"/>
      <c r="AC2199" s="227"/>
    </row>
    <row r="2200" spans="2:29">
      <c r="B2200" s="66" t="e">
        <f>LEFT(VLOOKUP(K2200,'TCon08 al 2019-02-26'!$A$1:$H$68,6,0),6)</f>
        <v>#N/A</v>
      </c>
      <c r="C2200" s="66" t="e">
        <f t="shared" si="149"/>
        <v>#N/A</v>
      </c>
      <c r="D2200" s="66" t="e">
        <f>VLOOKUP(K2200,'TCon08 al 2019-02-26'!$A$1:$H$68,8,0)</f>
        <v>#N/A</v>
      </c>
      <c r="E2200" s="221">
        <f t="shared" si="150"/>
        <v>1900</v>
      </c>
      <c r="F2200" s="66">
        <f t="shared" si="151"/>
        <v>0</v>
      </c>
      <c r="G2200" s="10" t="str">
        <f t="shared" si="152"/>
        <v>19000</v>
      </c>
      <c r="H2200" s="227"/>
      <c r="I2200" s="227"/>
      <c r="J2200" s="228"/>
      <c r="K2200" s="227"/>
      <c r="L2200" s="227"/>
      <c r="M2200" s="227"/>
      <c r="N2200" s="581"/>
      <c r="O2200" s="227"/>
      <c r="P2200" s="581"/>
      <c r="Q2200" s="227"/>
      <c r="R2200" s="227"/>
      <c r="S2200" s="227"/>
      <c r="T2200" s="227"/>
      <c r="U2200" s="227"/>
      <c r="V2200" s="227"/>
      <c r="W2200" s="227"/>
      <c r="X2200" s="227"/>
      <c r="Y2200" s="227"/>
      <c r="Z2200" s="227"/>
      <c r="AA2200" s="227"/>
      <c r="AB2200" s="227"/>
      <c r="AC2200" s="227"/>
    </row>
    <row r="2201" spans="2:29">
      <c r="B2201" s="66" t="e">
        <f>LEFT(VLOOKUP(K2201,'TCon08 al 2019-02-26'!$A$1:$H$68,6,0),6)</f>
        <v>#N/A</v>
      </c>
      <c r="C2201" s="66" t="e">
        <f t="shared" si="149"/>
        <v>#N/A</v>
      </c>
      <c r="D2201" s="66" t="e">
        <f>VLOOKUP(K2201,'TCon08 al 2019-02-26'!$A$1:$H$68,8,0)</f>
        <v>#N/A</v>
      </c>
      <c r="E2201" s="221">
        <f t="shared" si="150"/>
        <v>1900</v>
      </c>
      <c r="F2201" s="66">
        <f t="shared" si="151"/>
        <v>0</v>
      </c>
      <c r="G2201" s="10" t="str">
        <f t="shared" si="152"/>
        <v>19000</v>
      </c>
      <c r="H2201" s="227"/>
      <c r="I2201" s="227"/>
      <c r="J2201" s="228"/>
      <c r="K2201" s="227"/>
      <c r="L2201" s="227"/>
      <c r="M2201" s="227"/>
      <c r="N2201" s="581"/>
      <c r="O2201" s="227"/>
      <c r="P2201" s="581"/>
      <c r="Q2201" s="227"/>
      <c r="R2201" s="227"/>
      <c r="S2201" s="227"/>
      <c r="T2201" s="227"/>
      <c r="U2201" s="227"/>
      <c r="V2201" s="227"/>
      <c r="W2201" s="227"/>
      <c r="X2201" s="227"/>
      <c r="Y2201" s="227"/>
      <c r="Z2201" s="227"/>
      <c r="AA2201" s="227"/>
      <c r="AB2201" s="227"/>
      <c r="AC2201" s="227"/>
    </row>
    <row r="2202" spans="2:29">
      <c r="B2202" s="66" t="e">
        <f>LEFT(VLOOKUP(K2202,'TCon08 al 2019-02-26'!$A$1:$H$68,6,0),6)</f>
        <v>#N/A</v>
      </c>
      <c r="C2202" s="66" t="e">
        <f t="shared" si="149"/>
        <v>#N/A</v>
      </c>
      <c r="D2202" s="66" t="e">
        <f>VLOOKUP(K2202,'TCon08 al 2019-02-26'!$A$1:$H$68,8,0)</f>
        <v>#N/A</v>
      </c>
      <c r="E2202" s="221">
        <f t="shared" si="150"/>
        <v>1900</v>
      </c>
      <c r="F2202" s="66">
        <f t="shared" si="151"/>
        <v>0</v>
      </c>
      <c r="G2202" s="10" t="str">
        <f t="shared" si="152"/>
        <v>19000</v>
      </c>
      <c r="H2202" s="227"/>
      <c r="I2202" s="227"/>
      <c r="J2202" s="228"/>
      <c r="K2202" s="227"/>
      <c r="L2202" s="227"/>
      <c r="M2202" s="227"/>
      <c r="N2202" s="581"/>
      <c r="O2202" s="227"/>
      <c r="P2202" s="581"/>
      <c r="Q2202" s="227"/>
      <c r="R2202" s="227"/>
      <c r="S2202" s="227"/>
      <c r="T2202" s="227"/>
      <c r="U2202" s="227"/>
      <c r="V2202" s="227"/>
      <c r="W2202" s="227"/>
      <c r="X2202" s="227"/>
      <c r="Y2202" s="227"/>
      <c r="Z2202" s="227"/>
      <c r="AA2202" s="227"/>
      <c r="AB2202" s="227"/>
      <c r="AC2202" s="227"/>
    </row>
    <row r="2203" spans="2:29">
      <c r="B2203" s="66" t="e">
        <f>LEFT(VLOOKUP(K2203,'TCon08 al 2019-02-26'!$A$1:$H$68,6,0),6)</f>
        <v>#N/A</v>
      </c>
      <c r="C2203" s="66" t="e">
        <f t="shared" si="149"/>
        <v>#N/A</v>
      </c>
      <c r="D2203" s="66" t="e">
        <f>VLOOKUP(K2203,'TCon08 al 2019-02-26'!$A$1:$H$68,8,0)</f>
        <v>#N/A</v>
      </c>
      <c r="E2203" s="221">
        <f t="shared" si="150"/>
        <v>1900</v>
      </c>
      <c r="F2203" s="66">
        <f t="shared" si="151"/>
        <v>0</v>
      </c>
      <c r="G2203" s="10" t="str">
        <f t="shared" si="152"/>
        <v>19000</v>
      </c>
      <c r="H2203" s="227"/>
      <c r="I2203" s="227"/>
      <c r="J2203" s="228"/>
      <c r="K2203" s="227"/>
      <c r="L2203" s="227"/>
      <c r="M2203" s="227"/>
      <c r="N2203" s="581"/>
      <c r="O2203" s="227"/>
      <c r="P2203" s="581"/>
      <c r="Q2203" s="227"/>
      <c r="R2203" s="227"/>
      <c r="S2203" s="227"/>
      <c r="T2203" s="227"/>
      <c r="U2203" s="227"/>
      <c r="V2203" s="227"/>
      <c r="W2203" s="227"/>
      <c r="X2203" s="227"/>
      <c r="Y2203" s="227"/>
      <c r="Z2203" s="227"/>
      <c r="AA2203" s="227"/>
      <c r="AB2203" s="227"/>
      <c r="AC2203" s="227"/>
    </row>
    <row r="2204" spans="2:29">
      <c r="B2204" s="66" t="e">
        <f>LEFT(VLOOKUP(K2204,'TCon08 al 2019-02-26'!$A$1:$H$68,6,0),6)</f>
        <v>#N/A</v>
      </c>
      <c r="C2204" s="66" t="e">
        <f t="shared" si="149"/>
        <v>#N/A</v>
      </c>
      <c r="D2204" s="66" t="e">
        <f>VLOOKUP(K2204,'TCon08 al 2019-02-26'!$A$1:$H$68,8,0)</f>
        <v>#N/A</v>
      </c>
      <c r="E2204" s="221">
        <f t="shared" si="150"/>
        <v>1900</v>
      </c>
      <c r="F2204" s="66">
        <f t="shared" si="151"/>
        <v>0</v>
      </c>
      <c r="G2204" s="10" t="str">
        <f t="shared" si="152"/>
        <v>19000</v>
      </c>
      <c r="H2204" s="227"/>
      <c r="I2204" s="227"/>
      <c r="J2204" s="228"/>
      <c r="K2204" s="227"/>
      <c r="L2204" s="227"/>
      <c r="M2204" s="227"/>
      <c r="N2204" s="581"/>
      <c r="O2204" s="227"/>
      <c r="P2204" s="581"/>
      <c r="Q2204" s="227"/>
      <c r="R2204" s="227"/>
      <c r="S2204" s="227"/>
      <c r="T2204" s="227"/>
      <c r="U2204" s="227"/>
      <c r="V2204" s="227"/>
      <c r="W2204" s="227"/>
      <c r="X2204" s="227"/>
      <c r="Y2204" s="227"/>
      <c r="Z2204" s="227"/>
      <c r="AA2204" s="227"/>
      <c r="AB2204" s="227"/>
      <c r="AC2204" s="227"/>
    </row>
    <row r="2205" spans="2:29">
      <c r="B2205" s="66" t="e">
        <f>LEFT(VLOOKUP(K2205,'TCon08 al 2019-02-26'!$A$1:$H$68,6,0),6)</f>
        <v>#N/A</v>
      </c>
      <c r="C2205" s="66" t="e">
        <f t="shared" si="149"/>
        <v>#N/A</v>
      </c>
      <c r="D2205" s="66" t="e">
        <f>VLOOKUP(K2205,'TCon08 al 2019-02-26'!$A$1:$H$68,8,0)</f>
        <v>#N/A</v>
      </c>
      <c r="E2205" s="221">
        <f t="shared" si="150"/>
        <v>1900</v>
      </c>
      <c r="F2205" s="66">
        <f t="shared" si="151"/>
        <v>0</v>
      </c>
      <c r="G2205" s="10" t="str">
        <f t="shared" si="152"/>
        <v>19000</v>
      </c>
      <c r="H2205" s="227"/>
      <c r="I2205" s="227"/>
      <c r="J2205" s="228"/>
      <c r="K2205" s="227"/>
      <c r="L2205" s="227"/>
      <c r="M2205" s="227"/>
      <c r="N2205" s="581"/>
      <c r="O2205" s="227"/>
      <c r="P2205" s="581"/>
      <c r="Q2205" s="227"/>
      <c r="R2205" s="227"/>
      <c r="S2205" s="227"/>
      <c r="T2205" s="227"/>
      <c r="U2205" s="227"/>
      <c r="V2205" s="227"/>
      <c r="W2205" s="227"/>
      <c r="X2205" s="227"/>
      <c r="Y2205" s="227"/>
      <c r="Z2205" s="227"/>
      <c r="AA2205" s="227"/>
      <c r="AB2205" s="227"/>
      <c r="AC2205" s="227"/>
    </row>
    <row r="2206" spans="2:29">
      <c r="B2206" s="66" t="e">
        <f>LEFT(VLOOKUP(K2206,'TCon08 al 2019-02-26'!$A$1:$H$68,6,0),6)</f>
        <v>#N/A</v>
      </c>
      <c r="C2206" s="66" t="e">
        <f t="shared" si="149"/>
        <v>#N/A</v>
      </c>
      <c r="D2206" s="66" t="e">
        <f>VLOOKUP(K2206,'TCon08 al 2019-02-26'!$A$1:$H$68,8,0)</f>
        <v>#N/A</v>
      </c>
      <c r="E2206" s="221">
        <f t="shared" si="150"/>
        <v>1900</v>
      </c>
      <c r="F2206" s="66">
        <f t="shared" si="151"/>
        <v>0</v>
      </c>
      <c r="G2206" s="10" t="str">
        <f t="shared" si="152"/>
        <v>19000</v>
      </c>
      <c r="H2206" s="227"/>
      <c r="I2206" s="227"/>
      <c r="J2206" s="228"/>
      <c r="K2206" s="227"/>
      <c r="L2206" s="227"/>
      <c r="M2206" s="227"/>
      <c r="N2206" s="581"/>
      <c r="O2206" s="227"/>
      <c r="P2206" s="581"/>
      <c r="Q2206" s="227"/>
      <c r="R2206" s="227"/>
      <c r="S2206" s="227"/>
      <c r="T2206" s="227"/>
      <c r="U2206" s="227"/>
      <c r="V2206" s="227"/>
      <c r="W2206" s="227"/>
      <c r="X2206" s="227"/>
      <c r="Y2206" s="227"/>
      <c r="Z2206" s="227"/>
      <c r="AA2206" s="227"/>
      <c r="AB2206" s="227"/>
      <c r="AC2206" s="227"/>
    </row>
    <row r="2207" spans="2:29">
      <c r="B2207" s="66" t="e">
        <f>LEFT(VLOOKUP(K2207,'TCon08 al 2019-02-26'!$A$1:$H$68,6,0),6)</f>
        <v>#N/A</v>
      </c>
      <c r="C2207" s="66" t="e">
        <f t="shared" si="149"/>
        <v>#N/A</v>
      </c>
      <c r="D2207" s="66" t="e">
        <f>VLOOKUP(K2207,'TCon08 al 2019-02-26'!$A$1:$H$68,8,0)</f>
        <v>#N/A</v>
      </c>
      <c r="E2207" s="221">
        <f t="shared" si="150"/>
        <v>1900</v>
      </c>
      <c r="F2207" s="66">
        <f t="shared" si="151"/>
        <v>0</v>
      </c>
      <c r="G2207" s="10" t="str">
        <f t="shared" si="152"/>
        <v>19000</v>
      </c>
      <c r="H2207" s="227"/>
      <c r="I2207" s="227"/>
      <c r="J2207" s="228"/>
      <c r="K2207" s="227"/>
      <c r="L2207" s="227"/>
      <c r="M2207" s="227"/>
      <c r="N2207" s="581"/>
      <c r="O2207" s="227"/>
      <c r="P2207" s="581"/>
      <c r="Q2207" s="227"/>
      <c r="R2207" s="227"/>
      <c r="S2207" s="227"/>
      <c r="T2207" s="227"/>
      <c r="U2207" s="227"/>
      <c r="V2207" s="227"/>
      <c r="W2207" s="227"/>
      <c r="X2207" s="227"/>
      <c r="Y2207" s="227"/>
      <c r="Z2207" s="227"/>
      <c r="AA2207" s="227"/>
      <c r="AB2207" s="227"/>
      <c r="AC2207" s="227"/>
    </row>
    <row r="2208" spans="2:29">
      <c r="B2208" s="66" t="e">
        <f>LEFT(VLOOKUP(K2208,'TCon08 al 2019-02-26'!$A$1:$H$68,6,0),6)</f>
        <v>#N/A</v>
      </c>
      <c r="C2208" s="66" t="e">
        <f t="shared" si="149"/>
        <v>#N/A</v>
      </c>
      <c r="D2208" s="66" t="e">
        <f>VLOOKUP(K2208,'TCon08 al 2019-02-26'!$A$1:$H$68,8,0)</f>
        <v>#N/A</v>
      </c>
      <c r="E2208" s="221">
        <f t="shared" si="150"/>
        <v>1900</v>
      </c>
      <c r="F2208" s="66">
        <f t="shared" si="151"/>
        <v>0</v>
      </c>
      <c r="G2208" s="10" t="str">
        <f t="shared" si="152"/>
        <v>19000</v>
      </c>
      <c r="H2208" s="227"/>
      <c r="I2208" s="227"/>
      <c r="J2208" s="228"/>
      <c r="K2208" s="227"/>
      <c r="L2208" s="227"/>
      <c r="M2208" s="227"/>
      <c r="N2208" s="581"/>
      <c r="O2208" s="227"/>
      <c r="P2208" s="581"/>
      <c r="Q2208" s="227"/>
      <c r="R2208" s="227"/>
      <c r="S2208" s="227"/>
      <c r="T2208" s="227"/>
      <c r="U2208" s="227"/>
      <c r="V2208" s="227"/>
      <c r="W2208" s="227"/>
      <c r="X2208" s="227"/>
      <c r="Y2208" s="227"/>
      <c r="Z2208" s="227"/>
      <c r="AA2208" s="227"/>
      <c r="AB2208" s="227"/>
      <c r="AC2208" s="227"/>
    </row>
    <row r="2209" spans="2:29">
      <c r="B2209" s="66" t="e">
        <f>LEFT(VLOOKUP(K2209,'TCon08 al 2019-02-26'!$A$1:$H$68,6,0),6)</f>
        <v>#N/A</v>
      </c>
      <c r="C2209" s="66" t="e">
        <f t="shared" si="149"/>
        <v>#N/A</v>
      </c>
      <c r="D2209" s="66" t="e">
        <f>VLOOKUP(K2209,'TCon08 al 2019-02-26'!$A$1:$H$68,8,0)</f>
        <v>#N/A</v>
      </c>
      <c r="E2209" s="221">
        <f t="shared" si="150"/>
        <v>1900</v>
      </c>
      <c r="F2209" s="66">
        <f t="shared" si="151"/>
        <v>0</v>
      </c>
      <c r="G2209" s="10" t="str">
        <f t="shared" si="152"/>
        <v>19000</v>
      </c>
      <c r="H2209" s="227"/>
      <c r="I2209" s="227"/>
      <c r="J2209" s="228"/>
      <c r="K2209" s="227"/>
      <c r="L2209" s="227"/>
      <c r="M2209" s="227"/>
      <c r="N2209" s="581"/>
      <c r="O2209" s="227"/>
      <c r="P2209" s="581"/>
      <c r="Q2209" s="227"/>
      <c r="R2209" s="227"/>
      <c r="S2209" s="227"/>
      <c r="T2209" s="227"/>
      <c r="U2209" s="227"/>
      <c r="V2209" s="227"/>
      <c r="W2209" s="227"/>
      <c r="X2209" s="227"/>
      <c r="Y2209" s="227"/>
      <c r="Z2209" s="227"/>
      <c r="AA2209" s="227"/>
      <c r="AB2209" s="227"/>
      <c r="AC2209" s="227"/>
    </row>
    <row r="2210" spans="2:29">
      <c r="B2210" s="66" t="e">
        <f>LEFT(VLOOKUP(K2210,'TCon08 al 2019-02-26'!$A$1:$H$68,6,0),6)</f>
        <v>#N/A</v>
      </c>
      <c r="C2210" s="66" t="e">
        <f t="shared" si="149"/>
        <v>#N/A</v>
      </c>
      <c r="D2210" s="66" t="e">
        <f>VLOOKUP(K2210,'TCon08 al 2019-02-26'!$A$1:$H$68,8,0)</f>
        <v>#N/A</v>
      </c>
      <c r="E2210" s="221">
        <f t="shared" si="150"/>
        <v>1900</v>
      </c>
      <c r="F2210" s="66">
        <f t="shared" si="151"/>
        <v>0</v>
      </c>
      <c r="G2210" s="10" t="str">
        <f t="shared" si="152"/>
        <v>19000</v>
      </c>
      <c r="H2210" s="227"/>
      <c r="I2210" s="227"/>
      <c r="J2210" s="228"/>
      <c r="K2210" s="227"/>
      <c r="L2210" s="227"/>
      <c r="M2210" s="227"/>
      <c r="N2210" s="581"/>
      <c r="O2210" s="227"/>
      <c r="P2210" s="581"/>
      <c r="Q2210" s="227"/>
      <c r="R2210" s="227"/>
      <c r="S2210" s="227"/>
      <c r="T2210" s="227"/>
      <c r="U2210" s="227"/>
      <c r="V2210" s="227"/>
      <c r="W2210" s="227"/>
      <c r="X2210" s="227"/>
      <c r="Y2210" s="227"/>
      <c r="Z2210" s="227"/>
      <c r="AA2210" s="227"/>
      <c r="AB2210" s="227"/>
      <c r="AC2210" s="227"/>
    </row>
    <row r="2211" spans="2:29">
      <c r="B2211" s="66" t="e">
        <f>LEFT(VLOOKUP(K2211,'TCon08 al 2019-02-26'!$A$1:$H$68,6,0),6)</f>
        <v>#N/A</v>
      </c>
      <c r="C2211" s="66" t="e">
        <f t="shared" si="149"/>
        <v>#N/A</v>
      </c>
      <c r="D2211" s="66" t="e">
        <f>VLOOKUP(K2211,'TCon08 al 2019-02-26'!$A$1:$H$68,8,0)</f>
        <v>#N/A</v>
      </c>
      <c r="E2211" s="221">
        <f t="shared" si="150"/>
        <v>1900</v>
      </c>
      <c r="F2211" s="66">
        <f t="shared" si="151"/>
        <v>0</v>
      </c>
      <c r="G2211" s="10" t="str">
        <f t="shared" si="152"/>
        <v>19000</v>
      </c>
      <c r="H2211" s="227"/>
      <c r="I2211" s="227"/>
      <c r="J2211" s="228"/>
      <c r="K2211" s="227"/>
      <c r="L2211" s="227"/>
      <c r="M2211" s="227"/>
      <c r="N2211" s="581"/>
      <c r="O2211" s="227"/>
      <c r="P2211" s="581"/>
      <c r="Q2211" s="227"/>
      <c r="R2211" s="227"/>
      <c r="S2211" s="227"/>
      <c r="T2211" s="227"/>
      <c r="U2211" s="227"/>
      <c r="V2211" s="227"/>
      <c r="W2211" s="227"/>
      <c r="X2211" s="227"/>
      <c r="Y2211" s="227"/>
      <c r="Z2211" s="227"/>
      <c r="AA2211" s="227"/>
      <c r="AB2211" s="227"/>
      <c r="AC2211" s="227"/>
    </row>
    <row r="2212" spans="2:29">
      <c r="B2212" s="66" t="e">
        <f>LEFT(VLOOKUP(K2212,'TCon08 al 2019-02-26'!$A$1:$H$68,6,0),6)</f>
        <v>#N/A</v>
      </c>
      <c r="C2212" s="66" t="e">
        <f t="shared" si="149"/>
        <v>#N/A</v>
      </c>
      <c r="D2212" s="66" t="e">
        <f>VLOOKUP(K2212,'TCon08 al 2019-02-26'!$A$1:$H$68,8,0)</f>
        <v>#N/A</v>
      </c>
      <c r="E2212" s="221">
        <f t="shared" si="150"/>
        <v>1900</v>
      </c>
      <c r="F2212" s="66">
        <f t="shared" si="151"/>
        <v>0</v>
      </c>
      <c r="G2212" s="10" t="str">
        <f t="shared" si="152"/>
        <v>19000</v>
      </c>
      <c r="H2212" s="227"/>
      <c r="I2212" s="227"/>
      <c r="J2212" s="228"/>
      <c r="K2212" s="227"/>
      <c r="L2212" s="227"/>
      <c r="M2212" s="227"/>
      <c r="N2212" s="581"/>
      <c r="O2212" s="227"/>
      <c r="P2212" s="581"/>
      <c r="Q2212" s="227"/>
      <c r="R2212" s="227"/>
      <c r="S2212" s="227"/>
      <c r="T2212" s="227"/>
      <c r="U2212" s="227"/>
      <c r="V2212" s="227"/>
      <c r="W2212" s="227"/>
      <c r="X2212" s="227"/>
      <c r="Y2212" s="227"/>
      <c r="Z2212" s="227"/>
      <c r="AA2212" s="227"/>
      <c r="AB2212" s="227"/>
      <c r="AC2212" s="227"/>
    </row>
    <row r="2213" spans="2:29">
      <c r="B2213" s="66" t="e">
        <f>LEFT(VLOOKUP(K2213,'TCon08 al 2019-02-26'!$A$1:$H$68,6,0),6)</f>
        <v>#N/A</v>
      </c>
      <c r="C2213" s="66" t="e">
        <f t="shared" si="149"/>
        <v>#N/A</v>
      </c>
      <c r="D2213" s="66" t="e">
        <f>VLOOKUP(K2213,'TCon08 al 2019-02-26'!$A$1:$H$68,8,0)</f>
        <v>#N/A</v>
      </c>
      <c r="E2213" s="221">
        <f t="shared" si="150"/>
        <v>1900</v>
      </c>
      <c r="F2213" s="66">
        <f t="shared" si="151"/>
        <v>0</v>
      </c>
      <c r="G2213" s="10" t="str">
        <f t="shared" si="152"/>
        <v>19000</v>
      </c>
      <c r="H2213" s="227"/>
      <c r="I2213" s="227"/>
      <c r="J2213" s="228"/>
      <c r="K2213" s="227"/>
      <c r="L2213" s="227"/>
      <c r="M2213" s="227"/>
      <c r="N2213" s="581"/>
      <c r="O2213" s="227"/>
      <c r="P2213" s="581"/>
      <c r="Q2213" s="227"/>
      <c r="R2213" s="227"/>
      <c r="S2213" s="227"/>
      <c r="T2213" s="227"/>
      <c r="U2213" s="227"/>
      <c r="V2213" s="227"/>
      <c r="W2213" s="227"/>
      <c r="X2213" s="227"/>
      <c r="Y2213" s="227"/>
      <c r="Z2213" s="227"/>
      <c r="AA2213" s="227"/>
      <c r="AB2213" s="227"/>
      <c r="AC2213" s="227"/>
    </row>
    <row r="2214" spans="2:29">
      <c r="B2214" s="66" t="e">
        <f>LEFT(VLOOKUP(K2214,'TCon08 al 2019-02-26'!$A$1:$H$68,6,0),6)</f>
        <v>#N/A</v>
      </c>
      <c r="C2214" s="66" t="e">
        <f t="shared" si="149"/>
        <v>#N/A</v>
      </c>
      <c r="D2214" s="66" t="e">
        <f>VLOOKUP(K2214,'TCon08 al 2019-02-26'!$A$1:$H$68,8,0)</f>
        <v>#N/A</v>
      </c>
      <c r="E2214" s="221">
        <f t="shared" si="150"/>
        <v>1900</v>
      </c>
      <c r="F2214" s="66">
        <f t="shared" si="151"/>
        <v>0</v>
      </c>
      <c r="G2214" s="10" t="str">
        <f t="shared" si="152"/>
        <v>19000</v>
      </c>
      <c r="H2214" s="227"/>
      <c r="I2214" s="227"/>
      <c r="J2214" s="228"/>
      <c r="K2214" s="227"/>
      <c r="L2214" s="227"/>
      <c r="M2214" s="227"/>
      <c r="N2214" s="581"/>
      <c r="O2214" s="227"/>
      <c r="P2214" s="581"/>
      <c r="Q2214" s="227"/>
      <c r="R2214" s="227"/>
      <c r="S2214" s="227"/>
      <c r="T2214" s="227"/>
      <c r="U2214" s="227"/>
      <c r="V2214" s="227"/>
      <c r="W2214" s="227"/>
      <c r="X2214" s="227"/>
      <c r="Y2214" s="227"/>
      <c r="Z2214" s="227"/>
      <c r="AA2214" s="227"/>
      <c r="AB2214" s="227"/>
      <c r="AC2214" s="227"/>
    </row>
    <row r="2215" spans="2:29">
      <c r="B2215" s="66" t="e">
        <f>LEFT(VLOOKUP(K2215,'TCon08 al 2019-02-26'!$A$1:$H$68,6,0),6)</f>
        <v>#N/A</v>
      </c>
      <c r="C2215" s="66" t="e">
        <f t="shared" si="149"/>
        <v>#N/A</v>
      </c>
      <c r="D2215" s="66" t="e">
        <f>VLOOKUP(K2215,'TCon08 al 2019-02-26'!$A$1:$H$68,8,0)</f>
        <v>#N/A</v>
      </c>
      <c r="E2215" s="221">
        <f t="shared" si="150"/>
        <v>1900</v>
      </c>
      <c r="F2215" s="66">
        <f t="shared" si="151"/>
        <v>0</v>
      </c>
      <c r="G2215" s="10" t="str">
        <f t="shared" si="152"/>
        <v>19000</v>
      </c>
      <c r="H2215" s="227"/>
      <c r="I2215" s="227"/>
      <c r="J2215" s="228"/>
      <c r="K2215" s="227"/>
      <c r="L2215" s="227"/>
      <c r="M2215" s="227"/>
      <c r="N2215" s="581"/>
      <c r="O2215" s="227"/>
      <c r="P2215" s="581"/>
      <c r="Q2215" s="227"/>
      <c r="R2215" s="227"/>
      <c r="S2215" s="227"/>
      <c r="T2215" s="227"/>
      <c r="U2215" s="227"/>
      <c r="V2215" s="227"/>
      <c r="W2215" s="227"/>
      <c r="X2215" s="227"/>
      <c r="Y2215" s="227"/>
      <c r="Z2215" s="227"/>
      <c r="AA2215" s="227"/>
      <c r="AB2215" s="227"/>
      <c r="AC2215" s="227"/>
    </row>
    <row r="2216" spans="2:29">
      <c r="B2216" s="66" t="e">
        <f>LEFT(VLOOKUP(K2216,'TCon08 al 2019-02-26'!$A$1:$H$68,6,0),6)</f>
        <v>#N/A</v>
      </c>
      <c r="C2216" s="66" t="e">
        <f t="shared" si="149"/>
        <v>#N/A</v>
      </c>
      <c r="D2216" s="66" t="e">
        <f>VLOOKUP(K2216,'TCon08 al 2019-02-26'!$A$1:$H$68,8,0)</f>
        <v>#N/A</v>
      </c>
      <c r="E2216" s="221">
        <f t="shared" si="150"/>
        <v>1900</v>
      </c>
      <c r="F2216" s="66">
        <f t="shared" si="151"/>
        <v>0</v>
      </c>
      <c r="G2216" s="10" t="str">
        <f t="shared" si="152"/>
        <v>19000</v>
      </c>
      <c r="H2216" s="227"/>
      <c r="I2216" s="227"/>
      <c r="J2216" s="228"/>
      <c r="K2216" s="227"/>
      <c r="L2216" s="227"/>
      <c r="M2216" s="227"/>
      <c r="N2216" s="581"/>
      <c r="O2216" s="227"/>
      <c r="P2216" s="581"/>
      <c r="Q2216" s="227"/>
      <c r="R2216" s="227"/>
      <c r="S2216" s="227"/>
      <c r="T2216" s="227"/>
      <c r="U2216" s="227"/>
      <c r="V2216" s="227"/>
      <c r="W2216" s="227"/>
      <c r="X2216" s="227"/>
      <c r="Y2216" s="227"/>
      <c r="Z2216" s="227"/>
      <c r="AA2216" s="227"/>
      <c r="AB2216" s="227"/>
      <c r="AC2216" s="227"/>
    </row>
    <row r="2217" spans="2:29">
      <c r="B2217" s="66" t="e">
        <f>LEFT(VLOOKUP(K2217,'TCon08 al 2019-02-26'!$A$1:$H$68,6,0),6)</f>
        <v>#N/A</v>
      </c>
      <c r="C2217" s="66" t="e">
        <f t="shared" si="149"/>
        <v>#N/A</v>
      </c>
      <c r="D2217" s="66" t="e">
        <f>VLOOKUP(K2217,'TCon08 al 2019-02-26'!$A$1:$H$68,8,0)</f>
        <v>#N/A</v>
      </c>
      <c r="E2217" s="221">
        <f t="shared" si="150"/>
        <v>1900</v>
      </c>
      <c r="F2217" s="66">
        <f t="shared" si="151"/>
        <v>0</v>
      </c>
      <c r="G2217" s="10" t="str">
        <f t="shared" si="152"/>
        <v>19000</v>
      </c>
      <c r="H2217" s="227"/>
      <c r="I2217" s="227"/>
      <c r="J2217" s="228"/>
      <c r="K2217" s="227"/>
      <c r="L2217" s="227"/>
      <c r="M2217" s="227"/>
      <c r="N2217" s="581"/>
      <c r="O2217" s="227"/>
      <c r="P2217" s="581"/>
      <c r="Q2217" s="227"/>
      <c r="R2217" s="227"/>
      <c r="S2217" s="227"/>
      <c r="T2217" s="227"/>
      <c r="U2217" s="227"/>
      <c r="V2217" s="227"/>
      <c r="W2217" s="227"/>
      <c r="X2217" s="227"/>
      <c r="Y2217" s="227"/>
      <c r="Z2217" s="227"/>
      <c r="AA2217" s="227"/>
      <c r="AB2217" s="227"/>
      <c r="AC2217" s="227"/>
    </row>
    <row r="2218" spans="2:29">
      <c r="B2218" s="66" t="e">
        <f>LEFT(VLOOKUP(K2218,'TCon08 al 2019-02-26'!$A$1:$H$68,6,0),6)</f>
        <v>#N/A</v>
      </c>
      <c r="C2218" s="66" t="e">
        <f t="shared" si="149"/>
        <v>#N/A</v>
      </c>
      <c r="D2218" s="66" t="e">
        <f>VLOOKUP(K2218,'TCon08 al 2019-02-26'!$A$1:$H$68,8,0)</f>
        <v>#N/A</v>
      </c>
      <c r="E2218" s="221">
        <f t="shared" si="150"/>
        <v>1900</v>
      </c>
      <c r="F2218" s="66">
        <f t="shared" si="151"/>
        <v>0</v>
      </c>
      <c r="G2218" s="10" t="str">
        <f t="shared" si="152"/>
        <v>19000</v>
      </c>
      <c r="H2218" s="227"/>
      <c r="I2218" s="227"/>
      <c r="J2218" s="228"/>
      <c r="K2218" s="227"/>
      <c r="L2218" s="227"/>
      <c r="M2218" s="227"/>
      <c r="N2218" s="581"/>
      <c r="O2218" s="227"/>
      <c r="P2218" s="581"/>
      <c r="Q2218" s="227"/>
      <c r="R2218" s="227"/>
      <c r="S2218" s="227"/>
      <c r="T2218" s="227"/>
      <c r="U2218" s="227"/>
      <c r="V2218" s="227"/>
      <c r="W2218" s="227"/>
      <c r="X2218" s="227"/>
      <c r="Y2218" s="227"/>
      <c r="Z2218" s="227"/>
      <c r="AA2218" s="227"/>
      <c r="AB2218" s="227"/>
      <c r="AC2218" s="227"/>
    </row>
    <row r="2219" spans="2:29">
      <c r="B2219" s="66" t="e">
        <f>LEFT(VLOOKUP(K2219,'TCon08 al 2019-02-26'!$A$1:$H$68,6,0),6)</f>
        <v>#N/A</v>
      </c>
      <c r="C2219" s="66" t="e">
        <f t="shared" si="149"/>
        <v>#N/A</v>
      </c>
      <c r="D2219" s="66" t="e">
        <f>VLOOKUP(K2219,'TCon08 al 2019-02-26'!$A$1:$H$68,8,0)</f>
        <v>#N/A</v>
      </c>
      <c r="E2219" s="221">
        <f t="shared" si="150"/>
        <v>1900</v>
      </c>
      <c r="F2219" s="66">
        <f t="shared" si="151"/>
        <v>0</v>
      </c>
      <c r="G2219" s="10" t="str">
        <f t="shared" si="152"/>
        <v>19000</v>
      </c>
      <c r="H2219" s="227"/>
      <c r="I2219" s="227"/>
      <c r="J2219" s="228"/>
      <c r="K2219" s="227"/>
      <c r="L2219" s="227"/>
      <c r="M2219" s="227"/>
      <c r="N2219" s="581"/>
      <c r="O2219" s="227"/>
      <c r="P2219" s="581"/>
      <c r="Q2219" s="227"/>
      <c r="R2219" s="227"/>
      <c r="S2219" s="227"/>
      <c r="T2219" s="227"/>
      <c r="U2219" s="227"/>
      <c r="V2219" s="227"/>
      <c r="W2219" s="227"/>
      <c r="X2219" s="227"/>
      <c r="Y2219" s="227"/>
      <c r="Z2219" s="227"/>
      <c r="AA2219" s="227"/>
      <c r="AB2219" s="227"/>
      <c r="AC2219" s="227"/>
    </row>
    <row r="2220" spans="2:29">
      <c r="B2220" s="66" t="e">
        <f>LEFT(VLOOKUP(K2220,'TCon08 al 2019-02-26'!$A$1:$H$68,6,0),6)</f>
        <v>#N/A</v>
      </c>
      <c r="C2220" s="66" t="e">
        <f t="shared" si="149"/>
        <v>#N/A</v>
      </c>
      <c r="D2220" s="66" t="e">
        <f>VLOOKUP(K2220,'TCon08 al 2019-02-26'!$A$1:$H$68,8,0)</f>
        <v>#N/A</v>
      </c>
      <c r="E2220" s="221">
        <f t="shared" si="150"/>
        <v>1900</v>
      </c>
      <c r="F2220" s="66">
        <f t="shared" si="151"/>
        <v>0</v>
      </c>
      <c r="G2220" s="10" t="str">
        <f t="shared" si="152"/>
        <v>19000</v>
      </c>
      <c r="H2220" s="227"/>
      <c r="I2220" s="227"/>
      <c r="J2220" s="228"/>
      <c r="K2220" s="227"/>
      <c r="L2220" s="227"/>
      <c r="M2220" s="227"/>
      <c r="N2220" s="581"/>
      <c r="O2220" s="227"/>
      <c r="P2220" s="581"/>
      <c r="Q2220" s="227"/>
      <c r="R2220" s="227"/>
      <c r="S2220" s="227"/>
      <c r="T2220" s="227"/>
      <c r="U2220" s="227"/>
      <c r="V2220" s="227"/>
      <c r="W2220" s="227"/>
      <c r="X2220" s="227"/>
      <c r="Y2220" s="227"/>
      <c r="Z2220" s="227"/>
      <c r="AA2220" s="227"/>
      <c r="AB2220" s="227"/>
      <c r="AC2220" s="227"/>
    </row>
    <row r="2221" spans="2:29">
      <c r="B2221" s="66" t="e">
        <f>LEFT(VLOOKUP(K2221,'TCon08 al 2019-02-26'!$A$1:$H$68,6,0),6)</f>
        <v>#N/A</v>
      </c>
      <c r="C2221" s="66" t="e">
        <f t="shared" si="149"/>
        <v>#N/A</v>
      </c>
      <c r="D2221" s="66" t="e">
        <f>VLOOKUP(K2221,'TCon08 al 2019-02-26'!$A$1:$H$68,8,0)</f>
        <v>#N/A</v>
      </c>
      <c r="E2221" s="221">
        <f t="shared" si="150"/>
        <v>1900</v>
      </c>
      <c r="F2221" s="66">
        <f t="shared" si="151"/>
        <v>0</v>
      </c>
      <c r="G2221" s="10" t="str">
        <f t="shared" si="152"/>
        <v>19000</v>
      </c>
      <c r="H2221" s="227"/>
      <c r="I2221" s="227"/>
      <c r="J2221" s="228"/>
      <c r="K2221" s="227"/>
      <c r="L2221" s="227"/>
      <c r="M2221" s="227"/>
      <c r="N2221" s="581"/>
      <c r="O2221" s="227"/>
      <c r="P2221" s="581"/>
      <c r="Q2221" s="227"/>
      <c r="R2221" s="227"/>
      <c r="S2221" s="227"/>
      <c r="T2221" s="227"/>
      <c r="U2221" s="227"/>
      <c r="V2221" s="227"/>
      <c r="W2221" s="227"/>
      <c r="X2221" s="227"/>
      <c r="Y2221" s="227"/>
      <c r="Z2221" s="227"/>
      <c r="AA2221" s="227"/>
      <c r="AB2221" s="227"/>
      <c r="AC2221" s="227"/>
    </row>
    <row r="2222" spans="2:29">
      <c r="B2222" s="66" t="e">
        <f>LEFT(VLOOKUP(K2222,'TCon08 al 2019-02-26'!$A$1:$H$68,6,0),6)</f>
        <v>#N/A</v>
      </c>
      <c r="C2222" s="66" t="e">
        <f t="shared" si="149"/>
        <v>#N/A</v>
      </c>
      <c r="D2222" s="66" t="e">
        <f>VLOOKUP(K2222,'TCon08 al 2019-02-26'!$A$1:$H$68,8,0)</f>
        <v>#N/A</v>
      </c>
      <c r="E2222" s="221">
        <f t="shared" si="150"/>
        <v>1900</v>
      </c>
      <c r="F2222" s="66">
        <f t="shared" si="151"/>
        <v>0</v>
      </c>
      <c r="G2222" s="10" t="str">
        <f t="shared" si="152"/>
        <v>19000</v>
      </c>
      <c r="H2222" s="227"/>
      <c r="I2222" s="227"/>
      <c r="J2222" s="228"/>
      <c r="K2222" s="227"/>
      <c r="L2222" s="227"/>
      <c r="M2222" s="227"/>
      <c r="N2222" s="581"/>
      <c r="O2222" s="227"/>
      <c r="P2222" s="581"/>
      <c r="Q2222" s="227"/>
      <c r="R2222" s="227"/>
      <c r="S2222" s="227"/>
      <c r="T2222" s="227"/>
      <c r="U2222" s="227"/>
      <c r="V2222" s="227"/>
      <c r="W2222" s="227"/>
      <c r="X2222" s="227"/>
      <c r="Y2222" s="227"/>
      <c r="Z2222" s="227"/>
      <c r="AA2222" s="227"/>
      <c r="AB2222" s="227"/>
      <c r="AC2222" s="227"/>
    </row>
    <row r="2223" spans="2:29">
      <c r="B2223" s="66" t="e">
        <f>LEFT(VLOOKUP(K2223,'TCon08 al 2019-02-26'!$A$1:$H$68,6,0),6)</f>
        <v>#N/A</v>
      </c>
      <c r="C2223" s="66" t="e">
        <f t="shared" si="149"/>
        <v>#N/A</v>
      </c>
      <c r="D2223" s="66" t="e">
        <f>VLOOKUP(K2223,'TCon08 al 2019-02-26'!$A$1:$H$68,8,0)</f>
        <v>#N/A</v>
      </c>
      <c r="E2223" s="221">
        <f t="shared" si="150"/>
        <v>1900</v>
      </c>
      <c r="F2223" s="66">
        <f t="shared" si="151"/>
        <v>0</v>
      </c>
      <c r="G2223" s="10" t="str">
        <f t="shared" si="152"/>
        <v>19000</v>
      </c>
      <c r="H2223" s="227"/>
      <c r="I2223" s="227"/>
      <c r="J2223" s="228"/>
      <c r="K2223" s="227"/>
      <c r="L2223" s="227"/>
      <c r="M2223" s="227"/>
      <c r="N2223" s="581"/>
      <c r="O2223" s="227"/>
      <c r="P2223" s="581"/>
      <c r="Q2223" s="227"/>
      <c r="R2223" s="227"/>
      <c r="S2223" s="227"/>
      <c r="T2223" s="227"/>
      <c r="U2223" s="227"/>
      <c r="V2223" s="227"/>
      <c r="W2223" s="227"/>
      <c r="X2223" s="227"/>
      <c r="Y2223" s="227"/>
      <c r="Z2223" s="227"/>
      <c r="AA2223" s="227"/>
      <c r="AB2223" s="227"/>
      <c r="AC2223" s="227"/>
    </row>
    <row r="2224" spans="2:29">
      <c r="B2224" s="66" t="e">
        <f>LEFT(VLOOKUP(K2224,'TCon08 al 2019-02-26'!$A$1:$H$68,6,0),6)</f>
        <v>#N/A</v>
      </c>
      <c r="C2224" s="66" t="e">
        <f t="shared" si="149"/>
        <v>#N/A</v>
      </c>
      <c r="D2224" s="66" t="e">
        <f>VLOOKUP(K2224,'TCon08 al 2019-02-26'!$A$1:$H$68,8,0)</f>
        <v>#N/A</v>
      </c>
      <c r="E2224" s="221">
        <f t="shared" si="150"/>
        <v>1900</v>
      </c>
      <c r="F2224" s="66">
        <f t="shared" si="151"/>
        <v>0</v>
      </c>
      <c r="G2224" s="10" t="str">
        <f t="shared" si="152"/>
        <v>19000</v>
      </c>
      <c r="H2224" s="227"/>
      <c r="I2224" s="227"/>
      <c r="J2224" s="228"/>
      <c r="K2224" s="227"/>
      <c r="L2224" s="227"/>
      <c r="M2224" s="227"/>
      <c r="N2224" s="581"/>
      <c r="O2224" s="227"/>
      <c r="P2224" s="581"/>
      <c r="Q2224" s="227"/>
      <c r="R2224" s="227"/>
      <c r="S2224" s="227"/>
      <c r="T2224" s="227"/>
      <c r="U2224" s="227"/>
      <c r="V2224" s="227"/>
      <c r="W2224" s="227"/>
      <c r="X2224" s="227"/>
      <c r="Y2224" s="227"/>
      <c r="Z2224" s="227"/>
      <c r="AA2224" s="227"/>
      <c r="AB2224" s="227"/>
      <c r="AC2224" s="227"/>
    </row>
    <row r="2225" spans="2:29">
      <c r="B2225" s="66" t="e">
        <f>LEFT(VLOOKUP(K2225,'TCon08 al 2019-02-26'!$A$1:$H$68,6,0),6)</f>
        <v>#N/A</v>
      </c>
      <c r="C2225" s="66" t="e">
        <f t="shared" ref="C2225:C2288" si="153">CONCATENATE(MID(B2225,1,1),".",MID(B2225,2,1),".",MID(B2225,3,2),".",MID(B2225,5,2))</f>
        <v>#N/A</v>
      </c>
      <c r="D2225" s="66" t="e">
        <f>VLOOKUP(K2225,'TCon08 al 2019-02-26'!$A$1:$H$68,8,0)</f>
        <v>#N/A</v>
      </c>
      <c r="E2225" s="221">
        <f t="shared" ref="E2225:E2288" si="154">YEAR(J2225)</f>
        <v>1900</v>
      </c>
      <c r="F2225" s="66">
        <f t="shared" si="151"/>
        <v>0</v>
      </c>
      <c r="G2225" s="10" t="str">
        <f t="shared" si="152"/>
        <v>19000</v>
      </c>
      <c r="H2225" s="227"/>
      <c r="I2225" s="227"/>
      <c r="J2225" s="228"/>
      <c r="K2225" s="227"/>
      <c r="L2225" s="227"/>
      <c r="M2225" s="227"/>
      <c r="N2225" s="581"/>
      <c r="O2225" s="227"/>
      <c r="P2225" s="581"/>
      <c r="Q2225" s="227"/>
      <c r="R2225" s="227"/>
      <c r="S2225" s="227"/>
      <c r="T2225" s="227"/>
      <c r="U2225" s="227"/>
      <c r="V2225" s="227"/>
      <c r="W2225" s="227"/>
      <c r="X2225" s="227"/>
      <c r="Y2225" s="227"/>
      <c r="Z2225" s="227"/>
      <c r="AA2225" s="227"/>
      <c r="AB2225" s="227"/>
      <c r="AC2225" s="227"/>
    </row>
    <row r="2226" spans="2:29">
      <c r="B2226" s="66" t="e">
        <f>LEFT(VLOOKUP(K2226,'TCon08 al 2019-02-26'!$A$1:$H$68,6,0),6)</f>
        <v>#N/A</v>
      </c>
      <c r="C2226" s="66" t="e">
        <f t="shared" si="153"/>
        <v>#N/A</v>
      </c>
      <c r="D2226" s="66" t="e">
        <f>VLOOKUP(K2226,'TCon08 al 2019-02-26'!$A$1:$H$68,8,0)</f>
        <v>#N/A</v>
      </c>
      <c r="E2226" s="221">
        <f t="shared" si="154"/>
        <v>1900</v>
      </c>
      <c r="F2226" s="66">
        <f t="shared" si="151"/>
        <v>0</v>
      </c>
      <c r="G2226" s="10" t="str">
        <f t="shared" si="152"/>
        <v>19000</v>
      </c>
      <c r="H2226" s="227"/>
      <c r="I2226" s="227"/>
      <c r="J2226" s="228"/>
      <c r="K2226" s="227"/>
      <c r="L2226" s="227"/>
      <c r="M2226" s="227"/>
      <c r="N2226" s="581"/>
      <c r="O2226" s="227"/>
      <c r="P2226" s="581"/>
      <c r="Q2226" s="227"/>
      <c r="R2226" s="227"/>
      <c r="S2226" s="227"/>
      <c r="T2226" s="227"/>
      <c r="U2226" s="227"/>
      <c r="V2226" s="227"/>
      <c r="W2226" s="227"/>
      <c r="X2226" s="227"/>
      <c r="Y2226" s="227"/>
      <c r="Z2226" s="227"/>
      <c r="AA2226" s="227"/>
      <c r="AB2226" s="227"/>
      <c r="AC2226" s="227"/>
    </row>
    <row r="2227" spans="2:29">
      <c r="B2227" s="66" t="e">
        <f>LEFT(VLOOKUP(K2227,'TCon08 al 2019-02-26'!$A$1:$H$68,6,0),6)</f>
        <v>#N/A</v>
      </c>
      <c r="C2227" s="66" t="e">
        <f t="shared" si="153"/>
        <v>#N/A</v>
      </c>
      <c r="D2227" s="66" t="e">
        <f>VLOOKUP(K2227,'TCon08 al 2019-02-26'!$A$1:$H$68,8,0)</f>
        <v>#N/A</v>
      </c>
      <c r="E2227" s="221">
        <f t="shared" si="154"/>
        <v>1900</v>
      </c>
      <c r="F2227" s="66">
        <f t="shared" si="151"/>
        <v>0</v>
      </c>
      <c r="G2227" s="10" t="str">
        <f t="shared" si="152"/>
        <v>19000</v>
      </c>
      <c r="H2227" s="227"/>
      <c r="I2227" s="227"/>
      <c r="J2227" s="228"/>
      <c r="K2227" s="227"/>
      <c r="L2227" s="227"/>
      <c r="M2227" s="227"/>
      <c r="N2227" s="581"/>
      <c r="O2227" s="227"/>
      <c r="P2227" s="581"/>
      <c r="Q2227" s="227"/>
      <c r="R2227" s="227"/>
      <c r="S2227" s="227"/>
      <c r="T2227" s="227"/>
      <c r="U2227" s="227"/>
      <c r="V2227" s="227"/>
      <c r="W2227" s="227"/>
      <c r="X2227" s="227"/>
      <c r="Y2227" s="227"/>
      <c r="Z2227" s="227"/>
      <c r="AA2227" s="227"/>
      <c r="AB2227" s="227"/>
      <c r="AC2227" s="227"/>
    </row>
    <row r="2228" spans="2:29">
      <c r="B2228" s="66" t="e">
        <f>LEFT(VLOOKUP(K2228,'TCon08 al 2019-02-26'!$A$1:$H$68,6,0),6)</f>
        <v>#N/A</v>
      </c>
      <c r="C2228" s="66" t="e">
        <f t="shared" si="153"/>
        <v>#N/A</v>
      </c>
      <c r="D2228" s="66" t="e">
        <f>VLOOKUP(K2228,'TCon08 al 2019-02-26'!$A$1:$H$68,8,0)</f>
        <v>#N/A</v>
      </c>
      <c r="E2228" s="221">
        <f t="shared" si="154"/>
        <v>1900</v>
      </c>
      <c r="F2228" s="66">
        <f t="shared" si="151"/>
        <v>0</v>
      </c>
      <c r="G2228" s="10" t="str">
        <f t="shared" si="152"/>
        <v>19000</v>
      </c>
      <c r="H2228" s="227"/>
      <c r="I2228" s="227"/>
      <c r="J2228" s="228"/>
      <c r="K2228" s="227"/>
      <c r="L2228" s="227"/>
      <c r="M2228" s="227"/>
      <c r="N2228" s="581"/>
      <c r="O2228" s="227"/>
      <c r="P2228" s="581"/>
      <c r="Q2228" s="227"/>
      <c r="R2228" s="227"/>
      <c r="S2228" s="227"/>
      <c r="T2228" s="227"/>
      <c r="U2228" s="227"/>
      <c r="V2228" s="227"/>
      <c r="W2228" s="227"/>
      <c r="X2228" s="227"/>
      <c r="Y2228" s="227"/>
      <c r="Z2228" s="227"/>
      <c r="AA2228" s="227"/>
      <c r="AB2228" s="227"/>
      <c r="AC2228" s="227"/>
    </row>
    <row r="2229" spans="2:29">
      <c r="B2229" s="66" t="e">
        <f>LEFT(VLOOKUP(K2229,'TCon08 al 2019-02-26'!$A$1:$H$68,6,0),6)</f>
        <v>#N/A</v>
      </c>
      <c r="C2229" s="66" t="e">
        <f t="shared" si="153"/>
        <v>#N/A</v>
      </c>
      <c r="D2229" s="66" t="e">
        <f>VLOOKUP(K2229,'TCon08 al 2019-02-26'!$A$1:$H$68,8,0)</f>
        <v>#N/A</v>
      </c>
      <c r="E2229" s="221">
        <f t="shared" si="154"/>
        <v>1900</v>
      </c>
      <c r="F2229" s="66">
        <f t="shared" si="151"/>
        <v>0</v>
      </c>
      <c r="G2229" s="10" t="str">
        <f t="shared" si="152"/>
        <v>19000</v>
      </c>
      <c r="H2229" s="227"/>
      <c r="I2229" s="227"/>
      <c r="J2229" s="228"/>
      <c r="K2229" s="227"/>
      <c r="L2229" s="227"/>
      <c r="M2229" s="227"/>
      <c r="N2229" s="581"/>
      <c r="O2229" s="227"/>
      <c r="P2229" s="581"/>
      <c r="Q2229" s="227"/>
      <c r="R2229" s="227"/>
      <c r="S2229" s="227"/>
      <c r="T2229" s="227"/>
      <c r="U2229" s="227"/>
      <c r="V2229" s="227"/>
      <c r="W2229" s="227"/>
      <c r="X2229" s="227"/>
      <c r="Y2229" s="227"/>
      <c r="Z2229" s="227"/>
      <c r="AA2229" s="227"/>
      <c r="AB2229" s="227"/>
      <c r="AC2229" s="227"/>
    </row>
    <row r="2230" spans="2:29">
      <c r="B2230" s="66" t="e">
        <f>LEFT(VLOOKUP(K2230,'TCon08 al 2019-02-26'!$A$1:$H$68,6,0),6)</f>
        <v>#N/A</v>
      </c>
      <c r="C2230" s="66" t="e">
        <f t="shared" si="153"/>
        <v>#N/A</v>
      </c>
      <c r="D2230" s="66" t="e">
        <f>VLOOKUP(K2230,'TCon08 al 2019-02-26'!$A$1:$H$68,8,0)</f>
        <v>#N/A</v>
      </c>
      <c r="E2230" s="221">
        <f t="shared" si="154"/>
        <v>1900</v>
      </c>
      <c r="F2230" s="66">
        <f t="shared" si="151"/>
        <v>0</v>
      </c>
      <c r="G2230" s="10" t="str">
        <f t="shared" si="152"/>
        <v>19000</v>
      </c>
      <c r="H2230" s="227"/>
      <c r="I2230" s="227"/>
      <c r="J2230" s="228"/>
      <c r="K2230" s="227"/>
      <c r="L2230" s="227"/>
      <c r="M2230" s="227"/>
      <c r="N2230" s="581"/>
      <c r="O2230" s="227"/>
      <c r="P2230" s="581"/>
      <c r="Q2230" s="227"/>
      <c r="R2230" s="227"/>
      <c r="S2230" s="227"/>
      <c r="T2230" s="227"/>
      <c r="U2230" s="227"/>
      <c r="V2230" s="227"/>
      <c r="W2230" s="227"/>
      <c r="X2230" s="227"/>
      <c r="Y2230" s="227"/>
      <c r="Z2230" s="227"/>
      <c r="AA2230" s="227"/>
      <c r="AB2230" s="227"/>
      <c r="AC2230" s="227"/>
    </row>
    <row r="2231" spans="2:29">
      <c r="B2231" s="66" t="e">
        <f>LEFT(VLOOKUP(K2231,'TCon08 al 2019-02-26'!$A$1:$H$68,6,0),6)</f>
        <v>#N/A</v>
      </c>
      <c r="C2231" s="66" t="e">
        <f t="shared" si="153"/>
        <v>#N/A</v>
      </c>
      <c r="D2231" s="66" t="e">
        <f>VLOOKUP(K2231,'TCon08 al 2019-02-26'!$A$1:$H$68,8,0)</f>
        <v>#N/A</v>
      </c>
      <c r="E2231" s="221">
        <f t="shared" si="154"/>
        <v>1900</v>
      </c>
      <c r="F2231" s="66">
        <f t="shared" si="151"/>
        <v>0</v>
      </c>
      <c r="G2231" s="10" t="str">
        <f t="shared" si="152"/>
        <v>19000</v>
      </c>
      <c r="H2231" s="227"/>
      <c r="I2231" s="227"/>
      <c r="J2231" s="228"/>
      <c r="K2231" s="227"/>
      <c r="L2231" s="227"/>
      <c r="M2231" s="227"/>
      <c r="N2231" s="581"/>
      <c r="O2231" s="227"/>
      <c r="P2231" s="581"/>
      <c r="Q2231" s="227"/>
      <c r="R2231" s="227"/>
      <c r="S2231" s="227"/>
      <c r="T2231" s="227"/>
      <c r="U2231" s="227"/>
      <c r="V2231" s="227"/>
      <c r="W2231" s="227"/>
      <c r="X2231" s="227"/>
      <c r="Y2231" s="227"/>
      <c r="Z2231" s="227"/>
      <c r="AA2231" s="227"/>
      <c r="AB2231" s="227"/>
      <c r="AC2231" s="227"/>
    </row>
    <row r="2232" spans="2:29">
      <c r="B2232" s="66" t="e">
        <f>LEFT(VLOOKUP(K2232,'TCon08 al 2019-02-26'!$A$1:$H$68,6,0),6)</f>
        <v>#N/A</v>
      </c>
      <c r="C2232" s="66" t="e">
        <f t="shared" si="153"/>
        <v>#N/A</v>
      </c>
      <c r="D2232" s="66" t="e">
        <f>VLOOKUP(K2232,'TCon08 al 2019-02-26'!$A$1:$H$68,8,0)</f>
        <v>#N/A</v>
      </c>
      <c r="E2232" s="221">
        <f t="shared" si="154"/>
        <v>1900</v>
      </c>
      <c r="F2232" s="66">
        <f t="shared" si="151"/>
        <v>0</v>
      </c>
      <c r="G2232" s="10" t="str">
        <f t="shared" si="152"/>
        <v>19000</v>
      </c>
      <c r="H2232" s="227"/>
      <c r="I2232" s="227"/>
      <c r="J2232" s="228"/>
      <c r="K2232" s="227"/>
      <c r="L2232" s="227"/>
      <c r="M2232" s="227"/>
      <c r="N2232" s="581"/>
      <c r="O2232" s="227"/>
      <c r="P2232" s="581"/>
      <c r="Q2232" s="227"/>
      <c r="R2232" s="227"/>
      <c r="S2232" s="227"/>
      <c r="T2232" s="227"/>
      <c r="U2232" s="227"/>
      <c r="V2232" s="227"/>
      <c r="W2232" s="227"/>
      <c r="X2232" s="227"/>
      <c r="Y2232" s="227"/>
      <c r="Z2232" s="227"/>
      <c r="AA2232" s="227"/>
      <c r="AB2232" s="227"/>
      <c r="AC2232" s="227"/>
    </row>
    <row r="2233" spans="2:29">
      <c r="B2233" s="66" t="e">
        <f>LEFT(VLOOKUP(K2233,'TCon08 al 2019-02-26'!$A$1:$H$68,6,0),6)</f>
        <v>#N/A</v>
      </c>
      <c r="C2233" s="66" t="e">
        <f t="shared" si="153"/>
        <v>#N/A</v>
      </c>
      <c r="D2233" s="66" t="e">
        <f>VLOOKUP(K2233,'TCon08 al 2019-02-26'!$A$1:$H$68,8,0)</f>
        <v>#N/A</v>
      </c>
      <c r="E2233" s="221">
        <f t="shared" si="154"/>
        <v>1900</v>
      </c>
      <c r="F2233" s="66">
        <f t="shared" si="151"/>
        <v>0</v>
      </c>
      <c r="G2233" s="10" t="str">
        <f t="shared" si="152"/>
        <v>19000</v>
      </c>
      <c r="H2233" s="227"/>
      <c r="I2233" s="227"/>
      <c r="J2233" s="228"/>
      <c r="K2233" s="227"/>
      <c r="L2233" s="227"/>
      <c r="M2233" s="227"/>
      <c r="N2233" s="581"/>
      <c r="O2233" s="227"/>
      <c r="P2233" s="581"/>
      <c r="Q2233" s="227"/>
      <c r="R2233" s="227"/>
      <c r="S2233" s="227"/>
      <c r="T2233" s="227"/>
      <c r="U2233" s="227"/>
      <c r="V2233" s="227"/>
      <c r="W2233" s="227"/>
      <c r="X2233" s="227"/>
      <c r="Y2233" s="227"/>
      <c r="Z2233" s="227"/>
      <c r="AA2233" s="227"/>
      <c r="AB2233" s="227"/>
      <c r="AC2233" s="227"/>
    </row>
    <row r="2234" spans="2:29">
      <c r="B2234" s="66" t="e">
        <f>LEFT(VLOOKUP(K2234,'TCon08 al 2019-02-26'!$A$1:$H$68,6,0),6)</f>
        <v>#N/A</v>
      </c>
      <c r="C2234" s="66" t="e">
        <f t="shared" si="153"/>
        <v>#N/A</v>
      </c>
      <c r="D2234" s="66" t="e">
        <f>VLOOKUP(K2234,'TCon08 al 2019-02-26'!$A$1:$H$68,8,0)</f>
        <v>#N/A</v>
      </c>
      <c r="E2234" s="221">
        <f t="shared" si="154"/>
        <v>1900</v>
      </c>
      <c r="F2234" s="66">
        <f t="shared" si="151"/>
        <v>0</v>
      </c>
      <c r="G2234" s="10" t="str">
        <f t="shared" si="152"/>
        <v>19000</v>
      </c>
      <c r="H2234" s="227"/>
      <c r="I2234" s="227"/>
      <c r="J2234" s="228"/>
      <c r="K2234" s="227"/>
      <c r="L2234" s="227"/>
      <c r="M2234" s="227"/>
      <c r="N2234" s="581"/>
      <c r="O2234" s="227"/>
      <c r="P2234" s="581"/>
      <c r="Q2234" s="227"/>
      <c r="R2234" s="227"/>
      <c r="S2234" s="227"/>
      <c r="T2234" s="227"/>
      <c r="U2234" s="227"/>
      <c r="V2234" s="227"/>
      <c r="W2234" s="227"/>
      <c r="X2234" s="227"/>
      <c r="Y2234" s="227"/>
      <c r="Z2234" s="227"/>
      <c r="AA2234" s="227"/>
      <c r="AB2234" s="227"/>
      <c r="AC2234" s="227"/>
    </row>
    <row r="2235" spans="2:29">
      <c r="B2235" s="66" t="e">
        <f>LEFT(VLOOKUP(K2235,'TCon08 al 2019-02-26'!$A$1:$H$68,6,0),6)</f>
        <v>#N/A</v>
      </c>
      <c r="C2235" s="66" t="e">
        <f t="shared" si="153"/>
        <v>#N/A</v>
      </c>
      <c r="D2235" s="66" t="e">
        <f>VLOOKUP(K2235,'TCon08 al 2019-02-26'!$A$1:$H$68,8,0)</f>
        <v>#N/A</v>
      </c>
      <c r="E2235" s="221">
        <f t="shared" si="154"/>
        <v>1900</v>
      </c>
      <c r="F2235" s="66">
        <f t="shared" si="151"/>
        <v>0</v>
      </c>
      <c r="G2235" s="10" t="str">
        <f t="shared" si="152"/>
        <v>19000</v>
      </c>
      <c r="H2235" s="227"/>
      <c r="I2235" s="227"/>
      <c r="J2235" s="228"/>
      <c r="K2235" s="227"/>
      <c r="L2235" s="227"/>
      <c r="M2235" s="227"/>
      <c r="N2235" s="581"/>
      <c r="O2235" s="227"/>
      <c r="P2235" s="581"/>
      <c r="Q2235" s="227"/>
      <c r="R2235" s="227"/>
      <c r="S2235" s="227"/>
      <c r="T2235" s="227"/>
      <c r="U2235" s="227"/>
      <c r="V2235" s="227"/>
      <c r="W2235" s="227"/>
      <c r="X2235" s="227"/>
      <c r="Y2235" s="227"/>
      <c r="Z2235" s="227"/>
      <c r="AA2235" s="227"/>
      <c r="AB2235" s="227"/>
      <c r="AC2235" s="227"/>
    </row>
    <row r="2236" spans="2:29">
      <c r="B2236" s="66" t="e">
        <f>LEFT(VLOOKUP(K2236,'TCon08 al 2019-02-26'!$A$1:$H$68,6,0),6)</f>
        <v>#N/A</v>
      </c>
      <c r="C2236" s="66" t="e">
        <f t="shared" si="153"/>
        <v>#N/A</v>
      </c>
      <c r="D2236" s="66" t="e">
        <f>VLOOKUP(K2236,'TCon08 al 2019-02-26'!$A$1:$H$68,8,0)</f>
        <v>#N/A</v>
      </c>
      <c r="E2236" s="221">
        <f t="shared" si="154"/>
        <v>1900</v>
      </c>
      <c r="F2236" s="66">
        <f t="shared" si="151"/>
        <v>0</v>
      </c>
      <c r="G2236" s="10" t="str">
        <f t="shared" si="152"/>
        <v>19000</v>
      </c>
      <c r="H2236" s="227"/>
      <c r="I2236" s="227"/>
      <c r="J2236" s="228"/>
      <c r="K2236" s="227"/>
      <c r="L2236" s="227"/>
      <c r="M2236" s="227"/>
      <c r="N2236" s="581"/>
      <c r="O2236" s="227"/>
      <c r="P2236" s="581"/>
      <c r="Q2236" s="227"/>
      <c r="R2236" s="227"/>
      <c r="S2236" s="227"/>
      <c r="T2236" s="227"/>
      <c r="U2236" s="227"/>
      <c r="V2236" s="227"/>
      <c r="W2236" s="227"/>
      <c r="X2236" s="227"/>
      <c r="Y2236" s="227"/>
      <c r="Z2236" s="227"/>
      <c r="AA2236" s="227"/>
      <c r="AB2236" s="227"/>
      <c r="AC2236" s="227"/>
    </row>
    <row r="2237" spans="2:29">
      <c r="B2237" s="66" t="e">
        <f>LEFT(VLOOKUP(K2237,'TCon08 al 2019-02-26'!$A$1:$H$68,6,0),6)</f>
        <v>#N/A</v>
      </c>
      <c r="C2237" s="66" t="e">
        <f t="shared" si="153"/>
        <v>#N/A</v>
      </c>
      <c r="D2237" s="66" t="e">
        <f>VLOOKUP(K2237,'TCon08 al 2019-02-26'!$A$1:$H$68,8,0)</f>
        <v>#N/A</v>
      </c>
      <c r="E2237" s="221">
        <f t="shared" si="154"/>
        <v>1900</v>
      </c>
      <c r="F2237" s="66">
        <f t="shared" si="151"/>
        <v>0</v>
      </c>
      <c r="G2237" s="10" t="str">
        <f t="shared" si="152"/>
        <v>19000</v>
      </c>
      <c r="H2237" s="227"/>
      <c r="I2237" s="227"/>
      <c r="J2237" s="228"/>
      <c r="K2237" s="227"/>
      <c r="L2237" s="227"/>
      <c r="M2237" s="227"/>
      <c r="N2237" s="581"/>
      <c r="O2237" s="227"/>
      <c r="P2237" s="581"/>
      <c r="Q2237" s="227"/>
      <c r="R2237" s="227"/>
      <c r="S2237" s="227"/>
      <c r="T2237" s="227"/>
      <c r="U2237" s="227"/>
      <c r="V2237" s="227"/>
      <c r="W2237" s="227"/>
      <c r="X2237" s="227"/>
      <c r="Y2237" s="227"/>
      <c r="Z2237" s="227"/>
      <c r="AA2237" s="227"/>
      <c r="AB2237" s="227"/>
      <c r="AC2237" s="227"/>
    </row>
    <row r="2238" spans="2:29">
      <c r="B2238" s="66" t="e">
        <f>LEFT(VLOOKUP(K2238,'TCon08 al 2019-02-26'!$A$1:$H$68,6,0),6)</f>
        <v>#N/A</v>
      </c>
      <c r="C2238" s="66" t="e">
        <f t="shared" si="153"/>
        <v>#N/A</v>
      </c>
      <c r="D2238" s="66" t="e">
        <f>VLOOKUP(K2238,'TCon08 al 2019-02-26'!$A$1:$H$68,8,0)</f>
        <v>#N/A</v>
      </c>
      <c r="E2238" s="221">
        <f t="shared" si="154"/>
        <v>1900</v>
      </c>
      <c r="F2238" s="66">
        <f t="shared" si="151"/>
        <v>0</v>
      </c>
      <c r="G2238" s="10" t="str">
        <f t="shared" si="152"/>
        <v>19000</v>
      </c>
      <c r="H2238" s="227"/>
      <c r="I2238" s="227"/>
      <c r="J2238" s="228"/>
      <c r="K2238" s="227"/>
      <c r="L2238" s="227"/>
      <c r="M2238" s="227"/>
      <c r="N2238" s="581"/>
      <c r="O2238" s="227"/>
      <c r="P2238" s="581"/>
      <c r="Q2238" s="227"/>
      <c r="R2238" s="227"/>
      <c r="S2238" s="227"/>
      <c r="T2238" s="227"/>
      <c r="U2238" s="227"/>
      <c r="V2238" s="227"/>
      <c r="W2238" s="227"/>
      <c r="X2238" s="227"/>
      <c r="Y2238" s="227"/>
      <c r="Z2238" s="227"/>
      <c r="AA2238" s="227"/>
      <c r="AB2238" s="227"/>
      <c r="AC2238" s="227"/>
    </row>
    <row r="2239" spans="2:29">
      <c r="B2239" s="66" t="e">
        <f>LEFT(VLOOKUP(K2239,'TCon08 al 2019-02-26'!$A$1:$H$68,6,0),6)</f>
        <v>#N/A</v>
      </c>
      <c r="C2239" s="66" t="e">
        <f t="shared" si="153"/>
        <v>#N/A</v>
      </c>
      <c r="D2239" s="66" t="e">
        <f>VLOOKUP(K2239,'TCon08 al 2019-02-26'!$A$1:$H$68,8,0)</f>
        <v>#N/A</v>
      </c>
      <c r="E2239" s="221">
        <f t="shared" si="154"/>
        <v>1900</v>
      </c>
      <c r="F2239" s="66">
        <f t="shared" si="151"/>
        <v>0</v>
      </c>
      <c r="G2239" s="10" t="str">
        <f t="shared" si="152"/>
        <v>19000</v>
      </c>
      <c r="H2239" s="227"/>
      <c r="I2239" s="227"/>
      <c r="J2239" s="228"/>
      <c r="K2239" s="227"/>
      <c r="L2239" s="227"/>
      <c r="M2239" s="227"/>
      <c r="N2239" s="581"/>
      <c r="O2239" s="227"/>
      <c r="P2239" s="581"/>
      <c r="Q2239" s="227"/>
      <c r="R2239" s="227"/>
      <c r="S2239" s="227"/>
      <c r="T2239" s="227"/>
      <c r="U2239" s="227"/>
      <c r="V2239" s="227"/>
      <c r="W2239" s="227"/>
      <c r="X2239" s="227"/>
      <c r="Y2239" s="227"/>
      <c r="Z2239" s="227"/>
      <c r="AA2239" s="227"/>
      <c r="AB2239" s="227"/>
      <c r="AC2239" s="227"/>
    </row>
    <row r="2240" spans="2:29">
      <c r="B2240" s="66" t="e">
        <f>LEFT(VLOOKUP(K2240,'TCon08 al 2019-02-26'!$A$1:$H$68,6,0),6)</f>
        <v>#N/A</v>
      </c>
      <c r="C2240" s="66" t="e">
        <f t="shared" si="153"/>
        <v>#N/A</v>
      </c>
      <c r="D2240" s="66" t="e">
        <f>VLOOKUP(K2240,'TCon08 al 2019-02-26'!$A$1:$H$68,8,0)</f>
        <v>#N/A</v>
      </c>
      <c r="E2240" s="221">
        <f t="shared" si="154"/>
        <v>1900</v>
      </c>
      <c r="F2240" s="66">
        <f t="shared" si="151"/>
        <v>0</v>
      </c>
      <c r="G2240" s="10" t="str">
        <f t="shared" si="152"/>
        <v>19000</v>
      </c>
      <c r="H2240" s="227"/>
      <c r="I2240" s="227"/>
      <c r="J2240" s="228"/>
      <c r="K2240" s="227"/>
      <c r="L2240" s="227"/>
      <c r="M2240" s="227"/>
      <c r="N2240" s="581"/>
      <c r="O2240" s="227"/>
      <c r="P2240" s="581"/>
      <c r="Q2240" s="227"/>
      <c r="R2240" s="227"/>
      <c r="S2240" s="227"/>
      <c r="T2240" s="227"/>
      <c r="U2240" s="227"/>
      <c r="V2240" s="227"/>
      <c r="W2240" s="227"/>
      <c r="X2240" s="227"/>
      <c r="Y2240" s="227"/>
      <c r="Z2240" s="227"/>
      <c r="AA2240" s="227"/>
      <c r="AB2240" s="227"/>
      <c r="AC2240" s="227"/>
    </row>
    <row r="2241" spans="2:29">
      <c r="B2241" s="66" t="e">
        <f>LEFT(VLOOKUP(K2241,'TCon08 al 2019-02-26'!$A$1:$H$68,6,0),6)</f>
        <v>#N/A</v>
      </c>
      <c r="C2241" s="66" t="e">
        <f t="shared" si="153"/>
        <v>#N/A</v>
      </c>
      <c r="D2241" s="66" t="e">
        <f>VLOOKUP(K2241,'TCon08 al 2019-02-26'!$A$1:$H$68,8,0)</f>
        <v>#N/A</v>
      </c>
      <c r="E2241" s="221">
        <f t="shared" si="154"/>
        <v>1900</v>
      </c>
      <c r="F2241" s="66">
        <f t="shared" si="151"/>
        <v>0</v>
      </c>
      <c r="G2241" s="10" t="str">
        <f t="shared" si="152"/>
        <v>19000</v>
      </c>
      <c r="H2241" s="227"/>
      <c r="I2241" s="227"/>
      <c r="J2241" s="228"/>
      <c r="K2241" s="227"/>
      <c r="L2241" s="227"/>
      <c r="M2241" s="227"/>
      <c r="N2241" s="581"/>
      <c r="O2241" s="227"/>
      <c r="P2241" s="581"/>
      <c r="Q2241" s="227"/>
      <c r="R2241" s="227"/>
      <c r="S2241" s="227"/>
      <c r="T2241" s="227"/>
      <c r="U2241" s="227"/>
      <c r="V2241" s="227"/>
      <c r="W2241" s="227"/>
      <c r="X2241" s="227"/>
      <c r="Y2241" s="227"/>
      <c r="Z2241" s="227"/>
      <c r="AA2241" s="227"/>
      <c r="AB2241" s="227"/>
      <c r="AC2241" s="227"/>
    </row>
    <row r="2242" spans="2:29">
      <c r="B2242" s="66" t="e">
        <f>LEFT(VLOOKUP(K2242,'TCon08 al 2019-02-26'!$A$1:$H$68,6,0),6)</f>
        <v>#N/A</v>
      </c>
      <c r="C2242" s="66" t="e">
        <f t="shared" si="153"/>
        <v>#N/A</v>
      </c>
      <c r="D2242" s="66" t="e">
        <f>VLOOKUP(K2242,'TCon08 al 2019-02-26'!$A$1:$H$68,8,0)</f>
        <v>#N/A</v>
      </c>
      <c r="E2242" s="221">
        <f t="shared" si="154"/>
        <v>1900</v>
      </c>
      <c r="F2242" s="66">
        <f t="shared" si="151"/>
        <v>0</v>
      </c>
      <c r="G2242" s="10" t="str">
        <f t="shared" si="152"/>
        <v>19000</v>
      </c>
      <c r="H2242" s="227"/>
      <c r="I2242" s="227"/>
      <c r="J2242" s="228"/>
      <c r="K2242" s="227"/>
      <c r="L2242" s="227"/>
      <c r="M2242" s="227"/>
      <c r="N2242" s="581"/>
      <c r="O2242" s="227"/>
      <c r="P2242" s="581"/>
      <c r="Q2242" s="227"/>
      <c r="R2242" s="227"/>
      <c r="S2242" s="227"/>
      <c r="T2242" s="227"/>
      <c r="U2242" s="227"/>
      <c r="V2242" s="227"/>
      <c r="W2242" s="227"/>
      <c r="X2242" s="227"/>
      <c r="Y2242" s="227"/>
      <c r="Z2242" s="227"/>
      <c r="AA2242" s="227"/>
      <c r="AB2242" s="227"/>
      <c r="AC2242" s="227"/>
    </row>
    <row r="2243" spans="2:29">
      <c r="B2243" s="66" t="e">
        <f>LEFT(VLOOKUP(K2243,'TCon08 al 2019-02-26'!$A$1:$H$68,6,0),6)</f>
        <v>#N/A</v>
      </c>
      <c r="C2243" s="66" t="e">
        <f t="shared" si="153"/>
        <v>#N/A</v>
      </c>
      <c r="D2243" s="66" t="e">
        <f>VLOOKUP(K2243,'TCon08 al 2019-02-26'!$A$1:$H$68,8,0)</f>
        <v>#N/A</v>
      </c>
      <c r="E2243" s="221">
        <f t="shared" si="154"/>
        <v>1900</v>
      </c>
      <c r="F2243" s="66">
        <f t="shared" si="151"/>
        <v>0</v>
      </c>
      <c r="G2243" s="10" t="str">
        <f t="shared" si="152"/>
        <v>19000</v>
      </c>
      <c r="H2243" s="227"/>
      <c r="I2243" s="227"/>
      <c r="J2243" s="228"/>
      <c r="K2243" s="227"/>
      <c r="L2243" s="227"/>
      <c r="M2243" s="227"/>
      <c r="N2243" s="581"/>
      <c r="O2243" s="227"/>
      <c r="P2243" s="581"/>
      <c r="Q2243" s="227"/>
      <c r="R2243" s="227"/>
      <c r="S2243" s="227"/>
      <c r="T2243" s="227"/>
      <c r="U2243" s="227"/>
      <c r="V2243" s="227"/>
      <c r="W2243" s="227"/>
      <c r="X2243" s="227"/>
      <c r="Y2243" s="227"/>
      <c r="Z2243" s="227"/>
      <c r="AA2243" s="227"/>
      <c r="AB2243" s="227"/>
      <c r="AC2243" s="227"/>
    </row>
    <row r="2244" spans="2:29">
      <c r="B2244" s="66" t="e">
        <f>LEFT(VLOOKUP(K2244,'TCon08 al 2019-02-26'!$A$1:$H$68,6,0),6)</f>
        <v>#N/A</v>
      </c>
      <c r="C2244" s="66" t="e">
        <f t="shared" si="153"/>
        <v>#N/A</v>
      </c>
      <c r="D2244" s="66" t="e">
        <f>VLOOKUP(K2244,'TCon08 al 2019-02-26'!$A$1:$H$68,8,0)</f>
        <v>#N/A</v>
      </c>
      <c r="E2244" s="221">
        <f t="shared" si="154"/>
        <v>1900</v>
      </c>
      <c r="F2244" s="66">
        <f t="shared" si="151"/>
        <v>0</v>
      </c>
      <c r="G2244" s="10" t="str">
        <f t="shared" si="152"/>
        <v>19000</v>
      </c>
      <c r="H2244" s="227"/>
      <c r="I2244" s="227"/>
      <c r="J2244" s="228"/>
      <c r="K2244" s="227"/>
      <c r="L2244" s="227"/>
      <c r="M2244" s="227"/>
      <c r="N2244" s="581"/>
      <c r="O2244" s="227"/>
      <c r="P2244" s="581"/>
      <c r="Q2244" s="227"/>
      <c r="R2244" s="227"/>
      <c r="S2244" s="227"/>
      <c r="T2244" s="227"/>
      <c r="U2244" s="227"/>
      <c r="V2244" s="227"/>
      <c r="W2244" s="227"/>
      <c r="X2244" s="227"/>
      <c r="Y2244" s="227"/>
      <c r="Z2244" s="227"/>
      <c r="AA2244" s="227"/>
      <c r="AB2244" s="227"/>
      <c r="AC2244" s="227"/>
    </row>
    <row r="2245" spans="2:29">
      <c r="B2245" s="66" t="e">
        <f>LEFT(VLOOKUP(K2245,'TCon08 al 2019-02-26'!$A$1:$H$68,6,0),6)</f>
        <v>#N/A</v>
      </c>
      <c r="C2245" s="66" t="e">
        <f t="shared" si="153"/>
        <v>#N/A</v>
      </c>
      <c r="D2245" s="66" t="e">
        <f>VLOOKUP(K2245,'TCon08 al 2019-02-26'!$A$1:$H$68,8,0)</f>
        <v>#N/A</v>
      </c>
      <c r="E2245" s="221">
        <f t="shared" si="154"/>
        <v>1900</v>
      </c>
      <c r="F2245" s="66">
        <f t="shared" ref="F2245:F2308" si="155">+IF(J2245=0,0,MONTH(J2245))</f>
        <v>0</v>
      </c>
      <c r="G2245" s="10" t="str">
        <f t="shared" ref="G2245:G2308" si="156">+E2245&amp;F2245</f>
        <v>19000</v>
      </c>
      <c r="H2245" s="227"/>
      <c r="I2245" s="227"/>
      <c r="J2245" s="228"/>
      <c r="K2245" s="227"/>
      <c r="L2245" s="227"/>
      <c r="M2245" s="227"/>
      <c r="N2245" s="581"/>
      <c r="O2245" s="227"/>
      <c r="P2245" s="581"/>
      <c r="Q2245" s="227"/>
      <c r="R2245" s="227"/>
      <c r="S2245" s="227"/>
      <c r="T2245" s="227"/>
      <c r="U2245" s="227"/>
      <c r="V2245" s="227"/>
      <c r="W2245" s="227"/>
      <c r="X2245" s="227"/>
      <c r="Y2245" s="227"/>
      <c r="Z2245" s="227"/>
      <c r="AA2245" s="227"/>
      <c r="AB2245" s="227"/>
      <c r="AC2245" s="227"/>
    </row>
    <row r="2246" spans="2:29">
      <c r="B2246" s="66" t="e">
        <f>LEFT(VLOOKUP(K2246,'TCon08 al 2019-02-26'!$A$1:$H$68,6,0),6)</f>
        <v>#N/A</v>
      </c>
      <c r="C2246" s="66" t="e">
        <f t="shared" si="153"/>
        <v>#N/A</v>
      </c>
      <c r="D2246" s="66" t="e">
        <f>VLOOKUP(K2246,'TCon08 al 2019-02-26'!$A$1:$H$68,8,0)</f>
        <v>#N/A</v>
      </c>
      <c r="E2246" s="221">
        <f t="shared" si="154"/>
        <v>1900</v>
      </c>
      <c r="F2246" s="66">
        <f t="shared" si="155"/>
        <v>0</v>
      </c>
      <c r="G2246" s="10" t="str">
        <f t="shared" si="156"/>
        <v>19000</v>
      </c>
      <c r="H2246" s="227"/>
      <c r="I2246" s="227"/>
      <c r="J2246" s="228"/>
      <c r="K2246" s="227"/>
      <c r="L2246" s="227"/>
      <c r="M2246" s="227"/>
      <c r="N2246" s="581"/>
      <c r="O2246" s="227"/>
      <c r="P2246" s="581"/>
      <c r="Q2246" s="227"/>
      <c r="R2246" s="227"/>
      <c r="S2246" s="227"/>
      <c r="T2246" s="227"/>
      <c r="U2246" s="227"/>
      <c r="V2246" s="227"/>
      <c r="W2246" s="227"/>
      <c r="X2246" s="227"/>
      <c r="Y2246" s="227"/>
      <c r="Z2246" s="227"/>
      <c r="AA2246" s="227"/>
      <c r="AB2246" s="227"/>
      <c r="AC2246" s="227"/>
    </row>
    <row r="2247" spans="2:29">
      <c r="B2247" s="66" t="e">
        <f>LEFT(VLOOKUP(K2247,'TCon08 al 2019-02-26'!$A$1:$H$68,6,0),6)</f>
        <v>#N/A</v>
      </c>
      <c r="C2247" s="66" t="e">
        <f t="shared" si="153"/>
        <v>#N/A</v>
      </c>
      <c r="D2247" s="66" t="e">
        <f>VLOOKUP(K2247,'TCon08 al 2019-02-26'!$A$1:$H$68,8,0)</f>
        <v>#N/A</v>
      </c>
      <c r="E2247" s="221">
        <f t="shared" si="154"/>
        <v>1900</v>
      </c>
      <c r="F2247" s="66">
        <f t="shared" si="155"/>
        <v>0</v>
      </c>
      <c r="G2247" s="10" t="str">
        <f t="shared" si="156"/>
        <v>19000</v>
      </c>
      <c r="H2247" s="227"/>
      <c r="I2247" s="227"/>
      <c r="J2247" s="228"/>
      <c r="K2247" s="227"/>
      <c r="L2247" s="227"/>
      <c r="M2247" s="227"/>
      <c r="N2247" s="581"/>
      <c r="O2247" s="227"/>
      <c r="P2247" s="581"/>
      <c r="Q2247" s="227"/>
      <c r="R2247" s="227"/>
      <c r="S2247" s="227"/>
      <c r="T2247" s="227"/>
      <c r="U2247" s="227"/>
      <c r="V2247" s="227"/>
      <c r="W2247" s="227"/>
      <c r="X2247" s="227"/>
      <c r="Y2247" s="227"/>
      <c r="Z2247" s="227"/>
      <c r="AA2247" s="227"/>
      <c r="AB2247" s="227"/>
      <c r="AC2247" s="227"/>
    </row>
    <row r="2248" spans="2:29">
      <c r="B2248" s="66" t="e">
        <f>LEFT(VLOOKUP(K2248,'TCon08 al 2019-02-26'!$A$1:$H$68,6,0),6)</f>
        <v>#N/A</v>
      </c>
      <c r="C2248" s="66" t="e">
        <f t="shared" si="153"/>
        <v>#N/A</v>
      </c>
      <c r="D2248" s="66" t="e">
        <f>VLOOKUP(K2248,'TCon08 al 2019-02-26'!$A$1:$H$68,8,0)</f>
        <v>#N/A</v>
      </c>
      <c r="E2248" s="221">
        <f t="shared" si="154"/>
        <v>1900</v>
      </c>
      <c r="F2248" s="66">
        <f t="shared" si="155"/>
        <v>0</v>
      </c>
      <c r="G2248" s="10" t="str">
        <f t="shared" si="156"/>
        <v>19000</v>
      </c>
      <c r="H2248" s="227"/>
      <c r="I2248" s="227"/>
      <c r="J2248" s="228"/>
      <c r="K2248" s="227"/>
      <c r="L2248" s="227"/>
      <c r="M2248" s="227"/>
      <c r="N2248" s="581"/>
      <c r="O2248" s="227"/>
      <c r="P2248" s="581"/>
      <c r="Q2248" s="227"/>
      <c r="R2248" s="227"/>
      <c r="S2248" s="227"/>
      <c r="T2248" s="227"/>
      <c r="U2248" s="227"/>
      <c r="V2248" s="227"/>
      <c r="W2248" s="227"/>
      <c r="X2248" s="227"/>
      <c r="Y2248" s="227"/>
      <c r="Z2248" s="227"/>
      <c r="AA2248" s="227"/>
      <c r="AB2248" s="227"/>
      <c r="AC2248" s="227"/>
    </row>
    <row r="2249" spans="2:29">
      <c r="B2249" s="66" t="e">
        <f>LEFT(VLOOKUP(K2249,'TCon08 al 2019-02-26'!$A$1:$H$68,6,0),6)</f>
        <v>#N/A</v>
      </c>
      <c r="C2249" s="66" t="e">
        <f t="shared" si="153"/>
        <v>#N/A</v>
      </c>
      <c r="D2249" s="66" t="e">
        <f>VLOOKUP(K2249,'TCon08 al 2019-02-26'!$A$1:$H$68,8,0)</f>
        <v>#N/A</v>
      </c>
      <c r="E2249" s="221">
        <f t="shared" si="154"/>
        <v>1900</v>
      </c>
      <c r="F2249" s="66">
        <f t="shared" si="155"/>
        <v>0</v>
      </c>
      <c r="G2249" s="10" t="str">
        <f t="shared" si="156"/>
        <v>19000</v>
      </c>
      <c r="H2249" s="227"/>
      <c r="I2249" s="227"/>
      <c r="J2249" s="228"/>
      <c r="K2249" s="227"/>
      <c r="L2249" s="227"/>
      <c r="M2249" s="227"/>
      <c r="N2249" s="581"/>
      <c r="O2249" s="227"/>
      <c r="P2249" s="581"/>
      <c r="Q2249" s="227"/>
      <c r="R2249" s="227"/>
      <c r="S2249" s="227"/>
      <c r="T2249" s="227"/>
      <c r="U2249" s="227"/>
      <c r="V2249" s="227"/>
      <c r="W2249" s="227"/>
      <c r="X2249" s="227"/>
      <c r="Y2249" s="227"/>
      <c r="Z2249" s="227"/>
      <c r="AA2249" s="227"/>
      <c r="AB2249" s="227"/>
      <c r="AC2249" s="227"/>
    </row>
    <row r="2250" spans="2:29">
      <c r="B2250" s="66" t="e">
        <f>LEFT(VLOOKUP(K2250,'TCon08 al 2019-02-26'!$A$1:$H$68,6,0),6)</f>
        <v>#N/A</v>
      </c>
      <c r="C2250" s="66" t="e">
        <f t="shared" si="153"/>
        <v>#N/A</v>
      </c>
      <c r="D2250" s="66" t="e">
        <f>VLOOKUP(K2250,'TCon08 al 2019-02-26'!$A$1:$H$68,8,0)</f>
        <v>#N/A</v>
      </c>
      <c r="E2250" s="221">
        <f t="shared" si="154"/>
        <v>1900</v>
      </c>
      <c r="F2250" s="66">
        <f t="shared" si="155"/>
        <v>0</v>
      </c>
      <c r="G2250" s="10" t="str">
        <f t="shared" si="156"/>
        <v>19000</v>
      </c>
      <c r="H2250" s="227"/>
      <c r="I2250" s="227"/>
      <c r="J2250" s="228"/>
      <c r="K2250" s="227"/>
      <c r="L2250" s="227"/>
      <c r="M2250" s="227"/>
      <c r="N2250" s="581"/>
      <c r="O2250" s="227"/>
      <c r="P2250" s="581"/>
      <c r="Q2250" s="227"/>
      <c r="R2250" s="227"/>
      <c r="S2250" s="227"/>
      <c r="T2250" s="227"/>
      <c r="U2250" s="227"/>
      <c r="V2250" s="227"/>
      <c r="W2250" s="227"/>
      <c r="X2250" s="227"/>
      <c r="Y2250" s="227"/>
      <c r="Z2250" s="227"/>
      <c r="AA2250" s="227"/>
      <c r="AB2250" s="227"/>
      <c r="AC2250" s="227"/>
    </row>
    <row r="2251" spans="2:29">
      <c r="B2251" s="66" t="e">
        <f>LEFT(VLOOKUP(K2251,'TCon08 al 2019-02-26'!$A$1:$H$68,6,0),6)</f>
        <v>#N/A</v>
      </c>
      <c r="C2251" s="66" t="e">
        <f t="shared" si="153"/>
        <v>#N/A</v>
      </c>
      <c r="D2251" s="66" t="e">
        <f>VLOOKUP(K2251,'TCon08 al 2019-02-26'!$A$1:$H$68,8,0)</f>
        <v>#N/A</v>
      </c>
      <c r="E2251" s="221">
        <f t="shared" si="154"/>
        <v>1900</v>
      </c>
      <c r="F2251" s="66">
        <f t="shared" si="155"/>
        <v>0</v>
      </c>
      <c r="G2251" s="10" t="str">
        <f t="shared" si="156"/>
        <v>19000</v>
      </c>
      <c r="H2251" s="227"/>
      <c r="I2251" s="227"/>
      <c r="J2251" s="228"/>
      <c r="K2251" s="227"/>
      <c r="L2251" s="227"/>
      <c r="M2251" s="227"/>
      <c r="N2251" s="581"/>
      <c r="O2251" s="227"/>
      <c r="P2251" s="581"/>
      <c r="Q2251" s="227"/>
      <c r="R2251" s="227"/>
      <c r="S2251" s="227"/>
      <c r="T2251" s="227"/>
      <c r="U2251" s="227"/>
      <c r="V2251" s="227"/>
      <c r="W2251" s="227"/>
      <c r="X2251" s="227"/>
      <c r="Y2251" s="227"/>
      <c r="Z2251" s="227"/>
      <c r="AA2251" s="227"/>
      <c r="AB2251" s="227"/>
      <c r="AC2251" s="227"/>
    </row>
    <row r="2252" spans="2:29">
      <c r="B2252" s="66" t="e">
        <f>LEFT(VLOOKUP(K2252,'TCon08 al 2019-02-26'!$A$1:$H$68,6,0),6)</f>
        <v>#N/A</v>
      </c>
      <c r="C2252" s="66" t="e">
        <f t="shared" si="153"/>
        <v>#N/A</v>
      </c>
      <c r="D2252" s="66" t="e">
        <f>VLOOKUP(K2252,'TCon08 al 2019-02-26'!$A$1:$H$68,8,0)</f>
        <v>#N/A</v>
      </c>
      <c r="E2252" s="221">
        <f t="shared" si="154"/>
        <v>1900</v>
      </c>
      <c r="F2252" s="66">
        <f t="shared" si="155"/>
        <v>0</v>
      </c>
      <c r="G2252" s="10" t="str">
        <f t="shared" si="156"/>
        <v>19000</v>
      </c>
      <c r="H2252" s="227"/>
      <c r="I2252" s="227"/>
      <c r="J2252" s="228"/>
      <c r="K2252" s="227"/>
      <c r="L2252" s="227"/>
      <c r="M2252" s="227"/>
      <c r="N2252" s="581"/>
      <c r="O2252" s="227"/>
      <c r="P2252" s="581"/>
      <c r="Q2252" s="227"/>
      <c r="R2252" s="227"/>
      <c r="S2252" s="227"/>
      <c r="T2252" s="227"/>
      <c r="U2252" s="227"/>
      <c r="V2252" s="227"/>
      <c r="W2252" s="227"/>
      <c r="X2252" s="227"/>
      <c r="Y2252" s="227"/>
      <c r="Z2252" s="227"/>
      <c r="AA2252" s="227"/>
      <c r="AB2252" s="227"/>
      <c r="AC2252" s="227"/>
    </row>
    <row r="2253" spans="2:29">
      <c r="B2253" s="66" t="e">
        <f>LEFT(VLOOKUP(K2253,'TCon08 al 2019-02-26'!$A$1:$H$68,6,0),6)</f>
        <v>#N/A</v>
      </c>
      <c r="C2253" s="66" t="e">
        <f t="shared" si="153"/>
        <v>#N/A</v>
      </c>
      <c r="D2253" s="66" t="e">
        <f>VLOOKUP(K2253,'TCon08 al 2019-02-26'!$A$1:$H$68,8,0)</f>
        <v>#N/A</v>
      </c>
      <c r="E2253" s="221">
        <f t="shared" si="154"/>
        <v>1900</v>
      </c>
      <c r="F2253" s="66">
        <f t="shared" si="155"/>
        <v>0</v>
      </c>
      <c r="G2253" s="10" t="str">
        <f t="shared" si="156"/>
        <v>19000</v>
      </c>
      <c r="H2253" s="227"/>
      <c r="I2253" s="227"/>
      <c r="J2253" s="228"/>
      <c r="K2253" s="227"/>
      <c r="L2253" s="227"/>
      <c r="M2253" s="227"/>
      <c r="N2253" s="581"/>
      <c r="O2253" s="227"/>
      <c r="P2253" s="581"/>
      <c r="Q2253" s="227"/>
      <c r="R2253" s="227"/>
      <c r="S2253" s="227"/>
      <c r="T2253" s="227"/>
      <c r="U2253" s="227"/>
      <c r="V2253" s="227"/>
      <c r="W2253" s="227"/>
      <c r="X2253" s="227"/>
      <c r="Y2253" s="227"/>
      <c r="Z2253" s="227"/>
      <c r="AA2253" s="227"/>
      <c r="AB2253" s="227"/>
      <c r="AC2253" s="227"/>
    </row>
    <row r="2254" spans="2:29">
      <c r="B2254" s="66" t="e">
        <f>LEFT(VLOOKUP(K2254,'TCon08 al 2019-02-26'!$A$1:$H$68,6,0),6)</f>
        <v>#N/A</v>
      </c>
      <c r="C2254" s="66" t="e">
        <f t="shared" si="153"/>
        <v>#N/A</v>
      </c>
      <c r="D2254" s="66" t="e">
        <f>VLOOKUP(K2254,'TCon08 al 2019-02-26'!$A$1:$H$68,8,0)</f>
        <v>#N/A</v>
      </c>
      <c r="E2254" s="221">
        <f t="shared" si="154"/>
        <v>1900</v>
      </c>
      <c r="F2254" s="66">
        <f t="shared" si="155"/>
        <v>0</v>
      </c>
      <c r="G2254" s="10" t="str">
        <f t="shared" si="156"/>
        <v>19000</v>
      </c>
      <c r="H2254" s="227"/>
      <c r="I2254" s="227"/>
      <c r="J2254" s="228"/>
      <c r="K2254" s="227"/>
      <c r="L2254" s="227"/>
      <c r="M2254" s="227"/>
      <c r="N2254" s="581"/>
      <c r="O2254" s="227"/>
      <c r="P2254" s="581"/>
      <c r="Q2254" s="227"/>
      <c r="R2254" s="227"/>
      <c r="S2254" s="227"/>
      <c r="T2254" s="227"/>
      <c r="U2254" s="227"/>
      <c r="V2254" s="227"/>
      <c r="W2254" s="227"/>
      <c r="X2254" s="227"/>
      <c r="Y2254" s="227"/>
      <c r="Z2254" s="227"/>
      <c r="AA2254" s="227"/>
      <c r="AB2254" s="227"/>
      <c r="AC2254" s="227"/>
    </row>
    <row r="2255" spans="2:29">
      <c r="B2255" s="66" t="e">
        <f>LEFT(VLOOKUP(K2255,'TCon08 al 2019-02-26'!$A$1:$H$68,6,0),6)</f>
        <v>#N/A</v>
      </c>
      <c r="C2255" s="66" t="e">
        <f t="shared" si="153"/>
        <v>#N/A</v>
      </c>
      <c r="D2255" s="66" t="e">
        <f>VLOOKUP(K2255,'TCon08 al 2019-02-26'!$A$1:$H$68,8,0)</f>
        <v>#N/A</v>
      </c>
      <c r="E2255" s="221">
        <f t="shared" si="154"/>
        <v>1900</v>
      </c>
      <c r="F2255" s="66">
        <f t="shared" si="155"/>
        <v>0</v>
      </c>
      <c r="G2255" s="10" t="str">
        <f t="shared" si="156"/>
        <v>19000</v>
      </c>
      <c r="H2255" s="227"/>
      <c r="I2255" s="227"/>
      <c r="J2255" s="228"/>
      <c r="K2255" s="227"/>
      <c r="L2255" s="227"/>
      <c r="M2255" s="227"/>
      <c r="N2255" s="581"/>
      <c r="O2255" s="227"/>
      <c r="P2255" s="581"/>
      <c r="Q2255" s="227"/>
      <c r="R2255" s="227"/>
      <c r="S2255" s="227"/>
      <c r="T2255" s="227"/>
      <c r="U2255" s="227"/>
      <c r="V2255" s="227"/>
      <c r="W2255" s="227"/>
      <c r="X2255" s="227"/>
      <c r="Y2255" s="227"/>
      <c r="Z2255" s="227"/>
      <c r="AA2255" s="227"/>
      <c r="AB2255" s="227"/>
      <c r="AC2255" s="227"/>
    </row>
    <row r="2256" spans="2:29">
      <c r="B2256" s="66" t="e">
        <f>LEFT(VLOOKUP(K2256,'TCon08 al 2019-02-26'!$A$1:$H$68,6,0),6)</f>
        <v>#N/A</v>
      </c>
      <c r="C2256" s="66" t="e">
        <f t="shared" si="153"/>
        <v>#N/A</v>
      </c>
      <c r="D2256" s="66" t="e">
        <f>VLOOKUP(K2256,'TCon08 al 2019-02-26'!$A$1:$H$68,8,0)</f>
        <v>#N/A</v>
      </c>
      <c r="E2256" s="221">
        <f t="shared" si="154"/>
        <v>1900</v>
      </c>
      <c r="F2256" s="66">
        <f t="shared" si="155"/>
        <v>0</v>
      </c>
      <c r="G2256" s="10" t="str">
        <f t="shared" si="156"/>
        <v>19000</v>
      </c>
      <c r="H2256" s="227"/>
      <c r="I2256" s="227"/>
      <c r="J2256" s="228"/>
      <c r="K2256" s="227"/>
      <c r="L2256" s="227"/>
      <c r="M2256" s="227"/>
      <c r="N2256" s="581"/>
      <c r="O2256" s="227"/>
      <c r="P2256" s="581"/>
      <c r="Q2256" s="227"/>
      <c r="R2256" s="227"/>
      <c r="S2256" s="227"/>
      <c r="T2256" s="227"/>
      <c r="U2256" s="227"/>
      <c r="V2256" s="227"/>
      <c r="W2256" s="227"/>
      <c r="X2256" s="227"/>
      <c r="Y2256" s="227"/>
      <c r="Z2256" s="227"/>
      <c r="AA2256" s="227"/>
      <c r="AB2256" s="227"/>
      <c r="AC2256" s="227"/>
    </row>
    <row r="2257" spans="2:29">
      <c r="B2257" s="66" t="e">
        <f>LEFT(VLOOKUP(K2257,'TCon08 al 2019-02-26'!$A$1:$H$68,6,0),6)</f>
        <v>#N/A</v>
      </c>
      <c r="C2257" s="66" t="e">
        <f t="shared" si="153"/>
        <v>#N/A</v>
      </c>
      <c r="D2257" s="66" t="e">
        <f>VLOOKUP(K2257,'TCon08 al 2019-02-26'!$A$1:$H$68,8,0)</f>
        <v>#N/A</v>
      </c>
      <c r="E2257" s="221">
        <f t="shared" si="154"/>
        <v>1900</v>
      </c>
      <c r="F2257" s="66">
        <f t="shared" si="155"/>
        <v>0</v>
      </c>
      <c r="G2257" s="10" t="str">
        <f t="shared" si="156"/>
        <v>19000</v>
      </c>
      <c r="H2257" s="227"/>
      <c r="I2257" s="227"/>
      <c r="J2257" s="228"/>
      <c r="K2257" s="227"/>
      <c r="L2257" s="227"/>
      <c r="M2257" s="227"/>
      <c r="N2257" s="581"/>
      <c r="O2257" s="227"/>
      <c r="P2257" s="581"/>
      <c r="Q2257" s="227"/>
      <c r="R2257" s="227"/>
      <c r="S2257" s="227"/>
      <c r="T2257" s="227"/>
      <c r="U2257" s="227"/>
      <c r="V2257" s="227"/>
      <c r="W2257" s="227"/>
      <c r="X2257" s="227"/>
      <c r="Y2257" s="227"/>
      <c r="Z2257" s="227"/>
      <c r="AA2257" s="227"/>
      <c r="AB2257" s="227"/>
      <c r="AC2257" s="227"/>
    </row>
    <row r="2258" spans="2:29">
      <c r="B2258" s="66" t="e">
        <f>LEFT(VLOOKUP(K2258,'TCon08 al 2019-02-26'!$A$1:$H$68,6,0),6)</f>
        <v>#N/A</v>
      </c>
      <c r="C2258" s="66" t="e">
        <f t="shared" si="153"/>
        <v>#N/A</v>
      </c>
      <c r="D2258" s="66" t="e">
        <f>VLOOKUP(K2258,'TCon08 al 2019-02-26'!$A$1:$H$68,8,0)</f>
        <v>#N/A</v>
      </c>
      <c r="E2258" s="221">
        <f t="shared" si="154"/>
        <v>1900</v>
      </c>
      <c r="F2258" s="66">
        <f t="shared" si="155"/>
        <v>0</v>
      </c>
      <c r="G2258" s="10" t="str">
        <f t="shared" si="156"/>
        <v>19000</v>
      </c>
      <c r="H2258" s="227"/>
      <c r="I2258" s="227"/>
      <c r="J2258" s="228"/>
      <c r="K2258" s="227"/>
      <c r="L2258" s="227"/>
      <c r="M2258" s="227"/>
      <c r="N2258" s="581"/>
      <c r="O2258" s="227"/>
      <c r="P2258" s="581"/>
      <c r="Q2258" s="227"/>
      <c r="R2258" s="227"/>
      <c r="S2258" s="227"/>
      <c r="T2258" s="227"/>
      <c r="U2258" s="227"/>
      <c r="V2258" s="227"/>
      <c r="W2258" s="227"/>
      <c r="X2258" s="227"/>
      <c r="Y2258" s="227"/>
      <c r="Z2258" s="227"/>
      <c r="AA2258" s="227"/>
      <c r="AB2258" s="227"/>
      <c r="AC2258" s="227"/>
    </row>
    <row r="2259" spans="2:29">
      <c r="B2259" s="66" t="e">
        <f>LEFT(VLOOKUP(K2259,'TCon08 al 2019-02-26'!$A$1:$H$68,6,0),6)</f>
        <v>#N/A</v>
      </c>
      <c r="C2259" s="66" t="e">
        <f t="shared" si="153"/>
        <v>#N/A</v>
      </c>
      <c r="D2259" s="66" t="e">
        <f>VLOOKUP(K2259,'TCon08 al 2019-02-26'!$A$1:$H$68,8,0)</f>
        <v>#N/A</v>
      </c>
      <c r="E2259" s="221">
        <f t="shared" si="154"/>
        <v>1900</v>
      </c>
      <c r="F2259" s="66">
        <f t="shared" si="155"/>
        <v>0</v>
      </c>
      <c r="G2259" s="10" t="str">
        <f t="shared" si="156"/>
        <v>19000</v>
      </c>
      <c r="H2259" s="227"/>
      <c r="I2259" s="227"/>
      <c r="J2259" s="228"/>
      <c r="K2259" s="227"/>
      <c r="L2259" s="227"/>
      <c r="M2259" s="227"/>
      <c r="N2259" s="581"/>
      <c r="O2259" s="227"/>
      <c r="P2259" s="581"/>
      <c r="Q2259" s="227"/>
      <c r="R2259" s="227"/>
      <c r="S2259" s="227"/>
      <c r="T2259" s="227"/>
      <c r="U2259" s="227"/>
      <c r="V2259" s="227"/>
      <c r="W2259" s="227"/>
      <c r="X2259" s="227"/>
      <c r="Y2259" s="227"/>
      <c r="Z2259" s="227"/>
      <c r="AA2259" s="227"/>
      <c r="AB2259" s="227"/>
      <c r="AC2259" s="227"/>
    </row>
    <row r="2260" spans="2:29">
      <c r="B2260" s="66" t="e">
        <f>LEFT(VLOOKUP(K2260,'TCon08 al 2019-02-26'!$A$1:$H$68,6,0),6)</f>
        <v>#N/A</v>
      </c>
      <c r="C2260" s="66" t="e">
        <f t="shared" si="153"/>
        <v>#N/A</v>
      </c>
      <c r="D2260" s="66" t="e">
        <f>VLOOKUP(K2260,'TCon08 al 2019-02-26'!$A$1:$H$68,8,0)</f>
        <v>#N/A</v>
      </c>
      <c r="E2260" s="221">
        <f t="shared" si="154"/>
        <v>1900</v>
      </c>
      <c r="F2260" s="66">
        <f t="shared" si="155"/>
        <v>0</v>
      </c>
      <c r="G2260" s="10" t="str">
        <f t="shared" si="156"/>
        <v>19000</v>
      </c>
      <c r="H2260" s="227"/>
      <c r="I2260" s="227"/>
      <c r="J2260" s="228"/>
      <c r="K2260" s="227"/>
      <c r="L2260" s="227"/>
      <c r="M2260" s="227"/>
      <c r="N2260" s="581"/>
      <c r="O2260" s="227"/>
      <c r="P2260" s="581"/>
      <c r="Q2260" s="227"/>
      <c r="R2260" s="227"/>
      <c r="S2260" s="227"/>
      <c r="T2260" s="227"/>
      <c r="U2260" s="227"/>
      <c r="V2260" s="227"/>
      <c r="W2260" s="227"/>
      <c r="X2260" s="227"/>
      <c r="Y2260" s="227"/>
      <c r="Z2260" s="227"/>
      <c r="AA2260" s="227"/>
      <c r="AB2260" s="227"/>
      <c r="AC2260" s="227"/>
    </row>
    <row r="2261" spans="2:29">
      <c r="B2261" s="66" t="e">
        <f>LEFT(VLOOKUP(K2261,'TCon08 al 2019-02-26'!$A$1:$H$68,6,0),6)</f>
        <v>#N/A</v>
      </c>
      <c r="C2261" s="66" t="e">
        <f t="shared" si="153"/>
        <v>#N/A</v>
      </c>
      <c r="D2261" s="66" t="e">
        <f>VLOOKUP(K2261,'TCon08 al 2019-02-26'!$A$1:$H$68,8,0)</f>
        <v>#N/A</v>
      </c>
      <c r="E2261" s="221">
        <f t="shared" si="154"/>
        <v>1900</v>
      </c>
      <c r="F2261" s="66">
        <f t="shared" si="155"/>
        <v>0</v>
      </c>
      <c r="G2261" s="10" t="str">
        <f t="shared" si="156"/>
        <v>19000</v>
      </c>
      <c r="H2261" s="227"/>
      <c r="I2261" s="227"/>
      <c r="J2261" s="228"/>
      <c r="K2261" s="227"/>
      <c r="L2261" s="227"/>
      <c r="M2261" s="227"/>
      <c r="N2261" s="581"/>
      <c r="O2261" s="227"/>
      <c r="P2261" s="581"/>
      <c r="Q2261" s="227"/>
      <c r="R2261" s="227"/>
      <c r="S2261" s="227"/>
      <c r="T2261" s="227"/>
      <c r="U2261" s="227"/>
      <c r="V2261" s="227"/>
      <c r="W2261" s="227"/>
      <c r="X2261" s="227"/>
      <c r="Y2261" s="227"/>
      <c r="Z2261" s="227"/>
      <c r="AA2261" s="227"/>
      <c r="AB2261" s="227"/>
      <c r="AC2261" s="227"/>
    </row>
    <row r="2262" spans="2:29">
      <c r="B2262" s="66" t="e">
        <f>LEFT(VLOOKUP(K2262,'TCon08 al 2019-02-26'!$A$1:$H$68,6,0),6)</f>
        <v>#N/A</v>
      </c>
      <c r="C2262" s="66" t="e">
        <f t="shared" si="153"/>
        <v>#N/A</v>
      </c>
      <c r="D2262" s="66" t="e">
        <f>VLOOKUP(K2262,'TCon08 al 2019-02-26'!$A$1:$H$68,8,0)</f>
        <v>#N/A</v>
      </c>
      <c r="E2262" s="221">
        <f t="shared" si="154"/>
        <v>1900</v>
      </c>
      <c r="F2262" s="66">
        <f t="shared" si="155"/>
        <v>0</v>
      </c>
      <c r="G2262" s="10" t="str">
        <f t="shared" si="156"/>
        <v>19000</v>
      </c>
      <c r="H2262" s="227"/>
      <c r="I2262" s="227"/>
      <c r="J2262" s="228"/>
      <c r="K2262" s="227"/>
      <c r="L2262" s="227"/>
      <c r="M2262" s="227"/>
      <c r="N2262" s="581"/>
      <c r="O2262" s="227"/>
      <c r="P2262" s="581"/>
      <c r="Q2262" s="227"/>
      <c r="R2262" s="227"/>
      <c r="S2262" s="227"/>
      <c r="T2262" s="227"/>
      <c r="U2262" s="227"/>
      <c r="V2262" s="227"/>
      <c r="W2262" s="227"/>
      <c r="X2262" s="227"/>
      <c r="Y2262" s="227"/>
      <c r="Z2262" s="227"/>
      <c r="AA2262" s="227"/>
      <c r="AB2262" s="227"/>
      <c r="AC2262" s="227"/>
    </row>
    <row r="2263" spans="2:29">
      <c r="B2263" s="66" t="e">
        <f>LEFT(VLOOKUP(K2263,'TCon08 al 2019-02-26'!$A$1:$H$68,6,0),6)</f>
        <v>#N/A</v>
      </c>
      <c r="C2263" s="66" t="e">
        <f t="shared" si="153"/>
        <v>#N/A</v>
      </c>
      <c r="D2263" s="66" t="e">
        <f>VLOOKUP(K2263,'TCon08 al 2019-02-26'!$A$1:$H$68,8,0)</f>
        <v>#N/A</v>
      </c>
      <c r="E2263" s="221">
        <f t="shared" si="154"/>
        <v>1900</v>
      </c>
      <c r="F2263" s="66">
        <f t="shared" si="155"/>
        <v>0</v>
      </c>
      <c r="G2263" s="10" t="str">
        <f t="shared" si="156"/>
        <v>19000</v>
      </c>
      <c r="H2263" s="227"/>
      <c r="I2263" s="227"/>
      <c r="J2263" s="228"/>
      <c r="K2263" s="227"/>
      <c r="L2263" s="227"/>
      <c r="M2263" s="227"/>
      <c r="N2263" s="581"/>
      <c r="O2263" s="227"/>
      <c r="P2263" s="581"/>
      <c r="Q2263" s="227"/>
      <c r="R2263" s="227"/>
      <c r="S2263" s="227"/>
      <c r="T2263" s="227"/>
      <c r="U2263" s="227"/>
      <c r="V2263" s="227"/>
      <c r="W2263" s="227"/>
      <c r="X2263" s="227"/>
      <c r="Y2263" s="227"/>
      <c r="Z2263" s="227"/>
      <c r="AA2263" s="227"/>
      <c r="AB2263" s="227"/>
      <c r="AC2263" s="227"/>
    </row>
    <row r="2264" spans="2:29">
      <c r="B2264" s="66" t="e">
        <f>LEFT(VLOOKUP(K2264,'TCon08 al 2019-02-26'!$A$1:$H$68,6,0),6)</f>
        <v>#N/A</v>
      </c>
      <c r="C2264" s="66" t="e">
        <f t="shared" si="153"/>
        <v>#N/A</v>
      </c>
      <c r="D2264" s="66" t="e">
        <f>VLOOKUP(K2264,'TCon08 al 2019-02-26'!$A$1:$H$68,8,0)</f>
        <v>#N/A</v>
      </c>
      <c r="E2264" s="221">
        <f t="shared" si="154"/>
        <v>1900</v>
      </c>
      <c r="F2264" s="66">
        <f t="shared" si="155"/>
        <v>0</v>
      </c>
      <c r="G2264" s="10" t="str">
        <f t="shared" si="156"/>
        <v>19000</v>
      </c>
      <c r="H2264" s="227"/>
      <c r="I2264" s="227"/>
      <c r="J2264" s="228"/>
      <c r="K2264" s="227"/>
      <c r="L2264" s="227"/>
      <c r="M2264" s="227"/>
      <c r="N2264" s="581"/>
      <c r="O2264" s="227"/>
      <c r="P2264" s="581"/>
      <c r="Q2264" s="227"/>
      <c r="R2264" s="227"/>
      <c r="S2264" s="227"/>
      <c r="T2264" s="227"/>
      <c r="U2264" s="227"/>
      <c r="V2264" s="227"/>
      <c r="W2264" s="227"/>
      <c r="X2264" s="227"/>
      <c r="Y2264" s="227"/>
      <c r="Z2264" s="227"/>
      <c r="AA2264" s="227"/>
      <c r="AB2264" s="227"/>
      <c r="AC2264" s="227"/>
    </row>
    <row r="2265" spans="2:29">
      <c r="B2265" s="66" t="e">
        <f>LEFT(VLOOKUP(K2265,'TCon08 al 2019-02-26'!$A$1:$H$68,6,0),6)</f>
        <v>#N/A</v>
      </c>
      <c r="C2265" s="66" t="e">
        <f t="shared" si="153"/>
        <v>#N/A</v>
      </c>
      <c r="D2265" s="66" t="e">
        <f>VLOOKUP(K2265,'TCon08 al 2019-02-26'!$A$1:$H$68,8,0)</f>
        <v>#N/A</v>
      </c>
      <c r="E2265" s="221">
        <f t="shared" si="154"/>
        <v>1900</v>
      </c>
      <c r="F2265" s="66">
        <f t="shared" si="155"/>
        <v>0</v>
      </c>
      <c r="G2265" s="10" t="str">
        <f t="shared" si="156"/>
        <v>19000</v>
      </c>
      <c r="H2265" s="227"/>
      <c r="I2265" s="227"/>
      <c r="J2265" s="228"/>
      <c r="K2265" s="227"/>
      <c r="L2265" s="227"/>
      <c r="M2265" s="227"/>
      <c r="N2265" s="581"/>
      <c r="O2265" s="227"/>
      <c r="P2265" s="581"/>
      <c r="Q2265" s="227"/>
      <c r="R2265" s="227"/>
      <c r="S2265" s="227"/>
      <c r="T2265" s="227"/>
      <c r="U2265" s="227"/>
      <c r="V2265" s="227"/>
      <c r="W2265" s="227"/>
      <c r="X2265" s="227"/>
      <c r="Y2265" s="227"/>
      <c r="Z2265" s="227"/>
      <c r="AA2265" s="227"/>
      <c r="AB2265" s="227"/>
      <c r="AC2265" s="227"/>
    </row>
    <row r="2266" spans="2:29">
      <c r="B2266" s="66" t="e">
        <f>LEFT(VLOOKUP(K2266,'TCon08 al 2019-02-26'!$A$1:$H$68,6,0),6)</f>
        <v>#N/A</v>
      </c>
      <c r="C2266" s="66" t="e">
        <f t="shared" si="153"/>
        <v>#N/A</v>
      </c>
      <c r="D2266" s="66" t="e">
        <f>VLOOKUP(K2266,'TCon08 al 2019-02-26'!$A$1:$H$68,8,0)</f>
        <v>#N/A</v>
      </c>
      <c r="E2266" s="221">
        <f t="shared" si="154"/>
        <v>1900</v>
      </c>
      <c r="F2266" s="66">
        <f t="shared" si="155"/>
        <v>0</v>
      </c>
      <c r="G2266" s="10" t="str">
        <f t="shared" si="156"/>
        <v>19000</v>
      </c>
      <c r="H2266" s="227"/>
      <c r="I2266" s="227"/>
      <c r="J2266" s="228"/>
      <c r="K2266" s="227"/>
      <c r="L2266" s="227"/>
      <c r="M2266" s="227"/>
      <c r="N2266" s="581"/>
      <c r="O2266" s="227"/>
      <c r="P2266" s="581"/>
      <c r="Q2266" s="227"/>
      <c r="R2266" s="227"/>
      <c r="S2266" s="227"/>
      <c r="T2266" s="227"/>
      <c r="U2266" s="227"/>
      <c r="V2266" s="227"/>
      <c r="W2266" s="227"/>
      <c r="X2266" s="227"/>
      <c r="Y2266" s="227"/>
      <c r="Z2266" s="227"/>
      <c r="AA2266" s="227"/>
      <c r="AB2266" s="227"/>
      <c r="AC2266" s="227"/>
    </row>
    <row r="2267" spans="2:29">
      <c r="B2267" s="66" t="e">
        <f>LEFT(VLOOKUP(K2267,'TCon08 al 2019-02-26'!$A$1:$H$68,6,0),6)</f>
        <v>#N/A</v>
      </c>
      <c r="C2267" s="66" t="e">
        <f t="shared" si="153"/>
        <v>#N/A</v>
      </c>
      <c r="D2267" s="66" t="e">
        <f>VLOOKUP(K2267,'TCon08 al 2019-02-26'!$A$1:$H$68,8,0)</f>
        <v>#N/A</v>
      </c>
      <c r="E2267" s="221">
        <f t="shared" si="154"/>
        <v>1900</v>
      </c>
      <c r="F2267" s="66">
        <f t="shared" si="155"/>
        <v>0</v>
      </c>
      <c r="G2267" s="10" t="str">
        <f t="shared" si="156"/>
        <v>19000</v>
      </c>
      <c r="H2267" s="227"/>
      <c r="I2267" s="227"/>
      <c r="J2267" s="228"/>
      <c r="K2267" s="227"/>
      <c r="L2267" s="227"/>
      <c r="M2267" s="227"/>
      <c r="N2267" s="581"/>
      <c r="O2267" s="227"/>
      <c r="P2267" s="581"/>
      <c r="Q2267" s="227"/>
      <c r="R2267" s="227"/>
      <c r="S2267" s="227"/>
      <c r="T2267" s="227"/>
      <c r="U2267" s="227"/>
      <c r="V2267" s="227"/>
      <c r="W2267" s="227"/>
      <c r="X2267" s="227"/>
      <c r="Y2267" s="227"/>
      <c r="Z2267" s="227"/>
      <c r="AA2267" s="227"/>
      <c r="AB2267" s="227"/>
      <c r="AC2267" s="227"/>
    </row>
    <row r="2268" spans="2:29">
      <c r="B2268" s="66" t="e">
        <f>LEFT(VLOOKUP(K2268,'TCon08 al 2019-02-26'!$A$1:$H$68,6,0),6)</f>
        <v>#N/A</v>
      </c>
      <c r="C2268" s="66" t="e">
        <f t="shared" si="153"/>
        <v>#N/A</v>
      </c>
      <c r="D2268" s="66" t="e">
        <f>VLOOKUP(K2268,'TCon08 al 2019-02-26'!$A$1:$H$68,8,0)</f>
        <v>#N/A</v>
      </c>
      <c r="E2268" s="221">
        <f t="shared" si="154"/>
        <v>1900</v>
      </c>
      <c r="F2268" s="66">
        <f t="shared" si="155"/>
        <v>0</v>
      </c>
      <c r="G2268" s="10" t="str">
        <f t="shared" si="156"/>
        <v>19000</v>
      </c>
      <c r="H2268" s="227"/>
      <c r="I2268" s="227"/>
      <c r="J2268" s="228"/>
      <c r="K2268" s="227"/>
      <c r="L2268" s="227"/>
      <c r="M2268" s="227"/>
      <c r="N2268" s="581"/>
      <c r="O2268" s="227"/>
      <c r="P2268" s="581"/>
      <c r="Q2268" s="227"/>
      <c r="R2268" s="227"/>
      <c r="S2268" s="227"/>
      <c r="T2268" s="227"/>
      <c r="U2268" s="227"/>
      <c r="V2268" s="227"/>
      <c r="W2268" s="227"/>
      <c r="X2268" s="227"/>
      <c r="Y2268" s="227"/>
      <c r="Z2268" s="227"/>
      <c r="AA2268" s="227"/>
      <c r="AB2268" s="227"/>
      <c r="AC2268" s="227"/>
    </row>
    <row r="2269" spans="2:29">
      <c r="B2269" s="66" t="e">
        <f>LEFT(VLOOKUP(K2269,'TCon08 al 2019-02-26'!$A$1:$H$68,6,0),6)</f>
        <v>#N/A</v>
      </c>
      <c r="C2269" s="66" t="e">
        <f t="shared" si="153"/>
        <v>#N/A</v>
      </c>
      <c r="D2269" s="66" t="e">
        <f>VLOOKUP(K2269,'TCon08 al 2019-02-26'!$A$1:$H$68,8,0)</f>
        <v>#N/A</v>
      </c>
      <c r="E2269" s="221">
        <f t="shared" si="154"/>
        <v>1900</v>
      </c>
      <c r="F2269" s="66">
        <f t="shared" si="155"/>
        <v>0</v>
      </c>
      <c r="G2269" s="10" t="str">
        <f t="shared" si="156"/>
        <v>19000</v>
      </c>
      <c r="H2269" s="227"/>
      <c r="I2269" s="227"/>
      <c r="J2269" s="228"/>
      <c r="K2269" s="227"/>
      <c r="L2269" s="227"/>
      <c r="M2269" s="227"/>
      <c r="N2269" s="581"/>
      <c r="O2269" s="227"/>
      <c r="P2269" s="581"/>
      <c r="Q2269" s="227"/>
      <c r="R2269" s="227"/>
      <c r="S2269" s="227"/>
      <c r="T2269" s="227"/>
      <c r="U2269" s="227"/>
      <c r="V2269" s="227"/>
      <c r="W2269" s="227"/>
      <c r="X2269" s="227"/>
      <c r="Y2269" s="227"/>
      <c r="Z2269" s="227"/>
      <c r="AA2269" s="227"/>
      <c r="AB2269" s="227"/>
      <c r="AC2269" s="227"/>
    </row>
    <row r="2270" spans="2:29">
      <c r="B2270" s="66" t="e">
        <f>LEFT(VLOOKUP(K2270,'TCon08 al 2019-02-26'!$A$1:$H$68,6,0),6)</f>
        <v>#N/A</v>
      </c>
      <c r="C2270" s="66" t="e">
        <f t="shared" si="153"/>
        <v>#N/A</v>
      </c>
      <c r="D2270" s="66" t="e">
        <f>VLOOKUP(K2270,'TCon08 al 2019-02-26'!$A$1:$H$68,8,0)</f>
        <v>#N/A</v>
      </c>
      <c r="E2270" s="221">
        <f t="shared" si="154"/>
        <v>1900</v>
      </c>
      <c r="F2270" s="66">
        <f t="shared" si="155"/>
        <v>0</v>
      </c>
      <c r="G2270" s="10" t="str">
        <f t="shared" si="156"/>
        <v>19000</v>
      </c>
      <c r="H2270" s="227"/>
      <c r="I2270" s="227"/>
      <c r="J2270" s="228"/>
      <c r="K2270" s="227"/>
      <c r="L2270" s="227"/>
      <c r="M2270" s="227"/>
      <c r="N2270" s="581"/>
      <c r="O2270" s="227"/>
      <c r="P2270" s="581"/>
      <c r="Q2270" s="227"/>
      <c r="R2270" s="227"/>
      <c r="S2270" s="227"/>
      <c r="T2270" s="227"/>
      <c r="U2270" s="227"/>
      <c r="V2270" s="227"/>
      <c r="W2270" s="227"/>
      <c r="X2270" s="227"/>
      <c r="Y2270" s="227"/>
      <c r="Z2270" s="227"/>
      <c r="AA2270" s="227"/>
      <c r="AB2270" s="227"/>
      <c r="AC2270" s="227"/>
    </row>
    <row r="2271" spans="2:29">
      <c r="B2271" s="66" t="e">
        <f>LEFT(VLOOKUP(K2271,'TCon08 al 2019-02-26'!$A$1:$H$68,6,0),6)</f>
        <v>#N/A</v>
      </c>
      <c r="C2271" s="66" t="e">
        <f t="shared" si="153"/>
        <v>#N/A</v>
      </c>
      <c r="D2271" s="66" t="e">
        <f>VLOOKUP(K2271,'TCon08 al 2019-02-26'!$A$1:$H$68,8,0)</f>
        <v>#N/A</v>
      </c>
      <c r="E2271" s="221">
        <f t="shared" si="154"/>
        <v>1900</v>
      </c>
      <c r="F2271" s="66">
        <f t="shared" si="155"/>
        <v>0</v>
      </c>
      <c r="G2271" s="10" t="str">
        <f t="shared" si="156"/>
        <v>19000</v>
      </c>
      <c r="H2271" s="227"/>
      <c r="I2271" s="227"/>
      <c r="J2271" s="228"/>
      <c r="K2271" s="227"/>
      <c r="L2271" s="227"/>
      <c r="M2271" s="227"/>
      <c r="N2271" s="581"/>
      <c r="O2271" s="227"/>
      <c r="P2271" s="581"/>
      <c r="Q2271" s="227"/>
      <c r="R2271" s="227"/>
      <c r="S2271" s="227"/>
      <c r="T2271" s="227"/>
      <c r="U2271" s="227"/>
      <c r="V2271" s="227"/>
      <c r="W2271" s="227"/>
      <c r="X2271" s="227"/>
      <c r="Y2271" s="227"/>
      <c r="Z2271" s="227"/>
      <c r="AA2271" s="227"/>
      <c r="AB2271" s="227"/>
      <c r="AC2271" s="227"/>
    </row>
    <row r="2272" spans="2:29">
      <c r="B2272" s="66" t="e">
        <f>LEFT(VLOOKUP(K2272,'TCon08 al 2019-02-26'!$A$1:$H$68,6,0),6)</f>
        <v>#N/A</v>
      </c>
      <c r="C2272" s="66" t="e">
        <f t="shared" si="153"/>
        <v>#N/A</v>
      </c>
      <c r="D2272" s="66" t="e">
        <f>VLOOKUP(K2272,'TCon08 al 2019-02-26'!$A$1:$H$68,8,0)</f>
        <v>#N/A</v>
      </c>
      <c r="E2272" s="221">
        <f t="shared" si="154"/>
        <v>1900</v>
      </c>
      <c r="F2272" s="66">
        <f t="shared" si="155"/>
        <v>0</v>
      </c>
      <c r="G2272" s="10" t="str">
        <f t="shared" si="156"/>
        <v>19000</v>
      </c>
      <c r="H2272" s="227"/>
      <c r="I2272" s="227"/>
      <c r="J2272" s="228"/>
      <c r="K2272" s="227"/>
      <c r="L2272" s="227"/>
      <c r="M2272" s="227"/>
      <c r="N2272" s="581"/>
      <c r="O2272" s="227"/>
      <c r="P2272" s="581"/>
      <c r="Q2272" s="227"/>
      <c r="R2272" s="227"/>
      <c r="S2272" s="227"/>
      <c r="T2272" s="227"/>
      <c r="U2272" s="227"/>
      <c r="V2272" s="227"/>
      <c r="W2272" s="227"/>
      <c r="X2272" s="227"/>
      <c r="Y2272" s="227"/>
      <c r="Z2272" s="227"/>
      <c r="AA2272" s="227"/>
      <c r="AB2272" s="227"/>
      <c r="AC2272" s="227"/>
    </row>
    <row r="2273" spans="2:29">
      <c r="B2273" s="66" t="e">
        <f>LEFT(VLOOKUP(K2273,'TCon08 al 2019-02-26'!$A$1:$H$68,6,0),6)</f>
        <v>#N/A</v>
      </c>
      <c r="C2273" s="66" t="e">
        <f t="shared" si="153"/>
        <v>#N/A</v>
      </c>
      <c r="D2273" s="66" t="e">
        <f>VLOOKUP(K2273,'TCon08 al 2019-02-26'!$A$1:$H$68,8,0)</f>
        <v>#N/A</v>
      </c>
      <c r="E2273" s="221">
        <f t="shared" si="154"/>
        <v>1900</v>
      </c>
      <c r="F2273" s="66">
        <f t="shared" si="155"/>
        <v>0</v>
      </c>
      <c r="G2273" s="10" t="str">
        <f t="shared" si="156"/>
        <v>19000</v>
      </c>
      <c r="H2273" s="227"/>
      <c r="I2273" s="227"/>
      <c r="J2273" s="228"/>
      <c r="K2273" s="227"/>
      <c r="L2273" s="227"/>
      <c r="M2273" s="227"/>
      <c r="N2273" s="581"/>
      <c r="O2273" s="227"/>
      <c r="P2273" s="581"/>
      <c r="Q2273" s="227"/>
      <c r="R2273" s="227"/>
      <c r="S2273" s="227"/>
      <c r="T2273" s="227"/>
      <c r="U2273" s="227"/>
      <c r="V2273" s="227"/>
      <c r="W2273" s="227"/>
      <c r="X2273" s="227"/>
      <c r="Y2273" s="227"/>
      <c r="Z2273" s="227"/>
      <c r="AA2273" s="227"/>
      <c r="AB2273" s="227"/>
      <c r="AC2273" s="227"/>
    </row>
    <row r="2274" spans="2:29">
      <c r="B2274" s="66" t="e">
        <f>LEFT(VLOOKUP(K2274,'TCon08 al 2019-02-26'!$A$1:$H$68,6,0),6)</f>
        <v>#N/A</v>
      </c>
      <c r="C2274" s="66" t="e">
        <f t="shared" si="153"/>
        <v>#N/A</v>
      </c>
      <c r="D2274" s="66" t="e">
        <f>VLOOKUP(K2274,'TCon08 al 2019-02-26'!$A$1:$H$68,8,0)</f>
        <v>#N/A</v>
      </c>
      <c r="E2274" s="221">
        <f t="shared" si="154"/>
        <v>1900</v>
      </c>
      <c r="F2274" s="66">
        <f t="shared" si="155"/>
        <v>0</v>
      </c>
      <c r="G2274" s="10" t="str">
        <f t="shared" si="156"/>
        <v>19000</v>
      </c>
      <c r="H2274" s="227"/>
      <c r="I2274" s="227"/>
      <c r="J2274" s="228"/>
      <c r="K2274" s="227"/>
      <c r="L2274" s="227"/>
      <c r="M2274" s="227"/>
      <c r="N2274" s="581"/>
      <c r="O2274" s="227"/>
      <c r="P2274" s="581"/>
      <c r="Q2274" s="227"/>
      <c r="R2274" s="227"/>
      <c r="S2274" s="227"/>
      <c r="T2274" s="227"/>
      <c r="U2274" s="227"/>
      <c r="V2274" s="227"/>
      <c r="W2274" s="227"/>
      <c r="X2274" s="227"/>
      <c r="Y2274" s="227"/>
      <c r="Z2274" s="227"/>
      <c r="AA2274" s="227"/>
      <c r="AB2274" s="227"/>
      <c r="AC2274" s="227"/>
    </row>
    <row r="2275" spans="2:29">
      <c r="B2275" s="66" t="e">
        <f>LEFT(VLOOKUP(K2275,'TCon08 al 2019-02-26'!$A$1:$H$68,6,0),6)</f>
        <v>#N/A</v>
      </c>
      <c r="C2275" s="66" t="e">
        <f t="shared" si="153"/>
        <v>#N/A</v>
      </c>
      <c r="D2275" s="66" t="e">
        <f>VLOOKUP(K2275,'TCon08 al 2019-02-26'!$A$1:$H$68,8,0)</f>
        <v>#N/A</v>
      </c>
      <c r="E2275" s="221">
        <f t="shared" si="154"/>
        <v>1900</v>
      </c>
      <c r="F2275" s="66">
        <f t="shared" si="155"/>
        <v>0</v>
      </c>
      <c r="G2275" s="10" t="str">
        <f t="shared" si="156"/>
        <v>19000</v>
      </c>
      <c r="H2275" s="227"/>
      <c r="I2275" s="227"/>
      <c r="J2275" s="228"/>
      <c r="K2275" s="227"/>
      <c r="L2275" s="227"/>
      <c r="M2275" s="227"/>
      <c r="N2275" s="581"/>
      <c r="O2275" s="227"/>
      <c r="P2275" s="581"/>
      <c r="Q2275" s="227"/>
      <c r="R2275" s="227"/>
      <c r="S2275" s="227"/>
      <c r="T2275" s="227"/>
      <c r="U2275" s="227"/>
      <c r="V2275" s="227"/>
      <c r="W2275" s="227"/>
      <c r="X2275" s="227"/>
      <c r="Y2275" s="227"/>
      <c r="Z2275" s="227"/>
      <c r="AA2275" s="227"/>
      <c r="AB2275" s="227"/>
      <c r="AC2275" s="227"/>
    </row>
    <row r="2276" spans="2:29">
      <c r="B2276" s="66" t="e">
        <f>LEFT(VLOOKUP(K2276,'TCon08 al 2019-02-26'!$A$1:$H$68,6,0),6)</f>
        <v>#N/A</v>
      </c>
      <c r="C2276" s="66" t="e">
        <f t="shared" si="153"/>
        <v>#N/A</v>
      </c>
      <c r="D2276" s="66" t="e">
        <f>VLOOKUP(K2276,'TCon08 al 2019-02-26'!$A$1:$H$68,8,0)</f>
        <v>#N/A</v>
      </c>
      <c r="E2276" s="221">
        <f t="shared" si="154"/>
        <v>1900</v>
      </c>
      <c r="F2276" s="66">
        <f t="shared" si="155"/>
        <v>0</v>
      </c>
      <c r="G2276" s="10" t="str">
        <f t="shared" si="156"/>
        <v>19000</v>
      </c>
      <c r="H2276" s="227"/>
      <c r="I2276" s="227"/>
      <c r="J2276" s="228"/>
      <c r="K2276" s="227"/>
      <c r="L2276" s="227"/>
      <c r="M2276" s="227"/>
      <c r="N2276" s="581"/>
      <c r="O2276" s="227"/>
      <c r="P2276" s="581"/>
      <c r="Q2276" s="227"/>
      <c r="R2276" s="227"/>
      <c r="S2276" s="227"/>
      <c r="T2276" s="227"/>
      <c r="U2276" s="227"/>
      <c r="V2276" s="227"/>
      <c r="W2276" s="227"/>
      <c r="X2276" s="227"/>
      <c r="Y2276" s="227"/>
      <c r="Z2276" s="227"/>
      <c r="AA2276" s="227"/>
      <c r="AB2276" s="227"/>
      <c r="AC2276" s="227"/>
    </row>
    <row r="2277" spans="2:29">
      <c r="B2277" s="66" t="e">
        <f>LEFT(VLOOKUP(K2277,'TCon08 al 2019-02-26'!$A$1:$H$68,6,0),6)</f>
        <v>#N/A</v>
      </c>
      <c r="C2277" s="66" t="e">
        <f t="shared" si="153"/>
        <v>#N/A</v>
      </c>
      <c r="D2277" s="66" t="e">
        <f>VLOOKUP(K2277,'TCon08 al 2019-02-26'!$A$1:$H$68,8,0)</f>
        <v>#N/A</v>
      </c>
      <c r="E2277" s="221">
        <f t="shared" si="154"/>
        <v>1900</v>
      </c>
      <c r="F2277" s="66">
        <f t="shared" si="155"/>
        <v>0</v>
      </c>
      <c r="G2277" s="10" t="str">
        <f t="shared" si="156"/>
        <v>19000</v>
      </c>
      <c r="H2277" s="227"/>
      <c r="I2277" s="227"/>
      <c r="J2277" s="228"/>
      <c r="K2277" s="227"/>
      <c r="L2277" s="227"/>
      <c r="M2277" s="227"/>
      <c r="N2277" s="581"/>
      <c r="O2277" s="227"/>
      <c r="P2277" s="581"/>
      <c r="Q2277" s="227"/>
      <c r="R2277" s="227"/>
      <c r="S2277" s="227"/>
      <c r="T2277" s="227"/>
      <c r="U2277" s="227"/>
      <c r="V2277" s="227"/>
      <c r="W2277" s="227"/>
      <c r="X2277" s="227"/>
      <c r="Y2277" s="227"/>
      <c r="Z2277" s="227"/>
      <c r="AA2277" s="227"/>
      <c r="AB2277" s="227"/>
      <c r="AC2277" s="227"/>
    </row>
    <row r="2278" spans="2:29">
      <c r="B2278" s="66" t="e">
        <f>LEFT(VLOOKUP(K2278,'TCon08 al 2019-02-26'!$A$1:$H$68,6,0),6)</f>
        <v>#N/A</v>
      </c>
      <c r="C2278" s="66" t="e">
        <f t="shared" si="153"/>
        <v>#N/A</v>
      </c>
      <c r="D2278" s="66" t="e">
        <f>VLOOKUP(K2278,'TCon08 al 2019-02-26'!$A$1:$H$68,8,0)</f>
        <v>#N/A</v>
      </c>
      <c r="E2278" s="221">
        <f t="shared" si="154"/>
        <v>1900</v>
      </c>
      <c r="F2278" s="66">
        <f t="shared" si="155"/>
        <v>0</v>
      </c>
      <c r="G2278" s="10" t="str">
        <f t="shared" si="156"/>
        <v>19000</v>
      </c>
      <c r="H2278" s="227"/>
      <c r="I2278" s="227"/>
      <c r="J2278" s="228"/>
      <c r="K2278" s="227"/>
      <c r="L2278" s="227"/>
      <c r="M2278" s="227"/>
      <c r="N2278" s="581"/>
      <c r="O2278" s="227"/>
      <c r="P2278" s="581"/>
      <c r="Q2278" s="227"/>
      <c r="R2278" s="227"/>
      <c r="S2278" s="227"/>
      <c r="T2278" s="227"/>
      <c r="U2278" s="227"/>
      <c r="V2278" s="227"/>
      <c r="W2278" s="227"/>
      <c r="X2278" s="227"/>
      <c r="Y2278" s="227"/>
      <c r="Z2278" s="227"/>
      <c r="AA2278" s="227"/>
      <c r="AB2278" s="227"/>
      <c r="AC2278" s="227"/>
    </row>
    <row r="2279" spans="2:29">
      <c r="B2279" s="66" t="e">
        <f>LEFT(VLOOKUP(K2279,'TCon08 al 2019-02-26'!$A$1:$H$68,6,0),6)</f>
        <v>#N/A</v>
      </c>
      <c r="C2279" s="66" t="e">
        <f t="shared" si="153"/>
        <v>#N/A</v>
      </c>
      <c r="D2279" s="66" t="e">
        <f>VLOOKUP(K2279,'TCon08 al 2019-02-26'!$A$1:$H$68,8,0)</f>
        <v>#N/A</v>
      </c>
      <c r="E2279" s="221">
        <f t="shared" si="154"/>
        <v>1900</v>
      </c>
      <c r="F2279" s="66">
        <f t="shared" si="155"/>
        <v>0</v>
      </c>
      <c r="G2279" s="10" t="str">
        <f t="shared" si="156"/>
        <v>19000</v>
      </c>
      <c r="H2279" s="227"/>
      <c r="I2279" s="227"/>
      <c r="J2279" s="228"/>
      <c r="K2279" s="227"/>
      <c r="L2279" s="227"/>
      <c r="M2279" s="227"/>
      <c r="N2279" s="581"/>
      <c r="O2279" s="227"/>
      <c r="P2279" s="581"/>
      <c r="Q2279" s="227"/>
      <c r="R2279" s="227"/>
      <c r="S2279" s="227"/>
      <c r="T2279" s="227"/>
      <c r="U2279" s="227"/>
      <c r="V2279" s="227"/>
      <c r="W2279" s="227"/>
      <c r="X2279" s="227"/>
      <c r="Y2279" s="227"/>
      <c r="Z2279" s="227"/>
      <c r="AA2279" s="227"/>
      <c r="AB2279" s="227"/>
      <c r="AC2279" s="227"/>
    </row>
    <row r="2280" spans="2:29">
      <c r="B2280" s="66" t="e">
        <f>LEFT(VLOOKUP(K2280,'TCon08 al 2019-02-26'!$A$1:$H$68,6,0),6)</f>
        <v>#N/A</v>
      </c>
      <c r="C2280" s="66" t="e">
        <f t="shared" si="153"/>
        <v>#N/A</v>
      </c>
      <c r="D2280" s="66" t="e">
        <f>VLOOKUP(K2280,'TCon08 al 2019-02-26'!$A$1:$H$68,8,0)</f>
        <v>#N/A</v>
      </c>
      <c r="E2280" s="221">
        <f t="shared" si="154"/>
        <v>1900</v>
      </c>
      <c r="F2280" s="66">
        <f t="shared" si="155"/>
        <v>0</v>
      </c>
      <c r="G2280" s="10" t="str">
        <f t="shared" si="156"/>
        <v>19000</v>
      </c>
      <c r="H2280" s="227"/>
      <c r="I2280" s="227"/>
      <c r="J2280" s="228"/>
      <c r="K2280" s="227"/>
      <c r="L2280" s="227"/>
      <c r="M2280" s="227"/>
      <c r="N2280" s="581"/>
      <c r="O2280" s="227"/>
      <c r="P2280" s="581"/>
      <c r="Q2280" s="227"/>
      <c r="R2280" s="227"/>
      <c r="S2280" s="227"/>
      <c r="T2280" s="227"/>
      <c r="U2280" s="227"/>
      <c r="V2280" s="227"/>
      <c r="W2280" s="227"/>
      <c r="X2280" s="227"/>
      <c r="Y2280" s="227"/>
      <c r="Z2280" s="227"/>
      <c r="AA2280" s="227"/>
      <c r="AB2280" s="227"/>
      <c r="AC2280" s="227"/>
    </row>
    <row r="2281" spans="2:29">
      <c r="B2281" s="66" t="e">
        <f>LEFT(VLOOKUP(K2281,'TCon08 al 2019-02-26'!$A$1:$H$68,6,0),6)</f>
        <v>#N/A</v>
      </c>
      <c r="C2281" s="66" t="e">
        <f t="shared" si="153"/>
        <v>#N/A</v>
      </c>
      <c r="D2281" s="66" t="e">
        <f>VLOOKUP(K2281,'TCon08 al 2019-02-26'!$A$1:$H$68,8,0)</f>
        <v>#N/A</v>
      </c>
      <c r="E2281" s="221">
        <f t="shared" si="154"/>
        <v>1900</v>
      </c>
      <c r="F2281" s="66">
        <f t="shared" si="155"/>
        <v>0</v>
      </c>
      <c r="G2281" s="10" t="str">
        <f t="shared" si="156"/>
        <v>19000</v>
      </c>
      <c r="H2281" s="227"/>
      <c r="I2281" s="227"/>
      <c r="J2281" s="228"/>
      <c r="K2281" s="227"/>
      <c r="L2281" s="227"/>
      <c r="M2281" s="227"/>
      <c r="N2281" s="581"/>
      <c r="O2281" s="227"/>
      <c r="P2281" s="581"/>
      <c r="Q2281" s="227"/>
      <c r="R2281" s="227"/>
      <c r="S2281" s="227"/>
      <c r="T2281" s="227"/>
      <c r="U2281" s="227"/>
      <c r="V2281" s="227"/>
      <c r="W2281" s="227"/>
      <c r="X2281" s="227"/>
      <c r="Y2281" s="227"/>
      <c r="Z2281" s="227"/>
      <c r="AA2281" s="227"/>
      <c r="AB2281" s="227"/>
      <c r="AC2281" s="227"/>
    </row>
    <row r="2282" spans="2:29">
      <c r="B2282" s="66" t="e">
        <f>LEFT(VLOOKUP(K2282,'TCon08 al 2019-02-26'!$A$1:$H$68,6,0),6)</f>
        <v>#N/A</v>
      </c>
      <c r="C2282" s="66" t="e">
        <f t="shared" si="153"/>
        <v>#N/A</v>
      </c>
      <c r="D2282" s="66" t="e">
        <f>VLOOKUP(K2282,'TCon08 al 2019-02-26'!$A$1:$H$68,8,0)</f>
        <v>#N/A</v>
      </c>
      <c r="E2282" s="221">
        <f t="shared" si="154"/>
        <v>1900</v>
      </c>
      <c r="F2282" s="66">
        <f t="shared" si="155"/>
        <v>0</v>
      </c>
      <c r="G2282" s="10" t="str">
        <f t="shared" si="156"/>
        <v>19000</v>
      </c>
      <c r="H2282" s="227"/>
      <c r="I2282" s="227"/>
      <c r="J2282" s="228"/>
      <c r="K2282" s="227"/>
      <c r="L2282" s="227"/>
      <c r="M2282" s="227"/>
      <c r="N2282" s="581"/>
      <c r="O2282" s="227"/>
      <c r="P2282" s="581"/>
      <c r="Q2282" s="227"/>
      <c r="R2282" s="227"/>
      <c r="S2282" s="227"/>
      <c r="T2282" s="227"/>
      <c r="U2282" s="227"/>
      <c r="V2282" s="227"/>
      <c r="W2282" s="227"/>
      <c r="X2282" s="227"/>
      <c r="Y2282" s="227"/>
      <c r="Z2282" s="227"/>
      <c r="AA2282" s="227"/>
      <c r="AB2282" s="227"/>
      <c r="AC2282" s="227"/>
    </row>
    <row r="2283" spans="2:29">
      <c r="B2283" s="66" t="e">
        <f>LEFT(VLOOKUP(K2283,'TCon08 al 2019-02-26'!$A$1:$H$68,6,0),6)</f>
        <v>#N/A</v>
      </c>
      <c r="C2283" s="66" t="e">
        <f t="shared" si="153"/>
        <v>#N/A</v>
      </c>
      <c r="D2283" s="66" t="e">
        <f>VLOOKUP(K2283,'TCon08 al 2019-02-26'!$A$1:$H$68,8,0)</f>
        <v>#N/A</v>
      </c>
      <c r="E2283" s="221">
        <f t="shared" si="154"/>
        <v>1900</v>
      </c>
      <c r="F2283" s="66">
        <f t="shared" si="155"/>
        <v>0</v>
      </c>
      <c r="G2283" s="10" t="str">
        <f t="shared" si="156"/>
        <v>19000</v>
      </c>
      <c r="H2283" s="227"/>
      <c r="I2283" s="227"/>
      <c r="J2283" s="228"/>
      <c r="K2283" s="227"/>
      <c r="L2283" s="227"/>
      <c r="M2283" s="227"/>
      <c r="N2283" s="581"/>
      <c r="O2283" s="227"/>
      <c r="P2283" s="581"/>
      <c r="Q2283" s="227"/>
      <c r="R2283" s="227"/>
      <c r="S2283" s="227"/>
      <c r="T2283" s="227"/>
      <c r="U2283" s="227"/>
      <c r="V2283" s="227"/>
      <c r="W2283" s="227"/>
      <c r="X2283" s="227"/>
      <c r="Y2283" s="227"/>
      <c r="Z2283" s="227"/>
      <c r="AA2283" s="227"/>
      <c r="AB2283" s="227"/>
      <c r="AC2283" s="227"/>
    </row>
    <row r="2284" spans="2:29">
      <c r="B2284" s="66" t="e">
        <f>LEFT(VLOOKUP(K2284,'TCon08 al 2019-02-26'!$A$1:$H$68,6,0),6)</f>
        <v>#N/A</v>
      </c>
      <c r="C2284" s="66" t="e">
        <f t="shared" si="153"/>
        <v>#N/A</v>
      </c>
      <c r="D2284" s="66" t="e">
        <f>VLOOKUP(K2284,'TCon08 al 2019-02-26'!$A$1:$H$68,8,0)</f>
        <v>#N/A</v>
      </c>
      <c r="E2284" s="221">
        <f t="shared" si="154"/>
        <v>1900</v>
      </c>
      <c r="F2284" s="66">
        <f t="shared" si="155"/>
        <v>0</v>
      </c>
      <c r="G2284" s="10" t="str">
        <f t="shared" si="156"/>
        <v>19000</v>
      </c>
      <c r="H2284" s="227"/>
      <c r="I2284" s="227"/>
      <c r="J2284" s="228"/>
      <c r="K2284" s="227"/>
      <c r="L2284" s="227"/>
      <c r="M2284" s="227"/>
      <c r="N2284" s="581"/>
      <c r="O2284" s="227"/>
      <c r="P2284" s="581"/>
      <c r="Q2284" s="227"/>
      <c r="R2284" s="227"/>
      <c r="S2284" s="227"/>
      <c r="T2284" s="227"/>
      <c r="U2284" s="227"/>
      <c r="V2284" s="227"/>
      <c r="W2284" s="227"/>
      <c r="X2284" s="227"/>
      <c r="Y2284" s="227"/>
      <c r="Z2284" s="227"/>
      <c r="AA2284" s="227"/>
      <c r="AB2284" s="227"/>
      <c r="AC2284" s="227"/>
    </row>
    <row r="2285" spans="2:29">
      <c r="B2285" s="66" t="e">
        <f>LEFT(VLOOKUP(K2285,'TCon08 al 2019-02-26'!$A$1:$H$68,6,0),6)</f>
        <v>#N/A</v>
      </c>
      <c r="C2285" s="66" t="e">
        <f t="shared" si="153"/>
        <v>#N/A</v>
      </c>
      <c r="D2285" s="66" t="e">
        <f>VLOOKUP(K2285,'TCon08 al 2019-02-26'!$A$1:$H$68,8,0)</f>
        <v>#N/A</v>
      </c>
      <c r="E2285" s="221">
        <f t="shared" si="154"/>
        <v>1900</v>
      </c>
      <c r="F2285" s="66">
        <f t="shared" si="155"/>
        <v>0</v>
      </c>
      <c r="G2285" s="10" t="str">
        <f t="shared" si="156"/>
        <v>19000</v>
      </c>
      <c r="H2285" s="227"/>
      <c r="I2285" s="227"/>
      <c r="J2285" s="228"/>
      <c r="K2285" s="227"/>
      <c r="L2285" s="227"/>
      <c r="M2285" s="227"/>
      <c r="N2285" s="581"/>
      <c r="O2285" s="227"/>
      <c r="P2285" s="581"/>
      <c r="Q2285" s="227"/>
      <c r="R2285" s="227"/>
      <c r="S2285" s="227"/>
      <c r="T2285" s="227"/>
      <c r="U2285" s="227"/>
      <c r="V2285" s="227"/>
      <c r="W2285" s="227"/>
      <c r="X2285" s="227"/>
      <c r="Y2285" s="227"/>
      <c r="Z2285" s="227"/>
      <c r="AA2285" s="227"/>
      <c r="AB2285" s="227"/>
      <c r="AC2285" s="227"/>
    </row>
    <row r="2286" spans="2:29">
      <c r="B2286" s="66" t="e">
        <f>LEFT(VLOOKUP(K2286,'TCon08 al 2019-02-26'!$A$1:$H$68,6,0),6)</f>
        <v>#N/A</v>
      </c>
      <c r="C2286" s="66" t="e">
        <f t="shared" si="153"/>
        <v>#N/A</v>
      </c>
      <c r="D2286" s="66" t="e">
        <f>VLOOKUP(K2286,'TCon08 al 2019-02-26'!$A$1:$H$68,8,0)</f>
        <v>#N/A</v>
      </c>
      <c r="E2286" s="221">
        <f t="shared" si="154"/>
        <v>1900</v>
      </c>
      <c r="F2286" s="66">
        <f t="shared" si="155"/>
        <v>0</v>
      </c>
      <c r="G2286" s="10" t="str">
        <f t="shared" si="156"/>
        <v>19000</v>
      </c>
      <c r="H2286" s="227"/>
      <c r="I2286" s="227"/>
      <c r="J2286" s="228"/>
      <c r="K2286" s="227"/>
      <c r="L2286" s="227"/>
      <c r="M2286" s="227"/>
      <c r="N2286" s="581"/>
      <c r="O2286" s="227"/>
      <c r="P2286" s="581"/>
      <c r="Q2286" s="227"/>
      <c r="R2286" s="227"/>
      <c r="S2286" s="227"/>
      <c r="T2286" s="227"/>
      <c r="U2286" s="227"/>
      <c r="V2286" s="227"/>
      <c r="W2286" s="227"/>
      <c r="X2286" s="227"/>
      <c r="Y2286" s="227"/>
      <c r="Z2286" s="227"/>
      <c r="AA2286" s="227"/>
      <c r="AB2286" s="227"/>
      <c r="AC2286" s="227"/>
    </row>
    <row r="2287" spans="2:29">
      <c r="B2287" s="66" t="e">
        <f>LEFT(VLOOKUP(K2287,'TCon08 al 2019-02-26'!$A$1:$H$68,6,0),6)</f>
        <v>#N/A</v>
      </c>
      <c r="C2287" s="66" t="e">
        <f t="shared" si="153"/>
        <v>#N/A</v>
      </c>
      <c r="D2287" s="66" t="e">
        <f>VLOOKUP(K2287,'TCon08 al 2019-02-26'!$A$1:$H$68,8,0)</f>
        <v>#N/A</v>
      </c>
      <c r="E2287" s="221">
        <f t="shared" si="154"/>
        <v>1900</v>
      </c>
      <c r="F2287" s="66">
        <f t="shared" si="155"/>
        <v>0</v>
      </c>
      <c r="G2287" s="10" t="str">
        <f t="shared" si="156"/>
        <v>19000</v>
      </c>
      <c r="H2287" s="227"/>
      <c r="I2287" s="227"/>
      <c r="J2287" s="228"/>
      <c r="K2287" s="227"/>
      <c r="L2287" s="227"/>
      <c r="M2287" s="227"/>
      <c r="N2287" s="581"/>
      <c r="O2287" s="227"/>
      <c r="P2287" s="581"/>
      <c r="Q2287" s="227"/>
      <c r="R2287" s="227"/>
      <c r="S2287" s="227"/>
      <c r="T2287" s="227"/>
      <c r="U2287" s="227"/>
      <c r="V2287" s="227"/>
      <c r="W2287" s="227"/>
      <c r="X2287" s="227"/>
      <c r="Y2287" s="227"/>
      <c r="Z2287" s="227"/>
      <c r="AA2287" s="227"/>
      <c r="AB2287" s="227"/>
      <c r="AC2287" s="227"/>
    </row>
    <row r="2288" spans="2:29">
      <c r="B2288" s="66" t="e">
        <f>LEFT(VLOOKUP(K2288,'TCon08 al 2019-02-26'!$A$1:$H$68,6,0),6)</f>
        <v>#N/A</v>
      </c>
      <c r="C2288" s="66" t="e">
        <f t="shared" si="153"/>
        <v>#N/A</v>
      </c>
      <c r="D2288" s="66" t="e">
        <f>VLOOKUP(K2288,'TCon08 al 2019-02-26'!$A$1:$H$68,8,0)</f>
        <v>#N/A</v>
      </c>
      <c r="E2288" s="221">
        <f t="shared" si="154"/>
        <v>1900</v>
      </c>
      <c r="F2288" s="66">
        <f t="shared" si="155"/>
        <v>0</v>
      </c>
      <c r="G2288" s="10" t="str">
        <f t="shared" si="156"/>
        <v>19000</v>
      </c>
      <c r="H2288" s="227"/>
      <c r="I2288" s="227"/>
      <c r="J2288" s="228"/>
      <c r="K2288" s="227"/>
      <c r="L2288" s="227"/>
      <c r="M2288" s="227"/>
      <c r="N2288" s="581"/>
      <c r="O2288" s="227"/>
      <c r="P2288" s="581"/>
      <c r="Q2288" s="227"/>
      <c r="R2288" s="227"/>
      <c r="S2288" s="227"/>
      <c r="T2288" s="227"/>
      <c r="U2288" s="227"/>
      <c r="V2288" s="227"/>
      <c r="W2288" s="227"/>
      <c r="X2288" s="227"/>
      <c r="Y2288" s="227"/>
      <c r="Z2288" s="227"/>
      <c r="AA2288" s="227"/>
      <c r="AB2288" s="227"/>
      <c r="AC2288" s="227"/>
    </row>
    <row r="2289" spans="2:30">
      <c r="B2289" s="66" t="e">
        <f>LEFT(VLOOKUP(K2289,'TCon08 al 2019-02-26'!$A$1:$H$68,6,0),6)</f>
        <v>#N/A</v>
      </c>
      <c r="C2289" s="66" t="e">
        <f t="shared" ref="C2289:C2294" si="157">CONCATENATE(MID(B2289,1,1),".",MID(B2289,2,1),".",MID(B2289,3,2),".",MID(B2289,5,2))</f>
        <v>#N/A</v>
      </c>
      <c r="D2289" s="66" t="e">
        <f>VLOOKUP(K2289,'TCon08 al 2019-02-26'!$A$1:$H$68,8,0)</f>
        <v>#N/A</v>
      </c>
      <c r="E2289" s="221">
        <f t="shared" ref="E2289:E2294" si="158">YEAR(J2289)</f>
        <v>1900</v>
      </c>
      <c r="F2289" s="66">
        <f t="shared" si="155"/>
        <v>0</v>
      </c>
      <c r="G2289" s="10" t="str">
        <f t="shared" si="156"/>
        <v>19000</v>
      </c>
      <c r="H2289" s="227"/>
      <c r="I2289" s="227"/>
      <c r="J2289" s="228"/>
      <c r="K2289" s="227"/>
      <c r="L2289" s="227"/>
      <c r="M2289" s="227"/>
      <c r="N2289" s="581"/>
      <c r="O2289" s="227"/>
      <c r="P2289" s="581"/>
      <c r="Q2289" s="227"/>
      <c r="R2289" s="227"/>
      <c r="S2289" s="227"/>
      <c r="T2289" s="227"/>
      <c r="U2289" s="227"/>
      <c r="V2289" s="227"/>
      <c r="W2289" s="227"/>
      <c r="X2289" s="227"/>
      <c r="Y2289" s="227"/>
      <c r="Z2289" s="227"/>
      <c r="AA2289" s="227"/>
      <c r="AB2289" s="227"/>
      <c r="AC2289" s="227"/>
    </row>
    <row r="2290" spans="2:30">
      <c r="B2290" s="66" t="e">
        <f>LEFT(VLOOKUP(K2290,'TCon08 al 2019-02-26'!$A$1:$H$68,6,0),6)</f>
        <v>#N/A</v>
      </c>
      <c r="C2290" s="66" t="e">
        <f t="shared" si="157"/>
        <v>#N/A</v>
      </c>
      <c r="D2290" s="66" t="e">
        <f>VLOOKUP(K2290,'TCon08 al 2019-02-26'!$A$1:$H$68,8,0)</f>
        <v>#N/A</v>
      </c>
      <c r="E2290" s="221">
        <f t="shared" si="158"/>
        <v>1900</v>
      </c>
      <c r="F2290" s="66">
        <f t="shared" si="155"/>
        <v>0</v>
      </c>
      <c r="G2290" s="10" t="str">
        <f t="shared" si="156"/>
        <v>19000</v>
      </c>
      <c r="H2290" s="227"/>
      <c r="I2290" s="227"/>
      <c r="J2290" s="228"/>
      <c r="K2290" s="227"/>
      <c r="L2290" s="227"/>
      <c r="M2290" s="227"/>
      <c r="N2290" s="581"/>
      <c r="O2290" s="227"/>
      <c r="P2290" s="581"/>
      <c r="Q2290" s="227"/>
      <c r="R2290" s="227"/>
      <c r="S2290" s="227"/>
      <c r="T2290" s="227"/>
      <c r="U2290" s="227"/>
      <c r="V2290" s="227"/>
      <c r="W2290" s="227"/>
      <c r="X2290" s="227"/>
      <c r="Y2290" s="227"/>
      <c r="Z2290" s="227"/>
      <c r="AA2290" s="227"/>
      <c r="AB2290" s="227"/>
      <c r="AC2290" s="227"/>
    </row>
    <row r="2291" spans="2:30">
      <c r="B2291" s="66" t="e">
        <f>LEFT(VLOOKUP(K2291,'TCon08 al 2019-02-26'!$A$1:$H$68,6,0),6)</f>
        <v>#N/A</v>
      </c>
      <c r="C2291" s="66" t="e">
        <f t="shared" si="157"/>
        <v>#N/A</v>
      </c>
      <c r="D2291" s="66" t="e">
        <f>VLOOKUP(K2291,'TCon08 al 2019-02-26'!$A$1:$H$68,8,0)</f>
        <v>#N/A</v>
      </c>
      <c r="E2291" s="221">
        <f t="shared" si="158"/>
        <v>1900</v>
      </c>
      <c r="F2291" s="66">
        <f t="shared" si="155"/>
        <v>0</v>
      </c>
      <c r="G2291" s="10" t="str">
        <f t="shared" si="156"/>
        <v>19000</v>
      </c>
      <c r="H2291" s="227"/>
      <c r="I2291" s="227"/>
      <c r="J2291" s="228"/>
      <c r="K2291" s="227"/>
      <c r="L2291" s="227"/>
      <c r="M2291" s="227"/>
      <c r="N2291" s="581"/>
      <c r="O2291" s="227"/>
      <c r="P2291" s="581"/>
      <c r="Q2291" s="227"/>
      <c r="R2291" s="227"/>
      <c r="S2291" s="227"/>
      <c r="T2291" s="227"/>
      <c r="U2291" s="227"/>
      <c r="V2291" s="227"/>
      <c r="W2291" s="227"/>
      <c r="X2291" s="227"/>
      <c r="Y2291" s="227"/>
      <c r="Z2291" s="227"/>
      <c r="AA2291" s="227"/>
      <c r="AB2291" s="227"/>
      <c r="AC2291" s="227"/>
    </row>
    <row r="2292" spans="2:30">
      <c r="B2292" s="66" t="e">
        <f>LEFT(VLOOKUP(K2292,'TCon08 al 2019-02-26'!$A$1:$H$68,6,0),6)</f>
        <v>#N/A</v>
      </c>
      <c r="C2292" s="66" t="e">
        <f t="shared" si="157"/>
        <v>#N/A</v>
      </c>
      <c r="D2292" s="66" t="e">
        <f>VLOOKUP(K2292,'TCon08 al 2019-02-26'!$A$1:$H$68,8,0)</f>
        <v>#N/A</v>
      </c>
      <c r="E2292" s="221">
        <f t="shared" si="158"/>
        <v>1900</v>
      </c>
      <c r="F2292" s="66">
        <f t="shared" si="155"/>
        <v>0</v>
      </c>
      <c r="G2292" s="10" t="str">
        <f t="shared" si="156"/>
        <v>19000</v>
      </c>
      <c r="H2292" s="227"/>
      <c r="I2292" s="227"/>
      <c r="J2292" s="228"/>
      <c r="K2292" s="227"/>
      <c r="L2292" s="227"/>
      <c r="M2292" s="227"/>
      <c r="N2292" s="581"/>
      <c r="O2292" s="227"/>
      <c r="P2292" s="581"/>
      <c r="Q2292" s="227"/>
      <c r="R2292" s="227"/>
      <c r="S2292" s="227"/>
      <c r="T2292" s="227"/>
      <c r="U2292" s="227"/>
      <c r="V2292" s="227"/>
      <c r="W2292" s="227"/>
      <c r="X2292" s="227"/>
      <c r="Y2292" s="227"/>
      <c r="Z2292" s="227"/>
      <c r="AA2292" s="227"/>
      <c r="AB2292" s="227"/>
      <c r="AC2292" s="227"/>
    </row>
    <row r="2293" spans="2:30">
      <c r="B2293" s="66" t="e">
        <f>LEFT(VLOOKUP(K2293,'TCon08 al 2019-02-26'!$A$1:$H$68,6,0),6)</f>
        <v>#N/A</v>
      </c>
      <c r="C2293" s="66" t="e">
        <f t="shared" si="157"/>
        <v>#N/A</v>
      </c>
      <c r="D2293" s="66" t="e">
        <f>VLOOKUP(K2293,'TCon08 al 2019-02-26'!$A$1:$H$68,8,0)</f>
        <v>#N/A</v>
      </c>
      <c r="E2293" s="221">
        <f t="shared" si="158"/>
        <v>1900</v>
      </c>
      <c r="F2293" s="66">
        <f t="shared" si="155"/>
        <v>0</v>
      </c>
      <c r="G2293" s="10" t="str">
        <f t="shared" si="156"/>
        <v>19000</v>
      </c>
      <c r="H2293" s="227"/>
      <c r="I2293" s="227"/>
      <c r="J2293" s="228"/>
      <c r="K2293" s="227"/>
      <c r="L2293" s="227"/>
      <c r="M2293" s="227"/>
      <c r="N2293" s="581"/>
      <c r="O2293" s="227"/>
      <c r="P2293" s="581"/>
      <c r="Q2293" s="227"/>
      <c r="R2293" s="227"/>
      <c r="S2293" s="227"/>
      <c r="T2293" s="227"/>
      <c r="U2293" s="227"/>
      <c r="V2293" s="227"/>
      <c r="W2293" s="227"/>
      <c r="X2293" s="227"/>
      <c r="Y2293" s="227"/>
      <c r="Z2293" s="227"/>
      <c r="AA2293" s="227"/>
      <c r="AB2293" s="227"/>
      <c r="AC2293" s="227"/>
    </row>
    <row r="2294" spans="2:30">
      <c r="B2294" s="66" t="e">
        <f>LEFT(VLOOKUP(K2294,'TCon08 al 2019-02-26'!$A$1:$H$68,6,0),6)</f>
        <v>#N/A</v>
      </c>
      <c r="C2294" s="66" t="e">
        <f t="shared" si="157"/>
        <v>#N/A</v>
      </c>
      <c r="D2294" s="66" t="e">
        <f>VLOOKUP(K2294,'TCon08 al 2019-02-26'!$A$1:$H$68,8,0)</f>
        <v>#N/A</v>
      </c>
      <c r="E2294" s="221">
        <f t="shared" si="158"/>
        <v>1900</v>
      </c>
      <c r="F2294" s="66">
        <f t="shared" si="155"/>
        <v>0</v>
      </c>
      <c r="G2294" s="10" t="str">
        <f t="shared" si="156"/>
        <v>19000</v>
      </c>
      <c r="H2294" s="227"/>
      <c r="I2294" s="227"/>
      <c r="J2294" s="228"/>
      <c r="K2294" s="227"/>
      <c r="L2294" s="227"/>
      <c r="M2294" s="227"/>
      <c r="N2294" s="581"/>
      <c r="O2294" s="227"/>
      <c r="P2294" s="581"/>
      <c r="Q2294" s="227"/>
      <c r="R2294" s="227"/>
      <c r="S2294" s="227"/>
      <c r="T2294" s="227"/>
      <c r="U2294" s="227"/>
      <c r="V2294" s="227"/>
      <c r="W2294" s="227"/>
      <c r="X2294" s="227"/>
      <c r="Y2294" s="227"/>
      <c r="Z2294" s="227"/>
      <c r="AA2294" s="227"/>
      <c r="AB2294" s="227"/>
      <c r="AC2294" s="227"/>
    </row>
    <row r="2295" spans="2:30">
      <c r="B2295" s="66" t="e">
        <f>LEFT(VLOOKUP(K2295,'TCon08 al 2019-02-26'!$A$1:$H$68,6,0),6)</f>
        <v>#N/A</v>
      </c>
      <c r="C2295" s="66" t="e">
        <f t="shared" ref="C2295:C2358" si="159">CONCATENATE(MID(B2295,1,1),".",MID(B2295,2,1),".",MID(B2295,3,2),".",MID(B2295,5,2))</f>
        <v>#N/A</v>
      </c>
      <c r="D2295" s="66" t="e">
        <f>VLOOKUP(K2295,'TCon08 al 2019-02-26'!$A$1:$H$68,8,0)</f>
        <v>#N/A</v>
      </c>
      <c r="E2295" s="221">
        <f t="shared" ref="E2295:E2358" si="160">YEAR(J2295)</f>
        <v>1900</v>
      </c>
      <c r="F2295" s="66">
        <f t="shared" si="155"/>
        <v>0</v>
      </c>
      <c r="G2295" s="10" t="str">
        <f t="shared" si="156"/>
        <v>19000</v>
      </c>
      <c r="H2295" s="232"/>
      <c r="I2295" s="232"/>
      <c r="J2295" s="232"/>
      <c r="K2295" s="232"/>
      <c r="L2295" s="232"/>
      <c r="M2295" s="233"/>
      <c r="N2295" s="241"/>
      <c r="O2295" s="241"/>
      <c r="P2295" s="242"/>
      <c r="Q2295" s="234"/>
      <c r="R2295" s="235"/>
      <c r="S2295" s="232"/>
      <c r="T2295" s="234"/>
      <c r="U2295" s="234"/>
      <c r="V2295" s="235"/>
      <c r="W2295" s="232"/>
      <c r="X2295" s="232"/>
      <c r="Y2295" s="235"/>
      <c r="Z2295" s="232"/>
      <c r="AA2295" s="232"/>
      <c r="AB2295" s="232"/>
      <c r="AC2295" s="232"/>
      <c r="AD2295" s="269"/>
    </row>
    <row r="2296" spans="2:30">
      <c r="B2296" s="66" t="e">
        <f>LEFT(VLOOKUP(K2296,'TCon08 al 2019-02-26'!$A$1:$H$68,6,0),6)</f>
        <v>#N/A</v>
      </c>
      <c r="C2296" s="66" t="e">
        <f t="shared" si="159"/>
        <v>#N/A</v>
      </c>
      <c r="D2296" s="66" t="e">
        <f>VLOOKUP(K2296,'TCon08 al 2019-02-26'!$A$1:$H$68,8,0)</f>
        <v>#N/A</v>
      </c>
      <c r="E2296" s="221">
        <f t="shared" si="160"/>
        <v>1900</v>
      </c>
      <c r="F2296" s="66">
        <f t="shared" si="155"/>
        <v>0</v>
      </c>
      <c r="G2296" s="10" t="str">
        <f t="shared" si="156"/>
        <v>19000</v>
      </c>
      <c r="H2296" s="232"/>
      <c r="I2296" s="232"/>
      <c r="J2296" s="232"/>
      <c r="K2296" s="232"/>
      <c r="L2296" s="232"/>
      <c r="M2296" s="233"/>
      <c r="N2296" s="241"/>
      <c r="O2296" s="241"/>
      <c r="P2296" s="242"/>
      <c r="Q2296" s="234"/>
      <c r="R2296" s="235"/>
      <c r="S2296" s="232"/>
      <c r="T2296" s="234"/>
      <c r="U2296" s="234"/>
      <c r="V2296" s="235"/>
      <c r="W2296" s="232"/>
      <c r="X2296" s="232"/>
      <c r="Y2296" s="235"/>
      <c r="Z2296" s="232"/>
      <c r="AA2296" s="232"/>
      <c r="AB2296" s="232"/>
      <c r="AC2296" s="232"/>
      <c r="AD2296" s="269"/>
    </row>
    <row r="2297" spans="2:30">
      <c r="B2297" s="66" t="e">
        <f>LEFT(VLOOKUP(K2297,'TCon08 al 2019-02-26'!$A$1:$H$68,6,0),6)</f>
        <v>#N/A</v>
      </c>
      <c r="C2297" s="66" t="e">
        <f t="shared" si="159"/>
        <v>#N/A</v>
      </c>
      <c r="D2297" s="66" t="e">
        <f>VLOOKUP(K2297,'TCon08 al 2019-02-26'!$A$1:$H$68,8,0)</f>
        <v>#N/A</v>
      </c>
      <c r="E2297" s="221">
        <f t="shared" si="160"/>
        <v>1900</v>
      </c>
      <c r="F2297" s="66">
        <f t="shared" si="155"/>
        <v>0</v>
      </c>
      <c r="G2297" s="10" t="str">
        <f t="shared" si="156"/>
        <v>19000</v>
      </c>
      <c r="H2297" s="232"/>
      <c r="I2297" s="232"/>
      <c r="J2297" s="232"/>
      <c r="K2297" s="232"/>
      <c r="L2297" s="232"/>
      <c r="M2297" s="233"/>
      <c r="N2297" s="241"/>
      <c r="O2297" s="241"/>
      <c r="P2297" s="242"/>
      <c r="Q2297" s="234"/>
      <c r="R2297" s="235"/>
      <c r="S2297" s="232"/>
      <c r="T2297" s="234"/>
      <c r="U2297" s="234"/>
      <c r="V2297" s="235"/>
      <c r="W2297" s="232"/>
      <c r="X2297" s="232"/>
      <c r="Y2297" s="235"/>
      <c r="Z2297" s="232"/>
      <c r="AA2297" s="232"/>
      <c r="AB2297" s="232"/>
      <c r="AC2297" s="232"/>
      <c r="AD2297" s="269"/>
    </row>
    <row r="2298" spans="2:30">
      <c r="B2298" s="66" t="e">
        <f>LEFT(VLOOKUP(K2298,'TCon08 al 2019-02-26'!$A$1:$H$68,6,0),6)</f>
        <v>#N/A</v>
      </c>
      <c r="C2298" s="66" t="e">
        <f t="shared" si="159"/>
        <v>#N/A</v>
      </c>
      <c r="D2298" s="66" t="e">
        <f>VLOOKUP(K2298,'TCon08 al 2019-02-26'!$A$1:$H$68,8,0)</f>
        <v>#N/A</v>
      </c>
      <c r="E2298" s="221">
        <f t="shared" si="160"/>
        <v>1900</v>
      </c>
      <c r="F2298" s="66">
        <f t="shared" si="155"/>
        <v>0</v>
      </c>
      <c r="G2298" s="10" t="str">
        <f t="shared" si="156"/>
        <v>19000</v>
      </c>
      <c r="H2298" s="232"/>
      <c r="I2298" s="232"/>
      <c r="J2298" s="232"/>
      <c r="K2298" s="232"/>
      <c r="L2298" s="232"/>
      <c r="M2298" s="233"/>
      <c r="N2298" s="241"/>
      <c r="O2298" s="241"/>
      <c r="P2298" s="242"/>
      <c r="Q2298" s="234"/>
      <c r="R2298" s="235"/>
      <c r="S2298" s="232"/>
      <c r="T2298" s="234"/>
      <c r="U2298" s="234"/>
      <c r="V2298" s="235"/>
      <c r="W2298" s="232"/>
      <c r="X2298" s="232"/>
      <c r="Y2298" s="235"/>
      <c r="Z2298" s="232"/>
      <c r="AA2298" s="232"/>
      <c r="AB2298" s="232"/>
      <c r="AC2298" s="232"/>
      <c r="AD2298" s="269"/>
    </row>
    <row r="2299" spans="2:30">
      <c r="B2299" s="66" t="e">
        <f>LEFT(VLOOKUP(K2299,'TCon08 al 2019-02-26'!$A$1:$H$68,6,0),6)</f>
        <v>#N/A</v>
      </c>
      <c r="C2299" s="66" t="e">
        <f t="shared" si="159"/>
        <v>#N/A</v>
      </c>
      <c r="D2299" s="66" t="e">
        <f>VLOOKUP(K2299,'TCon08 al 2019-02-26'!$A$1:$H$68,8,0)</f>
        <v>#N/A</v>
      </c>
      <c r="E2299" s="221">
        <f t="shared" si="160"/>
        <v>1900</v>
      </c>
      <c r="F2299" s="66">
        <f t="shared" si="155"/>
        <v>0</v>
      </c>
      <c r="G2299" s="10" t="str">
        <f t="shared" si="156"/>
        <v>19000</v>
      </c>
      <c r="H2299" s="232"/>
      <c r="I2299" s="232"/>
      <c r="J2299" s="232"/>
      <c r="K2299" s="232"/>
      <c r="L2299" s="232"/>
      <c r="M2299" s="233"/>
      <c r="N2299" s="241"/>
      <c r="O2299" s="241"/>
      <c r="P2299" s="242"/>
      <c r="Q2299" s="234"/>
      <c r="R2299" s="235"/>
      <c r="S2299" s="232"/>
      <c r="T2299" s="234"/>
      <c r="U2299" s="234"/>
      <c r="V2299" s="235"/>
      <c r="W2299" s="232"/>
      <c r="X2299" s="232"/>
      <c r="Y2299" s="235"/>
      <c r="Z2299" s="232"/>
      <c r="AA2299" s="232"/>
      <c r="AB2299" s="232"/>
      <c r="AC2299" s="232"/>
      <c r="AD2299" s="269"/>
    </row>
    <row r="2300" spans="2:30">
      <c r="B2300" s="66" t="e">
        <f>LEFT(VLOOKUP(K2300,'TCon08 al 2019-02-26'!$A$1:$H$68,6,0),6)</f>
        <v>#N/A</v>
      </c>
      <c r="C2300" s="66" t="e">
        <f t="shared" si="159"/>
        <v>#N/A</v>
      </c>
      <c r="D2300" s="66" t="e">
        <f>VLOOKUP(K2300,'TCon08 al 2019-02-26'!$A$1:$H$68,8,0)</f>
        <v>#N/A</v>
      </c>
      <c r="E2300" s="221">
        <f t="shared" si="160"/>
        <v>1900</v>
      </c>
      <c r="F2300" s="66">
        <f t="shared" si="155"/>
        <v>0</v>
      </c>
      <c r="G2300" s="10" t="str">
        <f t="shared" si="156"/>
        <v>19000</v>
      </c>
      <c r="H2300" s="232"/>
      <c r="I2300" s="232"/>
      <c r="J2300" s="232"/>
      <c r="K2300" s="232"/>
      <c r="L2300" s="232"/>
      <c r="M2300" s="233"/>
      <c r="N2300" s="241"/>
      <c r="O2300" s="241"/>
      <c r="P2300" s="242"/>
      <c r="Q2300" s="234"/>
      <c r="R2300" s="235"/>
      <c r="S2300" s="232"/>
      <c r="T2300" s="234"/>
      <c r="U2300" s="234"/>
      <c r="V2300" s="235"/>
      <c r="W2300" s="232"/>
      <c r="X2300" s="232"/>
      <c r="Y2300" s="235"/>
      <c r="Z2300" s="232"/>
      <c r="AA2300" s="232"/>
      <c r="AB2300" s="232"/>
      <c r="AC2300" s="232"/>
      <c r="AD2300" s="269"/>
    </row>
    <row r="2301" spans="2:30">
      <c r="B2301" s="66" t="e">
        <f>LEFT(VLOOKUP(K2301,'TCon08 al 2019-02-26'!$A$1:$H$68,6,0),6)</f>
        <v>#N/A</v>
      </c>
      <c r="C2301" s="66" t="e">
        <f t="shared" si="159"/>
        <v>#N/A</v>
      </c>
      <c r="D2301" s="66" t="e">
        <f>VLOOKUP(K2301,'TCon08 al 2019-02-26'!$A$1:$H$68,8,0)</f>
        <v>#N/A</v>
      </c>
      <c r="E2301" s="221">
        <f t="shared" si="160"/>
        <v>1900</v>
      </c>
      <c r="F2301" s="66">
        <f t="shared" si="155"/>
        <v>0</v>
      </c>
      <c r="G2301" s="10" t="str">
        <f t="shared" si="156"/>
        <v>19000</v>
      </c>
      <c r="H2301" s="232"/>
      <c r="I2301" s="232"/>
      <c r="J2301" s="232"/>
      <c r="K2301" s="232"/>
      <c r="L2301" s="232"/>
      <c r="M2301" s="233"/>
      <c r="N2301" s="241"/>
      <c r="O2301" s="241"/>
      <c r="P2301" s="242"/>
      <c r="Q2301" s="234"/>
      <c r="R2301" s="235"/>
      <c r="S2301" s="232"/>
      <c r="T2301" s="234"/>
      <c r="U2301" s="234"/>
      <c r="V2301" s="235"/>
      <c r="W2301" s="232"/>
      <c r="X2301" s="232"/>
      <c r="Y2301" s="235"/>
      <c r="Z2301" s="232"/>
      <c r="AA2301" s="232"/>
      <c r="AB2301" s="232"/>
      <c r="AC2301" s="232"/>
      <c r="AD2301" s="269"/>
    </row>
    <row r="2302" spans="2:30">
      <c r="B2302" s="66" t="e">
        <f>LEFT(VLOOKUP(K2302,'TCon08 al 2019-02-26'!$A$1:$H$68,6,0),6)</f>
        <v>#N/A</v>
      </c>
      <c r="C2302" s="66" t="e">
        <f t="shared" si="159"/>
        <v>#N/A</v>
      </c>
      <c r="D2302" s="66" t="e">
        <f>VLOOKUP(K2302,'TCon08 al 2019-02-26'!$A$1:$H$68,8,0)</f>
        <v>#N/A</v>
      </c>
      <c r="E2302" s="221">
        <f t="shared" si="160"/>
        <v>1900</v>
      </c>
      <c r="F2302" s="66">
        <f t="shared" si="155"/>
        <v>0</v>
      </c>
      <c r="G2302" s="10" t="str">
        <f t="shared" si="156"/>
        <v>19000</v>
      </c>
      <c r="H2302" s="232"/>
      <c r="I2302" s="232"/>
      <c r="J2302" s="232"/>
      <c r="K2302" s="232"/>
      <c r="L2302" s="232"/>
      <c r="M2302" s="233"/>
      <c r="N2302" s="241"/>
      <c r="O2302" s="241"/>
      <c r="P2302" s="242"/>
      <c r="Q2302" s="234"/>
      <c r="R2302" s="235"/>
      <c r="S2302" s="232"/>
      <c r="T2302" s="234"/>
      <c r="U2302" s="234"/>
      <c r="V2302" s="235"/>
      <c r="W2302" s="232"/>
      <c r="X2302" s="232"/>
      <c r="Y2302" s="235"/>
      <c r="Z2302" s="232"/>
      <c r="AA2302" s="232"/>
      <c r="AB2302" s="232"/>
      <c r="AC2302" s="232"/>
      <c r="AD2302" s="269"/>
    </row>
    <row r="2303" spans="2:30">
      <c r="B2303" s="66" t="e">
        <f>LEFT(VLOOKUP(K2303,'TCon08 al 2019-02-26'!$A$1:$H$68,6,0),6)</f>
        <v>#N/A</v>
      </c>
      <c r="C2303" s="66" t="e">
        <f t="shared" si="159"/>
        <v>#N/A</v>
      </c>
      <c r="D2303" s="66" t="e">
        <f>VLOOKUP(K2303,'TCon08 al 2019-02-26'!$A$1:$H$68,8,0)</f>
        <v>#N/A</v>
      </c>
      <c r="E2303" s="221">
        <f t="shared" si="160"/>
        <v>1900</v>
      </c>
      <c r="F2303" s="66">
        <f t="shared" si="155"/>
        <v>0</v>
      </c>
      <c r="G2303" s="10" t="str">
        <f t="shared" si="156"/>
        <v>19000</v>
      </c>
      <c r="H2303" s="232"/>
      <c r="I2303" s="232"/>
      <c r="J2303" s="232"/>
      <c r="K2303" s="232"/>
      <c r="L2303" s="232"/>
      <c r="M2303" s="233"/>
      <c r="N2303" s="241"/>
      <c r="O2303" s="241"/>
      <c r="P2303" s="242"/>
      <c r="Q2303" s="234"/>
      <c r="R2303" s="235"/>
      <c r="S2303" s="232"/>
      <c r="T2303" s="234"/>
      <c r="U2303" s="234"/>
      <c r="V2303" s="235"/>
      <c r="W2303" s="232"/>
      <c r="X2303" s="232"/>
      <c r="Y2303" s="235"/>
      <c r="Z2303" s="232"/>
      <c r="AA2303" s="232"/>
      <c r="AB2303" s="232"/>
      <c r="AC2303" s="232"/>
      <c r="AD2303" s="269"/>
    </row>
    <row r="2304" spans="2:30">
      <c r="B2304" s="66" t="e">
        <f>LEFT(VLOOKUP(K2304,'TCon08 al 2019-02-26'!$A$1:$H$68,6,0),6)</f>
        <v>#N/A</v>
      </c>
      <c r="C2304" s="66" t="e">
        <f t="shared" si="159"/>
        <v>#N/A</v>
      </c>
      <c r="D2304" s="66" t="e">
        <f>VLOOKUP(K2304,'TCon08 al 2019-02-26'!$A$1:$H$68,8,0)</f>
        <v>#N/A</v>
      </c>
      <c r="E2304" s="221">
        <f t="shared" si="160"/>
        <v>1900</v>
      </c>
      <c r="F2304" s="66">
        <f t="shared" si="155"/>
        <v>0</v>
      </c>
      <c r="G2304" s="10" t="str">
        <f t="shared" si="156"/>
        <v>19000</v>
      </c>
      <c r="H2304" s="232"/>
      <c r="I2304" s="232"/>
      <c r="J2304" s="232"/>
      <c r="K2304" s="232"/>
      <c r="L2304" s="232"/>
      <c r="M2304" s="233"/>
      <c r="N2304" s="241"/>
      <c r="O2304" s="241"/>
      <c r="P2304" s="242"/>
      <c r="Q2304" s="234"/>
      <c r="R2304" s="235"/>
      <c r="S2304" s="232"/>
      <c r="T2304" s="234"/>
      <c r="U2304" s="234"/>
      <c r="V2304" s="235"/>
      <c r="W2304" s="232"/>
      <c r="X2304" s="232"/>
      <c r="Y2304" s="235"/>
      <c r="Z2304" s="232"/>
      <c r="AA2304" s="232"/>
      <c r="AB2304" s="232"/>
      <c r="AC2304" s="232"/>
      <c r="AD2304" s="269"/>
    </row>
    <row r="2305" spans="2:30">
      <c r="B2305" s="66" t="e">
        <f>LEFT(VLOOKUP(K2305,'TCon08 al 2019-02-26'!$A$1:$H$68,6,0),6)</f>
        <v>#N/A</v>
      </c>
      <c r="C2305" s="66" t="e">
        <f t="shared" si="159"/>
        <v>#N/A</v>
      </c>
      <c r="D2305" s="66" t="e">
        <f>VLOOKUP(K2305,'TCon08 al 2019-02-26'!$A$1:$H$68,8,0)</f>
        <v>#N/A</v>
      </c>
      <c r="E2305" s="221">
        <f t="shared" si="160"/>
        <v>1900</v>
      </c>
      <c r="F2305" s="66">
        <f t="shared" si="155"/>
        <v>0</v>
      </c>
      <c r="G2305" s="10" t="str">
        <f t="shared" si="156"/>
        <v>19000</v>
      </c>
      <c r="H2305" s="232"/>
      <c r="I2305" s="232"/>
      <c r="J2305" s="232"/>
      <c r="K2305" s="232"/>
      <c r="L2305" s="232"/>
      <c r="M2305" s="233"/>
      <c r="N2305" s="241"/>
      <c r="O2305" s="241"/>
      <c r="P2305" s="242"/>
      <c r="Q2305" s="234"/>
      <c r="R2305" s="235"/>
      <c r="S2305" s="232"/>
      <c r="T2305" s="234"/>
      <c r="U2305" s="234"/>
      <c r="V2305" s="235"/>
      <c r="W2305" s="232"/>
      <c r="X2305" s="232"/>
      <c r="Y2305" s="235"/>
      <c r="Z2305" s="232"/>
      <c r="AA2305" s="232"/>
      <c r="AB2305" s="232"/>
      <c r="AC2305" s="232"/>
      <c r="AD2305" s="269"/>
    </row>
    <row r="2306" spans="2:30">
      <c r="B2306" s="66" t="e">
        <f>LEFT(VLOOKUP(K2306,'TCon08 al 2019-02-26'!$A$1:$H$68,6,0),6)</f>
        <v>#N/A</v>
      </c>
      <c r="C2306" s="66" t="e">
        <f t="shared" si="159"/>
        <v>#N/A</v>
      </c>
      <c r="D2306" s="66" t="e">
        <f>VLOOKUP(K2306,'TCon08 al 2019-02-26'!$A$1:$H$68,8,0)</f>
        <v>#N/A</v>
      </c>
      <c r="E2306" s="221">
        <f t="shared" si="160"/>
        <v>1900</v>
      </c>
      <c r="F2306" s="66">
        <f t="shared" si="155"/>
        <v>0</v>
      </c>
      <c r="G2306" s="10" t="str">
        <f t="shared" si="156"/>
        <v>19000</v>
      </c>
      <c r="H2306" s="232"/>
      <c r="I2306" s="232"/>
      <c r="J2306" s="232"/>
      <c r="K2306" s="232"/>
      <c r="L2306" s="232"/>
      <c r="M2306" s="233"/>
      <c r="N2306" s="241"/>
      <c r="O2306" s="241"/>
      <c r="P2306" s="242"/>
      <c r="Q2306" s="234"/>
      <c r="R2306" s="235"/>
      <c r="S2306" s="232"/>
      <c r="T2306" s="234"/>
      <c r="U2306" s="234"/>
      <c r="V2306" s="235"/>
      <c r="W2306" s="232"/>
      <c r="X2306" s="232"/>
      <c r="Y2306" s="235"/>
      <c r="Z2306" s="232"/>
      <c r="AA2306" s="232"/>
      <c r="AB2306" s="232"/>
      <c r="AC2306" s="232"/>
      <c r="AD2306" s="269"/>
    </row>
    <row r="2307" spans="2:30">
      <c r="B2307" s="66" t="e">
        <f>LEFT(VLOOKUP(K2307,'TCon08 al 2019-02-26'!$A$1:$H$68,6,0),6)</f>
        <v>#N/A</v>
      </c>
      <c r="C2307" s="66" t="e">
        <f t="shared" si="159"/>
        <v>#N/A</v>
      </c>
      <c r="D2307" s="66" t="e">
        <f>VLOOKUP(K2307,'TCon08 al 2019-02-26'!$A$1:$H$68,8,0)</f>
        <v>#N/A</v>
      </c>
      <c r="E2307" s="221">
        <f t="shared" si="160"/>
        <v>1900</v>
      </c>
      <c r="F2307" s="66">
        <f t="shared" si="155"/>
        <v>0</v>
      </c>
      <c r="G2307" s="10" t="str">
        <f t="shared" si="156"/>
        <v>19000</v>
      </c>
      <c r="H2307" s="232"/>
      <c r="I2307" s="232"/>
      <c r="J2307" s="232"/>
      <c r="K2307" s="232"/>
      <c r="L2307" s="232"/>
      <c r="M2307" s="233"/>
      <c r="N2307" s="241"/>
      <c r="O2307" s="241"/>
      <c r="P2307" s="242"/>
      <c r="Q2307" s="234"/>
      <c r="R2307" s="235"/>
      <c r="S2307" s="232"/>
      <c r="T2307" s="234"/>
      <c r="U2307" s="234"/>
      <c r="V2307" s="235"/>
      <c r="W2307" s="232"/>
      <c r="X2307" s="232"/>
      <c r="Y2307" s="235"/>
      <c r="Z2307" s="232"/>
      <c r="AA2307" s="232"/>
      <c r="AB2307" s="232"/>
      <c r="AC2307" s="232"/>
      <c r="AD2307" s="269"/>
    </row>
    <row r="2308" spans="2:30">
      <c r="B2308" s="66" t="e">
        <f>LEFT(VLOOKUP(K2308,'TCon08 al 2019-02-26'!$A$1:$H$68,6,0),6)</f>
        <v>#N/A</v>
      </c>
      <c r="C2308" s="66" t="e">
        <f t="shared" si="159"/>
        <v>#N/A</v>
      </c>
      <c r="D2308" s="66" t="e">
        <f>VLOOKUP(K2308,'TCon08 al 2019-02-26'!$A$1:$H$68,8,0)</f>
        <v>#N/A</v>
      </c>
      <c r="E2308" s="221">
        <f t="shared" si="160"/>
        <v>1900</v>
      </c>
      <c r="F2308" s="66">
        <f t="shared" si="155"/>
        <v>0</v>
      </c>
      <c r="G2308" s="10" t="str">
        <f t="shared" si="156"/>
        <v>19000</v>
      </c>
      <c r="H2308" s="232"/>
      <c r="I2308" s="232"/>
      <c r="J2308" s="232"/>
      <c r="K2308" s="232"/>
      <c r="L2308" s="232"/>
      <c r="M2308" s="233"/>
      <c r="N2308" s="241"/>
      <c r="O2308" s="241"/>
      <c r="P2308" s="242"/>
      <c r="Q2308" s="234"/>
      <c r="R2308" s="235"/>
      <c r="S2308" s="232"/>
      <c r="T2308" s="234"/>
      <c r="U2308" s="234"/>
      <c r="V2308" s="235"/>
      <c r="W2308" s="232"/>
      <c r="X2308" s="232"/>
      <c r="Y2308" s="235"/>
      <c r="Z2308" s="232"/>
      <c r="AA2308" s="232"/>
      <c r="AB2308" s="232"/>
      <c r="AC2308" s="232"/>
      <c r="AD2308" s="269"/>
    </row>
    <row r="2309" spans="2:30">
      <c r="B2309" s="66" t="e">
        <f>LEFT(VLOOKUP(K2309,'TCon08 al 2019-02-26'!$A$1:$H$68,6,0),6)</f>
        <v>#N/A</v>
      </c>
      <c r="C2309" s="66" t="e">
        <f t="shared" si="159"/>
        <v>#N/A</v>
      </c>
      <c r="D2309" s="66" t="e">
        <f>VLOOKUP(K2309,'TCon08 al 2019-02-26'!$A$1:$H$68,8,0)</f>
        <v>#N/A</v>
      </c>
      <c r="E2309" s="221">
        <f t="shared" si="160"/>
        <v>1900</v>
      </c>
      <c r="F2309" s="66">
        <f t="shared" ref="F2309:F2372" si="161">+IF(J2309=0,0,MONTH(J2309))</f>
        <v>0</v>
      </c>
      <c r="G2309" s="10" t="str">
        <f t="shared" ref="G2309:G2372" si="162">+E2309&amp;F2309</f>
        <v>19000</v>
      </c>
      <c r="H2309" s="232"/>
      <c r="I2309" s="232"/>
      <c r="J2309" s="232"/>
      <c r="K2309" s="232"/>
      <c r="L2309" s="232"/>
      <c r="M2309" s="233"/>
      <c r="N2309" s="241"/>
      <c r="O2309" s="241"/>
      <c r="P2309" s="242"/>
      <c r="Q2309" s="234"/>
      <c r="R2309" s="235"/>
      <c r="S2309" s="232"/>
      <c r="T2309" s="234"/>
      <c r="U2309" s="234"/>
      <c r="V2309" s="235"/>
      <c r="W2309" s="232"/>
      <c r="X2309" s="232"/>
      <c r="Y2309" s="235"/>
      <c r="Z2309" s="232"/>
      <c r="AA2309" s="232"/>
      <c r="AB2309" s="232"/>
      <c r="AC2309" s="232"/>
      <c r="AD2309" s="269"/>
    </row>
    <row r="2310" spans="2:30">
      <c r="B2310" s="66" t="e">
        <f>LEFT(VLOOKUP(K2310,'TCon08 al 2019-02-26'!$A$1:$H$68,6,0),6)</f>
        <v>#N/A</v>
      </c>
      <c r="C2310" s="66" t="e">
        <f t="shared" si="159"/>
        <v>#N/A</v>
      </c>
      <c r="D2310" s="66" t="e">
        <f>VLOOKUP(K2310,'TCon08 al 2019-02-26'!$A$1:$H$68,8,0)</f>
        <v>#N/A</v>
      </c>
      <c r="E2310" s="221">
        <f t="shared" si="160"/>
        <v>1900</v>
      </c>
      <c r="F2310" s="66">
        <f t="shared" si="161"/>
        <v>0</v>
      </c>
      <c r="G2310" s="10" t="str">
        <f t="shared" si="162"/>
        <v>19000</v>
      </c>
      <c r="H2310" s="232"/>
      <c r="I2310" s="232"/>
      <c r="J2310" s="232"/>
      <c r="K2310" s="232"/>
      <c r="L2310" s="232"/>
      <c r="M2310" s="233"/>
      <c r="N2310" s="241"/>
      <c r="O2310" s="241"/>
      <c r="P2310" s="242"/>
      <c r="Q2310" s="234"/>
      <c r="R2310" s="235"/>
      <c r="S2310" s="232"/>
      <c r="T2310" s="234"/>
      <c r="U2310" s="234"/>
      <c r="V2310" s="235"/>
      <c r="W2310" s="232"/>
      <c r="X2310" s="232"/>
      <c r="Y2310" s="235"/>
      <c r="Z2310" s="232"/>
      <c r="AA2310" s="232"/>
      <c r="AB2310" s="232"/>
      <c r="AC2310" s="232"/>
      <c r="AD2310" s="269"/>
    </row>
    <row r="2311" spans="2:30">
      <c r="B2311" s="66" t="e">
        <f>LEFT(VLOOKUP(K2311,'TCon08 al 2019-02-26'!$A$1:$H$68,6,0),6)</f>
        <v>#N/A</v>
      </c>
      <c r="C2311" s="66" t="e">
        <f t="shared" si="159"/>
        <v>#N/A</v>
      </c>
      <c r="D2311" s="66" t="e">
        <f>VLOOKUP(K2311,'TCon08 al 2019-02-26'!$A$1:$H$68,8,0)</f>
        <v>#N/A</v>
      </c>
      <c r="E2311" s="221">
        <f t="shared" si="160"/>
        <v>1900</v>
      </c>
      <c r="F2311" s="66">
        <f t="shared" si="161"/>
        <v>0</v>
      </c>
      <c r="G2311" s="10" t="str">
        <f t="shared" si="162"/>
        <v>19000</v>
      </c>
      <c r="H2311" s="232"/>
      <c r="I2311" s="232"/>
      <c r="J2311" s="232"/>
      <c r="K2311" s="232"/>
      <c r="L2311" s="232"/>
      <c r="M2311" s="233"/>
      <c r="N2311" s="241"/>
      <c r="O2311" s="241"/>
      <c r="P2311" s="242"/>
      <c r="Q2311" s="234"/>
      <c r="R2311" s="235"/>
      <c r="S2311" s="232"/>
      <c r="T2311" s="234"/>
      <c r="U2311" s="234"/>
      <c r="V2311" s="235"/>
      <c r="W2311" s="232"/>
      <c r="X2311" s="232"/>
      <c r="Y2311" s="235"/>
      <c r="Z2311" s="232"/>
      <c r="AA2311" s="232"/>
      <c r="AB2311" s="232"/>
      <c r="AC2311" s="232"/>
      <c r="AD2311" s="269"/>
    </row>
    <row r="2312" spans="2:30">
      <c r="B2312" s="66" t="e">
        <f>LEFT(VLOOKUP(K2312,'TCon08 al 2019-02-26'!$A$1:$H$68,6,0),6)</f>
        <v>#N/A</v>
      </c>
      <c r="C2312" s="66" t="e">
        <f t="shared" si="159"/>
        <v>#N/A</v>
      </c>
      <c r="D2312" s="66" t="e">
        <f>VLOOKUP(K2312,'TCon08 al 2019-02-26'!$A$1:$H$68,8,0)</f>
        <v>#N/A</v>
      </c>
      <c r="E2312" s="221">
        <f t="shared" si="160"/>
        <v>1900</v>
      </c>
      <c r="F2312" s="66">
        <f t="shared" si="161"/>
        <v>0</v>
      </c>
      <c r="G2312" s="10" t="str">
        <f t="shared" si="162"/>
        <v>19000</v>
      </c>
      <c r="H2312" s="232"/>
      <c r="I2312" s="232"/>
      <c r="J2312" s="232"/>
      <c r="K2312" s="232"/>
      <c r="L2312" s="232"/>
      <c r="M2312" s="233"/>
      <c r="N2312" s="241"/>
      <c r="O2312" s="241"/>
      <c r="P2312" s="242"/>
      <c r="Q2312" s="234"/>
      <c r="R2312" s="235"/>
      <c r="S2312" s="232"/>
      <c r="T2312" s="234"/>
      <c r="U2312" s="234"/>
      <c r="V2312" s="235"/>
      <c r="W2312" s="232"/>
      <c r="X2312" s="232"/>
      <c r="Y2312" s="235"/>
      <c r="Z2312" s="232"/>
      <c r="AA2312" s="232"/>
      <c r="AB2312" s="232"/>
      <c r="AC2312" s="232"/>
      <c r="AD2312" s="269"/>
    </row>
    <row r="2313" spans="2:30">
      <c r="B2313" s="66" t="e">
        <f>LEFT(VLOOKUP(K2313,'TCon08 al 2019-02-26'!$A$1:$H$68,6,0),6)</f>
        <v>#N/A</v>
      </c>
      <c r="C2313" s="66" t="e">
        <f t="shared" si="159"/>
        <v>#N/A</v>
      </c>
      <c r="D2313" s="66" t="e">
        <f>VLOOKUP(K2313,'TCon08 al 2019-02-26'!$A$1:$H$68,8,0)</f>
        <v>#N/A</v>
      </c>
      <c r="E2313" s="221">
        <f t="shared" si="160"/>
        <v>1900</v>
      </c>
      <c r="F2313" s="66">
        <f t="shared" si="161"/>
        <v>0</v>
      </c>
      <c r="G2313" s="10" t="str">
        <f t="shared" si="162"/>
        <v>19000</v>
      </c>
      <c r="H2313" s="232"/>
      <c r="I2313" s="232"/>
      <c r="J2313" s="232"/>
      <c r="K2313" s="232"/>
      <c r="L2313" s="232"/>
      <c r="M2313" s="233"/>
      <c r="N2313" s="241"/>
      <c r="O2313" s="241"/>
      <c r="P2313" s="242"/>
      <c r="Q2313" s="234"/>
      <c r="R2313" s="235"/>
      <c r="S2313" s="232"/>
      <c r="T2313" s="234"/>
      <c r="U2313" s="234"/>
      <c r="V2313" s="235"/>
      <c r="W2313" s="232"/>
      <c r="X2313" s="232"/>
      <c r="Y2313" s="235"/>
      <c r="Z2313" s="232"/>
      <c r="AA2313" s="232"/>
      <c r="AB2313" s="232"/>
      <c r="AC2313" s="232"/>
      <c r="AD2313" s="269"/>
    </row>
    <row r="2314" spans="2:30">
      <c r="B2314" s="66" t="e">
        <f>LEFT(VLOOKUP(K2314,'TCon08 al 2019-02-26'!$A$1:$H$68,6,0),6)</f>
        <v>#N/A</v>
      </c>
      <c r="C2314" s="66" t="e">
        <f t="shared" si="159"/>
        <v>#N/A</v>
      </c>
      <c r="D2314" s="66" t="e">
        <f>VLOOKUP(K2314,'TCon08 al 2019-02-26'!$A$1:$H$68,8,0)</f>
        <v>#N/A</v>
      </c>
      <c r="E2314" s="221">
        <f t="shared" si="160"/>
        <v>1900</v>
      </c>
      <c r="F2314" s="66">
        <f t="shared" si="161"/>
        <v>0</v>
      </c>
      <c r="G2314" s="10" t="str">
        <f t="shared" si="162"/>
        <v>19000</v>
      </c>
      <c r="H2314" s="232"/>
      <c r="I2314" s="232"/>
      <c r="J2314" s="232"/>
      <c r="K2314" s="232"/>
      <c r="L2314" s="232"/>
      <c r="M2314" s="233"/>
      <c r="N2314" s="241"/>
      <c r="O2314" s="241"/>
      <c r="P2314" s="242"/>
      <c r="Q2314" s="234"/>
      <c r="R2314" s="235"/>
      <c r="S2314" s="232"/>
      <c r="T2314" s="234"/>
      <c r="U2314" s="234"/>
      <c r="V2314" s="235"/>
      <c r="W2314" s="232"/>
      <c r="X2314" s="232"/>
      <c r="Y2314" s="235"/>
      <c r="Z2314" s="232"/>
      <c r="AA2314" s="232"/>
      <c r="AB2314" s="232"/>
      <c r="AC2314" s="232"/>
      <c r="AD2314" s="269"/>
    </row>
    <row r="2315" spans="2:30">
      <c r="B2315" s="66" t="e">
        <f>LEFT(VLOOKUP(K2315,'TCon08 al 2019-02-26'!$A$1:$H$68,6,0),6)</f>
        <v>#N/A</v>
      </c>
      <c r="C2315" s="66" t="e">
        <f t="shared" si="159"/>
        <v>#N/A</v>
      </c>
      <c r="D2315" s="66" t="e">
        <f>VLOOKUP(K2315,'TCon08 al 2019-02-26'!$A$1:$H$68,8,0)</f>
        <v>#N/A</v>
      </c>
      <c r="E2315" s="221">
        <f t="shared" si="160"/>
        <v>1900</v>
      </c>
      <c r="F2315" s="66">
        <f t="shared" si="161"/>
        <v>0</v>
      </c>
      <c r="G2315" s="10" t="str">
        <f t="shared" si="162"/>
        <v>19000</v>
      </c>
      <c r="H2315" s="232"/>
      <c r="I2315" s="232"/>
      <c r="J2315" s="232"/>
      <c r="K2315" s="232"/>
      <c r="L2315" s="232"/>
      <c r="M2315" s="233"/>
      <c r="N2315" s="241"/>
      <c r="O2315" s="241"/>
      <c r="P2315" s="242"/>
      <c r="Q2315" s="234"/>
      <c r="R2315" s="235"/>
      <c r="S2315" s="232"/>
      <c r="T2315" s="234"/>
      <c r="U2315" s="234"/>
      <c r="V2315" s="235"/>
      <c r="W2315" s="232"/>
      <c r="X2315" s="232"/>
      <c r="Y2315" s="235"/>
      <c r="Z2315" s="232"/>
      <c r="AA2315" s="232"/>
      <c r="AB2315" s="232"/>
      <c r="AC2315" s="232"/>
      <c r="AD2315" s="269"/>
    </row>
    <row r="2316" spans="2:30">
      <c r="B2316" s="66" t="e">
        <f>LEFT(VLOOKUP(K2316,'TCon08 al 2019-02-26'!$A$1:$H$68,6,0),6)</f>
        <v>#N/A</v>
      </c>
      <c r="C2316" s="66" t="e">
        <f t="shared" si="159"/>
        <v>#N/A</v>
      </c>
      <c r="D2316" s="66" t="e">
        <f>VLOOKUP(K2316,'TCon08 al 2019-02-26'!$A$1:$H$68,8,0)</f>
        <v>#N/A</v>
      </c>
      <c r="E2316" s="221">
        <f t="shared" si="160"/>
        <v>1900</v>
      </c>
      <c r="F2316" s="66">
        <f t="shared" si="161"/>
        <v>0</v>
      </c>
      <c r="G2316" s="10" t="str">
        <f t="shared" si="162"/>
        <v>19000</v>
      </c>
      <c r="H2316" s="232"/>
      <c r="I2316" s="232"/>
      <c r="J2316" s="232"/>
      <c r="K2316" s="232"/>
      <c r="L2316" s="232"/>
      <c r="M2316" s="233"/>
      <c r="N2316" s="241"/>
      <c r="O2316" s="241"/>
      <c r="P2316" s="242"/>
      <c r="Q2316" s="234"/>
      <c r="R2316" s="235"/>
      <c r="S2316" s="232"/>
      <c r="T2316" s="234"/>
      <c r="U2316" s="234"/>
      <c r="V2316" s="235"/>
      <c r="W2316" s="232"/>
      <c r="X2316" s="232"/>
      <c r="Y2316" s="235"/>
      <c r="Z2316" s="232"/>
      <c r="AA2316" s="232"/>
      <c r="AB2316" s="232"/>
      <c r="AC2316" s="232"/>
      <c r="AD2316" s="269"/>
    </row>
    <row r="2317" spans="2:30">
      <c r="B2317" s="66" t="e">
        <f>LEFT(VLOOKUP(K2317,'TCon08 al 2019-02-26'!$A$1:$H$68,6,0),6)</f>
        <v>#N/A</v>
      </c>
      <c r="C2317" s="66" t="e">
        <f t="shared" si="159"/>
        <v>#N/A</v>
      </c>
      <c r="D2317" s="66" t="e">
        <f>VLOOKUP(K2317,'TCon08 al 2019-02-26'!$A$1:$H$68,8,0)</f>
        <v>#N/A</v>
      </c>
      <c r="E2317" s="221">
        <f t="shared" si="160"/>
        <v>1900</v>
      </c>
      <c r="F2317" s="66">
        <f t="shared" si="161"/>
        <v>0</v>
      </c>
      <c r="G2317" s="10" t="str">
        <f t="shared" si="162"/>
        <v>19000</v>
      </c>
      <c r="H2317" s="232"/>
      <c r="I2317" s="232"/>
      <c r="J2317" s="232"/>
      <c r="K2317" s="232"/>
      <c r="L2317" s="232"/>
      <c r="M2317" s="233"/>
      <c r="N2317" s="241"/>
      <c r="O2317" s="241"/>
      <c r="P2317" s="242"/>
      <c r="Q2317" s="234"/>
      <c r="R2317" s="235"/>
      <c r="S2317" s="232"/>
      <c r="T2317" s="234"/>
      <c r="U2317" s="234"/>
      <c r="V2317" s="235"/>
      <c r="W2317" s="232"/>
      <c r="X2317" s="232"/>
      <c r="Y2317" s="235"/>
      <c r="Z2317" s="232"/>
      <c r="AA2317" s="232"/>
      <c r="AB2317" s="232"/>
      <c r="AC2317" s="232"/>
      <c r="AD2317" s="269"/>
    </row>
    <row r="2318" spans="2:30">
      <c r="B2318" s="66" t="e">
        <f>LEFT(VLOOKUP(K2318,'TCon08 al 2019-02-26'!$A$1:$H$68,6,0),6)</f>
        <v>#N/A</v>
      </c>
      <c r="C2318" s="66" t="e">
        <f t="shared" si="159"/>
        <v>#N/A</v>
      </c>
      <c r="D2318" s="66" t="e">
        <f>VLOOKUP(K2318,'TCon08 al 2019-02-26'!$A$1:$H$68,8,0)</f>
        <v>#N/A</v>
      </c>
      <c r="E2318" s="221">
        <f t="shared" si="160"/>
        <v>1900</v>
      </c>
      <c r="F2318" s="66">
        <f t="shared" si="161"/>
        <v>0</v>
      </c>
      <c r="G2318" s="10" t="str">
        <f t="shared" si="162"/>
        <v>19000</v>
      </c>
      <c r="H2318" s="232"/>
      <c r="I2318" s="232"/>
      <c r="J2318" s="232"/>
      <c r="K2318" s="232"/>
      <c r="L2318" s="232"/>
      <c r="M2318" s="233"/>
      <c r="N2318" s="241"/>
      <c r="O2318" s="241"/>
      <c r="P2318" s="242"/>
      <c r="Q2318" s="234"/>
      <c r="R2318" s="235"/>
      <c r="S2318" s="232"/>
      <c r="T2318" s="234"/>
      <c r="U2318" s="234"/>
      <c r="V2318" s="235"/>
      <c r="W2318" s="232"/>
      <c r="X2318" s="232"/>
      <c r="Y2318" s="235"/>
      <c r="Z2318" s="232"/>
      <c r="AA2318" s="232"/>
      <c r="AB2318" s="232"/>
      <c r="AC2318" s="232"/>
      <c r="AD2318" s="269"/>
    </row>
    <row r="2319" spans="2:30">
      <c r="B2319" s="66" t="e">
        <f>LEFT(VLOOKUP(K2319,'TCon08 al 2019-02-26'!$A$1:$H$68,6,0),6)</f>
        <v>#N/A</v>
      </c>
      <c r="C2319" s="66" t="e">
        <f t="shared" si="159"/>
        <v>#N/A</v>
      </c>
      <c r="D2319" s="66" t="e">
        <f>VLOOKUP(K2319,'TCon08 al 2019-02-26'!$A$1:$H$68,8,0)</f>
        <v>#N/A</v>
      </c>
      <c r="E2319" s="221">
        <f t="shared" si="160"/>
        <v>1900</v>
      </c>
      <c r="F2319" s="66">
        <f t="shared" si="161"/>
        <v>0</v>
      </c>
      <c r="G2319" s="10" t="str">
        <f t="shared" si="162"/>
        <v>19000</v>
      </c>
      <c r="H2319" s="232"/>
      <c r="I2319" s="232"/>
      <c r="J2319" s="232"/>
      <c r="K2319" s="232"/>
      <c r="L2319" s="232"/>
      <c r="M2319" s="233"/>
      <c r="N2319" s="241"/>
      <c r="O2319" s="241"/>
      <c r="P2319" s="242"/>
      <c r="Q2319" s="234"/>
      <c r="R2319" s="235"/>
      <c r="S2319" s="232"/>
      <c r="T2319" s="234"/>
      <c r="U2319" s="234"/>
      <c r="V2319" s="235"/>
      <c r="W2319" s="232"/>
      <c r="X2319" s="232"/>
      <c r="Y2319" s="235"/>
      <c r="Z2319" s="232"/>
      <c r="AA2319" s="232"/>
      <c r="AB2319" s="232"/>
      <c r="AC2319" s="232"/>
      <c r="AD2319" s="269"/>
    </row>
    <row r="2320" spans="2:30">
      <c r="B2320" s="66" t="e">
        <f>LEFT(VLOOKUP(K2320,'TCon08 al 2019-02-26'!$A$1:$H$68,6,0),6)</f>
        <v>#N/A</v>
      </c>
      <c r="C2320" s="66" t="e">
        <f t="shared" si="159"/>
        <v>#N/A</v>
      </c>
      <c r="D2320" s="66" t="e">
        <f>VLOOKUP(K2320,'TCon08 al 2019-02-26'!$A$1:$H$68,8,0)</f>
        <v>#N/A</v>
      </c>
      <c r="E2320" s="221">
        <f t="shared" si="160"/>
        <v>1900</v>
      </c>
      <c r="F2320" s="66">
        <f t="shared" si="161"/>
        <v>0</v>
      </c>
      <c r="G2320" s="10" t="str">
        <f t="shared" si="162"/>
        <v>19000</v>
      </c>
      <c r="H2320" s="232"/>
      <c r="I2320" s="232"/>
      <c r="J2320" s="232"/>
      <c r="K2320" s="232"/>
      <c r="L2320" s="232"/>
      <c r="M2320" s="233"/>
      <c r="N2320" s="241"/>
      <c r="O2320" s="241"/>
      <c r="P2320" s="242"/>
      <c r="Q2320" s="234"/>
      <c r="R2320" s="235"/>
      <c r="S2320" s="232"/>
      <c r="T2320" s="234"/>
      <c r="U2320" s="234"/>
      <c r="V2320" s="235"/>
      <c r="W2320" s="232"/>
      <c r="X2320" s="232"/>
      <c r="Y2320" s="235"/>
      <c r="Z2320" s="232"/>
      <c r="AA2320" s="232"/>
      <c r="AB2320" s="232"/>
      <c r="AC2320" s="232"/>
      <c r="AD2320" s="269"/>
    </row>
    <row r="2321" spans="2:30">
      <c r="B2321" s="66" t="e">
        <f>LEFT(VLOOKUP(K2321,'TCon08 al 2019-02-26'!$A$1:$H$68,6,0),6)</f>
        <v>#N/A</v>
      </c>
      <c r="C2321" s="66" t="e">
        <f t="shared" si="159"/>
        <v>#N/A</v>
      </c>
      <c r="D2321" s="66" t="e">
        <f>VLOOKUP(K2321,'TCon08 al 2019-02-26'!$A$1:$H$68,8,0)</f>
        <v>#N/A</v>
      </c>
      <c r="E2321" s="221">
        <f t="shared" si="160"/>
        <v>1900</v>
      </c>
      <c r="F2321" s="66">
        <f t="shared" si="161"/>
        <v>0</v>
      </c>
      <c r="G2321" s="10" t="str">
        <f t="shared" si="162"/>
        <v>19000</v>
      </c>
      <c r="H2321" s="232"/>
      <c r="I2321" s="232"/>
      <c r="J2321" s="232"/>
      <c r="K2321" s="232"/>
      <c r="L2321" s="232"/>
      <c r="M2321" s="233"/>
      <c r="N2321" s="241"/>
      <c r="O2321" s="241"/>
      <c r="P2321" s="242"/>
      <c r="Q2321" s="234"/>
      <c r="R2321" s="235"/>
      <c r="S2321" s="232"/>
      <c r="T2321" s="234"/>
      <c r="U2321" s="234"/>
      <c r="V2321" s="235"/>
      <c r="W2321" s="232"/>
      <c r="X2321" s="232"/>
      <c r="Y2321" s="235"/>
      <c r="Z2321" s="232"/>
      <c r="AA2321" s="232"/>
      <c r="AB2321" s="232"/>
      <c r="AC2321" s="232"/>
      <c r="AD2321" s="269"/>
    </row>
    <row r="2322" spans="2:30">
      <c r="B2322" s="66" t="e">
        <f>LEFT(VLOOKUP(K2322,'TCon08 al 2019-02-26'!$A$1:$H$68,6,0),6)</f>
        <v>#N/A</v>
      </c>
      <c r="C2322" s="66" t="e">
        <f t="shared" si="159"/>
        <v>#N/A</v>
      </c>
      <c r="D2322" s="66" t="e">
        <f>VLOOKUP(K2322,'TCon08 al 2019-02-26'!$A$1:$H$68,8,0)</f>
        <v>#N/A</v>
      </c>
      <c r="E2322" s="221">
        <f t="shared" si="160"/>
        <v>1900</v>
      </c>
      <c r="F2322" s="66">
        <f t="shared" si="161"/>
        <v>0</v>
      </c>
      <c r="G2322" s="10" t="str">
        <f t="shared" si="162"/>
        <v>19000</v>
      </c>
      <c r="H2322" s="232"/>
      <c r="I2322" s="232"/>
      <c r="J2322" s="232"/>
      <c r="K2322" s="232"/>
      <c r="L2322" s="232"/>
      <c r="M2322" s="233"/>
      <c r="N2322" s="241"/>
      <c r="O2322" s="241"/>
      <c r="P2322" s="242"/>
      <c r="Q2322" s="234"/>
      <c r="R2322" s="235"/>
      <c r="S2322" s="232"/>
      <c r="T2322" s="234"/>
      <c r="U2322" s="234"/>
      <c r="V2322" s="235"/>
      <c r="W2322" s="232"/>
      <c r="X2322" s="232"/>
      <c r="Y2322" s="235"/>
      <c r="Z2322" s="232"/>
      <c r="AA2322" s="232"/>
      <c r="AB2322" s="232"/>
      <c r="AC2322" s="232"/>
      <c r="AD2322" s="269"/>
    </row>
    <row r="2323" spans="2:30">
      <c r="B2323" s="66" t="e">
        <f>LEFT(VLOOKUP(K2323,'TCon08 al 2019-02-26'!$A$1:$H$68,6,0),6)</f>
        <v>#N/A</v>
      </c>
      <c r="C2323" s="66" t="e">
        <f t="shared" si="159"/>
        <v>#N/A</v>
      </c>
      <c r="D2323" s="66" t="e">
        <f>VLOOKUP(K2323,'TCon08 al 2019-02-26'!$A$1:$H$68,8,0)</f>
        <v>#N/A</v>
      </c>
      <c r="E2323" s="221">
        <f t="shared" si="160"/>
        <v>1900</v>
      </c>
      <c r="F2323" s="66">
        <f t="shared" si="161"/>
        <v>0</v>
      </c>
      <c r="G2323" s="10" t="str">
        <f t="shared" si="162"/>
        <v>19000</v>
      </c>
      <c r="H2323" s="232"/>
      <c r="I2323" s="232"/>
      <c r="J2323" s="232"/>
      <c r="K2323" s="232"/>
      <c r="L2323" s="232"/>
      <c r="M2323" s="233"/>
      <c r="N2323" s="241"/>
      <c r="O2323" s="241"/>
      <c r="P2323" s="242"/>
      <c r="Q2323" s="234"/>
      <c r="R2323" s="235"/>
      <c r="S2323" s="232"/>
      <c r="T2323" s="234"/>
      <c r="U2323" s="234"/>
      <c r="V2323" s="235"/>
      <c r="W2323" s="232"/>
      <c r="X2323" s="232"/>
      <c r="Y2323" s="235"/>
      <c r="Z2323" s="232"/>
      <c r="AA2323" s="232"/>
      <c r="AB2323" s="232"/>
      <c r="AC2323" s="232"/>
      <c r="AD2323" s="269"/>
    </row>
    <row r="2324" spans="2:30">
      <c r="B2324" s="66" t="e">
        <f>LEFT(VLOOKUP(K2324,'TCon08 al 2019-02-26'!$A$1:$H$68,6,0),6)</f>
        <v>#N/A</v>
      </c>
      <c r="C2324" s="66" t="e">
        <f t="shared" si="159"/>
        <v>#N/A</v>
      </c>
      <c r="D2324" s="66" t="e">
        <f>VLOOKUP(K2324,'TCon08 al 2019-02-26'!$A$1:$H$68,8,0)</f>
        <v>#N/A</v>
      </c>
      <c r="E2324" s="221">
        <f t="shared" si="160"/>
        <v>1900</v>
      </c>
      <c r="F2324" s="66">
        <f t="shared" si="161"/>
        <v>0</v>
      </c>
      <c r="G2324" s="10" t="str">
        <f t="shared" si="162"/>
        <v>19000</v>
      </c>
      <c r="H2324" s="232"/>
      <c r="I2324" s="232"/>
      <c r="J2324" s="232"/>
      <c r="K2324" s="232"/>
      <c r="L2324" s="232"/>
      <c r="M2324" s="233"/>
      <c r="N2324" s="241"/>
      <c r="O2324" s="241"/>
      <c r="P2324" s="242"/>
      <c r="Q2324" s="234"/>
      <c r="R2324" s="235"/>
      <c r="S2324" s="232"/>
      <c r="T2324" s="234"/>
      <c r="U2324" s="234"/>
      <c r="V2324" s="235"/>
      <c r="W2324" s="232"/>
      <c r="X2324" s="232"/>
      <c r="Y2324" s="235"/>
      <c r="Z2324" s="232"/>
      <c r="AA2324" s="232"/>
      <c r="AB2324" s="232"/>
      <c r="AC2324" s="232"/>
      <c r="AD2324" s="269"/>
    </row>
    <row r="2325" spans="2:30">
      <c r="B2325" s="66" t="e">
        <f>LEFT(VLOOKUP(K2325,'TCon08 al 2019-02-26'!$A$1:$H$68,6,0),6)</f>
        <v>#N/A</v>
      </c>
      <c r="C2325" s="66" t="e">
        <f t="shared" si="159"/>
        <v>#N/A</v>
      </c>
      <c r="D2325" s="66" t="e">
        <f>VLOOKUP(K2325,'TCon08 al 2019-02-26'!$A$1:$H$68,8,0)</f>
        <v>#N/A</v>
      </c>
      <c r="E2325" s="221">
        <f t="shared" si="160"/>
        <v>1900</v>
      </c>
      <c r="F2325" s="66">
        <f t="shared" si="161"/>
        <v>0</v>
      </c>
      <c r="G2325" s="10" t="str">
        <f t="shared" si="162"/>
        <v>19000</v>
      </c>
      <c r="H2325" s="232"/>
      <c r="I2325" s="232"/>
      <c r="J2325" s="232"/>
      <c r="K2325" s="232"/>
      <c r="L2325" s="232"/>
      <c r="M2325" s="233"/>
      <c r="N2325" s="241"/>
      <c r="O2325" s="241"/>
      <c r="P2325" s="242"/>
      <c r="Q2325" s="234"/>
      <c r="R2325" s="235"/>
      <c r="S2325" s="232"/>
      <c r="T2325" s="234"/>
      <c r="U2325" s="234"/>
      <c r="V2325" s="235"/>
      <c r="W2325" s="232"/>
      <c r="X2325" s="232"/>
      <c r="Y2325" s="235"/>
      <c r="Z2325" s="232"/>
      <c r="AA2325" s="232"/>
      <c r="AB2325" s="232"/>
      <c r="AC2325" s="232"/>
      <c r="AD2325" s="269"/>
    </row>
    <row r="2326" spans="2:30">
      <c r="B2326" s="66" t="e">
        <f>LEFT(VLOOKUP(K2326,'TCon08 al 2019-02-26'!$A$1:$H$68,6,0),6)</f>
        <v>#N/A</v>
      </c>
      <c r="C2326" s="66" t="e">
        <f t="shared" si="159"/>
        <v>#N/A</v>
      </c>
      <c r="D2326" s="66" t="e">
        <f>VLOOKUP(K2326,'TCon08 al 2019-02-26'!$A$1:$H$68,8,0)</f>
        <v>#N/A</v>
      </c>
      <c r="E2326" s="221">
        <f t="shared" si="160"/>
        <v>1900</v>
      </c>
      <c r="F2326" s="66">
        <f t="shared" si="161"/>
        <v>0</v>
      </c>
      <c r="G2326" s="10" t="str">
        <f t="shared" si="162"/>
        <v>19000</v>
      </c>
      <c r="H2326" s="232"/>
      <c r="I2326" s="232"/>
      <c r="J2326" s="232"/>
      <c r="K2326" s="232"/>
      <c r="L2326" s="232"/>
      <c r="M2326" s="233"/>
      <c r="N2326" s="241"/>
      <c r="O2326" s="241"/>
      <c r="P2326" s="242"/>
      <c r="Q2326" s="234"/>
      <c r="R2326" s="235"/>
      <c r="S2326" s="232"/>
      <c r="T2326" s="234"/>
      <c r="U2326" s="234"/>
      <c r="V2326" s="235"/>
      <c r="W2326" s="232"/>
      <c r="X2326" s="232"/>
      <c r="Y2326" s="235"/>
      <c r="Z2326" s="232"/>
      <c r="AA2326" s="232"/>
      <c r="AB2326" s="232"/>
      <c r="AC2326" s="232"/>
      <c r="AD2326" s="269"/>
    </row>
    <row r="2327" spans="2:30">
      <c r="B2327" s="66" t="e">
        <f>LEFT(VLOOKUP(K2327,'TCon08 al 2019-02-26'!$A$1:$H$68,6,0),6)</f>
        <v>#N/A</v>
      </c>
      <c r="C2327" s="66" t="e">
        <f t="shared" si="159"/>
        <v>#N/A</v>
      </c>
      <c r="D2327" s="66" t="e">
        <f>VLOOKUP(K2327,'TCon08 al 2019-02-26'!$A$1:$H$68,8,0)</f>
        <v>#N/A</v>
      </c>
      <c r="E2327" s="221">
        <f t="shared" si="160"/>
        <v>1900</v>
      </c>
      <c r="F2327" s="66">
        <f t="shared" si="161"/>
        <v>0</v>
      </c>
      <c r="G2327" s="10" t="str">
        <f t="shared" si="162"/>
        <v>19000</v>
      </c>
      <c r="H2327" s="232"/>
      <c r="I2327" s="232"/>
      <c r="J2327" s="232"/>
      <c r="K2327" s="232"/>
      <c r="L2327" s="232"/>
      <c r="M2327" s="233"/>
      <c r="N2327" s="241"/>
      <c r="O2327" s="241"/>
      <c r="P2327" s="242"/>
      <c r="Q2327" s="234"/>
      <c r="R2327" s="235"/>
      <c r="S2327" s="232"/>
      <c r="T2327" s="234"/>
      <c r="U2327" s="234"/>
      <c r="V2327" s="235"/>
      <c r="W2327" s="232"/>
      <c r="X2327" s="232"/>
      <c r="Y2327" s="235"/>
      <c r="Z2327" s="232"/>
      <c r="AA2327" s="232"/>
      <c r="AB2327" s="232"/>
      <c r="AC2327" s="232"/>
      <c r="AD2327" s="269"/>
    </row>
    <row r="2328" spans="2:30">
      <c r="B2328" s="66" t="e">
        <f>LEFT(VLOOKUP(K2328,'TCon08 al 2019-02-26'!$A$1:$H$68,6,0),6)</f>
        <v>#N/A</v>
      </c>
      <c r="C2328" s="66" t="e">
        <f t="shared" si="159"/>
        <v>#N/A</v>
      </c>
      <c r="D2328" s="66" t="e">
        <f>VLOOKUP(K2328,'TCon08 al 2019-02-26'!$A$1:$H$68,8,0)</f>
        <v>#N/A</v>
      </c>
      <c r="E2328" s="221">
        <f t="shared" si="160"/>
        <v>1900</v>
      </c>
      <c r="F2328" s="66">
        <f t="shared" si="161"/>
        <v>0</v>
      </c>
      <c r="G2328" s="10" t="str">
        <f t="shared" si="162"/>
        <v>19000</v>
      </c>
      <c r="H2328" s="232"/>
      <c r="I2328" s="232"/>
      <c r="J2328" s="232"/>
      <c r="K2328" s="232"/>
      <c r="L2328" s="232"/>
      <c r="M2328" s="233"/>
      <c r="N2328" s="241"/>
      <c r="O2328" s="241"/>
      <c r="P2328" s="242"/>
      <c r="Q2328" s="234"/>
      <c r="R2328" s="235"/>
      <c r="S2328" s="232"/>
      <c r="T2328" s="234"/>
      <c r="U2328" s="234"/>
      <c r="V2328" s="235"/>
      <c r="W2328" s="232"/>
      <c r="X2328" s="232"/>
      <c r="Y2328" s="235"/>
      <c r="Z2328" s="232"/>
      <c r="AA2328" s="232"/>
      <c r="AB2328" s="232"/>
      <c r="AC2328" s="232"/>
      <c r="AD2328" s="269"/>
    </row>
    <row r="2329" spans="2:30">
      <c r="B2329" s="66" t="e">
        <f>LEFT(VLOOKUP(K2329,'TCon08 al 2019-02-26'!$A$1:$H$68,6,0),6)</f>
        <v>#N/A</v>
      </c>
      <c r="C2329" s="66" t="e">
        <f t="shared" si="159"/>
        <v>#N/A</v>
      </c>
      <c r="D2329" s="66" t="e">
        <f>VLOOKUP(K2329,'TCon08 al 2019-02-26'!$A$1:$H$68,8,0)</f>
        <v>#N/A</v>
      </c>
      <c r="E2329" s="221">
        <f t="shared" si="160"/>
        <v>1900</v>
      </c>
      <c r="F2329" s="66">
        <f t="shared" si="161"/>
        <v>0</v>
      </c>
      <c r="G2329" s="10" t="str">
        <f t="shared" si="162"/>
        <v>19000</v>
      </c>
      <c r="H2329" s="232"/>
      <c r="I2329" s="232"/>
      <c r="J2329" s="232"/>
      <c r="K2329" s="232"/>
      <c r="L2329" s="232"/>
      <c r="M2329" s="233"/>
      <c r="N2329" s="241"/>
      <c r="O2329" s="241"/>
      <c r="P2329" s="242"/>
      <c r="Q2329" s="234"/>
      <c r="R2329" s="235"/>
      <c r="S2329" s="232"/>
      <c r="T2329" s="234"/>
      <c r="U2329" s="234"/>
      <c r="V2329" s="235"/>
      <c r="W2329" s="232"/>
      <c r="X2329" s="232"/>
      <c r="Y2329" s="235"/>
      <c r="Z2329" s="232"/>
      <c r="AA2329" s="232"/>
      <c r="AB2329" s="232"/>
      <c r="AC2329" s="232"/>
      <c r="AD2329" s="269"/>
    </row>
    <row r="2330" spans="2:30">
      <c r="B2330" s="66" t="e">
        <f>LEFT(VLOOKUP(K2330,'TCon08 al 2019-02-26'!$A$1:$H$68,6,0),6)</f>
        <v>#N/A</v>
      </c>
      <c r="C2330" s="66" t="e">
        <f t="shared" si="159"/>
        <v>#N/A</v>
      </c>
      <c r="D2330" s="66" t="e">
        <f>VLOOKUP(K2330,'TCon08 al 2019-02-26'!$A$1:$H$68,8,0)</f>
        <v>#N/A</v>
      </c>
      <c r="E2330" s="221">
        <f t="shared" si="160"/>
        <v>1900</v>
      </c>
      <c r="F2330" s="66">
        <f t="shared" si="161"/>
        <v>0</v>
      </c>
      <c r="G2330" s="10" t="str">
        <f t="shared" si="162"/>
        <v>19000</v>
      </c>
      <c r="H2330" s="232"/>
      <c r="I2330" s="232"/>
      <c r="J2330" s="232"/>
      <c r="K2330" s="232"/>
      <c r="L2330" s="232"/>
      <c r="M2330" s="233"/>
      <c r="N2330" s="241"/>
      <c r="O2330" s="241"/>
      <c r="P2330" s="242"/>
      <c r="Q2330" s="234"/>
      <c r="R2330" s="235"/>
      <c r="S2330" s="232"/>
      <c r="T2330" s="234"/>
      <c r="U2330" s="234"/>
      <c r="V2330" s="235"/>
      <c r="W2330" s="232"/>
      <c r="X2330" s="232"/>
      <c r="Y2330" s="235"/>
      <c r="Z2330" s="232"/>
      <c r="AA2330" s="232"/>
      <c r="AB2330" s="232"/>
      <c r="AC2330" s="232"/>
      <c r="AD2330" s="269"/>
    </row>
    <row r="2331" spans="2:30">
      <c r="B2331" s="66" t="e">
        <f>LEFT(VLOOKUP(K2331,'TCon08 al 2019-02-26'!$A$1:$H$68,6,0),6)</f>
        <v>#N/A</v>
      </c>
      <c r="C2331" s="66" t="e">
        <f t="shared" si="159"/>
        <v>#N/A</v>
      </c>
      <c r="D2331" s="66" t="e">
        <f>VLOOKUP(K2331,'TCon08 al 2019-02-26'!$A$1:$H$68,8,0)</f>
        <v>#N/A</v>
      </c>
      <c r="E2331" s="221">
        <f t="shared" si="160"/>
        <v>1900</v>
      </c>
      <c r="F2331" s="66">
        <f t="shared" si="161"/>
        <v>0</v>
      </c>
      <c r="G2331" s="10" t="str">
        <f t="shared" si="162"/>
        <v>19000</v>
      </c>
      <c r="H2331" s="232"/>
      <c r="I2331" s="232"/>
      <c r="J2331" s="232"/>
      <c r="K2331" s="232"/>
      <c r="L2331" s="232"/>
      <c r="M2331" s="233"/>
      <c r="N2331" s="241"/>
      <c r="O2331" s="241"/>
      <c r="P2331" s="242"/>
      <c r="Q2331" s="234"/>
      <c r="R2331" s="235"/>
      <c r="S2331" s="232"/>
      <c r="T2331" s="234"/>
      <c r="U2331" s="234"/>
      <c r="V2331" s="235"/>
      <c r="W2331" s="232"/>
      <c r="X2331" s="232"/>
      <c r="Y2331" s="235"/>
      <c r="Z2331" s="232"/>
      <c r="AA2331" s="232"/>
      <c r="AB2331" s="232"/>
      <c r="AC2331" s="232"/>
      <c r="AD2331" s="269"/>
    </row>
    <row r="2332" spans="2:30">
      <c r="B2332" s="66" t="e">
        <f>LEFT(VLOOKUP(K2332,'TCon08 al 2019-02-26'!$A$1:$H$68,6,0),6)</f>
        <v>#N/A</v>
      </c>
      <c r="C2332" s="66" t="e">
        <f t="shared" si="159"/>
        <v>#N/A</v>
      </c>
      <c r="D2332" s="66" t="e">
        <f>VLOOKUP(K2332,'TCon08 al 2019-02-26'!$A$1:$H$68,8,0)</f>
        <v>#N/A</v>
      </c>
      <c r="E2332" s="221">
        <f t="shared" si="160"/>
        <v>1900</v>
      </c>
      <c r="F2332" s="66">
        <f t="shared" si="161"/>
        <v>0</v>
      </c>
      <c r="G2332" s="10" t="str">
        <f t="shared" si="162"/>
        <v>19000</v>
      </c>
      <c r="H2332" s="232"/>
      <c r="I2332" s="232"/>
      <c r="J2332" s="232"/>
      <c r="K2332" s="232"/>
      <c r="L2332" s="232"/>
      <c r="M2332" s="233"/>
      <c r="N2332" s="241"/>
      <c r="O2332" s="241"/>
      <c r="P2332" s="242"/>
      <c r="Q2332" s="234"/>
      <c r="R2332" s="235"/>
      <c r="S2332" s="232"/>
      <c r="T2332" s="234"/>
      <c r="U2332" s="234"/>
      <c r="V2332" s="235"/>
      <c r="W2332" s="232"/>
      <c r="X2332" s="232"/>
      <c r="Y2332" s="235"/>
      <c r="Z2332" s="232"/>
      <c r="AA2332" s="232"/>
      <c r="AB2332" s="232"/>
      <c r="AC2332" s="232"/>
      <c r="AD2332" s="269"/>
    </row>
    <row r="2333" spans="2:30">
      <c r="B2333" s="66" t="e">
        <f>LEFT(VLOOKUP(K2333,'TCon08 al 2019-02-26'!$A$1:$H$68,6,0),6)</f>
        <v>#N/A</v>
      </c>
      <c r="C2333" s="66" t="e">
        <f t="shared" si="159"/>
        <v>#N/A</v>
      </c>
      <c r="D2333" s="66" t="e">
        <f>VLOOKUP(K2333,'TCon08 al 2019-02-26'!$A$1:$H$68,8,0)</f>
        <v>#N/A</v>
      </c>
      <c r="E2333" s="221">
        <f t="shared" si="160"/>
        <v>1900</v>
      </c>
      <c r="F2333" s="66">
        <f t="shared" si="161"/>
        <v>0</v>
      </c>
      <c r="G2333" s="10" t="str">
        <f t="shared" si="162"/>
        <v>19000</v>
      </c>
      <c r="H2333" s="232"/>
      <c r="I2333" s="232"/>
      <c r="J2333" s="232"/>
      <c r="K2333" s="232"/>
      <c r="L2333" s="232"/>
      <c r="M2333" s="233"/>
      <c r="N2333" s="241"/>
      <c r="O2333" s="241"/>
      <c r="P2333" s="242"/>
      <c r="Q2333" s="234"/>
      <c r="R2333" s="235"/>
      <c r="S2333" s="232"/>
      <c r="T2333" s="234"/>
      <c r="U2333" s="234"/>
      <c r="V2333" s="235"/>
      <c r="W2333" s="232"/>
      <c r="X2333" s="232"/>
      <c r="Y2333" s="235"/>
      <c r="Z2333" s="232"/>
      <c r="AA2333" s="232"/>
      <c r="AB2333" s="232"/>
      <c r="AC2333" s="232"/>
      <c r="AD2333" s="269"/>
    </row>
    <row r="2334" spans="2:30">
      <c r="B2334" s="66" t="e">
        <f>LEFT(VLOOKUP(K2334,'TCon08 al 2019-02-26'!$A$1:$H$68,6,0),6)</f>
        <v>#N/A</v>
      </c>
      <c r="C2334" s="66" t="e">
        <f t="shared" si="159"/>
        <v>#N/A</v>
      </c>
      <c r="D2334" s="66" t="e">
        <f>VLOOKUP(K2334,'TCon08 al 2019-02-26'!$A$1:$H$68,8,0)</f>
        <v>#N/A</v>
      </c>
      <c r="E2334" s="221">
        <f t="shared" si="160"/>
        <v>1900</v>
      </c>
      <c r="F2334" s="66">
        <f t="shared" si="161"/>
        <v>0</v>
      </c>
      <c r="G2334" s="10" t="str">
        <f t="shared" si="162"/>
        <v>19000</v>
      </c>
      <c r="H2334" s="232"/>
      <c r="I2334" s="232"/>
      <c r="J2334" s="232"/>
      <c r="K2334" s="232"/>
      <c r="L2334" s="232"/>
      <c r="M2334" s="233"/>
      <c r="N2334" s="241"/>
      <c r="O2334" s="241"/>
      <c r="P2334" s="242"/>
      <c r="Q2334" s="234"/>
      <c r="R2334" s="235"/>
      <c r="S2334" s="232"/>
      <c r="T2334" s="234"/>
      <c r="U2334" s="234"/>
      <c r="V2334" s="235"/>
      <c r="W2334" s="232"/>
      <c r="X2334" s="232"/>
      <c r="Y2334" s="235"/>
      <c r="Z2334" s="232"/>
      <c r="AA2334" s="232"/>
      <c r="AB2334" s="232"/>
      <c r="AC2334" s="232"/>
      <c r="AD2334" s="269"/>
    </row>
    <row r="2335" spans="2:30">
      <c r="B2335" s="66" t="e">
        <f>LEFT(VLOOKUP(K2335,'TCon08 al 2019-02-26'!$A$1:$H$68,6,0),6)</f>
        <v>#N/A</v>
      </c>
      <c r="C2335" s="66" t="e">
        <f t="shared" si="159"/>
        <v>#N/A</v>
      </c>
      <c r="D2335" s="66" t="e">
        <f>VLOOKUP(K2335,'TCon08 al 2019-02-26'!$A$1:$H$68,8,0)</f>
        <v>#N/A</v>
      </c>
      <c r="E2335" s="221">
        <f t="shared" si="160"/>
        <v>1900</v>
      </c>
      <c r="F2335" s="66">
        <f t="shared" si="161"/>
        <v>0</v>
      </c>
      <c r="G2335" s="10" t="str">
        <f t="shared" si="162"/>
        <v>19000</v>
      </c>
      <c r="H2335" s="232"/>
      <c r="I2335" s="232"/>
      <c r="J2335" s="232"/>
      <c r="K2335" s="232"/>
      <c r="L2335" s="232"/>
      <c r="M2335" s="233"/>
      <c r="N2335" s="241"/>
      <c r="O2335" s="241"/>
      <c r="P2335" s="242"/>
      <c r="Q2335" s="234"/>
      <c r="R2335" s="235"/>
      <c r="S2335" s="232"/>
      <c r="T2335" s="234"/>
      <c r="U2335" s="234"/>
      <c r="V2335" s="235"/>
      <c r="W2335" s="232"/>
      <c r="X2335" s="232"/>
      <c r="Y2335" s="235"/>
      <c r="Z2335" s="232"/>
      <c r="AA2335" s="232"/>
      <c r="AB2335" s="232"/>
      <c r="AC2335" s="232"/>
      <c r="AD2335" s="269"/>
    </row>
    <row r="2336" spans="2:30">
      <c r="B2336" s="66" t="e">
        <f>LEFT(VLOOKUP(K2336,'TCon08 al 2019-02-26'!$A$1:$H$68,6,0),6)</f>
        <v>#N/A</v>
      </c>
      <c r="C2336" s="66" t="e">
        <f t="shared" si="159"/>
        <v>#N/A</v>
      </c>
      <c r="D2336" s="66" t="e">
        <f>VLOOKUP(K2336,'TCon08 al 2019-02-26'!$A$1:$H$68,8,0)</f>
        <v>#N/A</v>
      </c>
      <c r="E2336" s="221">
        <f t="shared" si="160"/>
        <v>1900</v>
      </c>
      <c r="F2336" s="66">
        <f t="shared" si="161"/>
        <v>0</v>
      </c>
      <c r="G2336" s="10" t="str">
        <f t="shared" si="162"/>
        <v>19000</v>
      </c>
      <c r="H2336" s="232"/>
      <c r="I2336" s="232"/>
      <c r="J2336" s="232"/>
      <c r="K2336" s="232"/>
      <c r="L2336" s="232"/>
      <c r="M2336" s="233"/>
      <c r="N2336" s="241"/>
      <c r="O2336" s="241"/>
      <c r="P2336" s="242"/>
      <c r="Q2336" s="234"/>
      <c r="R2336" s="235"/>
      <c r="S2336" s="232"/>
      <c r="T2336" s="234"/>
      <c r="U2336" s="234"/>
      <c r="V2336" s="235"/>
      <c r="W2336" s="232"/>
      <c r="X2336" s="232"/>
      <c r="Y2336" s="235"/>
      <c r="Z2336" s="232"/>
      <c r="AA2336" s="232"/>
      <c r="AB2336" s="232"/>
      <c r="AC2336" s="232"/>
      <c r="AD2336" s="269"/>
    </row>
    <row r="2337" spans="2:30">
      <c r="B2337" s="66" t="e">
        <f>LEFT(VLOOKUP(K2337,'TCon08 al 2019-02-26'!$A$1:$H$68,6,0),6)</f>
        <v>#N/A</v>
      </c>
      <c r="C2337" s="66" t="e">
        <f t="shared" si="159"/>
        <v>#N/A</v>
      </c>
      <c r="D2337" s="66" t="e">
        <f>VLOOKUP(K2337,'TCon08 al 2019-02-26'!$A$1:$H$68,8,0)</f>
        <v>#N/A</v>
      </c>
      <c r="E2337" s="221">
        <f t="shared" si="160"/>
        <v>1900</v>
      </c>
      <c r="F2337" s="66">
        <f t="shared" si="161"/>
        <v>0</v>
      </c>
      <c r="G2337" s="10" t="str">
        <f t="shared" si="162"/>
        <v>19000</v>
      </c>
      <c r="H2337" s="232"/>
      <c r="I2337" s="232"/>
      <c r="J2337" s="232"/>
      <c r="K2337" s="232"/>
      <c r="L2337" s="232"/>
      <c r="M2337" s="233"/>
      <c r="N2337" s="241"/>
      <c r="O2337" s="241"/>
      <c r="P2337" s="242"/>
      <c r="Q2337" s="234"/>
      <c r="R2337" s="235"/>
      <c r="S2337" s="232"/>
      <c r="T2337" s="234"/>
      <c r="U2337" s="234"/>
      <c r="V2337" s="235"/>
      <c r="W2337" s="232"/>
      <c r="X2337" s="232"/>
      <c r="Y2337" s="235"/>
      <c r="Z2337" s="232"/>
      <c r="AA2337" s="232"/>
      <c r="AB2337" s="232"/>
      <c r="AC2337" s="232"/>
      <c r="AD2337" s="269"/>
    </row>
    <row r="2338" spans="2:30">
      <c r="B2338" s="66" t="e">
        <f>LEFT(VLOOKUP(K2338,'TCon08 al 2019-02-26'!$A$1:$H$68,6,0),6)</f>
        <v>#N/A</v>
      </c>
      <c r="C2338" s="66" t="e">
        <f t="shared" si="159"/>
        <v>#N/A</v>
      </c>
      <c r="D2338" s="66" t="e">
        <f>VLOOKUP(K2338,'TCon08 al 2019-02-26'!$A$1:$H$68,8,0)</f>
        <v>#N/A</v>
      </c>
      <c r="E2338" s="221">
        <f t="shared" si="160"/>
        <v>1900</v>
      </c>
      <c r="F2338" s="66">
        <f t="shared" si="161"/>
        <v>0</v>
      </c>
      <c r="G2338" s="10" t="str">
        <f t="shared" si="162"/>
        <v>19000</v>
      </c>
      <c r="H2338" s="232"/>
      <c r="I2338" s="232"/>
      <c r="J2338" s="232"/>
      <c r="K2338" s="232"/>
      <c r="L2338" s="232"/>
      <c r="M2338" s="233"/>
      <c r="N2338" s="241"/>
      <c r="O2338" s="241"/>
      <c r="P2338" s="242"/>
      <c r="Q2338" s="234"/>
      <c r="R2338" s="235"/>
      <c r="S2338" s="232"/>
      <c r="T2338" s="234"/>
      <c r="U2338" s="234"/>
      <c r="V2338" s="235"/>
      <c r="W2338" s="232"/>
      <c r="X2338" s="232"/>
      <c r="Y2338" s="235"/>
      <c r="Z2338" s="232"/>
      <c r="AA2338" s="232"/>
      <c r="AB2338" s="232"/>
      <c r="AC2338" s="232"/>
      <c r="AD2338" s="269"/>
    </row>
    <row r="2339" spans="2:30">
      <c r="B2339" s="66" t="e">
        <f>LEFT(VLOOKUP(K2339,'TCon08 al 2019-02-26'!$A$1:$H$68,6,0),6)</f>
        <v>#N/A</v>
      </c>
      <c r="C2339" s="66" t="e">
        <f t="shared" si="159"/>
        <v>#N/A</v>
      </c>
      <c r="D2339" s="66" t="e">
        <f>VLOOKUP(K2339,'TCon08 al 2019-02-26'!$A$1:$H$68,8,0)</f>
        <v>#N/A</v>
      </c>
      <c r="E2339" s="221">
        <f t="shared" si="160"/>
        <v>1900</v>
      </c>
      <c r="F2339" s="66">
        <f t="shared" si="161"/>
        <v>0</v>
      </c>
      <c r="G2339" s="10" t="str">
        <f t="shared" si="162"/>
        <v>19000</v>
      </c>
      <c r="H2339" s="232"/>
      <c r="I2339" s="232"/>
      <c r="J2339" s="232"/>
      <c r="K2339" s="232"/>
      <c r="L2339" s="232"/>
      <c r="M2339" s="233"/>
      <c r="N2339" s="241"/>
      <c r="O2339" s="241"/>
      <c r="P2339" s="242"/>
      <c r="Q2339" s="234"/>
      <c r="R2339" s="235"/>
      <c r="S2339" s="232"/>
      <c r="T2339" s="234"/>
      <c r="U2339" s="234"/>
      <c r="V2339" s="235"/>
      <c r="W2339" s="232"/>
      <c r="X2339" s="232"/>
      <c r="Y2339" s="235"/>
      <c r="Z2339" s="232"/>
      <c r="AA2339" s="232"/>
      <c r="AB2339" s="232"/>
      <c r="AC2339" s="232"/>
      <c r="AD2339" s="269"/>
    </row>
    <row r="2340" spans="2:30">
      <c r="B2340" s="66" t="e">
        <f>LEFT(VLOOKUP(K2340,'TCon08 al 2019-02-26'!$A$1:$H$68,6,0),6)</f>
        <v>#N/A</v>
      </c>
      <c r="C2340" s="66" t="e">
        <f t="shared" si="159"/>
        <v>#N/A</v>
      </c>
      <c r="D2340" s="66" t="e">
        <f>VLOOKUP(K2340,'TCon08 al 2019-02-26'!$A$1:$H$68,8,0)</f>
        <v>#N/A</v>
      </c>
      <c r="E2340" s="221">
        <f t="shared" si="160"/>
        <v>1900</v>
      </c>
      <c r="F2340" s="66">
        <f t="shared" si="161"/>
        <v>0</v>
      </c>
      <c r="G2340" s="10" t="str">
        <f t="shared" si="162"/>
        <v>19000</v>
      </c>
      <c r="H2340" s="232"/>
      <c r="I2340" s="232"/>
      <c r="J2340" s="232"/>
      <c r="K2340" s="232"/>
      <c r="L2340" s="232"/>
      <c r="M2340" s="233"/>
      <c r="N2340" s="241"/>
      <c r="O2340" s="241"/>
      <c r="P2340" s="242"/>
      <c r="Q2340" s="234"/>
      <c r="R2340" s="235"/>
      <c r="S2340" s="232"/>
      <c r="T2340" s="234"/>
      <c r="U2340" s="234"/>
      <c r="V2340" s="235"/>
      <c r="W2340" s="232"/>
      <c r="X2340" s="232"/>
      <c r="Y2340" s="235"/>
      <c r="Z2340" s="232"/>
      <c r="AA2340" s="232"/>
      <c r="AB2340" s="232"/>
      <c r="AC2340" s="232"/>
      <c r="AD2340" s="269"/>
    </row>
    <row r="2341" spans="2:30">
      <c r="B2341" s="66" t="e">
        <f>LEFT(VLOOKUP(K2341,'TCon08 al 2019-02-26'!$A$1:$H$68,6,0),6)</f>
        <v>#N/A</v>
      </c>
      <c r="C2341" s="66" t="e">
        <f t="shared" si="159"/>
        <v>#N/A</v>
      </c>
      <c r="D2341" s="66" t="e">
        <f>VLOOKUP(K2341,'TCon08 al 2019-02-26'!$A$1:$H$68,8,0)</f>
        <v>#N/A</v>
      </c>
      <c r="E2341" s="221">
        <f t="shared" si="160"/>
        <v>1900</v>
      </c>
      <c r="F2341" s="66">
        <f t="shared" si="161"/>
        <v>0</v>
      </c>
      <c r="G2341" s="10" t="str">
        <f t="shared" si="162"/>
        <v>19000</v>
      </c>
      <c r="H2341" s="232"/>
      <c r="I2341" s="232"/>
      <c r="J2341" s="232"/>
      <c r="K2341" s="232"/>
      <c r="L2341" s="232"/>
      <c r="M2341" s="233"/>
      <c r="N2341" s="241"/>
      <c r="O2341" s="241"/>
      <c r="P2341" s="242"/>
      <c r="Q2341" s="234"/>
      <c r="R2341" s="235"/>
      <c r="S2341" s="232"/>
      <c r="T2341" s="234"/>
      <c r="U2341" s="234"/>
      <c r="V2341" s="235"/>
      <c r="W2341" s="232"/>
      <c r="X2341" s="232"/>
      <c r="Y2341" s="235"/>
      <c r="Z2341" s="232"/>
      <c r="AA2341" s="232"/>
      <c r="AB2341" s="232"/>
      <c r="AC2341" s="232"/>
      <c r="AD2341" s="269"/>
    </row>
    <row r="2342" spans="2:30">
      <c r="B2342" s="66" t="e">
        <f>LEFT(VLOOKUP(K2342,'TCon08 al 2019-02-26'!$A$1:$H$68,6,0),6)</f>
        <v>#N/A</v>
      </c>
      <c r="C2342" s="66" t="e">
        <f t="shared" si="159"/>
        <v>#N/A</v>
      </c>
      <c r="D2342" s="66" t="e">
        <f>VLOOKUP(K2342,'TCon08 al 2019-02-26'!$A$1:$H$68,8,0)</f>
        <v>#N/A</v>
      </c>
      <c r="E2342" s="221">
        <f t="shared" si="160"/>
        <v>1900</v>
      </c>
      <c r="F2342" s="66">
        <f t="shared" si="161"/>
        <v>0</v>
      </c>
      <c r="G2342" s="10" t="str">
        <f t="shared" si="162"/>
        <v>19000</v>
      </c>
      <c r="H2342" s="232"/>
      <c r="I2342" s="232"/>
      <c r="J2342" s="232"/>
      <c r="K2342" s="232"/>
      <c r="L2342" s="232"/>
      <c r="M2342" s="233"/>
      <c r="N2342" s="241"/>
      <c r="O2342" s="241"/>
      <c r="P2342" s="242"/>
      <c r="Q2342" s="234"/>
      <c r="R2342" s="235"/>
      <c r="S2342" s="232"/>
      <c r="T2342" s="234"/>
      <c r="U2342" s="234"/>
      <c r="V2342" s="235"/>
      <c r="W2342" s="232"/>
      <c r="X2342" s="232"/>
      <c r="Y2342" s="235"/>
      <c r="Z2342" s="232"/>
      <c r="AA2342" s="232"/>
      <c r="AB2342" s="232"/>
      <c r="AC2342" s="232"/>
      <c r="AD2342" s="269"/>
    </row>
    <row r="2343" spans="2:30">
      <c r="B2343" s="66" t="e">
        <f>LEFT(VLOOKUP(K2343,'TCon08 al 2019-02-26'!$A$1:$H$68,6,0),6)</f>
        <v>#N/A</v>
      </c>
      <c r="C2343" s="66" t="e">
        <f t="shared" si="159"/>
        <v>#N/A</v>
      </c>
      <c r="D2343" s="66" t="e">
        <f>VLOOKUP(K2343,'TCon08 al 2019-02-26'!$A$1:$H$68,8,0)</f>
        <v>#N/A</v>
      </c>
      <c r="E2343" s="221">
        <f t="shared" si="160"/>
        <v>1900</v>
      </c>
      <c r="F2343" s="66">
        <f t="shared" si="161"/>
        <v>0</v>
      </c>
      <c r="G2343" s="10" t="str">
        <f t="shared" si="162"/>
        <v>19000</v>
      </c>
      <c r="H2343" s="232"/>
      <c r="I2343" s="232"/>
      <c r="J2343" s="232"/>
      <c r="K2343" s="232"/>
      <c r="L2343" s="232"/>
      <c r="M2343" s="233"/>
      <c r="N2343" s="241"/>
      <c r="O2343" s="241"/>
      <c r="P2343" s="242"/>
      <c r="Q2343" s="234"/>
      <c r="R2343" s="235"/>
      <c r="S2343" s="232"/>
      <c r="T2343" s="234"/>
      <c r="U2343" s="234"/>
      <c r="V2343" s="235"/>
      <c r="W2343" s="232"/>
      <c r="X2343" s="232"/>
      <c r="Y2343" s="235"/>
      <c r="Z2343" s="232"/>
      <c r="AA2343" s="232"/>
      <c r="AB2343" s="232"/>
      <c r="AC2343" s="232"/>
      <c r="AD2343" s="269"/>
    </row>
    <row r="2344" spans="2:30">
      <c r="B2344" s="66" t="e">
        <f>LEFT(VLOOKUP(K2344,'TCon08 al 2019-02-26'!$A$1:$H$68,6,0),6)</f>
        <v>#N/A</v>
      </c>
      <c r="C2344" s="66" t="e">
        <f t="shared" si="159"/>
        <v>#N/A</v>
      </c>
      <c r="D2344" s="66" t="e">
        <f>VLOOKUP(K2344,'TCon08 al 2019-02-26'!$A$1:$H$68,8,0)</f>
        <v>#N/A</v>
      </c>
      <c r="E2344" s="221">
        <f t="shared" si="160"/>
        <v>1900</v>
      </c>
      <c r="F2344" s="66">
        <f t="shared" si="161"/>
        <v>0</v>
      </c>
      <c r="G2344" s="10" t="str">
        <f t="shared" si="162"/>
        <v>19000</v>
      </c>
      <c r="H2344" s="232"/>
      <c r="I2344" s="232"/>
      <c r="J2344" s="232"/>
      <c r="K2344" s="232"/>
      <c r="L2344" s="232"/>
      <c r="M2344" s="233"/>
      <c r="N2344" s="241"/>
      <c r="O2344" s="241"/>
      <c r="P2344" s="242"/>
      <c r="Q2344" s="234"/>
      <c r="R2344" s="235"/>
      <c r="S2344" s="232"/>
      <c r="T2344" s="234"/>
      <c r="U2344" s="234"/>
      <c r="V2344" s="235"/>
      <c r="W2344" s="232"/>
      <c r="X2344" s="232"/>
      <c r="Y2344" s="235"/>
      <c r="Z2344" s="232"/>
      <c r="AA2344" s="232"/>
      <c r="AB2344" s="232"/>
      <c r="AC2344" s="232"/>
      <c r="AD2344" s="269"/>
    </row>
    <row r="2345" spans="2:30">
      <c r="B2345" s="66" t="e">
        <f>LEFT(VLOOKUP(K2345,'TCon08 al 2019-02-26'!$A$1:$H$68,6,0),6)</f>
        <v>#N/A</v>
      </c>
      <c r="C2345" s="66" t="e">
        <f t="shared" si="159"/>
        <v>#N/A</v>
      </c>
      <c r="D2345" s="66" t="e">
        <f>VLOOKUP(K2345,'TCon08 al 2019-02-26'!$A$1:$H$68,8,0)</f>
        <v>#N/A</v>
      </c>
      <c r="E2345" s="221">
        <f t="shared" si="160"/>
        <v>1900</v>
      </c>
      <c r="F2345" s="66">
        <f t="shared" si="161"/>
        <v>0</v>
      </c>
      <c r="G2345" s="10" t="str">
        <f t="shared" si="162"/>
        <v>19000</v>
      </c>
      <c r="H2345" s="232"/>
      <c r="I2345" s="232"/>
      <c r="J2345" s="232"/>
      <c r="K2345" s="232"/>
      <c r="L2345" s="232"/>
      <c r="M2345" s="233"/>
      <c r="N2345" s="241"/>
      <c r="O2345" s="241"/>
      <c r="P2345" s="242"/>
      <c r="Q2345" s="234"/>
      <c r="R2345" s="235"/>
      <c r="S2345" s="232"/>
      <c r="T2345" s="234"/>
      <c r="U2345" s="234"/>
      <c r="V2345" s="235"/>
      <c r="W2345" s="232"/>
      <c r="X2345" s="232"/>
      <c r="Y2345" s="235"/>
      <c r="Z2345" s="232"/>
      <c r="AA2345" s="232"/>
      <c r="AB2345" s="232"/>
      <c r="AC2345" s="232"/>
      <c r="AD2345" s="269"/>
    </row>
    <row r="2346" spans="2:30">
      <c r="B2346" s="66" t="e">
        <f>LEFT(VLOOKUP(K2346,'TCon08 al 2019-02-26'!$A$1:$H$68,6,0),6)</f>
        <v>#N/A</v>
      </c>
      <c r="C2346" s="66" t="e">
        <f t="shared" si="159"/>
        <v>#N/A</v>
      </c>
      <c r="D2346" s="66" t="e">
        <f>VLOOKUP(K2346,'TCon08 al 2019-02-26'!$A$1:$H$68,8,0)</f>
        <v>#N/A</v>
      </c>
      <c r="E2346" s="221">
        <f t="shared" si="160"/>
        <v>1900</v>
      </c>
      <c r="F2346" s="66">
        <f t="shared" si="161"/>
        <v>0</v>
      </c>
      <c r="G2346" s="10" t="str">
        <f t="shared" si="162"/>
        <v>19000</v>
      </c>
      <c r="H2346" s="232"/>
      <c r="I2346" s="232"/>
      <c r="J2346" s="232"/>
      <c r="K2346" s="232"/>
      <c r="L2346" s="232"/>
      <c r="M2346" s="233"/>
      <c r="N2346" s="241"/>
      <c r="O2346" s="241"/>
      <c r="P2346" s="242"/>
      <c r="Q2346" s="234"/>
      <c r="R2346" s="235"/>
      <c r="S2346" s="232"/>
      <c r="T2346" s="234"/>
      <c r="U2346" s="234"/>
      <c r="V2346" s="235"/>
      <c r="W2346" s="232"/>
      <c r="X2346" s="232"/>
      <c r="Y2346" s="235"/>
      <c r="Z2346" s="232"/>
      <c r="AA2346" s="232"/>
      <c r="AB2346" s="232"/>
      <c r="AC2346" s="232"/>
      <c r="AD2346" s="269"/>
    </row>
    <row r="2347" spans="2:30">
      <c r="B2347" s="66" t="e">
        <f>LEFT(VLOOKUP(K2347,'TCon08 al 2019-02-26'!$A$1:$H$68,6,0),6)</f>
        <v>#N/A</v>
      </c>
      <c r="C2347" s="66" t="e">
        <f t="shared" si="159"/>
        <v>#N/A</v>
      </c>
      <c r="D2347" s="66" t="e">
        <f>VLOOKUP(K2347,'TCon08 al 2019-02-26'!$A$1:$H$68,8,0)</f>
        <v>#N/A</v>
      </c>
      <c r="E2347" s="221">
        <f t="shared" si="160"/>
        <v>1900</v>
      </c>
      <c r="F2347" s="66">
        <f t="shared" si="161"/>
        <v>0</v>
      </c>
      <c r="G2347" s="10" t="str">
        <f t="shared" si="162"/>
        <v>19000</v>
      </c>
      <c r="H2347" s="232"/>
      <c r="I2347" s="232"/>
      <c r="J2347" s="232"/>
      <c r="K2347" s="232"/>
      <c r="L2347" s="232"/>
      <c r="M2347" s="233"/>
      <c r="N2347" s="241"/>
      <c r="O2347" s="241"/>
      <c r="P2347" s="242"/>
      <c r="Q2347" s="234"/>
      <c r="R2347" s="235"/>
      <c r="S2347" s="232"/>
      <c r="T2347" s="234"/>
      <c r="U2347" s="234"/>
      <c r="V2347" s="235"/>
      <c r="W2347" s="232"/>
      <c r="X2347" s="232"/>
      <c r="Y2347" s="235"/>
      <c r="Z2347" s="232"/>
      <c r="AA2347" s="232"/>
      <c r="AB2347" s="232"/>
      <c r="AC2347" s="232"/>
      <c r="AD2347" s="269"/>
    </row>
    <row r="2348" spans="2:30">
      <c r="B2348" s="66" t="e">
        <f>LEFT(VLOOKUP(K2348,'TCon08 al 2019-02-26'!$A$1:$H$68,6,0),6)</f>
        <v>#N/A</v>
      </c>
      <c r="C2348" s="66" t="e">
        <f t="shared" si="159"/>
        <v>#N/A</v>
      </c>
      <c r="D2348" s="66" t="e">
        <f>VLOOKUP(K2348,'TCon08 al 2019-02-26'!$A$1:$H$68,8,0)</f>
        <v>#N/A</v>
      </c>
      <c r="E2348" s="221">
        <f t="shared" si="160"/>
        <v>1900</v>
      </c>
      <c r="F2348" s="66">
        <f t="shared" si="161"/>
        <v>0</v>
      </c>
      <c r="G2348" s="10" t="str">
        <f t="shared" si="162"/>
        <v>19000</v>
      </c>
      <c r="H2348" s="232"/>
      <c r="I2348" s="232"/>
      <c r="J2348" s="232"/>
      <c r="K2348" s="232"/>
      <c r="L2348" s="232"/>
      <c r="M2348" s="233"/>
      <c r="N2348" s="241"/>
      <c r="O2348" s="241"/>
      <c r="P2348" s="242"/>
      <c r="Q2348" s="234"/>
      <c r="R2348" s="235"/>
      <c r="S2348" s="232"/>
      <c r="T2348" s="234"/>
      <c r="U2348" s="234"/>
      <c r="V2348" s="235"/>
      <c r="W2348" s="232"/>
      <c r="X2348" s="232"/>
      <c r="Y2348" s="235"/>
      <c r="Z2348" s="232"/>
      <c r="AA2348" s="232"/>
      <c r="AB2348" s="232"/>
      <c r="AC2348" s="232"/>
      <c r="AD2348" s="269"/>
    </row>
    <row r="2349" spans="2:30">
      <c r="B2349" s="66" t="e">
        <f>LEFT(VLOOKUP(K2349,'TCon08 al 2019-02-26'!$A$1:$H$68,6,0),6)</f>
        <v>#N/A</v>
      </c>
      <c r="C2349" s="66" t="e">
        <f t="shared" si="159"/>
        <v>#N/A</v>
      </c>
      <c r="D2349" s="66" t="e">
        <f>VLOOKUP(K2349,'TCon08 al 2019-02-26'!$A$1:$H$68,8,0)</f>
        <v>#N/A</v>
      </c>
      <c r="E2349" s="221">
        <f t="shared" si="160"/>
        <v>1900</v>
      </c>
      <c r="F2349" s="66">
        <f t="shared" si="161"/>
        <v>0</v>
      </c>
      <c r="G2349" s="10" t="str">
        <f t="shared" si="162"/>
        <v>19000</v>
      </c>
      <c r="H2349" s="232"/>
      <c r="I2349" s="232"/>
      <c r="J2349" s="232"/>
      <c r="K2349" s="232"/>
      <c r="L2349" s="232"/>
      <c r="M2349" s="233"/>
      <c r="N2349" s="241"/>
      <c r="O2349" s="241"/>
      <c r="P2349" s="242"/>
      <c r="Q2349" s="234"/>
      <c r="R2349" s="235"/>
      <c r="S2349" s="232"/>
      <c r="T2349" s="234"/>
      <c r="U2349" s="234"/>
      <c r="V2349" s="235"/>
      <c r="W2349" s="232"/>
      <c r="X2349" s="232"/>
      <c r="Y2349" s="235"/>
      <c r="Z2349" s="232"/>
      <c r="AA2349" s="232"/>
      <c r="AB2349" s="232"/>
      <c r="AC2349" s="232"/>
      <c r="AD2349" s="269"/>
    </row>
    <row r="2350" spans="2:30">
      <c r="B2350" s="66" t="e">
        <f>LEFT(VLOOKUP(K2350,'TCon08 al 2019-02-26'!$A$1:$H$68,6,0),6)</f>
        <v>#N/A</v>
      </c>
      <c r="C2350" s="66" t="e">
        <f t="shared" si="159"/>
        <v>#N/A</v>
      </c>
      <c r="D2350" s="66" t="e">
        <f>VLOOKUP(K2350,'TCon08 al 2019-02-26'!$A$1:$H$68,8,0)</f>
        <v>#N/A</v>
      </c>
      <c r="E2350" s="221">
        <f t="shared" si="160"/>
        <v>1900</v>
      </c>
      <c r="F2350" s="66">
        <f t="shared" si="161"/>
        <v>0</v>
      </c>
      <c r="G2350" s="10" t="str">
        <f t="shared" si="162"/>
        <v>19000</v>
      </c>
      <c r="H2350" s="232"/>
      <c r="I2350" s="232"/>
      <c r="J2350" s="232"/>
      <c r="K2350" s="232"/>
      <c r="L2350" s="232"/>
      <c r="M2350" s="233"/>
      <c r="N2350" s="241"/>
      <c r="O2350" s="241"/>
      <c r="P2350" s="242"/>
      <c r="Q2350" s="234"/>
      <c r="R2350" s="235"/>
      <c r="S2350" s="232"/>
      <c r="T2350" s="234"/>
      <c r="U2350" s="234"/>
      <c r="V2350" s="235"/>
      <c r="W2350" s="232"/>
      <c r="X2350" s="232"/>
      <c r="Y2350" s="235"/>
      <c r="Z2350" s="232"/>
      <c r="AA2350" s="232"/>
      <c r="AB2350" s="232"/>
      <c r="AC2350" s="232"/>
      <c r="AD2350" s="269"/>
    </row>
    <row r="2351" spans="2:30">
      <c r="B2351" s="66" t="e">
        <f>LEFT(VLOOKUP(K2351,'TCon08 al 2019-02-26'!$A$1:$H$68,6,0),6)</f>
        <v>#N/A</v>
      </c>
      <c r="C2351" s="66" t="e">
        <f t="shared" si="159"/>
        <v>#N/A</v>
      </c>
      <c r="D2351" s="66" t="e">
        <f>VLOOKUP(K2351,'TCon08 al 2019-02-26'!$A$1:$H$68,8,0)</f>
        <v>#N/A</v>
      </c>
      <c r="E2351" s="221">
        <f t="shared" si="160"/>
        <v>1900</v>
      </c>
      <c r="F2351" s="66">
        <f t="shared" si="161"/>
        <v>0</v>
      </c>
      <c r="G2351" s="10" t="str">
        <f t="shared" si="162"/>
        <v>19000</v>
      </c>
      <c r="H2351" s="232"/>
      <c r="I2351" s="232"/>
      <c r="J2351" s="232"/>
      <c r="K2351" s="232"/>
      <c r="L2351" s="232"/>
      <c r="M2351" s="233"/>
      <c r="N2351" s="241"/>
      <c r="O2351" s="241"/>
      <c r="P2351" s="242"/>
      <c r="Q2351" s="234"/>
      <c r="R2351" s="235"/>
      <c r="S2351" s="232"/>
      <c r="T2351" s="234"/>
      <c r="U2351" s="234"/>
      <c r="V2351" s="235"/>
      <c r="W2351" s="232"/>
      <c r="X2351" s="232"/>
      <c r="Y2351" s="235"/>
      <c r="Z2351" s="232"/>
      <c r="AA2351" s="232"/>
      <c r="AB2351" s="232"/>
      <c r="AC2351" s="232"/>
      <c r="AD2351" s="269"/>
    </row>
    <row r="2352" spans="2:30">
      <c r="B2352" s="66" t="e">
        <f>LEFT(VLOOKUP(K2352,'TCon08 al 2019-02-26'!$A$1:$H$68,6,0),6)</f>
        <v>#N/A</v>
      </c>
      <c r="C2352" s="66" t="e">
        <f t="shared" si="159"/>
        <v>#N/A</v>
      </c>
      <c r="D2352" s="66" t="e">
        <f>VLOOKUP(K2352,'TCon08 al 2019-02-26'!$A$1:$H$68,8,0)</f>
        <v>#N/A</v>
      </c>
      <c r="E2352" s="221">
        <f t="shared" si="160"/>
        <v>1900</v>
      </c>
      <c r="F2352" s="66">
        <f t="shared" si="161"/>
        <v>0</v>
      </c>
      <c r="G2352" s="10" t="str">
        <f t="shared" si="162"/>
        <v>19000</v>
      </c>
      <c r="H2352" s="232"/>
      <c r="I2352" s="232"/>
      <c r="J2352" s="232"/>
      <c r="K2352" s="232"/>
      <c r="L2352" s="232"/>
      <c r="M2352" s="233"/>
      <c r="N2352" s="241"/>
      <c r="O2352" s="241"/>
      <c r="P2352" s="242"/>
      <c r="Q2352" s="234"/>
      <c r="R2352" s="235"/>
      <c r="S2352" s="232"/>
      <c r="T2352" s="234"/>
      <c r="U2352" s="234"/>
      <c r="V2352" s="235"/>
      <c r="W2352" s="232"/>
      <c r="X2352" s="232"/>
      <c r="Y2352" s="235"/>
      <c r="Z2352" s="232"/>
      <c r="AA2352" s="232"/>
      <c r="AB2352" s="232"/>
      <c r="AC2352" s="232"/>
      <c r="AD2352" s="269"/>
    </row>
    <row r="2353" spans="2:30">
      <c r="B2353" s="66" t="e">
        <f>LEFT(VLOOKUP(K2353,'TCon08 al 2019-02-26'!$A$1:$H$68,6,0),6)</f>
        <v>#N/A</v>
      </c>
      <c r="C2353" s="66" t="e">
        <f t="shared" si="159"/>
        <v>#N/A</v>
      </c>
      <c r="D2353" s="66" t="e">
        <f>VLOOKUP(K2353,'TCon08 al 2019-02-26'!$A$1:$H$68,8,0)</f>
        <v>#N/A</v>
      </c>
      <c r="E2353" s="221">
        <f t="shared" si="160"/>
        <v>1900</v>
      </c>
      <c r="F2353" s="66">
        <f t="shared" si="161"/>
        <v>0</v>
      </c>
      <c r="G2353" s="10" t="str">
        <f t="shared" si="162"/>
        <v>19000</v>
      </c>
      <c r="H2353" s="232"/>
      <c r="I2353" s="232"/>
      <c r="J2353" s="232"/>
      <c r="K2353" s="232"/>
      <c r="L2353" s="232"/>
      <c r="M2353" s="233"/>
      <c r="N2353" s="241"/>
      <c r="O2353" s="241"/>
      <c r="P2353" s="242"/>
      <c r="Q2353" s="234"/>
      <c r="R2353" s="235"/>
      <c r="S2353" s="232"/>
      <c r="T2353" s="234"/>
      <c r="U2353" s="234"/>
      <c r="V2353" s="235"/>
      <c r="W2353" s="232"/>
      <c r="X2353" s="232"/>
      <c r="Y2353" s="235"/>
      <c r="Z2353" s="232"/>
      <c r="AA2353" s="232"/>
      <c r="AB2353" s="232"/>
      <c r="AC2353" s="232"/>
      <c r="AD2353" s="269"/>
    </row>
    <row r="2354" spans="2:30">
      <c r="B2354" s="66" t="e">
        <f>LEFT(VLOOKUP(K2354,'TCon08 al 2019-02-26'!$A$1:$H$68,6,0),6)</f>
        <v>#N/A</v>
      </c>
      <c r="C2354" s="66" t="e">
        <f t="shared" si="159"/>
        <v>#N/A</v>
      </c>
      <c r="D2354" s="66" t="e">
        <f>VLOOKUP(K2354,'TCon08 al 2019-02-26'!$A$1:$H$68,8,0)</f>
        <v>#N/A</v>
      </c>
      <c r="E2354" s="221">
        <f t="shared" si="160"/>
        <v>1900</v>
      </c>
      <c r="F2354" s="66">
        <f t="shared" si="161"/>
        <v>0</v>
      </c>
      <c r="G2354" s="10" t="str">
        <f t="shared" si="162"/>
        <v>19000</v>
      </c>
      <c r="H2354" s="232"/>
      <c r="I2354" s="232"/>
      <c r="J2354" s="232"/>
      <c r="K2354" s="232"/>
      <c r="L2354" s="232"/>
      <c r="M2354" s="233"/>
      <c r="N2354" s="241"/>
      <c r="O2354" s="241"/>
      <c r="P2354" s="242"/>
      <c r="Q2354" s="234"/>
      <c r="R2354" s="235"/>
      <c r="S2354" s="232"/>
      <c r="T2354" s="234"/>
      <c r="U2354" s="234"/>
      <c r="V2354" s="235"/>
      <c r="W2354" s="232"/>
      <c r="X2354" s="232"/>
      <c r="Y2354" s="235"/>
      <c r="Z2354" s="232"/>
      <c r="AA2354" s="232"/>
      <c r="AB2354" s="232"/>
      <c r="AC2354" s="232"/>
      <c r="AD2354" s="269"/>
    </row>
    <row r="2355" spans="2:30">
      <c r="B2355" s="66" t="e">
        <f>LEFT(VLOOKUP(K2355,'TCon08 al 2019-02-26'!$A$1:$H$68,6,0),6)</f>
        <v>#N/A</v>
      </c>
      <c r="C2355" s="66" t="e">
        <f t="shared" si="159"/>
        <v>#N/A</v>
      </c>
      <c r="D2355" s="66" t="e">
        <f>VLOOKUP(K2355,'TCon08 al 2019-02-26'!$A$1:$H$68,8,0)</f>
        <v>#N/A</v>
      </c>
      <c r="E2355" s="221">
        <f t="shared" si="160"/>
        <v>1900</v>
      </c>
      <c r="F2355" s="66">
        <f t="shared" si="161"/>
        <v>0</v>
      </c>
      <c r="G2355" s="10" t="str">
        <f t="shared" si="162"/>
        <v>19000</v>
      </c>
      <c r="H2355" s="232"/>
      <c r="I2355" s="232"/>
      <c r="J2355" s="232"/>
      <c r="K2355" s="232"/>
      <c r="L2355" s="232"/>
      <c r="M2355" s="233"/>
      <c r="N2355" s="241"/>
      <c r="O2355" s="241"/>
      <c r="P2355" s="242"/>
      <c r="Q2355" s="234"/>
      <c r="R2355" s="235"/>
      <c r="S2355" s="232"/>
      <c r="T2355" s="234"/>
      <c r="U2355" s="234"/>
      <c r="V2355" s="235"/>
      <c r="W2355" s="232"/>
      <c r="X2355" s="232"/>
      <c r="Y2355" s="235"/>
      <c r="Z2355" s="232"/>
      <c r="AA2355" s="232"/>
      <c r="AB2355" s="232"/>
      <c r="AC2355" s="232"/>
      <c r="AD2355" s="269"/>
    </row>
    <row r="2356" spans="2:30">
      <c r="B2356" s="66" t="e">
        <f>LEFT(VLOOKUP(K2356,'TCon08 al 2019-02-26'!$A$1:$H$68,6,0),6)</f>
        <v>#N/A</v>
      </c>
      <c r="C2356" s="66" t="e">
        <f t="shared" si="159"/>
        <v>#N/A</v>
      </c>
      <c r="D2356" s="66" t="e">
        <f>VLOOKUP(K2356,'TCon08 al 2019-02-26'!$A$1:$H$68,8,0)</f>
        <v>#N/A</v>
      </c>
      <c r="E2356" s="221">
        <f t="shared" si="160"/>
        <v>1900</v>
      </c>
      <c r="F2356" s="66">
        <f t="shared" si="161"/>
        <v>0</v>
      </c>
      <c r="G2356" s="10" t="str">
        <f t="shared" si="162"/>
        <v>19000</v>
      </c>
      <c r="H2356" s="232"/>
      <c r="I2356" s="232"/>
      <c r="J2356" s="232"/>
      <c r="K2356" s="232"/>
      <c r="L2356" s="232"/>
      <c r="M2356" s="233"/>
      <c r="N2356" s="241"/>
      <c r="O2356" s="241"/>
      <c r="P2356" s="242"/>
      <c r="Q2356" s="234"/>
      <c r="R2356" s="235"/>
      <c r="S2356" s="232"/>
      <c r="T2356" s="234"/>
      <c r="U2356" s="234"/>
      <c r="V2356" s="235"/>
      <c r="W2356" s="232"/>
      <c r="X2356" s="232"/>
      <c r="Y2356" s="235"/>
      <c r="Z2356" s="232"/>
      <c r="AA2356" s="232"/>
      <c r="AB2356" s="232"/>
      <c r="AC2356" s="232"/>
      <c r="AD2356" s="269"/>
    </row>
    <row r="2357" spans="2:30">
      <c r="B2357" s="66" t="e">
        <f>LEFT(VLOOKUP(K2357,'TCon08 al 2019-02-26'!$A$1:$H$68,6,0),6)</f>
        <v>#N/A</v>
      </c>
      <c r="C2357" s="66" t="e">
        <f t="shared" si="159"/>
        <v>#N/A</v>
      </c>
      <c r="D2357" s="66" t="e">
        <f>VLOOKUP(K2357,'TCon08 al 2019-02-26'!$A$1:$H$68,8,0)</f>
        <v>#N/A</v>
      </c>
      <c r="E2357" s="221">
        <f t="shared" si="160"/>
        <v>1900</v>
      </c>
      <c r="F2357" s="66">
        <f t="shared" si="161"/>
        <v>0</v>
      </c>
      <c r="G2357" s="10" t="str">
        <f t="shared" si="162"/>
        <v>19000</v>
      </c>
      <c r="H2357" s="232"/>
      <c r="I2357" s="232"/>
      <c r="J2357" s="232"/>
      <c r="K2357" s="232"/>
      <c r="L2357" s="232"/>
      <c r="M2357" s="233"/>
      <c r="N2357" s="241"/>
      <c r="O2357" s="241"/>
      <c r="P2357" s="242"/>
      <c r="Q2357" s="234"/>
      <c r="R2357" s="235"/>
      <c r="S2357" s="232"/>
      <c r="T2357" s="234"/>
      <c r="U2357" s="234"/>
      <c r="V2357" s="235"/>
      <c r="W2357" s="232"/>
      <c r="X2357" s="232"/>
      <c r="Y2357" s="235"/>
      <c r="Z2357" s="232"/>
      <c r="AA2357" s="232"/>
      <c r="AB2357" s="232"/>
      <c r="AC2357" s="232"/>
      <c r="AD2357" s="269"/>
    </row>
    <row r="2358" spans="2:30">
      <c r="B2358" s="66" t="e">
        <f>LEFT(VLOOKUP(K2358,'TCon08 al 2019-02-26'!$A$1:$H$68,6,0),6)</f>
        <v>#N/A</v>
      </c>
      <c r="C2358" s="66" t="e">
        <f t="shared" si="159"/>
        <v>#N/A</v>
      </c>
      <c r="D2358" s="66" t="e">
        <f>VLOOKUP(K2358,'TCon08 al 2019-02-26'!$A$1:$H$68,8,0)</f>
        <v>#N/A</v>
      </c>
      <c r="E2358" s="221">
        <f t="shared" si="160"/>
        <v>1900</v>
      </c>
      <c r="F2358" s="66">
        <f t="shared" si="161"/>
        <v>0</v>
      </c>
      <c r="G2358" s="10" t="str">
        <f t="shared" si="162"/>
        <v>19000</v>
      </c>
      <c r="H2358" s="232"/>
      <c r="I2358" s="232"/>
      <c r="J2358" s="232"/>
      <c r="K2358" s="232"/>
      <c r="L2358" s="232"/>
      <c r="M2358" s="233"/>
      <c r="N2358" s="241"/>
      <c r="O2358" s="241"/>
      <c r="P2358" s="242"/>
      <c r="Q2358" s="234"/>
      <c r="R2358" s="235"/>
      <c r="S2358" s="232"/>
      <c r="T2358" s="234"/>
      <c r="U2358" s="234"/>
      <c r="V2358" s="235"/>
      <c r="W2358" s="232"/>
      <c r="X2358" s="232"/>
      <c r="Y2358" s="235"/>
      <c r="Z2358" s="232"/>
      <c r="AA2358" s="232"/>
      <c r="AB2358" s="232"/>
      <c r="AC2358" s="232"/>
      <c r="AD2358" s="269"/>
    </row>
    <row r="2359" spans="2:30">
      <c r="B2359" s="66" t="e">
        <f>LEFT(VLOOKUP(K2359,'TCon08 al 2019-02-26'!$A$1:$H$68,6,0),6)</f>
        <v>#N/A</v>
      </c>
      <c r="C2359" s="66" t="e">
        <f t="shared" ref="C2359:C2422" si="163">CONCATENATE(MID(B2359,1,1),".",MID(B2359,2,1),".",MID(B2359,3,2),".",MID(B2359,5,2))</f>
        <v>#N/A</v>
      </c>
      <c r="D2359" s="66" t="e">
        <f>VLOOKUP(K2359,'TCon08 al 2019-02-26'!$A$1:$H$68,8,0)</f>
        <v>#N/A</v>
      </c>
      <c r="E2359" s="221">
        <f t="shared" ref="E2359:E2422" si="164">YEAR(J2359)</f>
        <v>1900</v>
      </c>
      <c r="F2359" s="66">
        <f t="shared" si="161"/>
        <v>0</v>
      </c>
      <c r="G2359" s="10" t="str">
        <f t="shared" si="162"/>
        <v>19000</v>
      </c>
      <c r="H2359" s="232"/>
      <c r="I2359" s="232"/>
      <c r="J2359" s="232"/>
      <c r="K2359" s="232"/>
      <c r="L2359" s="232"/>
      <c r="M2359" s="233"/>
      <c r="N2359" s="241"/>
      <c r="O2359" s="241"/>
      <c r="P2359" s="242"/>
      <c r="Q2359" s="234"/>
      <c r="R2359" s="235"/>
      <c r="S2359" s="232"/>
      <c r="T2359" s="234"/>
      <c r="U2359" s="234"/>
      <c r="V2359" s="235"/>
      <c r="W2359" s="232"/>
      <c r="X2359" s="232"/>
      <c r="Y2359" s="235"/>
      <c r="Z2359" s="232"/>
      <c r="AA2359" s="232"/>
      <c r="AB2359" s="232"/>
      <c r="AC2359" s="232"/>
      <c r="AD2359" s="269"/>
    </row>
    <row r="2360" spans="2:30">
      <c r="B2360" s="66" t="e">
        <f>LEFT(VLOOKUP(K2360,'TCon08 al 2019-02-26'!$A$1:$H$68,6,0),6)</f>
        <v>#N/A</v>
      </c>
      <c r="C2360" s="66" t="e">
        <f t="shared" si="163"/>
        <v>#N/A</v>
      </c>
      <c r="D2360" s="66" t="e">
        <f>VLOOKUP(K2360,'TCon08 al 2019-02-26'!$A$1:$H$68,8,0)</f>
        <v>#N/A</v>
      </c>
      <c r="E2360" s="221">
        <f t="shared" si="164"/>
        <v>1900</v>
      </c>
      <c r="F2360" s="66">
        <f t="shared" si="161"/>
        <v>0</v>
      </c>
      <c r="G2360" s="10" t="str">
        <f t="shared" si="162"/>
        <v>19000</v>
      </c>
      <c r="H2360" s="232"/>
      <c r="I2360" s="232"/>
      <c r="J2360" s="232"/>
      <c r="K2360" s="232"/>
      <c r="L2360" s="232"/>
      <c r="M2360" s="233"/>
      <c r="N2360" s="241"/>
      <c r="O2360" s="241"/>
      <c r="P2360" s="242"/>
      <c r="Q2360" s="234"/>
      <c r="R2360" s="235"/>
      <c r="S2360" s="232"/>
      <c r="T2360" s="234"/>
      <c r="U2360" s="234"/>
      <c r="V2360" s="235"/>
      <c r="W2360" s="232"/>
      <c r="X2360" s="232"/>
      <c r="Y2360" s="235"/>
      <c r="Z2360" s="232"/>
      <c r="AA2360" s="232"/>
      <c r="AB2360" s="232"/>
      <c r="AC2360" s="232"/>
      <c r="AD2360" s="269"/>
    </row>
    <row r="2361" spans="2:30">
      <c r="B2361" s="66" t="e">
        <f>LEFT(VLOOKUP(K2361,'TCon08 al 2019-02-26'!$A$1:$H$68,6,0),6)</f>
        <v>#N/A</v>
      </c>
      <c r="C2361" s="66" t="e">
        <f t="shared" si="163"/>
        <v>#N/A</v>
      </c>
      <c r="D2361" s="66" t="e">
        <f>VLOOKUP(K2361,'TCon08 al 2019-02-26'!$A$1:$H$68,8,0)</f>
        <v>#N/A</v>
      </c>
      <c r="E2361" s="221">
        <f t="shared" si="164"/>
        <v>1900</v>
      </c>
      <c r="F2361" s="66">
        <f t="shared" si="161"/>
        <v>0</v>
      </c>
      <c r="G2361" s="10" t="str">
        <f t="shared" si="162"/>
        <v>19000</v>
      </c>
      <c r="H2361" s="232"/>
      <c r="I2361" s="232"/>
      <c r="J2361" s="232"/>
      <c r="K2361" s="232"/>
      <c r="L2361" s="232"/>
      <c r="M2361" s="233"/>
      <c r="N2361" s="241"/>
      <c r="O2361" s="241"/>
      <c r="P2361" s="242"/>
      <c r="Q2361" s="234"/>
      <c r="R2361" s="235"/>
      <c r="S2361" s="232"/>
      <c r="T2361" s="234"/>
      <c r="U2361" s="234"/>
      <c r="V2361" s="235"/>
      <c r="W2361" s="232"/>
      <c r="X2361" s="232"/>
      <c r="Y2361" s="235"/>
      <c r="Z2361" s="232"/>
      <c r="AA2361" s="232"/>
      <c r="AB2361" s="232"/>
      <c r="AC2361" s="232"/>
      <c r="AD2361" s="269"/>
    </row>
    <row r="2362" spans="2:30">
      <c r="B2362" s="66" t="e">
        <f>LEFT(VLOOKUP(K2362,'TCon08 al 2019-02-26'!$A$1:$H$68,6,0),6)</f>
        <v>#N/A</v>
      </c>
      <c r="C2362" s="66" t="e">
        <f t="shared" si="163"/>
        <v>#N/A</v>
      </c>
      <c r="D2362" s="66" t="e">
        <f>VLOOKUP(K2362,'TCon08 al 2019-02-26'!$A$1:$H$68,8,0)</f>
        <v>#N/A</v>
      </c>
      <c r="E2362" s="221">
        <f t="shared" si="164"/>
        <v>1900</v>
      </c>
      <c r="F2362" s="66">
        <f t="shared" si="161"/>
        <v>0</v>
      </c>
      <c r="G2362" s="10" t="str">
        <f t="shared" si="162"/>
        <v>19000</v>
      </c>
      <c r="H2362" s="232"/>
      <c r="I2362" s="232"/>
      <c r="J2362" s="232"/>
      <c r="K2362" s="232"/>
      <c r="L2362" s="232"/>
      <c r="M2362" s="233"/>
      <c r="N2362" s="241"/>
      <c r="O2362" s="241"/>
      <c r="P2362" s="242"/>
      <c r="Q2362" s="234"/>
      <c r="R2362" s="235"/>
      <c r="S2362" s="232"/>
      <c r="T2362" s="234"/>
      <c r="U2362" s="234"/>
      <c r="V2362" s="235"/>
      <c r="W2362" s="232"/>
      <c r="X2362" s="232"/>
      <c r="Y2362" s="235"/>
      <c r="Z2362" s="232"/>
      <c r="AA2362" s="232"/>
      <c r="AB2362" s="232"/>
      <c r="AC2362" s="232"/>
      <c r="AD2362" s="269"/>
    </row>
    <row r="2363" spans="2:30">
      <c r="B2363" s="66" t="e">
        <f>LEFT(VLOOKUP(K2363,'TCon08 al 2019-02-26'!$A$1:$H$68,6,0),6)</f>
        <v>#N/A</v>
      </c>
      <c r="C2363" s="66" t="e">
        <f t="shared" si="163"/>
        <v>#N/A</v>
      </c>
      <c r="D2363" s="66" t="e">
        <f>VLOOKUP(K2363,'TCon08 al 2019-02-26'!$A$1:$H$68,8,0)</f>
        <v>#N/A</v>
      </c>
      <c r="E2363" s="221">
        <f t="shared" si="164"/>
        <v>1900</v>
      </c>
      <c r="F2363" s="66">
        <f t="shared" si="161"/>
        <v>0</v>
      </c>
      <c r="G2363" s="10" t="str">
        <f t="shared" si="162"/>
        <v>19000</v>
      </c>
      <c r="H2363" s="232"/>
      <c r="I2363" s="232"/>
      <c r="J2363" s="232"/>
      <c r="K2363" s="232"/>
      <c r="L2363" s="232"/>
      <c r="M2363" s="233"/>
      <c r="N2363" s="241"/>
      <c r="O2363" s="241"/>
      <c r="P2363" s="242"/>
      <c r="Q2363" s="234"/>
      <c r="R2363" s="235"/>
      <c r="S2363" s="232"/>
      <c r="T2363" s="234"/>
      <c r="U2363" s="234"/>
      <c r="V2363" s="235"/>
      <c r="W2363" s="232"/>
      <c r="X2363" s="232"/>
      <c r="Y2363" s="235"/>
      <c r="Z2363" s="232"/>
      <c r="AA2363" s="232"/>
      <c r="AB2363" s="232"/>
      <c r="AC2363" s="232"/>
      <c r="AD2363" s="269"/>
    </row>
    <row r="2364" spans="2:30">
      <c r="B2364" s="66" t="e">
        <f>LEFT(VLOOKUP(K2364,'TCon08 al 2019-02-26'!$A$1:$H$68,6,0),6)</f>
        <v>#N/A</v>
      </c>
      <c r="C2364" s="66" t="e">
        <f t="shared" si="163"/>
        <v>#N/A</v>
      </c>
      <c r="D2364" s="66" t="e">
        <f>VLOOKUP(K2364,'TCon08 al 2019-02-26'!$A$1:$H$68,8,0)</f>
        <v>#N/A</v>
      </c>
      <c r="E2364" s="221">
        <f t="shared" si="164"/>
        <v>1900</v>
      </c>
      <c r="F2364" s="66">
        <f t="shared" si="161"/>
        <v>0</v>
      </c>
      <c r="G2364" s="10" t="str">
        <f t="shared" si="162"/>
        <v>19000</v>
      </c>
      <c r="H2364" s="232"/>
      <c r="I2364" s="232"/>
      <c r="J2364" s="232"/>
      <c r="K2364" s="232"/>
      <c r="L2364" s="232"/>
      <c r="M2364" s="233"/>
      <c r="N2364" s="241"/>
      <c r="O2364" s="241"/>
      <c r="P2364" s="242"/>
      <c r="Q2364" s="234"/>
      <c r="R2364" s="235"/>
      <c r="S2364" s="232"/>
      <c r="T2364" s="234"/>
      <c r="U2364" s="234"/>
      <c r="V2364" s="235"/>
      <c r="W2364" s="232"/>
      <c r="X2364" s="232"/>
      <c r="Y2364" s="235"/>
      <c r="Z2364" s="232"/>
      <c r="AA2364" s="232"/>
      <c r="AB2364" s="232"/>
      <c r="AC2364" s="232"/>
      <c r="AD2364" s="269"/>
    </row>
    <row r="2365" spans="2:30">
      <c r="B2365" s="66" t="e">
        <f>LEFT(VLOOKUP(K2365,'TCon08 al 2019-02-26'!$A$1:$H$68,6,0),6)</f>
        <v>#N/A</v>
      </c>
      <c r="C2365" s="66" t="e">
        <f t="shared" si="163"/>
        <v>#N/A</v>
      </c>
      <c r="D2365" s="66" t="e">
        <f>VLOOKUP(K2365,'TCon08 al 2019-02-26'!$A$1:$H$68,8,0)</f>
        <v>#N/A</v>
      </c>
      <c r="E2365" s="221">
        <f t="shared" si="164"/>
        <v>1900</v>
      </c>
      <c r="F2365" s="66">
        <f t="shared" si="161"/>
        <v>0</v>
      </c>
      <c r="G2365" s="10" t="str">
        <f t="shared" si="162"/>
        <v>19000</v>
      </c>
      <c r="H2365" s="232"/>
      <c r="I2365" s="232"/>
      <c r="J2365" s="232"/>
      <c r="K2365" s="232"/>
      <c r="L2365" s="232"/>
      <c r="M2365" s="233"/>
      <c r="N2365" s="241"/>
      <c r="O2365" s="241"/>
      <c r="P2365" s="242"/>
      <c r="Q2365" s="234"/>
      <c r="R2365" s="235"/>
      <c r="S2365" s="232"/>
      <c r="T2365" s="234"/>
      <c r="U2365" s="234"/>
      <c r="V2365" s="235"/>
      <c r="W2365" s="232"/>
      <c r="X2365" s="232"/>
      <c r="Y2365" s="235"/>
      <c r="Z2365" s="232"/>
      <c r="AA2365" s="232"/>
      <c r="AB2365" s="232"/>
      <c r="AC2365" s="232"/>
      <c r="AD2365" s="269"/>
    </row>
    <row r="2366" spans="2:30">
      <c r="B2366" s="66" t="e">
        <f>LEFT(VLOOKUP(K2366,'TCon08 al 2019-02-26'!$A$1:$H$68,6,0),6)</f>
        <v>#N/A</v>
      </c>
      <c r="C2366" s="66" t="e">
        <f t="shared" si="163"/>
        <v>#N/A</v>
      </c>
      <c r="D2366" s="66" t="e">
        <f>VLOOKUP(K2366,'TCon08 al 2019-02-26'!$A$1:$H$68,8,0)</f>
        <v>#N/A</v>
      </c>
      <c r="E2366" s="221">
        <f t="shared" si="164"/>
        <v>1900</v>
      </c>
      <c r="F2366" s="66">
        <f t="shared" si="161"/>
        <v>0</v>
      </c>
      <c r="G2366" s="10" t="str">
        <f t="shared" si="162"/>
        <v>19000</v>
      </c>
      <c r="H2366" s="232"/>
      <c r="I2366" s="232"/>
      <c r="J2366" s="232"/>
      <c r="K2366" s="232"/>
      <c r="L2366" s="232"/>
      <c r="M2366" s="233"/>
      <c r="N2366" s="241"/>
      <c r="O2366" s="241"/>
      <c r="P2366" s="242"/>
      <c r="Q2366" s="234"/>
      <c r="R2366" s="235"/>
      <c r="S2366" s="232"/>
      <c r="T2366" s="234"/>
      <c r="U2366" s="234"/>
      <c r="V2366" s="235"/>
      <c r="W2366" s="232"/>
      <c r="X2366" s="232"/>
      <c r="Y2366" s="235"/>
      <c r="Z2366" s="232"/>
      <c r="AA2366" s="232"/>
      <c r="AB2366" s="232"/>
      <c r="AC2366" s="232"/>
      <c r="AD2366" s="269"/>
    </row>
    <row r="2367" spans="2:30">
      <c r="B2367" s="66" t="e">
        <f>LEFT(VLOOKUP(K2367,'TCon08 al 2019-02-26'!$A$1:$H$68,6,0),6)</f>
        <v>#N/A</v>
      </c>
      <c r="C2367" s="66" t="e">
        <f t="shared" si="163"/>
        <v>#N/A</v>
      </c>
      <c r="D2367" s="66" t="e">
        <f>VLOOKUP(K2367,'TCon08 al 2019-02-26'!$A$1:$H$68,8,0)</f>
        <v>#N/A</v>
      </c>
      <c r="E2367" s="221">
        <f t="shared" si="164"/>
        <v>1900</v>
      </c>
      <c r="F2367" s="66">
        <f t="shared" si="161"/>
        <v>0</v>
      </c>
      <c r="G2367" s="10" t="str">
        <f t="shared" si="162"/>
        <v>19000</v>
      </c>
      <c r="H2367" s="232"/>
      <c r="I2367" s="232"/>
      <c r="J2367" s="232"/>
      <c r="K2367" s="232"/>
      <c r="L2367" s="232"/>
      <c r="M2367" s="233"/>
      <c r="N2367" s="241"/>
      <c r="O2367" s="241"/>
      <c r="P2367" s="242"/>
      <c r="Q2367" s="234"/>
      <c r="R2367" s="235"/>
      <c r="S2367" s="232"/>
      <c r="T2367" s="234"/>
      <c r="U2367" s="234"/>
      <c r="V2367" s="235"/>
      <c r="W2367" s="232"/>
      <c r="X2367" s="232"/>
      <c r="Y2367" s="235"/>
      <c r="Z2367" s="232"/>
      <c r="AA2367" s="232"/>
      <c r="AB2367" s="232"/>
      <c r="AC2367" s="232"/>
      <c r="AD2367" s="269"/>
    </row>
    <row r="2368" spans="2:30">
      <c r="B2368" s="66" t="e">
        <f>LEFT(VLOOKUP(K2368,'TCon08 al 2019-02-26'!$A$1:$H$68,6,0),6)</f>
        <v>#N/A</v>
      </c>
      <c r="C2368" s="66" t="e">
        <f t="shared" si="163"/>
        <v>#N/A</v>
      </c>
      <c r="D2368" s="66" t="e">
        <f>VLOOKUP(K2368,'TCon08 al 2019-02-26'!$A$1:$H$68,8,0)</f>
        <v>#N/A</v>
      </c>
      <c r="E2368" s="221">
        <f t="shared" si="164"/>
        <v>1900</v>
      </c>
      <c r="F2368" s="66">
        <f t="shared" si="161"/>
        <v>0</v>
      </c>
      <c r="G2368" s="10" t="str">
        <f t="shared" si="162"/>
        <v>19000</v>
      </c>
      <c r="H2368" s="232"/>
      <c r="I2368" s="232"/>
      <c r="J2368" s="232"/>
      <c r="K2368" s="232"/>
      <c r="L2368" s="232"/>
      <c r="M2368" s="233"/>
      <c r="N2368" s="241"/>
      <c r="O2368" s="241"/>
      <c r="P2368" s="242"/>
      <c r="Q2368" s="234"/>
      <c r="R2368" s="235"/>
      <c r="S2368" s="232"/>
      <c r="T2368" s="234"/>
      <c r="U2368" s="234"/>
      <c r="V2368" s="235"/>
      <c r="W2368" s="232"/>
      <c r="X2368" s="232"/>
      <c r="Y2368" s="235"/>
      <c r="Z2368" s="232"/>
      <c r="AA2368" s="232"/>
      <c r="AB2368" s="232"/>
      <c r="AC2368" s="232"/>
      <c r="AD2368" s="269"/>
    </row>
    <row r="2369" spans="2:30">
      <c r="B2369" s="66" t="e">
        <f>LEFT(VLOOKUP(K2369,'TCon08 al 2019-02-26'!$A$1:$H$68,6,0),6)</f>
        <v>#N/A</v>
      </c>
      <c r="C2369" s="66" t="e">
        <f t="shared" si="163"/>
        <v>#N/A</v>
      </c>
      <c r="D2369" s="66" t="e">
        <f>VLOOKUP(K2369,'TCon08 al 2019-02-26'!$A$1:$H$68,8,0)</f>
        <v>#N/A</v>
      </c>
      <c r="E2369" s="221">
        <f t="shared" si="164"/>
        <v>1900</v>
      </c>
      <c r="F2369" s="66">
        <f t="shared" si="161"/>
        <v>0</v>
      </c>
      <c r="G2369" s="10" t="str">
        <f t="shared" si="162"/>
        <v>19000</v>
      </c>
      <c r="H2369" s="232"/>
      <c r="I2369" s="232"/>
      <c r="J2369" s="232"/>
      <c r="K2369" s="232"/>
      <c r="L2369" s="232"/>
      <c r="M2369" s="233"/>
      <c r="N2369" s="241"/>
      <c r="O2369" s="241"/>
      <c r="P2369" s="242"/>
      <c r="Q2369" s="234"/>
      <c r="R2369" s="235"/>
      <c r="S2369" s="232"/>
      <c r="T2369" s="234"/>
      <c r="U2369" s="234"/>
      <c r="V2369" s="235"/>
      <c r="W2369" s="232"/>
      <c r="X2369" s="232"/>
      <c r="Y2369" s="235"/>
      <c r="Z2369" s="232"/>
      <c r="AA2369" s="232"/>
      <c r="AB2369" s="232"/>
      <c r="AC2369" s="232"/>
      <c r="AD2369" s="269"/>
    </row>
    <row r="2370" spans="2:30">
      <c r="B2370" s="66" t="e">
        <f>LEFT(VLOOKUP(K2370,'TCon08 al 2019-02-26'!$A$1:$H$68,6,0),6)</f>
        <v>#N/A</v>
      </c>
      <c r="C2370" s="66" t="e">
        <f t="shared" si="163"/>
        <v>#N/A</v>
      </c>
      <c r="D2370" s="66" t="e">
        <f>VLOOKUP(K2370,'TCon08 al 2019-02-26'!$A$1:$H$68,8,0)</f>
        <v>#N/A</v>
      </c>
      <c r="E2370" s="221">
        <f t="shared" si="164"/>
        <v>1900</v>
      </c>
      <c r="F2370" s="66">
        <f t="shared" si="161"/>
        <v>0</v>
      </c>
      <c r="G2370" s="10" t="str">
        <f t="shared" si="162"/>
        <v>19000</v>
      </c>
      <c r="H2370" s="232"/>
      <c r="I2370" s="232"/>
      <c r="J2370" s="232"/>
      <c r="K2370" s="232"/>
      <c r="L2370" s="232"/>
      <c r="M2370" s="233"/>
      <c r="N2370" s="241"/>
      <c r="O2370" s="241"/>
      <c r="P2370" s="242"/>
      <c r="Q2370" s="234"/>
      <c r="R2370" s="235"/>
      <c r="S2370" s="232"/>
      <c r="T2370" s="234"/>
      <c r="U2370" s="234"/>
      <c r="V2370" s="235"/>
      <c r="W2370" s="232"/>
      <c r="X2370" s="232"/>
      <c r="Y2370" s="235"/>
      <c r="Z2370" s="232"/>
      <c r="AA2370" s="232"/>
      <c r="AB2370" s="232"/>
      <c r="AC2370" s="232"/>
      <c r="AD2370" s="269"/>
    </row>
    <row r="2371" spans="2:30">
      <c r="B2371" s="66" t="e">
        <f>LEFT(VLOOKUP(K2371,'TCon08 al 2019-02-26'!$A$1:$H$68,6,0),6)</f>
        <v>#N/A</v>
      </c>
      <c r="C2371" s="66" t="e">
        <f t="shared" si="163"/>
        <v>#N/A</v>
      </c>
      <c r="D2371" s="66" t="e">
        <f>VLOOKUP(K2371,'TCon08 al 2019-02-26'!$A$1:$H$68,8,0)</f>
        <v>#N/A</v>
      </c>
      <c r="E2371" s="221">
        <f t="shared" si="164"/>
        <v>1900</v>
      </c>
      <c r="F2371" s="66">
        <f t="shared" si="161"/>
        <v>0</v>
      </c>
      <c r="G2371" s="10" t="str">
        <f t="shared" si="162"/>
        <v>19000</v>
      </c>
      <c r="H2371" s="232"/>
      <c r="I2371" s="232"/>
      <c r="J2371" s="232"/>
      <c r="K2371" s="232"/>
      <c r="L2371" s="232"/>
      <c r="M2371" s="233"/>
      <c r="N2371" s="241"/>
      <c r="O2371" s="241"/>
      <c r="P2371" s="242"/>
      <c r="Q2371" s="234"/>
      <c r="R2371" s="235"/>
      <c r="S2371" s="232"/>
      <c r="T2371" s="234"/>
      <c r="U2371" s="234"/>
      <c r="V2371" s="235"/>
      <c r="W2371" s="232"/>
      <c r="X2371" s="232"/>
      <c r="Y2371" s="235"/>
      <c r="Z2371" s="232"/>
      <c r="AA2371" s="232"/>
      <c r="AB2371" s="232"/>
      <c r="AC2371" s="232"/>
      <c r="AD2371" s="269"/>
    </row>
    <row r="2372" spans="2:30">
      <c r="B2372" s="66" t="e">
        <f>LEFT(VLOOKUP(K2372,'TCon08 al 2019-02-26'!$A$1:$H$68,6,0),6)</f>
        <v>#N/A</v>
      </c>
      <c r="C2372" s="66" t="e">
        <f t="shared" si="163"/>
        <v>#N/A</v>
      </c>
      <c r="D2372" s="66" t="e">
        <f>VLOOKUP(K2372,'TCon08 al 2019-02-26'!$A$1:$H$68,8,0)</f>
        <v>#N/A</v>
      </c>
      <c r="E2372" s="221">
        <f t="shared" si="164"/>
        <v>1900</v>
      </c>
      <c r="F2372" s="66">
        <f t="shared" si="161"/>
        <v>0</v>
      </c>
      <c r="G2372" s="10" t="str">
        <f t="shared" si="162"/>
        <v>19000</v>
      </c>
      <c r="H2372" s="232"/>
      <c r="I2372" s="232"/>
      <c r="J2372" s="232"/>
      <c r="K2372" s="232"/>
      <c r="L2372" s="232"/>
      <c r="M2372" s="233"/>
      <c r="N2372" s="241"/>
      <c r="O2372" s="241"/>
      <c r="P2372" s="242"/>
      <c r="Q2372" s="234"/>
      <c r="R2372" s="235"/>
      <c r="S2372" s="232"/>
      <c r="T2372" s="234"/>
      <c r="U2372" s="234"/>
      <c r="V2372" s="235"/>
      <c r="W2372" s="232"/>
      <c r="X2372" s="232"/>
      <c r="Y2372" s="235"/>
      <c r="Z2372" s="232"/>
      <c r="AA2372" s="232"/>
      <c r="AB2372" s="232"/>
      <c r="AC2372" s="232"/>
      <c r="AD2372" s="269"/>
    </row>
    <row r="2373" spans="2:30">
      <c r="B2373" s="66" t="e">
        <f>LEFT(VLOOKUP(K2373,'TCon08 al 2019-02-26'!$A$1:$H$68,6,0),6)</f>
        <v>#N/A</v>
      </c>
      <c r="C2373" s="66" t="e">
        <f t="shared" si="163"/>
        <v>#N/A</v>
      </c>
      <c r="D2373" s="66" t="e">
        <f>VLOOKUP(K2373,'TCon08 al 2019-02-26'!$A$1:$H$68,8,0)</f>
        <v>#N/A</v>
      </c>
      <c r="E2373" s="221">
        <f t="shared" si="164"/>
        <v>1900</v>
      </c>
      <c r="F2373" s="66">
        <f t="shared" ref="F2373:F2436" si="165">+IF(J2373=0,0,MONTH(J2373))</f>
        <v>0</v>
      </c>
      <c r="G2373" s="10" t="str">
        <f t="shared" ref="G2373:G2436" si="166">+E2373&amp;F2373</f>
        <v>19000</v>
      </c>
      <c r="H2373" s="232"/>
      <c r="I2373" s="232"/>
      <c r="J2373" s="232"/>
      <c r="K2373" s="232"/>
      <c r="L2373" s="232"/>
      <c r="M2373" s="233"/>
      <c r="N2373" s="241"/>
      <c r="O2373" s="241"/>
      <c r="P2373" s="242"/>
      <c r="Q2373" s="234"/>
      <c r="R2373" s="235"/>
      <c r="S2373" s="232"/>
      <c r="T2373" s="234"/>
      <c r="U2373" s="234"/>
      <c r="V2373" s="235"/>
      <c r="W2373" s="232"/>
      <c r="X2373" s="232"/>
      <c r="Y2373" s="235"/>
      <c r="Z2373" s="232"/>
      <c r="AA2373" s="232"/>
      <c r="AB2373" s="232"/>
      <c r="AC2373" s="232"/>
      <c r="AD2373" s="269"/>
    </row>
    <row r="2374" spans="2:30">
      <c r="B2374" s="66" t="e">
        <f>LEFT(VLOOKUP(K2374,'TCon08 al 2019-02-26'!$A$1:$H$68,6,0),6)</f>
        <v>#N/A</v>
      </c>
      <c r="C2374" s="66" t="e">
        <f t="shared" si="163"/>
        <v>#N/A</v>
      </c>
      <c r="D2374" s="66" t="e">
        <f>VLOOKUP(K2374,'TCon08 al 2019-02-26'!$A$1:$H$68,8,0)</f>
        <v>#N/A</v>
      </c>
      <c r="E2374" s="221">
        <f t="shared" si="164"/>
        <v>1900</v>
      </c>
      <c r="F2374" s="66">
        <f t="shared" si="165"/>
        <v>0</v>
      </c>
      <c r="G2374" s="10" t="str">
        <f t="shared" si="166"/>
        <v>19000</v>
      </c>
      <c r="H2374" s="232"/>
      <c r="I2374" s="232"/>
      <c r="J2374" s="232"/>
      <c r="K2374" s="232"/>
      <c r="L2374" s="232"/>
      <c r="M2374" s="233"/>
      <c r="N2374" s="241"/>
      <c r="O2374" s="241"/>
      <c r="P2374" s="242"/>
      <c r="Q2374" s="234"/>
      <c r="R2374" s="235"/>
      <c r="S2374" s="232"/>
      <c r="T2374" s="234"/>
      <c r="U2374" s="234"/>
      <c r="V2374" s="235"/>
      <c r="W2374" s="232"/>
      <c r="X2374" s="232"/>
      <c r="Y2374" s="235"/>
      <c r="Z2374" s="232"/>
      <c r="AA2374" s="232"/>
      <c r="AB2374" s="232"/>
      <c r="AC2374" s="232"/>
      <c r="AD2374" s="269"/>
    </row>
    <row r="2375" spans="2:30">
      <c r="B2375" s="66" t="e">
        <f>LEFT(VLOOKUP(K2375,'TCon08 al 2019-02-26'!$A$1:$H$68,6,0),6)</f>
        <v>#N/A</v>
      </c>
      <c r="C2375" s="66" t="e">
        <f t="shared" si="163"/>
        <v>#N/A</v>
      </c>
      <c r="D2375" s="66" t="e">
        <f>VLOOKUP(K2375,'TCon08 al 2019-02-26'!$A$1:$H$68,8,0)</f>
        <v>#N/A</v>
      </c>
      <c r="E2375" s="221">
        <f t="shared" si="164"/>
        <v>1900</v>
      </c>
      <c r="F2375" s="66">
        <f t="shared" si="165"/>
        <v>0</v>
      </c>
      <c r="G2375" s="10" t="str">
        <f t="shared" si="166"/>
        <v>19000</v>
      </c>
      <c r="H2375" s="232"/>
      <c r="I2375" s="232"/>
      <c r="J2375" s="232"/>
      <c r="K2375" s="232"/>
      <c r="L2375" s="232"/>
      <c r="M2375" s="233"/>
      <c r="N2375" s="241"/>
      <c r="O2375" s="241"/>
      <c r="P2375" s="242"/>
      <c r="Q2375" s="234"/>
      <c r="R2375" s="235"/>
      <c r="S2375" s="232"/>
      <c r="T2375" s="234"/>
      <c r="U2375" s="234"/>
      <c r="V2375" s="235"/>
      <c r="W2375" s="232"/>
      <c r="X2375" s="232"/>
      <c r="Y2375" s="235"/>
      <c r="Z2375" s="232"/>
      <c r="AA2375" s="232"/>
      <c r="AB2375" s="232"/>
      <c r="AC2375" s="232"/>
      <c r="AD2375" s="269"/>
    </row>
    <row r="2376" spans="2:30">
      <c r="B2376" s="66" t="e">
        <f>LEFT(VLOOKUP(K2376,'TCon08 al 2019-02-26'!$A$1:$H$68,6,0),6)</f>
        <v>#N/A</v>
      </c>
      <c r="C2376" s="66" t="e">
        <f t="shared" si="163"/>
        <v>#N/A</v>
      </c>
      <c r="D2376" s="66" t="e">
        <f>VLOOKUP(K2376,'TCon08 al 2019-02-26'!$A$1:$H$68,8,0)</f>
        <v>#N/A</v>
      </c>
      <c r="E2376" s="221">
        <f t="shared" si="164"/>
        <v>1900</v>
      </c>
      <c r="F2376" s="66">
        <f t="shared" si="165"/>
        <v>0</v>
      </c>
      <c r="G2376" s="10" t="str">
        <f t="shared" si="166"/>
        <v>19000</v>
      </c>
      <c r="H2376" s="232"/>
      <c r="I2376" s="232"/>
      <c r="J2376" s="232"/>
      <c r="K2376" s="232"/>
      <c r="L2376" s="232"/>
      <c r="M2376" s="233"/>
      <c r="N2376" s="241"/>
      <c r="O2376" s="241"/>
      <c r="P2376" s="242"/>
      <c r="Q2376" s="234"/>
      <c r="R2376" s="235"/>
      <c r="S2376" s="232"/>
      <c r="T2376" s="234"/>
      <c r="U2376" s="234"/>
      <c r="V2376" s="235"/>
      <c r="W2376" s="232"/>
      <c r="X2376" s="232"/>
      <c r="Y2376" s="235"/>
      <c r="Z2376" s="232"/>
      <c r="AA2376" s="232"/>
      <c r="AB2376" s="232"/>
      <c r="AC2376" s="232"/>
      <c r="AD2376" s="269"/>
    </row>
    <row r="2377" spans="2:30">
      <c r="B2377" s="66" t="e">
        <f>LEFT(VLOOKUP(K2377,'TCon08 al 2019-02-26'!$A$1:$H$68,6,0),6)</f>
        <v>#N/A</v>
      </c>
      <c r="C2377" s="66" t="e">
        <f t="shared" si="163"/>
        <v>#N/A</v>
      </c>
      <c r="D2377" s="66" t="e">
        <f>VLOOKUP(K2377,'TCon08 al 2019-02-26'!$A$1:$H$68,8,0)</f>
        <v>#N/A</v>
      </c>
      <c r="E2377" s="221">
        <f t="shared" si="164"/>
        <v>1900</v>
      </c>
      <c r="F2377" s="66">
        <f t="shared" si="165"/>
        <v>0</v>
      </c>
      <c r="G2377" s="10" t="str">
        <f t="shared" si="166"/>
        <v>19000</v>
      </c>
      <c r="H2377" s="232"/>
      <c r="I2377" s="232"/>
      <c r="J2377" s="232"/>
      <c r="K2377" s="232"/>
      <c r="L2377" s="232"/>
      <c r="M2377" s="233"/>
      <c r="N2377" s="241"/>
      <c r="O2377" s="241"/>
      <c r="P2377" s="242"/>
      <c r="Q2377" s="234"/>
      <c r="R2377" s="235"/>
      <c r="S2377" s="232"/>
      <c r="T2377" s="234"/>
      <c r="U2377" s="234"/>
      <c r="V2377" s="235"/>
      <c r="W2377" s="232"/>
      <c r="X2377" s="232"/>
      <c r="Y2377" s="235"/>
      <c r="Z2377" s="232"/>
      <c r="AA2377" s="232"/>
      <c r="AB2377" s="232"/>
      <c r="AC2377" s="232"/>
      <c r="AD2377" s="269"/>
    </row>
    <row r="2378" spans="2:30">
      <c r="B2378" s="66" t="e">
        <f>LEFT(VLOOKUP(K2378,'TCon08 al 2019-02-26'!$A$1:$H$68,6,0),6)</f>
        <v>#N/A</v>
      </c>
      <c r="C2378" s="66" t="e">
        <f t="shared" si="163"/>
        <v>#N/A</v>
      </c>
      <c r="D2378" s="66" t="e">
        <f>VLOOKUP(K2378,'TCon08 al 2019-02-26'!$A$1:$H$68,8,0)</f>
        <v>#N/A</v>
      </c>
      <c r="E2378" s="221">
        <f t="shared" si="164"/>
        <v>1900</v>
      </c>
      <c r="F2378" s="66">
        <f t="shared" si="165"/>
        <v>0</v>
      </c>
      <c r="G2378" s="10" t="str">
        <f t="shared" si="166"/>
        <v>19000</v>
      </c>
      <c r="H2378" s="232"/>
      <c r="I2378" s="232"/>
      <c r="J2378" s="232"/>
      <c r="K2378" s="232"/>
      <c r="L2378" s="232"/>
      <c r="M2378" s="233"/>
      <c r="N2378" s="241"/>
      <c r="O2378" s="241"/>
      <c r="P2378" s="242"/>
      <c r="Q2378" s="234"/>
      <c r="R2378" s="235"/>
      <c r="S2378" s="232"/>
      <c r="T2378" s="234"/>
      <c r="U2378" s="234"/>
      <c r="V2378" s="235"/>
      <c r="W2378" s="232"/>
      <c r="X2378" s="232"/>
      <c r="Y2378" s="235"/>
      <c r="Z2378" s="232"/>
      <c r="AA2378" s="232"/>
      <c r="AB2378" s="232"/>
      <c r="AC2378" s="232"/>
      <c r="AD2378" s="269"/>
    </row>
    <row r="2379" spans="2:30">
      <c r="B2379" s="66" t="e">
        <f>LEFT(VLOOKUP(K2379,'TCon08 al 2019-02-26'!$A$1:$H$68,6,0),6)</f>
        <v>#N/A</v>
      </c>
      <c r="C2379" s="66" t="e">
        <f t="shared" si="163"/>
        <v>#N/A</v>
      </c>
      <c r="D2379" s="66" t="e">
        <f>VLOOKUP(K2379,'TCon08 al 2019-02-26'!$A$1:$H$68,8,0)</f>
        <v>#N/A</v>
      </c>
      <c r="E2379" s="221">
        <f t="shared" si="164"/>
        <v>1900</v>
      </c>
      <c r="F2379" s="66">
        <f t="shared" si="165"/>
        <v>0</v>
      </c>
      <c r="G2379" s="10" t="str">
        <f t="shared" si="166"/>
        <v>19000</v>
      </c>
      <c r="H2379" s="232"/>
      <c r="I2379" s="232"/>
      <c r="J2379" s="232"/>
      <c r="K2379" s="232"/>
      <c r="L2379" s="232"/>
      <c r="M2379" s="233"/>
      <c r="N2379" s="241"/>
      <c r="O2379" s="241"/>
      <c r="P2379" s="242"/>
      <c r="Q2379" s="234"/>
      <c r="R2379" s="235"/>
      <c r="S2379" s="232"/>
      <c r="T2379" s="234"/>
      <c r="U2379" s="234"/>
      <c r="V2379" s="235"/>
      <c r="W2379" s="232"/>
      <c r="X2379" s="232"/>
      <c r="Y2379" s="235"/>
      <c r="Z2379" s="232"/>
      <c r="AA2379" s="232"/>
      <c r="AB2379" s="232"/>
      <c r="AC2379" s="232"/>
      <c r="AD2379" s="269"/>
    </row>
    <row r="2380" spans="2:30">
      <c r="B2380" s="66" t="e">
        <f>LEFT(VLOOKUP(K2380,'TCon08 al 2019-02-26'!$A$1:$H$68,6,0),6)</f>
        <v>#N/A</v>
      </c>
      <c r="C2380" s="66" t="e">
        <f t="shared" si="163"/>
        <v>#N/A</v>
      </c>
      <c r="D2380" s="66" t="e">
        <f>VLOOKUP(K2380,'TCon08 al 2019-02-26'!$A$1:$H$68,8,0)</f>
        <v>#N/A</v>
      </c>
      <c r="E2380" s="221">
        <f t="shared" si="164"/>
        <v>1900</v>
      </c>
      <c r="F2380" s="66">
        <f t="shared" si="165"/>
        <v>0</v>
      </c>
      <c r="G2380" s="10" t="str">
        <f t="shared" si="166"/>
        <v>19000</v>
      </c>
      <c r="H2380" s="232"/>
      <c r="I2380" s="232"/>
      <c r="J2380" s="232"/>
      <c r="K2380" s="232"/>
      <c r="L2380" s="232"/>
      <c r="M2380" s="233"/>
      <c r="N2380" s="241"/>
      <c r="O2380" s="241"/>
      <c r="P2380" s="242"/>
      <c r="Q2380" s="234"/>
      <c r="R2380" s="235"/>
      <c r="S2380" s="232"/>
      <c r="T2380" s="234"/>
      <c r="U2380" s="234"/>
      <c r="V2380" s="235"/>
      <c r="W2380" s="232"/>
      <c r="X2380" s="232"/>
      <c r="Y2380" s="235"/>
      <c r="Z2380" s="232"/>
      <c r="AA2380" s="232"/>
      <c r="AB2380" s="232"/>
      <c r="AC2380" s="232"/>
      <c r="AD2380" s="269"/>
    </row>
    <row r="2381" spans="2:30">
      <c r="B2381" s="66" t="e">
        <f>LEFT(VLOOKUP(K2381,'TCon08 al 2019-02-26'!$A$1:$H$68,6,0),6)</f>
        <v>#N/A</v>
      </c>
      <c r="C2381" s="66" t="e">
        <f t="shared" si="163"/>
        <v>#N/A</v>
      </c>
      <c r="D2381" s="66" t="e">
        <f>VLOOKUP(K2381,'TCon08 al 2019-02-26'!$A$1:$H$68,8,0)</f>
        <v>#N/A</v>
      </c>
      <c r="E2381" s="221">
        <f t="shared" si="164"/>
        <v>1900</v>
      </c>
      <c r="F2381" s="66">
        <f t="shared" si="165"/>
        <v>0</v>
      </c>
      <c r="G2381" s="10" t="str">
        <f t="shared" si="166"/>
        <v>19000</v>
      </c>
      <c r="H2381" s="232"/>
      <c r="I2381" s="232"/>
      <c r="J2381" s="232"/>
      <c r="K2381" s="232"/>
      <c r="L2381" s="232"/>
      <c r="M2381" s="233"/>
      <c r="N2381" s="241"/>
      <c r="O2381" s="241"/>
      <c r="P2381" s="242"/>
      <c r="Q2381" s="234"/>
      <c r="R2381" s="235"/>
      <c r="S2381" s="232"/>
      <c r="T2381" s="234"/>
      <c r="U2381" s="234"/>
      <c r="V2381" s="235"/>
      <c r="W2381" s="232"/>
      <c r="X2381" s="232"/>
      <c r="Y2381" s="235"/>
      <c r="Z2381" s="232"/>
      <c r="AA2381" s="232"/>
      <c r="AB2381" s="232"/>
      <c r="AC2381" s="232"/>
      <c r="AD2381" s="269"/>
    </row>
    <row r="2382" spans="2:30">
      <c r="B2382" s="66" t="e">
        <f>LEFT(VLOOKUP(K2382,'TCon08 al 2019-02-26'!$A$1:$H$68,6,0),6)</f>
        <v>#N/A</v>
      </c>
      <c r="C2382" s="66" t="e">
        <f t="shared" si="163"/>
        <v>#N/A</v>
      </c>
      <c r="D2382" s="66" t="e">
        <f>VLOOKUP(K2382,'TCon08 al 2019-02-26'!$A$1:$H$68,8,0)</f>
        <v>#N/A</v>
      </c>
      <c r="E2382" s="221">
        <f t="shared" si="164"/>
        <v>1900</v>
      </c>
      <c r="F2382" s="66">
        <f t="shared" si="165"/>
        <v>0</v>
      </c>
      <c r="G2382" s="10" t="str">
        <f t="shared" si="166"/>
        <v>19000</v>
      </c>
      <c r="H2382" s="232"/>
      <c r="I2382" s="232"/>
      <c r="J2382" s="232"/>
      <c r="K2382" s="232"/>
      <c r="L2382" s="232"/>
      <c r="M2382" s="233"/>
      <c r="N2382" s="241"/>
      <c r="O2382" s="241"/>
      <c r="P2382" s="242"/>
      <c r="Q2382" s="234"/>
      <c r="R2382" s="235"/>
      <c r="S2382" s="232"/>
      <c r="T2382" s="234"/>
      <c r="U2382" s="234"/>
      <c r="V2382" s="235"/>
      <c r="W2382" s="232"/>
      <c r="X2382" s="232"/>
      <c r="Y2382" s="235"/>
      <c r="Z2382" s="232"/>
      <c r="AA2382" s="232"/>
      <c r="AB2382" s="232"/>
      <c r="AC2382" s="232"/>
      <c r="AD2382" s="269"/>
    </row>
    <row r="2383" spans="2:30">
      <c r="B2383" s="66" t="e">
        <f>LEFT(VLOOKUP(K2383,'TCon08 al 2019-02-26'!$A$1:$H$68,6,0),6)</f>
        <v>#N/A</v>
      </c>
      <c r="C2383" s="66" t="e">
        <f t="shared" si="163"/>
        <v>#N/A</v>
      </c>
      <c r="D2383" s="66" t="e">
        <f>VLOOKUP(K2383,'TCon08 al 2019-02-26'!$A$1:$H$68,8,0)</f>
        <v>#N/A</v>
      </c>
      <c r="E2383" s="221">
        <f t="shared" si="164"/>
        <v>1900</v>
      </c>
      <c r="F2383" s="66">
        <f t="shared" si="165"/>
        <v>0</v>
      </c>
      <c r="G2383" s="10" t="str">
        <f t="shared" si="166"/>
        <v>19000</v>
      </c>
      <c r="H2383" s="232"/>
      <c r="I2383" s="232"/>
      <c r="J2383" s="232"/>
      <c r="K2383" s="232"/>
      <c r="L2383" s="232"/>
      <c r="M2383" s="233"/>
      <c r="N2383" s="241"/>
      <c r="O2383" s="241"/>
      <c r="P2383" s="242"/>
      <c r="Q2383" s="234"/>
      <c r="R2383" s="235"/>
      <c r="S2383" s="232"/>
      <c r="T2383" s="234"/>
      <c r="U2383" s="234"/>
      <c r="V2383" s="235"/>
      <c r="W2383" s="232"/>
      <c r="X2383" s="232"/>
      <c r="Y2383" s="235"/>
      <c r="Z2383" s="232"/>
      <c r="AA2383" s="232"/>
      <c r="AB2383" s="232"/>
      <c r="AC2383" s="232"/>
      <c r="AD2383" s="269"/>
    </row>
    <row r="2384" spans="2:30">
      <c r="B2384" s="66" t="e">
        <f>LEFT(VLOOKUP(K2384,'TCon08 al 2019-02-26'!$A$1:$H$68,6,0),6)</f>
        <v>#N/A</v>
      </c>
      <c r="C2384" s="66" t="e">
        <f t="shared" si="163"/>
        <v>#N/A</v>
      </c>
      <c r="D2384" s="66" t="e">
        <f>VLOOKUP(K2384,'TCon08 al 2019-02-26'!$A$1:$H$68,8,0)</f>
        <v>#N/A</v>
      </c>
      <c r="E2384" s="221">
        <f t="shared" si="164"/>
        <v>1900</v>
      </c>
      <c r="F2384" s="66">
        <f t="shared" si="165"/>
        <v>0</v>
      </c>
      <c r="G2384" s="10" t="str">
        <f t="shared" si="166"/>
        <v>19000</v>
      </c>
      <c r="H2384" s="232"/>
      <c r="I2384" s="232"/>
      <c r="J2384" s="232"/>
      <c r="K2384" s="232"/>
      <c r="L2384" s="232"/>
      <c r="M2384" s="233"/>
      <c r="N2384" s="241"/>
      <c r="O2384" s="241"/>
      <c r="P2384" s="242"/>
      <c r="Q2384" s="234"/>
      <c r="R2384" s="235"/>
      <c r="S2384" s="232"/>
      <c r="T2384" s="234"/>
      <c r="U2384" s="234"/>
      <c r="V2384" s="235"/>
      <c r="W2384" s="232"/>
      <c r="X2384" s="232"/>
      <c r="Y2384" s="235"/>
      <c r="Z2384" s="232"/>
      <c r="AA2384" s="232"/>
      <c r="AB2384" s="232"/>
      <c r="AC2384" s="232"/>
      <c r="AD2384" s="269"/>
    </row>
    <row r="2385" spans="2:30">
      <c r="B2385" s="66" t="e">
        <f>LEFT(VLOOKUP(K2385,'TCon08 al 2019-02-26'!$A$1:$H$68,6,0),6)</f>
        <v>#N/A</v>
      </c>
      <c r="C2385" s="66" t="e">
        <f t="shared" si="163"/>
        <v>#N/A</v>
      </c>
      <c r="D2385" s="66" t="e">
        <f>VLOOKUP(K2385,'TCon08 al 2019-02-26'!$A$1:$H$68,8,0)</f>
        <v>#N/A</v>
      </c>
      <c r="E2385" s="221">
        <f t="shared" si="164"/>
        <v>1900</v>
      </c>
      <c r="F2385" s="66">
        <f t="shared" si="165"/>
        <v>0</v>
      </c>
      <c r="G2385" s="10" t="str">
        <f t="shared" si="166"/>
        <v>19000</v>
      </c>
      <c r="H2385" s="232"/>
      <c r="I2385" s="232"/>
      <c r="J2385" s="232"/>
      <c r="K2385" s="232"/>
      <c r="L2385" s="232"/>
      <c r="M2385" s="233"/>
      <c r="N2385" s="241"/>
      <c r="O2385" s="241"/>
      <c r="P2385" s="242"/>
      <c r="Q2385" s="234"/>
      <c r="R2385" s="235"/>
      <c r="S2385" s="232"/>
      <c r="T2385" s="234"/>
      <c r="U2385" s="234"/>
      <c r="V2385" s="235"/>
      <c r="W2385" s="232"/>
      <c r="X2385" s="232"/>
      <c r="Y2385" s="235"/>
      <c r="Z2385" s="232"/>
      <c r="AA2385" s="232"/>
      <c r="AB2385" s="232"/>
      <c r="AC2385" s="232"/>
      <c r="AD2385" s="269"/>
    </row>
    <row r="2386" spans="2:30">
      <c r="B2386" s="66" t="e">
        <f>LEFT(VLOOKUP(K2386,'TCon08 al 2019-02-26'!$A$1:$H$68,6,0),6)</f>
        <v>#N/A</v>
      </c>
      <c r="C2386" s="66" t="e">
        <f t="shared" si="163"/>
        <v>#N/A</v>
      </c>
      <c r="D2386" s="66" t="e">
        <f>VLOOKUP(K2386,'TCon08 al 2019-02-26'!$A$1:$H$68,8,0)</f>
        <v>#N/A</v>
      </c>
      <c r="E2386" s="221">
        <f t="shared" si="164"/>
        <v>1900</v>
      </c>
      <c r="F2386" s="66">
        <f t="shared" si="165"/>
        <v>0</v>
      </c>
      <c r="G2386" s="10" t="str">
        <f t="shared" si="166"/>
        <v>19000</v>
      </c>
      <c r="H2386" s="232"/>
      <c r="I2386" s="232"/>
      <c r="J2386" s="232"/>
      <c r="K2386" s="232"/>
      <c r="L2386" s="232"/>
      <c r="M2386" s="233"/>
      <c r="N2386" s="241"/>
      <c r="O2386" s="241"/>
      <c r="P2386" s="242"/>
      <c r="Q2386" s="234"/>
      <c r="R2386" s="235"/>
      <c r="S2386" s="232"/>
      <c r="T2386" s="234"/>
      <c r="U2386" s="234"/>
      <c r="V2386" s="235"/>
      <c r="W2386" s="232"/>
      <c r="X2386" s="232"/>
      <c r="Y2386" s="235"/>
      <c r="Z2386" s="232"/>
      <c r="AA2386" s="232"/>
      <c r="AB2386" s="232"/>
      <c r="AC2386" s="232"/>
      <c r="AD2386" s="269"/>
    </row>
    <row r="2387" spans="2:30">
      <c r="B2387" s="66" t="e">
        <f>LEFT(VLOOKUP(K2387,'TCon08 al 2019-02-26'!$A$1:$H$68,6,0),6)</f>
        <v>#N/A</v>
      </c>
      <c r="C2387" s="66" t="e">
        <f t="shared" si="163"/>
        <v>#N/A</v>
      </c>
      <c r="D2387" s="66" t="e">
        <f>VLOOKUP(K2387,'TCon08 al 2019-02-26'!$A$1:$H$68,8,0)</f>
        <v>#N/A</v>
      </c>
      <c r="E2387" s="221">
        <f t="shared" si="164"/>
        <v>1900</v>
      </c>
      <c r="F2387" s="66">
        <f t="shared" si="165"/>
        <v>0</v>
      </c>
      <c r="G2387" s="10" t="str">
        <f t="shared" si="166"/>
        <v>19000</v>
      </c>
      <c r="H2387" s="232"/>
      <c r="I2387" s="232"/>
      <c r="J2387" s="232"/>
      <c r="K2387" s="232"/>
      <c r="L2387" s="232"/>
      <c r="M2387" s="233"/>
      <c r="N2387" s="241"/>
      <c r="O2387" s="241"/>
      <c r="P2387" s="242"/>
      <c r="Q2387" s="234"/>
      <c r="R2387" s="235"/>
      <c r="S2387" s="232"/>
      <c r="T2387" s="234"/>
      <c r="U2387" s="234"/>
      <c r="V2387" s="235"/>
      <c r="W2387" s="232"/>
      <c r="X2387" s="232"/>
      <c r="Y2387" s="235"/>
      <c r="Z2387" s="232"/>
      <c r="AA2387" s="232"/>
      <c r="AB2387" s="232"/>
      <c r="AC2387" s="232"/>
      <c r="AD2387" s="269"/>
    </row>
    <row r="2388" spans="2:30">
      <c r="B2388" s="66" t="e">
        <f>LEFT(VLOOKUP(K2388,'TCon08 al 2019-02-26'!$A$1:$H$68,6,0),6)</f>
        <v>#N/A</v>
      </c>
      <c r="C2388" s="66" t="e">
        <f t="shared" si="163"/>
        <v>#N/A</v>
      </c>
      <c r="D2388" s="66" t="e">
        <f>VLOOKUP(K2388,'TCon08 al 2019-02-26'!$A$1:$H$68,8,0)</f>
        <v>#N/A</v>
      </c>
      <c r="E2388" s="221">
        <f t="shared" si="164"/>
        <v>1900</v>
      </c>
      <c r="F2388" s="66">
        <f t="shared" si="165"/>
        <v>0</v>
      </c>
      <c r="G2388" s="10" t="str">
        <f t="shared" si="166"/>
        <v>19000</v>
      </c>
      <c r="H2388" s="232"/>
      <c r="I2388" s="232"/>
      <c r="J2388" s="232"/>
      <c r="K2388" s="232"/>
      <c r="L2388" s="232"/>
      <c r="M2388" s="233"/>
      <c r="N2388" s="241"/>
      <c r="O2388" s="241"/>
      <c r="P2388" s="242"/>
      <c r="Q2388" s="234"/>
      <c r="R2388" s="235"/>
      <c r="S2388" s="232"/>
      <c r="T2388" s="234"/>
      <c r="U2388" s="234"/>
      <c r="V2388" s="235"/>
      <c r="W2388" s="232"/>
      <c r="X2388" s="232"/>
      <c r="Y2388" s="235"/>
      <c r="Z2388" s="232"/>
      <c r="AA2388" s="232"/>
      <c r="AB2388" s="232"/>
      <c r="AC2388" s="232"/>
      <c r="AD2388" s="269"/>
    </row>
    <row r="2389" spans="2:30">
      <c r="B2389" s="66" t="e">
        <f>LEFT(VLOOKUP(K2389,'TCon08 al 2019-02-26'!$A$1:$H$68,6,0),6)</f>
        <v>#N/A</v>
      </c>
      <c r="C2389" s="66" t="e">
        <f t="shared" si="163"/>
        <v>#N/A</v>
      </c>
      <c r="D2389" s="66" t="e">
        <f>VLOOKUP(K2389,'TCon08 al 2019-02-26'!$A$1:$H$68,8,0)</f>
        <v>#N/A</v>
      </c>
      <c r="E2389" s="221">
        <f t="shared" si="164"/>
        <v>1900</v>
      </c>
      <c r="F2389" s="66">
        <f t="shared" si="165"/>
        <v>0</v>
      </c>
      <c r="G2389" s="10" t="str">
        <f t="shared" si="166"/>
        <v>19000</v>
      </c>
      <c r="H2389" s="232"/>
      <c r="I2389" s="232"/>
      <c r="J2389" s="232"/>
      <c r="K2389" s="232"/>
      <c r="L2389" s="232"/>
      <c r="M2389" s="233"/>
      <c r="N2389" s="241"/>
      <c r="O2389" s="241"/>
      <c r="P2389" s="242"/>
      <c r="Q2389" s="234"/>
      <c r="R2389" s="235"/>
      <c r="S2389" s="232"/>
      <c r="T2389" s="234"/>
      <c r="U2389" s="234"/>
      <c r="V2389" s="235"/>
      <c r="W2389" s="232"/>
      <c r="X2389" s="232"/>
      <c r="Y2389" s="235"/>
      <c r="Z2389" s="232"/>
      <c r="AA2389" s="232"/>
      <c r="AB2389" s="232"/>
      <c r="AC2389" s="232"/>
      <c r="AD2389" s="269"/>
    </row>
    <row r="2390" spans="2:30">
      <c r="B2390" s="66" t="e">
        <f>LEFT(VLOOKUP(K2390,'TCon08 al 2019-02-26'!$A$1:$H$68,6,0),6)</f>
        <v>#N/A</v>
      </c>
      <c r="C2390" s="66" t="e">
        <f t="shared" si="163"/>
        <v>#N/A</v>
      </c>
      <c r="D2390" s="66" t="e">
        <f>VLOOKUP(K2390,'TCon08 al 2019-02-26'!$A$1:$H$68,8,0)</f>
        <v>#N/A</v>
      </c>
      <c r="E2390" s="221">
        <f t="shared" si="164"/>
        <v>1900</v>
      </c>
      <c r="F2390" s="66">
        <f t="shared" si="165"/>
        <v>0</v>
      </c>
      <c r="G2390" s="10" t="str">
        <f t="shared" si="166"/>
        <v>19000</v>
      </c>
      <c r="H2390" s="232"/>
      <c r="I2390" s="232"/>
      <c r="J2390" s="232"/>
      <c r="K2390" s="232"/>
      <c r="L2390" s="232"/>
      <c r="M2390" s="233"/>
      <c r="N2390" s="241"/>
      <c r="O2390" s="241"/>
      <c r="P2390" s="242"/>
      <c r="Q2390" s="234"/>
      <c r="R2390" s="235"/>
      <c r="S2390" s="232"/>
      <c r="T2390" s="234"/>
      <c r="U2390" s="234"/>
      <c r="V2390" s="235"/>
      <c r="W2390" s="232"/>
      <c r="X2390" s="232"/>
      <c r="Y2390" s="235"/>
      <c r="Z2390" s="232"/>
      <c r="AA2390" s="232"/>
      <c r="AB2390" s="232"/>
      <c r="AC2390" s="232"/>
      <c r="AD2390" s="269"/>
    </row>
    <row r="2391" spans="2:30">
      <c r="B2391" s="66" t="e">
        <f>LEFT(VLOOKUP(K2391,'TCon08 al 2019-02-26'!$A$1:$H$68,6,0),6)</f>
        <v>#N/A</v>
      </c>
      <c r="C2391" s="66" t="e">
        <f t="shared" si="163"/>
        <v>#N/A</v>
      </c>
      <c r="D2391" s="66" t="e">
        <f>VLOOKUP(K2391,'TCon08 al 2019-02-26'!$A$1:$H$68,8,0)</f>
        <v>#N/A</v>
      </c>
      <c r="E2391" s="221">
        <f t="shared" si="164"/>
        <v>1900</v>
      </c>
      <c r="F2391" s="66">
        <f t="shared" si="165"/>
        <v>0</v>
      </c>
      <c r="G2391" s="10" t="str">
        <f t="shared" si="166"/>
        <v>19000</v>
      </c>
      <c r="H2391" s="232"/>
      <c r="I2391" s="232"/>
      <c r="J2391" s="232"/>
      <c r="K2391" s="232"/>
      <c r="L2391" s="232"/>
      <c r="M2391" s="233"/>
      <c r="N2391" s="241"/>
      <c r="O2391" s="241"/>
      <c r="P2391" s="242"/>
      <c r="Q2391" s="234"/>
      <c r="R2391" s="235"/>
      <c r="S2391" s="232"/>
      <c r="T2391" s="234"/>
      <c r="U2391" s="234"/>
      <c r="V2391" s="235"/>
      <c r="W2391" s="232"/>
      <c r="X2391" s="232"/>
      <c r="Y2391" s="235"/>
      <c r="Z2391" s="232"/>
      <c r="AA2391" s="232"/>
      <c r="AB2391" s="232"/>
      <c r="AC2391" s="232"/>
      <c r="AD2391" s="269"/>
    </row>
    <row r="2392" spans="2:30">
      <c r="B2392" s="66" t="e">
        <f>LEFT(VLOOKUP(K2392,'TCon08 al 2019-02-26'!$A$1:$H$68,6,0),6)</f>
        <v>#N/A</v>
      </c>
      <c r="C2392" s="66" t="e">
        <f t="shared" si="163"/>
        <v>#N/A</v>
      </c>
      <c r="D2392" s="66" t="e">
        <f>VLOOKUP(K2392,'TCon08 al 2019-02-26'!$A$1:$H$68,8,0)</f>
        <v>#N/A</v>
      </c>
      <c r="E2392" s="221">
        <f t="shared" si="164"/>
        <v>1900</v>
      </c>
      <c r="F2392" s="66">
        <f t="shared" si="165"/>
        <v>0</v>
      </c>
      <c r="G2392" s="10" t="str">
        <f t="shared" si="166"/>
        <v>19000</v>
      </c>
      <c r="H2392" s="232"/>
      <c r="I2392" s="232"/>
      <c r="J2392" s="232"/>
      <c r="K2392" s="232"/>
      <c r="L2392" s="232"/>
      <c r="M2392" s="233"/>
      <c r="N2392" s="241"/>
      <c r="O2392" s="241"/>
      <c r="P2392" s="242"/>
      <c r="Q2392" s="234"/>
      <c r="R2392" s="235"/>
      <c r="S2392" s="232"/>
      <c r="T2392" s="234"/>
      <c r="U2392" s="234"/>
      <c r="V2392" s="235"/>
      <c r="W2392" s="232"/>
      <c r="X2392" s="232"/>
      <c r="Y2392" s="235"/>
      <c r="Z2392" s="232"/>
      <c r="AA2392" s="232"/>
      <c r="AB2392" s="232"/>
      <c r="AC2392" s="232"/>
      <c r="AD2392" s="269"/>
    </row>
    <row r="2393" spans="2:30">
      <c r="B2393" s="66" t="e">
        <f>LEFT(VLOOKUP(K2393,'TCon08 al 2019-02-26'!$A$1:$H$68,6,0),6)</f>
        <v>#N/A</v>
      </c>
      <c r="C2393" s="66" t="e">
        <f t="shared" si="163"/>
        <v>#N/A</v>
      </c>
      <c r="D2393" s="66" t="e">
        <f>VLOOKUP(K2393,'TCon08 al 2019-02-26'!$A$1:$H$68,8,0)</f>
        <v>#N/A</v>
      </c>
      <c r="E2393" s="221">
        <f t="shared" si="164"/>
        <v>1900</v>
      </c>
      <c r="F2393" s="66">
        <f t="shared" si="165"/>
        <v>0</v>
      </c>
      <c r="G2393" s="10" t="str">
        <f t="shared" si="166"/>
        <v>19000</v>
      </c>
      <c r="H2393" s="232"/>
      <c r="I2393" s="232"/>
      <c r="J2393" s="232"/>
      <c r="K2393" s="232"/>
      <c r="L2393" s="232"/>
      <c r="M2393" s="233"/>
      <c r="N2393" s="241"/>
      <c r="O2393" s="241"/>
      <c r="P2393" s="242"/>
      <c r="Q2393" s="234"/>
      <c r="R2393" s="235"/>
      <c r="S2393" s="232"/>
      <c r="T2393" s="234"/>
      <c r="U2393" s="234"/>
      <c r="V2393" s="235"/>
      <c r="W2393" s="232"/>
      <c r="X2393" s="232"/>
      <c r="Y2393" s="235"/>
      <c r="Z2393" s="232"/>
      <c r="AA2393" s="232"/>
      <c r="AB2393" s="232"/>
      <c r="AC2393" s="232"/>
      <c r="AD2393" s="269"/>
    </row>
    <row r="2394" spans="2:30">
      <c r="B2394" s="66" t="e">
        <f>LEFT(VLOOKUP(K2394,'TCon08 al 2019-02-26'!$A$1:$H$68,6,0),6)</f>
        <v>#N/A</v>
      </c>
      <c r="C2394" s="66" t="e">
        <f t="shared" si="163"/>
        <v>#N/A</v>
      </c>
      <c r="D2394" s="66" t="e">
        <f>VLOOKUP(K2394,'TCon08 al 2019-02-26'!$A$1:$H$68,8,0)</f>
        <v>#N/A</v>
      </c>
      <c r="E2394" s="221">
        <f t="shared" si="164"/>
        <v>1900</v>
      </c>
      <c r="F2394" s="66">
        <f t="shared" si="165"/>
        <v>0</v>
      </c>
      <c r="G2394" s="10" t="str">
        <f t="shared" si="166"/>
        <v>19000</v>
      </c>
      <c r="H2394" s="232"/>
      <c r="I2394" s="232"/>
      <c r="J2394" s="232"/>
      <c r="K2394" s="232"/>
      <c r="L2394" s="232"/>
      <c r="M2394" s="233"/>
      <c r="N2394" s="241"/>
      <c r="O2394" s="241"/>
      <c r="P2394" s="242"/>
      <c r="Q2394" s="234"/>
      <c r="R2394" s="235"/>
      <c r="S2394" s="232"/>
      <c r="T2394" s="234"/>
      <c r="U2394" s="234"/>
      <c r="V2394" s="235"/>
      <c r="W2394" s="232"/>
      <c r="X2394" s="232"/>
      <c r="Y2394" s="235"/>
      <c r="Z2394" s="232"/>
      <c r="AA2394" s="232"/>
      <c r="AB2394" s="232"/>
      <c r="AC2394" s="232"/>
      <c r="AD2394" s="269"/>
    </row>
    <row r="2395" spans="2:30">
      <c r="B2395" s="66" t="e">
        <f>LEFT(VLOOKUP(K2395,'TCon08 al 2019-02-26'!$A$1:$H$68,6,0),6)</f>
        <v>#N/A</v>
      </c>
      <c r="C2395" s="66" t="e">
        <f t="shared" si="163"/>
        <v>#N/A</v>
      </c>
      <c r="D2395" s="66" t="e">
        <f>VLOOKUP(K2395,'TCon08 al 2019-02-26'!$A$1:$H$68,8,0)</f>
        <v>#N/A</v>
      </c>
      <c r="E2395" s="221">
        <f t="shared" si="164"/>
        <v>1900</v>
      </c>
      <c r="F2395" s="66">
        <f t="shared" si="165"/>
        <v>0</v>
      </c>
      <c r="G2395" s="10" t="str">
        <f t="shared" si="166"/>
        <v>19000</v>
      </c>
      <c r="H2395" s="232"/>
      <c r="I2395" s="232"/>
      <c r="J2395" s="232"/>
      <c r="K2395" s="232"/>
      <c r="L2395" s="232"/>
      <c r="M2395" s="233"/>
      <c r="N2395" s="241"/>
      <c r="O2395" s="241"/>
      <c r="P2395" s="242"/>
      <c r="Q2395" s="234"/>
      <c r="R2395" s="235"/>
      <c r="S2395" s="232"/>
      <c r="T2395" s="234"/>
      <c r="U2395" s="234"/>
      <c r="V2395" s="235"/>
      <c r="W2395" s="232"/>
      <c r="X2395" s="232"/>
      <c r="Y2395" s="235"/>
      <c r="Z2395" s="232"/>
      <c r="AA2395" s="232"/>
      <c r="AB2395" s="232"/>
      <c r="AC2395" s="232"/>
      <c r="AD2395" s="269"/>
    </row>
    <row r="2396" spans="2:30">
      <c r="B2396" s="66" t="e">
        <f>LEFT(VLOOKUP(K2396,'TCon08 al 2019-02-26'!$A$1:$H$68,6,0),6)</f>
        <v>#N/A</v>
      </c>
      <c r="C2396" s="66" t="e">
        <f t="shared" si="163"/>
        <v>#N/A</v>
      </c>
      <c r="D2396" s="66" t="e">
        <f>VLOOKUP(K2396,'TCon08 al 2019-02-26'!$A$1:$H$68,8,0)</f>
        <v>#N/A</v>
      </c>
      <c r="E2396" s="221">
        <f t="shared" si="164"/>
        <v>1900</v>
      </c>
      <c r="F2396" s="66">
        <f t="shared" si="165"/>
        <v>0</v>
      </c>
      <c r="G2396" s="10" t="str">
        <f t="shared" si="166"/>
        <v>19000</v>
      </c>
      <c r="H2396" s="232"/>
      <c r="I2396" s="232"/>
      <c r="J2396" s="232"/>
      <c r="K2396" s="232"/>
      <c r="L2396" s="232"/>
      <c r="M2396" s="233"/>
      <c r="N2396" s="241"/>
      <c r="O2396" s="241"/>
      <c r="P2396" s="242"/>
      <c r="Q2396" s="234"/>
      <c r="R2396" s="235"/>
      <c r="S2396" s="232"/>
      <c r="T2396" s="234"/>
      <c r="U2396" s="234"/>
      <c r="V2396" s="235"/>
      <c r="W2396" s="232"/>
      <c r="X2396" s="232"/>
      <c r="Y2396" s="235"/>
      <c r="Z2396" s="232"/>
      <c r="AA2396" s="232"/>
      <c r="AB2396" s="232"/>
      <c r="AC2396" s="232"/>
      <c r="AD2396" s="269"/>
    </row>
    <row r="2397" spans="2:30">
      <c r="B2397" s="66" t="e">
        <f>LEFT(VLOOKUP(K2397,'TCon08 al 2019-02-26'!$A$1:$H$68,6,0),6)</f>
        <v>#N/A</v>
      </c>
      <c r="C2397" s="66" t="e">
        <f t="shared" si="163"/>
        <v>#N/A</v>
      </c>
      <c r="D2397" s="66" t="e">
        <f>VLOOKUP(K2397,'TCon08 al 2019-02-26'!$A$1:$H$68,8,0)</f>
        <v>#N/A</v>
      </c>
      <c r="E2397" s="221">
        <f t="shared" si="164"/>
        <v>1900</v>
      </c>
      <c r="F2397" s="66">
        <f t="shared" si="165"/>
        <v>0</v>
      </c>
      <c r="G2397" s="10" t="str">
        <f t="shared" si="166"/>
        <v>19000</v>
      </c>
      <c r="H2397" s="232"/>
      <c r="I2397" s="232"/>
      <c r="J2397" s="232"/>
      <c r="K2397" s="232"/>
      <c r="L2397" s="232"/>
      <c r="M2397" s="233"/>
      <c r="N2397" s="241"/>
      <c r="O2397" s="241"/>
      <c r="P2397" s="242"/>
      <c r="Q2397" s="234"/>
      <c r="R2397" s="235"/>
      <c r="S2397" s="232"/>
      <c r="T2397" s="234"/>
      <c r="U2397" s="234"/>
      <c r="V2397" s="235"/>
      <c r="W2397" s="232"/>
      <c r="X2397" s="232"/>
      <c r="Y2397" s="235"/>
      <c r="Z2397" s="232"/>
      <c r="AA2397" s="232"/>
      <c r="AB2397" s="232"/>
      <c r="AC2397" s="232"/>
      <c r="AD2397" s="269"/>
    </row>
    <row r="2398" spans="2:30">
      <c r="B2398" s="66" t="e">
        <f>LEFT(VLOOKUP(K2398,'TCon08 al 2019-02-26'!$A$1:$H$68,6,0),6)</f>
        <v>#N/A</v>
      </c>
      <c r="C2398" s="66" t="e">
        <f t="shared" si="163"/>
        <v>#N/A</v>
      </c>
      <c r="D2398" s="66" t="e">
        <f>VLOOKUP(K2398,'TCon08 al 2019-02-26'!$A$1:$H$68,8,0)</f>
        <v>#N/A</v>
      </c>
      <c r="E2398" s="221">
        <f t="shared" si="164"/>
        <v>1900</v>
      </c>
      <c r="F2398" s="66">
        <f t="shared" si="165"/>
        <v>0</v>
      </c>
      <c r="G2398" s="10" t="str">
        <f t="shared" si="166"/>
        <v>19000</v>
      </c>
      <c r="H2398" s="232"/>
      <c r="I2398" s="232"/>
      <c r="J2398" s="232"/>
      <c r="K2398" s="232"/>
      <c r="L2398" s="232"/>
      <c r="M2398" s="233"/>
      <c r="N2398" s="241"/>
      <c r="O2398" s="241"/>
      <c r="P2398" s="242"/>
      <c r="Q2398" s="234"/>
      <c r="R2398" s="235"/>
      <c r="S2398" s="232"/>
      <c r="T2398" s="234"/>
      <c r="U2398" s="234"/>
      <c r="V2398" s="235"/>
      <c r="W2398" s="232"/>
      <c r="X2398" s="232"/>
      <c r="Y2398" s="235"/>
      <c r="Z2398" s="232"/>
      <c r="AA2398" s="232"/>
      <c r="AB2398" s="232"/>
      <c r="AC2398" s="232"/>
      <c r="AD2398" s="269"/>
    </row>
    <row r="2399" spans="2:30">
      <c r="B2399" s="66" t="e">
        <f>LEFT(VLOOKUP(K2399,'TCon08 al 2019-02-26'!$A$1:$H$68,6,0),6)</f>
        <v>#N/A</v>
      </c>
      <c r="C2399" s="66" t="e">
        <f t="shared" si="163"/>
        <v>#N/A</v>
      </c>
      <c r="D2399" s="66" t="e">
        <f>VLOOKUP(K2399,'TCon08 al 2019-02-26'!$A$1:$H$68,8,0)</f>
        <v>#N/A</v>
      </c>
      <c r="E2399" s="221">
        <f t="shared" si="164"/>
        <v>1900</v>
      </c>
      <c r="F2399" s="66">
        <f t="shared" si="165"/>
        <v>0</v>
      </c>
      <c r="G2399" s="10" t="str">
        <f t="shared" si="166"/>
        <v>19000</v>
      </c>
      <c r="H2399" s="232"/>
      <c r="I2399" s="232"/>
      <c r="J2399" s="232"/>
      <c r="K2399" s="232"/>
      <c r="L2399" s="232"/>
      <c r="M2399" s="233"/>
      <c r="N2399" s="241"/>
      <c r="O2399" s="241"/>
      <c r="P2399" s="242"/>
      <c r="Q2399" s="234"/>
      <c r="R2399" s="235"/>
      <c r="S2399" s="232"/>
      <c r="T2399" s="234"/>
      <c r="U2399" s="234"/>
      <c r="V2399" s="235"/>
      <c r="W2399" s="232"/>
      <c r="X2399" s="232"/>
      <c r="Y2399" s="235"/>
      <c r="Z2399" s="232"/>
      <c r="AA2399" s="232"/>
      <c r="AB2399" s="232"/>
      <c r="AC2399" s="232"/>
      <c r="AD2399" s="269"/>
    </row>
    <row r="2400" spans="2:30">
      <c r="B2400" s="66" t="e">
        <f>LEFT(VLOOKUP(K2400,'TCon08 al 2019-02-26'!$A$1:$H$68,6,0),6)</f>
        <v>#N/A</v>
      </c>
      <c r="C2400" s="66" t="e">
        <f t="shared" si="163"/>
        <v>#N/A</v>
      </c>
      <c r="D2400" s="66" t="e">
        <f>VLOOKUP(K2400,'TCon08 al 2019-02-26'!$A$1:$H$68,8,0)</f>
        <v>#N/A</v>
      </c>
      <c r="E2400" s="221">
        <f t="shared" si="164"/>
        <v>1900</v>
      </c>
      <c r="F2400" s="66">
        <f t="shared" si="165"/>
        <v>0</v>
      </c>
      <c r="G2400" s="10" t="str">
        <f t="shared" si="166"/>
        <v>19000</v>
      </c>
      <c r="H2400" s="232"/>
      <c r="I2400" s="232"/>
      <c r="J2400" s="232"/>
      <c r="K2400" s="232"/>
      <c r="L2400" s="232"/>
      <c r="M2400" s="233"/>
      <c r="N2400" s="241"/>
      <c r="O2400" s="241"/>
      <c r="P2400" s="242"/>
      <c r="Q2400" s="234"/>
      <c r="R2400" s="235"/>
      <c r="S2400" s="232"/>
      <c r="T2400" s="234"/>
      <c r="U2400" s="234"/>
      <c r="V2400" s="235"/>
      <c r="W2400" s="232"/>
      <c r="X2400" s="232"/>
      <c r="Y2400" s="235"/>
      <c r="Z2400" s="232"/>
      <c r="AA2400" s="232"/>
      <c r="AB2400" s="232"/>
      <c r="AC2400" s="232"/>
      <c r="AD2400" s="269"/>
    </row>
    <row r="2401" spans="2:30">
      <c r="B2401" s="66" t="e">
        <f>LEFT(VLOOKUP(K2401,'TCon08 al 2019-02-26'!$A$1:$H$68,6,0),6)</f>
        <v>#N/A</v>
      </c>
      <c r="C2401" s="66" t="e">
        <f t="shared" si="163"/>
        <v>#N/A</v>
      </c>
      <c r="D2401" s="66" t="e">
        <f>VLOOKUP(K2401,'TCon08 al 2019-02-26'!$A$1:$H$68,8,0)</f>
        <v>#N/A</v>
      </c>
      <c r="E2401" s="221">
        <f t="shared" si="164"/>
        <v>1900</v>
      </c>
      <c r="F2401" s="66">
        <f t="shared" si="165"/>
        <v>0</v>
      </c>
      <c r="G2401" s="10" t="str">
        <f t="shared" si="166"/>
        <v>19000</v>
      </c>
      <c r="H2401" s="232"/>
      <c r="I2401" s="232"/>
      <c r="J2401" s="232"/>
      <c r="K2401" s="232"/>
      <c r="L2401" s="232"/>
      <c r="M2401" s="233"/>
      <c r="N2401" s="241"/>
      <c r="O2401" s="241"/>
      <c r="P2401" s="242"/>
      <c r="Q2401" s="234"/>
      <c r="R2401" s="235"/>
      <c r="S2401" s="232"/>
      <c r="T2401" s="234"/>
      <c r="U2401" s="234"/>
      <c r="V2401" s="235"/>
      <c r="W2401" s="232"/>
      <c r="X2401" s="232"/>
      <c r="Y2401" s="235"/>
      <c r="Z2401" s="232"/>
      <c r="AA2401" s="232"/>
      <c r="AB2401" s="232"/>
      <c r="AC2401" s="232"/>
      <c r="AD2401" s="269"/>
    </row>
    <row r="2402" spans="2:30">
      <c r="B2402" s="66" t="e">
        <f>LEFT(VLOOKUP(K2402,'TCon08 al 2019-02-26'!$A$1:$H$68,6,0),6)</f>
        <v>#N/A</v>
      </c>
      <c r="C2402" s="66" t="e">
        <f t="shared" si="163"/>
        <v>#N/A</v>
      </c>
      <c r="D2402" s="66" t="e">
        <f>VLOOKUP(K2402,'TCon08 al 2019-02-26'!$A$1:$H$68,8,0)</f>
        <v>#N/A</v>
      </c>
      <c r="E2402" s="221">
        <f t="shared" si="164"/>
        <v>1900</v>
      </c>
      <c r="F2402" s="66">
        <f t="shared" si="165"/>
        <v>0</v>
      </c>
      <c r="G2402" s="10" t="str">
        <f t="shared" si="166"/>
        <v>19000</v>
      </c>
      <c r="H2402" s="232"/>
      <c r="I2402" s="232"/>
      <c r="J2402" s="232"/>
      <c r="K2402" s="232"/>
      <c r="L2402" s="232"/>
      <c r="M2402" s="233"/>
      <c r="N2402" s="241"/>
      <c r="O2402" s="241"/>
      <c r="P2402" s="242"/>
      <c r="Q2402" s="234"/>
      <c r="R2402" s="235"/>
      <c r="S2402" s="232"/>
      <c r="T2402" s="234"/>
      <c r="U2402" s="234"/>
      <c r="V2402" s="235"/>
      <c r="W2402" s="232"/>
      <c r="X2402" s="232"/>
      <c r="Y2402" s="235"/>
      <c r="Z2402" s="232"/>
      <c r="AA2402" s="232"/>
      <c r="AB2402" s="232"/>
      <c r="AC2402" s="232"/>
      <c r="AD2402" s="269"/>
    </row>
    <row r="2403" spans="2:30">
      <c r="B2403" s="66" t="e">
        <f>LEFT(VLOOKUP(K2403,'TCon08 al 2019-02-26'!$A$1:$H$68,6,0),6)</f>
        <v>#N/A</v>
      </c>
      <c r="C2403" s="66" t="e">
        <f t="shared" si="163"/>
        <v>#N/A</v>
      </c>
      <c r="D2403" s="66" t="e">
        <f>VLOOKUP(K2403,'TCon08 al 2019-02-26'!$A$1:$H$68,8,0)</f>
        <v>#N/A</v>
      </c>
      <c r="E2403" s="221">
        <f t="shared" si="164"/>
        <v>1900</v>
      </c>
      <c r="F2403" s="66">
        <f t="shared" si="165"/>
        <v>0</v>
      </c>
      <c r="G2403" s="10" t="str">
        <f t="shared" si="166"/>
        <v>19000</v>
      </c>
      <c r="H2403" s="232"/>
      <c r="I2403" s="232"/>
      <c r="J2403" s="232"/>
      <c r="K2403" s="232"/>
      <c r="L2403" s="232"/>
      <c r="M2403" s="233"/>
      <c r="N2403" s="241"/>
      <c r="O2403" s="241"/>
      <c r="P2403" s="242"/>
      <c r="Q2403" s="234"/>
      <c r="R2403" s="235"/>
      <c r="S2403" s="232"/>
      <c r="T2403" s="234"/>
      <c r="U2403" s="234"/>
      <c r="V2403" s="235"/>
      <c r="W2403" s="232"/>
      <c r="X2403" s="232"/>
      <c r="Y2403" s="235"/>
      <c r="Z2403" s="232"/>
      <c r="AA2403" s="232"/>
      <c r="AB2403" s="232"/>
      <c r="AC2403" s="232"/>
      <c r="AD2403" s="269"/>
    </row>
    <row r="2404" spans="2:30">
      <c r="B2404" s="66" t="e">
        <f>LEFT(VLOOKUP(K2404,'TCon08 al 2019-02-26'!$A$1:$H$68,6,0),6)</f>
        <v>#N/A</v>
      </c>
      <c r="C2404" s="66" t="e">
        <f t="shared" si="163"/>
        <v>#N/A</v>
      </c>
      <c r="D2404" s="66" t="e">
        <f>VLOOKUP(K2404,'TCon08 al 2019-02-26'!$A$1:$H$68,8,0)</f>
        <v>#N/A</v>
      </c>
      <c r="E2404" s="221">
        <f t="shared" si="164"/>
        <v>1900</v>
      </c>
      <c r="F2404" s="66">
        <f t="shared" si="165"/>
        <v>0</v>
      </c>
      <c r="G2404" s="10" t="str">
        <f t="shared" si="166"/>
        <v>19000</v>
      </c>
      <c r="H2404" s="232"/>
      <c r="I2404" s="232"/>
      <c r="J2404" s="232"/>
      <c r="K2404" s="232"/>
      <c r="L2404" s="232"/>
      <c r="M2404" s="233"/>
      <c r="N2404" s="241"/>
      <c r="O2404" s="241"/>
      <c r="P2404" s="242"/>
      <c r="Q2404" s="234"/>
      <c r="R2404" s="235"/>
      <c r="S2404" s="232"/>
      <c r="T2404" s="234"/>
      <c r="U2404" s="234"/>
      <c r="V2404" s="235"/>
      <c r="W2404" s="232"/>
      <c r="X2404" s="232"/>
      <c r="Y2404" s="235"/>
      <c r="Z2404" s="232"/>
      <c r="AA2404" s="232"/>
      <c r="AB2404" s="232"/>
      <c r="AC2404" s="232"/>
      <c r="AD2404" s="269"/>
    </row>
    <row r="2405" spans="2:30">
      <c r="B2405" s="66" t="e">
        <f>LEFT(VLOOKUP(K2405,'TCon08 al 2019-02-26'!$A$1:$H$68,6,0),6)</f>
        <v>#N/A</v>
      </c>
      <c r="C2405" s="66" t="e">
        <f t="shared" si="163"/>
        <v>#N/A</v>
      </c>
      <c r="D2405" s="66" t="e">
        <f>VLOOKUP(K2405,'TCon08 al 2019-02-26'!$A$1:$H$68,8,0)</f>
        <v>#N/A</v>
      </c>
      <c r="E2405" s="221">
        <f t="shared" si="164"/>
        <v>1900</v>
      </c>
      <c r="F2405" s="66">
        <f t="shared" si="165"/>
        <v>0</v>
      </c>
      <c r="G2405" s="10" t="str">
        <f t="shared" si="166"/>
        <v>19000</v>
      </c>
      <c r="H2405" s="232"/>
      <c r="I2405" s="232"/>
      <c r="J2405" s="232"/>
      <c r="K2405" s="232"/>
      <c r="L2405" s="232"/>
      <c r="M2405" s="233"/>
      <c r="N2405" s="241"/>
      <c r="O2405" s="241"/>
      <c r="P2405" s="242"/>
      <c r="Q2405" s="234"/>
      <c r="R2405" s="235"/>
      <c r="S2405" s="232"/>
      <c r="T2405" s="234"/>
      <c r="U2405" s="234"/>
      <c r="V2405" s="235"/>
      <c r="W2405" s="232"/>
      <c r="X2405" s="232"/>
      <c r="Y2405" s="235"/>
      <c r="Z2405" s="232"/>
      <c r="AA2405" s="232"/>
      <c r="AB2405" s="232"/>
      <c r="AC2405" s="232"/>
      <c r="AD2405" s="269"/>
    </row>
    <row r="2406" spans="2:30">
      <c r="B2406" s="66" t="e">
        <f>LEFT(VLOOKUP(K2406,'TCon08 al 2019-02-26'!$A$1:$H$68,6,0),6)</f>
        <v>#N/A</v>
      </c>
      <c r="C2406" s="66" t="e">
        <f t="shared" si="163"/>
        <v>#N/A</v>
      </c>
      <c r="D2406" s="66" t="e">
        <f>VLOOKUP(K2406,'TCon08 al 2019-02-26'!$A$1:$H$68,8,0)</f>
        <v>#N/A</v>
      </c>
      <c r="E2406" s="221">
        <f t="shared" si="164"/>
        <v>1900</v>
      </c>
      <c r="F2406" s="66">
        <f t="shared" si="165"/>
        <v>0</v>
      </c>
      <c r="G2406" s="10" t="str">
        <f t="shared" si="166"/>
        <v>19000</v>
      </c>
      <c r="H2406" s="232"/>
      <c r="I2406" s="232"/>
      <c r="J2406" s="232"/>
      <c r="K2406" s="232"/>
      <c r="L2406" s="232"/>
      <c r="M2406" s="233"/>
      <c r="N2406" s="241"/>
      <c r="O2406" s="241"/>
      <c r="P2406" s="242"/>
      <c r="Q2406" s="234"/>
      <c r="R2406" s="235"/>
      <c r="S2406" s="232"/>
      <c r="T2406" s="234"/>
      <c r="U2406" s="234"/>
      <c r="V2406" s="235"/>
      <c r="W2406" s="232"/>
      <c r="X2406" s="232"/>
      <c r="Y2406" s="235"/>
      <c r="Z2406" s="232"/>
      <c r="AA2406" s="232"/>
      <c r="AB2406" s="232"/>
      <c r="AC2406" s="232"/>
      <c r="AD2406" s="269"/>
    </row>
    <row r="2407" spans="2:30">
      <c r="B2407" s="66" t="e">
        <f>LEFT(VLOOKUP(K2407,'TCon08 al 2019-02-26'!$A$1:$H$68,6,0),6)</f>
        <v>#N/A</v>
      </c>
      <c r="C2407" s="66" t="e">
        <f t="shared" si="163"/>
        <v>#N/A</v>
      </c>
      <c r="D2407" s="66" t="e">
        <f>VLOOKUP(K2407,'TCon08 al 2019-02-26'!$A$1:$H$68,8,0)</f>
        <v>#N/A</v>
      </c>
      <c r="E2407" s="221">
        <f t="shared" si="164"/>
        <v>1900</v>
      </c>
      <c r="F2407" s="66">
        <f t="shared" si="165"/>
        <v>0</v>
      </c>
      <c r="G2407" s="10" t="str">
        <f t="shared" si="166"/>
        <v>19000</v>
      </c>
      <c r="H2407" s="232"/>
      <c r="I2407" s="232"/>
      <c r="J2407" s="232"/>
      <c r="K2407" s="232"/>
      <c r="L2407" s="232"/>
      <c r="M2407" s="233"/>
      <c r="N2407" s="241"/>
      <c r="O2407" s="241"/>
      <c r="P2407" s="242"/>
      <c r="Q2407" s="234"/>
      <c r="R2407" s="235"/>
      <c r="S2407" s="232"/>
      <c r="T2407" s="234"/>
      <c r="U2407" s="234"/>
      <c r="V2407" s="235"/>
      <c r="W2407" s="232"/>
      <c r="X2407" s="232"/>
      <c r="Y2407" s="235"/>
      <c r="Z2407" s="232"/>
      <c r="AA2407" s="232"/>
      <c r="AB2407" s="232"/>
      <c r="AC2407" s="232"/>
      <c r="AD2407" s="269"/>
    </row>
    <row r="2408" spans="2:30">
      <c r="B2408" s="66" t="e">
        <f>LEFT(VLOOKUP(K2408,'TCon08 al 2019-02-26'!$A$1:$H$68,6,0),6)</f>
        <v>#N/A</v>
      </c>
      <c r="C2408" s="66" t="e">
        <f t="shared" si="163"/>
        <v>#N/A</v>
      </c>
      <c r="D2408" s="66" t="e">
        <f>VLOOKUP(K2408,'TCon08 al 2019-02-26'!$A$1:$H$68,8,0)</f>
        <v>#N/A</v>
      </c>
      <c r="E2408" s="221">
        <f t="shared" si="164"/>
        <v>1900</v>
      </c>
      <c r="F2408" s="66">
        <f t="shared" si="165"/>
        <v>0</v>
      </c>
      <c r="G2408" s="10" t="str">
        <f t="shared" si="166"/>
        <v>19000</v>
      </c>
      <c r="H2408" s="232"/>
      <c r="I2408" s="232"/>
      <c r="J2408" s="232"/>
      <c r="K2408" s="232"/>
      <c r="L2408" s="232"/>
      <c r="M2408" s="233"/>
      <c r="N2408" s="241"/>
      <c r="O2408" s="241"/>
      <c r="P2408" s="242"/>
      <c r="Q2408" s="234"/>
      <c r="R2408" s="235"/>
      <c r="S2408" s="232"/>
      <c r="T2408" s="234"/>
      <c r="U2408" s="234"/>
      <c r="V2408" s="235"/>
      <c r="W2408" s="232"/>
      <c r="X2408" s="232"/>
      <c r="Y2408" s="235"/>
      <c r="Z2408" s="232"/>
      <c r="AA2408" s="232"/>
      <c r="AB2408" s="232"/>
      <c r="AC2408" s="232"/>
      <c r="AD2408" s="269"/>
    </row>
    <row r="2409" spans="2:30">
      <c r="B2409" s="66" t="e">
        <f>LEFT(VLOOKUP(K2409,'TCon08 al 2019-02-26'!$A$1:$H$68,6,0),6)</f>
        <v>#N/A</v>
      </c>
      <c r="C2409" s="66" t="e">
        <f t="shared" si="163"/>
        <v>#N/A</v>
      </c>
      <c r="D2409" s="66" t="e">
        <f>VLOOKUP(K2409,'TCon08 al 2019-02-26'!$A$1:$H$68,8,0)</f>
        <v>#N/A</v>
      </c>
      <c r="E2409" s="221">
        <f t="shared" si="164"/>
        <v>1900</v>
      </c>
      <c r="F2409" s="66">
        <f t="shared" si="165"/>
        <v>0</v>
      </c>
      <c r="G2409" s="10" t="str">
        <f t="shared" si="166"/>
        <v>19000</v>
      </c>
      <c r="H2409" s="232"/>
      <c r="I2409" s="232"/>
      <c r="J2409" s="232"/>
      <c r="K2409" s="232"/>
      <c r="L2409" s="232"/>
      <c r="M2409" s="233"/>
      <c r="N2409" s="241"/>
      <c r="O2409" s="241"/>
      <c r="P2409" s="242"/>
      <c r="Q2409" s="234"/>
      <c r="R2409" s="235"/>
      <c r="S2409" s="232"/>
      <c r="T2409" s="234"/>
      <c r="U2409" s="234"/>
      <c r="V2409" s="235"/>
      <c r="W2409" s="232"/>
      <c r="X2409" s="232"/>
      <c r="Y2409" s="235"/>
      <c r="Z2409" s="232"/>
      <c r="AA2409" s="232"/>
      <c r="AB2409" s="232"/>
      <c r="AC2409" s="232"/>
      <c r="AD2409" s="269"/>
    </row>
    <row r="2410" spans="2:30">
      <c r="B2410" s="66" t="e">
        <f>LEFT(VLOOKUP(K2410,'TCon08 al 2019-02-26'!$A$1:$H$68,6,0),6)</f>
        <v>#N/A</v>
      </c>
      <c r="C2410" s="66" t="e">
        <f t="shared" si="163"/>
        <v>#N/A</v>
      </c>
      <c r="D2410" s="66" t="e">
        <f>VLOOKUP(K2410,'TCon08 al 2019-02-26'!$A$1:$H$68,8,0)</f>
        <v>#N/A</v>
      </c>
      <c r="E2410" s="221">
        <f t="shared" si="164"/>
        <v>1900</v>
      </c>
      <c r="F2410" s="66">
        <f t="shared" si="165"/>
        <v>0</v>
      </c>
      <c r="G2410" s="10" t="str">
        <f t="shared" si="166"/>
        <v>19000</v>
      </c>
      <c r="H2410" s="232"/>
      <c r="I2410" s="232"/>
      <c r="J2410" s="232"/>
      <c r="K2410" s="232"/>
      <c r="L2410" s="232"/>
      <c r="M2410" s="233"/>
      <c r="N2410" s="241"/>
      <c r="O2410" s="241"/>
      <c r="P2410" s="242"/>
      <c r="Q2410" s="234"/>
      <c r="R2410" s="235"/>
      <c r="S2410" s="232"/>
      <c r="T2410" s="234"/>
      <c r="U2410" s="234"/>
      <c r="V2410" s="235"/>
      <c r="W2410" s="232"/>
      <c r="X2410" s="232"/>
      <c r="Y2410" s="235"/>
      <c r="Z2410" s="232"/>
      <c r="AA2410" s="232"/>
      <c r="AB2410" s="232"/>
      <c r="AC2410" s="232"/>
      <c r="AD2410" s="269"/>
    </row>
    <row r="2411" spans="2:30">
      <c r="B2411" s="66" t="e">
        <f>LEFT(VLOOKUP(K2411,'TCon08 al 2019-02-26'!$A$1:$H$68,6,0),6)</f>
        <v>#N/A</v>
      </c>
      <c r="C2411" s="66" t="e">
        <f t="shared" si="163"/>
        <v>#N/A</v>
      </c>
      <c r="D2411" s="66" t="e">
        <f>VLOOKUP(K2411,'TCon08 al 2019-02-26'!$A$1:$H$68,8,0)</f>
        <v>#N/A</v>
      </c>
      <c r="E2411" s="221">
        <f t="shared" si="164"/>
        <v>1900</v>
      </c>
      <c r="F2411" s="66">
        <f t="shared" si="165"/>
        <v>0</v>
      </c>
      <c r="G2411" s="10" t="str">
        <f t="shared" si="166"/>
        <v>19000</v>
      </c>
      <c r="H2411" s="232"/>
      <c r="I2411" s="232"/>
      <c r="J2411" s="232"/>
      <c r="K2411" s="232"/>
      <c r="L2411" s="232"/>
      <c r="M2411" s="233"/>
      <c r="N2411" s="241"/>
      <c r="O2411" s="241"/>
      <c r="P2411" s="242"/>
      <c r="Q2411" s="234"/>
      <c r="R2411" s="235"/>
      <c r="S2411" s="232"/>
      <c r="T2411" s="234"/>
      <c r="U2411" s="234"/>
      <c r="V2411" s="235"/>
      <c r="W2411" s="232"/>
      <c r="X2411" s="232"/>
      <c r="Y2411" s="235"/>
      <c r="Z2411" s="232"/>
      <c r="AA2411" s="232"/>
      <c r="AB2411" s="232"/>
      <c r="AC2411" s="232"/>
      <c r="AD2411" s="269"/>
    </row>
    <row r="2412" spans="2:30">
      <c r="B2412" s="66" t="e">
        <f>LEFT(VLOOKUP(K2412,'TCon08 al 2019-02-26'!$A$1:$H$68,6,0),6)</f>
        <v>#N/A</v>
      </c>
      <c r="C2412" s="66" t="e">
        <f t="shared" si="163"/>
        <v>#N/A</v>
      </c>
      <c r="D2412" s="66" t="e">
        <f>VLOOKUP(K2412,'TCon08 al 2019-02-26'!$A$1:$H$68,8,0)</f>
        <v>#N/A</v>
      </c>
      <c r="E2412" s="221">
        <f t="shared" si="164"/>
        <v>1900</v>
      </c>
      <c r="F2412" s="66">
        <f t="shared" si="165"/>
        <v>0</v>
      </c>
      <c r="G2412" s="10" t="str">
        <f t="shared" si="166"/>
        <v>19000</v>
      </c>
      <c r="H2412" s="232"/>
      <c r="I2412" s="232"/>
      <c r="J2412" s="232"/>
      <c r="K2412" s="232"/>
      <c r="L2412" s="232"/>
      <c r="M2412" s="233"/>
      <c r="N2412" s="241"/>
      <c r="O2412" s="241"/>
      <c r="P2412" s="242"/>
      <c r="Q2412" s="234"/>
      <c r="R2412" s="235"/>
      <c r="S2412" s="232"/>
      <c r="T2412" s="234"/>
      <c r="U2412" s="234"/>
      <c r="V2412" s="235"/>
      <c r="W2412" s="232"/>
      <c r="X2412" s="232"/>
      <c r="Y2412" s="235"/>
      <c r="Z2412" s="232"/>
      <c r="AA2412" s="232"/>
      <c r="AB2412" s="232"/>
      <c r="AC2412" s="232"/>
      <c r="AD2412" s="269"/>
    </row>
    <row r="2413" spans="2:30">
      <c r="B2413" s="66" t="e">
        <f>LEFT(VLOOKUP(K2413,'TCon08 al 2019-02-26'!$A$1:$H$68,6,0),6)</f>
        <v>#N/A</v>
      </c>
      <c r="C2413" s="66" t="e">
        <f t="shared" si="163"/>
        <v>#N/A</v>
      </c>
      <c r="D2413" s="66" t="e">
        <f>VLOOKUP(K2413,'TCon08 al 2019-02-26'!$A$1:$H$68,8,0)</f>
        <v>#N/A</v>
      </c>
      <c r="E2413" s="221">
        <f t="shared" si="164"/>
        <v>1900</v>
      </c>
      <c r="F2413" s="66">
        <f t="shared" si="165"/>
        <v>0</v>
      </c>
      <c r="G2413" s="10" t="str">
        <f t="shared" si="166"/>
        <v>19000</v>
      </c>
      <c r="H2413" s="232"/>
      <c r="I2413" s="232"/>
      <c r="J2413" s="232"/>
      <c r="K2413" s="232"/>
      <c r="L2413" s="232"/>
      <c r="M2413" s="233"/>
      <c r="N2413" s="241"/>
      <c r="O2413" s="241"/>
      <c r="P2413" s="242"/>
      <c r="Q2413" s="234"/>
      <c r="R2413" s="235"/>
      <c r="S2413" s="232"/>
      <c r="T2413" s="234"/>
      <c r="U2413" s="234"/>
      <c r="V2413" s="235"/>
      <c r="W2413" s="232"/>
      <c r="X2413" s="232"/>
      <c r="Y2413" s="235"/>
      <c r="Z2413" s="232"/>
      <c r="AA2413" s="232"/>
      <c r="AB2413" s="232"/>
      <c r="AC2413" s="232"/>
      <c r="AD2413" s="269"/>
    </row>
    <row r="2414" spans="2:30">
      <c r="B2414" s="66" t="e">
        <f>LEFT(VLOOKUP(K2414,'TCon08 al 2019-02-26'!$A$1:$H$68,6,0),6)</f>
        <v>#N/A</v>
      </c>
      <c r="C2414" s="66" t="e">
        <f t="shared" si="163"/>
        <v>#N/A</v>
      </c>
      <c r="D2414" s="66" t="e">
        <f>VLOOKUP(K2414,'TCon08 al 2019-02-26'!$A$1:$H$68,8,0)</f>
        <v>#N/A</v>
      </c>
      <c r="E2414" s="221">
        <f t="shared" si="164"/>
        <v>1900</v>
      </c>
      <c r="F2414" s="66">
        <f t="shared" si="165"/>
        <v>0</v>
      </c>
      <c r="G2414" s="10" t="str">
        <f t="shared" si="166"/>
        <v>19000</v>
      </c>
      <c r="H2414" s="232"/>
      <c r="I2414" s="232"/>
      <c r="J2414" s="232"/>
      <c r="K2414" s="232"/>
      <c r="L2414" s="232"/>
      <c r="M2414" s="233"/>
      <c r="N2414" s="241"/>
      <c r="O2414" s="241"/>
      <c r="P2414" s="242"/>
      <c r="Q2414" s="234"/>
      <c r="R2414" s="235"/>
      <c r="S2414" s="232"/>
      <c r="T2414" s="234"/>
      <c r="U2414" s="234"/>
      <c r="V2414" s="235"/>
      <c r="W2414" s="232"/>
      <c r="X2414" s="232"/>
      <c r="Y2414" s="235"/>
      <c r="Z2414" s="232"/>
      <c r="AA2414" s="232"/>
      <c r="AB2414" s="232"/>
      <c r="AC2414" s="232"/>
      <c r="AD2414" s="269"/>
    </row>
    <row r="2415" spans="2:30">
      <c r="B2415" s="66" t="e">
        <f>LEFT(VLOOKUP(K2415,'TCon08 al 2019-02-26'!$A$1:$H$68,6,0),6)</f>
        <v>#N/A</v>
      </c>
      <c r="C2415" s="66" t="e">
        <f t="shared" si="163"/>
        <v>#N/A</v>
      </c>
      <c r="D2415" s="66" t="e">
        <f>VLOOKUP(K2415,'TCon08 al 2019-02-26'!$A$1:$H$68,8,0)</f>
        <v>#N/A</v>
      </c>
      <c r="E2415" s="221">
        <f t="shared" si="164"/>
        <v>1900</v>
      </c>
      <c r="F2415" s="66">
        <f t="shared" si="165"/>
        <v>0</v>
      </c>
      <c r="G2415" s="10" t="str">
        <f t="shared" si="166"/>
        <v>19000</v>
      </c>
      <c r="H2415" s="232"/>
      <c r="I2415" s="232"/>
      <c r="J2415" s="232"/>
      <c r="K2415" s="232"/>
      <c r="L2415" s="232"/>
      <c r="M2415" s="233"/>
      <c r="N2415" s="241"/>
      <c r="O2415" s="241"/>
      <c r="P2415" s="242"/>
      <c r="Q2415" s="234"/>
      <c r="R2415" s="235"/>
      <c r="S2415" s="232"/>
      <c r="T2415" s="234"/>
      <c r="U2415" s="234"/>
      <c r="V2415" s="235"/>
      <c r="W2415" s="232"/>
      <c r="X2415" s="232"/>
      <c r="Y2415" s="235"/>
      <c r="Z2415" s="232"/>
      <c r="AA2415" s="232"/>
      <c r="AB2415" s="232"/>
      <c r="AC2415" s="232"/>
      <c r="AD2415" s="269"/>
    </row>
    <row r="2416" spans="2:30">
      <c r="B2416" s="66" t="e">
        <f>LEFT(VLOOKUP(K2416,'TCon08 al 2019-02-26'!$A$1:$H$68,6,0),6)</f>
        <v>#N/A</v>
      </c>
      <c r="C2416" s="66" t="e">
        <f t="shared" si="163"/>
        <v>#N/A</v>
      </c>
      <c r="D2416" s="66" t="e">
        <f>VLOOKUP(K2416,'TCon08 al 2019-02-26'!$A$1:$H$68,8,0)</f>
        <v>#N/A</v>
      </c>
      <c r="E2416" s="221">
        <f t="shared" si="164"/>
        <v>1900</v>
      </c>
      <c r="F2416" s="66">
        <f t="shared" si="165"/>
        <v>0</v>
      </c>
      <c r="G2416" s="10" t="str">
        <f t="shared" si="166"/>
        <v>19000</v>
      </c>
      <c r="H2416" s="232"/>
      <c r="I2416" s="232"/>
      <c r="J2416" s="232"/>
      <c r="K2416" s="232"/>
      <c r="L2416" s="232"/>
      <c r="M2416" s="233"/>
      <c r="N2416" s="241"/>
      <c r="O2416" s="241"/>
      <c r="P2416" s="242"/>
      <c r="Q2416" s="234"/>
      <c r="R2416" s="235"/>
      <c r="S2416" s="232"/>
      <c r="T2416" s="234"/>
      <c r="U2416" s="234"/>
      <c r="V2416" s="235"/>
      <c r="W2416" s="232"/>
      <c r="X2416" s="232"/>
      <c r="Y2416" s="235"/>
      <c r="Z2416" s="232"/>
      <c r="AA2416" s="232"/>
      <c r="AB2416" s="232"/>
      <c r="AC2416" s="232"/>
      <c r="AD2416" s="269"/>
    </row>
    <row r="2417" spans="2:30">
      <c r="B2417" s="66" t="e">
        <f>LEFT(VLOOKUP(K2417,'TCon08 al 2019-02-26'!$A$1:$H$68,6,0),6)</f>
        <v>#N/A</v>
      </c>
      <c r="C2417" s="66" t="e">
        <f t="shared" si="163"/>
        <v>#N/A</v>
      </c>
      <c r="D2417" s="66" t="e">
        <f>VLOOKUP(K2417,'TCon08 al 2019-02-26'!$A$1:$H$68,8,0)</f>
        <v>#N/A</v>
      </c>
      <c r="E2417" s="221">
        <f t="shared" si="164"/>
        <v>1900</v>
      </c>
      <c r="F2417" s="66">
        <f t="shared" si="165"/>
        <v>0</v>
      </c>
      <c r="G2417" s="10" t="str">
        <f t="shared" si="166"/>
        <v>19000</v>
      </c>
      <c r="H2417" s="232"/>
      <c r="I2417" s="232"/>
      <c r="J2417" s="232"/>
      <c r="K2417" s="232"/>
      <c r="L2417" s="232"/>
      <c r="M2417" s="233"/>
      <c r="N2417" s="241"/>
      <c r="O2417" s="241"/>
      <c r="P2417" s="242"/>
      <c r="Q2417" s="234"/>
      <c r="R2417" s="235"/>
      <c r="S2417" s="232"/>
      <c r="T2417" s="234"/>
      <c r="U2417" s="234"/>
      <c r="V2417" s="235"/>
      <c r="W2417" s="232"/>
      <c r="X2417" s="232"/>
      <c r="Y2417" s="235"/>
      <c r="Z2417" s="232"/>
      <c r="AA2417" s="232"/>
      <c r="AB2417" s="232"/>
      <c r="AC2417" s="232"/>
      <c r="AD2417" s="269"/>
    </row>
    <row r="2418" spans="2:30">
      <c r="B2418" s="66" t="e">
        <f>LEFT(VLOOKUP(K2418,'TCon08 al 2019-02-26'!$A$1:$H$68,6,0),6)</f>
        <v>#N/A</v>
      </c>
      <c r="C2418" s="66" t="e">
        <f t="shared" si="163"/>
        <v>#N/A</v>
      </c>
      <c r="D2418" s="66" t="e">
        <f>VLOOKUP(K2418,'TCon08 al 2019-02-26'!$A$1:$H$68,8,0)</f>
        <v>#N/A</v>
      </c>
      <c r="E2418" s="221">
        <f t="shared" si="164"/>
        <v>1900</v>
      </c>
      <c r="F2418" s="66">
        <f t="shared" si="165"/>
        <v>0</v>
      </c>
      <c r="G2418" s="10" t="str">
        <f t="shared" si="166"/>
        <v>19000</v>
      </c>
      <c r="H2418" s="232"/>
      <c r="I2418" s="232"/>
      <c r="J2418" s="232"/>
      <c r="K2418" s="232"/>
      <c r="L2418" s="232"/>
      <c r="M2418" s="233"/>
      <c r="N2418" s="241"/>
      <c r="O2418" s="241"/>
      <c r="P2418" s="242"/>
      <c r="Q2418" s="234"/>
      <c r="R2418" s="235"/>
      <c r="S2418" s="232"/>
      <c r="T2418" s="234"/>
      <c r="U2418" s="234"/>
      <c r="V2418" s="235"/>
      <c r="W2418" s="232"/>
      <c r="X2418" s="232"/>
      <c r="Y2418" s="235"/>
      <c r="Z2418" s="232"/>
      <c r="AA2418" s="232"/>
      <c r="AB2418" s="232"/>
      <c r="AC2418" s="232"/>
      <c r="AD2418" s="269"/>
    </row>
    <row r="2419" spans="2:30">
      <c r="B2419" s="66" t="e">
        <f>LEFT(VLOOKUP(K2419,'TCon08 al 2019-02-26'!$A$1:$H$68,6,0),6)</f>
        <v>#N/A</v>
      </c>
      <c r="C2419" s="66" t="e">
        <f t="shared" si="163"/>
        <v>#N/A</v>
      </c>
      <c r="D2419" s="66" t="e">
        <f>VLOOKUP(K2419,'TCon08 al 2019-02-26'!$A$1:$H$68,8,0)</f>
        <v>#N/A</v>
      </c>
      <c r="E2419" s="221">
        <f t="shared" si="164"/>
        <v>1900</v>
      </c>
      <c r="F2419" s="66">
        <f t="shared" si="165"/>
        <v>0</v>
      </c>
      <c r="G2419" s="10" t="str">
        <f t="shared" si="166"/>
        <v>19000</v>
      </c>
      <c r="H2419" s="232"/>
      <c r="I2419" s="232"/>
      <c r="J2419" s="232"/>
      <c r="K2419" s="232"/>
      <c r="L2419" s="232"/>
      <c r="M2419" s="233"/>
      <c r="N2419" s="241"/>
      <c r="O2419" s="241"/>
      <c r="P2419" s="242"/>
      <c r="Q2419" s="234"/>
      <c r="R2419" s="235"/>
      <c r="S2419" s="232"/>
      <c r="T2419" s="234"/>
      <c r="U2419" s="234"/>
      <c r="V2419" s="235"/>
      <c r="W2419" s="232"/>
      <c r="X2419" s="232"/>
      <c r="Y2419" s="235"/>
      <c r="Z2419" s="232"/>
      <c r="AA2419" s="232"/>
      <c r="AB2419" s="232"/>
      <c r="AC2419" s="232"/>
      <c r="AD2419" s="269"/>
    </row>
    <row r="2420" spans="2:30">
      <c r="B2420" s="66" t="e">
        <f>LEFT(VLOOKUP(K2420,'TCon08 al 2019-02-26'!$A$1:$H$68,6,0),6)</f>
        <v>#N/A</v>
      </c>
      <c r="C2420" s="66" t="e">
        <f t="shared" si="163"/>
        <v>#N/A</v>
      </c>
      <c r="D2420" s="66" t="e">
        <f>VLOOKUP(K2420,'TCon08 al 2019-02-26'!$A$1:$H$68,8,0)</f>
        <v>#N/A</v>
      </c>
      <c r="E2420" s="221">
        <f t="shared" si="164"/>
        <v>1900</v>
      </c>
      <c r="F2420" s="66">
        <f t="shared" si="165"/>
        <v>0</v>
      </c>
      <c r="G2420" s="10" t="str">
        <f t="shared" si="166"/>
        <v>19000</v>
      </c>
      <c r="H2420" s="232"/>
      <c r="I2420" s="232"/>
      <c r="J2420" s="232"/>
      <c r="K2420" s="232"/>
      <c r="L2420" s="232"/>
      <c r="M2420" s="233"/>
      <c r="N2420" s="241"/>
      <c r="O2420" s="241"/>
      <c r="P2420" s="242"/>
      <c r="Q2420" s="234"/>
      <c r="R2420" s="235"/>
      <c r="S2420" s="232"/>
      <c r="T2420" s="234"/>
      <c r="U2420" s="234"/>
      <c r="V2420" s="235"/>
      <c r="W2420" s="232"/>
      <c r="X2420" s="232"/>
      <c r="Y2420" s="235"/>
      <c r="Z2420" s="232"/>
      <c r="AA2420" s="232"/>
      <c r="AB2420" s="232"/>
      <c r="AC2420" s="232"/>
      <c r="AD2420" s="269"/>
    </row>
    <row r="2421" spans="2:30">
      <c r="B2421" s="66" t="e">
        <f>LEFT(VLOOKUP(K2421,'TCon08 al 2019-02-26'!$A$1:$H$68,6,0),6)</f>
        <v>#N/A</v>
      </c>
      <c r="C2421" s="66" t="e">
        <f t="shared" si="163"/>
        <v>#N/A</v>
      </c>
      <c r="D2421" s="66" t="e">
        <f>VLOOKUP(K2421,'TCon08 al 2019-02-26'!$A$1:$H$68,8,0)</f>
        <v>#N/A</v>
      </c>
      <c r="E2421" s="221">
        <f t="shared" si="164"/>
        <v>1900</v>
      </c>
      <c r="F2421" s="66">
        <f t="shared" si="165"/>
        <v>0</v>
      </c>
      <c r="G2421" s="10" t="str">
        <f t="shared" si="166"/>
        <v>19000</v>
      </c>
      <c r="H2421" s="232"/>
      <c r="I2421" s="232"/>
      <c r="J2421" s="232"/>
      <c r="K2421" s="232"/>
      <c r="L2421" s="232"/>
      <c r="M2421" s="233"/>
      <c r="N2421" s="241"/>
      <c r="O2421" s="241"/>
      <c r="P2421" s="242"/>
      <c r="Q2421" s="234"/>
      <c r="R2421" s="235"/>
      <c r="S2421" s="232"/>
      <c r="T2421" s="234"/>
      <c r="U2421" s="234"/>
      <c r="V2421" s="235"/>
      <c r="W2421" s="232"/>
      <c r="X2421" s="232"/>
      <c r="Y2421" s="235"/>
      <c r="Z2421" s="232"/>
      <c r="AA2421" s="232"/>
      <c r="AB2421" s="232"/>
      <c r="AC2421" s="232"/>
      <c r="AD2421" s="269"/>
    </row>
    <row r="2422" spans="2:30">
      <c r="B2422" s="66" t="e">
        <f>LEFT(VLOOKUP(K2422,'TCon08 al 2019-02-26'!$A$1:$H$68,6,0),6)</f>
        <v>#N/A</v>
      </c>
      <c r="C2422" s="66" t="e">
        <f t="shared" si="163"/>
        <v>#N/A</v>
      </c>
      <c r="D2422" s="66" t="e">
        <f>VLOOKUP(K2422,'TCon08 al 2019-02-26'!$A$1:$H$68,8,0)</f>
        <v>#N/A</v>
      </c>
      <c r="E2422" s="221">
        <f t="shared" si="164"/>
        <v>1900</v>
      </c>
      <c r="F2422" s="66">
        <f t="shared" si="165"/>
        <v>0</v>
      </c>
      <c r="G2422" s="10" t="str">
        <f t="shared" si="166"/>
        <v>19000</v>
      </c>
      <c r="H2422" s="232"/>
      <c r="I2422" s="232"/>
      <c r="J2422" s="232"/>
      <c r="K2422" s="232"/>
      <c r="L2422" s="232"/>
      <c r="M2422" s="233"/>
      <c r="N2422" s="241"/>
      <c r="O2422" s="241"/>
      <c r="P2422" s="242"/>
      <c r="Q2422" s="234"/>
      <c r="R2422" s="235"/>
      <c r="S2422" s="232"/>
      <c r="T2422" s="234"/>
      <c r="U2422" s="234"/>
      <c r="V2422" s="235"/>
      <c r="W2422" s="232"/>
      <c r="X2422" s="232"/>
      <c r="Y2422" s="235"/>
      <c r="Z2422" s="232"/>
      <c r="AA2422" s="232"/>
      <c r="AB2422" s="232"/>
      <c r="AC2422" s="232"/>
      <c r="AD2422" s="269"/>
    </row>
    <row r="2423" spans="2:30">
      <c r="B2423" s="66" t="e">
        <f>LEFT(VLOOKUP(K2423,'TCon08 al 2019-02-26'!$A$1:$H$68,6,0),6)</f>
        <v>#N/A</v>
      </c>
      <c r="C2423" s="66" t="e">
        <f t="shared" ref="C2423:C2486" si="167">CONCATENATE(MID(B2423,1,1),".",MID(B2423,2,1),".",MID(B2423,3,2),".",MID(B2423,5,2))</f>
        <v>#N/A</v>
      </c>
      <c r="D2423" s="66" t="e">
        <f>VLOOKUP(K2423,'TCon08 al 2019-02-26'!$A$1:$H$68,8,0)</f>
        <v>#N/A</v>
      </c>
      <c r="E2423" s="221">
        <f t="shared" ref="E2423:E2486" si="168">YEAR(J2423)</f>
        <v>1900</v>
      </c>
      <c r="F2423" s="66">
        <f t="shared" si="165"/>
        <v>0</v>
      </c>
      <c r="G2423" s="10" t="str">
        <f t="shared" si="166"/>
        <v>19000</v>
      </c>
      <c r="H2423" s="232"/>
      <c r="I2423" s="232"/>
      <c r="J2423" s="232"/>
      <c r="K2423" s="232"/>
      <c r="L2423" s="232"/>
      <c r="M2423" s="233"/>
      <c r="N2423" s="241"/>
      <c r="O2423" s="241"/>
      <c r="P2423" s="242"/>
      <c r="Q2423" s="234"/>
      <c r="R2423" s="235"/>
      <c r="S2423" s="232"/>
      <c r="T2423" s="234"/>
      <c r="U2423" s="234"/>
      <c r="V2423" s="235"/>
      <c r="W2423" s="232"/>
      <c r="X2423" s="232"/>
      <c r="Y2423" s="235"/>
      <c r="Z2423" s="232"/>
      <c r="AA2423" s="232"/>
      <c r="AB2423" s="232"/>
      <c r="AC2423" s="232"/>
      <c r="AD2423" s="269"/>
    </row>
    <row r="2424" spans="2:30">
      <c r="B2424" s="66" t="e">
        <f>LEFT(VLOOKUP(K2424,'TCon08 al 2019-02-26'!$A$1:$H$68,6,0),6)</f>
        <v>#N/A</v>
      </c>
      <c r="C2424" s="66" t="e">
        <f t="shared" si="167"/>
        <v>#N/A</v>
      </c>
      <c r="D2424" s="66" t="e">
        <f>VLOOKUP(K2424,'TCon08 al 2019-02-26'!$A$1:$H$68,8,0)</f>
        <v>#N/A</v>
      </c>
      <c r="E2424" s="221">
        <f t="shared" si="168"/>
        <v>1900</v>
      </c>
      <c r="F2424" s="66">
        <f t="shared" si="165"/>
        <v>0</v>
      </c>
      <c r="G2424" s="10" t="str">
        <f t="shared" si="166"/>
        <v>19000</v>
      </c>
      <c r="H2424" s="232"/>
      <c r="I2424" s="232"/>
      <c r="J2424" s="232"/>
      <c r="K2424" s="232"/>
      <c r="L2424" s="232"/>
      <c r="M2424" s="233"/>
      <c r="N2424" s="241"/>
      <c r="O2424" s="241"/>
      <c r="P2424" s="242"/>
      <c r="Q2424" s="234"/>
      <c r="R2424" s="235"/>
      <c r="S2424" s="232"/>
      <c r="T2424" s="234"/>
      <c r="U2424" s="234"/>
      <c r="V2424" s="235"/>
      <c r="W2424" s="232"/>
      <c r="X2424" s="232"/>
      <c r="Y2424" s="235"/>
      <c r="Z2424" s="232"/>
      <c r="AA2424" s="232"/>
      <c r="AB2424" s="232"/>
      <c r="AC2424" s="232"/>
      <c r="AD2424" s="269"/>
    </row>
    <row r="2425" spans="2:30">
      <c r="B2425" s="66" t="e">
        <f>LEFT(VLOOKUP(K2425,'TCon08 al 2019-02-26'!$A$1:$H$68,6,0),6)</f>
        <v>#N/A</v>
      </c>
      <c r="C2425" s="66" t="e">
        <f t="shared" si="167"/>
        <v>#N/A</v>
      </c>
      <c r="D2425" s="66" t="e">
        <f>VLOOKUP(K2425,'TCon08 al 2019-02-26'!$A$1:$H$68,8,0)</f>
        <v>#N/A</v>
      </c>
      <c r="E2425" s="221">
        <f t="shared" si="168"/>
        <v>1900</v>
      </c>
      <c r="F2425" s="66">
        <f t="shared" si="165"/>
        <v>0</v>
      </c>
      <c r="G2425" s="10" t="str">
        <f t="shared" si="166"/>
        <v>19000</v>
      </c>
      <c r="H2425" s="232"/>
      <c r="I2425" s="232"/>
      <c r="J2425" s="232"/>
      <c r="K2425" s="232"/>
      <c r="L2425" s="232"/>
      <c r="M2425" s="233"/>
      <c r="N2425" s="241"/>
      <c r="O2425" s="241"/>
      <c r="P2425" s="242"/>
      <c r="Q2425" s="234"/>
      <c r="R2425" s="235"/>
      <c r="S2425" s="232"/>
      <c r="T2425" s="234"/>
      <c r="U2425" s="234"/>
      <c r="V2425" s="235"/>
      <c r="W2425" s="232"/>
      <c r="X2425" s="232"/>
      <c r="Y2425" s="235"/>
      <c r="Z2425" s="232"/>
      <c r="AA2425" s="232"/>
      <c r="AB2425" s="232"/>
      <c r="AC2425" s="232"/>
      <c r="AD2425" s="269"/>
    </row>
    <row r="2426" spans="2:30">
      <c r="B2426" s="66" t="e">
        <f>LEFT(VLOOKUP(K2426,'TCon08 al 2019-02-26'!$A$1:$H$68,6,0),6)</f>
        <v>#N/A</v>
      </c>
      <c r="C2426" s="66" t="e">
        <f t="shared" si="167"/>
        <v>#N/A</v>
      </c>
      <c r="D2426" s="66" t="e">
        <f>VLOOKUP(K2426,'TCon08 al 2019-02-26'!$A$1:$H$68,8,0)</f>
        <v>#N/A</v>
      </c>
      <c r="E2426" s="221">
        <f t="shared" si="168"/>
        <v>1900</v>
      </c>
      <c r="F2426" s="66">
        <f t="shared" si="165"/>
        <v>0</v>
      </c>
      <c r="G2426" s="10" t="str">
        <f t="shared" si="166"/>
        <v>19000</v>
      </c>
      <c r="H2426" s="232"/>
      <c r="I2426" s="232"/>
      <c r="J2426" s="232"/>
      <c r="K2426" s="232"/>
      <c r="L2426" s="232"/>
      <c r="M2426" s="233"/>
      <c r="N2426" s="241"/>
      <c r="O2426" s="241"/>
      <c r="P2426" s="242"/>
      <c r="Q2426" s="234"/>
      <c r="R2426" s="235"/>
      <c r="S2426" s="232"/>
      <c r="T2426" s="234"/>
      <c r="U2426" s="234"/>
      <c r="V2426" s="235"/>
      <c r="W2426" s="232"/>
      <c r="X2426" s="232"/>
      <c r="Y2426" s="235"/>
      <c r="Z2426" s="232"/>
      <c r="AA2426" s="232"/>
      <c r="AB2426" s="232"/>
      <c r="AC2426" s="232"/>
      <c r="AD2426" s="269"/>
    </row>
    <row r="2427" spans="2:30">
      <c r="B2427" s="66" t="e">
        <f>LEFT(VLOOKUP(K2427,'TCon08 al 2019-02-26'!$A$1:$H$68,6,0),6)</f>
        <v>#N/A</v>
      </c>
      <c r="C2427" s="66" t="e">
        <f t="shared" si="167"/>
        <v>#N/A</v>
      </c>
      <c r="D2427" s="66" t="e">
        <f>VLOOKUP(K2427,'TCon08 al 2019-02-26'!$A$1:$H$68,8,0)</f>
        <v>#N/A</v>
      </c>
      <c r="E2427" s="221">
        <f t="shared" si="168"/>
        <v>1900</v>
      </c>
      <c r="F2427" s="66">
        <f t="shared" si="165"/>
        <v>0</v>
      </c>
      <c r="G2427" s="10" t="str">
        <f t="shared" si="166"/>
        <v>19000</v>
      </c>
      <c r="H2427" s="232"/>
      <c r="I2427" s="232"/>
      <c r="J2427" s="232"/>
      <c r="K2427" s="232"/>
      <c r="L2427" s="232"/>
      <c r="M2427" s="233"/>
      <c r="N2427" s="241"/>
      <c r="O2427" s="241"/>
      <c r="P2427" s="242"/>
      <c r="Q2427" s="234"/>
      <c r="R2427" s="235"/>
      <c r="S2427" s="232"/>
      <c r="T2427" s="234"/>
      <c r="U2427" s="234"/>
      <c r="V2427" s="235"/>
      <c r="W2427" s="232"/>
      <c r="X2427" s="232"/>
      <c r="Y2427" s="235"/>
      <c r="Z2427" s="232"/>
      <c r="AA2427" s="232"/>
      <c r="AB2427" s="232"/>
      <c r="AC2427" s="232"/>
      <c r="AD2427" s="269"/>
    </row>
    <row r="2428" spans="2:30">
      <c r="B2428" s="66" t="e">
        <f>LEFT(VLOOKUP(K2428,'TCon08 al 2019-02-26'!$A$1:$H$68,6,0),6)</f>
        <v>#N/A</v>
      </c>
      <c r="C2428" s="66" t="e">
        <f t="shared" si="167"/>
        <v>#N/A</v>
      </c>
      <c r="D2428" s="66" t="e">
        <f>VLOOKUP(K2428,'TCon08 al 2019-02-26'!$A$1:$H$68,8,0)</f>
        <v>#N/A</v>
      </c>
      <c r="E2428" s="221">
        <f t="shared" si="168"/>
        <v>1900</v>
      </c>
      <c r="F2428" s="66">
        <f t="shared" si="165"/>
        <v>0</v>
      </c>
      <c r="G2428" s="10" t="str">
        <f t="shared" si="166"/>
        <v>19000</v>
      </c>
      <c r="H2428" s="232"/>
      <c r="I2428" s="232"/>
      <c r="J2428" s="232"/>
      <c r="K2428" s="232"/>
      <c r="L2428" s="232"/>
      <c r="M2428" s="233"/>
      <c r="N2428" s="241"/>
      <c r="O2428" s="241"/>
      <c r="P2428" s="242"/>
      <c r="Q2428" s="234"/>
      <c r="R2428" s="235"/>
      <c r="S2428" s="232"/>
      <c r="T2428" s="234"/>
      <c r="U2428" s="234"/>
      <c r="V2428" s="235"/>
      <c r="W2428" s="232"/>
      <c r="X2428" s="232"/>
      <c r="Y2428" s="235"/>
      <c r="Z2428" s="232"/>
      <c r="AA2428" s="232"/>
      <c r="AB2428" s="232"/>
      <c r="AC2428" s="232"/>
      <c r="AD2428" s="269"/>
    </row>
    <row r="2429" spans="2:30">
      <c r="B2429" s="66" t="e">
        <f>LEFT(VLOOKUP(K2429,'TCon08 al 2019-02-26'!$A$1:$H$68,6,0),6)</f>
        <v>#N/A</v>
      </c>
      <c r="C2429" s="66" t="e">
        <f t="shared" si="167"/>
        <v>#N/A</v>
      </c>
      <c r="D2429" s="66" t="e">
        <f>VLOOKUP(K2429,'TCon08 al 2019-02-26'!$A$1:$H$68,8,0)</f>
        <v>#N/A</v>
      </c>
      <c r="E2429" s="221">
        <f t="shared" si="168"/>
        <v>1900</v>
      </c>
      <c r="F2429" s="66">
        <f t="shared" si="165"/>
        <v>0</v>
      </c>
      <c r="G2429" s="10" t="str">
        <f t="shared" si="166"/>
        <v>19000</v>
      </c>
      <c r="H2429" s="232"/>
      <c r="I2429" s="232"/>
      <c r="J2429" s="232"/>
      <c r="K2429" s="232"/>
      <c r="L2429" s="232"/>
      <c r="M2429" s="233"/>
      <c r="N2429" s="241"/>
      <c r="O2429" s="241"/>
      <c r="P2429" s="242"/>
      <c r="Q2429" s="234"/>
      <c r="R2429" s="235"/>
      <c r="S2429" s="232"/>
      <c r="T2429" s="234"/>
      <c r="U2429" s="234"/>
      <c r="V2429" s="235"/>
      <c r="W2429" s="232"/>
      <c r="X2429" s="232"/>
      <c r="Y2429" s="235"/>
      <c r="Z2429" s="232"/>
      <c r="AA2429" s="232"/>
      <c r="AB2429" s="232"/>
      <c r="AC2429" s="232"/>
      <c r="AD2429" s="269"/>
    </row>
    <row r="2430" spans="2:30">
      <c r="B2430" s="66" t="e">
        <f>LEFT(VLOOKUP(K2430,'TCon08 al 2019-02-26'!$A$1:$H$68,6,0),6)</f>
        <v>#N/A</v>
      </c>
      <c r="C2430" s="66" t="e">
        <f t="shared" si="167"/>
        <v>#N/A</v>
      </c>
      <c r="D2430" s="66" t="e">
        <f>VLOOKUP(K2430,'TCon08 al 2019-02-26'!$A$1:$H$68,8,0)</f>
        <v>#N/A</v>
      </c>
      <c r="E2430" s="221">
        <f t="shared" si="168"/>
        <v>1900</v>
      </c>
      <c r="F2430" s="66">
        <f t="shared" si="165"/>
        <v>0</v>
      </c>
      <c r="G2430" s="10" t="str">
        <f t="shared" si="166"/>
        <v>19000</v>
      </c>
      <c r="H2430" s="232"/>
      <c r="I2430" s="232"/>
      <c r="J2430" s="232"/>
      <c r="K2430" s="232"/>
      <c r="L2430" s="232"/>
      <c r="M2430" s="233"/>
      <c r="N2430" s="241"/>
      <c r="O2430" s="241"/>
      <c r="P2430" s="242"/>
      <c r="Q2430" s="234"/>
      <c r="R2430" s="235"/>
      <c r="S2430" s="232"/>
      <c r="T2430" s="234"/>
      <c r="U2430" s="234"/>
      <c r="V2430" s="235"/>
      <c r="W2430" s="232"/>
      <c r="X2430" s="232"/>
      <c r="Y2430" s="235"/>
      <c r="Z2430" s="232"/>
      <c r="AA2430" s="232"/>
      <c r="AB2430" s="232"/>
      <c r="AC2430" s="232"/>
      <c r="AD2430" s="269"/>
    </row>
    <row r="2431" spans="2:30">
      <c r="B2431" s="66" t="e">
        <f>LEFT(VLOOKUP(K2431,'TCon08 al 2019-02-26'!$A$1:$H$68,6,0),6)</f>
        <v>#N/A</v>
      </c>
      <c r="C2431" s="66" t="e">
        <f t="shared" si="167"/>
        <v>#N/A</v>
      </c>
      <c r="D2431" s="66" t="e">
        <f>VLOOKUP(K2431,'TCon08 al 2019-02-26'!$A$1:$H$68,8,0)</f>
        <v>#N/A</v>
      </c>
      <c r="E2431" s="221">
        <f t="shared" si="168"/>
        <v>1900</v>
      </c>
      <c r="F2431" s="66">
        <f t="shared" si="165"/>
        <v>0</v>
      </c>
      <c r="G2431" s="10" t="str">
        <f t="shared" si="166"/>
        <v>19000</v>
      </c>
      <c r="H2431" s="232"/>
      <c r="I2431" s="232"/>
      <c r="J2431" s="232"/>
      <c r="K2431" s="232"/>
      <c r="L2431" s="232"/>
      <c r="M2431" s="233"/>
      <c r="N2431" s="241"/>
      <c r="O2431" s="241"/>
      <c r="P2431" s="242"/>
      <c r="Q2431" s="234"/>
      <c r="R2431" s="235"/>
      <c r="S2431" s="232"/>
      <c r="T2431" s="234"/>
      <c r="U2431" s="234"/>
      <c r="V2431" s="235"/>
      <c r="W2431" s="232"/>
      <c r="X2431" s="232"/>
      <c r="Y2431" s="235"/>
      <c r="Z2431" s="232"/>
      <c r="AA2431" s="232"/>
      <c r="AB2431" s="232"/>
      <c r="AC2431" s="232"/>
      <c r="AD2431" s="269"/>
    </row>
    <row r="2432" spans="2:30">
      <c r="B2432" s="66" t="e">
        <f>LEFT(VLOOKUP(K2432,'TCon08 al 2019-02-26'!$A$1:$H$68,6,0),6)</f>
        <v>#N/A</v>
      </c>
      <c r="C2432" s="66" t="e">
        <f t="shared" si="167"/>
        <v>#N/A</v>
      </c>
      <c r="D2432" s="66" t="e">
        <f>VLOOKUP(K2432,'TCon08 al 2019-02-26'!$A$1:$H$68,8,0)</f>
        <v>#N/A</v>
      </c>
      <c r="E2432" s="221">
        <f t="shared" si="168"/>
        <v>1900</v>
      </c>
      <c r="F2432" s="66">
        <f t="shared" si="165"/>
        <v>0</v>
      </c>
      <c r="G2432" s="10" t="str">
        <f t="shared" si="166"/>
        <v>19000</v>
      </c>
      <c r="H2432" s="232"/>
      <c r="I2432" s="232"/>
      <c r="J2432" s="232"/>
      <c r="K2432" s="232"/>
      <c r="L2432" s="232"/>
      <c r="M2432" s="233"/>
      <c r="N2432" s="241"/>
      <c r="O2432" s="241"/>
      <c r="P2432" s="242"/>
      <c r="Q2432" s="234"/>
      <c r="R2432" s="235"/>
      <c r="S2432" s="232"/>
      <c r="T2432" s="234"/>
      <c r="U2432" s="234"/>
      <c r="V2432" s="235"/>
      <c r="W2432" s="232"/>
      <c r="X2432" s="232"/>
      <c r="Y2432" s="235"/>
      <c r="Z2432" s="232"/>
      <c r="AA2432" s="232"/>
      <c r="AB2432" s="232"/>
      <c r="AC2432" s="232"/>
      <c r="AD2432" s="269"/>
    </row>
    <row r="2433" spans="2:30">
      <c r="B2433" s="66" t="e">
        <f>LEFT(VLOOKUP(K2433,'TCon08 al 2019-02-26'!$A$1:$H$68,6,0),6)</f>
        <v>#N/A</v>
      </c>
      <c r="C2433" s="66" t="e">
        <f t="shared" si="167"/>
        <v>#N/A</v>
      </c>
      <c r="D2433" s="66" t="e">
        <f>VLOOKUP(K2433,'TCon08 al 2019-02-26'!$A$1:$H$68,8,0)</f>
        <v>#N/A</v>
      </c>
      <c r="E2433" s="221">
        <f t="shared" si="168"/>
        <v>1900</v>
      </c>
      <c r="F2433" s="66">
        <f t="shared" si="165"/>
        <v>0</v>
      </c>
      <c r="G2433" s="10" t="str">
        <f t="shared" si="166"/>
        <v>19000</v>
      </c>
      <c r="H2433" s="232"/>
      <c r="I2433" s="232"/>
      <c r="J2433" s="232"/>
      <c r="K2433" s="232"/>
      <c r="L2433" s="232"/>
      <c r="M2433" s="233"/>
      <c r="N2433" s="241"/>
      <c r="O2433" s="241"/>
      <c r="P2433" s="242"/>
      <c r="Q2433" s="234"/>
      <c r="R2433" s="235"/>
      <c r="S2433" s="232"/>
      <c r="T2433" s="234"/>
      <c r="U2433" s="234"/>
      <c r="V2433" s="235"/>
      <c r="W2433" s="232"/>
      <c r="X2433" s="232"/>
      <c r="Y2433" s="235"/>
      <c r="Z2433" s="232"/>
      <c r="AA2433" s="232"/>
      <c r="AB2433" s="232"/>
      <c r="AC2433" s="232"/>
      <c r="AD2433" s="269"/>
    </row>
    <row r="2434" spans="2:30">
      <c r="B2434" s="66" t="e">
        <f>LEFT(VLOOKUP(K2434,'TCon08 al 2019-02-26'!$A$1:$H$68,6,0),6)</f>
        <v>#N/A</v>
      </c>
      <c r="C2434" s="66" t="e">
        <f t="shared" si="167"/>
        <v>#N/A</v>
      </c>
      <c r="D2434" s="66" t="e">
        <f>VLOOKUP(K2434,'TCon08 al 2019-02-26'!$A$1:$H$68,8,0)</f>
        <v>#N/A</v>
      </c>
      <c r="E2434" s="221">
        <f t="shared" si="168"/>
        <v>1900</v>
      </c>
      <c r="F2434" s="66">
        <f t="shared" si="165"/>
        <v>0</v>
      </c>
      <c r="G2434" s="10" t="str">
        <f t="shared" si="166"/>
        <v>19000</v>
      </c>
      <c r="H2434" s="232"/>
      <c r="I2434" s="232"/>
      <c r="J2434" s="232"/>
      <c r="K2434" s="232"/>
      <c r="L2434" s="232"/>
      <c r="M2434" s="233"/>
      <c r="N2434" s="241"/>
      <c r="O2434" s="241"/>
      <c r="P2434" s="242"/>
      <c r="Q2434" s="234"/>
      <c r="R2434" s="235"/>
      <c r="S2434" s="232"/>
      <c r="T2434" s="234"/>
      <c r="U2434" s="234"/>
      <c r="V2434" s="235"/>
      <c r="W2434" s="232"/>
      <c r="X2434" s="232"/>
      <c r="Y2434" s="235"/>
      <c r="Z2434" s="232"/>
      <c r="AA2434" s="232"/>
      <c r="AB2434" s="232"/>
      <c r="AC2434" s="232"/>
      <c r="AD2434" s="269"/>
    </row>
    <row r="2435" spans="2:30">
      <c r="B2435" s="66" t="e">
        <f>LEFT(VLOOKUP(K2435,'TCon08 al 2019-02-26'!$A$1:$H$68,6,0),6)</f>
        <v>#N/A</v>
      </c>
      <c r="C2435" s="66" t="e">
        <f t="shared" si="167"/>
        <v>#N/A</v>
      </c>
      <c r="D2435" s="66" t="e">
        <f>VLOOKUP(K2435,'TCon08 al 2019-02-26'!$A$1:$H$68,8,0)</f>
        <v>#N/A</v>
      </c>
      <c r="E2435" s="221">
        <f t="shared" si="168"/>
        <v>1900</v>
      </c>
      <c r="F2435" s="66">
        <f t="shared" si="165"/>
        <v>0</v>
      </c>
      <c r="G2435" s="10" t="str">
        <f t="shared" si="166"/>
        <v>19000</v>
      </c>
      <c r="H2435" s="232"/>
      <c r="I2435" s="232"/>
      <c r="J2435" s="232"/>
      <c r="K2435" s="232"/>
      <c r="L2435" s="232"/>
      <c r="M2435" s="233"/>
      <c r="N2435" s="241"/>
      <c r="O2435" s="241"/>
      <c r="P2435" s="242"/>
      <c r="Q2435" s="234"/>
      <c r="R2435" s="235"/>
      <c r="S2435" s="232"/>
      <c r="T2435" s="234"/>
      <c r="U2435" s="234"/>
      <c r="V2435" s="235"/>
      <c r="W2435" s="232"/>
      <c r="X2435" s="232"/>
      <c r="Y2435" s="235"/>
      <c r="Z2435" s="232"/>
      <c r="AA2435" s="232"/>
      <c r="AB2435" s="232"/>
      <c r="AC2435" s="232"/>
      <c r="AD2435" s="269"/>
    </row>
    <row r="2436" spans="2:30">
      <c r="B2436" s="66" t="e">
        <f>LEFT(VLOOKUP(K2436,'TCon08 al 2019-02-26'!$A$1:$H$68,6,0),6)</f>
        <v>#N/A</v>
      </c>
      <c r="C2436" s="66" t="e">
        <f t="shared" si="167"/>
        <v>#N/A</v>
      </c>
      <c r="D2436" s="66" t="e">
        <f>VLOOKUP(K2436,'TCon08 al 2019-02-26'!$A$1:$H$68,8,0)</f>
        <v>#N/A</v>
      </c>
      <c r="E2436" s="221">
        <f t="shared" si="168"/>
        <v>1900</v>
      </c>
      <c r="F2436" s="66">
        <f t="shared" si="165"/>
        <v>0</v>
      </c>
      <c r="G2436" s="10" t="str">
        <f t="shared" si="166"/>
        <v>19000</v>
      </c>
      <c r="H2436" s="232"/>
      <c r="I2436" s="232"/>
      <c r="J2436" s="232"/>
      <c r="K2436" s="232"/>
      <c r="L2436" s="232"/>
      <c r="M2436" s="233"/>
      <c r="N2436" s="241"/>
      <c r="O2436" s="241"/>
      <c r="P2436" s="242"/>
      <c r="Q2436" s="234"/>
      <c r="R2436" s="235"/>
      <c r="S2436" s="232"/>
      <c r="T2436" s="234"/>
      <c r="U2436" s="234"/>
      <c r="V2436" s="235"/>
      <c r="W2436" s="232"/>
      <c r="X2436" s="232"/>
      <c r="Y2436" s="235"/>
      <c r="Z2436" s="232"/>
      <c r="AA2436" s="232"/>
      <c r="AB2436" s="232"/>
      <c r="AC2436" s="232"/>
      <c r="AD2436" s="269"/>
    </row>
    <row r="2437" spans="2:30">
      <c r="B2437" s="66" t="e">
        <f>LEFT(VLOOKUP(K2437,'TCon08 al 2019-02-26'!$A$1:$H$68,6,0),6)</f>
        <v>#N/A</v>
      </c>
      <c r="C2437" s="66" t="e">
        <f t="shared" si="167"/>
        <v>#N/A</v>
      </c>
      <c r="D2437" s="66" t="e">
        <f>VLOOKUP(K2437,'TCon08 al 2019-02-26'!$A$1:$H$68,8,0)</f>
        <v>#N/A</v>
      </c>
      <c r="E2437" s="221">
        <f t="shared" si="168"/>
        <v>1900</v>
      </c>
      <c r="F2437" s="66">
        <f t="shared" ref="F2437:F2500" si="169">+IF(J2437=0,0,MONTH(J2437))</f>
        <v>0</v>
      </c>
      <c r="G2437" s="10" t="str">
        <f t="shared" ref="G2437:G2500" si="170">+E2437&amp;F2437</f>
        <v>19000</v>
      </c>
      <c r="H2437" s="232"/>
      <c r="I2437" s="232"/>
      <c r="J2437" s="232"/>
      <c r="K2437" s="232"/>
      <c r="L2437" s="232"/>
      <c r="M2437" s="233"/>
      <c r="N2437" s="241"/>
      <c r="O2437" s="241"/>
      <c r="P2437" s="242"/>
      <c r="Q2437" s="234"/>
      <c r="R2437" s="235"/>
      <c r="S2437" s="232"/>
      <c r="T2437" s="234"/>
      <c r="U2437" s="234"/>
      <c r="V2437" s="235"/>
      <c r="W2437" s="232"/>
      <c r="X2437" s="232"/>
      <c r="Y2437" s="235"/>
      <c r="Z2437" s="232"/>
      <c r="AA2437" s="232"/>
      <c r="AB2437" s="232"/>
      <c r="AC2437" s="232"/>
      <c r="AD2437" s="269"/>
    </row>
    <row r="2438" spans="2:30">
      <c r="B2438" s="66" t="e">
        <f>LEFT(VLOOKUP(K2438,'TCon08 al 2019-02-26'!$A$1:$H$68,6,0),6)</f>
        <v>#N/A</v>
      </c>
      <c r="C2438" s="66" t="e">
        <f t="shared" si="167"/>
        <v>#N/A</v>
      </c>
      <c r="D2438" s="66" t="e">
        <f>VLOOKUP(K2438,'TCon08 al 2019-02-26'!$A$1:$H$68,8,0)</f>
        <v>#N/A</v>
      </c>
      <c r="E2438" s="221">
        <f t="shared" si="168"/>
        <v>1900</v>
      </c>
      <c r="F2438" s="66">
        <f t="shared" si="169"/>
        <v>0</v>
      </c>
      <c r="G2438" s="10" t="str">
        <f t="shared" si="170"/>
        <v>19000</v>
      </c>
      <c r="H2438" s="232"/>
      <c r="I2438" s="232"/>
      <c r="J2438" s="232"/>
      <c r="K2438" s="232"/>
      <c r="L2438" s="232"/>
      <c r="M2438" s="233"/>
      <c r="N2438" s="241"/>
      <c r="O2438" s="241"/>
      <c r="P2438" s="242"/>
      <c r="Q2438" s="234"/>
      <c r="R2438" s="235"/>
      <c r="S2438" s="232"/>
      <c r="T2438" s="234"/>
      <c r="U2438" s="234"/>
      <c r="V2438" s="235"/>
      <c r="W2438" s="232"/>
      <c r="X2438" s="232"/>
      <c r="Y2438" s="235"/>
      <c r="Z2438" s="232"/>
      <c r="AA2438" s="232"/>
      <c r="AB2438" s="232"/>
      <c r="AC2438" s="232"/>
      <c r="AD2438" s="269"/>
    </row>
    <row r="2439" spans="2:30">
      <c r="B2439" s="66" t="e">
        <f>LEFT(VLOOKUP(K2439,'TCon08 al 2019-02-26'!$A$1:$H$68,6,0),6)</f>
        <v>#N/A</v>
      </c>
      <c r="C2439" s="66" t="e">
        <f t="shared" si="167"/>
        <v>#N/A</v>
      </c>
      <c r="D2439" s="66" t="e">
        <f>VLOOKUP(K2439,'TCon08 al 2019-02-26'!$A$1:$H$68,8,0)</f>
        <v>#N/A</v>
      </c>
      <c r="E2439" s="221">
        <f t="shared" si="168"/>
        <v>1900</v>
      </c>
      <c r="F2439" s="66">
        <f t="shared" si="169"/>
        <v>0</v>
      </c>
      <c r="G2439" s="10" t="str">
        <f t="shared" si="170"/>
        <v>19000</v>
      </c>
      <c r="H2439" s="232"/>
      <c r="I2439" s="232"/>
      <c r="J2439" s="232"/>
      <c r="K2439" s="232"/>
      <c r="L2439" s="232"/>
      <c r="M2439" s="233"/>
      <c r="N2439" s="241"/>
      <c r="O2439" s="241"/>
      <c r="P2439" s="242"/>
      <c r="Q2439" s="234"/>
      <c r="R2439" s="235"/>
      <c r="S2439" s="232"/>
      <c r="T2439" s="234"/>
      <c r="U2439" s="234"/>
      <c r="V2439" s="235"/>
      <c r="W2439" s="232"/>
      <c r="X2439" s="232"/>
      <c r="Y2439" s="235"/>
      <c r="Z2439" s="232"/>
      <c r="AA2439" s="232"/>
      <c r="AB2439" s="232"/>
      <c r="AC2439" s="232"/>
      <c r="AD2439" s="269"/>
    </row>
    <row r="2440" spans="2:30">
      <c r="B2440" s="66" t="e">
        <f>LEFT(VLOOKUP(K2440,'TCon08 al 2019-02-26'!$A$1:$H$68,6,0),6)</f>
        <v>#N/A</v>
      </c>
      <c r="C2440" s="66" t="e">
        <f t="shared" si="167"/>
        <v>#N/A</v>
      </c>
      <c r="D2440" s="66" t="e">
        <f>VLOOKUP(K2440,'TCon08 al 2019-02-26'!$A$1:$H$68,8,0)</f>
        <v>#N/A</v>
      </c>
      <c r="E2440" s="221">
        <f t="shared" si="168"/>
        <v>1900</v>
      </c>
      <c r="F2440" s="66">
        <f t="shared" si="169"/>
        <v>0</v>
      </c>
      <c r="G2440" s="10" t="str">
        <f t="shared" si="170"/>
        <v>19000</v>
      </c>
      <c r="H2440" s="232"/>
      <c r="I2440" s="232"/>
      <c r="J2440" s="232"/>
      <c r="K2440" s="232"/>
      <c r="L2440" s="232"/>
      <c r="M2440" s="233"/>
      <c r="N2440" s="241"/>
      <c r="O2440" s="241"/>
      <c r="P2440" s="242"/>
      <c r="Q2440" s="234"/>
      <c r="R2440" s="235"/>
      <c r="S2440" s="232"/>
      <c r="T2440" s="234"/>
      <c r="U2440" s="234"/>
      <c r="V2440" s="235"/>
      <c r="W2440" s="232"/>
      <c r="X2440" s="232"/>
      <c r="Y2440" s="235"/>
      <c r="Z2440" s="232"/>
      <c r="AA2440" s="232"/>
      <c r="AB2440" s="232"/>
      <c r="AC2440" s="232"/>
      <c r="AD2440" s="269"/>
    </row>
    <row r="2441" spans="2:30">
      <c r="B2441" s="66" t="e">
        <f>LEFT(VLOOKUP(K2441,'TCon08 al 2019-02-26'!$A$1:$H$68,6,0),6)</f>
        <v>#N/A</v>
      </c>
      <c r="C2441" s="66" t="e">
        <f t="shared" si="167"/>
        <v>#N/A</v>
      </c>
      <c r="D2441" s="66" t="e">
        <f>VLOOKUP(K2441,'TCon08 al 2019-02-26'!$A$1:$H$68,8,0)</f>
        <v>#N/A</v>
      </c>
      <c r="E2441" s="221">
        <f t="shared" si="168"/>
        <v>1900</v>
      </c>
      <c r="F2441" s="66">
        <f t="shared" si="169"/>
        <v>0</v>
      </c>
      <c r="G2441" s="10" t="str">
        <f t="shared" si="170"/>
        <v>19000</v>
      </c>
      <c r="H2441" s="232"/>
      <c r="I2441" s="232"/>
      <c r="J2441" s="232"/>
      <c r="K2441" s="232"/>
      <c r="L2441" s="232"/>
      <c r="M2441" s="233"/>
      <c r="N2441" s="241"/>
      <c r="O2441" s="241"/>
      <c r="P2441" s="242"/>
      <c r="Q2441" s="234"/>
      <c r="R2441" s="235"/>
      <c r="S2441" s="232"/>
      <c r="T2441" s="234"/>
      <c r="U2441" s="234"/>
      <c r="V2441" s="235"/>
      <c r="W2441" s="232"/>
      <c r="X2441" s="232"/>
      <c r="Y2441" s="235"/>
      <c r="Z2441" s="232"/>
      <c r="AA2441" s="232"/>
      <c r="AB2441" s="232"/>
      <c r="AC2441" s="232"/>
      <c r="AD2441" s="269"/>
    </row>
    <row r="2442" spans="2:30">
      <c r="B2442" s="66" t="e">
        <f>LEFT(VLOOKUP(K2442,'TCon08 al 2019-02-26'!$A$1:$H$68,6,0),6)</f>
        <v>#N/A</v>
      </c>
      <c r="C2442" s="66" t="e">
        <f t="shared" si="167"/>
        <v>#N/A</v>
      </c>
      <c r="D2442" s="66" t="e">
        <f>VLOOKUP(K2442,'TCon08 al 2019-02-26'!$A$1:$H$68,8,0)</f>
        <v>#N/A</v>
      </c>
      <c r="E2442" s="221">
        <f t="shared" si="168"/>
        <v>1900</v>
      </c>
      <c r="F2442" s="66">
        <f t="shared" si="169"/>
        <v>0</v>
      </c>
      <c r="G2442" s="10" t="str">
        <f t="shared" si="170"/>
        <v>19000</v>
      </c>
      <c r="H2442" s="232"/>
      <c r="I2442" s="232"/>
      <c r="J2442" s="232"/>
      <c r="K2442" s="232"/>
      <c r="L2442" s="232"/>
      <c r="M2442" s="233"/>
      <c r="N2442" s="241"/>
      <c r="O2442" s="241"/>
      <c r="P2442" s="242"/>
      <c r="Q2442" s="234"/>
      <c r="R2442" s="235"/>
      <c r="S2442" s="232"/>
      <c r="T2442" s="234"/>
      <c r="U2442" s="234"/>
      <c r="V2442" s="235"/>
      <c r="W2442" s="232"/>
      <c r="X2442" s="232"/>
      <c r="Y2442" s="235"/>
      <c r="Z2442" s="232"/>
      <c r="AA2442" s="232"/>
      <c r="AB2442" s="232"/>
      <c r="AC2442" s="232"/>
      <c r="AD2442" s="269"/>
    </row>
    <row r="2443" spans="2:30">
      <c r="B2443" s="66" t="e">
        <f>LEFT(VLOOKUP(K2443,'TCon08 al 2019-02-26'!$A$1:$H$68,6,0),6)</f>
        <v>#N/A</v>
      </c>
      <c r="C2443" s="66" t="e">
        <f t="shared" si="167"/>
        <v>#N/A</v>
      </c>
      <c r="D2443" s="66" t="e">
        <f>VLOOKUP(K2443,'TCon08 al 2019-02-26'!$A$1:$H$68,8,0)</f>
        <v>#N/A</v>
      </c>
      <c r="E2443" s="221">
        <f t="shared" si="168"/>
        <v>1900</v>
      </c>
      <c r="F2443" s="66">
        <f t="shared" si="169"/>
        <v>0</v>
      </c>
      <c r="G2443" s="10" t="str">
        <f t="shared" si="170"/>
        <v>19000</v>
      </c>
      <c r="H2443" s="232"/>
      <c r="I2443" s="232"/>
      <c r="J2443" s="232"/>
      <c r="K2443" s="232"/>
      <c r="L2443" s="232"/>
      <c r="M2443" s="233"/>
      <c r="N2443" s="241"/>
      <c r="O2443" s="241"/>
      <c r="P2443" s="242"/>
      <c r="Q2443" s="234"/>
      <c r="R2443" s="235"/>
      <c r="S2443" s="232"/>
      <c r="T2443" s="234"/>
      <c r="U2443" s="234"/>
      <c r="V2443" s="235"/>
      <c r="W2443" s="232"/>
      <c r="X2443" s="232"/>
      <c r="Y2443" s="235"/>
      <c r="Z2443" s="232"/>
      <c r="AA2443" s="232"/>
      <c r="AB2443" s="232"/>
      <c r="AC2443" s="232"/>
      <c r="AD2443" s="269"/>
    </row>
    <row r="2444" spans="2:30">
      <c r="B2444" s="66" t="e">
        <f>LEFT(VLOOKUP(K2444,'TCon08 al 2019-02-26'!$A$1:$H$68,6,0),6)</f>
        <v>#N/A</v>
      </c>
      <c r="C2444" s="66" t="e">
        <f t="shared" si="167"/>
        <v>#N/A</v>
      </c>
      <c r="D2444" s="66" t="e">
        <f>VLOOKUP(K2444,'TCon08 al 2019-02-26'!$A$1:$H$68,8,0)</f>
        <v>#N/A</v>
      </c>
      <c r="E2444" s="221">
        <f t="shared" si="168"/>
        <v>1900</v>
      </c>
      <c r="F2444" s="66">
        <f t="shared" si="169"/>
        <v>0</v>
      </c>
      <c r="G2444" s="10" t="str">
        <f t="shared" si="170"/>
        <v>19000</v>
      </c>
      <c r="H2444" s="232"/>
      <c r="I2444" s="232"/>
      <c r="J2444" s="232"/>
      <c r="K2444" s="232"/>
      <c r="L2444" s="232"/>
      <c r="M2444" s="233"/>
      <c r="N2444" s="241"/>
      <c r="O2444" s="241"/>
      <c r="P2444" s="242"/>
      <c r="Q2444" s="234"/>
      <c r="R2444" s="235"/>
      <c r="S2444" s="232"/>
      <c r="T2444" s="234"/>
      <c r="U2444" s="234"/>
      <c r="V2444" s="235"/>
      <c r="W2444" s="232"/>
      <c r="X2444" s="232"/>
      <c r="Y2444" s="235"/>
      <c r="Z2444" s="232"/>
      <c r="AA2444" s="232"/>
      <c r="AB2444" s="232"/>
      <c r="AC2444" s="232"/>
      <c r="AD2444" s="269"/>
    </row>
    <row r="2445" spans="2:30">
      <c r="B2445" s="66" t="e">
        <f>LEFT(VLOOKUP(K2445,'TCon08 al 2019-02-26'!$A$1:$H$68,6,0),6)</f>
        <v>#N/A</v>
      </c>
      <c r="C2445" s="66" t="e">
        <f t="shared" si="167"/>
        <v>#N/A</v>
      </c>
      <c r="D2445" s="66" t="e">
        <f>VLOOKUP(K2445,'TCon08 al 2019-02-26'!$A$1:$H$68,8,0)</f>
        <v>#N/A</v>
      </c>
      <c r="E2445" s="221">
        <f t="shared" si="168"/>
        <v>1900</v>
      </c>
      <c r="F2445" s="66">
        <f t="shared" si="169"/>
        <v>0</v>
      </c>
      <c r="G2445" s="10" t="str">
        <f t="shared" si="170"/>
        <v>19000</v>
      </c>
      <c r="H2445" s="232"/>
      <c r="I2445" s="232"/>
      <c r="J2445" s="232"/>
      <c r="K2445" s="232"/>
      <c r="L2445" s="232"/>
      <c r="M2445" s="233"/>
      <c r="N2445" s="241"/>
      <c r="O2445" s="241"/>
      <c r="P2445" s="242"/>
      <c r="Q2445" s="234"/>
      <c r="R2445" s="235"/>
      <c r="S2445" s="232"/>
      <c r="T2445" s="234"/>
      <c r="U2445" s="234"/>
      <c r="V2445" s="235"/>
      <c r="W2445" s="232"/>
      <c r="X2445" s="232"/>
      <c r="Y2445" s="235"/>
      <c r="Z2445" s="232"/>
      <c r="AA2445" s="232"/>
      <c r="AB2445" s="232"/>
      <c r="AC2445" s="232"/>
      <c r="AD2445" s="269"/>
    </row>
    <row r="2446" spans="2:30">
      <c r="B2446" s="66" t="e">
        <f>LEFT(VLOOKUP(K2446,'TCon08 al 2019-02-26'!$A$1:$H$68,6,0),6)</f>
        <v>#N/A</v>
      </c>
      <c r="C2446" s="66" t="e">
        <f t="shared" si="167"/>
        <v>#N/A</v>
      </c>
      <c r="D2446" s="66" t="e">
        <f>VLOOKUP(K2446,'TCon08 al 2019-02-26'!$A$1:$H$68,8,0)</f>
        <v>#N/A</v>
      </c>
      <c r="E2446" s="221">
        <f t="shared" si="168"/>
        <v>1900</v>
      </c>
      <c r="F2446" s="66">
        <f t="shared" si="169"/>
        <v>0</v>
      </c>
      <c r="G2446" s="10" t="str">
        <f t="shared" si="170"/>
        <v>19000</v>
      </c>
      <c r="H2446" s="232"/>
      <c r="I2446" s="232"/>
      <c r="J2446" s="232"/>
      <c r="K2446" s="232"/>
      <c r="L2446" s="232"/>
      <c r="M2446" s="233"/>
      <c r="N2446" s="241"/>
      <c r="O2446" s="241"/>
      <c r="P2446" s="242"/>
      <c r="Q2446" s="234"/>
      <c r="R2446" s="235"/>
      <c r="S2446" s="232"/>
      <c r="T2446" s="234"/>
      <c r="U2446" s="234"/>
      <c r="V2446" s="235"/>
      <c r="W2446" s="232"/>
      <c r="X2446" s="232"/>
      <c r="Y2446" s="235"/>
      <c r="Z2446" s="232"/>
      <c r="AA2446" s="232"/>
      <c r="AB2446" s="232"/>
      <c r="AC2446" s="232"/>
      <c r="AD2446" s="269"/>
    </row>
    <row r="2447" spans="2:30">
      <c r="B2447" s="66" t="e">
        <f>LEFT(VLOOKUP(K2447,'TCon08 al 2019-02-26'!$A$1:$H$68,6,0),6)</f>
        <v>#N/A</v>
      </c>
      <c r="C2447" s="66" t="e">
        <f t="shared" si="167"/>
        <v>#N/A</v>
      </c>
      <c r="D2447" s="66" t="e">
        <f>VLOOKUP(K2447,'TCon08 al 2019-02-26'!$A$1:$H$68,8,0)</f>
        <v>#N/A</v>
      </c>
      <c r="E2447" s="221">
        <f t="shared" si="168"/>
        <v>1900</v>
      </c>
      <c r="F2447" s="66">
        <f t="shared" si="169"/>
        <v>0</v>
      </c>
      <c r="G2447" s="10" t="str">
        <f t="shared" si="170"/>
        <v>19000</v>
      </c>
      <c r="H2447" s="232"/>
      <c r="I2447" s="232"/>
      <c r="J2447" s="232"/>
      <c r="K2447" s="232"/>
      <c r="L2447" s="232"/>
      <c r="M2447" s="233"/>
      <c r="N2447" s="241"/>
      <c r="O2447" s="241"/>
      <c r="P2447" s="242"/>
      <c r="Q2447" s="234"/>
      <c r="R2447" s="235"/>
      <c r="S2447" s="232"/>
      <c r="T2447" s="234"/>
      <c r="U2447" s="234"/>
      <c r="V2447" s="235"/>
      <c r="W2447" s="232"/>
      <c r="X2447" s="232"/>
      <c r="Y2447" s="235"/>
      <c r="Z2447" s="232"/>
      <c r="AA2447" s="232"/>
      <c r="AB2447" s="232"/>
      <c r="AC2447" s="232"/>
      <c r="AD2447" s="269"/>
    </row>
    <row r="2448" spans="2:30">
      <c r="B2448" s="66" t="e">
        <f>LEFT(VLOOKUP(K2448,'TCon08 al 2019-02-26'!$A$1:$H$68,6,0),6)</f>
        <v>#N/A</v>
      </c>
      <c r="C2448" s="66" t="e">
        <f t="shared" si="167"/>
        <v>#N/A</v>
      </c>
      <c r="D2448" s="66" t="e">
        <f>VLOOKUP(K2448,'TCon08 al 2019-02-26'!$A$1:$H$68,8,0)</f>
        <v>#N/A</v>
      </c>
      <c r="E2448" s="221">
        <f t="shared" si="168"/>
        <v>1900</v>
      </c>
      <c r="F2448" s="66">
        <f t="shared" si="169"/>
        <v>0</v>
      </c>
      <c r="G2448" s="10" t="str">
        <f t="shared" si="170"/>
        <v>19000</v>
      </c>
      <c r="H2448" s="232"/>
      <c r="I2448" s="232"/>
      <c r="J2448" s="232"/>
      <c r="K2448" s="232"/>
      <c r="L2448" s="232"/>
      <c r="M2448" s="233"/>
      <c r="N2448" s="241"/>
      <c r="O2448" s="241"/>
      <c r="P2448" s="242"/>
      <c r="Q2448" s="234"/>
      <c r="R2448" s="235"/>
      <c r="S2448" s="232"/>
      <c r="T2448" s="234"/>
      <c r="U2448" s="234"/>
      <c r="V2448" s="235"/>
      <c r="W2448" s="232"/>
      <c r="X2448" s="232"/>
      <c r="Y2448" s="235"/>
      <c r="Z2448" s="232"/>
      <c r="AA2448" s="232"/>
      <c r="AB2448" s="232"/>
      <c r="AC2448" s="232"/>
      <c r="AD2448" s="269"/>
    </row>
    <row r="2449" spans="2:30">
      <c r="B2449" s="66" t="e">
        <f>LEFT(VLOOKUP(K2449,'TCon08 al 2019-02-26'!$A$1:$H$68,6,0),6)</f>
        <v>#N/A</v>
      </c>
      <c r="C2449" s="66" t="e">
        <f t="shared" si="167"/>
        <v>#N/A</v>
      </c>
      <c r="D2449" s="66" t="e">
        <f>VLOOKUP(K2449,'TCon08 al 2019-02-26'!$A$1:$H$68,8,0)</f>
        <v>#N/A</v>
      </c>
      <c r="E2449" s="221">
        <f t="shared" si="168"/>
        <v>1900</v>
      </c>
      <c r="F2449" s="66">
        <f t="shared" si="169"/>
        <v>0</v>
      </c>
      <c r="G2449" s="10" t="str">
        <f t="shared" si="170"/>
        <v>19000</v>
      </c>
      <c r="H2449" s="232"/>
      <c r="I2449" s="232"/>
      <c r="J2449" s="232"/>
      <c r="K2449" s="232"/>
      <c r="L2449" s="232"/>
      <c r="M2449" s="233"/>
      <c r="N2449" s="241"/>
      <c r="O2449" s="241"/>
      <c r="P2449" s="242"/>
      <c r="Q2449" s="234"/>
      <c r="R2449" s="235"/>
      <c r="S2449" s="232"/>
      <c r="T2449" s="234"/>
      <c r="U2449" s="234"/>
      <c r="V2449" s="235"/>
      <c r="W2449" s="232"/>
      <c r="X2449" s="232"/>
      <c r="Y2449" s="235"/>
      <c r="Z2449" s="232"/>
      <c r="AA2449" s="232"/>
      <c r="AB2449" s="232"/>
      <c r="AC2449" s="232"/>
      <c r="AD2449" s="269"/>
    </row>
    <row r="2450" spans="2:30">
      <c r="B2450" s="66" t="e">
        <f>LEFT(VLOOKUP(K2450,'TCon08 al 2019-02-26'!$A$1:$H$68,6,0),6)</f>
        <v>#N/A</v>
      </c>
      <c r="C2450" s="66" t="e">
        <f t="shared" si="167"/>
        <v>#N/A</v>
      </c>
      <c r="D2450" s="66" t="e">
        <f>VLOOKUP(K2450,'TCon08 al 2019-02-26'!$A$1:$H$68,8,0)</f>
        <v>#N/A</v>
      </c>
      <c r="E2450" s="221">
        <f t="shared" si="168"/>
        <v>1900</v>
      </c>
      <c r="F2450" s="66">
        <f t="shared" si="169"/>
        <v>0</v>
      </c>
      <c r="G2450" s="10" t="str">
        <f t="shared" si="170"/>
        <v>19000</v>
      </c>
      <c r="H2450" s="232"/>
      <c r="I2450" s="232"/>
      <c r="J2450" s="232"/>
      <c r="K2450" s="232"/>
      <c r="L2450" s="232"/>
      <c r="M2450" s="233"/>
      <c r="N2450" s="241"/>
      <c r="O2450" s="241"/>
      <c r="P2450" s="242"/>
      <c r="Q2450" s="234"/>
      <c r="R2450" s="235"/>
      <c r="S2450" s="232"/>
      <c r="T2450" s="234"/>
      <c r="U2450" s="234"/>
      <c r="V2450" s="235"/>
      <c r="W2450" s="232"/>
      <c r="X2450" s="232"/>
      <c r="Y2450" s="235"/>
      <c r="Z2450" s="232"/>
      <c r="AA2450" s="232"/>
      <c r="AB2450" s="232"/>
      <c r="AC2450" s="232"/>
      <c r="AD2450" s="269"/>
    </row>
    <row r="2451" spans="2:30">
      <c r="B2451" s="66" t="e">
        <f>LEFT(VLOOKUP(K2451,'TCon08 al 2019-02-26'!$A$1:$H$68,6,0),6)</f>
        <v>#N/A</v>
      </c>
      <c r="C2451" s="66" t="e">
        <f t="shared" si="167"/>
        <v>#N/A</v>
      </c>
      <c r="D2451" s="66" t="e">
        <f>VLOOKUP(K2451,'TCon08 al 2019-02-26'!$A$1:$H$68,8,0)</f>
        <v>#N/A</v>
      </c>
      <c r="E2451" s="221">
        <f t="shared" si="168"/>
        <v>1900</v>
      </c>
      <c r="F2451" s="66">
        <f t="shared" si="169"/>
        <v>0</v>
      </c>
      <c r="G2451" s="10" t="str">
        <f t="shared" si="170"/>
        <v>19000</v>
      </c>
      <c r="H2451" s="232"/>
      <c r="I2451" s="232"/>
      <c r="J2451" s="232"/>
      <c r="K2451" s="232"/>
      <c r="L2451" s="232"/>
      <c r="M2451" s="233"/>
      <c r="N2451" s="241"/>
      <c r="O2451" s="241"/>
      <c r="P2451" s="242"/>
      <c r="Q2451" s="234"/>
      <c r="R2451" s="235"/>
      <c r="S2451" s="232"/>
      <c r="T2451" s="234"/>
      <c r="U2451" s="234"/>
      <c r="V2451" s="235"/>
      <c r="W2451" s="232"/>
      <c r="X2451" s="232"/>
      <c r="Y2451" s="235"/>
      <c r="Z2451" s="232"/>
      <c r="AA2451" s="232"/>
      <c r="AB2451" s="232"/>
      <c r="AC2451" s="232"/>
      <c r="AD2451" s="269"/>
    </row>
    <row r="2452" spans="2:30">
      <c r="B2452" s="66" t="e">
        <f>LEFT(VLOOKUP(K2452,'TCon08 al 2019-02-26'!$A$1:$H$68,6,0),6)</f>
        <v>#N/A</v>
      </c>
      <c r="C2452" s="66" t="e">
        <f t="shared" si="167"/>
        <v>#N/A</v>
      </c>
      <c r="D2452" s="66" t="e">
        <f>VLOOKUP(K2452,'TCon08 al 2019-02-26'!$A$1:$H$68,8,0)</f>
        <v>#N/A</v>
      </c>
      <c r="E2452" s="221">
        <f t="shared" si="168"/>
        <v>1900</v>
      </c>
      <c r="F2452" s="66">
        <f t="shared" si="169"/>
        <v>0</v>
      </c>
      <c r="G2452" s="10" t="str">
        <f t="shared" si="170"/>
        <v>19000</v>
      </c>
      <c r="H2452" s="232"/>
      <c r="I2452" s="232"/>
      <c r="J2452" s="232"/>
      <c r="K2452" s="232"/>
      <c r="L2452" s="232"/>
      <c r="M2452" s="233"/>
      <c r="N2452" s="241"/>
      <c r="O2452" s="241"/>
      <c r="P2452" s="242"/>
      <c r="Q2452" s="234"/>
      <c r="R2452" s="235"/>
      <c r="S2452" s="232"/>
      <c r="T2452" s="234"/>
      <c r="U2452" s="234"/>
      <c r="V2452" s="235"/>
      <c r="W2452" s="232"/>
      <c r="X2452" s="232"/>
      <c r="Y2452" s="235"/>
      <c r="Z2452" s="232"/>
      <c r="AA2452" s="232"/>
      <c r="AB2452" s="232"/>
      <c r="AC2452" s="232"/>
      <c r="AD2452" s="269"/>
    </row>
    <row r="2453" spans="2:30">
      <c r="B2453" s="66" t="e">
        <f>LEFT(VLOOKUP(K2453,'TCon08 al 2019-02-26'!$A$1:$H$68,6,0),6)</f>
        <v>#N/A</v>
      </c>
      <c r="C2453" s="66" t="e">
        <f t="shared" si="167"/>
        <v>#N/A</v>
      </c>
      <c r="D2453" s="66" t="e">
        <f>VLOOKUP(K2453,'TCon08 al 2019-02-26'!$A$1:$H$68,8,0)</f>
        <v>#N/A</v>
      </c>
      <c r="E2453" s="221">
        <f t="shared" si="168"/>
        <v>1900</v>
      </c>
      <c r="F2453" s="66">
        <f t="shared" si="169"/>
        <v>0</v>
      </c>
      <c r="G2453" s="10" t="str">
        <f t="shared" si="170"/>
        <v>19000</v>
      </c>
      <c r="H2453" s="232"/>
      <c r="I2453" s="232"/>
      <c r="J2453" s="232"/>
      <c r="K2453" s="232"/>
      <c r="L2453" s="232"/>
      <c r="M2453" s="233"/>
      <c r="N2453" s="241"/>
      <c r="O2453" s="241"/>
      <c r="P2453" s="242"/>
      <c r="Q2453" s="234"/>
      <c r="R2453" s="235"/>
      <c r="S2453" s="232"/>
      <c r="T2453" s="234"/>
      <c r="U2453" s="234"/>
      <c r="V2453" s="235"/>
      <c r="W2453" s="232"/>
      <c r="X2453" s="232"/>
      <c r="Y2453" s="235"/>
      <c r="Z2453" s="232"/>
      <c r="AA2453" s="232"/>
      <c r="AB2453" s="232"/>
      <c r="AC2453" s="232"/>
      <c r="AD2453" s="269"/>
    </row>
    <row r="2454" spans="2:30">
      <c r="B2454" s="66" t="e">
        <f>LEFT(VLOOKUP(K2454,'TCon08 al 2019-02-26'!$A$1:$H$68,6,0),6)</f>
        <v>#N/A</v>
      </c>
      <c r="C2454" s="66" t="e">
        <f t="shared" si="167"/>
        <v>#N/A</v>
      </c>
      <c r="D2454" s="66" t="e">
        <f>VLOOKUP(K2454,'TCon08 al 2019-02-26'!$A$1:$H$68,8,0)</f>
        <v>#N/A</v>
      </c>
      <c r="E2454" s="221">
        <f t="shared" si="168"/>
        <v>1900</v>
      </c>
      <c r="F2454" s="66">
        <f t="shared" si="169"/>
        <v>0</v>
      </c>
      <c r="G2454" s="10" t="str">
        <f t="shared" si="170"/>
        <v>19000</v>
      </c>
      <c r="H2454" s="232"/>
      <c r="I2454" s="232"/>
      <c r="J2454" s="232"/>
      <c r="K2454" s="232"/>
      <c r="L2454" s="232"/>
      <c r="M2454" s="233"/>
      <c r="N2454" s="241"/>
      <c r="O2454" s="241"/>
      <c r="P2454" s="242"/>
      <c r="Q2454" s="234"/>
      <c r="R2454" s="235"/>
      <c r="S2454" s="232"/>
      <c r="T2454" s="234"/>
      <c r="U2454" s="234"/>
      <c r="V2454" s="235"/>
      <c r="W2454" s="232"/>
      <c r="X2454" s="232"/>
      <c r="Y2454" s="235"/>
      <c r="Z2454" s="232"/>
      <c r="AA2454" s="232"/>
      <c r="AB2454" s="232"/>
      <c r="AC2454" s="232"/>
      <c r="AD2454" s="269"/>
    </row>
    <row r="2455" spans="2:30">
      <c r="B2455" s="66" t="e">
        <f>LEFT(VLOOKUP(K2455,'TCon08 al 2019-02-26'!$A$1:$H$68,6,0),6)</f>
        <v>#N/A</v>
      </c>
      <c r="C2455" s="66" t="e">
        <f t="shared" si="167"/>
        <v>#N/A</v>
      </c>
      <c r="D2455" s="66" t="e">
        <f>VLOOKUP(K2455,'TCon08 al 2019-02-26'!$A$1:$H$68,8,0)</f>
        <v>#N/A</v>
      </c>
      <c r="E2455" s="221">
        <f t="shared" si="168"/>
        <v>1900</v>
      </c>
      <c r="F2455" s="66">
        <f t="shared" si="169"/>
        <v>0</v>
      </c>
      <c r="G2455" s="10" t="str">
        <f t="shared" si="170"/>
        <v>19000</v>
      </c>
      <c r="H2455" s="232"/>
      <c r="I2455" s="232"/>
      <c r="J2455" s="232"/>
      <c r="K2455" s="232"/>
      <c r="L2455" s="232"/>
      <c r="M2455" s="233"/>
      <c r="N2455" s="241"/>
      <c r="O2455" s="241"/>
      <c r="P2455" s="242"/>
      <c r="Q2455" s="234"/>
      <c r="R2455" s="235"/>
      <c r="S2455" s="232"/>
      <c r="T2455" s="234"/>
      <c r="U2455" s="234"/>
      <c r="V2455" s="235"/>
      <c r="W2455" s="232"/>
      <c r="X2455" s="232"/>
      <c r="Y2455" s="235"/>
      <c r="Z2455" s="232"/>
      <c r="AA2455" s="232"/>
      <c r="AB2455" s="232"/>
      <c r="AC2455" s="232"/>
      <c r="AD2455" s="269"/>
    </row>
    <row r="2456" spans="2:30">
      <c r="B2456" s="66" t="e">
        <f>LEFT(VLOOKUP(K2456,'TCon08 al 2019-02-26'!$A$1:$H$68,6,0),6)</f>
        <v>#N/A</v>
      </c>
      <c r="C2456" s="66" t="e">
        <f t="shared" si="167"/>
        <v>#N/A</v>
      </c>
      <c r="D2456" s="66" t="e">
        <f>VLOOKUP(K2456,'TCon08 al 2019-02-26'!$A$1:$H$68,8,0)</f>
        <v>#N/A</v>
      </c>
      <c r="E2456" s="221">
        <f t="shared" si="168"/>
        <v>1900</v>
      </c>
      <c r="F2456" s="66">
        <f t="shared" si="169"/>
        <v>0</v>
      </c>
      <c r="G2456" s="10" t="str">
        <f t="shared" si="170"/>
        <v>19000</v>
      </c>
      <c r="H2456" s="232"/>
      <c r="I2456" s="232"/>
      <c r="J2456" s="232"/>
      <c r="K2456" s="232"/>
      <c r="L2456" s="232"/>
      <c r="M2456" s="233"/>
      <c r="N2456" s="241"/>
      <c r="O2456" s="241"/>
      <c r="P2456" s="242"/>
      <c r="Q2456" s="234"/>
      <c r="R2456" s="235"/>
      <c r="S2456" s="232"/>
      <c r="T2456" s="234"/>
      <c r="U2456" s="234"/>
      <c r="V2456" s="235"/>
      <c r="W2456" s="232"/>
      <c r="X2456" s="232"/>
      <c r="Y2456" s="235"/>
      <c r="Z2456" s="232"/>
      <c r="AA2456" s="232"/>
      <c r="AB2456" s="232"/>
      <c r="AC2456" s="232"/>
      <c r="AD2456" s="269"/>
    </row>
    <row r="2457" spans="2:30">
      <c r="B2457" s="66" t="e">
        <f>LEFT(VLOOKUP(K2457,'TCon08 al 2019-02-26'!$A$1:$H$68,6,0),6)</f>
        <v>#N/A</v>
      </c>
      <c r="C2457" s="66" t="e">
        <f t="shared" si="167"/>
        <v>#N/A</v>
      </c>
      <c r="D2457" s="66" t="e">
        <f>VLOOKUP(K2457,'TCon08 al 2019-02-26'!$A$1:$H$68,8,0)</f>
        <v>#N/A</v>
      </c>
      <c r="E2457" s="221">
        <f t="shared" si="168"/>
        <v>1900</v>
      </c>
      <c r="F2457" s="66">
        <f t="shared" si="169"/>
        <v>0</v>
      </c>
      <c r="G2457" s="10" t="str">
        <f t="shared" si="170"/>
        <v>19000</v>
      </c>
      <c r="H2457" s="232"/>
      <c r="I2457" s="232"/>
      <c r="J2457" s="232"/>
      <c r="K2457" s="232"/>
      <c r="L2457" s="232"/>
      <c r="M2457" s="233"/>
      <c r="N2457" s="241"/>
      <c r="O2457" s="241"/>
      <c r="P2457" s="242"/>
      <c r="Q2457" s="234"/>
      <c r="R2457" s="235"/>
      <c r="S2457" s="232"/>
      <c r="T2457" s="234"/>
      <c r="U2457" s="234"/>
      <c r="V2457" s="235"/>
      <c r="W2457" s="232"/>
      <c r="X2457" s="232"/>
      <c r="Y2457" s="235"/>
      <c r="Z2457" s="232"/>
      <c r="AA2457" s="232"/>
      <c r="AB2457" s="232"/>
      <c r="AC2457" s="232"/>
      <c r="AD2457" s="269"/>
    </row>
    <row r="2458" spans="2:30">
      <c r="B2458" s="66" t="e">
        <f>LEFT(VLOOKUP(K2458,'TCon08 al 2019-02-26'!$A$1:$H$68,6,0),6)</f>
        <v>#N/A</v>
      </c>
      <c r="C2458" s="66" t="e">
        <f t="shared" si="167"/>
        <v>#N/A</v>
      </c>
      <c r="D2458" s="66" t="e">
        <f>VLOOKUP(K2458,'TCon08 al 2019-02-26'!$A$1:$H$68,8,0)</f>
        <v>#N/A</v>
      </c>
      <c r="E2458" s="221">
        <f t="shared" si="168"/>
        <v>1900</v>
      </c>
      <c r="F2458" s="66">
        <f t="shared" si="169"/>
        <v>0</v>
      </c>
      <c r="G2458" s="10" t="str">
        <f t="shared" si="170"/>
        <v>19000</v>
      </c>
      <c r="H2458" s="232"/>
      <c r="I2458" s="232"/>
      <c r="J2458" s="232"/>
      <c r="K2458" s="232"/>
      <c r="L2458" s="232"/>
      <c r="M2458" s="233"/>
      <c r="N2458" s="241"/>
      <c r="O2458" s="241"/>
      <c r="P2458" s="242"/>
      <c r="Q2458" s="234"/>
      <c r="R2458" s="235"/>
      <c r="S2458" s="232"/>
      <c r="T2458" s="234"/>
      <c r="U2458" s="234"/>
      <c r="V2458" s="235"/>
      <c r="W2458" s="232"/>
      <c r="X2458" s="232"/>
      <c r="Y2458" s="235"/>
      <c r="Z2458" s="232"/>
      <c r="AA2458" s="232"/>
      <c r="AB2458" s="232"/>
      <c r="AC2458" s="232"/>
      <c r="AD2458" s="269"/>
    </row>
    <row r="2459" spans="2:30">
      <c r="B2459" s="66" t="e">
        <f>LEFT(VLOOKUP(K2459,'TCon08 al 2019-02-26'!$A$1:$H$68,6,0),6)</f>
        <v>#N/A</v>
      </c>
      <c r="C2459" s="66" t="e">
        <f t="shared" si="167"/>
        <v>#N/A</v>
      </c>
      <c r="D2459" s="66" t="e">
        <f>VLOOKUP(K2459,'TCon08 al 2019-02-26'!$A$1:$H$68,8,0)</f>
        <v>#N/A</v>
      </c>
      <c r="E2459" s="221">
        <f t="shared" si="168"/>
        <v>1900</v>
      </c>
      <c r="F2459" s="66">
        <f t="shared" si="169"/>
        <v>0</v>
      </c>
      <c r="G2459" s="10" t="str">
        <f t="shared" si="170"/>
        <v>19000</v>
      </c>
      <c r="H2459" s="232"/>
      <c r="I2459" s="232"/>
      <c r="J2459" s="232"/>
      <c r="K2459" s="232"/>
      <c r="L2459" s="232"/>
      <c r="M2459" s="233"/>
      <c r="N2459" s="241"/>
      <c r="O2459" s="241"/>
      <c r="P2459" s="242"/>
      <c r="Q2459" s="234"/>
      <c r="R2459" s="235"/>
      <c r="S2459" s="232"/>
      <c r="T2459" s="234"/>
      <c r="U2459" s="234"/>
      <c r="V2459" s="235"/>
      <c r="W2459" s="232"/>
      <c r="X2459" s="232"/>
      <c r="Y2459" s="235"/>
      <c r="Z2459" s="232"/>
      <c r="AA2459" s="232"/>
      <c r="AB2459" s="232"/>
      <c r="AC2459" s="232"/>
      <c r="AD2459" s="269"/>
    </row>
    <row r="2460" spans="2:30">
      <c r="B2460" s="66" t="e">
        <f>LEFT(VLOOKUP(K2460,'TCon08 al 2019-02-26'!$A$1:$H$68,6,0),6)</f>
        <v>#N/A</v>
      </c>
      <c r="C2460" s="66" t="e">
        <f t="shared" si="167"/>
        <v>#N/A</v>
      </c>
      <c r="D2460" s="66" t="e">
        <f>VLOOKUP(K2460,'TCon08 al 2019-02-26'!$A$1:$H$68,8,0)</f>
        <v>#N/A</v>
      </c>
      <c r="E2460" s="221">
        <f t="shared" si="168"/>
        <v>1900</v>
      </c>
      <c r="F2460" s="66">
        <f t="shared" si="169"/>
        <v>0</v>
      </c>
      <c r="G2460" s="10" t="str">
        <f t="shared" si="170"/>
        <v>19000</v>
      </c>
      <c r="H2460" s="232"/>
      <c r="I2460" s="232"/>
      <c r="J2460" s="232"/>
      <c r="K2460" s="232"/>
      <c r="L2460" s="232"/>
      <c r="M2460" s="233"/>
      <c r="N2460" s="241"/>
      <c r="O2460" s="241"/>
      <c r="P2460" s="242"/>
      <c r="Q2460" s="234"/>
      <c r="R2460" s="235"/>
      <c r="S2460" s="232"/>
      <c r="T2460" s="234"/>
      <c r="U2460" s="234"/>
      <c r="V2460" s="235"/>
      <c r="W2460" s="232"/>
      <c r="X2460" s="232"/>
      <c r="Y2460" s="235"/>
      <c r="Z2460" s="232"/>
      <c r="AA2460" s="232"/>
      <c r="AB2460" s="232"/>
      <c r="AC2460" s="232"/>
      <c r="AD2460" s="269"/>
    </row>
    <row r="2461" spans="2:30">
      <c r="B2461" s="66" t="e">
        <f>LEFT(VLOOKUP(K2461,'TCon08 al 2019-02-26'!$A$1:$H$68,6,0),6)</f>
        <v>#N/A</v>
      </c>
      <c r="C2461" s="66" t="e">
        <f t="shared" si="167"/>
        <v>#N/A</v>
      </c>
      <c r="D2461" s="66" t="e">
        <f>VLOOKUP(K2461,'TCon08 al 2019-02-26'!$A$1:$H$68,8,0)</f>
        <v>#N/A</v>
      </c>
      <c r="E2461" s="221">
        <f t="shared" si="168"/>
        <v>1900</v>
      </c>
      <c r="F2461" s="66">
        <f t="shared" si="169"/>
        <v>0</v>
      </c>
      <c r="G2461" s="10" t="str">
        <f t="shared" si="170"/>
        <v>19000</v>
      </c>
      <c r="H2461" s="232"/>
      <c r="I2461" s="232"/>
      <c r="J2461" s="232"/>
      <c r="K2461" s="232"/>
      <c r="L2461" s="232"/>
      <c r="M2461" s="233"/>
      <c r="N2461" s="241"/>
      <c r="O2461" s="241"/>
      <c r="P2461" s="242"/>
      <c r="Q2461" s="234"/>
      <c r="R2461" s="235"/>
      <c r="S2461" s="232"/>
      <c r="T2461" s="234"/>
      <c r="U2461" s="234"/>
      <c r="V2461" s="235"/>
      <c r="W2461" s="232"/>
      <c r="X2461" s="232"/>
      <c r="Y2461" s="235"/>
      <c r="Z2461" s="232"/>
      <c r="AA2461" s="232"/>
      <c r="AB2461" s="232"/>
      <c r="AC2461" s="232"/>
      <c r="AD2461" s="269"/>
    </row>
    <row r="2462" spans="2:30">
      <c r="B2462" s="66" t="e">
        <f>LEFT(VLOOKUP(K2462,'TCon08 al 2019-02-26'!$A$1:$H$68,6,0),6)</f>
        <v>#N/A</v>
      </c>
      <c r="C2462" s="66" t="e">
        <f t="shared" si="167"/>
        <v>#N/A</v>
      </c>
      <c r="D2462" s="66" t="e">
        <f>VLOOKUP(K2462,'TCon08 al 2019-02-26'!$A$1:$H$68,8,0)</f>
        <v>#N/A</v>
      </c>
      <c r="E2462" s="221">
        <f t="shared" si="168"/>
        <v>1900</v>
      </c>
      <c r="F2462" s="66">
        <f t="shared" si="169"/>
        <v>0</v>
      </c>
      <c r="G2462" s="10" t="str">
        <f t="shared" si="170"/>
        <v>19000</v>
      </c>
      <c r="H2462" s="232"/>
      <c r="I2462" s="232"/>
      <c r="J2462" s="232"/>
      <c r="K2462" s="232"/>
      <c r="L2462" s="232"/>
      <c r="M2462" s="233"/>
      <c r="N2462" s="241"/>
      <c r="O2462" s="241"/>
      <c r="P2462" s="242"/>
      <c r="Q2462" s="234"/>
      <c r="R2462" s="235"/>
      <c r="S2462" s="232"/>
      <c r="T2462" s="234"/>
      <c r="U2462" s="234"/>
      <c r="V2462" s="235"/>
      <c r="W2462" s="232"/>
      <c r="X2462" s="232"/>
      <c r="Y2462" s="235"/>
      <c r="Z2462" s="232"/>
      <c r="AA2462" s="232"/>
      <c r="AB2462" s="232"/>
      <c r="AC2462" s="232"/>
      <c r="AD2462" s="269"/>
    </row>
    <row r="2463" spans="2:30">
      <c r="B2463" s="66" t="e">
        <f>LEFT(VLOOKUP(K2463,'TCon08 al 2019-02-26'!$A$1:$H$68,6,0),6)</f>
        <v>#N/A</v>
      </c>
      <c r="C2463" s="66" t="e">
        <f t="shared" si="167"/>
        <v>#N/A</v>
      </c>
      <c r="D2463" s="66" t="e">
        <f>VLOOKUP(K2463,'TCon08 al 2019-02-26'!$A$1:$H$68,8,0)</f>
        <v>#N/A</v>
      </c>
      <c r="E2463" s="221">
        <f t="shared" si="168"/>
        <v>1900</v>
      </c>
      <c r="F2463" s="66">
        <f t="shared" si="169"/>
        <v>0</v>
      </c>
      <c r="G2463" s="10" t="str">
        <f t="shared" si="170"/>
        <v>19000</v>
      </c>
      <c r="H2463" s="232"/>
      <c r="I2463" s="232"/>
      <c r="J2463" s="232"/>
      <c r="K2463" s="232"/>
      <c r="L2463" s="232"/>
      <c r="M2463" s="233"/>
      <c r="N2463" s="241"/>
      <c r="O2463" s="241"/>
      <c r="P2463" s="242"/>
      <c r="Q2463" s="234"/>
      <c r="R2463" s="235"/>
      <c r="S2463" s="232"/>
      <c r="T2463" s="234"/>
      <c r="U2463" s="234"/>
      <c r="V2463" s="235"/>
      <c r="W2463" s="232"/>
      <c r="X2463" s="232"/>
      <c r="Y2463" s="235"/>
      <c r="Z2463" s="232"/>
      <c r="AA2463" s="232"/>
      <c r="AB2463" s="232"/>
      <c r="AC2463" s="232"/>
      <c r="AD2463" s="269"/>
    </row>
    <row r="2464" spans="2:30">
      <c r="B2464" s="66" t="e">
        <f>LEFT(VLOOKUP(K2464,'TCon08 al 2019-02-26'!$A$1:$H$68,6,0),6)</f>
        <v>#N/A</v>
      </c>
      <c r="C2464" s="66" t="e">
        <f t="shared" si="167"/>
        <v>#N/A</v>
      </c>
      <c r="D2464" s="66" t="e">
        <f>VLOOKUP(K2464,'TCon08 al 2019-02-26'!$A$1:$H$68,8,0)</f>
        <v>#N/A</v>
      </c>
      <c r="E2464" s="221">
        <f t="shared" si="168"/>
        <v>1900</v>
      </c>
      <c r="F2464" s="66">
        <f t="shared" si="169"/>
        <v>0</v>
      </c>
      <c r="G2464" s="10" t="str">
        <f t="shared" si="170"/>
        <v>19000</v>
      </c>
      <c r="H2464" s="232"/>
      <c r="I2464" s="232"/>
      <c r="J2464" s="232"/>
      <c r="K2464" s="232"/>
      <c r="L2464" s="232"/>
      <c r="M2464" s="233"/>
      <c r="N2464" s="241"/>
      <c r="O2464" s="241"/>
      <c r="P2464" s="242"/>
      <c r="Q2464" s="234"/>
      <c r="R2464" s="235"/>
      <c r="S2464" s="232"/>
      <c r="T2464" s="234"/>
      <c r="U2464" s="234"/>
      <c r="V2464" s="235"/>
      <c r="W2464" s="232"/>
      <c r="X2464" s="232"/>
      <c r="Y2464" s="235"/>
      <c r="Z2464" s="232"/>
      <c r="AA2464" s="232"/>
      <c r="AB2464" s="232"/>
      <c r="AC2464" s="232"/>
      <c r="AD2464" s="269"/>
    </row>
    <row r="2465" spans="2:30">
      <c r="B2465" s="66" t="e">
        <f>LEFT(VLOOKUP(K2465,'TCon08 al 2019-02-26'!$A$1:$H$68,6,0),6)</f>
        <v>#N/A</v>
      </c>
      <c r="C2465" s="66" t="e">
        <f t="shared" si="167"/>
        <v>#N/A</v>
      </c>
      <c r="D2465" s="66" t="e">
        <f>VLOOKUP(K2465,'TCon08 al 2019-02-26'!$A$1:$H$68,8,0)</f>
        <v>#N/A</v>
      </c>
      <c r="E2465" s="221">
        <f t="shared" si="168"/>
        <v>1900</v>
      </c>
      <c r="F2465" s="66">
        <f t="shared" si="169"/>
        <v>0</v>
      </c>
      <c r="G2465" s="10" t="str">
        <f t="shared" si="170"/>
        <v>19000</v>
      </c>
      <c r="H2465" s="232"/>
      <c r="I2465" s="232"/>
      <c r="J2465" s="232"/>
      <c r="K2465" s="232"/>
      <c r="L2465" s="232"/>
      <c r="M2465" s="233"/>
      <c r="N2465" s="241"/>
      <c r="O2465" s="241"/>
      <c r="P2465" s="242"/>
      <c r="Q2465" s="234"/>
      <c r="R2465" s="235"/>
      <c r="S2465" s="232"/>
      <c r="T2465" s="234"/>
      <c r="U2465" s="234"/>
      <c r="V2465" s="235"/>
      <c r="W2465" s="232"/>
      <c r="X2465" s="232"/>
      <c r="Y2465" s="235"/>
      <c r="Z2465" s="232"/>
      <c r="AA2465" s="232"/>
      <c r="AB2465" s="232"/>
      <c r="AC2465" s="232"/>
      <c r="AD2465" s="269"/>
    </row>
    <row r="2466" spans="2:30">
      <c r="B2466" s="66" t="e">
        <f>LEFT(VLOOKUP(K2466,'TCon08 al 2019-02-26'!$A$1:$H$68,6,0),6)</f>
        <v>#N/A</v>
      </c>
      <c r="C2466" s="66" t="e">
        <f t="shared" si="167"/>
        <v>#N/A</v>
      </c>
      <c r="D2466" s="66" t="e">
        <f>VLOOKUP(K2466,'TCon08 al 2019-02-26'!$A$1:$H$68,8,0)</f>
        <v>#N/A</v>
      </c>
      <c r="E2466" s="221">
        <f t="shared" si="168"/>
        <v>1900</v>
      </c>
      <c r="F2466" s="66">
        <f t="shared" si="169"/>
        <v>0</v>
      </c>
      <c r="G2466" s="10" t="str">
        <f t="shared" si="170"/>
        <v>19000</v>
      </c>
      <c r="H2466" s="232"/>
      <c r="I2466" s="232"/>
      <c r="J2466" s="232"/>
      <c r="K2466" s="232"/>
      <c r="L2466" s="232"/>
      <c r="M2466" s="233"/>
      <c r="N2466" s="241"/>
      <c r="O2466" s="241"/>
      <c r="P2466" s="242"/>
      <c r="Q2466" s="234"/>
      <c r="R2466" s="235"/>
      <c r="S2466" s="232"/>
      <c r="T2466" s="234"/>
      <c r="U2466" s="234"/>
      <c r="V2466" s="235"/>
      <c r="W2466" s="232"/>
      <c r="X2466" s="232"/>
      <c r="Y2466" s="235"/>
      <c r="Z2466" s="232"/>
      <c r="AA2466" s="232"/>
      <c r="AB2466" s="232"/>
      <c r="AC2466" s="232"/>
      <c r="AD2466" s="269"/>
    </row>
    <row r="2467" spans="2:30">
      <c r="B2467" s="66" t="e">
        <f>LEFT(VLOOKUP(K2467,'TCon08 al 2019-02-26'!$A$1:$H$68,6,0),6)</f>
        <v>#N/A</v>
      </c>
      <c r="C2467" s="66" t="e">
        <f t="shared" si="167"/>
        <v>#N/A</v>
      </c>
      <c r="D2467" s="66" t="e">
        <f>VLOOKUP(K2467,'TCon08 al 2019-02-26'!$A$1:$H$68,8,0)</f>
        <v>#N/A</v>
      </c>
      <c r="E2467" s="221">
        <f t="shared" si="168"/>
        <v>1900</v>
      </c>
      <c r="F2467" s="66">
        <f t="shared" si="169"/>
        <v>0</v>
      </c>
      <c r="G2467" s="10" t="str">
        <f t="shared" si="170"/>
        <v>19000</v>
      </c>
      <c r="H2467" s="232"/>
      <c r="I2467" s="232"/>
      <c r="J2467" s="232"/>
      <c r="K2467" s="232"/>
      <c r="L2467" s="232"/>
      <c r="M2467" s="233"/>
      <c r="N2467" s="241"/>
      <c r="O2467" s="241"/>
      <c r="P2467" s="242"/>
      <c r="Q2467" s="234"/>
      <c r="R2467" s="235"/>
      <c r="S2467" s="232"/>
      <c r="T2467" s="234"/>
      <c r="U2467" s="234"/>
      <c r="V2467" s="235"/>
      <c r="W2467" s="232"/>
      <c r="X2467" s="232"/>
      <c r="Y2467" s="235"/>
      <c r="Z2467" s="232"/>
      <c r="AA2467" s="232"/>
      <c r="AB2467" s="232"/>
      <c r="AC2467" s="232"/>
      <c r="AD2467" s="269"/>
    </row>
    <row r="2468" spans="2:30">
      <c r="B2468" s="66" t="e">
        <f>LEFT(VLOOKUP(K2468,'TCon08 al 2019-02-26'!$A$1:$H$68,6,0),6)</f>
        <v>#N/A</v>
      </c>
      <c r="C2468" s="66" t="e">
        <f t="shared" si="167"/>
        <v>#N/A</v>
      </c>
      <c r="D2468" s="66" t="e">
        <f>VLOOKUP(K2468,'TCon08 al 2019-02-26'!$A$1:$H$68,8,0)</f>
        <v>#N/A</v>
      </c>
      <c r="E2468" s="221">
        <f t="shared" si="168"/>
        <v>1900</v>
      </c>
      <c r="F2468" s="66">
        <f t="shared" si="169"/>
        <v>0</v>
      </c>
      <c r="G2468" s="10" t="str">
        <f t="shared" si="170"/>
        <v>19000</v>
      </c>
      <c r="H2468" s="232"/>
      <c r="I2468" s="232"/>
      <c r="J2468" s="232"/>
      <c r="K2468" s="232"/>
      <c r="L2468" s="232"/>
      <c r="M2468" s="233"/>
      <c r="N2468" s="241"/>
      <c r="O2468" s="241"/>
      <c r="P2468" s="242"/>
      <c r="Q2468" s="234"/>
      <c r="R2468" s="235"/>
      <c r="S2468" s="232"/>
      <c r="T2468" s="234"/>
      <c r="U2468" s="234"/>
      <c r="V2468" s="235"/>
      <c r="W2468" s="232"/>
      <c r="X2468" s="232"/>
      <c r="Y2468" s="235"/>
      <c r="Z2468" s="232"/>
      <c r="AA2468" s="232"/>
      <c r="AB2468" s="232"/>
      <c r="AC2468" s="232"/>
      <c r="AD2468" s="269"/>
    </row>
    <row r="2469" spans="2:30">
      <c r="B2469" s="66" t="e">
        <f>LEFT(VLOOKUP(K2469,'TCon08 al 2019-02-26'!$A$1:$H$68,6,0),6)</f>
        <v>#N/A</v>
      </c>
      <c r="C2469" s="66" t="e">
        <f t="shared" si="167"/>
        <v>#N/A</v>
      </c>
      <c r="D2469" s="66" t="e">
        <f>VLOOKUP(K2469,'TCon08 al 2019-02-26'!$A$1:$H$68,8,0)</f>
        <v>#N/A</v>
      </c>
      <c r="E2469" s="221">
        <f t="shared" si="168"/>
        <v>1900</v>
      </c>
      <c r="F2469" s="66">
        <f t="shared" si="169"/>
        <v>0</v>
      </c>
      <c r="G2469" s="10" t="str">
        <f t="shared" si="170"/>
        <v>19000</v>
      </c>
      <c r="H2469" s="232"/>
      <c r="I2469" s="232"/>
      <c r="J2469" s="232"/>
      <c r="K2469" s="232"/>
      <c r="L2469" s="232"/>
      <c r="M2469" s="233"/>
      <c r="N2469" s="241"/>
      <c r="O2469" s="241"/>
      <c r="P2469" s="242"/>
      <c r="Q2469" s="234"/>
      <c r="R2469" s="235"/>
      <c r="S2469" s="232"/>
      <c r="T2469" s="234"/>
      <c r="U2469" s="234"/>
      <c r="V2469" s="235"/>
      <c r="W2469" s="232"/>
      <c r="X2469" s="232"/>
      <c r="Y2469" s="235"/>
      <c r="Z2469" s="232"/>
      <c r="AA2469" s="232"/>
      <c r="AB2469" s="232"/>
      <c r="AC2469" s="232"/>
      <c r="AD2469" s="269"/>
    </row>
    <row r="2470" spans="2:30">
      <c r="B2470" s="66" t="e">
        <f>LEFT(VLOOKUP(K2470,'TCon08 al 2019-02-26'!$A$1:$H$68,6,0),6)</f>
        <v>#N/A</v>
      </c>
      <c r="C2470" s="66" t="e">
        <f t="shared" si="167"/>
        <v>#N/A</v>
      </c>
      <c r="D2470" s="66" t="e">
        <f>VLOOKUP(K2470,'TCon08 al 2019-02-26'!$A$1:$H$68,8,0)</f>
        <v>#N/A</v>
      </c>
      <c r="E2470" s="221">
        <f t="shared" si="168"/>
        <v>1900</v>
      </c>
      <c r="F2470" s="66">
        <f t="shared" si="169"/>
        <v>0</v>
      </c>
      <c r="G2470" s="10" t="str">
        <f t="shared" si="170"/>
        <v>19000</v>
      </c>
      <c r="H2470" s="232"/>
      <c r="I2470" s="232"/>
      <c r="J2470" s="232"/>
      <c r="K2470" s="232"/>
      <c r="L2470" s="232"/>
      <c r="M2470" s="233"/>
      <c r="N2470" s="241"/>
      <c r="O2470" s="241"/>
      <c r="P2470" s="242"/>
      <c r="Q2470" s="234"/>
      <c r="R2470" s="235"/>
      <c r="S2470" s="232"/>
      <c r="T2470" s="234"/>
      <c r="U2470" s="234"/>
      <c r="V2470" s="235"/>
      <c r="W2470" s="232"/>
      <c r="X2470" s="232"/>
      <c r="Y2470" s="235"/>
      <c r="Z2470" s="232"/>
      <c r="AA2470" s="232"/>
      <c r="AB2470" s="232"/>
      <c r="AC2470" s="232"/>
      <c r="AD2470" s="269"/>
    </row>
    <row r="2471" spans="2:30">
      <c r="B2471" s="66" t="e">
        <f>LEFT(VLOOKUP(K2471,'TCon08 al 2019-02-26'!$A$1:$H$68,6,0),6)</f>
        <v>#N/A</v>
      </c>
      <c r="C2471" s="66" t="e">
        <f t="shared" si="167"/>
        <v>#N/A</v>
      </c>
      <c r="D2471" s="66" t="e">
        <f>VLOOKUP(K2471,'TCon08 al 2019-02-26'!$A$1:$H$68,8,0)</f>
        <v>#N/A</v>
      </c>
      <c r="E2471" s="221">
        <f t="shared" si="168"/>
        <v>1900</v>
      </c>
      <c r="F2471" s="66">
        <f t="shared" si="169"/>
        <v>0</v>
      </c>
      <c r="G2471" s="10" t="str">
        <f t="shared" si="170"/>
        <v>19000</v>
      </c>
      <c r="H2471" s="232"/>
      <c r="I2471" s="232"/>
      <c r="J2471" s="232"/>
      <c r="K2471" s="232"/>
      <c r="L2471" s="232"/>
      <c r="M2471" s="233"/>
      <c r="N2471" s="241"/>
      <c r="O2471" s="241"/>
      <c r="P2471" s="242"/>
      <c r="Q2471" s="234"/>
      <c r="R2471" s="235"/>
      <c r="S2471" s="232"/>
      <c r="T2471" s="234"/>
      <c r="U2471" s="234"/>
      <c r="V2471" s="235"/>
      <c r="W2471" s="232"/>
      <c r="X2471" s="232"/>
      <c r="Y2471" s="235"/>
      <c r="Z2471" s="232"/>
      <c r="AA2471" s="232"/>
      <c r="AB2471" s="232"/>
      <c r="AC2471" s="232"/>
      <c r="AD2471" s="269"/>
    </row>
    <row r="2472" spans="2:30">
      <c r="B2472" s="66" t="e">
        <f>LEFT(VLOOKUP(K2472,'TCon08 al 2019-02-26'!$A$1:$H$68,6,0),6)</f>
        <v>#N/A</v>
      </c>
      <c r="C2472" s="66" t="e">
        <f t="shared" si="167"/>
        <v>#N/A</v>
      </c>
      <c r="D2472" s="66" t="e">
        <f>VLOOKUP(K2472,'TCon08 al 2019-02-26'!$A$1:$H$68,8,0)</f>
        <v>#N/A</v>
      </c>
      <c r="E2472" s="221">
        <f t="shared" si="168"/>
        <v>1900</v>
      </c>
      <c r="F2472" s="66">
        <f t="shared" si="169"/>
        <v>0</v>
      </c>
      <c r="G2472" s="10" t="str">
        <f t="shared" si="170"/>
        <v>19000</v>
      </c>
      <c r="H2472" s="232"/>
      <c r="I2472" s="232"/>
      <c r="J2472" s="232"/>
      <c r="K2472" s="232"/>
      <c r="L2472" s="232"/>
      <c r="M2472" s="233"/>
      <c r="N2472" s="241"/>
      <c r="O2472" s="241"/>
      <c r="P2472" s="242"/>
      <c r="Q2472" s="234"/>
      <c r="R2472" s="235"/>
      <c r="S2472" s="232"/>
      <c r="T2472" s="234"/>
      <c r="U2472" s="234"/>
      <c r="V2472" s="235"/>
      <c r="W2472" s="232"/>
      <c r="X2472" s="232"/>
      <c r="Y2472" s="235"/>
      <c r="Z2472" s="232"/>
      <c r="AA2472" s="232"/>
      <c r="AB2472" s="232"/>
      <c r="AC2472" s="232"/>
      <c r="AD2472" s="269"/>
    </row>
    <row r="2473" spans="2:30">
      <c r="B2473" s="66" t="e">
        <f>LEFT(VLOOKUP(K2473,'TCon08 al 2019-02-26'!$A$1:$H$68,6,0),6)</f>
        <v>#N/A</v>
      </c>
      <c r="C2473" s="66" t="e">
        <f t="shared" si="167"/>
        <v>#N/A</v>
      </c>
      <c r="D2473" s="66" t="e">
        <f>VLOOKUP(K2473,'TCon08 al 2019-02-26'!$A$1:$H$68,8,0)</f>
        <v>#N/A</v>
      </c>
      <c r="E2473" s="221">
        <f t="shared" si="168"/>
        <v>1900</v>
      </c>
      <c r="F2473" s="66">
        <f t="shared" si="169"/>
        <v>0</v>
      </c>
      <c r="G2473" s="10" t="str">
        <f t="shared" si="170"/>
        <v>19000</v>
      </c>
      <c r="H2473" s="232"/>
      <c r="I2473" s="232"/>
      <c r="J2473" s="232"/>
      <c r="K2473" s="232"/>
      <c r="L2473" s="232"/>
      <c r="M2473" s="233"/>
      <c r="N2473" s="241"/>
      <c r="O2473" s="241"/>
      <c r="P2473" s="242"/>
      <c r="Q2473" s="234"/>
      <c r="R2473" s="235"/>
      <c r="S2473" s="232"/>
      <c r="T2473" s="234"/>
      <c r="U2473" s="234"/>
      <c r="V2473" s="235"/>
      <c r="W2473" s="232"/>
      <c r="X2473" s="232"/>
      <c r="Y2473" s="235"/>
      <c r="Z2473" s="232"/>
      <c r="AA2473" s="232"/>
      <c r="AB2473" s="232"/>
      <c r="AC2473" s="232"/>
      <c r="AD2473" s="269"/>
    </row>
    <row r="2474" spans="2:30">
      <c r="B2474" s="66" t="e">
        <f>LEFT(VLOOKUP(K2474,'TCon08 al 2019-02-26'!$A$1:$H$68,6,0),6)</f>
        <v>#N/A</v>
      </c>
      <c r="C2474" s="66" t="e">
        <f t="shared" si="167"/>
        <v>#N/A</v>
      </c>
      <c r="D2474" s="66" t="e">
        <f>VLOOKUP(K2474,'TCon08 al 2019-02-26'!$A$1:$H$68,8,0)</f>
        <v>#N/A</v>
      </c>
      <c r="E2474" s="221">
        <f t="shared" si="168"/>
        <v>1900</v>
      </c>
      <c r="F2474" s="66">
        <f t="shared" si="169"/>
        <v>0</v>
      </c>
      <c r="G2474" s="10" t="str">
        <f t="shared" si="170"/>
        <v>19000</v>
      </c>
      <c r="H2474" s="232"/>
      <c r="I2474" s="232"/>
      <c r="J2474" s="232"/>
      <c r="K2474" s="232"/>
      <c r="L2474" s="232"/>
      <c r="M2474" s="233"/>
      <c r="N2474" s="241"/>
      <c r="O2474" s="241"/>
      <c r="P2474" s="242"/>
      <c r="Q2474" s="234"/>
      <c r="R2474" s="235"/>
      <c r="S2474" s="232"/>
      <c r="T2474" s="234"/>
      <c r="U2474" s="234"/>
      <c r="V2474" s="235"/>
      <c r="W2474" s="232"/>
      <c r="X2474" s="232"/>
      <c r="Y2474" s="235"/>
      <c r="Z2474" s="232"/>
      <c r="AA2474" s="232"/>
      <c r="AB2474" s="232"/>
      <c r="AC2474" s="232"/>
      <c r="AD2474" s="269"/>
    </row>
    <row r="2475" spans="2:30">
      <c r="B2475" s="66" t="e">
        <f>LEFT(VLOOKUP(K2475,'TCon08 al 2019-02-26'!$A$1:$H$68,6,0),6)</f>
        <v>#N/A</v>
      </c>
      <c r="C2475" s="66" t="e">
        <f t="shared" si="167"/>
        <v>#N/A</v>
      </c>
      <c r="D2475" s="66" t="e">
        <f>VLOOKUP(K2475,'TCon08 al 2019-02-26'!$A$1:$H$68,8,0)</f>
        <v>#N/A</v>
      </c>
      <c r="E2475" s="221">
        <f t="shared" si="168"/>
        <v>1900</v>
      </c>
      <c r="F2475" s="66">
        <f t="shared" si="169"/>
        <v>0</v>
      </c>
      <c r="G2475" s="10" t="str">
        <f t="shared" si="170"/>
        <v>19000</v>
      </c>
      <c r="H2475" s="232"/>
      <c r="I2475" s="232"/>
      <c r="J2475" s="232"/>
      <c r="K2475" s="232"/>
      <c r="L2475" s="232"/>
      <c r="M2475" s="233"/>
      <c r="N2475" s="241"/>
      <c r="O2475" s="241"/>
      <c r="P2475" s="242"/>
      <c r="Q2475" s="234"/>
      <c r="R2475" s="235"/>
      <c r="S2475" s="232"/>
      <c r="T2475" s="234"/>
      <c r="U2475" s="234"/>
      <c r="V2475" s="235"/>
      <c r="W2475" s="232"/>
      <c r="X2475" s="232"/>
      <c r="Y2475" s="235"/>
      <c r="Z2475" s="232"/>
      <c r="AA2475" s="232"/>
      <c r="AB2475" s="232"/>
      <c r="AC2475" s="232"/>
      <c r="AD2475" s="269"/>
    </row>
    <row r="2476" spans="2:30">
      <c r="B2476" s="66" t="e">
        <f>LEFT(VLOOKUP(K2476,'TCon08 al 2019-02-26'!$A$1:$H$68,6,0),6)</f>
        <v>#N/A</v>
      </c>
      <c r="C2476" s="66" t="e">
        <f t="shared" si="167"/>
        <v>#N/A</v>
      </c>
      <c r="D2476" s="66" t="e">
        <f>VLOOKUP(K2476,'TCon08 al 2019-02-26'!$A$1:$H$68,8,0)</f>
        <v>#N/A</v>
      </c>
      <c r="E2476" s="221">
        <f t="shared" si="168"/>
        <v>1900</v>
      </c>
      <c r="F2476" s="66">
        <f t="shared" si="169"/>
        <v>0</v>
      </c>
      <c r="G2476" s="10" t="str">
        <f t="shared" si="170"/>
        <v>19000</v>
      </c>
      <c r="H2476" s="232"/>
      <c r="I2476" s="232"/>
      <c r="J2476" s="232"/>
      <c r="K2476" s="232"/>
      <c r="L2476" s="232"/>
      <c r="M2476" s="233"/>
      <c r="N2476" s="241"/>
      <c r="O2476" s="241"/>
      <c r="P2476" s="242"/>
      <c r="Q2476" s="234"/>
      <c r="R2476" s="235"/>
      <c r="S2476" s="232"/>
      <c r="T2476" s="234"/>
      <c r="U2476" s="234"/>
      <c r="V2476" s="235"/>
      <c r="W2476" s="232"/>
      <c r="X2476" s="232"/>
      <c r="Y2476" s="235"/>
      <c r="Z2476" s="232"/>
      <c r="AA2476" s="232"/>
      <c r="AB2476" s="232"/>
      <c r="AC2476" s="232"/>
      <c r="AD2476" s="269"/>
    </row>
    <row r="2477" spans="2:30">
      <c r="B2477" s="66" t="e">
        <f>LEFT(VLOOKUP(K2477,'TCon08 al 2019-02-26'!$A$1:$H$68,6,0),6)</f>
        <v>#N/A</v>
      </c>
      <c r="C2477" s="66" t="e">
        <f t="shared" si="167"/>
        <v>#N/A</v>
      </c>
      <c r="D2477" s="66" t="e">
        <f>VLOOKUP(K2477,'TCon08 al 2019-02-26'!$A$1:$H$68,8,0)</f>
        <v>#N/A</v>
      </c>
      <c r="E2477" s="221">
        <f t="shared" si="168"/>
        <v>1900</v>
      </c>
      <c r="F2477" s="66">
        <f t="shared" si="169"/>
        <v>0</v>
      </c>
      <c r="G2477" s="10" t="str">
        <f t="shared" si="170"/>
        <v>19000</v>
      </c>
      <c r="H2477" s="232"/>
      <c r="I2477" s="232"/>
      <c r="J2477" s="232"/>
      <c r="K2477" s="232"/>
      <c r="L2477" s="232"/>
      <c r="M2477" s="233"/>
      <c r="N2477" s="241"/>
      <c r="O2477" s="241"/>
      <c r="P2477" s="242"/>
      <c r="Q2477" s="234"/>
      <c r="R2477" s="235"/>
      <c r="S2477" s="232"/>
      <c r="T2477" s="234"/>
      <c r="U2477" s="234"/>
      <c r="V2477" s="235"/>
      <c r="W2477" s="232"/>
      <c r="X2477" s="232"/>
      <c r="Y2477" s="235"/>
      <c r="Z2477" s="232"/>
      <c r="AA2477" s="232"/>
      <c r="AB2477" s="232"/>
      <c r="AC2477" s="232"/>
      <c r="AD2477" s="269"/>
    </row>
    <row r="2478" spans="2:30">
      <c r="B2478" s="66" t="e">
        <f>LEFT(VLOOKUP(K2478,'TCon08 al 2019-02-26'!$A$1:$H$68,6,0),6)</f>
        <v>#N/A</v>
      </c>
      <c r="C2478" s="66" t="e">
        <f t="shared" si="167"/>
        <v>#N/A</v>
      </c>
      <c r="D2478" s="66" t="e">
        <f>VLOOKUP(K2478,'TCon08 al 2019-02-26'!$A$1:$H$68,8,0)</f>
        <v>#N/A</v>
      </c>
      <c r="E2478" s="221">
        <f t="shared" si="168"/>
        <v>1900</v>
      </c>
      <c r="F2478" s="66">
        <f t="shared" si="169"/>
        <v>0</v>
      </c>
      <c r="G2478" s="10" t="str">
        <f t="shared" si="170"/>
        <v>19000</v>
      </c>
      <c r="H2478" s="232"/>
      <c r="I2478" s="232"/>
      <c r="J2478" s="232"/>
      <c r="K2478" s="232"/>
      <c r="L2478" s="232"/>
      <c r="M2478" s="233"/>
      <c r="N2478" s="241"/>
      <c r="O2478" s="241"/>
      <c r="P2478" s="242"/>
      <c r="Q2478" s="234"/>
      <c r="R2478" s="235"/>
      <c r="S2478" s="232"/>
      <c r="T2478" s="234"/>
      <c r="U2478" s="234"/>
      <c r="V2478" s="235"/>
      <c r="W2478" s="232"/>
      <c r="X2478" s="232"/>
      <c r="Y2478" s="235"/>
      <c r="Z2478" s="232"/>
      <c r="AA2478" s="232"/>
      <c r="AB2478" s="232"/>
      <c r="AC2478" s="232"/>
      <c r="AD2478" s="269"/>
    </row>
    <row r="2479" spans="2:30">
      <c r="B2479" s="66" t="e">
        <f>LEFT(VLOOKUP(K2479,'TCon08 al 2019-02-26'!$A$1:$H$68,6,0),6)</f>
        <v>#N/A</v>
      </c>
      <c r="C2479" s="66" t="e">
        <f t="shared" si="167"/>
        <v>#N/A</v>
      </c>
      <c r="D2479" s="66" t="e">
        <f>VLOOKUP(K2479,'TCon08 al 2019-02-26'!$A$1:$H$68,8,0)</f>
        <v>#N/A</v>
      </c>
      <c r="E2479" s="221">
        <f t="shared" si="168"/>
        <v>1900</v>
      </c>
      <c r="F2479" s="66">
        <f t="shared" si="169"/>
        <v>0</v>
      </c>
      <c r="G2479" s="10" t="str">
        <f t="shared" si="170"/>
        <v>19000</v>
      </c>
      <c r="H2479" s="232"/>
      <c r="I2479" s="232"/>
      <c r="J2479" s="232"/>
      <c r="K2479" s="232"/>
      <c r="L2479" s="232"/>
      <c r="M2479" s="233"/>
      <c r="N2479" s="241"/>
      <c r="O2479" s="241"/>
      <c r="P2479" s="242"/>
      <c r="Q2479" s="234"/>
      <c r="R2479" s="235"/>
      <c r="S2479" s="232"/>
      <c r="T2479" s="234"/>
      <c r="U2479" s="234"/>
      <c r="V2479" s="235"/>
      <c r="W2479" s="232"/>
      <c r="X2479" s="232"/>
      <c r="Y2479" s="235"/>
      <c r="Z2479" s="232"/>
      <c r="AA2479" s="232"/>
      <c r="AB2479" s="232"/>
      <c r="AC2479" s="232"/>
      <c r="AD2479" s="269"/>
    </row>
    <row r="2480" spans="2:30">
      <c r="B2480" s="66" t="e">
        <f>LEFT(VLOOKUP(K2480,'TCon08 al 2019-02-26'!$A$1:$H$68,6,0),6)</f>
        <v>#N/A</v>
      </c>
      <c r="C2480" s="66" t="e">
        <f t="shared" si="167"/>
        <v>#N/A</v>
      </c>
      <c r="D2480" s="66" t="e">
        <f>VLOOKUP(K2480,'TCon08 al 2019-02-26'!$A$1:$H$68,8,0)</f>
        <v>#N/A</v>
      </c>
      <c r="E2480" s="221">
        <f t="shared" si="168"/>
        <v>1900</v>
      </c>
      <c r="F2480" s="66">
        <f t="shared" si="169"/>
        <v>0</v>
      </c>
      <c r="G2480" s="10" t="str">
        <f t="shared" si="170"/>
        <v>19000</v>
      </c>
      <c r="H2480" s="232"/>
      <c r="I2480" s="232"/>
      <c r="J2480" s="232"/>
      <c r="K2480" s="232"/>
      <c r="L2480" s="232"/>
      <c r="M2480" s="233"/>
      <c r="N2480" s="241"/>
      <c r="O2480" s="241"/>
      <c r="P2480" s="242"/>
      <c r="Q2480" s="234"/>
      <c r="R2480" s="235"/>
      <c r="S2480" s="232"/>
      <c r="T2480" s="234"/>
      <c r="U2480" s="234"/>
      <c r="V2480" s="235"/>
      <c r="W2480" s="232"/>
      <c r="X2480" s="232"/>
      <c r="Y2480" s="235"/>
      <c r="Z2480" s="232"/>
      <c r="AA2480" s="232"/>
      <c r="AB2480" s="232"/>
      <c r="AC2480" s="232"/>
      <c r="AD2480" s="269"/>
    </row>
    <row r="2481" spans="2:30">
      <c r="B2481" s="66" t="e">
        <f>LEFT(VLOOKUP(K2481,'TCon08 al 2019-02-26'!$A$1:$H$68,6,0),6)</f>
        <v>#N/A</v>
      </c>
      <c r="C2481" s="66" t="e">
        <f t="shared" si="167"/>
        <v>#N/A</v>
      </c>
      <c r="D2481" s="66" t="e">
        <f>VLOOKUP(K2481,'TCon08 al 2019-02-26'!$A$1:$H$68,8,0)</f>
        <v>#N/A</v>
      </c>
      <c r="E2481" s="221">
        <f t="shared" si="168"/>
        <v>1900</v>
      </c>
      <c r="F2481" s="66">
        <f t="shared" si="169"/>
        <v>0</v>
      </c>
      <c r="G2481" s="10" t="str">
        <f t="shared" si="170"/>
        <v>19000</v>
      </c>
      <c r="H2481" s="232"/>
      <c r="I2481" s="232"/>
      <c r="J2481" s="232"/>
      <c r="K2481" s="232"/>
      <c r="L2481" s="232"/>
      <c r="M2481" s="233"/>
      <c r="N2481" s="241"/>
      <c r="O2481" s="241"/>
      <c r="P2481" s="242"/>
      <c r="Q2481" s="234"/>
      <c r="R2481" s="235"/>
      <c r="S2481" s="232"/>
      <c r="T2481" s="234"/>
      <c r="U2481" s="234"/>
      <c r="V2481" s="235"/>
      <c r="W2481" s="232"/>
      <c r="X2481" s="232"/>
      <c r="Y2481" s="235"/>
      <c r="Z2481" s="232"/>
      <c r="AA2481" s="232"/>
      <c r="AB2481" s="232"/>
      <c r="AC2481" s="232"/>
      <c r="AD2481" s="269"/>
    </row>
    <row r="2482" spans="2:30">
      <c r="B2482" s="66" t="e">
        <f>LEFT(VLOOKUP(K2482,'TCon08 al 2019-02-26'!$A$1:$H$68,6,0),6)</f>
        <v>#N/A</v>
      </c>
      <c r="C2482" s="66" t="e">
        <f t="shared" si="167"/>
        <v>#N/A</v>
      </c>
      <c r="D2482" s="66" t="e">
        <f>VLOOKUP(K2482,'TCon08 al 2019-02-26'!$A$1:$H$68,8,0)</f>
        <v>#N/A</v>
      </c>
      <c r="E2482" s="221">
        <f t="shared" si="168"/>
        <v>1900</v>
      </c>
      <c r="F2482" s="66">
        <f t="shared" si="169"/>
        <v>0</v>
      </c>
      <c r="G2482" s="10" t="str">
        <f t="shared" si="170"/>
        <v>19000</v>
      </c>
      <c r="H2482" s="232"/>
      <c r="I2482" s="232"/>
      <c r="J2482" s="232"/>
      <c r="K2482" s="232"/>
      <c r="L2482" s="232"/>
      <c r="M2482" s="233"/>
      <c r="N2482" s="241"/>
      <c r="O2482" s="241"/>
      <c r="P2482" s="242"/>
      <c r="Q2482" s="234"/>
      <c r="R2482" s="235"/>
      <c r="S2482" s="232"/>
      <c r="T2482" s="234"/>
      <c r="U2482" s="234"/>
      <c r="V2482" s="235"/>
      <c r="W2482" s="232"/>
      <c r="X2482" s="232"/>
      <c r="Y2482" s="235"/>
      <c r="Z2482" s="232"/>
      <c r="AA2482" s="232"/>
      <c r="AB2482" s="232"/>
      <c r="AC2482" s="232"/>
      <c r="AD2482" s="269"/>
    </row>
    <row r="2483" spans="2:30">
      <c r="B2483" s="66" t="e">
        <f>LEFT(VLOOKUP(K2483,'TCon08 al 2019-02-26'!$A$1:$H$68,6,0),6)</f>
        <v>#N/A</v>
      </c>
      <c r="C2483" s="66" t="e">
        <f t="shared" si="167"/>
        <v>#N/A</v>
      </c>
      <c r="D2483" s="66" t="e">
        <f>VLOOKUP(K2483,'TCon08 al 2019-02-26'!$A$1:$H$68,8,0)</f>
        <v>#N/A</v>
      </c>
      <c r="E2483" s="221">
        <f t="shared" si="168"/>
        <v>1900</v>
      </c>
      <c r="F2483" s="66">
        <f t="shared" si="169"/>
        <v>0</v>
      </c>
      <c r="G2483" s="10" t="str">
        <f t="shared" si="170"/>
        <v>19000</v>
      </c>
      <c r="H2483" s="232"/>
      <c r="I2483" s="232"/>
      <c r="J2483" s="232"/>
      <c r="K2483" s="232"/>
      <c r="L2483" s="232"/>
      <c r="M2483" s="233"/>
      <c r="N2483" s="241"/>
      <c r="O2483" s="241"/>
      <c r="P2483" s="242"/>
      <c r="Q2483" s="234"/>
      <c r="R2483" s="235"/>
      <c r="S2483" s="232"/>
      <c r="T2483" s="234"/>
      <c r="U2483" s="234"/>
      <c r="V2483" s="235"/>
      <c r="W2483" s="232"/>
      <c r="X2483" s="232"/>
      <c r="Y2483" s="235"/>
      <c r="Z2483" s="232"/>
      <c r="AA2483" s="232"/>
      <c r="AB2483" s="232"/>
      <c r="AC2483" s="232"/>
      <c r="AD2483" s="269"/>
    </row>
    <row r="2484" spans="2:30">
      <c r="B2484" s="66" t="e">
        <f>LEFT(VLOOKUP(K2484,'TCon08 al 2019-02-26'!$A$1:$H$68,6,0),6)</f>
        <v>#N/A</v>
      </c>
      <c r="C2484" s="66" t="e">
        <f t="shared" si="167"/>
        <v>#N/A</v>
      </c>
      <c r="D2484" s="66" t="e">
        <f>VLOOKUP(K2484,'TCon08 al 2019-02-26'!$A$1:$H$68,8,0)</f>
        <v>#N/A</v>
      </c>
      <c r="E2484" s="221">
        <f t="shared" si="168"/>
        <v>1900</v>
      </c>
      <c r="F2484" s="66">
        <f t="shared" si="169"/>
        <v>0</v>
      </c>
      <c r="G2484" s="10" t="str">
        <f t="shared" si="170"/>
        <v>19000</v>
      </c>
      <c r="H2484" s="232"/>
      <c r="I2484" s="232"/>
      <c r="J2484" s="232"/>
      <c r="K2484" s="232"/>
      <c r="L2484" s="232"/>
      <c r="M2484" s="233"/>
      <c r="N2484" s="241"/>
      <c r="O2484" s="241"/>
      <c r="P2484" s="242"/>
      <c r="Q2484" s="234"/>
      <c r="R2484" s="235"/>
      <c r="S2484" s="232"/>
      <c r="T2484" s="234"/>
      <c r="U2484" s="234"/>
      <c r="V2484" s="235"/>
      <c r="W2484" s="232"/>
      <c r="X2484" s="232"/>
      <c r="Y2484" s="235"/>
      <c r="Z2484" s="232"/>
      <c r="AA2484" s="232"/>
      <c r="AB2484" s="232"/>
      <c r="AC2484" s="232"/>
      <c r="AD2484" s="269"/>
    </row>
    <row r="2485" spans="2:30">
      <c r="B2485" s="66" t="e">
        <f>LEFT(VLOOKUP(K2485,'TCon08 al 2019-02-26'!$A$1:$H$68,6,0),6)</f>
        <v>#N/A</v>
      </c>
      <c r="C2485" s="66" t="e">
        <f t="shared" si="167"/>
        <v>#N/A</v>
      </c>
      <c r="D2485" s="66" t="e">
        <f>VLOOKUP(K2485,'TCon08 al 2019-02-26'!$A$1:$H$68,8,0)</f>
        <v>#N/A</v>
      </c>
      <c r="E2485" s="221">
        <f t="shared" si="168"/>
        <v>1900</v>
      </c>
      <c r="F2485" s="66">
        <f t="shared" si="169"/>
        <v>0</v>
      </c>
      <c r="G2485" s="10" t="str">
        <f t="shared" si="170"/>
        <v>19000</v>
      </c>
      <c r="H2485" s="232"/>
      <c r="I2485" s="232"/>
      <c r="J2485" s="232"/>
      <c r="K2485" s="232"/>
      <c r="L2485" s="232"/>
      <c r="M2485" s="233"/>
      <c r="N2485" s="241"/>
      <c r="O2485" s="241"/>
      <c r="P2485" s="242"/>
      <c r="Q2485" s="234"/>
      <c r="R2485" s="235"/>
      <c r="S2485" s="232"/>
      <c r="T2485" s="234"/>
      <c r="U2485" s="234"/>
      <c r="V2485" s="235"/>
      <c r="W2485" s="232"/>
      <c r="X2485" s="232"/>
      <c r="Y2485" s="235"/>
      <c r="Z2485" s="232"/>
      <c r="AA2485" s="232"/>
      <c r="AB2485" s="232"/>
      <c r="AC2485" s="232"/>
      <c r="AD2485" s="269"/>
    </row>
    <row r="2486" spans="2:30">
      <c r="B2486" s="66" t="e">
        <f>LEFT(VLOOKUP(K2486,'TCon08 al 2019-02-26'!$A$1:$H$68,6,0),6)</f>
        <v>#N/A</v>
      </c>
      <c r="C2486" s="66" t="e">
        <f t="shared" si="167"/>
        <v>#N/A</v>
      </c>
      <c r="D2486" s="66" t="e">
        <f>VLOOKUP(K2486,'TCon08 al 2019-02-26'!$A$1:$H$68,8,0)</f>
        <v>#N/A</v>
      </c>
      <c r="E2486" s="221">
        <f t="shared" si="168"/>
        <v>1900</v>
      </c>
      <c r="F2486" s="66">
        <f t="shared" si="169"/>
        <v>0</v>
      </c>
      <c r="G2486" s="10" t="str">
        <f t="shared" si="170"/>
        <v>19000</v>
      </c>
      <c r="H2486" s="232"/>
      <c r="I2486" s="232"/>
      <c r="J2486" s="232"/>
      <c r="K2486" s="232"/>
      <c r="L2486" s="232"/>
      <c r="M2486" s="233"/>
      <c r="N2486" s="241"/>
      <c r="O2486" s="241"/>
      <c r="P2486" s="242"/>
      <c r="Q2486" s="234"/>
      <c r="R2486" s="235"/>
      <c r="S2486" s="232"/>
      <c r="T2486" s="234"/>
      <c r="U2486" s="234"/>
      <c r="V2486" s="235"/>
      <c r="W2486" s="232"/>
      <c r="X2486" s="232"/>
      <c r="Y2486" s="235"/>
      <c r="Z2486" s="232"/>
      <c r="AA2486" s="232"/>
      <c r="AB2486" s="232"/>
      <c r="AC2486" s="232"/>
      <c r="AD2486" s="269"/>
    </row>
    <row r="2487" spans="2:30">
      <c r="B2487" s="66" t="e">
        <f>LEFT(VLOOKUP(K2487,'TCon08 al 2019-02-26'!$A$1:$H$68,6,0),6)</f>
        <v>#N/A</v>
      </c>
      <c r="C2487" s="66" t="e">
        <f t="shared" ref="C2487:C2550" si="171">CONCATENATE(MID(B2487,1,1),".",MID(B2487,2,1),".",MID(B2487,3,2),".",MID(B2487,5,2))</f>
        <v>#N/A</v>
      </c>
      <c r="D2487" s="66" t="e">
        <f>VLOOKUP(K2487,'TCon08 al 2019-02-26'!$A$1:$H$68,8,0)</f>
        <v>#N/A</v>
      </c>
      <c r="E2487" s="221">
        <f t="shared" ref="E2487:E2550" si="172">YEAR(J2487)</f>
        <v>1900</v>
      </c>
      <c r="F2487" s="66">
        <f t="shared" si="169"/>
        <v>0</v>
      </c>
      <c r="G2487" s="10" t="str">
        <f t="shared" si="170"/>
        <v>19000</v>
      </c>
      <c r="H2487" s="232"/>
      <c r="I2487" s="232"/>
      <c r="J2487" s="232"/>
      <c r="K2487" s="232"/>
      <c r="L2487" s="232"/>
      <c r="M2487" s="233"/>
      <c r="N2487" s="241"/>
      <c r="O2487" s="241"/>
      <c r="P2487" s="242"/>
      <c r="Q2487" s="234"/>
      <c r="R2487" s="235"/>
      <c r="S2487" s="232"/>
      <c r="T2487" s="234"/>
      <c r="U2487" s="234"/>
      <c r="V2487" s="235"/>
      <c r="W2487" s="232"/>
      <c r="X2487" s="232"/>
      <c r="Y2487" s="235"/>
      <c r="Z2487" s="232"/>
      <c r="AA2487" s="232"/>
      <c r="AB2487" s="232"/>
      <c r="AC2487" s="232"/>
      <c r="AD2487" s="269"/>
    </row>
    <row r="2488" spans="2:30">
      <c r="B2488" s="66" t="e">
        <f>LEFT(VLOOKUP(K2488,'TCon08 al 2019-02-26'!$A$1:$H$68,6,0),6)</f>
        <v>#N/A</v>
      </c>
      <c r="C2488" s="66" t="e">
        <f t="shared" si="171"/>
        <v>#N/A</v>
      </c>
      <c r="D2488" s="66" t="e">
        <f>VLOOKUP(K2488,'TCon08 al 2019-02-26'!$A$1:$H$68,8,0)</f>
        <v>#N/A</v>
      </c>
      <c r="E2488" s="221">
        <f t="shared" si="172"/>
        <v>1900</v>
      </c>
      <c r="F2488" s="66">
        <f t="shared" si="169"/>
        <v>0</v>
      </c>
      <c r="G2488" s="10" t="str">
        <f t="shared" si="170"/>
        <v>19000</v>
      </c>
      <c r="H2488" s="232"/>
      <c r="I2488" s="232"/>
      <c r="J2488" s="232"/>
      <c r="K2488" s="232"/>
      <c r="L2488" s="232"/>
      <c r="M2488" s="233"/>
      <c r="N2488" s="241"/>
      <c r="O2488" s="241"/>
      <c r="P2488" s="242"/>
      <c r="Q2488" s="234"/>
      <c r="R2488" s="235"/>
      <c r="S2488" s="232"/>
      <c r="T2488" s="234"/>
      <c r="U2488" s="234"/>
      <c r="V2488" s="235"/>
      <c r="W2488" s="232"/>
      <c r="X2488" s="232"/>
      <c r="Y2488" s="235"/>
      <c r="Z2488" s="232"/>
      <c r="AA2488" s="232"/>
      <c r="AB2488" s="232"/>
      <c r="AC2488" s="232"/>
      <c r="AD2488" s="269"/>
    </row>
    <row r="2489" spans="2:30">
      <c r="B2489" s="66" t="e">
        <f>LEFT(VLOOKUP(K2489,'TCon08 al 2019-02-26'!$A$1:$H$68,6,0),6)</f>
        <v>#N/A</v>
      </c>
      <c r="C2489" s="66" t="e">
        <f t="shared" si="171"/>
        <v>#N/A</v>
      </c>
      <c r="D2489" s="66" t="e">
        <f>VLOOKUP(K2489,'TCon08 al 2019-02-26'!$A$1:$H$68,8,0)</f>
        <v>#N/A</v>
      </c>
      <c r="E2489" s="221">
        <f t="shared" si="172"/>
        <v>1900</v>
      </c>
      <c r="F2489" s="66">
        <f t="shared" si="169"/>
        <v>0</v>
      </c>
      <c r="G2489" s="10" t="str">
        <f t="shared" si="170"/>
        <v>19000</v>
      </c>
      <c r="H2489" s="232"/>
      <c r="I2489" s="232"/>
      <c r="J2489" s="232"/>
      <c r="K2489" s="232"/>
      <c r="L2489" s="232"/>
      <c r="M2489" s="233"/>
      <c r="N2489" s="241"/>
      <c r="O2489" s="241"/>
      <c r="P2489" s="242"/>
      <c r="Q2489" s="234"/>
      <c r="R2489" s="235"/>
      <c r="S2489" s="232"/>
      <c r="T2489" s="234"/>
      <c r="U2489" s="234"/>
      <c r="V2489" s="235"/>
      <c r="W2489" s="232"/>
      <c r="X2489" s="232"/>
      <c r="Y2489" s="235"/>
      <c r="Z2489" s="232"/>
      <c r="AA2489" s="232"/>
      <c r="AB2489" s="232"/>
      <c r="AC2489" s="232"/>
      <c r="AD2489" s="269"/>
    </row>
    <row r="2490" spans="2:30">
      <c r="B2490" s="66" t="e">
        <f>LEFT(VLOOKUP(K2490,'TCon08 al 2019-02-26'!$A$1:$H$68,6,0),6)</f>
        <v>#N/A</v>
      </c>
      <c r="C2490" s="66" t="e">
        <f t="shared" si="171"/>
        <v>#N/A</v>
      </c>
      <c r="D2490" s="66" t="e">
        <f>VLOOKUP(K2490,'TCon08 al 2019-02-26'!$A$1:$H$68,8,0)</f>
        <v>#N/A</v>
      </c>
      <c r="E2490" s="221">
        <f t="shared" si="172"/>
        <v>1900</v>
      </c>
      <c r="F2490" s="66">
        <f t="shared" si="169"/>
        <v>0</v>
      </c>
      <c r="G2490" s="10" t="str">
        <f t="shared" si="170"/>
        <v>19000</v>
      </c>
      <c r="H2490" s="232"/>
      <c r="I2490" s="232"/>
      <c r="J2490" s="232"/>
      <c r="K2490" s="232"/>
      <c r="L2490" s="232"/>
      <c r="M2490" s="233"/>
      <c r="N2490" s="241"/>
      <c r="O2490" s="241"/>
      <c r="P2490" s="242"/>
      <c r="Q2490" s="234"/>
      <c r="R2490" s="235"/>
      <c r="S2490" s="232"/>
      <c r="T2490" s="234"/>
      <c r="U2490" s="234"/>
      <c r="V2490" s="235"/>
      <c r="W2490" s="232"/>
      <c r="X2490" s="232"/>
      <c r="Y2490" s="235"/>
      <c r="Z2490" s="232"/>
      <c r="AA2490" s="232"/>
      <c r="AB2490" s="232"/>
      <c r="AC2490" s="232"/>
      <c r="AD2490" s="269"/>
    </row>
    <row r="2491" spans="2:30">
      <c r="B2491" s="66" t="e">
        <f>LEFT(VLOOKUP(K2491,'TCon08 al 2019-02-26'!$A$1:$H$68,6,0),6)</f>
        <v>#N/A</v>
      </c>
      <c r="C2491" s="66" t="e">
        <f t="shared" si="171"/>
        <v>#N/A</v>
      </c>
      <c r="D2491" s="66" t="e">
        <f>VLOOKUP(K2491,'TCon08 al 2019-02-26'!$A$1:$H$68,8,0)</f>
        <v>#N/A</v>
      </c>
      <c r="E2491" s="221">
        <f t="shared" si="172"/>
        <v>1900</v>
      </c>
      <c r="F2491" s="66">
        <f t="shared" si="169"/>
        <v>0</v>
      </c>
      <c r="G2491" s="10" t="str">
        <f t="shared" si="170"/>
        <v>19000</v>
      </c>
      <c r="H2491" s="232"/>
      <c r="I2491" s="232"/>
      <c r="J2491" s="232"/>
      <c r="K2491" s="232"/>
      <c r="L2491" s="232"/>
      <c r="M2491" s="233"/>
      <c r="N2491" s="241"/>
      <c r="O2491" s="241"/>
      <c r="P2491" s="242"/>
      <c r="Q2491" s="234"/>
      <c r="R2491" s="235"/>
      <c r="S2491" s="232"/>
      <c r="T2491" s="234"/>
      <c r="U2491" s="234"/>
      <c r="V2491" s="235"/>
      <c r="W2491" s="232"/>
      <c r="X2491" s="232"/>
      <c r="Y2491" s="235"/>
      <c r="Z2491" s="232"/>
      <c r="AA2491" s="232"/>
      <c r="AB2491" s="232"/>
      <c r="AC2491" s="232"/>
      <c r="AD2491" s="269"/>
    </row>
    <row r="2492" spans="2:30">
      <c r="B2492" s="66" t="e">
        <f>LEFT(VLOOKUP(K2492,'TCon08 al 2019-02-26'!$A$1:$H$68,6,0),6)</f>
        <v>#N/A</v>
      </c>
      <c r="C2492" s="66" t="e">
        <f t="shared" si="171"/>
        <v>#N/A</v>
      </c>
      <c r="D2492" s="66" t="e">
        <f>VLOOKUP(K2492,'TCon08 al 2019-02-26'!$A$1:$H$68,8,0)</f>
        <v>#N/A</v>
      </c>
      <c r="E2492" s="221">
        <f t="shared" si="172"/>
        <v>1900</v>
      </c>
      <c r="F2492" s="66">
        <f t="shared" si="169"/>
        <v>0</v>
      </c>
      <c r="G2492" s="10" t="str">
        <f t="shared" si="170"/>
        <v>19000</v>
      </c>
      <c r="H2492" s="232"/>
      <c r="I2492" s="232"/>
      <c r="J2492" s="232"/>
      <c r="K2492" s="232"/>
      <c r="L2492" s="232"/>
      <c r="M2492" s="233"/>
      <c r="N2492" s="241"/>
      <c r="O2492" s="241"/>
      <c r="P2492" s="242"/>
      <c r="Q2492" s="234"/>
      <c r="R2492" s="235"/>
      <c r="S2492" s="232"/>
      <c r="T2492" s="234"/>
      <c r="U2492" s="234"/>
      <c r="V2492" s="235"/>
      <c r="W2492" s="232"/>
      <c r="X2492" s="232"/>
      <c r="Y2492" s="235"/>
      <c r="Z2492" s="232"/>
      <c r="AA2492" s="232"/>
      <c r="AB2492" s="232"/>
      <c r="AC2492" s="232"/>
      <c r="AD2492" s="269"/>
    </row>
    <row r="2493" spans="2:30">
      <c r="B2493" s="66" t="e">
        <f>LEFT(VLOOKUP(K2493,'TCon08 al 2019-02-26'!$A$1:$H$68,6,0),6)</f>
        <v>#N/A</v>
      </c>
      <c r="C2493" s="66" t="e">
        <f t="shared" si="171"/>
        <v>#N/A</v>
      </c>
      <c r="D2493" s="66" t="e">
        <f>VLOOKUP(K2493,'TCon08 al 2019-02-26'!$A$1:$H$68,8,0)</f>
        <v>#N/A</v>
      </c>
      <c r="E2493" s="221">
        <f t="shared" si="172"/>
        <v>1900</v>
      </c>
      <c r="F2493" s="66">
        <f t="shared" si="169"/>
        <v>0</v>
      </c>
      <c r="G2493" s="10" t="str">
        <f t="shared" si="170"/>
        <v>19000</v>
      </c>
      <c r="H2493" s="232"/>
      <c r="I2493" s="232"/>
      <c r="J2493" s="232"/>
      <c r="K2493" s="232"/>
      <c r="L2493" s="232"/>
      <c r="M2493" s="233"/>
      <c r="N2493" s="241"/>
      <c r="O2493" s="241"/>
      <c r="P2493" s="242"/>
      <c r="Q2493" s="234"/>
      <c r="R2493" s="235"/>
      <c r="S2493" s="232"/>
      <c r="T2493" s="234"/>
      <c r="U2493" s="234"/>
      <c r="V2493" s="235"/>
      <c r="W2493" s="232"/>
      <c r="X2493" s="232"/>
      <c r="Y2493" s="235"/>
      <c r="Z2493" s="232"/>
      <c r="AA2493" s="232"/>
      <c r="AB2493" s="232"/>
      <c r="AC2493" s="232"/>
      <c r="AD2493" s="269"/>
    </row>
    <row r="2494" spans="2:30">
      <c r="B2494" s="66" t="e">
        <f>LEFT(VLOOKUP(K2494,'TCon08 al 2019-02-26'!$A$1:$H$68,6,0),6)</f>
        <v>#N/A</v>
      </c>
      <c r="C2494" s="66" t="e">
        <f t="shared" si="171"/>
        <v>#N/A</v>
      </c>
      <c r="D2494" s="66" t="e">
        <f>VLOOKUP(K2494,'TCon08 al 2019-02-26'!$A$1:$H$68,8,0)</f>
        <v>#N/A</v>
      </c>
      <c r="E2494" s="221">
        <f t="shared" si="172"/>
        <v>1900</v>
      </c>
      <c r="F2494" s="66">
        <f t="shared" si="169"/>
        <v>0</v>
      </c>
      <c r="G2494" s="10" t="str">
        <f t="shared" si="170"/>
        <v>19000</v>
      </c>
      <c r="H2494" s="232"/>
      <c r="I2494" s="232"/>
      <c r="J2494" s="232"/>
      <c r="K2494" s="232"/>
      <c r="L2494" s="232"/>
      <c r="M2494" s="233"/>
      <c r="N2494" s="241"/>
      <c r="O2494" s="241"/>
      <c r="P2494" s="242"/>
      <c r="Q2494" s="234"/>
      <c r="R2494" s="235"/>
      <c r="S2494" s="232"/>
      <c r="T2494" s="234"/>
      <c r="U2494" s="234"/>
      <c r="V2494" s="235"/>
      <c r="W2494" s="232"/>
      <c r="X2494" s="232"/>
      <c r="Y2494" s="235"/>
      <c r="Z2494" s="232"/>
      <c r="AA2494" s="232"/>
      <c r="AB2494" s="232"/>
      <c r="AC2494" s="232"/>
      <c r="AD2494" s="269"/>
    </row>
    <row r="2495" spans="2:30">
      <c r="B2495" s="66" t="e">
        <f>LEFT(VLOOKUP(K2495,'TCon08 al 2019-02-26'!$A$1:$H$68,6,0),6)</f>
        <v>#N/A</v>
      </c>
      <c r="C2495" s="66" t="e">
        <f t="shared" si="171"/>
        <v>#N/A</v>
      </c>
      <c r="D2495" s="66" t="e">
        <f>VLOOKUP(K2495,'TCon08 al 2019-02-26'!$A$1:$H$68,8,0)</f>
        <v>#N/A</v>
      </c>
      <c r="E2495" s="221">
        <f t="shared" si="172"/>
        <v>1900</v>
      </c>
      <c r="F2495" s="66">
        <f t="shared" si="169"/>
        <v>0</v>
      </c>
      <c r="G2495" s="10" t="str">
        <f t="shared" si="170"/>
        <v>19000</v>
      </c>
      <c r="H2495" s="232"/>
      <c r="I2495" s="232"/>
      <c r="J2495" s="232"/>
      <c r="K2495" s="232"/>
      <c r="L2495" s="232"/>
      <c r="M2495" s="233"/>
      <c r="N2495" s="241"/>
      <c r="O2495" s="241"/>
      <c r="P2495" s="242"/>
      <c r="Q2495" s="234"/>
      <c r="R2495" s="235"/>
      <c r="S2495" s="232"/>
      <c r="T2495" s="234"/>
      <c r="U2495" s="234"/>
      <c r="V2495" s="235"/>
      <c r="W2495" s="232"/>
      <c r="X2495" s="232"/>
      <c r="Y2495" s="235"/>
      <c r="Z2495" s="232"/>
      <c r="AA2495" s="232"/>
      <c r="AB2495" s="232"/>
      <c r="AC2495" s="232"/>
      <c r="AD2495" s="269"/>
    </row>
    <row r="2496" spans="2:30">
      <c r="B2496" s="66" t="e">
        <f>LEFT(VLOOKUP(K2496,'TCon08 al 2019-02-26'!$A$1:$H$68,6,0),6)</f>
        <v>#N/A</v>
      </c>
      <c r="C2496" s="66" t="e">
        <f t="shared" si="171"/>
        <v>#N/A</v>
      </c>
      <c r="D2496" s="66" t="e">
        <f>VLOOKUP(K2496,'TCon08 al 2019-02-26'!$A$1:$H$68,8,0)</f>
        <v>#N/A</v>
      </c>
      <c r="E2496" s="221">
        <f t="shared" si="172"/>
        <v>1900</v>
      </c>
      <c r="F2496" s="66">
        <f t="shared" si="169"/>
        <v>0</v>
      </c>
      <c r="G2496" s="10" t="str">
        <f t="shared" si="170"/>
        <v>19000</v>
      </c>
      <c r="H2496" s="232"/>
      <c r="I2496" s="232"/>
      <c r="J2496" s="232"/>
      <c r="K2496" s="232"/>
      <c r="L2496" s="232"/>
      <c r="M2496" s="233"/>
      <c r="N2496" s="241"/>
      <c r="O2496" s="241"/>
      <c r="P2496" s="242"/>
      <c r="Q2496" s="234"/>
      <c r="R2496" s="235"/>
      <c r="S2496" s="232"/>
      <c r="T2496" s="234"/>
      <c r="U2496" s="234"/>
      <c r="V2496" s="235"/>
      <c r="W2496" s="232"/>
      <c r="X2496" s="232"/>
      <c r="Y2496" s="235"/>
      <c r="Z2496" s="232"/>
      <c r="AA2496" s="232"/>
      <c r="AB2496" s="232"/>
      <c r="AC2496" s="232"/>
      <c r="AD2496" s="269"/>
    </row>
    <row r="2497" spans="2:30">
      <c r="B2497" s="66" t="e">
        <f>LEFT(VLOOKUP(K2497,'TCon08 al 2019-02-26'!$A$1:$H$68,6,0),6)</f>
        <v>#N/A</v>
      </c>
      <c r="C2497" s="66" t="e">
        <f t="shared" si="171"/>
        <v>#N/A</v>
      </c>
      <c r="D2497" s="66" t="e">
        <f>VLOOKUP(K2497,'TCon08 al 2019-02-26'!$A$1:$H$68,8,0)</f>
        <v>#N/A</v>
      </c>
      <c r="E2497" s="221">
        <f t="shared" si="172"/>
        <v>1900</v>
      </c>
      <c r="F2497" s="66">
        <f t="shared" si="169"/>
        <v>0</v>
      </c>
      <c r="G2497" s="10" t="str">
        <f t="shared" si="170"/>
        <v>19000</v>
      </c>
      <c r="H2497" s="232"/>
      <c r="I2497" s="232"/>
      <c r="J2497" s="232"/>
      <c r="K2497" s="232"/>
      <c r="L2497" s="232"/>
      <c r="M2497" s="233"/>
      <c r="N2497" s="241"/>
      <c r="O2497" s="241"/>
      <c r="P2497" s="242"/>
      <c r="Q2497" s="234"/>
      <c r="R2497" s="235"/>
      <c r="S2497" s="232"/>
      <c r="T2497" s="234"/>
      <c r="U2497" s="234"/>
      <c r="V2497" s="235"/>
      <c r="W2497" s="232"/>
      <c r="X2497" s="232"/>
      <c r="Y2497" s="235"/>
      <c r="Z2497" s="232"/>
      <c r="AA2497" s="232"/>
      <c r="AB2497" s="232"/>
      <c r="AC2497" s="232"/>
      <c r="AD2497" s="269"/>
    </row>
    <row r="2498" spans="2:30">
      <c r="B2498" s="66" t="e">
        <f>LEFT(VLOOKUP(K2498,'TCon08 al 2019-02-26'!$A$1:$H$68,6,0),6)</f>
        <v>#N/A</v>
      </c>
      <c r="C2498" s="66" t="e">
        <f t="shared" si="171"/>
        <v>#N/A</v>
      </c>
      <c r="D2498" s="66" t="e">
        <f>VLOOKUP(K2498,'TCon08 al 2019-02-26'!$A$1:$H$68,8,0)</f>
        <v>#N/A</v>
      </c>
      <c r="E2498" s="221">
        <f t="shared" si="172"/>
        <v>1900</v>
      </c>
      <c r="F2498" s="66">
        <f t="shared" si="169"/>
        <v>0</v>
      </c>
      <c r="G2498" s="10" t="str">
        <f t="shared" si="170"/>
        <v>19000</v>
      </c>
      <c r="H2498" s="232"/>
      <c r="I2498" s="232"/>
      <c r="J2498" s="232"/>
      <c r="K2498" s="232"/>
      <c r="L2498" s="232"/>
      <c r="M2498" s="233"/>
      <c r="N2498" s="241"/>
      <c r="O2498" s="241"/>
      <c r="P2498" s="242"/>
      <c r="Q2498" s="234"/>
      <c r="R2498" s="235"/>
      <c r="S2498" s="232"/>
      <c r="T2498" s="234"/>
      <c r="U2498" s="234"/>
      <c r="V2498" s="235"/>
      <c r="W2498" s="232"/>
      <c r="X2498" s="232"/>
      <c r="Y2498" s="235"/>
      <c r="Z2498" s="232"/>
      <c r="AA2498" s="232"/>
      <c r="AB2498" s="232"/>
      <c r="AC2498" s="232"/>
      <c r="AD2498" s="269"/>
    </row>
    <row r="2499" spans="2:30">
      <c r="B2499" s="66" t="e">
        <f>LEFT(VLOOKUP(K2499,'TCon08 al 2019-02-26'!$A$1:$H$68,6,0),6)</f>
        <v>#N/A</v>
      </c>
      <c r="C2499" s="66" t="e">
        <f t="shared" si="171"/>
        <v>#N/A</v>
      </c>
      <c r="D2499" s="66" t="e">
        <f>VLOOKUP(K2499,'TCon08 al 2019-02-26'!$A$1:$H$68,8,0)</f>
        <v>#N/A</v>
      </c>
      <c r="E2499" s="221">
        <f t="shared" si="172"/>
        <v>1900</v>
      </c>
      <c r="F2499" s="66">
        <f t="shared" si="169"/>
        <v>0</v>
      </c>
      <c r="G2499" s="10" t="str">
        <f t="shared" si="170"/>
        <v>19000</v>
      </c>
      <c r="H2499" s="232"/>
      <c r="I2499" s="232"/>
      <c r="J2499" s="232"/>
      <c r="K2499" s="232"/>
      <c r="L2499" s="232"/>
      <c r="M2499" s="233"/>
      <c r="N2499" s="241"/>
      <c r="O2499" s="241"/>
      <c r="P2499" s="242"/>
      <c r="Q2499" s="234"/>
      <c r="R2499" s="235"/>
      <c r="S2499" s="232"/>
      <c r="T2499" s="234"/>
      <c r="U2499" s="234"/>
      <c r="V2499" s="235"/>
      <c r="W2499" s="232"/>
      <c r="X2499" s="232"/>
      <c r="Y2499" s="235"/>
      <c r="Z2499" s="232"/>
      <c r="AA2499" s="232"/>
      <c r="AB2499" s="232"/>
      <c r="AC2499" s="232"/>
      <c r="AD2499" s="269"/>
    </row>
    <row r="2500" spans="2:30">
      <c r="B2500" s="66" t="e">
        <f>LEFT(VLOOKUP(K2500,'TCon08 al 2019-02-26'!$A$1:$H$68,6,0),6)</f>
        <v>#N/A</v>
      </c>
      <c r="C2500" s="66" t="e">
        <f t="shared" si="171"/>
        <v>#N/A</v>
      </c>
      <c r="D2500" s="66" t="e">
        <f>VLOOKUP(K2500,'TCon08 al 2019-02-26'!$A$1:$H$68,8,0)</f>
        <v>#N/A</v>
      </c>
      <c r="E2500" s="221">
        <f t="shared" si="172"/>
        <v>1900</v>
      </c>
      <c r="F2500" s="66">
        <f t="shared" si="169"/>
        <v>0</v>
      </c>
      <c r="G2500" s="10" t="str">
        <f t="shared" si="170"/>
        <v>19000</v>
      </c>
      <c r="H2500" s="232"/>
      <c r="I2500" s="232"/>
      <c r="J2500" s="232"/>
      <c r="K2500" s="232"/>
      <c r="L2500" s="232"/>
      <c r="M2500" s="233"/>
      <c r="N2500" s="241"/>
      <c r="O2500" s="241"/>
      <c r="P2500" s="242"/>
      <c r="Q2500" s="234"/>
      <c r="R2500" s="235"/>
      <c r="S2500" s="232"/>
      <c r="T2500" s="234"/>
      <c r="U2500" s="234"/>
      <c r="V2500" s="235"/>
      <c r="W2500" s="232"/>
      <c r="X2500" s="232"/>
      <c r="Y2500" s="235"/>
      <c r="Z2500" s="232"/>
      <c r="AA2500" s="232"/>
      <c r="AB2500" s="232"/>
      <c r="AC2500" s="232"/>
      <c r="AD2500" s="269"/>
    </row>
    <row r="2501" spans="2:30">
      <c r="B2501" s="66" t="e">
        <f>LEFT(VLOOKUP(K2501,'TCon08 al 2019-02-26'!$A$1:$H$68,6,0),6)</f>
        <v>#N/A</v>
      </c>
      <c r="C2501" s="66" t="e">
        <f t="shared" si="171"/>
        <v>#N/A</v>
      </c>
      <c r="D2501" s="66" t="e">
        <f>VLOOKUP(K2501,'TCon08 al 2019-02-26'!$A$1:$H$68,8,0)</f>
        <v>#N/A</v>
      </c>
      <c r="E2501" s="221">
        <f t="shared" si="172"/>
        <v>1900</v>
      </c>
      <c r="F2501" s="66">
        <f t="shared" ref="F2501:F2564" si="173">+IF(J2501=0,0,MONTH(J2501))</f>
        <v>0</v>
      </c>
      <c r="G2501" s="10" t="str">
        <f t="shared" ref="G2501:G2564" si="174">+E2501&amp;F2501</f>
        <v>19000</v>
      </c>
      <c r="H2501" s="232"/>
      <c r="I2501" s="232"/>
      <c r="J2501" s="232"/>
      <c r="K2501" s="232"/>
      <c r="L2501" s="232"/>
      <c r="M2501" s="233"/>
      <c r="N2501" s="241"/>
      <c r="O2501" s="241"/>
      <c r="P2501" s="242"/>
      <c r="Q2501" s="234"/>
      <c r="R2501" s="235"/>
      <c r="S2501" s="232"/>
      <c r="T2501" s="234"/>
      <c r="U2501" s="234"/>
      <c r="V2501" s="235"/>
      <c r="W2501" s="232"/>
      <c r="X2501" s="232"/>
      <c r="Y2501" s="235"/>
      <c r="Z2501" s="232"/>
      <c r="AA2501" s="232"/>
      <c r="AB2501" s="232"/>
      <c r="AC2501" s="232"/>
      <c r="AD2501" s="269"/>
    </row>
    <row r="2502" spans="2:30">
      <c r="B2502" s="66" t="e">
        <f>LEFT(VLOOKUP(K2502,'TCon08 al 2019-02-26'!$A$1:$H$68,6,0),6)</f>
        <v>#N/A</v>
      </c>
      <c r="C2502" s="66" t="e">
        <f t="shared" si="171"/>
        <v>#N/A</v>
      </c>
      <c r="D2502" s="66" t="e">
        <f>VLOOKUP(K2502,'TCon08 al 2019-02-26'!$A$1:$H$68,8,0)</f>
        <v>#N/A</v>
      </c>
      <c r="E2502" s="221">
        <f t="shared" si="172"/>
        <v>1900</v>
      </c>
      <c r="F2502" s="66">
        <f t="shared" si="173"/>
        <v>0</v>
      </c>
      <c r="G2502" s="10" t="str">
        <f t="shared" si="174"/>
        <v>19000</v>
      </c>
      <c r="H2502" s="232"/>
      <c r="I2502" s="232"/>
      <c r="J2502" s="232"/>
      <c r="K2502" s="232"/>
      <c r="L2502" s="232"/>
      <c r="M2502" s="233"/>
      <c r="N2502" s="241"/>
      <c r="O2502" s="241"/>
      <c r="P2502" s="242"/>
      <c r="Q2502" s="234"/>
      <c r="R2502" s="235"/>
      <c r="S2502" s="232"/>
      <c r="T2502" s="234"/>
      <c r="U2502" s="234"/>
      <c r="V2502" s="235"/>
      <c r="W2502" s="232"/>
      <c r="X2502" s="232"/>
      <c r="Y2502" s="235"/>
      <c r="Z2502" s="232"/>
      <c r="AA2502" s="232"/>
      <c r="AB2502" s="232"/>
      <c r="AC2502" s="232"/>
      <c r="AD2502" s="269"/>
    </row>
    <row r="2503" spans="2:30">
      <c r="B2503" s="66" t="e">
        <f>LEFT(VLOOKUP(K2503,'TCon08 al 2019-02-26'!$A$1:$H$68,6,0),6)</f>
        <v>#N/A</v>
      </c>
      <c r="C2503" s="66" t="e">
        <f t="shared" si="171"/>
        <v>#N/A</v>
      </c>
      <c r="D2503" s="66" t="e">
        <f>VLOOKUP(K2503,'TCon08 al 2019-02-26'!$A$1:$H$68,8,0)</f>
        <v>#N/A</v>
      </c>
      <c r="E2503" s="221">
        <f t="shared" si="172"/>
        <v>1900</v>
      </c>
      <c r="F2503" s="66">
        <f t="shared" si="173"/>
        <v>0</v>
      </c>
      <c r="G2503" s="10" t="str">
        <f t="shared" si="174"/>
        <v>19000</v>
      </c>
      <c r="H2503" s="232"/>
      <c r="I2503" s="232"/>
      <c r="J2503" s="232"/>
      <c r="K2503" s="232"/>
      <c r="L2503" s="232"/>
      <c r="M2503" s="233"/>
      <c r="N2503" s="241"/>
      <c r="O2503" s="241"/>
      <c r="P2503" s="242"/>
      <c r="Q2503" s="234"/>
      <c r="R2503" s="235"/>
      <c r="S2503" s="232"/>
      <c r="T2503" s="234"/>
      <c r="U2503" s="234"/>
      <c r="V2503" s="235"/>
      <c r="W2503" s="232"/>
      <c r="X2503" s="232"/>
      <c r="Y2503" s="235"/>
      <c r="Z2503" s="232"/>
      <c r="AA2503" s="232"/>
      <c r="AB2503" s="232"/>
      <c r="AC2503" s="232"/>
      <c r="AD2503" s="269"/>
    </row>
    <row r="2504" spans="2:30">
      <c r="B2504" s="66" t="e">
        <f>LEFT(VLOOKUP(K2504,'TCon08 al 2019-02-26'!$A$1:$H$68,6,0),6)</f>
        <v>#N/A</v>
      </c>
      <c r="C2504" s="66" t="e">
        <f t="shared" si="171"/>
        <v>#N/A</v>
      </c>
      <c r="D2504" s="66" t="e">
        <f>VLOOKUP(K2504,'TCon08 al 2019-02-26'!$A$1:$H$68,8,0)</f>
        <v>#N/A</v>
      </c>
      <c r="E2504" s="221">
        <f t="shared" si="172"/>
        <v>1900</v>
      </c>
      <c r="F2504" s="66">
        <f t="shared" si="173"/>
        <v>0</v>
      </c>
      <c r="G2504" s="10" t="str">
        <f t="shared" si="174"/>
        <v>19000</v>
      </c>
      <c r="H2504" s="232"/>
      <c r="I2504" s="232"/>
      <c r="J2504" s="232"/>
      <c r="K2504" s="232"/>
      <c r="L2504" s="232"/>
      <c r="M2504" s="233"/>
      <c r="N2504" s="241"/>
      <c r="O2504" s="241"/>
      <c r="P2504" s="242"/>
      <c r="Q2504" s="234"/>
      <c r="R2504" s="235"/>
      <c r="S2504" s="232"/>
      <c r="T2504" s="234"/>
      <c r="U2504" s="234"/>
      <c r="V2504" s="235"/>
      <c r="W2504" s="232"/>
      <c r="X2504" s="232"/>
      <c r="Y2504" s="235"/>
      <c r="Z2504" s="232"/>
      <c r="AA2504" s="232"/>
      <c r="AB2504" s="232"/>
      <c r="AC2504" s="232"/>
      <c r="AD2504" s="269"/>
    </row>
    <row r="2505" spans="2:30">
      <c r="B2505" s="66" t="e">
        <f>LEFT(VLOOKUP(K2505,'TCon08 al 2019-02-26'!$A$1:$H$68,6,0),6)</f>
        <v>#N/A</v>
      </c>
      <c r="C2505" s="66" t="e">
        <f t="shared" si="171"/>
        <v>#N/A</v>
      </c>
      <c r="D2505" s="66" t="e">
        <f>VLOOKUP(K2505,'TCon08 al 2019-02-26'!$A$1:$H$68,8,0)</f>
        <v>#N/A</v>
      </c>
      <c r="E2505" s="221">
        <f t="shared" si="172"/>
        <v>1900</v>
      </c>
      <c r="F2505" s="66">
        <f t="shared" si="173"/>
        <v>0</v>
      </c>
      <c r="G2505" s="10" t="str">
        <f t="shared" si="174"/>
        <v>19000</v>
      </c>
      <c r="H2505" s="232"/>
      <c r="I2505" s="232"/>
      <c r="J2505" s="232"/>
      <c r="K2505" s="232"/>
      <c r="L2505" s="232"/>
      <c r="M2505" s="233"/>
      <c r="N2505" s="241"/>
      <c r="O2505" s="241"/>
      <c r="P2505" s="242"/>
      <c r="Q2505" s="234"/>
      <c r="R2505" s="235"/>
      <c r="S2505" s="232"/>
      <c r="T2505" s="234"/>
      <c r="U2505" s="234"/>
      <c r="V2505" s="235"/>
      <c r="W2505" s="232"/>
      <c r="X2505" s="232"/>
      <c r="Y2505" s="235"/>
      <c r="Z2505" s="232"/>
      <c r="AA2505" s="232"/>
      <c r="AB2505" s="232"/>
      <c r="AC2505" s="232"/>
      <c r="AD2505" s="269"/>
    </row>
    <row r="2506" spans="2:30">
      <c r="B2506" s="66" t="e">
        <f>LEFT(VLOOKUP(K2506,'TCon08 al 2019-02-26'!$A$1:$H$68,6,0),6)</f>
        <v>#N/A</v>
      </c>
      <c r="C2506" s="66" t="e">
        <f t="shared" si="171"/>
        <v>#N/A</v>
      </c>
      <c r="D2506" s="66" t="e">
        <f>VLOOKUP(K2506,'TCon08 al 2019-02-26'!$A$1:$H$68,8,0)</f>
        <v>#N/A</v>
      </c>
      <c r="E2506" s="221">
        <f t="shared" si="172"/>
        <v>1900</v>
      </c>
      <c r="F2506" s="66">
        <f t="shared" si="173"/>
        <v>0</v>
      </c>
      <c r="G2506" s="10" t="str">
        <f t="shared" si="174"/>
        <v>19000</v>
      </c>
      <c r="H2506" s="232"/>
      <c r="I2506" s="232"/>
      <c r="J2506" s="232"/>
      <c r="K2506" s="232"/>
      <c r="L2506" s="232"/>
      <c r="M2506" s="233"/>
      <c r="N2506" s="241"/>
      <c r="O2506" s="241"/>
      <c r="P2506" s="242"/>
      <c r="Q2506" s="234"/>
      <c r="R2506" s="235"/>
      <c r="S2506" s="232"/>
      <c r="T2506" s="234"/>
      <c r="U2506" s="234"/>
      <c r="V2506" s="235"/>
      <c r="W2506" s="232"/>
      <c r="X2506" s="232"/>
      <c r="Y2506" s="235"/>
      <c r="Z2506" s="232"/>
      <c r="AA2506" s="232"/>
      <c r="AB2506" s="232"/>
      <c r="AC2506" s="232"/>
      <c r="AD2506" s="269"/>
    </row>
    <row r="2507" spans="2:30">
      <c r="B2507" s="66" t="e">
        <f>LEFT(VLOOKUP(K2507,'TCon08 al 2019-02-26'!$A$1:$H$68,6,0),6)</f>
        <v>#N/A</v>
      </c>
      <c r="C2507" s="66" t="e">
        <f t="shared" si="171"/>
        <v>#N/A</v>
      </c>
      <c r="D2507" s="66" t="e">
        <f>VLOOKUP(K2507,'TCon08 al 2019-02-26'!$A$1:$H$68,8,0)</f>
        <v>#N/A</v>
      </c>
      <c r="E2507" s="221">
        <f t="shared" si="172"/>
        <v>1900</v>
      </c>
      <c r="F2507" s="66">
        <f t="shared" si="173"/>
        <v>0</v>
      </c>
      <c r="G2507" s="10" t="str">
        <f t="shared" si="174"/>
        <v>19000</v>
      </c>
      <c r="H2507" s="232"/>
      <c r="I2507" s="232"/>
      <c r="J2507" s="232"/>
      <c r="K2507" s="232"/>
      <c r="L2507" s="232"/>
      <c r="M2507" s="233"/>
      <c r="N2507" s="241"/>
      <c r="O2507" s="241"/>
      <c r="P2507" s="242"/>
      <c r="Q2507" s="234"/>
      <c r="R2507" s="235"/>
      <c r="S2507" s="232"/>
      <c r="T2507" s="234"/>
      <c r="U2507" s="234"/>
      <c r="V2507" s="235"/>
      <c r="W2507" s="232"/>
      <c r="X2507" s="232"/>
      <c r="Y2507" s="235"/>
      <c r="Z2507" s="232"/>
      <c r="AA2507" s="232"/>
      <c r="AB2507" s="232"/>
      <c r="AC2507" s="232"/>
      <c r="AD2507" s="269"/>
    </row>
    <row r="2508" spans="2:30">
      <c r="B2508" s="66" t="e">
        <f>LEFT(VLOOKUP(K2508,'TCon08 al 2019-02-26'!$A$1:$H$68,6,0),6)</f>
        <v>#N/A</v>
      </c>
      <c r="C2508" s="66" t="e">
        <f t="shared" si="171"/>
        <v>#N/A</v>
      </c>
      <c r="D2508" s="66" t="e">
        <f>VLOOKUP(K2508,'TCon08 al 2019-02-26'!$A$1:$H$68,8,0)</f>
        <v>#N/A</v>
      </c>
      <c r="E2508" s="221">
        <f t="shared" si="172"/>
        <v>1900</v>
      </c>
      <c r="F2508" s="66">
        <f t="shared" si="173"/>
        <v>0</v>
      </c>
      <c r="G2508" s="10" t="str">
        <f t="shared" si="174"/>
        <v>19000</v>
      </c>
      <c r="H2508" s="232"/>
      <c r="I2508" s="232"/>
      <c r="J2508" s="232"/>
      <c r="K2508" s="232"/>
      <c r="L2508" s="232"/>
      <c r="M2508" s="233"/>
      <c r="N2508" s="241"/>
      <c r="O2508" s="241"/>
      <c r="P2508" s="242"/>
      <c r="Q2508" s="234"/>
      <c r="R2508" s="235"/>
      <c r="S2508" s="232"/>
      <c r="T2508" s="234"/>
      <c r="U2508" s="234"/>
      <c r="V2508" s="235"/>
      <c r="W2508" s="232"/>
      <c r="X2508" s="232"/>
      <c r="Y2508" s="235"/>
      <c r="Z2508" s="232"/>
      <c r="AA2508" s="232"/>
      <c r="AB2508" s="232"/>
      <c r="AC2508" s="232"/>
      <c r="AD2508" s="269"/>
    </row>
    <row r="2509" spans="2:30">
      <c r="B2509" s="66" t="e">
        <f>LEFT(VLOOKUP(K2509,'TCon08 al 2019-02-26'!$A$1:$H$68,6,0),6)</f>
        <v>#N/A</v>
      </c>
      <c r="C2509" s="66" t="e">
        <f t="shared" si="171"/>
        <v>#N/A</v>
      </c>
      <c r="D2509" s="66" t="e">
        <f>VLOOKUP(K2509,'TCon08 al 2019-02-26'!$A$1:$H$68,8,0)</f>
        <v>#N/A</v>
      </c>
      <c r="E2509" s="221">
        <f t="shared" si="172"/>
        <v>1900</v>
      </c>
      <c r="F2509" s="66">
        <f t="shared" si="173"/>
        <v>0</v>
      </c>
      <c r="G2509" s="10" t="str">
        <f t="shared" si="174"/>
        <v>19000</v>
      </c>
      <c r="H2509" s="232"/>
      <c r="I2509" s="232"/>
      <c r="J2509" s="232"/>
      <c r="K2509" s="232"/>
      <c r="L2509" s="232"/>
      <c r="M2509" s="233"/>
      <c r="N2509" s="241"/>
      <c r="O2509" s="241"/>
      <c r="P2509" s="242"/>
      <c r="Q2509" s="234"/>
      <c r="R2509" s="235"/>
      <c r="S2509" s="232"/>
      <c r="T2509" s="234"/>
      <c r="U2509" s="234"/>
      <c r="V2509" s="235"/>
      <c r="W2509" s="232"/>
      <c r="X2509" s="232"/>
      <c r="Y2509" s="235"/>
      <c r="Z2509" s="232"/>
      <c r="AA2509" s="232"/>
      <c r="AB2509" s="232"/>
      <c r="AC2509" s="232"/>
      <c r="AD2509" s="269"/>
    </row>
    <row r="2510" spans="2:30">
      <c r="B2510" s="66" t="e">
        <f>LEFT(VLOOKUP(K2510,'TCon08 al 2019-02-26'!$A$1:$H$68,6,0),6)</f>
        <v>#N/A</v>
      </c>
      <c r="C2510" s="66" t="e">
        <f t="shared" si="171"/>
        <v>#N/A</v>
      </c>
      <c r="D2510" s="66" t="e">
        <f>VLOOKUP(K2510,'TCon08 al 2019-02-26'!$A$1:$H$68,8,0)</f>
        <v>#N/A</v>
      </c>
      <c r="E2510" s="221">
        <f t="shared" si="172"/>
        <v>1900</v>
      </c>
      <c r="F2510" s="66">
        <f t="shared" si="173"/>
        <v>0</v>
      </c>
      <c r="G2510" s="10" t="str">
        <f t="shared" si="174"/>
        <v>19000</v>
      </c>
      <c r="H2510" s="232"/>
      <c r="I2510" s="232"/>
      <c r="J2510" s="232"/>
      <c r="K2510" s="232"/>
      <c r="L2510" s="232"/>
      <c r="M2510" s="233"/>
      <c r="N2510" s="241"/>
      <c r="O2510" s="241"/>
      <c r="P2510" s="242"/>
      <c r="Q2510" s="234"/>
      <c r="R2510" s="235"/>
      <c r="S2510" s="232"/>
      <c r="T2510" s="234"/>
      <c r="U2510" s="234"/>
      <c r="V2510" s="235"/>
      <c r="W2510" s="232"/>
      <c r="X2510" s="232"/>
      <c r="Y2510" s="235"/>
      <c r="Z2510" s="232"/>
      <c r="AA2510" s="232"/>
      <c r="AB2510" s="232"/>
      <c r="AC2510" s="232"/>
      <c r="AD2510" s="269"/>
    </row>
    <row r="2511" spans="2:30">
      <c r="B2511" s="66" t="e">
        <f>LEFT(VLOOKUP(K2511,'TCon08 al 2019-02-26'!$A$1:$H$68,6,0),6)</f>
        <v>#N/A</v>
      </c>
      <c r="C2511" s="66" t="e">
        <f t="shared" si="171"/>
        <v>#N/A</v>
      </c>
      <c r="D2511" s="66" t="e">
        <f>VLOOKUP(K2511,'TCon08 al 2019-02-26'!$A$1:$H$68,8,0)</f>
        <v>#N/A</v>
      </c>
      <c r="E2511" s="221">
        <f t="shared" si="172"/>
        <v>1900</v>
      </c>
      <c r="F2511" s="66">
        <f t="shared" si="173"/>
        <v>0</v>
      </c>
      <c r="G2511" s="10" t="str">
        <f t="shared" si="174"/>
        <v>19000</v>
      </c>
      <c r="H2511" s="232"/>
      <c r="I2511" s="232"/>
      <c r="J2511" s="232"/>
      <c r="K2511" s="232"/>
      <c r="L2511" s="232"/>
      <c r="M2511" s="233"/>
      <c r="N2511" s="241"/>
      <c r="O2511" s="241"/>
      <c r="P2511" s="242"/>
      <c r="Q2511" s="234"/>
      <c r="R2511" s="235"/>
      <c r="S2511" s="232"/>
      <c r="T2511" s="234"/>
      <c r="U2511" s="234"/>
      <c r="V2511" s="235"/>
      <c r="W2511" s="232"/>
      <c r="X2511" s="232"/>
      <c r="Y2511" s="235"/>
      <c r="Z2511" s="232"/>
      <c r="AA2511" s="232"/>
      <c r="AB2511" s="232"/>
      <c r="AC2511" s="232"/>
      <c r="AD2511" s="269"/>
    </row>
    <row r="2512" spans="2:30">
      <c r="B2512" s="66" t="e">
        <f>LEFT(VLOOKUP(K2512,'TCon08 al 2019-02-26'!$A$1:$H$68,6,0),6)</f>
        <v>#N/A</v>
      </c>
      <c r="C2512" s="66" t="e">
        <f t="shared" si="171"/>
        <v>#N/A</v>
      </c>
      <c r="D2512" s="66" t="e">
        <f>VLOOKUP(K2512,'TCon08 al 2019-02-26'!$A$1:$H$68,8,0)</f>
        <v>#N/A</v>
      </c>
      <c r="E2512" s="221">
        <f t="shared" si="172"/>
        <v>1900</v>
      </c>
      <c r="F2512" s="66">
        <f t="shared" si="173"/>
        <v>0</v>
      </c>
      <c r="G2512" s="10" t="str">
        <f t="shared" si="174"/>
        <v>19000</v>
      </c>
      <c r="H2512" s="232"/>
      <c r="I2512" s="232"/>
      <c r="J2512" s="232"/>
      <c r="K2512" s="232"/>
      <c r="L2512" s="232"/>
      <c r="M2512" s="233"/>
      <c r="N2512" s="241"/>
      <c r="O2512" s="241"/>
      <c r="P2512" s="242"/>
      <c r="Q2512" s="234"/>
      <c r="R2512" s="235"/>
      <c r="S2512" s="232"/>
      <c r="T2512" s="234"/>
      <c r="U2512" s="234"/>
      <c r="V2512" s="235"/>
      <c r="W2512" s="232"/>
      <c r="X2512" s="232"/>
      <c r="Y2512" s="235"/>
      <c r="Z2512" s="232"/>
      <c r="AA2512" s="232"/>
      <c r="AB2512" s="232"/>
      <c r="AC2512" s="232"/>
      <c r="AD2512" s="269"/>
    </row>
    <row r="2513" spans="2:30">
      <c r="B2513" s="66" t="e">
        <f>LEFT(VLOOKUP(K2513,'TCon08 al 2019-02-26'!$A$1:$H$68,6,0),6)</f>
        <v>#N/A</v>
      </c>
      <c r="C2513" s="66" t="e">
        <f t="shared" si="171"/>
        <v>#N/A</v>
      </c>
      <c r="D2513" s="66" t="e">
        <f>VLOOKUP(K2513,'TCon08 al 2019-02-26'!$A$1:$H$68,8,0)</f>
        <v>#N/A</v>
      </c>
      <c r="E2513" s="221">
        <f t="shared" si="172"/>
        <v>1900</v>
      </c>
      <c r="F2513" s="66">
        <f t="shared" si="173"/>
        <v>0</v>
      </c>
      <c r="G2513" s="10" t="str">
        <f t="shared" si="174"/>
        <v>19000</v>
      </c>
      <c r="H2513" s="232"/>
      <c r="I2513" s="232"/>
      <c r="J2513" s="232"/>
      <c r="K2513" s="232"/>
      <c r="L2513" s="232"/>
      <c r="M2513" s="233"/>
      <c r="N2513" s="241"/>
      <c r="O2513" s="241"/>
      <c r="P2513" s="242"/>
      <c r="Q2513" s="234"/>
      <c r="R2513" s="235"/>
      <c r="S2513" s="232"/>
      <c r="T2513" s="234"/>
      <c r="U2513" s="234"/>
      <c r="V2513" s="235"/>
      <c r="W2513" s="232"/>
      <c r="X2513" s="232"/>
      <c r="Y2513" s="235"/>
      <c r="Z2513" s="232"/>
      <c r="AA2513" s="232"/>
      <c r="AB2513" s="232"/>
      <c r="AC2513" s="232"/>
      <c r="AD2513" s="269"/>
    </row>
    <row r="2514" spans="2:30">
      <c r="B2514" s="66" t="e">
        <f>LEFT(VLOOKUP(K2514,'TCon08 al 2019-02-26'!$A$1:$H$68,6,0),6)</f>
        <v>#N/A</v>
      </c>
      <c r="C2514" s="66" t="e">
        <f t="shared" si="171"/>
        <v>#N/A</v>
      </c>
      <c r="D2514" s="66" t="e">
        <f>VLOOKUP(K2514,'TCon08 al 2019-02-26'!$A$1:$H$68,8,0)</f>
        <v>#N/A</v>
      </c>
      <c r="E2514" s="221">
        <f t="shared" si="172"/>
        <v>1900</v>
      </c>
      <c r="F2514" s="66">
        <f t="shared" si="173"/>
        <v>0</v>
      </c>
      <c r="G2514" s="10" t="str">
        <f t="shared" si="174"/>
        <v>19000</v>
      </c>
      <c r="H2514" s="232"/>
      <c r="I2514" s="232"/>
      <c r="J2514" s="232"/>
      <c r="K2514" s="232"/>
      <c r="L2514" s="232"/>
      <c r="M2514" s="233"/>
      <c r="N2514" s="241"/>
      <c r="O2514" s="241"/>
      <c r="P2514" s="242"/>
      <c r="Q2514" s="234"/>
      <c r="R2514" s="235"/>
      <c r="S2514" s="232"/>
      <c r="T2514" s="234"/>
      <c r="U2514" s="234"/>
      <c r="V2514" s="235"/>
      <c r="W2514" s="232"/>
      <c r="X2514" s="232"/>
      <c r="Y2514" s="235"/>
      <c r="Z2514" s="232"/>
      <c r="AA2514" s="232"/>
      <c r="AB2514" s="232"/>
      <c r="AC2514" s="232"/>
      <c r="AD2514" s="269"/>
    </row>
    <row r="2515" spans="2:30">
      <c r="B2515" s="66" t="e">
        <f>LEFT(VLOOKUP(K2515,'TCon08 al 2019-02-26'!$A$1:$H$68,6,0),6)</f>
        <v>#N/A</v>
      </c>
      <c r="C2515" s="66" t="e">
        <f t="shared" si="171"/>
        <v>#N/A</v>
      </c>
      <c r="D2515" s="66" t="e">
        <f>VLOOKUP(K2515,'TCon08 al 2019-02-26'!$A$1:$H$68,8,0)</f>
        <v>#N/A</v>
      </c>
      <c r="E2515" s="221">
        <f t="shared" si="172"/>
        <v>1900</v>
      </c>
      <c r="F2515" s="66">
        <f t="shared" si="173"/>
        <v>0</v>
      </c>
      <c r="G2515" s="10" t="str">
        <f t="shared" si="174"/>
        <v>19000</v>
      </c>
      <c r="H2515" s="232"/>
      <c r="I2515" s="232"/>
      <c r="J2515" s="232"/>
      <c r="K2515" s="232"/>
      <c r="L2515" s="232"/>
      <c r="M2515" s="233"/>
      <c r="N2515" s="241"/>
      <c r="O2515" s="241"/>
      <c r="P2515" s="242"/>
      <c r="Q2515" s="234"/>
      <c r="R2515" s="235"/>
      <c r="S2515" s="232"/>
      <c r="T2515" s="234"/>
      <c r="U2515" s="234"/>
      <c r="V2515" s="235"/>
      <c r="W2515" s="232"/>
      <c r="X2515" s="232"/>
      <c r="Y2515" s="235"/>
      <c r="Z2515" s="232"/>
      <c r="AA2515" s="232"/>
      <c r="AB2515" s="232"/>
      <c r="AC2515" s="232"/>
      <c r="AD2515" s="269"/>
    </row>
    <row r="2516" spans="2:30">
      <c r="B2516" s="66" t="e">
        <f>LEFT(VLOOKUP(K2516,'TCon08 al 2019-02-26'!$A$1:$H$68,6,0),6)</f>
        <v>#N/A</v>
      </c>
      <c r="C2516" s="66" t="e">
        <f t="shared" si="171"/>
        <v>#N/A</v>
      </c>
      <c r="D2516" s="66" t="e">
        <f>VLOOKUP(K2516,'TCon08 al 2019-02-26'!$A$1:$H$68,8,0)</f>
        <v>#N/A</v>
      </c>
      <c r="E2516" s="221">
        <f t="shared" si="172"/>
        <v>1900</v>
      </c>
      <c r="F2516" s="66">
        <f t="shared" si="173"/>
        <v>0</v>
      </c>
      <c r="G2516" s="10" t="str">
        <f t="shared" si="174"/>
        <v>19000</v>
      </c>
      <c r="H2516" s="232"/>
      <c r="I2516" s="232"/>
      <c r="J2516" s="232"/>
      <c r="K2516" s="232"/>
      <c r="L2516" s="232"/>
      <c r="M2516" s="233"/>
      <c r="N2516" s="241"/>
      <c r="O2516" s="241"/>
      <c r="P2516" s="242"/>
      <c r="Q2516" s="234"/>
      <c r="R2516" s="235"/>
      <c r="S2516" s="232"/>
      <c r="T2516" s="234"/>
      <c r="U2516" s="234"/>
      <c r="V2516" s="235"/>
      <c r="W2516" s="232"/>
      <c r="X2516" s="232"/>
      <c r="Y2516" s="235"/>
      <c r="Z2516" s="232"/>
      <c r="AA2516" s="232"/>
      <c r="AB2516" s="232"/>
      <c r="AC2516" s="232"/>
      <c r="AD2516" s="269"/>
    </row>
    <row r="2517" spans="2:30">
      <c r="B2517" s="66" t="e">
        <f>LEFT(VLOOKUP(K2517,'TCon08 al 2019-02-26'!$A$1:$H$68,6,0),6)</f>
        <v>#N/A</v>
      </c>
      <c r="C2517" s="66" t="e">
        <f t="shared" si="171"/>
        <v>#N/A</v>
      </c>
      <c r="D2517" s="66" t="e">
        <f>VLOOKUP(K2517,'TCon08 al 2019-02-26'!$A$1:$H$68,8,0)</f>
        <v>#N/A</v>
      </c>
      <c r="E2517" s="221">
        <f t="shared" si="172"/>
        <v>1900</v>
      </c>
      <c r="F2517" s="66">
        <f t="shared" si="173"/>
        <v>0</v>
      </c>
      <c r="G2517" s="10" t="str">
        <f t="shared" si="174"/>
        <v>19000</v>
      </c>
      <c r="H2517" s="232"/>
      <c r="I2517" s="232"/>
      <c r="J2517" s="232"/>
      <c r="K2517" s="232"/>
      <c r="L2517" s="232"/>
      <c r="M2517" s="233"/>
      <c r="N2517" s="241"/>
      <c r="O2517" s="241"/>
      <c r="P2517" s="242"/>
      <c r="Q2517" s="234"/>
      <c r="R2517" s="235"/>
      <c r="S2517" s="232"/>
      <c r="T2517" s="234"/>
      <c r="U2517" s="234"/>
      <c r="V2517" s="235"/>
      <c r="W2517" s="232"/>
      <c r="X2517" s="232"/>
      <c r="Y2517" s="235"/>
      <c r="Z2517" s="232"/>
      <c r="AA2517" s="232"/>
      <c r="AB2517" s="232"/>
      <c r="AC2517" s="232"/>
      <c r="AD2517" s="269"/>
    </row>
    <row r="2518" spans="2:30">
      <c r="B2518" s="66" t="e">
        <f>LEFT(VLOOKUP(K2518,'TCon08 al 2019-02-26'!$A$1:$H$68,6,0),6)</f>
        <v>#N/A</v>
      </c>
      <c r="C2518" s="66" t="e">
        <f t="shared" si="171"/>
        <v>#N/A</v>
      </c>
      <c r="D2518" s="66" t="e">
        <f>VLOOKUP(K2518,'TCon08 al 2019-02-26'!$A$1:$H$68,8,0)</f>
        <v>#N/A</v>
      </c>
      <c r="E2518" s="221">
        <f t="shared" si="172"/>
        <v>1900</v>
      </c>
      <c r="F2518" s="66">
        <f t="shared" si="173"/>
        <v>0</v>
      </c>
      <c r="G2518" s="10" t="str">
        <f t="shared" si="174"/>
        <v>19000</v>
      </c>
      <c r="H2518" s="232"/>
      <c r="I2518" s="232"/>
      <c r="J2518" s="232"/>
      <c r="K2518" s="232"/>
      <c r="L2518" s="232"/>
      <c r="M2518" s="233"/>
      <c r="N2518" s="241"/>
      <c r="O2518" s="241"/>
      <c r="P2518" s="242"/>
      <c r="Q2518" s="234"/>
      <c r="R2518" s="235"/>
      <c r="S2518" s="232"/>
      <c r="T2518" s="234"/>
      <c r="U2518" s="234"/>
      <c r="V2518" s="235"/>
      <c r="W2518" s="232"/>
      <c r="X2518" s="232"/>
      <c r="Y2518" s="235"/>
      <c r="Z2518" s="232"/>
      <c r="AA2518" s="232"/>
      <c r="AB2518" s="232"/>
      <c r="AC2518" s="232"/>
      <c r="AD2518" s="269"/>
    </row>
    <row r="2519" spans="2:30">
      <c r="B2519" s="66" t="e">
        <f>LEFT(VLOOKUP(K2519,'TCon08 al 2019-02-26'!$A$1:$H$68,6,0),6)</f>
        <v>#N/A</v>
      </c>
      <c r="C2519" s="66" t="e">
        <f t="shared" si="171"/>
        <v>#N/A</v>
      </c>
      <c r="D2519" s="66" t="e">
        <f>VLOOKUP(K2519,'TCon08 al 2019-02-26'!$A$1:$H$68,8,0)</f>
        <v>#N/A</v>
      </c>
      <c r="E2519" s="221">
        <f t="shared" si="172"/>
        <v>1900</v>
      </c>
      <c r="F2519" s="66">
        <f t="shared" si="173"/>
        <v>0</v>
      </c>
      <c r="G2519" s="10" t="str">
        <f t="shared" si="174"/>
        <v>19000</v>
      </c>
      <c r="H2519" s="232"/>
      <c r="I2519" s="232"/>
      <c r="J2519" s="232"/>
      <c r="K2519" s="232"/>
      <c r="L2519" s="232"/>
      <c r="M2519" s="233"/>
      <c r="N2519" s="241"/>
      <c r="O2519" s="241"/>
      <c r="P2519" s="242"/>
      <c r="Q2519" s="234"/>
      <c r="R2519" s="235"/>
      <c r="S2519" s="232"/>
      <c r="T2519" s="234"/>
      <c r="U2519" s="234"/>
      <c r="V2519" s="235"/>
      <c r="W2519" s="232"/>
      <c r="X2519" s="232"/>
      <c r="Y2519" s="235"/>
      <c r="Z2519" s="232"/>
      <c r="AA2519" s="232"/>
      <c r="AB2519" s="232"/>
      <c r="AC2519" s="232"/>
      <c r="AD2519" s="269"/>
    </row>
    <row r="2520" spans="2:30">
      <c r="B2520" s="66" t="e">
        <f>LEFT(VLOOKUP(K2520,'TCon08 al 2019-02-26'!$A$1:$H$68,6,0),6)</f>
        <v>#N/A</v>
      </c>
      <c r="C2520" s="66" t="e">
        <f t="shared" si="171"/>
        <v>#N/A</v>
      </c>
      <c r="D2520" s="66" t="e">
        <f>VLOOKUP(K2520,'TCon08 al 2019-02-26'!$A$1:$H$68,8,0)</f>
        <v>#N/A</v>
      </c>
      <c r="E2520" s="221">
        <f t="shared" si="172"/>
        <v>1900</v>
      </c>
      <c r="F2520" s="66">
        <f t="shared" si="173"/>
        <v>0</v>
      </c>
      <c r="G2520" s="10" t="str">
        <f t="shared" si="174"/>
        <v>19000</v>
      </c>
      <c r="H2520" s="232"/>
      <c r="I2520" s="232"/>
      <c r="J2520" s="232"/>
      <c r="K2520" s="232"/>
      <c r="L2520" s="232"/>
      <c r="M2520" s="233"/>
      <c r="N2520" s="241"/>
      <c r="O2520" s="241"/>
      <c r="P2520" s="242"/>
      <c r="Q2520" s="234"/>
      <c r="R2520" s="235"/>
      <c r="S2520" s="232"/>
      <c r="T2520" s="234"/>
      <c r="U2520" s="234"/>
      <c r="V2520" s="235"/>
      <c r="W2520" s="232"/>
      <c r="X2520" s="232"/>
      <c r="Y2520" s="235"/>
      <c r="Z2520" s="232"/>
      <c r="AA2520" s="232"/>
      <c r="AB2520" s="232"/>
      <c r="AC2520" s="232"/>
      <c r="AD2520" s="269"/>
    </row>
    <row r="2521" spans="2:30">
      <c r="B2521" s="66" t="e">
        <f>LEFT(VLOOKUP(K2521,'TCon08 al 2019-02-26'!$A$1:$H$68,6,0),6)</f>
        <v>#N/A</v>
      </c>
      <c r="C2521" s="66" t="e">
        <f t="shared" si="171"/>
        <v>#N/A</v>
      </c>
      <c r="D2521" s="66" t="e">
        <f>VLOOKUP(K2521,'TCon08 al 2019-02-26'!$A$1:$H$68,8,0)</f>
        <v>#N/A</v>
      </c>
      <c r="E2521" s="221">
        <f t="shared" si="172"/>
        <v>1900</v>
      </c>
      <c r="F2521" s="66">
        <f t="shared" si="173"/>
        <v>0</v>
      </c>
      <c r="G2521" s="10" t="str">
        <f t="shared" si="174"/>
        <v>19000</v>
      </c>
      <c r="H2521" s="232"/>
      <c r="I2521" s="232"/>
      <c r="J2521" s="232"/>
      <c r="K2521" s="232"/>
      <c r="L2521" s="232"/>
      <c r="M2521" s="233"/>
      <c r="N2521" s="241"/>
      <c r="O2521" s="241"/>
      <c r="P2521" s="242"/>
      <c r="Q2521" s="234"/>
      <c r="R2521" s="235"/>
      <c r="S2521" s="232"/>
      <c r="T2521" s="234"/>
      <c r="U2521" s="234"/>
      <c r="V2521" s="235"/>
      <c r="W2521" s="232"/>
      <c r="X2521" s="232"/>
      <c r="Y2521" s="235"/>
      <c r="Z2521" s="232"/>
      <c r="AA2521" s="232"/>
      <c r="AB2521" s="232"/>
      <c r="AC2521" s="232"/>
      <c r="AD2521" s="269"/>
    </row>
    <row r="2522" spans="2:30">
      <c r="B2522" s="66" t="e">
        <f>LEFT(VLOOKUP(K2522,'TCon08 al 2019-02-26'!$A$1:$H$68,6,0),6)</f>
        <v>#N/A</v>
      </c>
      <c r="C2522" s="66" t="e">
        <f t="shared" si="171"/>
        <v>#N/A</v>
      </c>
      <c r="D2522" s="66" t="e">
        <f>VLOOKUP(K2522,'TCon08 al 2019-02-26'!$A$1:$H$68,8,0)</f>
        <v>#N/A</v>
      </c>
      <c r="E2522" s="221">
        <f t="shared" si="172"/>
        <v>1900</v>
      </c>
      <c r="F2522" s="66">
        <f t="shared" si="173"/>
        <v>0</v>
      </c>
      <c r="G2522" s="10" t="str">
        <f t="shared" si="174"/>
        <v>19000</v>
      </c>
      <c r="H2522" s="232"/>
      <c r="I2522" s="232"/>
      <c r="J2522" s="232"/>
      <c r="K2522" s="232"/>
      <c r="L2522" s="232"/>
      <c r="M2522" s="233"/>
      <c r="N2522" s="241"/>
      <c r="O2522" s="241"/>
      <c r="P2522" s="242"/>
      <c r="Q2522" s="234"/>
      <c r="R2522" s="235"/>
      <c r="S2522" s="232"/>
      <c r="T2522" s="234"/>
      <c r="U2522" s="234"/>
      <c r="V2522" s="235"/>
      <c r="W2522" s="232"/>
      <c r="X2522" s="232"/>
      <c r="Y2522" s="235"/>
      <c r="Z2522" s="232"/>
      <c r="AA2522" s="232"/>
      <c r="AB2522" s="232"/>
      <c r="AC2522" s="232"/>
      <c r="AD2522" s="269"/>
    </row>
    <row r="2523" spans="2:30">
      <c r="B2523" s="66" t="e">
        <f>LEFT(VLOOKUP(K2523,'TCon08 al 2019-02-26'!$A$1:$H$68,6,0),6)</f>
        <v>#N/A</v>
      </c>
      <c r="C2523" s="66" t="e">
        <f t="shared" si="171"/>
        <v>#N/A</v>
      </c>
      <c r="D2523" s="66" t="e">
        <f>VLOOKUP(K2523,'TCon08 al 2019-02-26'!$A$1:$H$68,8,0)</f>
        <v>#N/A</v>
      </c>
      <c r="E2523" s="221">
        <f t="shared" si="172"/>
        <v>1900</v>
      </c>
      <c r="F2523" s="66">
        <f t="shared" si="173"/>
        <v>0</v>
      </c>
      <c r="G2523" s="10" t="str">
        <f t="shared" si="174"/>
        <v>19000</v>
      </c>
      <c r="H2523" s="232"/>
      <c r="I2523" s="232"/>
      <c r="J2523" s="232"/>
      <c r="K2523" s="232"/>
      <c r="L2523" s="232"/>
      <c r="M2523" s="233"/>
      <c r="N2523" s="241"/>
      <c r="O2523" s="241"/>
      <c r="P2523" s="242"/>
      <c r="Q2523" s="234"/>
      <c r="R2523" s="235"/>
      <c r="S2523" s="232"/>
      <c r="T2523" s="234"/>
      <c r="U2523" s="234"/>
      <c r="V2523" s="235"/>
      <c r="W2523" s="232"/>
      <c r="X2523" s="232"/>
      <c r="Y2523" s="235"/>
      <c r="Z2523" s="232"/>
      <c r="AA2523" s="232"/>
      <c r="AB2523" s="232"/>
      <c r="AC2523" s="232"/>
      <c r="AD2523" s="269"/>
    </row>
    <row r="2524" spans="2:30">
      <c r="B2524" s="66" t="e">
        <f>LEFT(VLOOKUP(K2524,'TCon08 al 2019-02-26'!$A$1:$H$68,6,0),6)</f>
        <v>#N/A</v>
      </c>
      <c r="C2524" s="66" t="e">
        <f t="shared" si="171"/>
        <v>#N/A</v>
      </c>
      <c r="D2524" s="66" t="e">
        <f>VLOOKUP(K2524,'TCon08 al 2019-02-26'!$A$1:$H$68,8,0)</f>
        <v>#N/A</v>
      </c>
      <c r="E2524" s="221">
        <f t="shared" si="172"/>
        <v>1900</v>
      </c>
      <c r="F2524" s="66">
        <f t="shared" si="173"/>
        <v>0</v>
      </c>
      <c r="G2524" s="10" t="str">
        <f t="shared" si="174"/>
        <v>19000</v>
      </c>
      <c r="H2524" s="232"/>
      <c r="I2524" s="232"/>
      <c r="J2524" s="232"/>
      <c r="K2524" s="232"/>
      <c r="L2524" s="232"/>
      <c r="M2524" s="233"/>
      <c r="N2524" s="241"/>
      <c r="O2524" s="241"/>
      <c r="P2524" s="242"/>
      <c r="Q2524" s="234"/>
      <c r="R2524" s="235"/>
      <c r="S2524" s="232"/>
      <c r="T2524" s="234"/>
      <c r="U2524" s="234"/>
      <c r="V2524" s="235"/>
      <c r="W2524" s="232"/>
      <c r="X2524" s="232"/>
      <c r="Y2524" s="235"/>
      <c r="Z2524" s="232"/>
      <c r="AA2524" s="232"/>
      <c r="AB2524" s="232"/>
      <c r="AC2524" s="232"/>
      <c r="AD2524" s="269"/>
    </row>
    <row r="2525" spans="2:30">
      <c r="B2525" s="66" t="e">
        <f>LEFT(VLOOKUP(K2525,'TCon08 al 2019-02-26'!$A$1:$H$68,6,0),6)</f>
        <v>#N/A</v>
      </c>
      <c r="C2525" s="66" t="e">
        <f t="shared" si="171"/>
        <v>#N/A</v>
      </c>
      <c r="D2525" s="66" t="e">
        <f>VLOOKUP(K2525,'TCon08 al 2019-02-26'!$A$1:$H$68,8,0)</f>
        <v>#N/A</v>
      </c>
      <c r="E2525" s="221">
        <f t="shared" si="172"/>
        <v>1900</v>
      </c>
      <c r="F2525" s="66">
        <f t="shared" si="173"/>
        <v>0</v>
      </c>
      <c r="G2525" s="10" t="str">
        <f t="shared" si="174"/>
        <v>19000</v>
      </c>
      <c r="H2525" s="232"/>
      <c r="I2525" s="232"/>
      <c r="J2525" s="232"/>
      <c r="K2525" s="232"/>
      <c r="L2525" s="232"/>
      <c r="M2525" s="233"/>
      <c r="N2525" s="241"/>
      <c r="O2525" s="241"/>
      <c r="P2525" s="242"/>
      <c r="Q2525" s="234"/>
      <c r="R2525" s="235"/>
      <c r="S2525" s="232"/>
      <c r="T2525" s="234"/>
      <c r="U2525" s="234"/>
      <c r="V2525" s="235"/>
      <c r="W2525" s="232"/>
      <c r="X2525" s="232"/>
      <c r="Y2525" s="235"/>
      <c r="Z2525" s="232"/>
      <c r="AA2525" s="232"/>
      <c r="AB2525" s="232"/>
      <c r="AC2525" s="232"/>
      <c r="AD2525" s="269"/>
    </row>
    <row r="2526" spans="2:30">
      <c r="B2526" s="66" t="e">
        <f>LEFT(VLOOKUP(K2526,'TCon08 al 2019-02-26'!$A$1:$H$68,6,0),6)</f>
        <v>#N/A</v>
      </c>
      <c r="C2526" s="66" t="e">
        <f t="shared" si="171"/>
        <v>#N/A</v>
      </c>
      <c r="D2526" s="66" t="e">
        <f>VLOOKUP(K2526,'TCon08 al 2019-02-26'!$A$1:$H$68,8,0)</f>
        <v>#N/A</v>
      </c>
      <c r="E2526" s="221">
        <f t="shared" si="172"/>
        <v>1900</v>
      </c>
      <c r="F2526" s="66">
        <f t="shared" si="173"/>
        <v>0</v>
      </c>
      <c r="G2526" s="10" t="str">
        <f t="shared" si="174"/>
        <v>19000</v>
      </c>
      <c r="H2526" s="232"/>
      <c r="I2526" s="232"/>
      <c r="J2526" s="232"/>
      <c r="K2526" s="232"/>
      <c r="L2526" s="232"/>
      <c r="M2526" s="233"/>
      <c r="N2526" s="241"/>
      <c r="O2526" s="241"/>
      <c r="P2526" s="242"/>
      <c r="Q2526" s="234"/>
      <c r="R2526" s="235"/>
      <c r="S2526" s="232"/>
      <c r="T2526" s="234"/>
      <c r="U2526" s="234"/>
      <c r="V2526" s="235"/>
      <c r="W2526" s="232"/>
      <c r="X2526" s="232"/>
      <c r="Y2526" s="235"/>
      <c r="Z2526" s="232"/>
      <c r="AA2526" s="232"/>
      <c r="AB2526" s="232"/>
      <c r="AC2526" s="232"/>
      <c r="AD2526" s="269"/>
    </row>
    <row r="2527" spans="2:30">
      <c r="B2527" s="66" t="e">
        <f>LEFT(VLOOKUP(K2527,'TCon08 al 2019-02-26'!$A$1:$H$68,6,0),6)</f>
        <v>#N/A</v>
      </c>
      <c r="C2527" s="66" t="e">
        <f t="shared" si="171"/>
        <v>#N/A</v>
      </c>
      <c r="D2527" s="66" t="e">
        <f>VLOOKUP(K2527,'TCon08 al 2019-02-26'!$A$1:$H$68,8,0)</f>
        <v>#N/A</v>
      </c>
      <c r="E2527" s="221">
        <f t="shared" si="172"/>
        <v>1900</v>
      </c>
      <c r="F2527" s="66">
        <f t="shared" si="173"/>
        <v>0</v>
      </c>
      <c r="G2527" s="10" t="str">
        <f t="shared" si="174"/>
        <v>19000</v>
      </c>
      <c r="H2527" s="232"/>
      <c r="I2527" s="232"/>
      <c r="J2527" s="232"/>
      <c r="K2527" s="232"/>
      <c r="L2527" s="232"/>
      <c r="M2527" s="233"/>
      <c r="N2527" s="241"/>
      <c r="O2527" s="241"/>
      <c r="P2527" s="242"/>
      <c r="Q2527" s="234"/>
      <c r="R2527" s="235"/>
      <c r="S2527" s="232"/>
      <c r="T2527" s="234"/>
      <c r="U2527" s="234"/>
      <c r="V2527" s="235"/>
      <c r="W2527" s="232"/>
      <c r="X2527" s="232"/>
      <c r="Y2527" s="235"/>
      <c r="Z2527" s="232"/>
      <c r="AA2527" s="232"/>
      <c r="AB2527" s="232"/>
      <c r="AC2527" s="232"/>
      <c r="AD2527" s="269"/>
    </row>
    <row r="2528" spans="2:30">
      <c r="B2528" s="66" t="e">
        <f>LEFT(VLOOKUP(K2528,'TCon08 al 2019-02-26'!$A$1:$H$68,6,0),6)</f>
        <v>#N/A</v>
      </c>
      <c r="C2528" s="66" t="e">
        <f t="shared" si="171"/>
        <v>#N/A</v>
      </c>
      <c r="D2528" s="66" t="e">
        <f>VLOOKUP(K2528,'TCon08 al 2019-02-26'!$A$1:$H$68,8,0)</f>
        <v>#N/A</v>
      </c>
      <c r="E2528" s="221">
        <f t="shared" si="172"/>
        <v>1900</v>
      </c>
      <c r="F2528" s="66">
        <f t="shared" si="173"/>
        <v>0</v>
      </c>
      <c r="G2528" s="10" t="str">
        <f t="shared" si="174"/>
        <v>19000</v>
      </c>
      <c r="H2528" s="232"/>
      <c r="I2528" s="232"/>
      <c r="J2528" s="232"/>
      <c r="K2528" s="232"/>
      <c r="L2528" s="232"/>
      <c r="M2528" s="233"/>
      <c r="N2528" s="241"/>
      <c r="O2528" s="241"/>
      <c r="P2528" s="242"/>
      <c r="Q2528" s="234"/>
      <c r="R2528" s="235"/>
      <c r="S2528" s="232"/>
      <c r="T2528" s="234"/>
      <c r="U2528" s="234"/>
      <c r="V2528" s="235"/>
      <c r="W2528" s="232"/>
      <c r="X2528" s="232"/>
      <c r="Y2528" s="235"/>
      <c r="Z2528" s="232"/>
      <c r="AA2528" s="232"/>
      <c r="AB2528" s="232"/>
      <c r="AC2528" s="232"/>
      <c r="AD2528" s="269"/>
    </row>
    <row r="2529" spans="2:30">
      <c r="B2529" s="66" t="e">
        <f>LEFT(VLOOKUP(K2529,'TCon08 al 2019-02-26'!$A$1:$H$68,6,0),6)</f>
        <v>#N/A</v>
      </c>
      <c r="C2529" s="66" t="e">
        <f t="shared" si="171"/>
        <v>#N/A</v>
      </c>
      <c r="D2529" s="66" t="e">
        <f>VLOOKUP(K2529,'TCon08 al 2019-02-26'!$A$1:$H$68,8,0)</f>
        <v>#N/A</v>
      </c>
      <c r="E2529" s="221">
        <f t="shared" si="172"/>
        <v>1900</v>
      </c>
      <c r="F2529" s="66">
        <f t="shared" si="173"/>
        <v>0</v>
      </c>
      <c r="G2529" s="10" t="str">
        <f t="shared" si="174"/>
        <v>19000</v>
      </c>
      <c r="H2529" s="232"/>
      <c r="I2529" s="232"/>
      <c r="J2529" s="232"/>
      <c r="K2529" s="232"/>
      <c r="L2529" s="232"/>
      <c r="M2529" s="233"/>
      <c r="N2529" s="241"/>
      <c r="O2529" s="241"/>
      <c r="P2529" s="242"/>
      <c r="Q2529" s="234"/>
      <c r="R2529" s="235"/>
      <c r="S2529" s="232"/>
      <c r="T2529" s="234"/>
      <c r="U2529" s="234"/>
      <c r="V2529" s="235"/>
      <c r="W2529" s="232"/>
      <c r="X2529" s="232"/>
      <c r="Y2529" s="235"/>
      <c r="Z2529" s="232"/>
      <c r="AA2529" s="232"/>
      <c r="AB2529" s="232"/>
      <c r="AC2529" s="232"/>
      <c r="AD2529" s="269"/>
    </row>
    <row r="2530" spans="2:30">
      <c r="B2530" s="66" t="e">
        <f>LEFT(VLOOKUP(K2530,'TCon08 al 2019-02-26'!$A$1:$H$68,6,0),6)</f>
        <v>#N/A</v>
      </c>
      <c r="C2530" s="66" t="e">
        <f t="shared" si="171"/>
        <v>#N/A</v>
      </c>
      <c r="D2530" s="66" t="e">
        <f>VLOOKUP(K2530,'TCon08 al 2019-02-26'!$A$1:$H$68,8,0)</f>
        <v>#N/A</v>
      </c>
      <c r="E2530" s="221">
        <f t="shared" si="172"/>
        <v>1900</v>
      </c>
      <c r="F2530" s="66">
        <f t="shared" si="173"/>
        <v>0</v>
      </c>
      <c r="G2530" s="10" t="str">
        <f t="shared" si="174"/>
        <v>19000</v>
      </c>
      <c r="H2530" s="232"/>
      <c r="I2530" s="232"/>
      <c r="J2530" s="232"/>
      <c r="K2530" s="232"/>
      <c r="L2530" s="232"/>
      <c r="M2530" s="233"/>
      <c r="N2530" s="241"/>
      <c r="O2530" s="241"/>
      <c r="P2530" s="242"/>
      <c r="Q2530" s="234"/>
      <c r="R2530" s="235"/>
      <c r="S2530" s="232"/>
      <c r="T2530" s="234"/>
      <c r="U2530" s="234"/>
      <c r="V2530" s="235"/>
      <c r="W2530" s="232"/>
      <c r="X2530" s="232"/>
      <c r="Y2530" s="235"/>
      <c r="Z2530" s="232"/>
      <c r="AA2530" s="232"/>
      <c r="AB2530" s="232"/>
      <c r="AC2530" s="232"/>
      <c r="AD2530" s="269"/>
    </row>
    <row r="2531" spans="2:30">
      <c r="B2531" s="66" t="e">
        <f>LEFT(VLOOKUP(K2531,'TCon08 al 2019-02-26'!$A$1:$H$68,6,0),6)</f>
        <v>#N/A</v>
      </c>
      <c r="C2531" s="66" t="e">
        <f t="shared" si="171"/>
        <v>#N/A</v>
      </c>
      <c r="D2531" s="66" t="e">
        <f>VLOOKUP(K2531,'TCon08 al 2019-02-26'!$A$1:$H$68,8,0)</f>
        <v>#N/A</v>
      </c>
      <c r="E2531" s="221">
        <f t="shared" si="172"/>
        <v>1900</v>
      </c>
      <c r="F2531" s="66">
        <f t="shared" si="173"/>
        <v>0</v>
      </c>
      <c r="G2531" s="10" t="str">
        <f t="shared" si="174"/>
        <v>19000</v>
      </c>
      <c r="H2531" s="232"/>
      <c r="I2531" s="232"/>
      <c r="J2531" s="232"/>
      <c r="K2531" s="232"/>
      <c r="L2531" s="232"/>
      <c r="M2531" s="233"/>
      <c r="N2531" s="241"/>
      <c r="O2531" s="241"/>
      <c r="P2531" s="242"/>
      <c r="Q2531" s="234"/>
      <c r="R2531" s="235"/>
      <c r="S2531" s="232"/>
      <c r="T2531" s="234"/>
      <c r="U2531" s="234"/>
      <c r="V2531" s="235"/>
      <c r="W2531" s="232"/>
      <c r="X2531" s="232"/>
      <c r="Y2531" s="235"/>
      <c r="Z2531" s="232"/>
      <c r="AA2531" s="232"/>
      <c r="AB2531" s="232"/>
      <c r="AC2531" s="232"/>
      <c r="AD2531" s="269"/>
    </row>
    <row r="2532" spans="2:30">
      <c r="B2532" s="66" t="e">
        <f>LEFT(VLOOKUP(K2532,'TCon08 al 2019-02-26'!$A$1:$H$68,6,0),6)</f>
        <v>#N/A</v>
      </c>
      <c r="C2532" s="66" t="e">
        <f t="shared" si="171"/>
        <v>#N/A</v>
      </c>
      <c r="D2532" s="66" t="e">
        <f>VLOOKUP(K2532,'TCon08 al 2019-02-26'!$A$1:$H$68,8,0)</f>
        <v>#N/A</v>
      </c>
      <c r="E2532" s="221">
        <f t="shared" si="172"/>
        <v>1900</v>
      </c>
      <c r="F2532" s="66">
        <f t="shared" si="173"/>
        <v>0</v>
      </c>
      <c r="G2532" s="10" t="str">
        <f t="shared" si="174"/>
        <v>19000</v>
      </c>
      <c r="H2532" s="232"/>
      <c r="I2532" s="232"/>
      <c r="J2532" s="232"/>
      <c r="K2532" s="232"/>
      <c r="L2532" s="232"/>
      <c r="M2532" s="233"/>
      <c r="N2532" s="241"/>
      <c r="O2532" s="241"/>
      <c r="P2532" s="242"/>
      <c r="Q2532" s="234"/>
      <c r="R2532" s="235"/>
      <c r="S2532" s="232"/>
      <c r="T2532" s="234"/>
      <c r="U2532" s="234"/>
      <c r="V2532" s="235"/>
      <c r="W2532" s="232"/>
      <c r="X2532" s="232"/>
      <c r="Y2532" s="235"/>
      <c r="Z2532" s="232"/>
      <c r="AA2532" s="232"/>
      <c r="AB2532" s="232"/>
      <c r="AC2532" s="232"/>
      <c r="AD2532" s="269"/>
    </row>
    <row r="2533" spans="2:30">
      <c r="B2533" s="66" t="e">
        <f>LEFT(VLOOKUP(K2533,'TCon08 al 2019-02-26'!$A$1:$H$68,6,0),6)</f>
        <v>#N/A</v>
      </c>
      <c r="C2533" s="66" t="e">
        <f t="shared" si="171"/>
        <v>#N/A</v>
      </c>
      <c r="D2533" s="66" t="e">
        <f>VLOOKUP(K2533,'TCon08 al 2019-02-26'!$A$1:$H$68,8,0)</f>
        <v>#N/A</v>
      </c>
      <c r="E2533" s="221">
        <f t="shared" si="172"/>
        <v>1900</v>
      </c>
      <c r="F2533" s="66">
        <f t="shared" si="173"/>
        <v>0</v>
      </c>
      <c r="G2533" s="10" t="str">
        <f t="shared" si="174"/>
        <v>19000</v>
      </c>
      <c r="H2533" s="232"/>
      <c r="I2533" s="232"/>
      <c r="J2533" s="232"/>
      <c r="K2533" s="232"/>
      <c r="L2533" s="232"/>
      <c r="M2533" s="233"/>
      <c r="N2533" s="241"/>
      <c r="O2533" s="241"/>
      <c r="P2533" s="242"/>
      <c r="Q2533" s="234"/>
      <c r="R2533" s="235"/>
      <c r="S2533" s="232"/>
      <c r="T2533" s="234"/>
      <c r="U2533" s="234"/>
      <c r="V2533" s="235"/>
      <c r="W2533" s="232"/>
      <c r="X2533" s="232"/>
      <c r="Y2533" s="235"/>
      <c r="Z2533" s="232"/>
      <c r="AA2533" s="232"/>
      <c r="AB2533" s="232"/>
      <c r="AC2533" s="232"/>
      <c r="AD2533" s="269"/>
    </row>
    <row r="2534" spans="2:30">
      <c r="B2534" s="66" t="e">
        <f>LEFT(VLOOKUP(K2534,'TCon08 al 2019-02-26'!$A$1:$H$68,6,0),6)</f>
        <v>#N/A</v>
      </c>
      <c r="C2534" s="66" t="e">
        <f t="shared" si="171"/>
        <v>#N/A</v>
      </c>
      <c r="D2534" s="66" t="e">
        <f>VLOOKUP(K2534,'TCon08 al 2019-02-26'!$A$1:$H$68,8,0)</f>
        <v>#N/A</v>
      </c>
      <c r="E2534" s="221">
        <f t="shared" si="172"/>
        <v>1900</v>
      </c>
      <c r="F2534" s="66">
        <f t="shared" si="173"/>
        <v>0</v>
      </c>
      <c r="G2534" s="10" t="str">
        <f t="shared" si="174"/>
        <v>19000</v>
      </c>
      <c r="H2534" s="232"/>
      <c r="I2534" s="232"/>
      <c r="J2534" s="232"/>
      <c r="K2534" s="232"/>
      <c r="L2534" s="232"/>
      <c r="M2534" s="233"/>
      <c r="N2534" s="241"/>
      <c r="O2534" s="241"/>
      <c r="P2534" s="242"/>
      <c r="Q2534" s="234"/>
      <c r="R2534" s="235"/>
      <c r="S2534" s="232"/>
      <c r="T2534" s="234"/>
      <c r="U2534" s="234"/>
      <c r="V2534" s="235"/>
      <c r="W2534" s="232"/>
      <c r="X2534" s="232"/>
      <c r="Y2534" s="235"/>
      <c r="Z2534" s="232"/>
      <c r="AA2534" s="232"/>
      <c r="AB2534" s="232"/>
      <c r="AC2534" s="232"/>
      <c r="AD2534" s="269"/>
    </row>
    <row r="2535" spans="2:30">
      <c r="B2535" s="66" t="e">
        <f>LEFT(VLOOKUP(K2535,'TCon08 al 2019-02-26'!$A$1:$H$68,6,0),6)</f>
        <v>#N/A</v>
      </c>
      <c r="C2535" s="66" t="e">
        <f t="shared" si="171"/>
        <v>#N/A</v>
      </c>
      <c r="D2535" s="66" t="e">
        <f>VLOOKUP(K2535,'TCon08 al 2019-02-26'!$A$1:$H$68,8,0)</f>
        <v>#N/A</v>
      </c>
      <c r="E2535" s="221">
        <f t="shared" si="172"/>
        <v>1900</v>
      </c>
      <c r="F2535" s="66">
        <f t="shared" si="173"/>
        <v>0</v>
      </c>
      <c r="G2535" s="10" t="str">
        <f t="shared" si="174"/>
        <v>19000</v>
      </c>
      <c r="H2535" s="232"/>
      <c r="I2535" s="232"/>
      <c r="J2535" s="232"/>
      <c r="K2535" s="232"/>
      <c r="L2535" s="232"/>
      <c r="M2535" s="233"/>
      <c r="N2535" s="241"/>
      <c r="O2535" s="241"/>
      <c r="P2535" s="242"/>
      <c r="Q2535" s="234"/>
      <c r="R2535" s="235"/>
      <c r="S2535" s="232"/>
      <c r="T2535" s="234"/>
      <c r="U2535" s="234"/>
      <c r="V2535" s="235"/>
      <c r="W2535" s="232"/>
      <c r="X2535" s="232"/>
      <c r="Y2535" s="235"/>
      <c r="Z2535" s="232"/>
      <c r="AA2535" s="232"/>
      <c r="AB2535" s="232"/>
      <c r="AC2535" s="232"/>
      <c r="AD2535" s="269"/>
    </row>
    <row r="2536" spans="2:30">
      <c r="B2536" s="66" t="e">
        <f>LEFT(VLOOKUP(K2536,'TCon08 al 2019-02-26'!$A$1:$H$68,6,0),6)</f>
        <v>#N/A</v>
      </c>
      <c r="C2536" s="66" t="e">
        <f t="shared" si="171"/>
        <v>#N/A</v>
      </c>
      <c r="D2536" s="66" t="e">
        <f>VLOOKUP(K2536,'TCon08 al 2019-02-26'!$A$1:$H$68,8,0)</f>
        <v>#N/A</v>
      </c>
      <c r="E2536" s="221">
        <f t="shared" si="172"/>
        <v>1900</v>
      </c>
      <c r="F2536" s="66">
        <f t="shared" si="173"/>
        <v>0</v>
      </c>
      <c r="G2536" s="10" t="str">
        <f t="shared" si="174"/>
        <v>19000</v>
      </c>
      <c r="H2536" s="232"/>
      <c r="I2536" s="232"/>
      <c r="J2536" s="232"/>
      <c r="K2536" s="232"/>
      <c r="L2536" s="232"/>
      <c r="M2536" s="233"/>
      <c r="N2536" s="241"/>
      <c r="O2536" s="241"/>
      <c r="P2536" s="242"/>
      <c r="Q2536" s="234"/>
      <c r="R2536" s="235"/>
      <c r="S2536" s="232"/>
      <c r="T2536" s="234"/>
      <c r="U2536" s="234"/>
      <c r="V2536" s="235"/>
      <c r="W2536" s="232"/>
      <c r="X2536" s="232"/>
      <c r="Y2536" s="235"/>
      <c r="Z2536" s="232"/>
      <c r="AA2536" s="232"/>
      <c r="AB2536" s="232"/>
      <c r="AC2536" s="232"/>
      <c r="AD2536" s="269"/>
    </row>
    <row r="2537" spans="2:30">
      <c r="B2537" s="66" t="e">
        <f>LEFT(VLOOKUP(K2537,'TCon08 al 2019-02-26'!$A$1:$H$68,6,0),6)</f>
        <v>#N/A</v>
      </c>
      <c r="C2537" s="66" t="e">
        <f t="shared" si="171"/>
        <v>#N/A</v>
      </c>
      <c r="D2537" s="66" t="e">
        <f>VLOOKUP(K2537,'TCon08 al 2019-02-26'!$A$1:$H$68,8,0)</f>
        <v>#N/A</v>
      </c>
      <c r="E2537" s="221">
        <f t="shared" si="172"/>
        <v>1900</v>
      </c>
      <c r="F2537" s="66">
        <f t="shared" si="173"/>
        <v>0</v>
      </c>
      <c r="G2537" s="10" t="str">
        <f t="shared" si="174"/>
        <v>19000</v>
      </c>
      <c r="H2537" s="232"/>
      <c r="I2537" s="232"/>
      <c r="J2537" s="232"/>
      <c r="K2537" s="232"/>
      <c r="L2537" s="232"/>
      <c r="M2537" s="233"/>
      <c r="N2537" s="241"/>
      <c r="O2537" s="241"/>
      <c r="P2537" s="242"/>
      <c r="Q2537" s="234"/>
      <c r="R2537" s="235"/>
      <c r="S2537" s="232"/>
      <c r="T2537" s="234"/>
      <c r="U2537" s="234"/>
      <c r="V2537" s="235"/>
      <c r="W2537" s="232"/>
      <c r="X2537" s="232"/>
      <c r="Y2537" s="235"/>
      <c r="Z2537" s="232"/>
      <c r="AA2537" s="232"/>
      <c r="AB2537" s="232"/>
      <c r="AC2537" s="232"/>
      <c r="AD2537" s="269"/>
    </row>
    <row r="2538" spans="2:30">
      <c r="B2538" s="66" t="e">
        <f>LEFT(VLOOKUP(K2538,'TCon08 al 2019-02-26'!$A$1:$H$68,6,0),6)</f>
        <v>#N/A</v>
      </c>
      <c r="C2538" s="66" t="e">
        <f t="shared" si="171"/>
        <v>#N/A</v>
      </c>
      <c r="D2538" s="66" t="e">
        <f>VLOOKUP(K2538,'TCon08 al 2019-02-26'!$A$1:$H$68,8,0)</f>
        <v>#N/A</v>
      </c>
      <c r="E2538" s="221">
        <f t="shared" si="172"/>
        <v>1900</v>
      </c>
      <c r="F2538" s="66">
        <f t="shared" si="173"/>
        <v>0</v>
      </c>
      <c r="G2538" s="10" t="str">
        <f t="shared" si="174"/>
        <v>19000</v>
      </c>
      <c r="H2538" s="232"/>
      <c r="I2538" s="232"/>
      <c r="J2538" s="232"/>
      <c r="K2538" s="232"/>
      <c r="L2538" s="232"/>
      <c r="M2538" s="233"/>
      <c r="N2538" s="241"/>
      <c r="O2538" s="241"/>
      <c r="P2538" s="242"/>
      <c r="Q2538" s="234"/>
      <c r="R2538" s="235"/>
      <c r="S2538" s="232"/>
      <c r="T2538" s="234"/>
      <c r="U2538" s="234"/>
      <c r="V2538" s="235"/>
      <c r="W2538" s="232"/>
      <c r="X2538" s="232"/>
      <c r="Y2538" s="235"/>
      <c r="Z2538" s="232"/>
      <c r="AA2538" s="232"/>
      <c r="AB2538" s="232"/>
      <c r="AC2538" s="232"/>
      <c r="AD2538" s="269"/>
    </row>
    <row r="2539" spans="2:30">
      <c r="B2539" s="66" t="e">
        <f>LEFT(VLOOKUP(K2539,'TCon08 al 2019-02-26'!$A$1:$H$68,6,0),6)</f>
        <v>#N/A</v>
      </c>
      <c r="C2539" s="66" t="e">
        <f t="shared" si="171"/>
        <v>#N/A</v>
      </c>
      <c r="D2539" s="66" t="e">
        <f>VLOOKUP(K2539,'TCon08 al 2019-02-26'!$A$1:$H$68,8,0)</f>
        <v>#N/A</v>
      </c>
      <c r="E2539" s="221">
        <f t="shared" si="172"/>
        <v>1900</v>
      </c>
      <c r="F2539" s="66">
        <f t="shared" si="173"/>
        <v>0</v>
      </c>
      <c r="G2539" s="10" t="str">
        <f t="shared" si="174"/>
        <v>19000</v>
      </c>
      <c r="H2539" s="232"/>
      <c r="I2539" s="232"/>
      <c r="J2539" s="232"/>
      <c r="K2539" s="232"/>
      <c r="L2539" s="232"/>
      <c r="M2539" s="233"/>
      <c r="N2539" s="241"/>
      <c r="O2539" s="241"/>
      <c r="P2539" s="242"/>
      <c r="Q2539" s="234"/>
      <c r="R2539" s="235"/>
      <c r="S2539" s="232"/>
      <c r="T2539" s="234"/>
      <c r="U2539" s="234"/>
      <c r="V2539" s="235"/>
      <c r="W2539" s="232"/>
      <c r="X2539" s="232"/>
      <c r="Y2539" s="235"/>
      <c r="Z2539" s="232"/>
      <c r="AA2539" s="232"/>
      <c r="AB2539" s="232"/>
      <c r="AC2539" s="232"/>
      <c r="AD2539" s="269"/>
    </row>
    <row r="2540" spans="2:30">
      <c r="B2540" s="66" t="e">
        <f>LEFT(VLOOKUP(K2540,'TCon08 al 2019-02-26'!$A$1:$H$68,6,0),6)</f>
        <v>#N/A</v>
      </c>
      <c r="C2540" s="66" t="e">
        <f t="shared" si="171"/>
        <v>#N/A</v>
      </c>
      <c r="D2540" s="66" t="e">
        <f>VLOOKUP(K2540,'TCon08 al 2019-02-26'!$A$1:$H$68,8,0)</f>
        <v>#N/A</v>
      </c>
      <c r="E2540" s="221">
        <f t="shared" si="172"/>
        <v>1900</v>
      </c>
      <c r="F2540" s="66">
        <f t="shared" si="173"/>
        <v>0</v>
      </c>
      <c r="G2540" s="10" t="str">
        <f t="shared" si="174"/>
        <v>19000</v>
      </c>
      <c r="H2540" s="232"/>
      <c r="I2540" s="232"/>
      <c r="J2540" s="232"/>
      <c r="K2540" s="232"/>
      <c r="L2540" s="232"/>
      <c r="M2540" s="233"/>
      <c r="N2540" s="241"/>
      <c r="O2540" s="241"/>
      <c r="P2540" s="242"/>
      <c r="Q2540" s="234"/>
      <c r="R2540" s="235"/>
      <c r="S2540" s="232"/>
      <c r="T2540" s="234"/>
      <c r="U2540" s="234"/>
      <c r="V2540" s="235"/>
      <c r="W2540" s="232"/>
      <c r="X2540" s="232"/>
      <c r="Y2540" s="235"/>
      <c r="Z2540" s="232"/>
      <c r="AA2540" s="232"/>
      <c r="AB2540" s="232"/>
      <c r="AC2540" s="232"/>
      <c r="AD2540" s="269"/>
    </row>
    <row r="2541" spans="2:30">
      <c r="B2541" s="66" t="e">
        <f>LEFT(VLOOKUP(K2541,'TCon08 al 2019-02-26'!$A$1:$H$68,6,0),6)</f>
        <v>#N/A</v>
      </c>
      <c r="C2541" s="66" t="e">
        <f t="shared" si="171"/>
        <v>#N/A</v>
      </c>
      <c r="D2541" s="66" t="e">
        <f>VLOOKUP(K2541,'TCon08 al 2019-02-26'!$A$1:$H$68,8,0)</f>
        <v>#N/A</v>
      </c>
      <c r="E2541" s="221">
        <f t="shared" si="172"/>
        <v>1900</v>
      </c>
      <c r="F2541" s="66">
        <f t="shared" si="173"/>
        <v>0</v>
      </c>
      <c r="G2541" s="10" t="str">
        <f t="shared" si="174"/>
        <v>19000</v>
      </c>
      <c r="H2541" s="232"/>
      <c r="I2541" s="232"/>
      <c r="J2541" s="232"/>
      <c r="K2541" s="232"/>
      <c r="L2541" s="232"/>
      <c r="M2541" s="233"/>
      <c r="N2541" s="241"/>
      <c r="O2541" s="241"/>
      <c r="P2541" s="242"/>
      <c r="Q2541" s="234"/>
      <c r="R2541" s="235"/>
      <c r="S2541" s="232"/>
      <c r="T2541" s="234"/>
      <c r="U2541" s="234"/>
      <c r="V2541" s="235"/>
      <c r="W2541" s="232"/>
      <c r="X2541" s="232"/>
      <c r="Y2541" s="235"/>
      <c r="Z2541" s="232"/>
      <c r="AA2541" s="232"/>
      <c r="AB2541" s="232"/>
      <c r="AC2541" s="232"/>
      <c r="AD2541" s="269"/>
    </row>
    <row r="2542" spans="2:30">
      <c r="B2542" s="66" t="e">
        <f>LEFT(VLOOKUP(K2542,'TCon08 al 2019-02-26'!$A$1:$H$68,6,0),6)</f>
        <v>#N/A</v>
      </c>
      <c r="C2542" s="66" t="e">
        <f t="shared" si="171"/>
        <v>#N/A</v>
      </c>
      <c r="D2542" s="66" t="e">
        <f>VLOOKUP(K2542,'TCon08 al 2019-02-26'!$A$1:$H$68,8,0)</f>
        <v>#N/A</v>
      </c>
      <c r="E2542" s="221">
        <f t="shared" si="172"/>
        <v>1900</v>
      </c>
      <c r="F2542" s="66">
        <f t="shared" si="173"/>
        <v>0</v>
      </c>
      <c r="G2542" s="10" t="str">
        <f t="shared" si="174"/>
        <v>19000</v>
      </c>
      <c r="H2542" s="232"/>
      <c r="I2542" s="232"/>
      <c r="J2542" s="232"/>
      <c r="K2542" s="232"/>
      <c r="L2542" s="232"/>
      <c r="M2542" s="233"/>
      <c r="N2542" s="241"/>
      <c r="O2542" s="241"/>
      <c r="P2542" s="242"/>
      <c r="Q2542" s="234"/>
      <c r="R2542" s="235"/>
      <c r="S2542" s="232"/>
      <c r="T2542" s="234"/>
      <c r="U2542" s="234"/>
      <c r="V2542" s="235"/>
      <c r="W2542" s="232"/>
      <c r="X2542" s="232"/>
      <c r="Y2542" s="235"/>
      <c r="Z2542" s="232"/>
      <c r="AA2542" s="232"/>
      <c r="AB2542" s="232"/>
      <c r="AC2542" s="232"/>
      <c r="AD2542" s="269"/>
    </row>
    <row r="2543" spans="2:30">
      <c r="B2543" s="66" t="e">
        <f>LEFT(VLOOKUP(K2543,'TCon08 al 2019-02-26'!$A$1:$H$68,6,0),6)</f>
        <v>#N/A</v>
      </c>
      <c r="C2543" s="66" t="e">
        <f t="shared" si="171"/>
        <v>#N/A</v>
      </c>
      <c r="D2543" s="66" t="e">
        <f>VLOOKUP(K2543,'TCon08 al 2019-02-26'!$A$1:$H$68,8,0)</f>
        <v>#N/A</v>
      </c>
      <c r="E2543" s="221">
        <f t="shared" si="172"/>
        <v>1900</v>
      </c>
      <c r="F2543" s="66">
        <f t="shared" si="173"/>
        <v>0</v>
      </c>
      <c r="G2543" s="10" t="str">
        <f t="shared" si="174"/>
        <v>19000</v>
      </c>
      <c r="H2543" s="232"/>
      <c r="I2543" s="232"/>
      <c r="J2543" s="232"/>
      <c r="K2543" s="232"/>
      <c r="L2543" s="232"/>
      <c r="M2543" s="233"/>
      <c r="N2543" s="241"/>
      <c r="O2543" s="241"/>
      <c r="P2543" s="242"/>
      <c r="Q2543" s="234"/>
      <c r="R2543" s="235"/>
      <c r="S2543" s="232"/>
      <c r="T2543" s="234"/>
      <c r="U2543" s="234"/>
      <c r="V2543" s="235"/>
      <c r="W2543" s="232"/>
      <c r="X2543" s="232"/>
      <c r="Y2543" s="235"/>
      <c r="Z2543" s="232"/>
      <c r="AA2543" s="232"/>
      <c r="AB2543" s="232"/>
      <c r="AC2543" s="232"/>
      <c r="AD2543" s="269"/>
    </row>
    <row r="2544" spans="2:30">
      <c r="B2544" s="66" t="e">
        <f>LEFT(VLOOKUP(K2544,'TCon08 al 2019-02-26'!$A$1:$H$68,6,0),6)</f>
        <v>#N/A</v>
      </c>
      <c r="C2544" s="66" t="e">
        <f t="shared" si="171"/>
        <v>#N/A</v>
      </c>
      <c r="D2544" s="66" t="e">
        <f>VLOOKUP(K2544,'TCon08 al 2019-02-26'!$A$1:$H$68,8,0)</f>
        <v>#N/A</v>
      </c>
      <c r="E2544" s="221">
        <f t="shared" si="172"/>
        <v>1900</v>
      </c>
      <c r="F2544" s="66">
        <f t="shared" si="173"/>
        <v>0</v>
      </c>
      <c r="G2544" s="10" t="str">
        <f t="shared" si="174"/>
        <v>19000</v>
      </c>
      <c r="H2544" s="232"/>
      <c r="I2544" s="232"/>
      <c r="J2544" s="232"/>
      <c r="K2544" s="232"/>
      <c r="L2544" s="232"/>
      <c r="M2544" s="233"/>
      <c r="N2544" s="241"/>
      <c r="O2544" s="241"/>
      <c r="P2544" s="242"/>
      <c r="Q2544" s="234"/>
      <c r="R2544" s="235"/>
      <c r="S2544" s="232"/>
      <c r="T2544" s="234"/>
      <c r="U2544" s="234"/>
      <c r="V2544" s="235"/>
      <c r="W2544" s="232"/>
      <c r="X2544" s="232"/>
      <c r="Y2544" s="235"/>
      <c r="Z2544" s="232"/>
      <c r="AA2544" s="232"/>
      <c r="AB2544" s="232"/>
      <c r="AC2544" s="232"/>
      <c r="AD2544" s="269"/>
    </row>
    <row r="2545" spans="2:30">
      <c r="B2545" s="66" t="e">
        <f>LEFT(VLOOKUP(K2545,'TCon08 al 2019-02-26'!$A$1:$H$68,6,0),6)</f>
        <v>#N/A</v>
      </c>
      <c r="C2545" s="66" t="e">
        <f t="shared" si="171"/>
        <v>#N/A</v>
      </c>
      <c r="D2545" s="66" t="e">
        <f>VLOOKUP(K2545,'TCon08 al 2019-02-26'!$A$1:$H$68,8,0)</f>
        <v>#N/A</v>
      </c>
      <c r="E2545" s="221">
        <f t="shared" si="172"/>
        <v>1900</v>
      </c>
      <c r="F2545" s="66">
        <f t="shared" si="173"/>
        <v>0</v>
      </c>
      <c r="G2545" s="10" t="str">
        <f t="shared" si="174"/>
        <v>19000</v>
      </c>
      <c r="H2545" s="232"/>
      <c r="I2545" s="232"/>
      <c r="J2545" s="232"/>
      <c r="K2545" s="232"/>
      <c r="L2545" s="232"/>
      <c r="M2545" s="233"/>
      <c r="N2545" s="241"/>
      <c r="O2545" s="241"/>
      <c r="P2545" s="242"/>
      <c r="Q2545" s="234"/>
      <c r="R2545" s="235"/>
      <c r="S2545" s="232"/>
      <c r="T2545" s="234"/>
      <c r="U2545" s="234"/>
      <c r="V2545" s="235"/>
      <c r="W2545" s="232"/>
      <c r="X2545" s="232"/>
      <c r="Y2545" s="235"/>
      <c r="Z2545" s="232"/>
      <c r="AA2545" s="232"/>
      <c r="AB2545" s="232"/>
      <c r="AC2545" s="232"/>
      <c r="AD2545" s="269"/>
    </row>
    <row r="2546" spans="2:30">
      <c r="B2546" s="66" t="e">
        <f>LEFT(VLOOKUP(K2546,'TCon08 al 2019-02-26'!$A$1:$H$68,6,0),6)</f>
        <v>#N/A</v>
      </c>
      <c r="C2546" s="66" t="e">
        <f t="shared" si="171"/>
        <v>#N/A</v>
      </c>
      <c r="D2546" s="66" t="e">
        <f>VLOOKUP(K2546,'TCon08 al 2019-02-26'!$A$1:$H$68,8,0)</f>
        <v>#N/A</v>
      </c>
      <c r="E2546" s="221">
        <f t="shared" si="172"/>
        <v>1900</v>
      </c>
      <c r="F2546" s="66">
        <f t="shared" si="173"/>
        <v>0</v>
      </c>
      <c r="G2546" s="10" t="str">
        <f t="shared" si="174"/>
        <v>19000</v>
      </c>
      <c r="H2546" s="232"/>
      <c r="I2546" s="232"/>
      <c r="J2546" s="232"/>
      <c r="K2546" s="232"/>
      <c r="L2546" s="232"/>
      <c r="M2546" s="233"/>
      <c r="N2546" s="241"/>
      <c r="O2546" s="241"/>
      <c r="P2546" s="242"/>
      <c r="Q2546" s="234"/>
      <c r="R2546" s="235"/>
      <c r="S2546" s="232"/>
      <c r="T2546" s="234"/>
      <c r="U2546" s="234"/>
      <c r="V2546" s="235"/>
      <c r="W2546" s="232"/>
      <c r="X2546" s="232"/>
      <c r="Y2546" s="235"/>
      <c r="Z2546" s="232"/>
      <c r="AA2546" s="232"/>
      <c r="AB2546" s="232"/>
      <c r="AC2546" s="232"/>
      <c r="AD2546" s="269"/>
    </row>
    <row r="2547" spans="2:30">
      <c r="B2547" s="66" t="e">
        <f>LEFT(VLOOKUP(K2547,'TCon08 al 2019-02-26'!$A$1:$H$68,6,0),6)</f>
        <v>#N/A</v>
      </c>
      <c r="C2547" s="66" t="e">
        <f t="shared" si="171"/>
        <v>#N/A</v>
      </c>
      <c r="D2547" s="66" t="e">
        <f>VLOOKUP(K2547,'TCon08 al 2019-02-26'!$A$1:$H$68,8,0)</f>
        <v>#N/A</v>
      </c>
      <c r="E2547" s="221">
        <f t="shared" si="172"/>
        <v>1900</v>
      </c>
      <c r="F2547" s="66">
        <f t="shared" si="173"/>
        <v>0</v>
      </c>
      <c r="G2547" s="10" t="str">
        <f t="shared" si="174"/>
        <v>19000</v>
      </c>
      <c r="H2547" s="232"/>
      <c r="I2547" s="232"/>
      <c r="J2547" s="232"/>
      <c r="K2547" s="232"/>
      <c r="L2547" s="232"/>
      <c r="M2547" s="233"/>
      <c r="N2547" s="241"/>
      <c r="O2547" s="241"/>
      <c r="P2547" s="242"/>
      <c r="Q2547" s="234"/>
      <c r="R2547" s="235"/>
      <c r="S2547" s="232"/>
      <c r="T2547" s="234"/>
      <c r="U2547" s="234"/>
      <c r="V2547" s="235"/>
      <c r="W2547" s="232"/>
      <c r="X2547" s="232"/>
      <c r="Y2547" s="235"/>
      <c r="Z2547" s="232"/>
      <c r="AA2547" s="232"/>
      <c r="AB2547" s="232"/>
      <c r="AC2547" s="232"/>
      <c r="AD2547" s="269"/>
    </row>
    <row r="2548" spans="2:30">
      <c r="B2548" s="66" t="e">
        <f>LEFT(VLOOKUP(K2548,'TCon08 al 2019-02-26'!$A$1:$H$68,6,0),6)</f>
        <v>#N/A</v>
      </c>
      <c r="C2548" s="66" t="e">
        <f t="shared" si="171"/>
        <v>#N/A</v>
      </c>
      <c r="D2548" s="66" t="e">
        <f>VLOOKUP(K2548,'TCon08 al 2019-02-26'!$A$1:$H$68,8,0)</f>
        <v>#N/A</v>
      </c>
      <c r="E2548" s="221">
        <f t="shared" si="172"/>
        <v>1900</v>
      </c>
      <c r="F2548" s="66">
        <f t="shared" si="173"/>
        <v>0</v>
      </c>
      <c r="G2548" s="10" t="str">
        <f t="shared" si="174"/>
        <v>19000</v>
      </c>
      <c r="H2548" s="232"/>
      <c r="I2548" s="232"/>
      <c r="J2548" s="232"/>
      <c r="K2548" s="232"/>
      <c r="L2548" s="232"/>
      <c r="M2548" s="233"/>
      <c r="N2548" s="241"/>
      <c r="O2548" s="241"/>
      <c r="P2548" s="242"/>
      <c r="Q2548" s="234"/>
      <c r="R2548" s="235"/>
      <c r="S2548" s="232"/>
      <c r="T2548" s="234"/>
      <c r="U2548" s="234"/>
      <c r="V2548" s="235"/>
      <c r="W2548" s="232"/>
      <c r="X2548" s="232"/>
      <c r="Y2548" s="235"/>
      <c r="Z2548" s="232"/>
      <c r="AA2548" s="232"/>
      <c r="AB2548" s="232"/>
      <c r="AC2548" s="232"/>
      <c r="AD2548" s="269"/>
    </row>
    <row r="2549" spans="2:30">
      <c r="B2549" s="66" t="e">
        <f>LEFT(VLOOKUP(K2549,'TCon08 al 2019-02-26'!$A$1:$H$68,6,0),6)</f>
        <v>#N/A</v>
      </c>
      <c r="C2549" s="66" t="e">
        <f t="shared" si="171"/>
        <v>#N/A</v>
      </c>
      <c r="D2549" s="66" t="e">
        <f>VLOOKUP(K2549,'TCon08 al 2019-02-26'!$A$1:$H$68,8,0)</f>
        <v>#N/A</v>
      </c>
      <c r="E2549" s="221">
        <f t="shared" si="172"/>
        <v>1900</v>
      </c>
      <c r="F2549" s="66">
        <f t="shared" si="173"/>
        <v>0</v>
      </c>
      <c r="G2549" s="10" t="str">
        <f t="shared" si="174"/>
        <v>19000</v>
      </c>
      <c r="H2549" s="232"/>
      <c r="I2549" s="232"/>
      <c r="J2549" s="232"/>
      <c r="K2549" s="232"/>
      <c r="L2549" s="232"/>
      <c r="M2549" s="233"/>
      <c r="N2549" s="241"/>
      <c r="O2549" s="241"/>
      <c r="P2549" s="242"/>
      <c r="Q2549" s="234"/>
      <c r="R2549" s="235"/>
      <c r="S2549" s="232"/>
      <c r="T2549" s="234"/>
      <c r="U2549" s="234"/>
      <c r="V2549" s="235"/>
      <c r="W2549" s="232"/>
      <c r="X2549" s="232"/>
      <c r="Y2549" s="235"/>
      <c r="Z2549" s="232"/>
      <c r="AA2549" s="232"/>
      <c r="AB2549" s="232"/>
      <c r="AC2549" s="232"/>
      <c r="AD2549" s="269"/>
    </row>
    <row r="2550" spans="2:30">
      <c r="B2550" s="66" t="e">
        <f>LEFT(VLOOKUP(K2550,'TCon08 al 2019-02-26'!$A$1:$H$68,6,0),6)</f>
        <v>#N/A</v>
      </c>
      <c r="C2550" s="66" t="e">
        <f t="shared" si="171"/>
        <v>#N/A</v>
      </c>
      <c r="D2550" s="66" t="e">
        <f>VLOOKUP(K2550,'TCon08 al 2019-02-26'!$A$1:$H$68,8,0)</f>
        <v>#N/A</v>
      </c>
      <c r="E2550" s="221">
        <f t="shared" si="172"/>
        <v>1900</v>
      </c>
      <c r="F2550" s="66">
        <f t="shared" si="173"/>
        <v>0</v>
      </c>
      <c r="G2550" s="10" t="str">
        <f t="shared" si="174"/>
        <v>19000</v>
      </c>
      <c r="H2550" s="232"/>
      <c r="I2550" s="232"/>
      <c r="J2550" s="232"/>
      <c r="K2550" s="232"/>
      <c r="L2550" s="232"/>
      <c r="M2550" s="233"/>
      <c r="N2550" s="241"/>
      <c r="O2550" s="241"/>
      <c r="P2550" s="242"/>
      <c r="Q2550" s="234"/>
      <c r="R2550" s="235"/>
      <c r="S2550" s="232"/>
      <c r="T2550" s="234"/>
      <c r="U2550" s="234"/>
      <c r="V2550" s="235"/>
      <c r="W2550" s="232"/>
      <c r="X2550" s="232"/>
      <c r="Y2550" s="235"/>
      <c r="Z2550" s="232"/>
      <c r="AA2550" s="232"/>
      <c r="AB2550" s="232"/>
      <c r="AC2550" s="232"/>
      <c r="AD2550" s="269"/>
    </row>
    <row r="2551" spans="2:30">
      <c r="B2551" s="66" t="e">
        <f>LEFT(VLOOKUP(K2551,'TCon08 al 2019-02-26'!$A$1:$H$68,6,0),6)</f>
        <v>#N/A</v>
      </c>
      <c r="C2551" s="66" t="e">
        <f t="shared" ref="C2551:C2614" si="175">CONCATENATE(MID(B2551,1,1),".",MID(B2551,2,1),".",MID(B2551,3,2),".",MID(B2551,5,2))</f>
        <v>#N/A</v>
      </c>
      <c r="D2551" s="66" t="e">
        <f>VLOOKUP(K2551,'TCon08 al 2019-02-26'!$A$1:$H$68,8,0)</f>
        <v>#N/A</v>
      </c>
      <c r="E2551" s="221">
        <f t="shared" ref="E2551:E2614" si="176">YEAR(J2551)</f>
        <v>1900</v>
      </c>
      <c r="F2551" s="66">
        <f t="shared" si="173"/>
        <v>0</v>
      </c>
      <c r="G2551" s="10" t="str">
        <f t="shared" si="174"/>
        <v>19000</v>
      </c>
      <c r="H2551" s="232"/>
      <c r="I2551" s="232"/>
      <c r="J2551" s="232"/>
      <c r="K2551" s="232"/>
      <c r="L2551" s="232"/>
      <c r="M2551" s="233"/>
      <c r="N2551" s="241"/>
      <c r="O2551" s="241"/>
      <c r="P2551" s="242"/>
      <c r="Q2551" s="234"/>
      <c r="R2551" s="235"/>
      <c r="S2551" s="232"/>
      <c r="T2551" s="234"/>
      <c r="U2551" s="234"/>
      <c r="V2551" s="235"/>
      <c r="W2551" s="232"/>
      <c r="X2551" s="232"/>
      <c r="Y2551" s="235"/>
      <c r="Z2551" s="232"/>
      <c r="AA2551" s="232"/>
      <c r="AB2551" s="232"/>
      <c r="AC2551" s="232"/>
      <c r="AD2551" s="269"/>
    </row>
    <row r="2552" spans="2:30">
      <c r="B2552" s="66" t="e">
        <f>LEFT(VLOOKUP(K2552,'TCon08 al 2019-02-26'!$A$1:$H$68,6,0),6)</f>
        <v>#N/A</v>
      </c>
      <c r="C2552" s="66" t="e">
        <f t="shared" si="175"/>
        <v>#N/A</v>
      </c>
      <c r="D2552" s="66" t="e">
        <f>VLOOKUP(K2552,'TCon08 al 2019-02-26'!$A$1:$H$68,8,0)</f>
        <v>#N/A</v>
      </c>
      <c r="E2552" s="221">
        <f t="shared" si="176"/>
        <v>1900</v>
      </c>
      <c r="F2552" s="66">
        <f t="shared" si="173"/>
        <v>0</v>
      </c>
      <c r="G2552" s="10" t="str">
        <f t="shared" si="174"/>
        <v>19000</v>
      </c>
      <c r="H2552" s="232"/>
      <c r="I2552" s="232"/>
      <c r="J2552" s="232"/>
      <c r="K2552" s="232"/>
      <c r="L2552" s="232"/>
      <c r="M2552" s="233"/>
      <c r="N2552" s="241"/>
      <c r="O2552" s="241"/>
      <c r="P2552" s="242"/>
      <c r="Q2552" s="234"/>
      <c r="R2552" s="235"/>
      <c r="S2552" s="232"/>
      <c r="T2552" s="234"/>
      <c r="U2552" s="234"/>
      <c r="V2552" s="235"/>
      <c r="W2552" s="232"/>
      <c r="X2552" s="232"/>
      <c r="Y2552" s="235"/>
      <c r="Z2552" s="232"/>
      <c r="AA2552" s="232"/>
      <c r="AB2552" s="232"/>
      <c r="AC2552" s="232"/>
      <c r="AD2552" s="269"/>
    </row>
    <row r="2553" spans="2:30">
      <c r="B2553" s="66" t="e">
        <f>LEFT(VLOOKUP(K2553,'TCon08 al 2019-02-26'!$A$1:$H$68,6,0),6)</f>
        <v>#N/A</v>
      </c>
      <c r="C2553" s="66" t="e">
        <f t="shared" si="175"/>
        <v>#N/A</v>
      </c>
      <c r="D2553" s="66" t="e">
        <f>VLOOKUP(K2553,'TCon08 al 2019-02-26'!$A$1:$H$68,8,0)</f>
        <v>#N/A</v>
      </c>
      <c r="E2553" s="221">
        <f t="shared" si="176"/>
        <v>1900</v>
      </c>
      <c r="F2553" s="66">
        <f t="shared" si="173"/>
        <v>0</v>
      </c>
      <c r="G2553" s="10" t="str">
        <f t="shared" si="174"/>
        <v>19000</v>
      </c>
      <c r="H2553" s="232"/>
      <c r="I2553" s="232"/>
      <c r="J2553" s="232"/>
      <c r="K2553" s="232"/>
      <c r="L2553" s="232"/>
      <c r="M2553" s="233"/>
      <c r="N2553" s="241"/>
      <c r="O2553" s="241"/>
      <c r="P2553" s="242"/>
      <c r="Q2553" s="234"/>
      <c r="R2553" s="235"/>
      <c r="S2553" s="232"/>
      <c r="T2553" s="234"/>
      <c r="U2553" s="234"/>
      <c r="V2553" s="235"/>
      <c r="W2553" s="232"/>
      <c r="X2553" s="232"/>
      <c r="Y2553" s="235"/>
      <c r="Z2553" s="232"/>
      <c r="AA2553" s="232"/>
      <c r="AB2553" s="232"/>
      <c r="AC2553" s="232"/>
      <c r="AD2553" s="269"/>
    </row>
    <row r="2554" spans="2:30">
      <c r="B2554" s="66" t="e">
        <f>LEFT(VLOOKUP(K2554,'TCon08 al 2019-02-26'!$A$1:$H$68,6,0),6)</f>
        <v>#N/A</v>
      </c>
      <c r="C2554" s="66" t="e">
        <f t="shared" si="175"/>
        <v>#N/A</v>
      </c>
      <c r="D2554" s="66" t="e">
        <f>VLOOKUP(K2554,'TCon08 al 2019-02-26'!$A$1:$H$68,8,0)</f>
        <v>#N/A</v>
      </c>
      <c r="E2554" s="221">
        <f t="shared" si="176"/>
        <v>1900</v>
      </c>
      <c r="F2554" s="66">
        <f t="shared" si="173"/>
        <v>0</v>
      </c>
      <c r="G2554" s="10" t="str">
        <f t="shared" si="174"/>
        <v>19000</v>
      </c>
      <c r="H2554" s="232"/>
      <c r="I2554" s="232"/>
      <c r="J2554" s="232"/>
      <c r="K2554" s="232"/>
      <c r="L2554" s="232"/>
      <c r="M2554" s="233"/>
      <c r="N2554" s="241"/>
      <c r="O2554" s="241"/>
      <c r="P2554" s="242"/>
      <c r="Q2554" s="234"/>
      <c r="R2554" s="235"/>
      <c r="S2554" s="232"/>
      <c r="T2554" s="234"/>
      <c r="U2554" s="234"/>
      <c r="V2554" s="235"/>
      <c r="W2554" s="232"/>
      <c r="X2554" s="232"/>
      <c r="Y2554" s="235"/>
      <c r="Z2554" s="232"/>
      <c r="AA2554" s="232"/>
      <c r="AB2554" s="232"/>
      <c r="AC2554" s="232"/>
      <c r="AD2554" s="269"/>
    </row>
    <row r="2555" spans="2:30">
      <c r="B2555" s="66" t="e">
        <f>LEFT(VLOOKUP(K2555,'TCon08 al 2019-02-26'!$A$1:$H$68,6,0),6)</f>
        <v>#N/A</v>
      </c>
      <c r="C2555" s="66" t="e">
        <f t="shared" si="175"/>
        <v>#N/A</v>
      </c>
      <c r="D2555" s="66" t="e">
        <f>VLOOKUP(K2555,'TCon08 al 2019-02-26'!$A$1:$H$68,8,0)</f>
        <v>#N/A</v>
      </c>
      <c r="E2555" s="221">
        <f t="shared" si="176"/>
        <v>1900</v>
      </c>
      <c r="F2555" s="66">
        <f t="shared" si="173"/>
        <v>0</v>
      </c>
      <c r="G2555" s="10" t="str">
        <f t="shared" si="174"/>
        <v>19000</v>
      </c>
      <c r="H2555" s="232"/>
      <c r="I2555" s="232"/>
      <c r="J2555" s="232"/>
      <c r="K2555" s="232"/>
      <c r="L2555" s="232"/>
      <c r="M2555" s="233"/>
      <c r="N2555" s="241"/>
      <c r="O2555" s="241"/>
      <c r="P2555" s="242"/>
      <c r="Q2555" s="234"/>
      <c r="R2555" s="235"/>
      <c r="S2555" s="232"/>
      <c r="T2555" s="234"/>
      <c r="U2555" s="234"/>
      <c r="V2555" s="235"/>
      <c r="W2555" s="232"/>
      <c r="X2555" s="232"/>
      <c r="Y2555" s="235"/>
      <c r="Z2555" s="232"/>
      <c r="AA2555" s="232"/>
      <c r="AB2555" s="232"/>
      <c r="AC2555" s="232"/>
      <c r="AD2555" s="269"/>
    </row>
    <row r="2556" spans="2:30">
      <c r="B2556" s="66" t="e">
        <f>LEFT(VLOOKUP(K2556,'TCon08 al 2019-02-26'!$A$1:$H$68,6,0),6)</f>
        <v>#N/A</v>
      </c>
      <c r="C2556" s="66" t="e">
        <f t="shared" si="175"/>
        <v>#N/A</v>
      </c>
      <c r="D2556" s="66" t="e">
        <f>VLOOKUP(K2556,'TCon08 al 2019-02-26'!$A$1:$H$68,8,0)</f>
        <v>#N/A</v>
      </c>
      <c r="E2556" s="221">
        <f t="shared" si="176"/>
        <v>1900</v>
      </c>
      <c r="F2556" s="66">
        <f t="shared" si="173"/>
        <v>0</v>
      </c>
      <c r="G2556" s="10" t="str">
        <f t="shared" si="174"/>
        <v>19000</v>
      </c>
      <c r="H2556" s="232"/>
      <c r="I2556" s="232"/>
      <c r="J2556" s="232"/>
      <c r="K2556" s="232"/>
      <c r="L2556" s="232"/>
      <c r="M2556" s="233"/>
      <c r="N2556" s="241"/>
      <c r="O2556" s="241"/>
      <c r="P2556" s="242"/>
      <c r="Q2556" s="234"/>
      <c r="R2556" s="235"/>
      <c r="S2556" s="232"/>
      <c r="T2556" s="234"/>
      <c r="U2556" s="234"/>
      <c r="V2556" s="235"/>
      <c r="W2556" s="232"/>
      <c r="X2556" s="232"/>
      <c r="Y2556" s="235"/>
      <c r="Z2556" s="232"/>
      <c r="AA2556" s="232"/>
      <c r="AB2556" s="232"/>
      <c r="AC2556" s="232"/>
      <c r="AD2556" s="269"/>
    </row>
    <row r="2557" spans="2:30">
      <c r="B2557" s="66" t="e">
        <f>LEFT(VLOOKUP(K2557,'TCon08 al 2019-02-26'!$A$1:$H$68,6,0),6)</f>
        <v>#N/A</v>
      </c>
      <c r="C2557" s="66" t="e">
        <f t="shared" si="175"/>
        <v>#N/A</v>
      </c>
      <c r="D2557" s="66" t="e">
        <f>VLOOKUP(K2557,'TCon08 al 2019-02-26'!$A$1:$H$68,8,0)</f>
        <v>#N/A</v>
      </c>
      <c r="E2557" s="221">
        <f t="shared" si="176"/>
        <v>1900</v>
      </c>
      <c r="F2557" s="66">
        <f t="shared" si="173"/>
        <v>0</v>
      </c>
      <c r="G2557" s="10" t="str">
        <f t="shared" si="174"/>
        <v>19000</v>
      </c>
      <c r="H2557" s="232"/>
      <c r="I2557" s="232"/>
      <c r="J2557" s="232"/>
      <c r="K2557" s="232"/>
      <c r="L2557" s="232"/>
      <c r="M2557" s="233"/>
      <c r="N2557" s="241"/>
      <c r="O2557" s="241"/>
      <c r="P2557" s="242"/>
      <c r="Q2557" s="234"/>
      <c r="R2557" s="235"/>
      <c r="S2557" s="232"/>
      <c r="T2557" s="234"/>
      <c r="U2557" s="234"/>
      <c r="V2557" s="235"/>
      <c r="W2557" s="232"/>
      <c r="X2557" s="232"/>
      <c r="Y2557" s="235"/>
      <c r="Z2557" s="232"/>
      <c r="AA2557" s="232"/>
      <c r="AB2557" s="232"/>
      <c r="AC2557" s="232"/>
      <c r="AD2557" s="269"/>
    </row>
    <row r="2558" spans="2:30">
      <c r="B2558" s="66" t="e">
        <f>LEFT(VLOOKUP(K2558,'TCon08 al 2019-02-26'!$A$1:$H$68,6,0),6)</f>
        <v>#N/A</v>
      </c>
      <c r="C2558" s="66" t="e">
        <f t="shared" si="175"/>
        <v>#N/A</v>
      </c>
      <c r="D2558" s="66" t="e">
        <f>VLOOKUP(K2558,'TCon08 al 2019-02-26'!$A$1:$H$68,8,0)</f>
        <v>#N/A</v>
      </c>
      <c r="E2558" s="221">
        <f t="shared" si="176"/>
        <v>1900</v>
      </c>
      <c r="F2558" s="66">
        <f t="shared" si="173"/>
        <v>0</v>
      </c>
      <c r="G2558" s="10" t="str">
        <f t="shared" si="174"/>
        <v>19000</v>
      </c>
      <c r="H2558" s="232"/>
      <c r="I2558" s="232"/>
      <c r="J2558" s="232"/>
      <c r="K2558" s="232"/>
      <c r="L2558" s="232"/>
      <c r="M2558" s="233"/>
      <c r="N2558" s="241"/>
      <c r="O2558" s="241"/>
      <c r="P2558" s="242"/>
      <c r="Q2558" s="234"/>
      <c r="R2558" s="235"/>
      <c r="S2558" s="232"/>
      <c r="T2558" s="234"/>
      <c r="U2558" s="234"/>
      <c r="V2558" s="235"/>
      <c r="W2558" s="232"/>
      <c r="X2558" s="232"/>
      <c r="Y2558" s="235"/>
      <c r="Z2558" s="232"/>
      <c r="AA2558" s="232"/>
      <c r="AB2558" s="232"/>
      <c r="AC2558" s="232"/>
      <c r="AD2558" s="269"/>
    </row>
    <row r="2559" spans="2:30">
      <c r="B2559" s="66" t="e">
        <f>LEFT(VLOOKUP(K2559,'TCon08 al 2019-02-26'!$A$1:$H$68,6,0),6)</f>
        <v>#N/A</v>
      </c>
      <c r="C2559" s="66" t="e">
        <f t="shared" si="175"/>
        <v>#N/A</v>
      </c>
      <c r="D2559" s="66" t="e">
        <f>VLOOKUP(K2559,'TCon08 al 2019-02-26'!$A$1:$H$68,8,0)</f>
        <v>#N/A</v>
      </c>
      <c r="E2559" s="221">
        <f t="shared" si="176"/>
        <v>1900</v>
      </c>
      <c r="F2559" s="66">
        <f t="shared" si="173"/>
        <v>0</v>
      </c>
      <c r="G2559" s="10" t="str">
        <f t="shared" si="174"/>
        <v>19000</v>
      </c>
      <c r="H2559" s="232"/>
      <c r="I2559" s="232"/>
      <c r="J2559" s="232"/>
      <c r="K2559" s="232"/>
      <c r="L2559" s="232"/>
      <c r="M2559" s="233"/>
      <c r="N2559" s="241"/>
      <c r="O2559" s="241"/>
      <c r="P2559" s="242"/>
      <c r="Q2559" s="234"/>
      <c r="R2559" s="235"/>
      <c r="S2559" s="232"/>
      <c r="T2559" s="234"/>
      <c r="U2559" s="234"/>
      <c r="V2559" s="235"/>
      <c r="W2559" s="232"/>
      <c r="X2559" s="232"/>
      <c r="Y2559" s="235"/>
      <c r="Z2559" s="232"/>
      <c r="AA2559" s="232"/>
      <c r="AB2559" s="232"/>
      <c r="AC2559" s="232"/>
      <c r="AD2559" s="269"/>
    </row>
    <row r="2560" spans="2:30">
      <c r="B2560" s="66" t="e">
        <f>LEFT(VLOOKUP(K2560,'TCon08 al 2019-02-26'!$A$1:$H$68,6,0),6)</f>
        <v>#N/A</v>
      </c>
      <c r="C2560" s="66" t="e">
        <f t="shared" si="175"/>
        <v>#N/A</v>
      </c>
      <c r="D2560" s="66" t="e">
        <f>VLOOKUP(K2560,'TCon08 al 2019-02-26'!$A$1:$H$68,8,0)</f>
        <v>#N/A</v>
      </c>
      <c r="E2560" s="221">
        <f t="shared" si="176"/>
        <v>1900</v>
      </c>
      <c r="F2560" s="66">
        <f t="shared" si="173"/>
        <v>0</v>
      </c>
      <c r="G2560" s="10" t="str">
        <f t="shared" si="174"/>
        <v>19000</v>
      </c>
      <c r="H2560" s="232"/>
      <c r="I2560" s="232"/>
      <c r="J2560" s="232"/>
      <c r="K2560" s="232"/>
      <c r="L2560" s="232"/>
      <c r="M2560" s="233"/>
      <c r="N2560" s="241"/>
      <c r="O2560" s="241"/>
      <c r="P2560" s="242"/>
      <c r="Q2560" s="234"/>
      <c r="R2560" s="235"/>
      <c r="S2560" s="232"/>
      <c r="T2560" s="234"/>
      <c r="U2560" s="234"/>
      <c r="V2560" s="235"/>
      <c r="W2560" s="232"/>
      <c r="X2560" s="232"/>
      <c r="Y2560" s="235"/>
      <c r="Z2560" s="232"/>
      <c r="AA2560" s="232"/>
      <c r="AB2560" s="232"/>
      <c r="AC2560" s="232"/>
      <c r="AD2560" s="269"/>
    </row>
    <row r="2561" spans="2:30">
      <c r="B2561" s="66" t="e">
        <f>LEFT(VLOOKUP(K2561,'TCon08 al 2019-02-26'!$A$1:$H$68,6,0),6)</f>
        <v>#N/A</v>
      </c>
      <c r="C2561" s="66" t="e">
        <f t="shared" si="175"/>
        <v>#N/A</v>
      </c>
      <c r="D2561" s="66" t="e">
        <f>VLOOKUP(K2561,'TCon08 al 2019-02-26'!$A$1:$H$68,8,0)</f>
        <v>#N/A</v>
      </c>
      <c r="E2561" s="221">
        <f t="shared" si="176"/>
        <v>1900</v>
      </c>
      <c r="F2561" s="66">
        <f t="shared" si="173"/>
        <v>0</v>
      </c>
      <c r="G2561" s="10" t="str">
        <f t="shared" si="174"/>
        <v>19000</v>
      </c>
      <c r="H2561" s="232"/>
      <c r="I2561" s="232"/>
      <c r="J2561" s="232"/>
      <c r="K2561" s="232"/>
      <c r="L2561" s="232"/>
      <c r="M2561" s="233"/>
      <c r="N2561" s="241"/>
      <c r="O2561" s="241"/>
      <c r="P2561" s="242"/>
      <c r="Q2561" s="234"/>
      <c r="R2561" s="235"/>
      <c r="S2561" s="232"/>
      <c r="T2561" s="234"/>
      <c r="U2561" s="234"/>
      <c r="V2561" s="235"/>
      <c r="W2561" s="232"/>
      <c r="X2561" s="232"/>
      <c r="Y2561" s="235"/>
      <c r="Z2561" s="232"/>
      <c r="AA2561" s="232"/>
      <c r="AB2561" s="232"/>
      <c r="AC2561" s="232"/>
      <c r="AD2561" s="269"/>
    </row>
    <row r="2562" spans="2:30">
      <c r="B2562" s="66" t="e">
        <f>LEFT(VLOOKUP(K2562,'TCon08 al 2019-02-26'!$A$1:$H$68,6,0),6)</f>
        <v>#N/A</v>
      </c>
      <c r="C2562" s="66" t="e">
        <f t="shared" si="175"/>
        <v>#N/A</v>
      </c>
      <c r="D2562" s="66" t="e">
        <f>VLOOKUP(K2562,'TCon08 al 2019-02-26'!$A$1:$H$68,8,0)</f>
        <v>#N/A</v>
      </c>
      <c r="E2562" s="221">
        <f t="shared" si="176"/>
        <v>1900</v>
      </c>
      <c r="F2562" s="66">
        <f t="shared" si="173"/>
        <v>0</v>
      </c>
      <c r="G2562" s="10" t="str">
        <f t="shared" si="174"/>
        <v>19000</v>
      </c>
      <c r="H2562" s="232"/>
      <c r="I2562" s="232"/>
      <c r="J2562" s="232"/>
      <c r="K2562" s="232"/>
      <c r="L2562" s="232"/>
      <c r="M2562" s="233"/>
      <c r="N2562" s="241"/>
      <c r="O2562" s="241"/>
      <c r="P2562" s="242"/>
      <c r="Q2562" s="234"/>
      <c r="R2562" s="235"/>
      <c r="S2562" s="232"/>
      <c r="T2562" s="234"/>
      <c r="U2562" s="234"/>
      <c r="V2562" s="235"/>
      <c r="W2562" s="232"/>
      <c r="X2562" s="232"/>
      <c r="Y2562" s="235"/>
      <c r="Z2562" s="232"/>
      <c r="AA2562" s="232"/>
      <c r="AB2562" s="232"/>
      <c r="AC2562" s="232"/>
      <c r="AD2562" s="269"/>
    </row>
    <row r="2563" spans="2:30">
      <c r="B2563" s="66" t="e">
        <f>LEFT(VLOOKUP(K2563,'TCon08 al 2019-02-26'!$A$1:$H$68,6,0),6)</f>
        <v>#N/A</v>
      </c>
      <c r="C2563" s="66" t="e">
        <f t="shared" si="175"/>
        <v>#N/A</v>
      </c>
      <c r="D2563" s="66" t="e">
        <f>VLOOKUP(K2563,'TCon08 al 2019-02-26'!$A$1:$H$68,8,0)</f>
        <v>#N/A</v>
      </c>
      <c r="E2563" s="221">
        <f t="shared" si="176"/>
        <v>1900</v>
      </c>
      <c r="F2563" s="66">
        <f t="shared" si="173"/>
        <v>0</v>
      </c>
      <c r="G2563" s="10" t="str">
        <f t="shared" si="174"/>
        <v>19000</v>
      </c>
      <c r="H2563" s="232"/>
      <c r="I2563" s="232"/>
      <c r="J2563" s="232"/>
      <c r="K2563" s="232"/>
      <c r="L2563" s="232"/>
      <c r="M2563" s="233"/>
      <c r="N2563" s="241"/>
      <c r="O2563" s="241"/>
      <c r="P2563" s="242"/>
      <c r="Q2563" s="234"/>
      <c r="R2563" s="235"/>
      <c r="S2563" s="232"/>
      <c r="T2563" s="234"/>
      <c r="U2563" s="234"/>
      <c r="V2563" s="235"/>
      <c r="W2563" s="232"/>
      <c r="X2563" s="232"/>
      <c r="Y2563" s="235"/>
      <c r="Z2563" s="232"/>
      <c r="AA2563" s="232"/>
      <c r="AB2563" s="232"/>
      <c r="AC2563" s="232"/>
      <c r="AD2563" s="269"/>
    </row>
    <row r="2564" spans="2:30">
      <c r="B2564" s="66" t="e">
        <f>LEFT(VLOOKUP(K2564,'TCon08 al 2019-02-26'!$A$1:$H$68,6,0),6)</f>
        <v>#N/A</v>
      </c>
      <c r="C2564" s="66" t="e">
        <f t="shared" si="175"/>
        <v>#N/A</v>
      </c>
      <c r="D2564" s="66" t="e">
        <f>VLOOKUP(K2564,'TCon08 al 2019-02-26'!$A$1:$H$68,8,0)</f>
        <v>#N/A</v>
      </c>
      <c r="E2564" s="221">
        <f t="shared" si="176"/>
        <v>1900</v>
      </c>
      <c r="F2564" s="66">
        <f t="shared" si="173"/>
        <v>0</v>
      </c>
      <c r="G2564" s="10" t="str">
        <f t="shared" si="174"/>
        <v>19000</v>
      </c>
      <c r="H2564" s="232"/>
      <c r="I2564" s="232"/>
      <c r="J2564" s="232"/>
      <c r="K2564" s="232"/>
      <c r="L2564" s="232"/>
      <c r="M2564" s="233"/>
      <c r="N2564" s="241"/>
      <c r="O2564" s="241"/>
      <c r="P2564" s="242"/>
      <c r="Q2564" s="234"/>
      <c r="R2564" s="235"/>
      <c r="S2564" s="232"/>
      <c r="T2564" s="234"/>
      <c r="U2564" s="234"/>
      <c r="V2564" s="235"/>
      <c r="W2564" s="232"/>
      <c r="X2564" s="232"/>
      <c r="Y2564" s="235"/>
      <c r="Z2564" s="232"/>
      <c r="AA2564" s="232"/>
      <c r="AB2564" s="232"/>
      <c r="AC2564" s="232"/>
      <c r="AD2564" s="269"/>
    </row>
    <row r="2565" spans="2:30">
      <c r="B2565" s="66" t="e">
        <f>LEFT(VLOOKUP(K2565,'TCon08 al 2019-02-26'!$A$1:$H$68,6,0),6)</f>
        <v>#N/A</v>
      </c>
      <c r="C2565" s="66" t="e">
        <f t="shared" si="175"/>
        <v>#N/A</v>
      </c>
      <c r="D2565" s="66" t="e">
        <f>VLOOKUP(K2565,'TCon08 al 2019-02-26'!$A$1:$H$68,8,0)</f>
        <v>#N/A</v>
      </c>
      <c r="E2565" s="221">
        <f t="shared" si="176"/>
        <v>1900</v>
      </c>
      <c r="F2565" s="66">
        <f t="shared" ref="F2565:F2628" si="177">+IF(J2565=0,0,MONTH(J2565))</f>
        <v>0</v>
      </c>
      <c r="G2565" s="10" t="str">
        <f t="shared" ref="G2565:G2628" si="178">+E2565&amp;F2565</f>
        <v>19000</v>
      </c>
      <c r="H2565" s="232"/>
      <c r="I2565" s="232"/>
      <c r="J2565" s="232"/>
      <c r="K2565" s="232"/>
      <c r="L2565" s="232"/>
      <c r="M2565" s="233"/>
      <c r="N2565" s="241"/>
      <c r="O2565" s="241"/>
      <c r="P2565" s="242"/>
      <c r="Q2565" s="234"/>
      <c r="R2565" s="235"/>
      <c r="S2565" s="232"/>
      <c r="T2565" s="234"/>
      <c r="U2565" s="234"/>
      <c r="V2565" s="235"/>
      <c r="W2565" s="232"/>
      <c r="X2565" s="232"/>
      <c r="Y2565" s="235"/>
      <c r="Z2565" s="232"/>
      <c r="AA2565" s="232"/>
      <c r="AB2565" s="232"/>
      <c r="AC2565" s="232"/>
      <c r="AD2565" s="269"/>
    </row>
    <row r="2566" spans="2:30">
      <c r="B2566" s="66" t="e">
        <f>LEFT(VLOOKUP(K2566,'TCon08 al 2019-02-26'!$A$1:$H$68,6,0),6)</f>
        <v>#N/A</v>
      </c>
      <c r="C2566" s="66" t="e">
        <f t="shared" si="175"/>
        <v>#N/A</v>
      </c>
      <c r="D2566" s="66" t="e">
        <f>VLOOKUP(K2566,'TCon08 al 2019-02-26'!$A$1:$H$68,8,0)</f>
        <v>#N/A</v>
      </c>
      <c r="E2566" s="221">
        <f t="shared" si="176"/>
        <v>1900</v>
      </c>
      <c r="F2566" s="66">
        <f t="shared" si="177"/>
        <v>0</v>
      </c>
      <c r="G2566" s="10" t="str">
        <f t="shared" si="178"/>
        <v>19000</v>
      </c>
      <c r="H2566" s="232"/>
      <c r="I2566" s="232"/>
      <c r="J2566" s="232"/>
      <c r="K2566" s="232"/>
      <c r="L2566" s="232"/>
      <c r="M2566" s="233"/>
      <c r="N2566" s="241"/>
      <c r="O2566" s="241"/>
      <c r="P2566" s="242"/>
      <c r="Q2566" s="234"/>
      <c r="R2566" s="235"/>
      <c r="S2566" s="232"/>
      <c r="T2566" s="234"/>
      <c r="U2566" s="234"/>
      <c r="V2566" s="235"/>
      <c r="W2566" s="232"/>
      <c r="X2566" s="232"/>
      <c r="Y2566" s="235"/>
      <c r="Z2566" s="232"/>
      <c r="AA2566" s="232"/>
      <c r="AB2566" s="232"/>
      <c r="AC2566" s="232"/>
      <c r="AD2566" s="269"/>
    </row>
    <row r="2567" spans="2:30">
      <c r="B2567" s="66" t="e">
        <f>LEFT(VLOOKUP(K2567,'TCon08 al 2019-02-26'!$A$1:$H$68,6,0),6)</f>
        <v>#N/A</v>
      </c>
      <c r="C2567" s="66" t="e">
        <f t="shared" si="175"/>
        <v>#N/A</v>
      </c>
      <c r="D2567" s="66" t="e">
        <f>VLOOKUP(K2567,'TCon08 al 2019-02-26'!$A$1:$H$68,8,0)</f>
        <v>#N/A</v>
      </c>
      <c r="E2567" s="221">
        <f t="shared" si="176"/>
        <v>1900</v>
      </c>
      <c r="F2567" s="66">
        <f t="shared" si="177"/>
        <v>0</v>
      </c>
      <c r="G2567" s="10" t="str">
        <f t="shared" si="178"/>
        <v>19000</v>
      </c>
      <c r="H2567" s="232"/>
      <c r="I2567" s="232"/>
      <c r="J2567" s="232"/>
      <c r="K2567" s="232"/>
      <c r="L2567" s="232"/>
      <c r="M2567" s="233"/>
      <c r="N2567" s="241"/>
      <c r="O2567" s="241"/>
      <c r="P2567" s="242"/>
      <c r="Q2567" s="234"/>
      <c r="R2567" s="235"/>
      <c r="S2567" s="232"/>
      <c r="T2567" s="234"/>
      <c r="U2567" s="234"/>
      <c r="V2567" s="235"/>
      <c r="W2567" s="232"/>
      <c r="X2567" s="232"/>
      <c r="Y2567" s="235"/>
      <c r="Z2567" s="232"/>
      <c r="AA2567" s="232"/>
      <c r="AB2567" s="232"/>
      <c r="AC2567" s="232"/>
      <c r="AD2567" s="269"/>
    </row>
    <row r="2568" spans="2:30">
      <c r="B2568" s="66" t="e">
        <f>LEFT(VLOOKUP(K2568,'TCon08 al 2019-02-26'!$A$1:$H$68,6,0),6)</f>
        <v>#N/A</v>
      </c>
      <c r="C2568" s="66" t="e">
        <f t="shared" si="175"/>
        <v>#N/A</v>
      </c>
      <c r="D2568" s="66" t="e">
        <f>VLOOKUP(K2568,'TCon08 al 2019-02-26'!$A$1:$H$68,8,0)</f>
        <v>#N/A</v>
      </c>
      <c r="E2568" s="221">
        <f t="shared" si="176"/>
        <v>1900</v>
      </c>
      <c r="F2568" s="66">
        <f t="shared" si="177"/>
        <v>0</v>
      </c>
      <c r="G2568" s="10" t="str">
        <f t="shared" si="178"/>
        <v>19000</v>
      </c>
      <c r="H2568" s="232"/>
      <c r="I2568" s="232"/>
      <c r="J2568" s="232"/>
      <c r="K2568" s="232"/>
      <c r="L2568" s="232"/>
      <c r="M2568" s="233"/>
      <c r="N2568" s="241"/>
      <c r="O2568" s="241"/>
      <c r="P2568" s="242"/>
      <c r="Q2568" s="234"/>
      <c r="R2568" s="235"/>
      <c r="S2568" s="232"/>
      <c r="T2568" s="234"/>
      <c r="U2568" s="234"/>
      <c r="V2568" s="235"/>
      <c r="W2568" s="232"/>
      <c r="X2568" s="232"/>
      <c r="Y2568" s="235"/>
      <c r="Z2568" s="232"/>
      <c r="AA2568" s="232"/>
      <c r="AB2568" s="232"/>
      <c r="AC2568" s="232"/>
      <c r="AD2568" s="269"/>
    </row>
    <row r="2569" spans="2:30">
      <c r="B2569" s="66" t="e">
        <f>LEFT(VLOOKUP(K2569,'TCon08 al 2019-02-26'!$A$1:$H$68,6,0),6)</f>
        <v>#N/A</v>
      </c>
      <c r="C2569" s="66" t="e">
        <f t="shared" si="175"/>
        <v>#N/A</v>
      </c>
      <c r="D2569" s="66" t="e">
        <f>VLOOKUP(K2569,'TCon08 al 2019-02-26'!$A$1:$H$68,8,0)</f>
        <v>#N/A</v>
      </c>
      <c r="E2569" s="221">
        <f t="shared" si="176"/>
        <v>1900</v>
      </c>
      <c r="F2569" s="66">
        <f t="shared" si="177"/>
        <v>0</v>
      </c>
      <c r="G2569" s="10" t="str">
        <f t="shared" si="178"/>
        <v>19000</v>
      </c>
      <c r="H2569" s="232"/>
      <c r="I2569" s="232"/>
      <c r="J2569" s="232"/>
      <c r="K2569" s="232"/>
      <c r="L2569" s="232"/>
      <c r="M2569" s="233"/>
      <c r="N2569" s="241"/>
      <c r="O2569" s="241"/>
      <c r="P2569" s="242"/>
      <c r="Q2569" s="234"/>
      <c r="R2569" s="235"/>
      <c r="S2569" s="232"/>
      <c r="T2569" s="234"/>
      <c r="U2569" s="234"/>
      <c r="V2569" s="235"/>
      <c r="W2569" s="232"/>
      <c r="X2569" s="232"/>
      <c r="Y2569" s="235"/>
      <c r="Z2569" s="232"/>
      <c r="AA2569" s="232"/>
      <c r="AB2569" s="232"/>
      <c r="AC2569" s="232"/>
      <c r="AD2569" s="269"/>
    </row>
    <row r="2570" spans="2:30">
      <c r="B2570" s="66" t="e">
        <f>LEFT(VLOOKUP(K2570,'TCon08 al 2019-02-26'!$A$1:$H$68,6,0),6)</f>
        <v>#N/A</v>
      </c>
      <c r="C2570" s="66" t="e">
        <f t="shared" si="175"/>
        <v>#N/A</v>
      </c>
      <c r="D2570" s="66" t="e">
        <f>VLOOKUP(K2570,'TCon08 al 2019-02-26'!$A$1:$H$68,8,0)</f>
        <v>#N/A</v>
      </c>
      <c r="E2570" s="221">
        <f t="shared" si="176"/>
        <v>1900</v>
      </c>
      <c r="F2570" s="66">
        <f t="shared" si="177"/>
        <v>0</v>
      </c>
      <c r="G2570" s="10" t="str">
        <f t="shared" si="178"/>
        <v>19000</v>
      </c>
      <c r="H2570" s="232"/>
      <c r="I2570" s="232"/>
      <c r="J2570" s="232"/>
      <c r="K2570" s="232"/>
      <c r="L2570" s="232"/>
      <c r="M2570" s="233"/>
      <c r="N2570" s="241"/>
      <c r="O2570" s="241"/>
      <c r="P2570" s="242"/>
      <c r="Q2570" s="234"/>
      <c r="R2570" s="235"/>
      <c r="S2570" s="232"/>
      <c r="T2570" s="234"/>
      <c r="U2570" s="234"/>
      <c r="V2570" s="235"/>
      <c r="W2570" s="232"/>
      <c r="X2570" s="232"/>
      <c r="Y2570" s="235"/>
      <c r="Z2570" s="232"/>
      <c r="AA2570" s="232"/>
      <c r="AB2570" s="232"/>
      <c r="AC2570" s="232"/>
      <c r="AD2570" s="269"/>
    </row>
    <row r="2571" spans="2:30">
      <c r="B2571" s="66" t="e">
        <f>LEFT(VLOOKUP(K2571,'TCon08 al 2019-02-26'!$A$1:$H$68,6,0),6)</f>
        <v>#N/A</v>
      </c>
      <c r="C2571" s="66" t="e">
        <f t="shared" si="175"/>
        <v>#N/A</v>
      </c>
      <c r="D2571" s="66" t="e">
        <f>VLOOKUP(K2571,'TCon08 al 2019-02-26'!$A$1:$H$68,8,0)</f>
        <v>#N/A</v>
      </c>
      <c r="E2571" s="221">
        <f t="shared" si="176"/>
        <v>1900</v>
      </c>
      <c r="F2571" s="66">
        <f t="shared" si="177"/>
        <v>0</v>
      </c>
      <c r="G2571" s="10" t="str">
        <f t="shared" si="178"/>
        <v>19000</v>
      </c>
      <c r="H2571" s="232"/>
      <c r="I2571" s="232"/>
      <c r="J2571" s="232"/>
      <c r="K2571" s="232"/>
      <c r="L2571" s="232"/>
      <c r="M2571" s="233"/>
      <c r="N2571" s="241"/>
      <c r="O2571" s="241"/>
      <c r="P2571" s="242"/>
      <c r="Q2571" s="234"/>
      <c r="R2571" s="235"/>
      <c r="S2571" s="232"/>
      <c r="T2571" s="234"/>
      <c r="U2571" s="234"/>
      <c r="V2571" s="235"/>
      <c r="W2571" s="232"/>
      <c r="X2571" s="232"/>
      <c r="Y2571" s="235"/>
      <c r="Z2571" s="232"/>
      <c r="AA2571" s="232"/>
      <c r="AB2571" s="232"/>
      <c r="AC2571" s="232"/>
      <c r="AD2571" s="269"/>
    </row>
    <row r="2572" spans="2:30">
      <c r="B2572" s="66" t="e">
        <f>LEFT(VLOOKUP(K2572,'TCon08 al 2019-02-26'!$A$1:$H$68,6,0),6)</f>
        <v>#N/A</v>
      </c>
      <c r="C2572" s="66" t="e">
        <f t="shared" si="175"/>
        <v>#N/A</v>
      </c>
      <c r="D2572" s="66" t="e">
        <f>VLOOKUP(K2572,'TCon08 al 2019-02-26'!$A$1:$H$68,8,0)</f>
        <v>#N/A</v>
      </c>
      <c r="E2572" s="221">
        <f t="shared" si="176"/>
        <v>1900</v>
      </c>
      <c r="F2572" s="66">
        <f t="shared" si="177"/>
        <v>0</v>
      </c>
      <c r="G2572" s="10" t="str">
        <f t="shared" si="178"/>
        <v>19000</v>
      </c>
      <c r="H2572" s="232"/>
      <c r="I2572" s="232"/>
      <c r="J2572" s="232"/>
      <c r="K2572" s="232"/>
      <c r="L2572" s="232"/>
      <c r="M2572" s="233"/>
      <c r="N2572" s="241"/>
      <c r="O2572" s="241"/>
      <c r="P2572" s="242"/>
      <c r="Q2572" s="234"/>
      <c r="R2572" s="235"/>
      <c r="S2572" s="232"/>
      <c r="T2572" s="234"/>
      <c r="U2572" s="234"/>
      <c r="V2572" s="235"/>
      <c r="W2572" s="232"/>
      <c r="X2572" s="232"/>
      <c r="Y2572" s="235"/>
      <c r="Z2572" s="232"/>
      <c r="AA2572" s="232"/>
      <c r="AB2572" s="232"/>
      <c r="AC2572" s="232"/>
      <c r="AD2572" s="269"/>
    </row>
    <row r="2573" spans="2:30">
      <c r="B2573" s="66" t="e">
        <f>LEFT(VLOOKUP(K2573,'TCon08 al 2019-02-26'!$A$1:$H$68,6,0),6)</f>
        <v>#N/A</v>
      </c>
      <c r="C2573" s="66" t="e">
        <f t="shared" si="175"/>
        <v>#N/A</v>
      </c>
      <c r="D2573" s="66" t="e">
        <f>VLOOKUP(K2573,'TCon08 al 2019-02-26'!$A$1:$H$68,8,0)</f>
        <v>#N/A</v>
      </c>
      <c r="E2573" s="221">
        <f t="shared" si="176"/>
        <v>1900</v>
      </c>
      <c r="F2573" s="66">
        <f t="shared" si="177"/>
        <v>0</v>
      </c>
      <c r="G2573" s="10" t="str">
        <f t="shared" si="178"/>
        <v>19000</v>
      </c>
      <c r="H2573" s="232"/>
      <c r="I2573" s="232"/>
      <c r="J2573" s="232"/>
      <c r="K2573" s="232"/>
      <c r="L2573" s="232"/>
      <c r="M2573" s="233"/>
      <c r="N2573" s="241"/>
      <c r="O2573" s="241"/>
      <c r="P2573" s="242"/>
      <c r="Q2573" s="234"/>
      <c r="R2573" s="235"/>
      <c r="S2573" s="232"/>
      <c r="T2573" s="234"/>
      <c r="U2573" s="234"/>
      <c r="V2573" s="235"/>
      <c r="W2573" s="232"/>
      <c r="X2573" s="232"/>
      <c r="Y2573" s="235"/>
      <c r="Z2573" s="232"/>
      <c r="AA2573" s="232"/>
      <c r="AB2573" s="232"/>
      <c r="AC2573" s="232"/>
      <c r="AD2573" s="269"/>
    </row>
    <row r="2574" spans="2:30">
      <c r="B2574" s="66" t="e">
        <f>LEFT(VLOOKUP(K2574,'TCon08 al 2019-02-26'!$A$1:$H$68,6,0),6)</f>
        <v>#N/A</v>
      </c>
      <c r="C2574" s="66" t="e">
        <f t="shared" si="175"/>
        <v>#N/A</v>
      </c>
      <c r="D2574" s="66" t="e">
        <f>VLOOKUP(K2574,'TCon08 al 2019-02-26'!$A$1:$H$68,8,0)</f>
        <v>#N/A</v>
      </c>
      <c r="E2574" s="221">
        <f t="shared" si="176"/>
        <v>1900</v>
      </c>
      <c r="F2574" s="66">
        <f t="shared" si="177"/>
        <v>0</v>
      </c>
      <c r="G2574" s="10" t="str">
        <f t="shared" si="178"/>
        <v>19000</v>
      </c>
      <c r="H2574" s="232"/>
      <c r="I2574" s="232"/>
      <c r="J2574" s="232"/>
      <c r="K2574" s="232"/>
      <c r="L2574" s="232"/>
      <c r="M2574" s="233"/>
      <c r="N2574" s="241"/>
      <c r="O2574" s="241"/>
      <c r="P2574" s="242"/>
      <c r="Q2574" s="234"/>
      <c r="R2574" s="235"/>
      <c r="S2574" s="232"/>
      <c r="T2574" s="234"/>
      <c r="U2574" s="234"/>
      <c r="V2574" s="235"/>
      <c r="W2574" s="232"/>
      <c r="X2574" s="232"/>
      <c r="Y2574" s="235"/>
      <c r="Z2574" s="232"/>
      <c r="AA2574" s="232"/>
      <c r="AB2574" s="232"/>
      <c r="AC2574" s="232"/>
      <c r="AD2574" s="269"/>
    </row>
    <row r="2575" spans="2:30">
      <c r="B2575" s="66" t="e">
        <f>LEFT(VLOOKUP(K2575,'TCon08 al 2019-02-26'!$A$1:$H$68,6,0),6)</f>
        <v>#N/A</v>
      </c>
      <c r="C2575" s="66" t="e">
        <f t="shared" si="175"/>
        <v>#N/A</v>
      </c>
      <c r="D2575" s="66" t="e">
        <f>VLOOKUP(K2575,'TCon08 al 2019-02-26'!$A$1:$H$68,8,0)</f>
        <v>#N/A</v>
      </c>
      <c r="E2575" s="221">
        <f t="shared" si="176"/>
        <v>1900</v>
      </c>
      <c r="F2575" s="66">
        <f t="shared" si="177"/>
        <v>0</v>
      </c>
      <c r="G2575" s="10" t="str">
        <f t="shared" si="178"/>
        <v>19000</v>
      </c>
      <c r="H2575" s="232"/>
      <c r="I2575" s="232"/>
      <c r="J2575" s="232"/>
      <c r="K2575" s="232"/>
      <c r="L2575" s="232"/>
      <c r="M2575" s="233"/>
      <c r="N2575" s="241"/>
      <c r="O2575" s="241"/>
      <c r="P2575" s="242"/>
      <c r="Q2575" s="234"/>
      <c r="R2575" s="235"/>
      <c r="S2575" s="232"/>
      <c r="T2575" s="234"/>
      <c r="U2575" s="234"/>
      <c r="V2575" s="235"/>
      <c r="W2575" s="232"/>
      <c r="X2575" s="232"/>
      <c r="Y2575" s="235"/>
      <c r="Z2575" s="232"/>
      <c r="AA2575" s="232"/>
      <c r="AB2575" s="232"/>
      <c r="AC2575" s="232"/>
      <c r="AD2575" s="269"/>
    </row>
    <row r="2576" spans="2:30">
      <c r="B2576" s="66" t="e">
        <f>LEFT(VLOOKUP(K2576,'TCon08 al 2019-02-26'!$A$1:$H$68,6,0),6)</f>
        <v>#N/A</v>
      </c>
      <c r="C2576" s="66" t="e">
        <f t="shared" si="175"/>
        <v>#N/A</v>
      </c>
      <c r="D2576" s="66" t="e">
        <f>VLOOKUP(K2576,'TCon08 al 2019-02-26'!$A$1:$H$68,8,0)</f>
        <v>#N/A</v>
      </c>
      <c r="E2576" s="221">
        <f t="shared" si="176"/>
        <v>1900</v>
      </c>
      <c r="F2576" s="66">
        <f t="shared" si="177"/>
        <v>0</v>
      </c>
      <c r="G2576" s="10" t="str">
        <f t="shared" si="178"/>
        <v>19000</v>
      </c>
      <c r="H2576" s="232"/>
      <c r="I2576" s="232"/>
      <c r="J2576" s="232"/>
      <c r="K2576" s="232"/>
      <c r="L2576" s="232"/>
      <c r="M2576" s="233"/>
      <c r="N2576" s="241"/>
      <c r="O2576" s="241"/>
      <c r="P2576" s="242"/>
      <c r="Q2576" s="234"/>
      <c r="R2576" s="235"/>
      <c r="S2576" s="232"/>
      <c r="T2576" s="234"/>
      <c r="U2576" s="234"/>
      <c r="V2576" s="235"/>
      <c r="W2576" s="232"/>
      <c r="X2576" s="232"/>
      <c r="Y2576" s="235"/>
      <c r="Z2576" s="232"/>
      <c r="AA2576" s="232"/>
      <c r="AB2576" s="232"/>
      <c r="AC2576" s="232"/>
      <c r="AD2576" s="269"/>
    </row>
    <row r="2577" spans="2:30">
      <c r="B2577" s="66" t="e">
        <f>LEFT(VLOOKUP(K2577,'TCon08 al 2019-02-26'!$A$1:$H$68,6,0),6)</f>
        <v>#N/A</v>
      </c>
      <c r="C2577" s="66" t="e">
        <f t="shared" si="175"/>
        <v>#N/A</v>
      </c>
      <c r="D2577" s="66" t="e">
        <f>VLOOKUP(K2577,'TCon08 al 2019-02-26'!$A$1:$H$68,8,0)</f>
        <v>#N/A</v>
      </c>
      <c r="E2577" s="221">
        <f t="shared" si="176"/>
        <v>1900</v>
      </c>
      <c r="F2577" s="66">
        <f t="shared" si="177"/>
        <v>0</v>
      </c>
      <c r="G2577" s="10" t="str">
        <f t="shared" si="178"/>
        <v>19000</v>
      </c>
      <c r="H2577" s="232"/>
      <c r="I2577" s="232"/>
      <c r="J2577" s="232"/>
      <c r="K2577" s="232"/>
      <c r="L2577" s="232"/>
      <c r="M2577" s="233"/>
      <c r="N2577" s="241"/>
      <c r="O2577" s="241"/>
      <c r="P2577" s="242"/>
      <c r="Q2577" s="234"/>
      <c r="R2577" s="235"/>
      <c r="S2577" s="232"/>
      <c r="T2577" s="234"/>
      <c r="U2577" s="234"/>
      <c r="V2577" s="235"/>
      <c r="W2577" s="232"/>
      <c r="X2577" s="232"/>
      <c r="Y2577" s="235"/>
      <c r="Z2577" s="232"/>
      <c r="AA2577" s="232"/>
      <c r="AB2577" s="232"/>
      <c r="AC2577" s="232"/>
      <c r="AD2577" s="269"/>
    </row>
    <row r="2578" spans="2:30">
      <c r="B2578" s="66" t="e">
        <f>LEFT(VLOOKUP(K2578,'TCon08 al 2019-02-26'!$A$1:$H$68,6,0),6)</f>
        <v>#N/A</v>
      </c>
      <c r="C2578" s="66" t="e">
        <f t="shared" si="175"/>
        <v>#N/A</v>
      </c>
      <c r="D2578" s="66" t="e">
        <f>VLOOKUP(K2578,'TCon08 al 2019-02-26'!$A$1:$H$68,8,0)</f>
        <v>#N/A</v>
      </c>
      <c r="E2578" s="221">
        <f t="shared" si="176"/>
        <v>1900</v>
      </c>
      <c r="F2578" s="66">
        <f t="shared" si="177"/>
        <v>0</v>
      </c>
      <c r="G2578" s="10" t="str">
        <f t="shared" si="178"/>
        <v>19000</v>
      </c>
      <c r="H2578" s="232"/>
      <c r="I2578" s="232"/>
      <c r="J2578" s="232"/>
      <c r="K2578" s="232"/>
      <c r="L2578" s="232"/>
      <c r="M2578" s="233"/>
      <c r="N2578" s="241"/>
      <c r="O2578" s="241"/>
      <c r="P2578" s="242"/>
      <c r="Q2578" s="234"/>
      <c r="R2578" s="235"/>
      <c r="S2578" s="232"/>
      <c r="T2578" s="234"/>
      <c r="U2578" s="234"/>
      <c r="V2578" s="235"/>
      <c r="W2578" s="232"/>
      <c r="X2578" s="232"/>
      <c r="Y2578" s="235"/>
      <c r="Z2578" s="232"/>
      <c r="AA2578" s="232"/>
      <c r="AB2578" s="232"/>
      <c r="AC2578" s="232"/>
      <c r="AD2578" s="269"/>
    </row>
    <row r="2579" spans="2:30">
      <c r="B2579" s="66" t="e">
        <f>LEFT(VLOOKUP(K2579,'TCon08 al 2019-02-26'!$A$1:$H$68,6,0),6)</f>
        <v>#N/A</v>
      </c>
      <c r="C2579" s="66" t="e">
        <f t="shared" si="175"/>
        <v>#N/A</v>
      </c>
      <c r="D2579" s="66" t="e">
        <f>VLOOKUP(K2579,'TCon08 al 2019-02-26'!$A$1:$H$68,8,0)</f>
        <v>#N/A</v>
      </c>
      <c r="E2579" s="221">
        <f t="shared" si="176"/>
        <v>1900</v>
      </c>
      <c r="F2579" s="66">
        <f t="shared" si="177"/>
        <v>0</v>
      </c>
      <c r="G2579" s="10" t="str">
        <f t="shared" si="178"/>
        <v>19000</v>
      </c>
      <c r="H2579" s="232"/>
      <c r="I2579" s="232"/>
      <c r="J2579" s="232"/>
      <c r="K2579" s="232"/>
      <c r="L2579" s="232"/>
      <c r="M2579" s="233"/>
      <c r="N2579" s="241"/>
      <c r="O2579" s="241"/>
      <c r="P2579" s="242"/>
      <c r="Q2579" s="234"/>
      <c r="R2579" s="235"/>
      <c r="S2579" s="232"/>
      <c r="T2579" s="234"/>
      <c r="U2579" s="234"/>
      <c r="V2579" s="235"/>
      <c r="W2579" s="232"/>
      <c r="X2579" s="232"/>
      <c r="Y2579" s="235"/>
      <c r="Z2579" s="232"/>
      <c r="AA2579" s="232"/>
      <c r="AB2579" s="232"/>
      <c r="AC2579" s="232"/>
      <c r="AD2579" s="269"/>
    </row>
    <row r="2580" spans="2:30">
      <c r="B2580" s="66" t="e">
        <f>LEFT(VLOOKUP(K2580,'TCon08 al 2019-02-26'!$A$1:$H$68,6,0),6)</f>
        <v>#N/A</v>
      </c>
      <c r="C2580" s="66" t="e">
        <f t="shared" si="175"/>
        <v>#N/A</v>
      </c>
      <c r="D2580" s="66" t="e">
        <f>VLOOKUP(K2580,'TCon08 al 2019-02-26'!$A$1:$H$68,8,0)</f>
        <v>#N/A</v>
      </c>
      <c r="E2580" s="221">
        <f t="shared" si="176"/>
        <v>1900</v>
      </c>
      <c r="F2580" s="66">
        <f t="shared" si="177"/>
        <v>0</v>
      </c>
      <c r="G2580" s="10" t="str">
        <f t="shared" si="178"/>
        <v>19000</v>
      </c>
      <c r="H2580" s="232"/>
      <c r="I2580" s="232"/>
      <c r="J2580" s="232"/>
      <c r="K2580" s="232"/>
      <c r="L2580" s="232"/>
      <c r="M2580" s="233"/>
      <c r="N2580" s="241"/>
      <c r="O2580" s="241"/>
      <c r="P2580" s="242"/>
      <c r="Q2580" s="234"/>
      <c r="R2580" s="235"/>
      <c r="S2580" s="232"/>
      <c r="T2580" s="234"/>
      <c r="U2580" s="234"/>
      <c r="V2580" s="235"/>
      <c r="W2580" s="232"/>
      <c r="X2580" s="232"/>
      <c r="Y2580" s="235"/>
      <c r="Z2580" s="232"/>
      <c r="AA2580" s="232"/>
      <c r="AB2580" s="232"/>
      <c r="AC2580" s="232"/>
      <c r="AD2580" s="269"/>
    </row>
    <row r="2581" spans="2:30">
      <c r="B2581" s="66" t="e">
        <f>LEFT(VLOOKUP(K2581,'TCon08 al 2019-02-26'!$A$1:$H$68,6,0),6)</f>
        <v>#N/A</v>
      </c>
      <c r="C2581" s="66" t="e">
        <f t="shared" si="175"/>
        <v>#N/A</v>
      </c>
      <c r="D2581" s="66" t="e">
        <f>VLOOKUP(K2581,'TCon08 al 2019-02-26'!$A$1:$H$68,8,0)</f>
        <v>#N/A</v>
      </c>
      <c r="E2581" s="221">
        <f t="shared" si="176"/>
        <v>1900</v>
      </c>
      <c r="F2581" s="66">
        <f t="shared" si="177"/>
        <v>0</v>
      </c>
      <c r="G2581" s="10" t="str">
        <f t="shared" si="178"/>
        <v>19000</v>
      </c>
      <c r="H2581" s="232"/>
      <c r="I2581" s="232"/>
      <c r="J2581" s="232"/>
      <c r="K2581" s="232"/>
      <c r="L2581" s="232"/>
      <c r="M2581" s="233"/>
      <c r="N2581" s="241"/>
      <c r="O2581" s="241"/>
      <c r="P2581" s="242"/>
      <c r="Q2581" s="234"/>
      <c r="R2581" s="235"/>
      <c r="S2581" s="232"/>
      <c r="T2581" s="234"/>
      <c r="U2581" s="234"/>
      <c r="V2581" s="235"/>
      <c r="W2581" s="232"/>
      <c r="X2581" s="232"/>
      <c r="Y2581" s="235"/>
      <c r="Z2581" s="232"/>
      <c r="AA2581" s="232"/>
      <c r="AB2581" s="232"/>
      <c r="AC2581" s="232"/>
      <c r="AD2581" s="269"/>
    </row>
    <row r="2582" spans="2:30">
      <c r="B2582" s="66" t="e">
        <f>LEFT(VLOOKUP(K2582,'TCon08 al 2019-02-26'!$A$1:$H$68,6,0),6)</f>
        <v>#N/A</v>
      </c>
      <c r="C2582" s="66" t="e">
        <f t="shared" si="175"/>
        <v>#N/A</v>
      </c>
      <c r="D2582" s="66" t="e">
        <f>VLOOKUP(K2582,'TCon08 al 2019-02-26'!$A$1:$H$68,8,0)</f>
        <v>#N/A</v>
      </c>
      <c r="E2582" s="221">
        <f t="shared" si="176"/>
        <v>1900</v>
      </c>
      <c r="F2582" s="66">
        <f t="shared" si="177"/>
        <v>0</v>
      </c>
      <c r="G2582" s="10" t="str">
        <f t="shared" si="178"/>
        <v>19000</v>
      </c>
      <c r="H2582" s="232"/>
      <c r="I2582" s="232"/>
      <c r="J2582" s="232"/>
      <c r="K2582" s="232"/>
      <c r="L2582" s="232"/>
      <c r="M2582" s="233"/>
      <c r="N2582" s="241"/>
      <c r="O2582" s="241"/>
      <c r="P2582" s="242"/>
      <c r="Q2582" s="234"/>
      <c r="R2582" s="235"/>
      <c r="S2582" s="232"/>
      <c r="T2582" s="234"/>
      <c r="U2582" s="234"/>
      <c r="V2582" s="235"/>
      <c r="W2582" s="232"/>
      <c r="X2582" s="232"/>
      <c r="Y2582" s="235"/>
      <c r="Z2582" s="232"/>
      <c r="AA2582" s="232"/>
      <c r="AB2582" s="232"/>
      <c r="AC2582" s="232"/>
      <c r="AD2582" s="269"/>
    </row>
    <row r="2583" spans="2:30">
      <c r="B2583" s="66" t="e">
        <f>LEFT(VLOOKUP(K2583,'TCon08 al 2019-02-26'!$A$1:$H$68,6,0),6)</f>
        <v>#N/A</v>
      </c>
      <c r="C2583" s="66" t="e">
        <f t="shared" si="175"/>
        <v>#N/A</v>
      </c>
      <c r="D2583" s="66" t="e">
        <f>VLOOKUP(K2583,'TCon08 al 2019-02-26'!$A$1:$H$68,8,0)</f>
        <v>#N/A</v>
      </c>
      <c r="E2583" s="221">
        <f t="shared" si="176"/>
        <v>1900</v>
      </c>
      <c r="F2583" s="66">
        <f t="shared" si="177"/>
        <v>0</v>
      </c>
      <c r="G2583" s="10" t="str">
        <f t="shared" si="178"/>
        <v>19000</v>
      </c>
      <c r="H2583" s="232"/>
      <c r="I2583" s="232"/>
      <c r="J2583" s="232"/>
      <c r="K2583" s="232"/>
      <c r="L2583" s="232"/>
      <c r="M2583" s="233"/>
      <c r="N2583" s="241"/>
      <c r="O2583" s="241"/>
      <c r="P2583" s="242"/>
      <c r="Q2583" s="234"/>
      <c r="R2583" s="235"/>
      <c r="S2583" s="232"/>
      <c r="T2583" s="234"/>
      <c r="U2583" s="234"/>
      <c r="V2583" s="235"/>
      <c r="W2583" s="232"/>
      <c r="X2583" s="232"/>
      <c r="Y2583" s="235"/>
      <c r="Z2583" s="232"/>
      <c r="AA2583" s="232"/>
      <c r="AB2583" s="232"/>
      <c r="AC2583" s="232"/>
      <c r="AD2583" s="269"/>
    </row>
    <row r="2584" spans="2:30">
      <c r="B2584" s="66" t="e">
        <f>LEFT(VLOOKUP(K2584,'TCon08 al 2019-02-26'!$A$1:$H$68,6,0),6)</f>
        <v>#N/A</v>
      </c>
      <c r="C2584" s="66" t="e">
        <f t="shared" si="175"/>
        <v>#N/A</v>
      </c>
      <c r="D2584" s="66" t="e">
        <f>VLOOKUP(K2584,'TCon08 al 2019-02-26'!$A$1:$H$68,8,0)</f>
        <v>#N/A</v>
      </c>
      <c r="E2584" s="221">
        <f t="shared" si="176"/>
        <v>1900</v>
      </c>
      <c r="F2584" s="66">
        <f t="shared" si="177"/>
        <v>0</v>
      </c>
      <c r="G2584" s="10" t="str">
        <f t="shared" si="178"/>
        <v>19000</v>
      </c>
      <c r="H2584" s="232"/>
      <c r="I2584" s="232"/>
      <c r="J2584" s="232"/>
      <c r="K2584" s="232"/>
      <c r="L2584" s="232"/>
      <c r="M2584" s="233"/>
      <c r="N2584" s="241"/>
      <c r="O2584" s="241"/>
      <c r="P2584" s="242"/>
      <c r="Q2584" s="234"/>
      <c r="R2584" s="235"/>
      <c r="S2584" s="232"/>
      <c r="T2584" s="234"/>
      <c r="U2584" s="234"/>
      <c r="V2584" s="235"/>
      <c r="W2584" s="232"/>
      <c r="X2584" s="232"/>
      <c r="Y2584" s="235"/>
      <c r="Z2584" s="232"/>
      <c r="AA2584" s="232"/>
      <c r="AB2584" s="232"/>
      <c r="AC2584" s="232"/>
      <c r="AD2584" s="269"/>
    </row>
    <row r="2585" spans="2:30">
      <c r="B2585" s="66" t="e">
        <f>LEFT(VLOOKUP(K2585,'TCon08 al 2019-02-26'!$A$1:$H$68,6,0),6)</f>
        <v>#N/A</v>
      </c>
      <c r="C2585" s="66" t="e">
        <f t="shared" si="175"/>
        <v>#N/A</v>
      </c>
      <c r="D2585" s="66" t="e">
        <f>VLOOKUP(K2585,'TCon08 al 2019-02-26'!$A$1:$H$68,8,0)</f>
        <v>#N/A</v>
      </c>
      <c r="E2585" s="221">
        <f t="shared" si="176"/>
        <v>1900</v>
      </c>
      <c r="F2585" s="66">
        <f t="shared" si="177"/>
        <v>0</v>
      </c>
      <c r="G2585" s="10" t="str">
        <f t="shared" si="178"/>
        <v>19000</v>
      </c>
      <c r="H2585" s="232"/>
      <c r="I2585" s="232"/>
      <c r="J2585" s="232"/>
      <c r="K2585" s="232"/>
      <c r="L2585" s="232"/>
      <c r="M2585" s="233"/>
      <c r="N2585" s="241"/>
      <c r="O2585" s="241"/>
      <c r="P2585" s="242"/>
      <c r="Q2585" s="234"/>
      <c r="R2585" s="235"/>
      <c r="S2585" s="232"/>
      <c r="T2585" s="234"/>
      <c r="U2585" s="234"/>
      <c r="V2585" s="235"/>
      <c r="W2585" s="232"/>
      <c r="X2585" s="232"/>
      <c r="Y2585" s="235"/>
      <c r="Z2585" s="232"/>
      <c r="AA2585" s="232"/>
      <c r="AB2585" s="232"/>
      <c r="AC2585" s="232"/>
      <c r="AD2585" s="269"/>
    </row>
    <row r="2586" spans="2:30">
      <c r="B2586" s="66" t="e">
        <f>LEFT(VLOOKUP(K2586,'TCon08 al 2019-02-26'!$A$1:$H$68,6,0),6)</f>
        <v>#N/A</v>
      </c>
      <c r="C2586" s="66" t="e">
        <f t="shared" si="175"/>
        <v>#N/A</v>
      </c>
      <c r="D2586" s="66" t="e">
        <f>VLOOKUP(K2586,'TCon08 al 2019-02-26'!$A$1:$H$68,8,0)</f>
        <v>#N/A</v>
      </c>
      <c r="E2586" s="221">
        <f t="shared" si="176"/>
        <v>1900</v>
      </c>
      <c r="F2586" s="66">
        <f t="shared" si="177"/>
        <v>0</v>
      </c>
      <c r="G2586" s="10" t="str">
        <f t="shared" si="178"/>
        <v>19000</v>
      </c>
      <c r="H2586" s="232"/>
      <c r="I2586" s="232"/>
      <c r="J2586" s="232"/>
      <c r="K2586" s="232"/>
      <c r="L2586" s="232"/>
      <c r="M2586" s="233"/>
      <c r="N2586" s="241"/>
      <c r="O2586" s="241"/>
      <c r="P2586" s="242"/>
      <c r="Q2586" s="234"/>
      <c r="R2586" s="235"/>
      <c r="S2586" s="232"/>
      <c r="T2586" s="234"/>
      <c r="U2586" s="234"/>
      <c r="V2586" s="235"/>
      <c r="W2586" s="232"/>
      <c r="X2586" s="232"/>
      <c r="Y2586" s="235"/>
      <c r="Z2586" s="232"/>
      <c r="AA2586" s="232"/>
      <c r="AB2586" s="232"/>
      <c r="AC2586" s="232"/>
      <c r="AD2586" s="269"/>
    </row>
    <row r="2587" spans="2:30">
      <c r="B2587" s="66" t="e">
        <f>LEFT(VLOOKUP(K2587,'TCon08 al 2019-02-26'!$A$1:$H$68,6,0),6)</f>
        <v>#N/A</v>
      </c>
      <c r="C2587" s="66" t="e">
        <f t="shared" si="175"/>
        <v>#N/A</v>
      </c>
      <c r="D2587" s="66" t="e">
        <f>VLOOKUP(K2587,'TCon08 al 2019-02-26'!$A$1:$H$68,8,0)</f>
        <v>#N/A</v>
      </c>
      <c r="E2587" s="221">
        <f t="shared" si="176"/>
        <v>1900</v>
      </c>
      <c r="F2587" s="66">
        <f t="shared" si="177"/>
        <v>0</v>
      </c>
      <c r="G2587" s="10" t="str">
        <f t="shared" si="178"/>
        <v>19000</v>
      </c>
      <c r="H2587" s="232"/>
      <c r="I2587" s="232"/>
      <c r="J2587" s="232"/>
      <c r="K2587" s="232"/>
      <c r="L2587" s="232"/>
      <c r="M2587" s="233"/>
      <c r="N2587" s="241"/>
      <c r="O2587" s="241"/>
      <c r="P2587" s="242"/>
      <c r="Q2587" s="234"/>
      <c r="R2587" s="235"/>
      <c r="S2587" s="232"/>
      <c r="T2587" s="234"/>
      <c r="U2587" s="234"/>
      <c r="V2587" s="235"/>
      <c r="W2587" s="232"/>
      <c r="X2587" s="232"/>
      <c r="Y2587" s="235"/>
      <c r="Z2587" s="232"/>
      <c r="AA2587" s="232"/>
      <c r="AB2587" s="232"/>
      <c r="AC2587" s="232"/>
      <c r="AD2587" s="269"/>
    </row>
    <row r="2588" spans="2:30">
      <c r="B2588" s="66" t="e">
        <f>LEFT(VLOOKUP(K2588,'TCon08 al 2019-02-26'!$A$1:$H$68,6,0),6)</f>
        <v>#N/A</v>
      </c>
      <c r="C2588" s="66" t="e">
        <f t="shared" si="175"/>
        <v>#N/A</v>
      </c>
      <c r="D2588" s="66" t="e">
        <f>VLOOKUP(K2588,'TCon08 al 2019-02-26'!$A$1:$H$68,8,0)</f>
        <v>#N/A</v>
      </c>
      <c r="E2588" s="221">
        <f t="shared" si="176"/>
        <v>1900</v>
      </c>
      <c r="F2588" s="66">
        <f t="shared" si="177"/>
        <v>0</v>
      </c>
      <c r="G2588" s="10" t="str">
        <f t="shared" si="178"/>
        <v>19000</v>
      </c>
      <c r="H2588" s="232"/>
      <c r="I2588" s="232"/>
      <c r="J2588" s="232"/>
      <c r="K2588" s="232"/>
      <c r="L2588" s="232"/>
      <c r="M2588" s="233"/>
      <c r="N2588" s="241"/>
      <c r="O2588" s="241"/>
      <c r="P2588" s="242"/>
      <c r="Q2588" s="234"/>
      <c r="R2588" s="235"/>
      <c r="S2588" s="232"/>
      <c r="T2588" s="234"/>
      <c r="U2588" s="234"/>
      <c r="V2588" s="235"/>
      <c r="W2588" s="232"/>
      <c r="X2588" s="232"/>
      <c r="Y2588" s="235"/>
      <c r="Z2588" s="232"/>
      <c r="AA2588" s="232"/>
      <c r="AB2588" s="232"/>
      <c r="AC2588" s="232"/>
      <c r="AD2588" s="269"/>
    </row>
    <row r="2589" spans="2:30">
      <c r="B2589" s="66" t="e">
        <f>LEFT(VLOOKUP(K2589,'TCon08 al 2019-02-26'!$A$1:$H$68,6,0),6)</f>
        <v>#N/A</v>
      </c>
      <c r="C2589" s="66" t="e">
        <f t="shared" si="175"/>
        <v>#N/A</v>
      </c>
      <c r="D2589" s="66" t="e">
        <f>VLOOKUP(K2589,'TCon08 al 2019-02-26'!$A$1:$H$68,8,0)</f>
        <v>#N/A</v>
      </c>
      <c r="E2589" s="221">
        <f t="shared" si="176"/>
        <v>1900</v>
      </c>
      <c r="F2589" s="66">
        <f t="shared" si="177"/>
        <v>0</v>
      </c>
      <c r="G2589" s="10" t="str">
        <f t="shared" si="178"/>
        <v>19000</v>
      </c>
      <c r="H2589" s="232"/>
      <c r="I2589" s="232"/>
      <c r="J2589" s="232"/>
      <c r="K2589" s="232"/>
      <c r="L2589" s="232"/>
      <c r="M2589" s="233"/>
      <c r="N2589" s="241"/>
      <c r="O2589" s="241"/>
      <c r="P2589" s="242"/>
      <c r="Q2589" s="234"/>
      <c r="R2589" s="235"/>
      <c r="S2589" s="232"/>
      <c r="T2589" s="234"/>
      <c r="U2589" s="234"/>
      <c r="V2589" s="235"/>
      <c r="W2589" s="232"/>
      <c r="X2589" s="232"/>
      <c r="Y2589" s="235"/>
      <c r="Z2589" s="232"/>
      <c r="AA2589" s="232"/>
      <c r="AB2589" s="232"/>
      <c r="AC2589" s="232"/>
      <c r="AD2589" s="269"/>
    </row>
    <row r="2590" spans="2:30">
      <c r="B2590" s="66" t="e">
        <f>LEFT(VLOOKUP(K2590,'TCon08 al 2019-02-26'!$A$1:$H$68,6,0),6)</f>
        <v>#N/A</v>
      </c>
      <c r="C2590" s="66" t="e">
        <f t="shared" si="175"/>
        <v>#N/A</v>
      </c>
      <c r="D2590" s="66" t="e">
        <f>VLOOKUP(K2590,'TCon08 al 2019-02-26'!$A$1:$H$68,8,0)</f>
        <v>#N/A</v>
      </c>
      <c r="E2590" s="221">
        <f t="shared" si="176"/>
        <v>1900</v>
      </c>
      <c r="F2590" s="66">
        <f t="shared" si="177"/>
        <v>0</v>
      </c>
      <c r="G2590" s="10" t="str">
        <f t="shared" si="178"/>
        <v>19000</v>
      </c>
      <c r="H2590" s="232"/>
      <c r="I2590" s="232"/>
      <c r="J2590" s="232"/>
      <c r="K2590" s="232"/>
      <c r="L2590" s="232"/>
      <c r="M2590" s="233"/>
      <c r="N2590" s="241"/>
      <c r="O2590" s="241"/>
      <c r="P2590" s="242"/>
      <c r="Q2590" s="234"/>
      <c r="R2590" s="235"/>
      <c r="S2590" s="232"/>
      <c r="T2590" s="234"/>
      <c r="U2590" s="234"/>
      <c r="V2590" s="235"/>
      <c r="W2590" s="232"/>
      <c r="X2590" s="232"/>
      <c r="Y2590" s="235"/>
      <c r="Z2590" s="232"/>
      <c r="AA2590" s="232"/>
      <c r="AB2590" s="232"/>
      <c r="AC2590" s="232"/>
      <c r="AD2590" s="269"/>
    </row>
    <row r="2591" spans="2:30">
      <c r="B2591" s="66" t="e">
        <f>LEFT(VLOOKUP(K2591,'TCon08 al 2019-02-26'!$A$1:$H$68,6,0),6)</f>
        <v>#N/A</v>
      </c>
      <c r="C2591" s="66" t="e">
        <f t="shared" si="175"/>
        <v>#N/A</v>
      </c>
      <c r="D2591" s="66" t="e">
        <f>VLOOKUP(K2591,'TCon08 al 2019-02-26'!$A$1:$H$68,8,0)</f>
        <v>#N/A</v>
      </c>
      <c r="E2591" s="221">
        <f t="shared" si="176"/>
        <v>1900</v>
      </c>
      <c r="F2591" s="66">
        <f t="shared" si="177"/>
        <v>0</v>
      </c>
      <c r="G2591" s="10" t="str">
        <f t="shared" si="178"/>
        <v>19000</v>
      </c>
      <c r="H2591" s="232"/>
      <c r="I2591" s="232"/>
      <c r="J2591" s="232"/>
      <c r="K2591" s="232"/>
      <c r="L2591" s="232"/>
      <c r="M2591" s="233"/>
      <c r="N2591" s="241"/>
      <c r="O2591" s="241"/>
      <c r="P2591" s="242"/>
      <c r="Q2591" s="234"/>
      <c r="R2591" s="235"/>
      <c r="S2591" s="232"/>
      <c r="T2591" s="234"/>
      <c r="U2591" s="234"/>
      <c r="V2591" s="235"/>
      <c r="W2591" s="232"/>
      <c r="X2591" s="232"/>
      <c r="Y2591" s="235"/>
      <c r="Z2591" s="232"/>
      <c r="AA2591" s="232"/>
      <c r="AB2591" s="232"/>
      <c r="AC2591" s="232"/>
      <c r="AD2591" s="269"/>
    </row>
    <row r="2592" spans="2:30">
      <c r="B2592" s="66" t="e">
        <f>LEFT(VLOOKUP(K2592,'TCon08 al 2019-02-26'!$A$1:$H$68,6,0),6)</f>
        <v>#N/A</v>
      </c>
      <c r="C2592" s="66" t="e">
        <f t="shared" si="175"/>
        <v>#N/A</v>
      </c>
      <c r="D2592" s="66" t="e">
        <f>VLOOKUP(K2592,'TCon08 al 2019-02-26'!$A$1:$H$68,8,0)</f>
        <v>#N/A</v>
      </c>
      <c r="E2592" s="221">
        <f t="shared" si="176"/>
        <v>1900</v>
      </c>
      <c r="F2592" s="66">
        <f t="shared" si="177"/>
        <v>0</v>
      </c>
      <c r="G2592" s="10" t="str">
        <f t="shared" si="178"/>
        <v>19000</v>
      </c>
      <c r="H2592" s="232"/>
      <c r="I2592" s="232"/>
      <c r="J2592" s="232"/>
      <c r="K2592" s="232"/>
      <c r="L2592" s="232"/>
      <c r="M2592" s="233"/>
      <c r="N2592" s="241"/>
      <c r="O2592" s="241"/>
      <c r="P2592" s="242"/>
      <c r="Q2592" s="234"/>
      <c r="R2592" s="235"/>
      <c r="S2592" s="232"/>
      <c r="T2592" s="234"/>
      <c r="U2592" s="234"/>
      <c r="V2592" s="235"/>
      <c r="W2592" s="232"/>
      <c r="X2592" s="232"/>
      <c r="Y2592" s="235"/>
      <c r="Z2592" s="232"/>
      <c r="AA2592" s="232"/>
      <c r="AB2592" s="232"/>
      <c r="AC2592" s="232"/>
      <c r="AD2592" s="269"/>
    </row>
    <row r="2593" spans="2:30">
      <c r="B2593" s="66" t="e">
        <f>LEFT(VLOOKUP(K2593,'TCon08 al 2019-02-26'!$A$1:$H$68,6,0),6)</f>
        <v>#N/A</v>
      </c>
      <c r="C2593" s="66" t="e">
        <f t="shared" si="175"/>
        <v>#N/A</v>
      </c>
      <c r="D2593" s="66" t="e">
        <f>VLOOKUP(K2593,'TCon08 al 2019-02-26'!$A$1:$H$68,8,0)</f>
        <v>#N/A</v>
      </c>
      <c r="E2593" s="221">
        <f t="shared" si="176"/>
        <v>1900</v>
      </c>
      <c r="F2593" s="66">
        <f t="shared" si="177"/>
        <v>0</v>
      </c>
      <c r="G2593" s="10" t="str">
        <f t="shared" si="178"/>
        <v>19000</v>
      </c>
      <c r="H2593" s="232"/>
      <c r="I2593" s="232"/>
      <c r="J2593" s="232"/>
      <c r="K2593" s="232"/>
      <c r="L2593" s="232"/>
      <c r="M2593" s="233"/>
      <c r="N2593" s="241"/>
      <c r="O2593" s="241"/>
      <c r="P2593" s="242"/>
      <c r="Q2593" s="234"/>
      <c r="R2593" s="235"/>
      <c r="S2593" s="232"/>
      <c r="T2593" s="234"/>
      <c r="U2593" s="234"/>
      <c r="V2593" s="235"/>
      <c r="W2593" s="232"/>
      <c r="X2593" s="232"/>
      <c r="Y2593" s="235"/>
      <c r="Z2593" s="232"/>
      <c r="AA2593" s="232"/>
      <c r="AB2593" s="232"/>
      <c r="AC2593" s="232"/>
      <c r="AD2593" s="269"/>
    </row>
    <row r="2594" spans="2:30">
      <c r="B2594" s="66" t="e">
        <f>LEFT(VLOOKUP(K2594,'TCon08 al 2019-02-26'!$A$1:$H$68,6,0),6)</f>
        <v>#N/A</v>
      </c>
      <c r="C2594" s="66" t="e">
        <f t="shared" si="175"/>
        <v>#N/A</v>
      </c>
      <c r="D2594" s="66" t="e">
        <f>VLOOKUP(K2594,'TCon08 al 2019-02-26'!$A$1:$H$68,8,0)</f>
        <v>#N/A</v>
      </c>
      <c r="E2594" s="221">
        <f t="shared" si="176"/>
        <v>1900</v>
      </c>
      <c r="F2594" s="66">
        <f t="shared" si="177"/>
        <v>0</v>
      </c>
      <c r="G2594" s="10" t="str">
        <f t="shared" si="178"/>
        <v>19000</v>
      </c>
      <c r="H2594" s="232"/>
      <c r="I2594" s="232"/>
      <c r="J2594" s="232"/>
      <c r="K2594" s="232"/>
      <c r="L2594" s="232"/>
      <c r="M2594" s="233"/>
      <c r="N2594" s="241"/>
      <c r="O2594" s="241"/>
      <c r="P2594" s="242"/>
      <c r="Q2594" s="234"/>
      <c r="R2594" s="235"/>
      <c r="S2594" s="232"/>
      <c r="T2594" s="234"/>
      <c r="U2594" s="234"/>
      <c r="V2594" s="235"/>
      <c r="W2594" s="232"/>
      <c r="X2594" s="232"/>
      <c r="Y2594" s="235"/>
      <c r="Z2594" s="232"/>
      <c r="AA2594" s="232"/>
      <c r="AB2594" s="232"/>
      <c r="AC2594" s="232"/>
      <c r="AD2594" s="269"/>
    </row>
    <row r="2595" spans="2:30">
      <c r="B2595" s="66" t="e">
        <f>LEFT(VLOOKUP(K2595,'TCon08 al 2019-02-26'!$A$1:$H$68,6,0),6)</f>
        <v>#N/A</v>
      </c>
      <c r="C2595" s="66" t="e">
        <f t="shared" si="175"/>
        <v>#N/A</v>
      </c>
      <c r="D2595" s="66" t="e">
        <f>VLOOKUP(K2595,'TCon08 al 2019-02-26'!$A$1:$H$68,8,0)</f>
        <v>#N/A</v>
      </c>
      <c r="E2595" s="221">
        <f t="shared" si="176"/>
        <v>1900</v>
      </c>
      <c r="F2595" s="66">
        <f t="shared" si="177"/>
        <v>0</v>
      </c>
      <c r="G2595" s="10" t="str">
        <f t="shared" si="178"/>
        <v>19000</v>
      </c>
      <c r="H2595" s="232"/>
      <c r="I2595" s="232"/>
      <c r="J2595" s="232"/>
      <c r="K2595" s="232"/>
      <c r="L2595" s="232"/>
      <c r="M2595" s="233"/>
      <c r="N2595" s="241"/>
      <c r="O2595" s="241"/>
      <c r="P2595" s="242"/>
      <c r="Q2595" s="234"/>
      <c r="R2595" s="235"/>
      <c r="S2595" s="232"/>
      <c r="T2595" s="234"/>
      <c r="U2595" s="234"/>
      <c r="V2595" s="235"/>
      <c r="W2595" s="232"/>
      <c r="X2595" s="232"/>
      <c r="Y2595" s="235"/>
      <c r="Z2595" s="232"/>
      <c r="AA2595" s="232"/>
      <c r="AB2595" s="232"/>
      <c r="AC2595" s="232"/>
      <c r="AD2595" s="269"/>
    </row>
    <row r="2596" spans="2:30">
      <c r="B2596" s="66" t="e">
        <f>LEFT(VLOOKUP(K2596,'TCon08 al 2019-02-26'!$A$1:$H$68,6,0),6)</f>
        <v>#N/A</v>
      </c>
      <c r="C2596" s="66" t="e">
        <f t="shared" si="175"/>
        <v>#N/A</v>
      </c>
      <c r="D2596" s="66" t="e">
        <f>VLOOKUP(K2596,'TCon08 al 2019-02-26'!$A$1:$H$68,8,0)</f>
        <v>#N/A</v>
      </c>
      <c r="E2596" s="221">
        <f t="shared" si="176"/>
        <v>1900</v>
      </c>
      <c r="F2596" s="66">
        <f t="shared" si="177"/>
        <v>0</v>
      </c>
      <c r="G2596" s="10" t="str">
        <f t="shared" si="178"/>
        <v>19000</v>
      </c>
      <c r="H2596" s="232"/>
      <c r="I2596" s="232"/>
      <c r="J2596" s="232"/>
      <c r="K2596" s="232"/>
      <c r="L2596" s="232"/>
      <c r="M2596" s="233"/>
      <c r="N2596" s="241"/>
      <c r="O2596" s="241"/>
      <c r="P2596" s="242"/>
      <c r="Q2596" s="234"/>
      <c r="R2596" s="235"/>
      <c r="S2596" s="232"/>
      <c r="T2596" s="234"/>
      <c r="U2596" s="234"/>
      <c r="V2596" s="235"/>
      <c r="W2596" s="232"/>
      <c r="X2596" s="232"/>
      <c r="Y2596" s="235"/>
      <c r="Z2596" s="232"/>
      <c r="AA2596" s="232"/>
      <c r="AB2596" s="232"/>
      <c r="AC2596" s="232"/>
      <c r="AD2596" s="269"/>
    </row>
    <row r="2597" spans="2:30">
      <c r="B2597" s="66" t="e">
        <f>LEFT(VLOOKUP(K2597,'TCon08 al 2019-02-26'!$A$1:$H$68,6,0),6)</f>
        <v>#N/A</v>
      </c>
      <c r="C2597" s="66" t="e">
        <f t="shared" si="175"/>
        <v>#N/A</v>
      </c>
      <c r="D2597" s="66" t="e">
        <f>VLOOKUP(K2597,'TCon08 al 2019-02-26'!$A$1:$H$68,8,0)</f>
        <v>#N/A</v>
      </c>
      <c r="E2597" s="221">
        <f t="shared" si="176"/>
        <v>1900</v>
      </c>
      <c r="F2597" s="66">
        <f t="shared" si="177"/>
        <v>0</v>
      </c>
      <c r="G2597" s="10" t="str">
        <f t="shared" si="178"/>
        <v>19000</v>
      </c>
      <c r="H2597" s="232"/>
      <c r="I2597" s="232"/>
      <c r="J2597" s="232"/>
      <c r="K2597" s="232"/>
      <c r="L2597" s="232"/>
      <c r="M2597" s="233"/>
      <c r="N2597" s="241"/>
      <c r="O2597" s="241"/>
      <c r="P2597" s="242"/>
      <c r="Q2597" s="234"/>
      <c r="R2597" s="235"/>
      <c r="S2597" s="232"/>
      <c r="T2597" s="234"/>
      <c r="U2597" s="234"/>
      <c r="V2597" s="235"/>
      <c r="W2597" s="232"/>
      <c r="X2597" s="232"/>
      <c r="Y2597" s="235"/>
      <c r="Z2597" s="232"/>
      <c r="AA2597" s="232"/>
      <c r="AB2597" s="232"/>
      <c r="AC2597" s="232"/>
      <c r="AD2597" s="269"/>
    </row>
    <row r="2598" spans="2:30">
      <c r="B2598" s="66" t="e">
        <f>LEFT(VLOOKUP(K2598,'TCon08 al 2019-02-26'!$A$1:$H$68,6,0),6)</f>
        <v>#N/A</v>
      </c>
      <c r="C2598" s="66" t="e">
        <f t="shared" si="175"/>
        <v>#N/A</v>
      </c>
      <c r="D2598" s="66" t="e">
        <f>VLOOKUP(K2598,'TCon08 al 2019-02-26'!$A$1:$H$68,8,0)</f>
        <v>#N/A</v>
      </c>
      <c r="E2598" s="221">
        <f t="shared" si="176"/>
        <v>1900</v>
      </c>
      <c r="F2598" s="66">
        <f t="shared" si="177"/>
        <v>0</v>
      </c>
      <c r="G2598" s="10" t="str">
        <f t="shared" si="178"/>
        <v>19000</v>
      </c>
      <c r="H2598" s="232"/>
      <c r="I2598" s="232"/>
      <c r="J2598" s="232"/>
      <c r="K2598" s="232"/>
      <c r="L2598" s="232"/>
      <c r="M2598" s="233"/>
      <c r="N2598" s="241"/>
      <c r="O2598" s="241"/>
      <c r="P2598" s="242"/>
      <c r="Q2598" s="234"/>
      <c r="R2598" s="235"/>
      <c r="S2598" s="232"/>
      <c r="T2598" s="234"/>
      <c r="U2598" s="234"/>
      <c r="V2598" s="235"/>
      <c r="W2598" s="232"/>
      <c r="X2598" s="232"/>
      <c r="Y2598" s="235"/>
      <c r="Z2598" s="232"/>
      <c r="AA2598" s="232"/>
      <c r="AB2598" s="232"/>
      <c r="AC2598" s="232"/>
      <c r="AD2598" s="269"/>
    </row>
    <row r="2599" spans="2:30">
      <c r="B2599" s="66" t="e">
        <f>LEFT(VLOOKUP(K2599,'TCon08 al 2019-02-26'!$A$1:$H$68,6,0),6)</f>
        <v>#N/A</v>
      </c>
      <c r="C2599" s="66" t="e">
        <f t="shared" si="175"/>
        <v>#N/A</v>
      </c>
      <c r="D2599" s="66" t="e">
        <f>VLOOKUP(K2599,'TCon08 al 2019-02-26'!$A$1:$H$68,8,0)</f>
        <v>#N/A</v>
      </c>
      <c r="E2599" s="221">
        <f t="shared" si="176"/>
        <v>1900</v>
      </c>
      <c r="F2599" s="66">
        <f t="shared" si="177"/>
        <v>0</v>
      </c>
      <c r="G2599" s="10" t="str">
        <f t="shared" si="178"/>
        <v>19000</v>
      </c>
      <c r="H2599" s="232"/>
      <c r="I2599" s="232"/>
      <c r="J2599" s="232"/>
      <c r="K2599" s="232"/>
      <c r="L2599" s="232"/>
      <c r="M2599" s="233"/>
      <c r="N2599" s="241"/>
      <c r="O2599" s="241"/>
      <c r="P2599" s="242"/>
      <c r="Q2599" s="234"/>
      <c r="R2599" s="235"/>
      <c r="S2599" s="232"/>
      <c r="T2599" s="234"/>
      <c r="U2599" s="234"/>
      <c r="V2599" s="235"/>
      <c r="W2599" s="232"/>
      <c r="X2599" s="232"/>
      <c r="Y2599" s="235"/>
      <c r="Z2599" s="232"/>
      <c r="AA2599" s="232"/>
      <c r="AB2599" s="232"/>
      <c r="AC2599" s="232"/>
      <c r="AD2599" s="269"/>
    </row>
    <row r="2600" spans="2:30">
      <c r="B2600" s="66" t="e">
        <f>LEFT(VLOOKUP(K2600,'TCon08 al 2019-02-26'!$A$1:$H$68,6,0),6)</f>
        <v>#N/A</v>
      </c>
      <c r="C2600" s="66" t="e">
        <f t="shared" si="175"/>
        <v>#N/A</v>
      </c>
      <c r="D2600" s="66" t="e">
        <f>VLOOKUP(K2600,'TCon08 al 2019-02-26'!$A$1:$H$68,8,0)</f>
        <v>#N/A</v>
      </c>
      <c r="E2600" s="221">
        <f t="shared" si="176"/>
        <v>1900</v>
      </c>
      <c r="F2600" s="66">
        <f t="shared" si="177"/>
        <v>0</v>
      </c>
      <c r="G2600" s="10" t="str">
        <f t="shared" si="178"/>
        <v>19000</v>
      </c>
      <c r="H2600" s="232"/>
      <c r="I2600" s="232"/>
      <c r="J2600" s="232"/>
      <c r="K2600" s="232"/>
      <c r="L2600" s="232"/>
      <c r="M2600" s="233"/>
      <c r="N2600" s="241"/>
      <c r="O2600" s="241"/>
      <c r="P2600" s="242"/>
      <c r="Q2600" s="234"/>
      <c r="R2600" s="235"/>
      <c r="S2600" s="232"/>
      <c r="T2600" s="234"/>
      <c r="U2600" s="234"/>
      <c r="V2600" s="235"/>
      <c r="W2600" s="232"/>
      <c r="X2600" s="232"/>
      <c r="Y2600" s="235"/>
      <c r="Z2600" s="232"/>
      <c r="AA2600" s="232"/>
      <c r="AB2600" s="232"/>
      <c r="AC2600" s="232"/>
      <c r="AD2600" s="269"/>
    </row>
    <row r="2601" spans="2:30">
      <c r="B2601" s="66" t="e">
        <f>LEFT(VLOOKUP(K2601,'TCon08 al 2019-02-26'!$A$1:$H$68,6,0),6)</f>
        <v>#N/A</v>
      </c>
      <c r="C2601" s="66" t="e">
        <f t="shared" si="175"/>
        <v>#N/A</v>
      </c>
      <c r="D2601" s="66" t="e">
        <f>VLOOKUP(K2601,'TCon08 al 2019-02-26'!$A$1:$H$68,8,0)</f>
        <v>#N/A</v>
      </c>
      <c r="E2601" s="221">
        <f t="shared" si="176"/>
        <v>1900</v>
      </c>
      <c r="F2601" s="66">
        <f t="shared" si="177"/>
        <v>0</v>
      </c>
      <c r="G2601" s="10" t="str">
        <f t="shared" si="178"/>
        <v>19000</v>
      </c>
      <c r="H2601" s="232"/>
      <c r="I2601" s="232"/>
      <c r="J2601" s="232"/>
      <c r="K2601" s="232"/>
      <c r="L2601" s="232"/>
      <c r="M2601" s="233"/>
      <c r="N2601" s="241"/>
      <c r="O2601" s="241"/>
      <c r="P2601" s="242"/>
      <c r="Q2601" s="234"/>
      <c r="R2601" s="235"/>
      <c r="S2601" s="232"/>
      <c r="T2601" s="234"/>
      <c r="U2601" s="234"/>
      <c r="V2601" s="235"/>
      <c r="W2601" s="232"/>
      <c r="X2601" s="232"/>
      <c r="Y2601" s="235"/>
      <c r="Z2601" s="232"/>
      <c r="AA2601" s="232"/>
      <c r="AB2601" s="232"/>
      <c r="AC2601" s="232"/>
      <c r="AD2601" s="269"/>
    </row>
    <row r="2602" spans="2:30">
      <c r="B2602" s="66" t="e">
        <f>LEFT(VLOOKUP(K2602,'TCon08 al 2019-02-26'!$A$1:$H$68,6,0),6)</f>
        <v>#N/A</v>
      </c>
      <c r="C2602" s="66" t="e">
        <f t="shared" si="175"/>
        <v>#N/A</v>
      </c>
      <c r="D2602" s="66" t="e">
        <f>VLOOKUP(K2602,'TCon08 al 2019-02-26'!$A$1:$H$68,8,0)</f>
        <v>#N/A</v>
      </c>
      <c r="E2602" s="221">
        <f t="shared" si="176"/>
        <v>1900</v>
      </c>
      <c r="F2602" s="66">
        <f t="shared" si="177"/>
        <v>0</v>
      </c>
      <c r="G2602" s="10" t="str">
        <f t="shared" si="178"/>
        <v>19000</v>
      </c>
      <c r="H2602" s="232"/>
      <c r="I2602" s="232"/>
      <c r="J2602" s="232"/>
      <c r="K2602" s="232"/>
      <c r="L2602" s="232"/>
      <c r="M2602" s="233"/>
      <c r="N2602" s="241"/>
      <c r="O2602" s="241"/>
      <c r="P2602" s="242"/>
      <c r="Q2602" s="234"/>
      <c r="R2602" s="235"/>
      <c r="S2602" s="232"/>
      <c r="T2602" s="234"/>
      <c r="U2602" s="234"/>
      <c r="V2602" s="235"/>
      <c r="W2602" s="232"/>
      <c r="X2602" s="232"/>
      <c r="Y2602" s="235"/>
      <c r="Z2602" s="232"/>
      <c r="AA2602" s="232"/>
      <c r="AB2602" s="232"/>
      <c r="AC2602" s="232"/>
      <c r="AD2602" s="269"/>
    </row>
    <row r="2603" spans="2:30">
      <c r="B2603" s="66" t="e">
        <f>LEFT(VLOOKUP(K2603,'TCon08 al 2019-02-26'!$A$1:$H$68,6,0),6)</f>
        <v>#N/A</v>
      </c>
      <c r="C2603" s="66" t="e">
        <f t="shared" si="175"/>
        <v>#N/A</v>
      </c>
      <c r="D2603" s="66" t="e">
        <f>VLOOKUP(K2603,'TCon08 al 2019-02-26'!$A$1:$H$68,8,0)</f>
        <v>#N/A</v>
      </c>
      <c r="E2603" s="221">
        <f t="shared" si="176"/>
        <v>1900</v>
      </c>
      <c r="F2603" s="66">
        <f t="shared" si="177"/>
        <v>0</v>
      </c>
      <c r="G2603" s="10" t="str">
        <f t="shared" si="178"/>
        <v>19000</v>
      </c>
      <c r="H2603" s="232"/>
      <c r="I2603" s="232"/>
      <c r="J2603" s="232"/>
      <c r="K2603" s="232"/>
      <c r="L2603" s="232"/>
      <c r="M2603" s="233"/>
      <c r="N2603" s="241"/>
      <c r="O2603" s="241"/>
      <c r="P2603" s="242"/>
      <c r="Q2603" s="234"/>
      <c r="R2603" s="235"/>
      <c r="S2603" s="232"/>
      <c r="T2603" s="234"/>
      <c r="U2603" s="234"/>
      <c r="V2603" s="235"/>
      <c r="W2603" s="232"/>
      <c r="X2603" s="232"/>
      <c r="Y2603" s="235"/>
      <c r="Z2603" s="232"/>
      <c r="AA2603" s="232"/>
      <c r="AB2603" s="232"/>
      <c r="AC2603" s="232"/>
      <c r="AD2603" s="269"/>
    </row>
    <row r="2604" spans="2:30">
      <c r="B2604" s="66" t="e">
        <f>LEFT(VLOOKUP(K2604,'TCon08 al 2019-02-26'!$A$1:$H$68,6,0),6)</f>
        <v>#N/A</v>
      </c>
      <c r="C2604" s="66" t="e">
        <f t="shared" si="175"/>
        <v>#N/A</v>
      </c>
      <c r="D2604" s="66" t="e">
        <f>VLOOKUP(K2604,'TCon08 al 2019-02-26'!$A$1:$H$68,8,0)</f>
        <v>#N/A</v>
      </c>
      <c r="E2604" s="221">
        <f t="shared" si="176"/>
        <v>1900</v>
      </c>
      <c r="F2604" s="66">
        <f t="shared" si="177"/>
        <v>0</v>
      </c>
      <c r="G2604" s="10" t="str">
        <f t="shared" si="178"/>
        <v>19000</v>
      </c>
      <c r="H2604" s="232"/>
      <c r="I2604" s="232"/>
      <c r="J2604" s="232"/>
      <c r="K2604" s="232"/>
      <c r="L2604" s="232"/>
      <c r="M2604" s="233"/>
      <c r="N2604" s="241"/>
      <c r="O2604" s="241"/>
      <c r="P2604" s="242"/>
      <c r="Q2604" s="234"/>
      <c r="R2604" s="235"/>
      <c r="S2604" s="232"/>
      <c r="T2604" s="234"/>
      <c r="U2604" s="234"/>
      <c r="V2604" s="235"/>
      <c r="W2604" s="232"/>
      <c r="X2604" s="232"/>
      <c r="Y2604" s="235"/>
      <c r="Z2604" s="232"/>
      <c r="AA2604" s="232"/>
      <c r="AB2604" s="232"/>
      <c r="AC2604" s="232"/>
      <c r="AD2604" s="269"/>
    </row>
    <row r="2605" spans="2:30">
      <c r="B2605" s="66" t="e">
        <f>LEFT(VLOOKUP(K2605,'TCon08 al 2019-02-26'!$A$1:$H$68,6,0),6)</f>
        <v>#N/A</v>
      </c>
      <c r="C2605" s="66" t="e">
        <f t="shared" si="175"/>
        <v>#N/A</v>
      </c>
      <c r="D2605" s="66" t="e">
        <f>VLOOKUP(K2605,'TCon08 al 2019-02-26'!$A$1:$H$68,8,0)</f>
        <v>#N/A</v>
      </c>
      <c r="E2605" s="221">
        <f t="shared" si="176"/>
        <v>1900</v>
      </c>
      <c r="F2605" s="66">
        <f t="shared" si="177"/>
        <v>0</v>
      </c>
      <c r="G2605" s="10" t="str">
        <f t="shared" si="178"/>
        <v>19000</v>
      </c>
      <c r="H2605" s="232"/>
      <c r="I2605" s="232"/>
      <c r="J2605" s="232"/>
      <c r="K2605" s="232"/>
      <c r="L2605" s="232"/>
      <c r="M2605" s="233"/>
      <c r="N2605" s="241"/>
      <c r="O2605" s="241"/>
      <c r="P2605" s="242"/>
      <c r="Q2605" s="234"/>
      <c r="R2605" s="235"/>
      <c r="S2605" s="232"/>
      <c r="T2605" s="234"/>
      <c r="U2605" s="234"/>
      <c r="V2605" s="235"/>
      <c r="W2605" s="232"/>
      <c r="X2605" s="232"/>
      <c r="Y2605" s="235"/>
      <c r="Z2605" s="232"/>
      <c r="AA2605" s="232"/>
      <c r="AB2605" s="232"/>
      <c r="AC2605" s="232"/>
      <c r="AD2605" s="269"/>
    </row>
    <row r="2606" spans="2:30">
      <c r="B2606" s="66" t="e">
        <f>LEFT(VLOOKUP(K2606,'TCon08 al 2019-02-26'!$A$1:$H$68,6,0),6)</f>
        <v>#N/A</v>
      </c>
      <c r="C2606" s="66" t="e">
        <f t="shared" si="175"/>
        <v>#N/A</v>
      </c>
      <c r="D2606" s="66" t="e">
        <f>VLOOKUP(K2606,'TCon08 al 2019-02-26'!$A$1:$H$68,8,0)</f>
        <v>#N/A</v>
      </c>
      <c r="E2606" s="221">
        <f t="shared" si="176"/>
        <v>1900</v>
      </c>
      <c r="F2606" s="66">
        <f t="shared" si="177"/>
        <v>0</v>
      </c>
      <c r="G2606" s="10" t="str">
        <f t="shared" si="178"/>
        <v>19000</v>
      </c>
      <c r="H2606" s="232"/>
      <c r="I2606" s="232"/>
      <c r="J2606" s="232"/>
      <c r="K2606" s="232"/>
      <c r="L2606" s="232"/>
      <c r="M2606" s="233"/>
      <c r="N2606" s="241"/>
      <c r="O2606" s="241"/>
      <c r="P2606" s="242"/>
      <c r="Q2606" s="234"/>
      <c r="R2606" s="235"/>
      <c r="S2606" s="232"/>
      <c r="T2606" s="234"/>
      <c r="U2606" s="234"/>
      <c r="V2606" s="235"/>
      <c r="W2606" s="232"/>
      <c r="X2606" s="232"/>
      <c r="Y2606" s="235"/>
      <c r="Z2606" s="232"/>
      <c r="AA2606" s="232"/>
      <c r="AB2606" s="232"/>
      <c r="AC2606" s="232"/>
      <c r="AD2606" s="269"/>
    </row>
    <row r="2607" spans="2:30">
      <c r="B2607" s="66" t="e">
        <f>LEFT(VLOOKUP(K2607,'TCon08 al 2019-02-26'!$A$1:$H$68,6,0),6)</f>
        <v>#N/A</v>
      </c>
      <c r="C2607" s="66" t="e">
        <f t="shared" si="175"/>
        <v>#N/A</v>
      </c>
      <c r="D2607" s="66" t="e">
        <f>VLOOKUP(K2607,'TCon08 al 2019-02-26'!$A$1:$H$68,8,0)</f>
        <v>#N/A</v>
      </c>
      <c r="E2607" s="221">
        <f t="shared" si="176"/>
        <v>1900</v>
      </c>
      <c r="F2607" s="66">
        <f t="shared" si="177"/>
        <v>0</v>
      </c>
      <c r="G2607" s="10" t="str">
        <f t="shared" si="178"/>
        <v>19000</v>
      </c>
      <c r="H2607" s="232"/>
      <c r="I2607" s="232"/>
      <c r="J2607" s="232"/>
      <c r="K2607" s="232"/>
      <c r="L2607" s="232"/>
      <c r="M2607" s="233"/>
      <c r="N2607" s="241"/>
      <c r="O2607" s="241"/>
      <c r="P2607" s="242"/>
      <c r="Q2607" s="234"/>
      <c r="R2607" s="235"/>
      <c r="S2607" s="232"/>
      <c r="T2607" s="234"/>
      <c r="U2607" s="234"/>
      <c r="V2607" s="235"/>
      <c r="W2607" s="232"/>
      <c r="X2607" s="232"/>
      <c r="Y2607" s="235"/>
      <c r="Z2607" s="232"/>
      <c r="AA2607" s="232"/>
      <c r="AB2607" s="232"/>
      <c r="AC2607" s="232"/>
      <c r="AD2607" s="269"/>
    </row>
    <row r="2608" spans="2:30">
      <c r="B2608" s="66" t="e">
        <f>LEFT(VLOOKUP(K2608,'TCon08 al 2019-02-26'!$A$1:$H$68,6,0),6)</f>
        <v>#N/A</v>
      </c>
      <c r="C2608" s="66" t="e">
        <f t="shared" si="175"/>
        <v>#N/A</v>
      </c>
      <c r="D2608" s="66" t="e">
        <f>VLOOKUP(K2608,'TCon08 al 2019-02-26'!$A$1:$H$68,8,0)</f>
        <v>#N/A</v>
      </c>
      <c r="E2608" s="221">
        <f t="shared" si="176"/>
        <v>1900</v>
      </c>
      <c r="F2608" s="66">
        <f t="shared" si="177"/>
        <v>0</v>
      </c>
      <c r="G2608" s="10" t="str">
        <f t="shared" si="178"/>
        <v>19000</v>
      </c>
      <c r="H2608" s="232"/>
      <c r="I2608" s="232"/>
      <c r="J2608" s="232"/>
      <c r="K2608" s="232"/>
      <c r="L2608" s="232"/>
      <c r="M2608" s="233"/>
      <c r="N2608" s="241"/>
      <c r="O2608" s="241"/>
      <c r="P2608" s="242"/>
      <c r="Q2608" s="234"/>
      <c r="R2608" s="235"/>
      <c r="S2608" s="232"/>
      <c r="T2608" s="234"/>
      <c r="U2608" s="234"/>
      <c r="V2608" s="235"/>
      <c r="W2608" s="232"/>
      <c r="X2608" s="232"/>
      <c r="Y2608" s="235"/>
      <c r="Z2608" s="232"/>
      <c r="AA2608" s="232"/>
      <c r="AB2608" s="232"/>
      <c r="AC2608" s="232"/>
      <c r="AD2608" s="269"/>
    </row>
    <row r="2609" spans="2:30">
      <c r="B2609" s="66" t="e">
        <f>LEFT(VLOOKUP(K2609,'TCon08 al 2019-02-26'!$A$1:$H$68,6,0),6)</f>
        <v>#N/A</v>
      </c>
      <c r="C2609" s="66" t="e">
        <f t="shared" si="175"/>
        <v>#N/A</v>
      </c>
      <c r="D2609" s="66" t="e">
        <f>VLOOKUP(K2609,'TCon08 al 2019-02-26'!$A$1:$H$68,8,0)</f>
        <v>#N/A</v>
      </c>
      <c r="E2609" s="221">
        <f t="shared" si="176"/>
        <v>1900</v>
      </c>
      <c r="F2609" s="66">
        <f t="shared" si="177"/>
        <v>0</v>
      </c>
      <c r="G2609" s="10" t="str">
        <f t="shared" si="178"/>
        <v>19000</v>
      </c>
      <c r="H2609" s="232"/>
      <c r="I2609" s="232"/>
      <c r="J2609" s="232"/>
      <c r="K2609" s="232"/>
      <c r="L2609" s="232"/>
      <c r="M2609" s="233"/>
      <c r="N2609" s="241"/>
      <c r="O2609" s="241"/>
      <c r="P2609" s="242"/>
      <c r="Q2609" s="234"/>
      <c r="R2609" s="235"/>
      <c r="S2609" s="232"/>
      <c r="T2609" s="234"/>
      <c r="U2609" s="234"/>
      <c r="V2609" s="235"/>
      <c r="W2609" s="232"/>
      <c r="X2609" s="232"/>
      <c r="Y2609" s="235"/>
      <c r="Z2609" s="232"/>
      <c r="AA2609" s="232"/>
      <c r="AB2609" s="232"/>
      <c r="AC2609" s="232"/>
      <c r="AD2609" s="269"/>
    </row>
    <row r="2610" spans="2:30">
      <c r="B2610" s="66" t="e">
        <f>LEFT(VLOOKUP(K2610,'TCon08 al 2019-02-26'!$A$1:$H$68,6,0),6)</f>
        <v>#N/A</v>
      </c>
      <c r="C2610" s="66" t="e">
        <f t="shared" si="175"/>
        <v>#N/A</v>
      </c>
      <c r="D2610" s="66" t="e">
        <f>VLOOKUP(K2610,'TCon08 al 2019-02-26'!$A$1:$H$68,8,0)</f>
        <v>#N/A</v>
      </c>
      <c r="E2610" s="221">
        <f t="shared" si="176"/>
        <v>1900</v>
      </c>
      <c r="F2610" s="66">
        <f t="shared" si="177"/>
        <v>0</v>
      </c>
      <c r="G2610" s="10" t="str">
        <f t="shared" si="178"/>
        <v>19000</v>
      </c>
      <c r="H2610" s="232"/>
      <c r="I2610" s="232"/>
      <c r="J2610" s="232"/>
      <c r="K2610" s="232"/>
      <c r="L2610" s="232"/>
      <c r="M2610" s="233"/>
      <c r="N2610" s="241"/>
      <c r="O2610" s="241"/>
      <c r="P2610" s="242"/>
      <c r="Q2610" s="234"/>
      <c r="R2610" s="235"/>
      <c r="S2610" s="232"/>
      <c r="T2610" s="234"/>
      <c r="U2610" s="234"/>
      <c r="V2610" s="235"/>
      <c r="W2610" s="232"/>
      <c r="X2610" s="232"/>
      <c r="Y2610" s="235"/>
      <c r="Z2610" s="232"/>
      <c r="AA2610" s="232"/>
      <c r="AB2610" s="232"/>
      <c r="AC2610" s="232"/>
      <c r="AD2610" s="269"/>
    </row>
    <row r="2611" spans="2:30">
      <c r="B2611" s="66" t="e">
        <f>LEFT(VLOOKUP(K2611,'TCon08 al 2019-02-26'!$A$1:$H$68,6,0),6)</f>
        <v>#N/A</v>
      </c>
      <c r="C2611" s="66" t="e">
        <f t="shared" si="175"/>
        <v>#N/A</v>
      </c>
      <c r="D2611" s="66" t="e">
        <f>VLOOKUP(K2611,'TCon08 al 2019-02-26'!$A$1:$H$68,8,0)</f>
        <v>#N/A</v>
      </c>
      <c r="E2611" s="221">
        <f t="shared" si="176"/>
        <v>1900</v>
      </c>
      <c r="F2611" s="66">
        <f t="shared" si="177"/>
        <v>0</v>
      </c>
      <c r="G2611" s="10" t="str">
        <f t="shared" si="178"/>
        <v>19000</v>
      </c>
      <c r="H2611" s="232"/>
      <c r="I2611" s="232"/>
      <c r="J2611" s="232"/>
      <c r="K2611" s="232"/>
      <c r="L2611" s="232"/>
      <c r="M2611" s="233"/>
      <c r="N2611" s="241"/>
      <c r="O2611" s="241"/>
      <c r="P2611" s="242"/>
      <c r="Q2611" s="234"/>
      <c r="R2611" s="235"/>
      <c r="S2611" s="232"/>
      <c r="T2611" s="234"/>
      <c r="U2611" s="234"/>
      <c r="V2611" s="235"/>
      <c r="W2611" s="232"/>
      <c r="X2611" s="232"/>
      <c r="Y2611" s="235"/>
      <c r="Z2611" s="232"/>
      <c r="AA2611" s="232"/>
      <c r="AB2611" s="232"/>
      <c r="AC2611" s="232"/>
      <c r="AD2611" s="269"/>
    </row>
    <row r="2612" spans="2:30">
      <c r="B2612" s="66" t="e">
        <f>LEFT(VLOOKUP(K2612,'TCon08 al 2019-02-26'!$A$1:$H$68,6,0),6)</f>
        <v>#N/A</v>
      </c>
      <c r="C2612" s="66" t="e">
        <f t="shared" si="175"/>
        <v>#N/A</v>
      </c>
      <c r="D2612" s="66" t="e">
        <f>VLOOKUP(K2612,'TCon08 al 2019-02-26'!$A$1:$H$68,8,0)</f>
        <v>#N/A</v>
      </c>
      <c r="E2612" s="221">
        <f t="shared" si="176"/>
        <v>1900</v>
      </c>
      <c r="F2612" s="66">
        <f t="shared" si="177"/>
        <v>0</v>
      </c>
      <c r="G2612" s="10" t="str">
        <f t="shared" si="178"/>
        <v>19000</v>
      </c>
      <c r="H2612" s="232"/>
      <c r="I2612" s="232"/>
      <c r="J2612" s="232"/>
      <c r="K2612" s="232"/>
      <c r="L2612" s="232"/>
      <c r="M2612" s="233"/>
      <c r="N2612" s="241"/>
      <c r="O2612" s="241"/>
      <c r="P2612" s="242"/>
      <c r="Q2612" s="234"/>
      <c r="R2612" s="235"/>
      <c r="S2612" s="232"/>
      <c r="T2612" s="234"/>
      <c r="U2612" s="234"/>
      <c r="V2612" s="235"/>
      <c r="W2612" s="232"/>
      <c r="X2612" s="232"/>
      <c r="Y2612" s="235"/>
      <c r="Z2612" s="232"/>
      <c r="AA2612" s="232"/>
      <c r="AB2612" s="232"/>
      <c r="AC2612" s="232"/>
      <c r="AD2612" s="269"/>
    </row>
    <row r="2613" spans="2:30">
      <c r="B2613" s="66" t="e">
        <f>LEFT(VLOOKUP(K2613,'TCon08 al 2019-02-26'!$A$1:$H$68,6,0),6)</f>
        <v>#N/A</v>
      </c>
      <c r="C2613" s="66" t="e">
        <f t="shared" si="175"/>
        <v>#N/A</v>
      </c>
      <c r="D2613" s="66" t="e">
        <f>VLOOKUP(K2613,'TCon08 al 2019-02-26'!$A$1:$H$68,8,0)</f>
        <v>#N/A</v>
      </c>
      <c r="E2613" s="221">
        <f t="shared" si="176"/>
        <v>1900</v>
      </c>
      <c r="F2613" s="66">
        <f t="shared" si="177"/>
        <v>0</v>
      </c>
      <c r="G2613" s="10" t="str">
        <f t="shared" si="178"/>
        <v>19000</v>
      </c>
      <c r="H2613" s="232"/>
      <c r="I2613" s="232"/>
      <c r="J2613" s="232"/>
      <c r="K2613" s="232"/>
      <c r="L2613" s="232"/>
      <c r="M2613" s="233"/>
      <c r="N2613" s="241"/>
      <c r="O2613" s="241"/>
      <c r="P2613" s="242"/>
      <c r="Q2613" s="234"/>
      <c r="R2613" s="235"/>
      <c r="S2613" s="232"/>
      <c r="T2613" s="234"/>
      <c r="U2613" s="234"/>
      <c r="V2613" s="235"/>
      <c r="W2613" s="232"/>
      <c r="X2613" s="232"/>
      <c r="Y2613" s="235"/>
      <c r="Z2613" s="232"/>
      <c r="AA2613" s="232"/>
      <c r="AB2613" s="232"/>
      <c r="AC2613" s="232"/>
      <c r="AD2613" s="269"/>
    </row>
    <row r="2614" spans="2:30">
      <c r="B2614" s="66" t="e">
        <f>LEFT(VLOOKUP(K2614,'TCon08 al 2019-02-26'!$A$1:$H$68,6,0),6)</f>
        <v>#N/A</v>
      </c>
      <c r="C2614" s="66" t="e">
        <f t="shared" si="175"/>
        <v>#N/A</v>
      </c>
      <c r="D2614" s="66" t="e">
        <f>VLOOKUP(K2614,'TCon08 al 2019-02-26'!$A$1:$H$68,8,0)</f>
        <v>#N/A</v>
      </c>
      <c r="E2614" s="221">
        <f t="shared" si="176"/>
        <v>1900</v>
      </c>
      <c r="F2614" s="66">
        <f t="shared" si="177"/>
        <v>0</v>
      </c>
      <c r="G2614" s="10" t="str">
        <f t="shared" si="178"/>
        <v>19000</v>
      </c>
      <c r="H2614" s="232"/>
      <c r="I2614" s="232"/>
      <c r="J2614" s="232"/>
      <c r="K2614" s="232"/>
      <c r="L2614" s="232"/>
      <c r="M2614" s="233"/>
      <c r="N2614" s="241"/>
      <c r="O2614" s="241"/>
      <c r="P2614" s="242"/>
      <c r="Q2614" s="234"/>
      <c r="R2614" s="235"/>
      <c r="S2614" s="232"/>
      <c r="T2614" s="234"/>
      <c r="U2614" s="234"/>
      <c r="V2614" s="235"/>
      <c r="W2614" s="232"/>
      <c r="X2614" s="232"/>
      <c r="Y2614" s="235"/>
      <c r="Z2614" s="232"/>
      <c r="AA2614" s="232"/>
      <c r="AB2614" s="232"/>
      <c r="AC2614" s="232"/>
      <c r="AD2614" s="269"/>
    </row>
    <row r="2615" spans="2:30">
      <c r="B2615" s="66" t="e">
        <f>LEFT(VLOOKUP(K2615,'TCon08 al 2019-02-26'!$A$1:$H$68,6,0),6)</f>
        <v>#N/A</v>
      </c>
      <c r="C2615" s="66" t="e">
        <f t="shared" ref="C2615:C2678" si="179">CONCATENATE(MID(B2615,1,1),".",MID(B2615,2,1),".",MID(B2615,3,2),".",MID(B2615,5,2))</f>
        <v>#N/A</v>
      </c>
      <c r="D2615" s="66" t="e">
        <f>VLOOKUP(K2615,'TCon08 al 2019-02-26'!$A$1:$H$68,8,0)</f>
        <v>#N/A</v>
      </c>
      <c r="E2615" s="221">
        <f t="shared" ref="E2615:E2678" si="180">YEAR(J2615)</f>
        <v>1900</v>
      </c>
      <c r="F2615" s="66">
        <f t="shared" si="177"/>
        <v>0</v>
      </c>
      <c r="G2615" s="10" t="str">
        <f t="shared" si="178"/>
        <v>19000</v>
      </c>
      <c r="H2615" s="232"/>
      <c r="I2615" s="232"/>
      <c r="J2615" s="232"/>
      <c r="K2615" s="232"/>
      <c r="L2615" s="232"/>
      <c r="M2615" s="233"/>
      <c r="N2615" s="241"/>
      <c r="O2615" s="241"/>
      <c r="P2615" s="242"/>
      <c r="Q2615" s="234"/>
      <c r="R2615" s="235"/>
      <c r="S2615" s="232"/>
      <c r="T2615" s="234"/>
      <c r="U2615" s="234"/>
      <c r="V2615" s="235"/>
      <c r="W2615" s="232"/>
      <c r="X2615" s="232"/>
      <c r="Y2615" s="235"/>
      <c r="Z2615" s="232"/>
      <c r="AA2615" s="232"/>
      <c r="AB2615" s="232"/>
      <c r="AC2615" s="232"/>
      <c r="AD2615" s="269"/>
    </row>
    <row r="2616" spans="2:30">
      <c r="B2616" s="66" t="e">
        <f>LEFT(VLOOKUP(K2616,'TCon08 al 2019-02-26'!$A$1:$H$68,6,0),6)</f>
        <v>#N/A</v>
      </c>
      <c r="C2616" s="66" t="e">
        <f t="shared" si="179"/>
        <v>#N/A</v>
      </c>
      <c r="D2616" s="66" t="e">
        <f>VLOOKUP(K2616,'TCon08 al 2019-02-26'!$A$1:$H$68,8,0)</f>
        <v>#N/A</v>
      </c>
      <c r="E2616" s="221">
        <f t="shared" si="180"/>
        <v>1900</v>
      </c>
      <c r="F2616" s="66">
        <f t="shared" si="177"/>
        <v>0</v>
      </c>
      <c r="G2616" s="10" t="str">
        <f t="shared" si="178"/>
        <v>19000</v>
      </c>
      <c r="H2616" s="232"/>
      <c r="I2616" s="232"/>
      <c r="J2616" s="232"/>
      <c r="K2616" s="232"/>
      <c r="L2616" s="232"/>
      <c r="M2616" s="233"/>
      <c r="N2616" s="241"/>
      <c r="O2616" s="241"/>
      <c r="P2616" s="242"/>
      <c r="Q2616" s="234"/>
      <c r="R2616" s="235"/>
      <c r="S2616" s="232"/>
      <c r="T2616" s="234"/>
      <c r="U2616" s="234"/>
      <c r="V2616" s="235"/>
      <c r="W2616" s="232"/>
      <c r="X2616" s="232"/>
      <c r="Y2616" s="235"/>
      <c r="Z2616" s="232"/>
      <c r="AA2616" s="232"/>
      <c r="AB2616" s="232"/>
      <c r="AC2616" s="232"/>
      <c r="AD2616" s="269"/>
    </row>
    <row r="2617" spans="2:30">
      <c r="B2617" s="66" t="e">
        <f>LEFT(VLOOKUP(K2617,'TCon08 al 2019-02-26'!$A$1:$H$68,6,0),6)</f>
        <v>#N/A</v>
      </c>
      <c r="C2617" s="66" t="e">
        <f t="shared" si="179"/>
        <v>#N/A</v>
      </c>
      <c r="D2617" s="66" t="e">
        <f>VLOOKUP(K2617,'TCon08 al 2019-02-26'!$A$1:$H$68,8,0)</f>
        <v>#N/A</v>
      </c>
      <c r="E2617" s="221">
        <f t="shared" si="180"/>
        <v>1900</v>
      </c>
      <c r="F2617" s="66">
        <f t="shared" si="177"/>
        <v>0</v>
      </c>
      <c r="G2617" s="10" t="str">
        <f t="shared" si="178"/>
        <v>19000</v>
      </c>
      <c r="H2617" s="232"/>
      <c r="I2617" s="232"/>
      <c r="J2617" s="232"/>
      <c r="K2617" s="232"/>
      <c r="L2617" s="232"/>
      <c r="M2617" s="233"/>
      <c r="N2617" s="241"/>
      <c r="O2617" s="241"/>
      <c r="P2617" s="242"/>
      <c r="Q2617" s="234"/>
      <c r="R2617" s="235"/>
      <c r="S2617" s="232"/>
      <c r="T2617" s="234"/>
      <c r="U2617" s="234"/>
      <c r="V2617" s="235"/>
      <c r="W2617" s="232"/>
      <c r="X2617" s="232"/>
      <c r="Y2617" s="235"/>
      <c r="Z2617" s="232"/>
      <c r="AA2617" s="232"/>
      <c r="AB2617" s="232"/>
      <c r="AC2617" s="232"/>
      <c r="AD2617" s="269"/>
    </row>
    <row r="2618" spans="2:30">
      <c r="B2618" s="66" t="e">
        <f>LEFT(VLOOKUP(K2618,'TCon08 al 2019-02-26'!$A$1:$H$68,6,0),6)</f>
        <v>#N/A</v>
      </c>
      <c r="C2618" s="66" t="e">
        <f t="shared" si="179"/>
        <v>#N/A</v>
      </c>
      <c r="D2618" s="66" t="e">
        <f>VLOOKUP(K2618,'TCon08 al 2019-02-26'!$A$1:$H$68,8,0)</f>
        <v>#N/A</v>
      </c>
      <c r="E2618" s="221">
        <f t="shared" si="180"/>
        <v>1900</v>
      </c>
      <c r="F2618" s="66">
        <f t="shared" si="177"/>
        <v>0</v>
      </c>
      <c r="G2618" s="10" t="str">
        <f t="shared" si="178"/>
        <v>19000</v>
      </c>
      <c r="H2618" s="232"/>
      <c r="I2618" s="232"/>
      <c r="J2618" s="232"/>
      <c r="K2618" s="232"/>
      <c r="L2618" s="232"/>
      <c r="M2618" s="233"/>
      <c r="N2618" s="241"/>
      <c r="O2618" s="241"/>
      <c r="P2618" s="242"/>
      <c r="Q2618" s="234"/>
      <c r="R2618" s="235"/>
      <c r="S2618" s="232"/>
      <c r="T2618" s="234"/>
      <c r="U2618" s="234"/>
      <c r="V2618" s="235"/>
      <c r="W2618" s="232"/>
      <c r="X2618" s="232"/>
      <c r="Y2618" s="235"/>
      <c r="Z2618" s="232"/>
      <c r="AA2618" s="232"/>
      <c r="AB2618" s="232"/>
      <c r="AC2618" s="232"/>
      <c r="AD2618" s="269"/>
    </row>
    <row r="2619" spans="2:30">
      <c r="B2619" s="66" t="e">
        <f>LEFT(VLOOKUP(K2619,'TCon08 al 2019-02-26'!$A$1:$H$68,6,0),6)</f>
        <v>#N/A</v>
      </c>
      <c r="C2619" s="66" t="e">
        <f t="shared" si="179"/>
        <v>#N/A</v>
      </c>
      <c r="D2619" s="66" t="e">
        <f>VLOOKUP(K2619,'TCon08 al 2019-02-26'!$A$1:$H$68,8,0)</f>
        <v>#N/A</v>
      </c>
      <c r="E2619" s="221">
        <f t="shared" si="180"/>
        <v>1900</v>
      </c>
      <c r="F2619" s="66">
        <f t="shared" si="177"/>
        <v>0</v>
      </c>
      <c r="G2619" s="10" t="str">
        <f t="shared" si="178"/>
        <v>19000</v>
      </c>
      <c r="H2619" s="232"/>
      <c r="I2619" s="232"/>
      <c r="J2619" s="232"/>
      <c r="K2619" s="232"/>
      <c r="L2619" s="232"/>
      <c r="M2619" s="233"/>
      <c r="N2619" s="241"/>
      <c r="O2619" s="241"/>
      <c r="P2619" s="242"/>
      <c r="Q2619" s="234"/>
      <c r="R2619" s="235"/>
      <c r="S2619" s="232"/>
      <c r="T2619" s="234"/>
      <c r="U2619" s="234"/>
      <c r="V2619" s="235"/>
      <c r="W2619" s="232"/>
      <c r="X2619" s="232"/>
      <c r="Y2619" s="235"/>
      <c r="Z2619" s="232"/>
      <c r="AA2619" s="232"/>
      <c r="AB2619" s="232"/>
      <c r="AC2619" s="232"/>
      <c r="AD2619" s="269"/>
    </row>
    <row r="2620" spans="2:30">
      <c r="B2620" s="66" t="e">
        <f>LEFT(VLOOKUP(K2620,'TCon08 al 2019-02-26'!$A$1:$H$68,6,0),6)</f>
        <v>#N/A</v>
      </c>
      <c r="C2620" s="66" t="e">
        <f t="shared" si="179"/>
        <v>#N/A</v>
      </c>
      <c r="D2620" s="66" t="e">
        <f>VLOOKUP(K2620,'TCon08 al 2019-02-26'!$A$1:$H$68,8,0)</f>
        <v>#N/A</v>
      </c>
      <c r="E2620" s="221">
        <f t="shared" si="180"/>
        <v>1900</v>
      </c>
      <c r="F2620" s="66">
        <f t="shared" si="177"/>
        <v>0</v>
      </c>
      <c r="G2620" s="10" t="str">
        <f t="shared" si="178"/>
        <v>19000</v>
      </c>
      <c r="H2620" s="232"/>
      <c r="I2620" s="232"/>
      <c r="J2620" s="232"/>
      <c r="K2620" s="232"/>
      <c r="L2620" s="232"/>
      <c r="M2620" s="233"/>
      <c r="N2620" s="241"/>
      <c r="O2620" s="241"/>
      <c r="P2620" s="242"/>
      <c r="Q2620" s="234"/>
      <c r="R2620" s="235"/>
      <c r="S2620" s="232"/>
      <c r="T2620" s="234"/>
      <c r="U2620" s="234"/>
      <c r="V2620" s="235"/>
      <c r="W2620" s="232"/>
      <c r="X2620" s="232"/>
      <c r="Y2620" s="235"/>
      <c r="Z2620" s="232"/>
      <c r="AA2620" s="232"/>
      <c r="AB2620" s="232"/>
      <c r="AC2620" s="232"/>
      <c r="AD2620" s="269"/>
    </row>
    <row r="2621" spans="2:30">
      <c r="B2621" s="66" t="e">
        <f>LEFT(VLOOKUP(K2621,'TCon08 al 2019-02-26'!$A$1:$H$68,6,0),6)</f>
        <v>#N/A</v>
      </c>
      <c r="C2621" s="66" t="e">
        <f t="shared" si="179"/>
        <v>#N/A</v>
      </c>
      <c r="D2621" s="66" t="e">
        <f>VLOOKUP(K2621,'TCon08 al 2019-02-26'!$A$1:$H$68,8,0)</f>
        <v>#N/A</v>
      </c>
      <c r="E2621" s="221">
        <f t="shared" si="180"/>
        <v>1900</v>
      </c>
      <c r="F2621" s="66">
        <f t="shared" si="177"/>
        <v>0</v>
      </c>
      <c r="G2621" s="10" t="str">
        <f t="shared" si="178"/>
        <v>19000</v>
      </c>
      <c r="H2621" s="232"/>
      <c r="I2621" s="232"/>
      <c r="J2621" s="232"/>
      <c r="K2621" s="232"/>
      <c r="L2621" s="232"/>
      <c r="M2621" s="233"/>
      <c r="N2621" s="241"/>
      <c r="O2621" s="241"/>
      <c r="P2621" s="242"/>
      <c r="Q2621" s="234"/>
      <c r="R2621" s="235"/>
      <c r="S2621" s="232"/>
      <c r="T2621" s="234"/>
      <c r="U2621" s="234"/>
      <c r="V2621" s="235"/>
      <c r="W2621" s="232"/>
      <c r="X2621" s="232"/>
      <c r="Y2621" s="235"/>
      <c r="Z2621" s="232"/>
      <c r="AA2621" s="232"/>
      <c r="AB2621" s="232"/>
      <c r="AC2621" s="232"/>
      <c r="AD2621" s="269"/>
    </row>
    <row r="2622" spans="2:30">
      <c r="B2622" s="66" t="e">
        <f>LEFT(VLOOKUP(K2622,'TCon08 al 2019-02-26'!$A$1:$H$68,6,0),6)</f>
        <v>#N/A</v>
      </c>
      <c r="C2622" s="66" t="e">
        <f t="shared" si="179"/>
        <v>#N/A</v>
      </c>
      <c r="D2622" s="66" t="e">
        <f>VLOOKUP(K2622,'TCon08 al 2019-02-26'!$A$1:$H$68,8,0)</f>
        <v>#N/A</v>
      </c>
      <c r="E2622" s="221">
        <f t="shared" si="180"/>
        <v>1900</v>
      </c>
      <c r="F2622" s="66">
        <f t="shared" si="177"/>
        <v>0</v>
      </c>
      <c r="G2622" s="10" t="str">
        <f t="shared" si="178"/>
        <v>19000</v>
      </c>
      <c r="H2622" s="232"/>
      <c r="I2622" s="232"/>
      <c r="J2622" s="232"/>
      <c r="K2622" s="232"/>
      <c r="L2622" s="232"/>
      <c r="M2622" s="233"/>
      <c r="N2622" s="241"/>
      <c r="O2622" s="241"/>
      <c r="P2622" s="242"/>
      <c r="Q2622" s="234"/>
      <c r="R2622" s="235"/>
      <c r="S2622" s="232"/>
      <c r="T2622" s="234"/>
      <c r="U2622" s="234"/>
      <c r="V2622" s="235"/>
      <c r="W2622" s="232"/>
      <c r="X2622" s="232"/>
      <c r="Y2622" s="235"/>
      <c r="Z2622" s="232"/>
      <c r="AA2622" s="232"/>
      <c r="AB2622" s="232"/>
      <c r="AC2622" s="232"/>
      <c r="AD2622" s="269"/>
    </row>
    <row r="2623" spans="2:30">
      <c r="B2623" s="66" t="e">
        <f>LEFT(VLOOKUP(K2623,'TCon08 al 2019-02-26'!$A$1:$H$68,6,0),6)</f>
        <v>#N/A</v>
      </c>
      <c r="C2623" s="66" t="e">
        <f t="shared" si="179"/>
        <v>#N/A</v>
      </c>
      <c r="D2623" s="66" t="e">
        <f>VLOOKUP(K2623,'TCon08 al 2019-02-26'!$A$1:$H$68,8,0)</f>
        <v>#N/A</v>
      </c>
      <c r="E2623" s="221">
        <f t="shared" si="180"/>
        <v>1900</v>
      </c>
      <c r="F2623" s="66">
        <f t="shared" si="177"/>
        <v>0</v>
      </c>
      <c r="G2623" s="10" t="str">
        <f t="shared" si="178"/>
        <v>19000</v>
      </c>
      <c r="H2623" s="232"/>
      <c r="I2623" s="232"/>
      <c r="J2623" s="232"/>
      <c r="K2623" s="232"/>
      <c r="L2623" s="232"/>
      <c r="M2623" s="233"/>
      <c r="N2623" s="241"/>
      <c r="O2623" s="241"/>
      <c r="P2623" s="242"/>
      <c r="Q2623" s="234"/>
      <c r="R2623" s="235"/>
      <c r="S2623" s="232"/>
      <c r="T2623" s="234"/>
      <c r="U2623" s="234"/>
      <c r="V2623" s="235"/>
      <c r="W2623" s="232"/>
      <c r="X2623" s="232"/>
      <c r="Y2623" s="235"/>
      <c r="Z2623" s="232"/>
      <c r="AA2623" s="232"/>
      <c r="AB2623" s="232"/>
      <c r="AC2623" s="232"/>
      <c r="AD2623" s="269"/>
    </row>
    <row r="2624" spans="2:30">
      <c r="B2624" s="66" t="e">
        <f>LEFT(VLOOKUP(K2624,'TCon08 al 2019-02-26'!$A$1:$H$68,6,0),6)</f>
        <v>#N/A</v>
      </c>
      <c r="C2624" s="66" t="e">
        <f t="shared" si="179"/>
        <v>#N/A</v>
      </c>
      <c r="D2624" s="66" t="e">
        <f>VLOOKUP(K2624,'TCon08 al 2019-02-26'!$A$1:$H$68,8,0)</f>
        <v>#N/A</v>
      </c>
      <c r="E2624" s="221">
        <f t="shared" si="180"/>
        <v>1900</v>
      </c>
      <c r="F2624" s="66">
        <f t="shared" si="177"/>
        <v>0</v>
      </c>
      <c r="G2624" s="10" t="str">
        <f t="shared" si="178"/>
        <v>19000</v>
      </c>
      <c r="H2624" s="232"/>
      <c r="I2624" s="232"/>
      <c r="J2624" s="232"/>
      <c r="K2624" s="232"/>
      <c r="L2624" s="232"/>
      <c r="M2624" s="233"/>
      <c r="N2624" s="241"/>
      <c r="O2624" s="241"/>
      <c r="P2624" s="242"/>
      <c r="Q2624" s="234"/>
      <c r="R2624" s="235"/>
      <c r="S2624" s="232"/>
      <c r="T2624" s="234"/>
      <c r="U2624" s="234"/>
      <c r="V2624" s="235"/>
      <c r="W2624" s="232"/>
      <c r="X2624" s="232"/>
      <c r="Y2624" s="235"/>
      <c r="Z2624" s="232"/>
      <c r="AA2624" s="232"/>
      <c r="AB2624" s="232"/>
      <c r="AC2624" s="232"/>
      <c r="AD2624" s="269"/>
    </row>
    <row r="2625" spans="2:30">
      <c r="B2625" s="66" t="e">
        <f>LEFT(VLOOKUP(K2625,'TCon08 al 2019-02-26'!$A$1:$H$68,6,0),6)</f>
        <v>#N/A</v>
      </c>
      <c r="C2625" s="66" t="e">
        <f t="shared" si="179"/>
        <v>#N/A</v>
      </c>
      <c r="D2625" s="66" t="e">
        <f>VLOOKUP(K2625,'TCon08 al 2019-02-26'!$A$1:$H$68,8,0)</f>
        <v>#N/A</v>
      </c>
      <c r="E2625" s="221">
        <f t="shared" si="180"/>
        <v>1900</v>
      </c>
      <c r="F2625" s="66">
        <f t="shared" si="177"/>
        <v>0</v>
      </c>
      <c r="G2625" s="10" t="str">
        <f t="shared" si="178"/>
        <v>19000</v>
      </c>
      <c r="H2625" s="232"/>
      <c r="I2625" s="232"/>
      <c r="J2625" s="232"/>
      <c r="K2625" s="232"/>
      <c r="L2625" s="232"/>
      <c r="M2625" s="233"/>
      <c r="N2625" s="241"/>
      <c r="O2625" s="241"/>
      <c r="P2625" s="242"/>
      <c r="Q2625" s="234"/>
      <c r="R2625" s="235"/>
      <c r="S2625" s="232"/>
      <c r="T2625" s="234"/>
      <c r="U2625" s="234"/>
      <c r="V2625" s="235"/>
      <c r="W2625" s="232"/>
      <c r="X2625" s="232"/>
      <c r="Y2625" s="235"/>
      <c r="Z2625" s="232"/>
      <c r="AA2625" s="232"/>
      <c r="AB2625" s="232"/>
      <c r="AC2625" s="232"/>
      <c r="AD2625" s="269"/>
    </row>
    <row r="2626" spans="2:30">
      <c r="B2626" s="66" t="e">
        <f>LEFT(VLOOKUP(K2626,'TCon08 al 2019-02-26'!$A$1:$H$68,6,0),6)</f>
        <v>#N/A</v>
      </c>
      <c r="C2626" s="66" t="e">
        <f t="shared" si="179"/>
        <v>#N/A</v>
      </c>
      <c r="D2626" s="66" t="e">
        <f>VLOOKUP(K2626,'TCon08 al 2019-02-26'!$A$1:$H$68,8,0)</f>
        <v>#N/A</v>
      </c>
      <c r="E2626" s="221">
        <f t="shared" si="180"/>
        <v>1900</v>
      </c>
      <c r="F2626" s="66">
        <f t="shared" si="177"/>
        <v>0</v>
      </c>
      <c r="G2626" s="10" t="str">
        <f t="shared" si="178"/>
        <v>19000</v>
      </c>
      <c r="H2626" s="232"/>
      <c r="I2626" s="232"/>
      <c r="J2626" s="232"/>
      <c r="K2626" s="232"/>
      <c r="L2626" s="232"/>
      <c r="M2626" s="233"/>
      <c r="N2626" s="241"/>
      <c r="O2626" s="241"/>
      <c r="P2626" s="242"/>
      <c r="Q2626" s="234"/>
      <c r="R2626" s="235"/>
      <c r="S2626" s="232"/>
      <c r="T2626" s="234"/>
      <c r="U2626" s="234"/>
      <c r="V2626" s="235"/>
      <c r="W2626" s="232"/>
      <c r="X2626" s="232"/>
      <c r="Y2626" s="235"/>
      <c r="Z2626" s="232"/>
      <c r="AA2626" s="232"/>
      <c r="AB2626" s="232"/>
      <c r="AC2626" s="232"/>
      <c r="AD2626" s="269"/>
    </row>
    <row r="2627" spans="2:30">
      <c r="B2627" s="66" t="e">
        <f>LEFT(VLOOKUP(K2627,'TCon08 al 2019-02-26'!$A$1:$H$68,6,0),6)</f>
        <v>#N/A</v>
      </c>
      <c r="C2627" s="66" t="e">
        <f t="shared" si="179"/>
        <v>#N/A</v>
      </c>
      <c r="D2627" s="66" t="e">
        <f>VLOOKUP(K2627,'TCon08 al 2019-02-26'!$A$1:$H$68,8,0)</f>
        <v>#N/A</v>
      </c>
      <c r="E2627" s="221">
        <f t="shared" si="180"/>
        <v>1900</v>
      </c>
      <c r="F2627" s="66">
        <f t="shared" si="177"/>
        <v>0</v>
      </c>
      <c r="G2627" s="10" t="str">
        <f t="shared" si="178"/>
        <v>19000</v>
      </c>
      <c r="H2627" s="232"/>
      <c r="I2627" s="232"/>
      <c r="J2627" s="232"/>
      <c r="K2627" s="232"/>
      <c r="L2627" s="232"/>
      <c r="M2627" s="233"/>
      <c r="N2627" s="241"/>
      <c r="O2627" s="241"/>
      <c r="P2627" s="242"/>
      <c r="Q2627" s="234"/>
      <c r="R2627" s="235"/>
      <c r="S2627" s="232"/>
      <c r="T2627" s="234"/>
      <c r="U2627" s="234"/>
      <c r="V2627" s="235"/>
      <c r="W2627" s="232"/>
      <c r="X2627" s="232"/>
      <c r="Y2627" s="235"/>
      <c r="Z2627" s="232"/>
      <c r="AA2627" s="232"/>
      <c r="AB2627" s="232"/>
      <c r="AC2627" s="232"/>
      <c r="AD2627" s="269"/>
    </row>
    <row r="2628" spans="2:30">
      <c r="B2628" s="66" t="e">
        <f>LEFT(VLOOKUP(K2628,'TCon08 al 2019-02-26'!$A$1:$H$68,6,0),6)</f>
        <v>#N/A</v>
      </c>
      <c r="C2628" s="66" t="e">
        <f t="shared" si="179"/>
        <v>#N/A</v>
      </c>
      <c r="D2628" s="66" t="e">
        <f>VLOOKUP(K2628,'TCon08 al 2019-02-26'!$A$1:$H$68,8,0)</f>
        <v>#N/A</v>
      </c>
      <c r="E2628" s="221">
        <f t="shared" si="180"/>
        <v>1900</v>
      </c>
      <c r="F2628" s="66">
        <f t="shared" si="177"/>
        <v>0</v>
      </c>
      <c r="G2628" s="10" t="str">
        <f t="shared" si="178"/>
        <v>19000</v>
      </c>
      <c r="H2628" s="232"/>
      <c r="I2628" s="232"/>
      <c r="J2628" s="232"/>
      <c r="K2628" s="232"/>
      <c r="L2628" s="232"/>
      <c r="M2628" s="233"/>
      <c r="N2628" s="241"/>
      <c r="O2628" s="241"/>
      <c r="P2628" s="242"/>
      <c r="Q2628" s="234"/>
      <c r="R2628" s="235"/>
      <c r="S2628" s="232"/>
      <c r="T2628" s="234"/>
      <c r="U2628" s="234"/>
      <c r="V2628" s="235"/>
      <c r="W2628" s="232"/>
      <c r="X2628" s="232"/>
      <c r="Y2628" s="235"/>
      <c r="Z2628" s="232"/>
      <c r="AA2628" s="232"/>
      <c r="AB2628" s="232"/>
      <c r="AC2628" s="232"/>
      <c r="AD2628" s="269"/>
    </row>
    <row r="2629" spans="2:30">
      <c r="B2629" s="66" t="e">
        <f>LEFT(VLOOKUP(K2629,'TCon08 al 2019-02-26'!$A$1:$H$68,6,0),6)</f>
        <v>#N/A</v>
      </c>
      <c r="C2629" s="66" t="e">
        <f t="shared" si="179"/>
        <v>#N/A</v>
      </c>
      <c r="D2629" s="66" t="e">
        <f>VLOOKUP(K2629,'TCon08 al 2019-02-26'!$A$1:$H$68,8,0)</f>
        <v>#N/A</v>
      </c>
      <c r="E2629" s="221">
        <f t="shared" si="180"/>
        <v>1900</v>
      </c>
      <c r="F2629" s="66">
        <f t="shared" ref="F2629:F2692" si="181">+IF(J2629=0,0,MONTH(J2629))</f>
        <v>0</v>
      </c>
      <c r="G2629" s="10" t="str">
        <f t="shared" ref="G2629:G2692" si="182">+E2629&amp;F2629</f>
        <v>19000</v>
      </c>
      <c r="H2629" s="232"/>
      <c r="I2629" s="232"/>
      <c r="J2629" s="232"/>
      <c r="K2629" s="232"/>
      <c r="L2629" s="232"/>
      <c r="M2629" s="233"/>
      <c r="N2629" s="241"/>
      <c r="O2629" s="241"/>
      <c r="P2629" s="242"/>
      <c r="Q2629" s="234"/>
      <c r="R2629" s="235"/>
      <c r="S2629" s="232"/>
      <c r="T2629" s="234"/>
      <c r="U2629" s="234"/>
      <c r="V2629" s="235"/>
      <c r="W2629" s="232"/>
      <c r="X2629" s="232"/>
      <c r="Y2629" s="235"/>
      <c r="Z2629" s="232"/>
      <c r="AA2629" s="232"/>
      <c r="AB2629" s="232"/>
      <c r="AC2629" s="232"/>
      <c r="AD2629" s="269"/>
    </row>
    <row r="2630" spans="2:30">
      <c r="B2630" s="66" t="e">
        <f>LEFT(VLOOKUP(K2630,'TCon08 al 2019-02-26'!$A$1:$H$68,6,0),6)</f>
        <v>#N/A</v>
      </c>
      <c r="C2630" s="66" t="e">
        <f t="shared" si="179"/>
        <v>#N/A</v>
      </c>
      <c r="D2630" s="66" t="e">
        <f>VLOOKUP(K2630,'TCon08 al 2019-02-26'!$A$1:$H$68,8,0)</f>
        <v>#N/A</v>
      </c>
      <c r="E2630" s="221">
        <f t="shared" si="180"/>
        <v>1900</v>
      </c>
      <c r="F2630" s="66">
        <f t="shared" si="181"/>
        <v>0</v>
      </c>
      <c r="G2630" s="10" t="str">
        <f t="shared" si="182"/>
        <v>19000</v>
      </c>
      <c r="H2630" s="232"/>
      <c r="I2630" s="232"/>
      <c r="J2630" s="232"/>
      <c r="K2630" s="232"/>
      <c r="L2630" s="232"/>
      <c r="M2630" s="233"/>
      <c r="N2630" s="241"/>
      <c r="O2630" s="241"/>
      <c r="P2630" s="242"/>
      <c r="Q2630" s="234"/>
      <c r="R2630" s="235"/>
      <c r="S2630" s="232"/>
      <c r="T2630" s="234"/>
      <c r="U2630" s="234"/>
      <c r="V2630" s="235"/>
      <c r="W2630" s="232"/>
      <c r="X2630" s="232"/>
      <c r="Y2630" s="235"/>
      <c r="Z2630" s="232"/>
      <c r="AA2630" s="232"/>
      <c r="AB2630" s="232"/>
      <c r="AC2630" s="232"/>
      <c r="AD2630" s="269"/>
    </row>
    <row r="2631" spans="2:30">
      <c r="B2631" s="66" t="e">
        <f>LEFT(VLOOKUP(K2631,'TCon08 al 2019-02-26'!$A$1:$H$68,6,0),6)</f>
        <v>#N/A</v>
      </c>
      <c r="C2631" s="66" t="e">
        <f t="shared" si="179"/>
        <v>#N/A</v>
      </c>
      <c r="D2631" s="66" t="e">
        <f>VLOOKUP(K2631,'TCon08 al 2019-02-26'!$A$1:$H$68,8,0)</f>
        <v>#N/A</v>
      </c>
      <c r="E2631" s="221">
        <f t="shared" si="180"/>
        <v>1900</v>
      </c>
      <c r="F2631" s="66">
        <f t="shared" si="181"/>
        <v>0</v>
      </c>
      <c r="G2631" s="10" t="str">
        <f t="shared" si="182"/>
        <v>19000</v>
      </c>
      <c r="H2631" s="232"/>
      <c r="I2631" s="232"/>
      <c r="J2631" s="232"/>
      <c r="K2631" s="232"/>
      <c r="L2631" s="232"/>
      <c r="M2631" s="233"/>
      <c r="N2631" s="241"/>
      <c r="O2631" s="241"/>
      <c r="P2631" s="242"/>
      <c r="Q2631" s="234"/>
      <c r="R2631" s="235"/>
      <c r="S2631" s="232"/>
      <c r="T2631" s="234"/>
      <c r="U2631" s="234"/>
      <c r="V2631" s="235"/>
      <c r="W2631" s="232"/>
      <c r="X2631" s="232"/>
      <c r="Y2631" s="235"/>
      <c r="Z2631" s="232"/>
      <c r="AA2631" s="232"/>
      <c r="AB2631" s="232"/>
      <c r="AC2631" s="232"/>
      <c r="AD2631" s="269"/>
    </row>
    <row r="2632" spans="2:30">
      <c r="B2632" s="66" t="e">
        <f>LEFT(VLOOKUP(K2632,'TCon08 al 2019-02-26'!$A$1:$H$68,6,0),6)</f>
        <v>#N/A</v>
      </c>
      <c r="C2632" s="66" t="e">
        <f t="shared" si="179"/>
        <v>#N/A</v>
      </c>
      <c r="D2632" s="66" t="e">
        <f>VLOOKUP(K2632,'TCon08 al 2019-02-26'!$A$1:$H$68,8,0)</f>
        <v>#N/A</v>
      </c>
      <c r="E2632" s="221">
        <f t="shared" si="180"/>
        <v>1900</v>
      </c>
      <c r="F2632" s="66">
        <f t="shared" si="181"/>
        <v>0</v>
      </c>
      <c r="G2632" s="10" t="str">
        <f t="shared" si="182"/>
        <v>19000</v>
      </c>
      <c r="H2632" s="232"/>
      <c r="I2632" s="232"/>
      <c r="J2632" s="232"/>
      <c r="K2632" s="232"/>
      <c r="L2632" s="232"/>
      <c r="M2632" s="233"/>
      <c r="N2632" s="241"/>
      <c r="O2632" s="241"/>
      <c r="P2632" s="242"/>
      <c r="Q2632" s="234"/>
      <c r="R2632" s="235"/>
      <c r="S2632" s="232"/>
      <c r="T2632" s="234"/>
      <c r="U2632" s="234"/>
      <c r="V2632" s="235"/>
      <c r="W2632" s="232"/>
      <c r="X2632" s="232"/>
      <c r="Y2632" s="235"/>
      <c r="Z2632" s="232"/>
      <c r="AA2632" s="232"/>
      <c r="AB2632" s="232"/>
      <c r="AC2632" s="232"/>
      <c r="AD2632" s="269"/>
    </row>
    <row r="2633" spans="2:30">
      <c r="B2633" s="66" t="e">
        <f>LEFT(VLOOKUP(K2633,'TCon08 al 2019-02-26'!$A$1:$H$68,6,0),6)</f>
        <v>#N/A</v>
      </c>
      <c r="C2633" s="66" t="e">
        <f t="shared" si="179"/>
        <v>#N/A</v>
      </c>
      <c r="D2633" s="66" t="e">
        <f>VLOOKUP(K2633,'TCon08 al 2019-02-26'!$A$1:$H$68,8,0)</f>
        <v>#N/A</v>
      </c>
      <c r="E2633" s="221">
        <f t="shared" si="180"/>
        <v>1900</v>
      </c>
      <c r="F2633" s="66">
        <f t="shared" si="181"/>
        <v>0</v>
      </c>
      <c r="G2633" s="10" t="str">
        <f t="shared" si="182"/>
        <v>19000</v>
      </c>
      <c r="H2633" s="232"/>
      <c r="I2633" s="232"/>
      <c r="J2633" s="232"/>
      <c r="K2633" s="232"/>
      <c r="L2633" s="232"/>
      <c r="M2633" s="233"/>
      <c r="N2633" s="241"/>
      <c r="O2633" s="241"/>
      <c r="P2633" s="242"/>
      <c r="Q2633" s="234"/>
      <c r="R2633" s="235"/>
      <c r="S2633" s="232"/>
      <c r="T2633" s="234"/>
      <c r="U2633" s="234"/>
      <c r="V2633" s="235"/>
      <c r="W2633" s="232"/>
      <c r="X2633" s="232"/>
      <c r="Y2633" s="235"/>
      <c r="Z2633" s="232"/>
      <c r="AA2633" s="232"/>
      <c r="AB2633" s="232"/>
      <c r="AC2633" s="232"/>
      <c r="AD2633" s="269"/>
    </row>
    <row r="2634" spans="2:30">
      <c r="B2634" s="66" t="e">
        <f>LEFT(VLOOKUP(K2634,'TCon08 al 2019-02-26'!$A$1:$H$68,6,0),6)</f>
        <v>#N/A</v>
      </c>
      <c r="C2634" s="66" t="e">
        <f t="shared" si="179"/>
        <v>#N/A</v>
      </c>
      <c r="D2634" s="66" t="e">
        <f>VLOOKUP(K2634,'TCon08 al 2019-02-26'!$A$1:$H$68,8,0)</f>
        <v>#N/A</v>
      </c>
      <c r="E2634" s="221">
        <f t="shared" si="180"/>
        <v>1900</v>
      </c>
      <c r="F2634" s="66">
        <f t="shared" si="181"/>
        <v>0</v>
      </c>
      <c r="G2634" s="10" t="str">
        <f t="shared" si="182"/>
        <v>19000</v>
      </c>
      <c r="H2634" s="232"/>
      <c r="I2634" s="232"/>
      <c r="J2634" s="232"/>
      <c r="K2634" s="232"/>
      <c r="L2634" s="232"/>
      <c r="M2634" s="233"/>
      <c r="N2634" s="241"/>
      <c r="O2634" s="241"/>
      <c r="P2634" s="242"/>
      <c r="Q2634" s="234"/>
      <c r="R2634" s="235"/>
      <c r="S2634" s="232"/>
      <c r="T2634" s="234"/>
      <c r="U2634" s="234"/>
      <c r="V2634" s="235"/>
      <c r="W2634" s="232"/>
      <c r="X2634" s="232"/>
      <c r="Y2634" s="235"/>
      <c r="Z2634" s="232"/>
      <c r="AA2634" s="232"/>
      <c r="AB2634" s="232"/>
      <c r="AC2634" s="232"/>
      <c r="AD2634" s="269"/>
    </row>
    <row r="2635" spans="2:30">
      <c r="B2635" s="66" t="e">
        <f>LEFT(VLOOKUP(K2635,'TCon08 al 2019-02-26'!$A$1:$H$68,6,0),6)</f>
        <v>#N/A</v>
      </c>
      <c r="C2635" s="66" t="e">
        <f t="shared" si="179"/>
        <v>#N/A</v>
      </c>
      <c r="D2635" s="66" t="e">
        <f>VLOOKUP(K2635,'TCon08 al 2019-02-26'!$A$1:$H$68,8,0)</f>
        <v>#N/A</v>
      </c>
      <c r="E2635" s="221">
        <f t="shared" si="180"/>
        <v>1900</v>
      </c>
      <c r="F2635" s="66">
        <f t="shared" si="181"/>
        <v>0</v>
      </c>
      <c r="G2635" s="10" t="str">
        <f t="shared" si="182"/>
        <v>19000</v>
      </c>
      <c r="H2635" s="232"/>
      <c r="I2635" s="232"/>
      <c r="J2635" s="232"/>
      <c r="K2635" s="232"/>
      <c r="L2635" s="232"/>
      <c r="M2635" s="233"/>
      <c r="N2635" s="241"/>
      <c r="O2635" s="241"/>
      <c r="P2635" s="242"/>
      <c r="Q2635" s="234"/>
      <c r="R2635" s="235"/>
      <c r="S2635" s="232"/>
      <c r="T2635" s="234"/>
      <c r="U2635" s="234"/>
      <c r="V2635" s="235"/>
      <c r="W2635" s="232"/>
      <c r="X2635" s="232"/>
      <c r="Y2635" s="235"/>
      <c r="Z2635" s="232"/>
      <c r="AA2635" s="232"/>
      <c r="AB2635" s="232"/>
      <c r="AC2635" s="232"/>
      <c r="AD2635" s="269"/>
    </row>
    <row r="2636" spans="2:30">
      <c r="B2636" s="66" t="e">
        <f>LEFT(VLOOKUP(K2636,'TCon08 al 2019-02-26'!$A$1:$H$68,6,0),6)</f>
        <v>#N/A</v>
      </c>
      <c r="C2636" s="66" t="e">
        <f t="shared" si="179"/>
        <v>#N/A</v>
      </c>
      <c r="D2636" s="66" t="e">
        <f>VLOOKUP(K2636,'TCon08 al 2019-02-26'!$A$1:$H$68,8,0)</f>
        <v>#N/A</v>
      </c>
      <c r="E2636" s="221">
        <f t="shared" si="180"/>
        <v>1900</v>
      </c>
      <c r="F2636" s="66">
        <f t="shared" si="181"/>
        <v>0</v>
      </c>
      <c r="G2636" s="10" t="str">
        <f t="shared" si="182"/>
        <v>19000</v>
      </c>
      <c r="H2636" s="232"/>
      <c r="I2636" s="232"/>
      <c r="J2636" s="232"/>
      <c r="K2636" s="232"/>
      <c r="L2636" s="232"/>
      <c r="M2636" s="233"/>
      <c r="N2636" s="241"/>
      <c r="O2636" s="241"/>
      <c r="P2636" s="242"/>
      <c r="Q2636" s="234"/>
      <c r="R2636" s="235"/>
      <c r="S2636" s="232"/>
      <c r="T2636" s="234"/>
      <c r="U2636" s="234"/>
      <c r="V2636" s="235"/>
      <c r="W2636" s="232"/>
      <c r="X2636" s="232"/>
      <c r="Y2636" s="235"/>
      <c r="Z2636" s="232"/>
      <c r="AA2636" s="232"/>
      <c r="AB2636" s="232"/>
      <c r="AC2636" s="232"/>
      <c r="AD2636" s="269"/>
    </row>
    <row r="2637" spans="2:30">
      <c r="B2637" s="66" t="e">
        <f>LEFT(VLOOKUP(K2637,'TCon08 al 2019-02-26'!$A$1:$H$68,6,0),6)</f>
        <v>#N/A</v>
      </c>
      <c r="C2637" s="66" t="e">
        <f t="shared" si="179"/>
        <v>#N/A</v>
      </c>
      <c r="D2637" s="66" t="e">
        <f>VLOOKUP(K2637,'TCon08 al 2019-02-26'!$A$1:$H$68,8,0)</f>
        <v>#N/A</v>
      </c>
      <c r="E2637" s="221">
        <f t="shared" si="180"/>
        <v>1900</v>
      </c>
      <c r="F2637" s="66">
        <f t="shared" si="181"/>
        <v>0</v>
      </c>
      <c r="G2637" s="10" t="str">
        <f t="shared" si="182"/>
        <v>19000</v>
      </c>
      <c r="H2637" s="232"/>
      <c r="I2637" s="232"/>
      <c r="J2637" s="232"/>
      <c r="K2637" s="232"/>
      <c r="L2637" s="232"/>
      <c r="M2637" s="233"/>
      <c r="N2637" s="241"/>
      <c r="O2637" s="241"/>
      <c r="P2637" s="242"/>
      <c r="Q2637" s="234"/>
      <c r="R2637" s="235"/>
      <c r="S2637" s="232"/>
      <c r="T2637" s="234"/>
      <c r="U2637" s="234"/>
      <c r="V2637" s="235"/>
      <c r="W2637" s="232"/>
      <c r="X2637" s="232"/>
      <c r="Y2637" s="235"/>
      <c r="Z2637" s="232"/>
      <c r="AA2637" s="232"/>
      <c r="AB2637" s="232"/>
      <c r="AC2637" s="232"/>
      <c r="AD2637" s="269"/>
    </row>
    <row r="2638" spans="2:30">
      <c r="B2638" s="66" t="e">
        <f>LEFT(VLOOKUP(K2638,'TCon08 al 2019-02-26'!$A$1:$H$68,6,0),6)</f>
        <v>#N/A</v>
      </c>
      <c r="C2638" s="66" t="e">
        <f t="shared" si="179"/>
        <v>#N/A</v>
      </c>
      <c r="D2638" s="66" t="e">
        <f>VLOOKUP(K2638,'TCon08 al 2019-02-26'!$A$1:$H$68,8,0)</f>
        <v>#N/A</v>
      </c>
      <c r="E2638" s="221">
        <f t="shared" si="180"/>
        <v>1900</v>
      </c>
      <c r="F2638" s="66">
        <f t="shared" si="181"/>
        <v>0</v>
      </c>
      <c r="G2638" s="10" t="str">
        <f t="shared" si="182"/>
        <v>19000</v>
      </c>
      <c r="H2638" s="232"/>
      <c r="I2638" s="232"/>
      <c r="J2638" s="232"/>
      <c r="K2638" s="232"/>
      <c r="L2638" s="232"/>
      <c r="M2638" s="233"/>
      <c r="N2638" s="241"/>
      <c r="O2638" s="241"/>
      <c r="P2638" s="242"/>
      <c r="Q2638" s="234"/>
      <c r="R2638" s="235"/>
      <c r="S2638" s="232"/>
      <c r="T2638" s="234"/>
      <c r="U2638" s="234"/>
      <c r="V2638" s="235"/>
      <c r="W2638" s="232"/>
      <c r="X2638" s="232"/>
      <c r="Y2638" s="235"/>
      <c r="Z2638" s="232"/>
      <c r="AA2638" s="232"/>
      <c r="AB2638" s="232"/>
      <c r="AC2638" s="232"/>
      <c r="AD2638" s="269"/>
    </row>
    <row r="2639" spans="2:30">
      <c r="B2639" s="66" t="e">
        <f>LEFT(VLOOKUP(K2639,'TCon08 al 2019-02-26'!$A$1:$H$68,6,0),6)</f>
        <v>#N/A</v>
      </c>
      <c r="C2639" s="66" t="e">
        <f t="shared" si="179"/>
        <v>#N/A</v>
      </c>
      <c r="D2639" s="66" t="e">
        <f>VLOOKUP(K2639,'TCon08 al 2019-02-26'!$A$1:$H$68,8,0)</f>
        <v>#N/A</v>
      </c>
      <c r="E2639" s="221">
        <f t="shared" si="180"/>
        <v>1900</v>
      </c>
      <c r="F2639" s="66">
        <f t="shared" si="181"/>
        <v>0</v>
      </c>
      <c r="G2639" s="10" t="str">
        <f t="shared" si="182"/>
        <v>19000</v>
      </c>
      <c r="H2639" s="232"/>
      <c r="I2639" s="232"/>
      <c r="J2639" s="232"/>
      <c r="K2639" s="232"/>
      <c r="L2639" s="232"/>
      <c r="M2639" s="233"/>
      <c r="N2639" s="241"/>
      <c r="O2639" s="241"/>
      <c r="P2639" s="242"/>
      <c r="Q2639" s="234"/>
      <c r="R2639" s="235"/>
      <c r="S2639" s="232"/>
      <c r="T2639" s="234"/>
      <c r="U2639" s="234"/>
      <c r="V2639" s="235"/>
      <c r="W2639" s="232"/>
      <c r="X2639" s="232"/>
      <c r="Y2639" s="235"/>
      <c r="Z2639" s="232"/>
      <c r="AA2639" s="232"/>
      <c r="AB2639" s="232"/>
      <c r="AC2639" s="232"/>
      <c r="AD2639" s="269"/>
    </row>
    <row r="2640" spans="2:30">
      <c r="B2640" s="66" t="e">
        <f>LEFT(VLOOKUP(K2640,'TCon08 al 2019-02-26'!$A$1:$H$68,6,0),6)</f>
        <v>#N/A</v>
      </c>
      <c r="C2640" s="66" t="e">
        <f t="shared" si="179"/>
        <v>#N/A</v>
      </c>
      <c r="D2640" s="66" t="e">
        <f>VLOOKUP(K2640,'TCon08 al 2019-02-26'!$A$1:$H$68,8,0)</f>
        <v>#N/A</v>
      </c>
      <c r="E2640" s="221">
        <f t="shared" si="180"/>
        <v>1900</v>
      </c>
      <c r="F2640" s="66">
        <f t="shared" si="181"/>
        <v>0</v>
      </c>
      <c r="G2640" s="10" t="str">
        <f t="shared" si="182"/>
        <v>19000</v>
      </c>
      <c r="H2640" s="232"/>
      <c r="I2640" s="232"/>
      <c r="J2640" s="232"/>
      <c r="K2640" s="232"/>
      <c r="L2640" s="232"/>
      <c r="M2640" s="233"/>
      <c r="N2640" s="241"/>
      <c r="O2640" s="241"/>
      <c r="P2640" s="242"/>
      <c r="Q2640" s="234"/>
      <c r="R2640" s="235"/>
      <c r="S2640" s="232"/>
      <c r="T2640" s="234"/>
      <c r="U2640" s="234"/>
      <c r="V2640" s="235"/>
      <c r="W2640" s="232"/>
      <c r="X2640" s="232"/>
      <c r="Y2640" s="235"/>
      <c r="Z2640" s="232"/>
      <c r="AA2640" s="232"/>
      <c r="AB2640" s="232"/>
      <c r="AC2640" s="232"/>
      <c r="AD2640" s="269"/>
    </row>
    <row r="2641" spans="2:30">
      <c r="B2641" s="66" t="e">
        <f>LEFT(VLOOKUP(K2641,'TCon08 al 2019-02-26'!$A$1:$H$68,6,0),6)</f>
        <v>#N/A</v>
      </c>
      <c r="C2641" s="66" t="e">
        <f t="shared" si="179"/>
        <v>#N/A</v>
      </c>
      <c r="D2641" s="66" t="e">
        <f>VLOOKUP(K2641,'TCon08 al 2019-02-26'!$A$1:$H$68,8,0)</f>
        <v>#N/A</v>
      </c>
      <c r="E2641" s="221">
        <f t="shared" si="180"/>
        <v>1900</v>
      </c>
      <c r="F2641" s="66">
        <f t="shared" si="181"/>
        <v>0</v>
      </c>
      <c r="G2641" s="10" t="str">
        <f t="shared" si="182"/>
        <v>19000</v>
      </c>
      <c r="H2641" s="232"/>
      <c r="I2641" s="232"/>
      <c r="J2641" s="232"/>
      <c r="K2641" s="232"/>
      <c r="L2641" s="232"/>
      <c r="M2641" s="233"/>
      <c r="N2641" s="241"/>
      <c r="O2641" s="241"/>
      <c r="P2641" s="242"/>
      <c r="Q2641" s="234"/>
      <c r="R2641" s="235"/>
      <c r="S2641" s="232"/>
      <c r="T2641" s="234"/>
      <c r="U2641" s="234"/>
      <c r="V2641" s="235"/>
      <c r="W2641" s="232"/>
      <c r="X2641" s="232"/>
      <c r="Y2641" s="235"/>
      <c r="Z2641" s="232"/>
      <c r="AA2641" s="232"/>
      <c r="AB2641" s="232"/>
      <c r="AC2641" s="232"/>
      <c r="AD2641" s="269"/>
    </row>
    <row r="2642" spans="2:30">
      <c r="B2642" s="66" t="e">
        <f>LEFT(VLOOKUP(K2642,'TCon08 al 2019-02-26'!$A$1:$H$68,6,0),6)</f>
        <v>#N/A</v>
      </c>
      <c r="C2642" s="66" t="e">
        <f t="shared" si="179"/>
        <v>#N/A</v>
      </c>
      <c r="D2642" s="66" t="e">
        <f>VLOOKUP(K2642,'TCon08 al 2019-02-26'!$A$1:$H$68,8,0)</f>
        <v>#N/A</v>
      </c>
      <c r="E2642" s="221">
        <f t="shared" si="180"/>
        <v>1900</v>
      </c>
      <c r="F2642" s="66">
        <f t="shared" si="181"/>
        <v>0</v>
      </c>
      <c r="G2642" s="10" t="str">
        <f t="shared" si="182"/>
        <v>19000</v>
      </c>
      <c r="H2642" s="232"/>
      <c r="I2642" s="232"/>
      <c r="J2642" s="232"/>
      <c r="K2642" s="232"/>
      <c r="L2642" s="232"/>
      <c r="M2642" s="233"/>
      <c r="N2642" s="241"/>
      <c r="O2642" s="241"/>
      <c r="P2642" s="242"/>
      <c r="Q2642" s="234"/>
      <c r="R2642" s="235"/>
      <c r="S2642" s="232"/>
      <c r="T2642" s="234"/>
      <c r="U2642" s="234"/>
      <c r="V2642" s="235"/>
      <c r="W2642" s="232"/>
      <c r="X2642" s="232"/>
      <c r="Y2642" s="235"/>
      <c r="Z2642" s="232"/>
      <c r="AA2642" s="232"/>
      <c r="AB2642" s="232"/>
      <c r="AC2642" s="232"/>
      <c r="AD2642" s="269"/>
    </row>
    <row r="2643" spans="2:30">
      <c r="B2643" s="66" t="e">
        <f>LEFT(VLOOKUP(K2643,'TCon08 al 2019-02-26'!$A$1:$H$68,6,0),6)</f>
        <v>#N/A</v>
      </c>
      <c r="C2643" s="66" t="e">
        <f t="shared" si="179"/>
        <v>#N/A</v>
      </c>
      <c r="D2643" s="66" t="e">
        <f>VLOOKUP(K2643,'TCon08 al 2019-02-26'!$A$1:$H$68,8,0)</f>
        <v>#N/A</v>
      </c>
      <c r="E2643" s="221">
        <f t="shared" si="180"/>
        <v>1900</v>
      </c>
      <c r="F2643" s="66">
        <f t="shared" si="181"/>
        <v>0</v>
      </c>
      <c r="G2643" s="10" t="str">
        <f t="shared" si="182"/>
        <v>19000</v>
      </c>
      <c r="H2643" s="232"/>
      <c r="I2643" s="232"/>
      <c r="J2643" s="232"/>
      <c r="K2643" s="232"/>
      <c r="L2643" s="232"/>
      <c r="M2643" s="233"/>
      <c r="N2643" s="241"/>
      <c r="O2643" s="241"/>
      <c r="P2643" s="242"/>
      <c r="Q2643" s="234"/>
      <c r="R2643" s="235"/>
      <c r="S2643" s="232"/>
      <c r="T2643" s="234"/>
      <c r="U2643" s="234"/>
      <c r="V2643" s="235"/>
      <c r="W2643" s="232"/>
      <c r="X2643" s="232"/>
      <c r="Y2643" s="235"/>
      <c r="Z2643" s="232"/>
      <c r="AA2643" s="232"/>
      <c r="AB2643" s="232"/>
      <c r="AC2643" s="232"/>
      <c r="AD2643" s="269"/>
    </row>
    <row r="2644" spans="2:30">
      <c r="B2644" s="66" t="e">
        <f>LEFT(VLOOKUP(K2644,'TCon08 al 2019-02-26'!$A$1:$H$68,6,0),6)</f>
        <v>#N/A</v>
      </c>
      <c r="C2644" s="66" t="e">
        <f t="shared" si="179"/>
        <v>#N/A</v>
      </c>
      <c r="D2644" s="66" t="e">
        <f>VLOOKUP(K2644,'TCon08 al 2019-02-26'!$A$1:$H$68,8,0)</f>
        <v>#N/A</v>
      </c>
      <c r="E2644" s="221">
        <f t="shared" si="180"/>
        <v>1900</v>
      </c>
      <c r="F2644" s="66">
        <f t="shared" si="181"/>
        <v>0</v>
      </c>
      <c r="G2644" s="10" t="str">
        <f t="shared" si="182"/>
        <v>19000</v>
      </c>
      <c r="H2644" s="232"/>
      <c r="I2644" s="232"/>
      <c r="J2644" s="232"/>
      <c r="K2644" s="232"/>
      <c r="L2644" s="232"/>
      <c r="M2644" s="233"/>
      <c r="N2644" s="241"/>
      <c r="O2644" s="241"/>
      <c r="P2644" s="242"/>
      <c r="Q2644" s="234"/>
      <c r="R2644" s="235"/>
      <c r="S2644" s="232"/>
      <c r="T2644" s="234"/>
      <c r="U2644" s="234"/>
      <c r="V2644" s="235"/>
      <c r="W2644" s="232"/>
      <c r="X2644" s="232"/>
      <c r="Y2644" s="235"/>
      <c r="Z2644" s="232"/>
      <c r="AA2644" s="232"/>
      <c r="AB2644" s="232"/>
      <c r="AC2644" s="232"/>
      <c r="AD2644" s="269"/>
    </row>
    <row r="2645" spans="2:30">
      <c r="B2645" s="66" t="e">
        <f>LEFT(VLOOKUP(K2645,'TCon08 al 2019-02-26'!$A$1:$H$68,6,0),6)</f>
        <v>#N/A</v>
      </c>
      <c r="C2645" s="66" t="e">
        <f t="shared" si="179"/>
        <v>#N/A</v>
      </c>
      <c r="D2645" s="66" t="e">
        <f>VLOOKUP(K2645,'TCon08 al 2019-02-26'!$A$1:$H$68,8,0)</f>
        <v>#N/A</v>
      </c>
      <c r="E2645" s="221">
        <f t="shared" si="180"/>
        <v>1900</v>
      </c>
      <c r="F2645" s="66">
        <f t="shared" si="181"/>
        <v>0</v>
      </c>
      <c r="G2645" s="10" t="str">
        <f t="shared" si="182"/>
        <v>19000</v>
      </c>
      <c r="H2645" s="232"/>
      <c r="I2645" s="232"/>
      <c r="J2645" s="232"/>
      <c r="K2645" s="232"/>
      <c r="L2645" s="232"/>
      <c r="M2645" s="233"/>
      <c r="N2645" s="241"/>
      <c r="O2645" s="241"/>
      <c r="P2645" s="242"/>
      <c r="Q2645" s="234"/>
      <c r="R2645" s="235"/>
      <c r="S2645" s="232"/>
      <c r="T2645" s="234"/>
      <c r="U2645" s="234"/>
      <c r="V2645" s="235"/>
      <c r="W2645" s="232"/>
      <c r="X2645" s="232"/>
      <c r="Y2645" s="235"/>
      <c r="Z2645" s="232"/>
      <c r="AA2645" s="232"/>
      <c r="AB2645" s="232"/>
      <c r="AC2645" s="232"/>
      <c r="AD2645" s="269"/>
    </row>
    <row r="2646" spans="2:30">
      <c r="B2646" s="66" t="e">
        <f>LEFT(VLOOKUP(K2646,'TCon08 al 2019-02-26'!$A$1:$H$68,6,0),6)</f>
        <v>#N/A</v>
      </c>
      <c r="C2646" s="66" t="e">
        <f t="shared" si="179"/>
        <v>#N/A</v>
      </c>
      <c r="D2646" s="66" t="e">
        <f>VLOOKUP(K2646,'TCon08 al 2019-02-26'!$A$1:$H$68,8,0)</f>
        <v>#N/A</v>
      </c>
      <c r="E2646" s="221">
        <f t="shared" si="180"/>
        <v>1900</v>
      </c>
      <c r="F2646" s="66">
        <f t="shared" si="181"/>
        <v>0</v>
      </c>
      <c r="G2646" s="10" t="str">
        <f t="shared" si="182"/>
        <v>19000</v>
      </c>
      <c r="H2646" s="232"/>
      <c r="I2646" s="232"/>
      <c r="J2646" s="232"/>
      <c r="K2646" s="232"/>
      <c r="L2646" s="232"/>
      <c r="M2646" s="233"/>
      <c r="N2646" s="241"/>
      <c r="O2646" s="241"/>
      <c r="P2646" s="242"/>
      <c r="Q2646" s="234"/>
      <c r="R2646" s="235"/>
      <c r="S2646" s="232"/>
      <c r="T2646" s="234"/>
      <c r="U2646" s="234"/>
      <c r="V2646" s="235"/>
      <c r="W2646" s="232"/>
      <c r="X2646" s="232"/>
      <c r="Y2646" s="235"/>
      <c r="Z2646" s="232"/>
      <c r="AA2646" s="232"/>
      <c r="AB2646" s="232"/>
      <c r="AC2646" s="232"/>
      <c r="AD2646" s="269"/>
    </row>
    <row r="2647" spans="2:30">
      <c r="B2647" s="66" t="e">
        <f>LEFT(VLOOKUP(K2647,'TCon08 al 2019-02-26'!$A$1:$H$68,6,0),6)</f>
        <v>#N/A</v>
      </c>
      <c r="C2647" s="66" t="e">
        <f t="shared" si="179"/>
        <v>#N/A</v>
      </c>
      <c r="D2647" s="66" t="e">
        <f>VLOOKUP(K2647,'TCon08 al 2019-02-26'!$A$1:$H$68,8,0)</f>
        <v>#N/A</v>
      </c>
      <c r="E2647" s="221">
        <f t="shared" si="180"/>
        <v>1900</v>
      </c>
      <c r="F2647" s="66">
        <f t="shared" si="181"/>
        <v>0</v>
      </c>
      <c r="G2647" s="10" t="str">
        <f t="shared" si="182"/>
        <v>19000</v>
      </c>
      <c r="H2647" s="232"/>
      <c r="I2647" s="232"/>
      <c r="J2647" s="232"/>
      <c r="K2647" s="232"/>
      <c r="L2647" s="232"/>
      <c r="M2647" s="233"/>
      <c r="N2647" s="241"/>
      <c r="O2647" s="241"/>
      <c r="P2647" s="242"/>
      <c r="Q2647" s="234"/>
      <c r="R2647" s="235"/>
      <c r="S2647" s="232"/>
      <c r="T2647" s="234"/>
      <c r="U2647" s="234"/>
      <c r="V2647" s="235"/>
      <c r="W2647" s="232"/>
      <c r="X2647" s="232"/>
      <c r="Y2647" s="235"/>
      <c r="Z2647" s="232"/>
      <c r="AA2647" s="232"/>
      <c r="AB2647" s="232"/>
      <c r="AC2647" s="232"/>
      <c r="AD2647" s="269"/>
    </row>
    <row r="2648" spans="2:30">
      <c r="B2648" s="66" t="e">
        <f>LEFT(VLOOKUP(K2648,'TCon08 al 2019-02-26'!$A$1:$H$68,6,0),6)</f>
        <v>#N/A</v>
      </c>
      <c r="C2648" s="66" t="e">
        <f t="shared" si="179"/>
        <v>#N/A</v>
      </c>
      <c r="D2648" s="66" t="e">
        <f>VLOOKUP(K2648,'TCon08 al 2019-02-26'!$A$1:$H$68,8,0)</f>
        <v>#N/A</v>
      </c>
      <c r="E2648" s="221">
        <f t="shared" si="180"/>
        <v>1900</v>
      </c>
      <c r="F2648" s="66">
        <f t="shared" si="181"/>
        <v>0</v>
      </c>
      <c r="G2648" s="10" t="str">
        <f t="shared" si="182"/>
        <v>19000</v>
      </c>
      <c r="H2648" s="232"/>
      <c r="I2648" s="232"/>
      <c r="J2648" s="232"/>
      <c r="K2648" s="232"/>
      <c r="L2648" s="232"/>
      <c r="M2648" s="233"/>
      <c r="N2648" s="241"/>
      <c r="O2648" s="241"/>
      <c r="P2648" s="242"/>
      <c r="Q2648" s="234"/>
      <c r="R2648" s="235"/>
      <c r="S2648" s="232"/>
      <c r="T2648" s="234"/>
      <c r="U2648" s="234"/>
      <c r="V2648" s="235"/>
      <c r="W2648" s="232"/>
      <c r="X2648" s="232"/>
      <c r="Y2648" s="235"/>
      <c r="Z2648" s="232"/>
      <c r="AA2648" s="232"/>
      <c r="AB2648" s="232"/>
      <c r="AC2648" s="232"/>
      <c r="AD2648" s="269"/>
    </row>
    <row r="2649" spans="2:30">
      <c r="B2649" s="66" t="e">
        <f>LEFT(VLOOKUP(K2649,'TCon08 al 2019-02-26'!$A$1:$H$68,6,0),6)</f>
        <v>#N/A</v>
      </c>
      <c r="C2649" s="66" t="e">
        <f t="shared" si="179"/>
        <v>#N/A</v>
      </c>
      <c r="D2649" s="66" t="e">
        <f>VLOOKUP(K2649,'TCon08 al 2019-02-26'!$A$1:$H$68,8,0)</f>
        <v>#N/A</v>
      </c>
      <c r="E2649" s="221">
        <f t="shared" si="180"/>
        <v>1900</v>
      </c>
      <c r="F2649" s="66">
        <f t="shared" si="181"/>
        <v>0</v>
      </c>
      <c r="G2649" s="10" t="str">
        <f t="shared" si="182"/>
        <v>19000</v>
      </c>
      <c r="H2649" s="232"/>
      <c r="I2649" s="232"/>
      <c r="J2649" s="232"/>
      <c r="K2649" s="232"/>
      <c r="L2649" s="232"/>
      <c r="M2649" s="233"/>
      <c r="N2649" s="241"/>
      <c r="O2649" s="241"/>
      <c r="P2649" s="242"/>
      <c r="Q2649" s="234"/>
      <c r="R2649" s="235"/>
      <c r="S2649" s="232"/>
      <c r="T2649" s="234"/>
      <c r="U2649" s="234"/>
      <c r="V2649" s="235"/>
      <c r="W2649" s="232"/>
      <c r="X2649" s="232"/>
      <c r="Y2649" s="235"/>
      <c r="Z2649" s="232"/>
      <c r="AA2649" s="232"/>
      <c r="AB2649" s="232"/>
      <c r="AC2649" s="232"/>
      <c r="AD2649" s="269"/>
    </row>
    <row r="2650" spans="2:30">
      <c r="B2650" s="66" t="e">
        <f>LEFT(VLOOKUP(K2650,'TCon08 al 2019-02-26'!$A$1:$H$68,6,0),6)</f>
        <v>#N/A</v>
      </c>
      <c r="C2650" s="66" t="e">
        <f t="shared" si="179"/>
        <v>#N/A</v>
      </c>
      <c r="D2650" s="66" t="e">
        <f>VLOOKUP(K2650,'TCon08 al 2019-02-26'!$A$1:$H$68,8,0)</f>
        <v>#N/A</v>
      </c>
      <c r="E2650" s="221">
        <f t="shared" si="180"/>
        <v>1900</v>
      </c>
      <c r="F2650" s="66">
        <f t="shared" si="181"/>
        <v>0</v>
      </c>
      <c r="G2650" s="10" t="str">
        <f t="shared" si="182"/>
        <v>19000</v>
      </c>
      <c r="H2650" s="232"/>
      <c r="I2650" s="232"/>
      <c r="J2650" s="232"/>
      <c r="K2650" s="232"/>
      <c r="L2650" s="232"/>
      <c r="M2650" s="233"/>
      <c r="N2650" s="241"/>
      <c r="O2650" s="241"/>
      <c r="P2650" s="242"/>
      <c r="Q2650" s="234"/>
      <c r="R2650" s="235"/>
      <c r="S2650" s="232"/>
      <c r="T2650" s="234"/>
      <c r="U2650" s="234"/>
      <c r="V2650" s="235"/>
      <c r="W2650" s="232"/>
      <c r="X2650" s="232"/>
      <c r="Y2650" s="235"/>
      <c r="Z2650" s="232"/>
      <c r="AA2650" s="232"/>
      <c r="AB2650" s="232"/>
      <c r="AC2650" s="232"/>
      <c r="AD2650" s="269"/>
    </row>
    <row r="2651" spans="2:30">
      <c r="B2651" s="66" t="e">
        <f>LEFT(VLOOKUP(K2651,'TCon08 al 2019-02-26'!$A$1:$H$68,6,0),6)</f>
        <v>#N/A</v>
      </c>
      <c r="C2651" s="66" t="e">
        <f t="shared" si="179"/>
        <v>#N/A</v>
      </c>
      <c r="D2651" s="66" t="e">
        <f>VLOOKUP(K2651,'TCon08 al 2019-02-26'!$A$1:$H$68,8,0)</f>
        <v>#N/A</v>
      </c>
      <c r="E2651" s="221">
        <f t="shared" si="180"/>
        <v>1900</v>
      </c>
      <c r="F2651" s="66">
        <f t="shared" si="181"/>
        <v>0</v>
      </c>
      <c r="G2651" s="10" t="str">
        <f t="shared" si="182"/>
        <v>19000</v>
      </c>
      <c r="H2651" s="232"/>
      <c r="I2651" s="232"/>
      <c r="J2651" s="232"/>
      <c r="K2651" s="232"/>
      <c r="L2651" s="232"/>
      <c r="M2651" s="233"/>
      <c r="N2651" s="241"/>
      <c r="O2651" s="241"/>
      <c r="P2651" s="242"/>
      <c r="Q2651" s="234"/>
      <c r="R2651" s="235"/>
      <c r="S2651" s="232"/>
      <c r="T2651" s="234"/>
      <c r="U2651" s="234"/>
      <c r="V2651" s="235"/>
      <c r="W2651" s="232"/>
      <c r="X2651" s="232"/>
      <c r="Y2651" s="235"/>
      <c r="Z2651" s="232"/>
      <c r="AA2651" s="232"/>
      <c r="AB2651" s="232"/>
      <c r="AC2651" s="232"/>
      <c r="AD2651" s="269"/>
    </row>
    <row r="2652" spans="2:30">
      <c r="B2652" s="66" t="e">
        <f>LEFT(VLOOKUP(K2652,'TCon08 al 2019-02-26'!$A$1:$H$68,6,0),6)</f>
        <v>#N/A</v>
      </c>
      <c r="C2652" s="66" t="e">
        <f t="shared" si="179"/>
        <v>#N/A</v>
      </c>
      <c r="D2652" s="66" t="e">
        <f>VLOOKUP(K2652,'TCon08 al 2019-02-26'!$A$1:$H$68,8,0)</f>
        <v>#N/A</v>
      </c>
      <c r="E2652" s="221">
        <f t="shared" si="180"/>
        <v>1900</v>
      </c>
      <c r="F2652" s="66">
        <f t="shared" si="181"/>
        <v>0</v>
      </c>
      <c r="G2652" s="10" t="str">
        <f t="shared" si="182"/>
        <v>19000</v>
      </c>
      <c r="H2652" s="232"/>
      <c r="I2652" s="232"/>
      <c r="J2652" s="232"/>
      <c r="K2652" s="232"/>
      <c r="L2652" s="232"/>
      <c r="M2652" s="233"/>
      <c r="N2652" s="241"/>
      <c r="O2652" s="241"/>
      <c r="P2652" s="242"/>
      <c r="Q2652" s="234"/>
      <c r="R2652" s="235"/>
      <c r="S2652" s="232"/>
      <c r="T2652" s="234"/>
      <c r="U2652" s="234"/>
      <c r="V2652" s="235"/>
      <c r="W2652" s="232"/>
      <c r="X2652" s="232"/>
      <c r="Y2652" s="235"/>
      <c r="Z2652" s="232"/>
      <c r="AA2652" s="232"/>
      <c r="AB2652" s="232"/>
      <c r="AC2652" s="232"/>
      <c r="AD2652" s="269"/>
    </row>
    <row r="2653" spans="2:30">
      <c r="B2653" s="66" t="e">
        <f>LEFT(VLOOKUP(K2653,'TCon08 al 2019-02-26'!$A$1:$H$68,6,0),6)</f>
        <v>#N/A</v>
      </c>
      <c r="C2653" s="66" t="e">
        <f t="shared" si="179"/>
        <v>#N/A</v>
      </c>
      <c r="D2653" s="66" t="e">
        <f>VLOOKUP(K2653,'TCon08 al 2019-02-26'!$A$1:$H$68,8,0)</f>
        <v>#N/A</v>
      </c>
      <c r="E2653" s="221">
        <f t="shared" si="180"/>
        <v>1900</v>
      </c>
      <c r="F2653" s="66">
        <f t="shared" si="181"/>
        <v>0</v>
      </c>
      <c r="G2653" s="10" t="str">
        <f t="shared" si="182"/>
        <v>19000</v>
      </c>
      <c r="H2653" s="232"/>
      <c r="I2653" s="232"/>
      <c r="J2653" s="232"/>
      <c r="K2653" s="232"/>
      <c r="L2653" s="232"/>
      <c r="M2653" s="233"/>
      <c r="N2653" s="241"/>
      <c r="O2653" s="241"/>
      <c r="P2653" s="242"/>
      <c r="Q2653" s="234"/>
      <c r="R2653" s="235"/>
      <c r="S2653" s="232"/>
      <c r="T2653" s="234"/>
      <c r="U2653" s="234"/>
      <c r="V2653" s="235"/>
      <c r="W2653" s="232"/>
      <c r="X2653" s="232"/>
      <c r="Y2653" s="235"/>
      <c r="Z2653" s="232"/>
      <c r="AA2653" s="232"/>
      <c r="AB2653" s="232"/>
      <c r="AC2653" s="232"/>
      <c r="AD2653" s="269"/>
    </row>
    <row r="2654" spans="2:30">
      <c r="B2654" s="66" t="e">
        <f>LEFT(VLOOKUP(K2654,'TCon08 al 2019-02-26'!$A$1:$H$68,6,0),6)</f>
        <v>#N/A</v>
      </c>
      <c r="C2654" s="66" t="e">
        <f t="shared" si="179"/>
        <v>#N/A</v>
      </c>
      <c r="D2654" s="66" t="e">
        <f>VLOOKUP(K2654,'TCon08 al 2019-02-26'!$A$1:$H$68,8,0)</f>
        <v>#N/A</v>
      </c>
      <c r="E2654" s="221">
        <f t="shared" si="180"/>
        <v>1900</v>
      </c>
      <c r="F2654" s="66">
        <f t="shared" si="181"/>
        <v>0</v>
      </c>
      <c r="G2654" s="10" t="str">
        <f t="shared" si="182"/>
        <v>19000</v>
      </c>
      <c r="H2654" s="232"/>
      <c r="I2654" s="232"/>
      <c r="J2654" s="232"/>
      <c r="K2654" s="232"/>
      <c r="L2654" s="232"/>
      <c r="M2654" s="233"/>
      <c r="N2654" s="241"/>
      <c r="O2654" s="241"/>
      <c r="P2654" s="242"/>
      <c r="Q2654" s="234"/>
      <c r="R2654" s="235"/>
      <c r="S2654" s="232"/>
      <c r="T2654" s="234"/>
      <c r="U2654" s="234"/>
      <c r="V2654" s="235"/>
      <c r="W2654" s="232"/>
      <c r="X2654" s="232"/>
      <c r="Y2654" s="235"/>
      <c r="Z2654" s="232"/>
      <c r="AA2654" s="232"/>
      <c r="AB2654" s="232"/>
      <c r="AC2654" s="232"/>
      <c r="AD2654" s="269"/>
    </row>
    <row r="2655" spans="2:30">
      <c r="B2655" s="66" t="e">
        <f>LEFT(VLOOKUP(K2655,'TCon08 al 2019-02-26'!$A$1:$H$68,6,0),6)</f>
        <v>#N/A</v>
      </c>
      <c r="C2655" s="66" t="e">
        <f t="shared" si="179"/>
        <v>#N/A</v>
      </c>
      <c r="D2655" s="66" t="e">
        <f>VLOOKUP(K2655,'TCon08 al 2019-02-26'!$A$1:$H$68,8,0)</f>
        <v>#N/A</v>
      </c>
      <c r="E2655" s="221">
        <f t="shared" si="180"/>
        <v>1900</v>
      </c>
      <c r="F2655" s="66">
        <f t="shared" si="181"/>
        <v>0</v>
      </c>
      <c r="G2655" s="10" t="str">
        <f t="shared" si="182"/>
        <v>19000</v>
      </c>
      <c r="H2655" s="232"/>
      <c r="I2655" s="232"/>
      <c r="J2655" s="232"/>
      <c r="K2655" s="232"/>
      <c r="L2655" s="232"/>
      <c r="M2655" s="233"/>
      <c r="N2655" s="241"/>
      <c r="O2655" s="241"/>
      <c r="P2655" s="242"/>
      <c r="Q2655" s="234"/>
      <c r="R2655" s="235"/>
      <c r="S2655" s="232"/>
      <c r="T2655" s="234"/>
      <c r="U2655" s="234"/>
      <c r="V2655" s="235"/>
      <c r="W2655" s="232"/>
      <c r="X2655" s="232"/>
      <c r="Y2655" s="235"/>
      <c r="Z2655" s="232"/>
      <c r="AA2655" s="232"/>
      <c r="AB2655" s="232"/>
      <c r="AC2655" s="232"/>
      <c r="AD2655" s="269"/>
    </row>
    <row r="2656" spans="2:30">
      <c r="B2656" s="66" t="e">
        <f>LEFT(VLOOKUP(K2656,'TCon08 al 2019-02-26'!$A$1:$H$68,6,0),6)</f>
        <v>#N/A</v>
      </c>
      <c r="C2656" s="66" t="e">
        <f t="shared" si="179"/>
        <v>#N/A</v>
      </c>
      <c r="D2656" s="66" t="e">
        <f>VLOOKUP(K2656,'TCon08 al 2019-02-26'!$A$1:$H$68,8,0)</f>
        <v>#N/A</v>
      </c>
      <c r="E2656" s="221">
        <f t="shared" si="180"/>
        <v>1900</v>
      </c>
      <c r="F2656" s="66">
        <f t="shared" si="181"/>
        <v>0</v>
      </c>
      <c r="G2656" s="10" t="str">
        <f t="shared" si="182"/>
        <v>19000</v>
      </c>
      <c r="H2656" s="232"/>
      <c r="I2656" s="232"/>
      <c r="J2656" s="232"/>
      <c r="K2656" s="232"/>
      <c r="L2656" s="232"/>
      <c r="M2656" s="233"/>
      <c r="N2656" s="241"/>
      <c r="O2656" s="241"/>
      <c r="P2656" s="242"/>
      <c r="Q2656" s="234"/>
      <c r="R2656" s="235"/>
      <c r="S2656" s="232"/>
      <c r="T2656" s="234"/>
      <c r="U2656" s="234"/>
      <c r="V2656" s="235"/>
      <c r="W2656" s="232"/>
      <c r="X2656" s="232"/>
      <c r="Y2656" s="235"/>
      <c r="Z2656" s="232"/>
      <c r="AA2656" s="232"/>
      <c r="AB2656" s="232"/>
      <c r="AC2656" s="232"/>
      <c r="AD2656" s="269"/>
    </row>
    <row r="2657" spans="2:30">
      <c r="B2657" s="66" t="e">
        <f>LEFT(VLOOKUP(K2657,'TCon08 al 2019-02-26'!$A$1:$H$68,6,0),6)</f>
        <v>#N/A</v>
      </c>
      <c r="C2657" s="66" t="e">
        <f t="shared" si="179"/>
        <v>#N/A</v>
      </c>
      <c r="D2657" s="66" t="e">
        <f>VLOOKUP(K2657,'TCon08 al 2019-02-26'!$A$1:$H$68,8,0)</f>
        <v>#N/A</v>
      </c>
      <c r="E2657" s="221">
        <f t="shared" si="180"/>
        <v>1900</v>
      </c>
      <c r="F2657" s="66">
        <f t="shared" si="181"/>
        <v>0</v>
      </c>
      <c r="G2657" s="10" t="str">
        <f t="shared" si="182"/>
        <v>19000</v>
      </c>
      <c r="H2657" s="232"/>
      <c r="I2657" s="232"/>
      <c r="J2657" s="232"/>
      <c r="K2657" s="232"/>
      <c r="L2657" s="232"/>
      <c r="M2657" s="233"/>
      <c r="N2657" s="241"/>
      <c r="O2657" s="241"/>
      <c r="P2657" s="242"/>
      <c r="Q2657" s="234"/>
      <c r="R2657" s="235"/>
      <c r="S2657" s="232"/>
      <c r="T2657" s="234"/>
      <c r="U2657" s="234"/>
      <c r="V2657" s="235"/>
      <c r="W2657" s="232"/>
      <c r="X2657" s="232"/>
      <c r="Y2657" s="235"/>
      <c r="Z2657" s="232"/>
      <c r="AA2657" s="232"/>
      <c r="AB2657" s="232"/>
      <c r="AC2657" s="232"/>
      <c r="AD2657" s="269"/>
    </row>
    <row r="2658" spans="2:30">
      <c r="B2658" s="66" t="e">
        <f>LEFT(VLOOKUP(K2658,'TCon08 al 2019-02-26'!$A$1:$H$68,6,0),6)</f>
        <v>#N/A</v>
      </c>
      <c r="C2658" s="66" t="e">
        <f t="shared" si="179"/>
        <v>#N/A</v>
      </c>
      <c r="D2658" s="66" t="e">
        <f>VLOOKUP(K2658,'TCon08 al 2019-02-26'!$A$1:$H$68,8,0)</f>
        <v>#N/A</v>
      </c>
      <c r="E2658" s="221">
        <f t="shared" si="180"/>
        <v>1900</v>
      </c>
      <c r="F2658" s="66">
        <f t="shared" si="181"/>
        <v>0</v>
      </c>
      <c r="G2658" s="10" t="str">
        <f t="shared" si="182"/>
        <v>19000</v>
      </c>
      <c r="H2658" s="232"/>
      <c r="I2658" s="232"/>
      <c r="J2658" s="232"/>
      <c r="K2658" s="232"/>
      <c r="L2658" s="232"/>
      <c r="M2658" s="233"/>
      <c r="N2658" s="241"/>
      <c r="O2658" s="241"/>
      <c r="P2658" s="242"/>
      <c r="Q2658" s="234"/>
      <c r="R2658" s="235"/>
      <c r="S2658" s="232"/>
      <c r="T2658" s="234"/>
      <c r="U2658" s="234"/>
      <c r="V2658" s="235"/>
      <c r="W2658" s="232"/>
      <c r="X2658" s="232"/>
      <c r="Y2658" s="235"/>
      <c r="Z2658" s="232"/>
      <c r="AA2658" s="232"/>
      <c r="AB2658" s="232"/>
      <c r="AC2658" s="232"/>
      <c r="AD2658" s="269"/>
    </row>
    <row r="2659" spans="2:30">
      <c r="B2659" s="66" t="e">
        <f>LEFT(VLOOKUP(K2659,'TCon08 al 2019-02-26'!$A$1:$H$68,6,0),6)</f>
        <v>#N/A</v>
      </c>
      <c r="C2659" s="66" t="e">
        <f t="shared" si="179"/>
        <v>#N/A</v>
      </c>
      <c r="D2659" s="66" t="e">
        <f>VLOOKUP(K2659,'TCon08 al 2019-02-26'!$A$1:$H$68,8,0)</f>
        <v>#N/A</v>
      </c>
      <c r="E2659" s="221">
        <f t="shared" si="180"/>
        <v>1900</v>
      </c>
      <c r="F2659" s="66">
        <f t="shared" si="181"/>
        <v>0</v>
      </c>
      <c r="G2659" s="10" t="str">
        <f t="shared" si="182"/>
        <v>19000</v>
      </c>
      <c r="H2659" s="232"/>
      <c r="I2659" s="232"/>
      <c r="J2659" s="232"/>
      <c r="K2659" s="232"/>
      <c r="L2659" s="232"/>
      <c r="M2659" s="233"/>
      <c r="N2659" s="241"/>
      <c r="O2659" s="241"/>
      <c r="P2659" s="242"/>
      <c r="Q2659" s="234"/>
      <c r="R2659" s="235"/>
      <c r="S2659" s="232"/>
      <c r="T2659" s="234"/>
      <c r="U2659" s="234"/>
      <c r="V2659" s="235"/>
      <c r="W2659" s="232"/>
      <c r="X2659" s="232"/>
      <c r="Y2659" s="235"/>
      <c r="Z2659" s="232"/>
      <c r="AA2659" s="232"/>
      <c r="AB2659" s="232"/>
      <c r="AC2659" s="232"/>
      <c r="AD2659" s="269"/>
    </row>
    <row r="2660" spans="2:30">
      <c r="B2660" s="66" t="e">
        <f>LEFT(VLOOKUP(K2660,'TCon08 al 2019-02-26'!$A$1:$H$68,6,0),6)</f>
        <v>#N/A</v>
      </c>
      <c r="C2660" s="66" t="e">
        <f t="shared" si="179"/>
        <v>#N/A</v>
      </c>
      <c r="D2660" s="66" t="e">
        <f>VLOOKUP(K2660,'TCon08 al 2019-02-26'!$A$1:$H$68,8,0)</f>
        <v>#N/A</v>
      </c>
      <c r="E2660" s="221">
        <f t="shared" si="180"/>
        <v>1900</v>
      </c>
      <c r="F2660" s="66">
        <f t="shared" si="181"/>
        <v>0</v>
      </c>
      <c r="G2660" s="10" t="str">
        <f t="shared" si="182"/>
        <v>19000</v>
      </c>
      <c r="H2660" s="232"/>
      <c r="I2660" s="232"/>
      <c r="J2660" s="232"/>
      <c r="K2660" s="232"/>
      <c r="L2660" s="232"/>
      <c r="M2660" s="233"/>
      <c r="N2660" s="241"/>
      <c r="O2660" s="241"/>
      <c r="P2660" s="242"/>
      <c r="Q2660" s="234"/>
      <c r="R2660" s="235"/>
      <c r="S2660" s="232"/>
      <c r="T2660" s="234"/>
      <c r="U2660" s="234"/>
      <c r="V2660" s="235"/>
      <c r="W2660" s="232"/>
      <c r="X2660" s="232"/>
      <c r="Y2660" s="235"/>
      <c r="Z2660" s="232"/>
      <c r="AA2660" s="232"/>
      <c r="AB2660" s="232"/>
      <c r="AC2660" s="232"/>
      <c r="AD2660" s="269"/>
    </row>
    <row r="2661" spans="2:30">
      <c r="B2661" s="66" t="e">
        <f>LEFT(VLOOKUP(K2661,'TCon08 al 2019-02-26'!$A$1:$H$68,6,0),6)</f>
        <v>#N/A</v>
      </c>
      <c r="C2661" s="66" t="e">
        <f t="shared" si="179"/>
        <v>#N/A</v>
      </c>
      <c r="D2661" s="66" t="e">
        <f>VLOOKUP(K2661,'TCon08 al 2019-02-26'!$A$1:$H$68,8,0)</f>
        <v>#N/A</v>
      </c>
      <c r="E2661" s="221">
        <f t="shared" si="180"/>
        <v>1900</v>
      </c>
      <c r="F2661" s="66">
        <f t="shared" si="181"/>
        <v>0</v>
      </c>
      <c r="G2661" s="10" t="str">
        <f t="shared" si="182"/>
        <v>19000</v>
      </c>
      <c r="H2661" s="232"/>
      <c r="I2661" s="232"/>
      <c r="J2661" s="232"/>
      <c r="K2661" s="232"/>
      <c r="L2661" s="232"/>
      <c r="M2661" s="233"/>
      <c r="N2661" s="241"/>
      <c r="O2661" s="241"/>
      <c r="P2661" s="242"/>
      <c r="Q2661" s="234"/>
      <c r="R2661" s="235"/>
      <c r="S2661" s="232"/>
      <c r="T2661" s="234"/>
      <c r="U2661" s="234"/>
      <c r="V2661" s="235"/>
      <c r="W2661" s="232"/>
      <c r="X2661" s="232"/>
      <c r="Y2661" s="235"/>
      <c r="Z2661" s="232"/>
      <c r="AA2661" s="232"/>
      <c r="AB2661" s="232"/>
      <c r="AC2661" s="232"/>
      <c r="AD2661" s="269"/>
    </row>
    <row r="2662" spans="2:30">
      <c r="B2662" s="66" t="e">
        <f>LEFT(VLOOKUP(K2662,'TCon08 al 2019-02-26'!$A$1:$H$68,6,0),6)</f>
        <v>#N/A</v>
      </c>
      <c r="C2662" s="66" t="e">
        <f t="shared" si="179"/>
        <v>#N/A</v>
      </c>
      <c r="D2662" s="66" t="e">
        <f>VLOOKUP(K2662,'TCon08 al 2019-02-26'!$A$1:$H$68,8,0)</f>
        <v>#N/A</v>
      </c>
      <c r="E2662" s="221">
        <f t="shared" si="180"/>
        <v>1900</v>
      </c>
      <c r="F2662" s="66">
        <f t="shared" si="181"/>
        <v>0</v>
      </c>
      <c r="G2662" s="10" t="str">
        <f t="shared" si="182"/>
        <v>19000</v>
      </c>
      <c r="H2662" s="232"/>
      <c r="I2662" s="232"/>
      <c r="J2662" s="232"/>
      <c r="K2662" s="232"/>
      <c r="L2662" s="232"/>
      <c r="M2662" s="233"/>
      <c r="N2662" s="241"/>
      <c r="O2662" s="241"/>
      <c r="P2662" s="242"/>
      <c r="Q2662" s="234"/>
      <c r="R2662" s="235"/>
      <c r="S2662" s="232"/>
      <c r="T2662" s="234"/>
      <c r="U2662" s="234"/>
      <c r="V2662" s="235"/>
      <c r="W2662" s="232"/>
      <c r="X2662" s="232"/>
      <c r="Y2662" s="235"/>
      <c r="Z2662" s="232"/>
      <c r="AA2662" s="232"/>
      <c r="AB2662" s="232"/>
      <c r="AC2662" s="232"/>
      <c r="AD2662" s="269"/>
    </row>
    <row r="2663" spans="2:30">
      <c r="B2663" s="66" t="e">
        <f>LEFT(VLOOKUP(K2663,'TCon08 al 2019-02-26'!$A$1:$H$68,6,0),6)</f>
        <v>#N/A</v>
      </c>
      <c r="C2663" s="66" t="e">
        <f t="shared" si="179"/>
        <v>#N/A</v>
      </c>
      <c r="D2663" s="66" t="e">
        <f>VLOOKUP(K2663,'TCon08 al 2019-02-26'!$A$1:$H$68,8,0)</f>
        <v>#N/A</v>
      </c>
      <c r="E2663" s="221">
        <f t="shared" si="180"/>
        <v>1900</v>
      </c>
      <c r="F2663" s="66">
        <f t="shared" si="181"/>
        <v>0</v>
      </c>
      <c r="G2663" s="10" t="str">
        <f t="shared" si="182"/>
        <v>19000</v>
      </c>
      <c r="H2663" s="232"/>
      <c r="I2663" s="232"/>
      <c r="J2663" s="232"/>
      <c r="K2663" s="232"/>
      <c r="L2663" s="232"/>
      <c r="M2663" s="233"/>
      <c r="N2663" s="241"/>
      <c r="O2663" s="241"/>
      <c r="P2663" s="242"/>
      <c r="Q2663" s="234"/>
      <c r="R2663" s="235"/>
      <c r="S2663" s="232"/>
      <c r="T2663" s="234"/>
      <c r="U2663" s="234"/>
      <c r="V2663" s="235"/>
      <c r="W2663" s="232"/>
      <c r="X2663" s="232"/>
      <c r="Y2663" s="235"/>
      <c r="Z2663" s="232"/>
      <c r="AA2663" s="232"/>
      <c r="AB2663" s="232"/>
      <c r="AC2663" s="232"/>
      <c r="AD2663" s="269"/>
    </row>
    <row r="2664" spans="2:30">
      <c r="B2664" s="66" t="e">
        <f>LEFT(VLOOKUP(K2664,'TCon08 al 2019-02-26'!$A$1:$H$68,6,0),6)</f>
        <v>#N/A</v>
      </c>
      <c r="C2664" s="66" t="e">
        <f t="shared" si="179"/>
        <v>#N/A</v>
      </c>
      <c r="D2664" s="66" t="e">
        <f>VLOOKUP(K2664,'TCon08 al 2019-02-26'!$A$1:$H$68,8,0)</f>
        <v>#N/A</v>
      </c>
      <c r="E2664" s="221">
        <f t="shared" si="180"/>
        <v>1900</v>
      </c>
      <c r="F2664" s="66">
        <f t="shared" si="181"/>
        <v>0</v>
      </c>
      <c r="G2664" s="10" t="str">
        <f t="shared" si="182"/>
        <v>19000</v>
      </c>
      <c r="H2664" s="232"/>
      <c r="I2664" s="232"/>
      <c r="J2664" s="232"/>
      <c r="K2664" s="232"/>
      <c r="L2664" s="232"/>
      <c r="M2664" s="233"/>
      <c r="N2664" s="241"/>
      <c r="O2664" s="241"/>
      <c r="P2664" s="242"/>
      <c r="Q2664" s="234"/>
      <c r="R2664" s="235"/>
      <c r="S2664" s="232"/>
      <c r="T2664" s="234"/>
      <c r="U2664" s="234"/>
      <c r="V2664" s="235"/>
      <c r="W2664" s="232"/>
      <c r="X2664" s="232"/>
      <c r="Y2664" s="235"/>
      <c r="Z2664" s="232"/>
      <c r="AA2664" s="232"/>
      <c r="AB2664" s="232"/>
      <c r="AC2664" s="232"/>
      <c r="AD2664" s="269"/>
    </row>
    <row r="2665" spans="2:30">
      <c r="B2665" s="66" t="e">
        <f>LEFT(VLOOKUP(K2665,'TCon08 al 2019-02-26'!$A$1:$H$68,6,0),6)</f>
        <v>#N/A</v>
      </c>
      <c r="C2665" s="66" t="e">
        <f t="shared" si="179"/>
        <v>#N/A</v>
      </c>
      <c r="D2665" s="66" t="e">
        <f>VLOOKUP(K2665,'TCon08 al 2019-02-26'!$A$1:$H$68,8,0)</f>
        <v>#N/A</v>
      </c>
      <c r="E2665" s="221">
        <f t="shared" si="180"/>
        <v>1900</v>
      </c>
      <c r="F2665" s="66">
        <f t="shared" si="181"/>
        <v>0</v>
      </c>
      <c r="G2665" s="10" t="str">
        <f t="shared" si="182"/>
        <v>19000</v>
      </c>
      <c r="H2665" s="232"/>
      <c r="I2665" s="232"/>
      <c r="J2665" s="232"/>
      <c r="K2665" s="232"/>
      <c r="L2665" s="232"/>
      <c r="M2665" s="233"/>
      <c r="N2665" s="241"/>
      <c r="O2665" s="241"/>
      <c r="P2665" s="242"/>
      <c r="Q2665" s="234"/>
      <c r="R2665" s="235"/>
      <c r="S2665" s="232"/>
      <c r="T2665" s="234"/>
      <c r="U2665" s="234"/>
      <c r="V2665" s="235"/>
      <c r="W2665" s="232"/>
      <c r="X2665" s="232"/>
      <c r="Y2665" s="235"/>
      <c r="Z2665" s="232"/>
      <c r="AA2665" s="232"/>
      <c r="AB2665" s="232"/>
      <c r="AC2665" s="232"/>
      <c r="AD2665" s="269"/>
    </row>
    <row r="2666" spans="2:30">
      <c r="B2666" s="66" t="e">
        <f>LEFT(VLOOKUP(K2666,'TCon08 al 2019-02-26'!$A$1:$H$68,6,0),6)</f>
        <v>#N/A</v>
      </c>
      <c r="C2666" s="66" t="e">
        <f t="shared" si="179"/>
        <v>#N/A</v>
      </c>
      <c r="D2666" s="66" t="e">
        <f>VLOOKUP(K2666,'TCon08 al 2019-02-26'!$A$1:$H$68,8,0)</f>
        <v>#N/A</v>
      </c>
      <c r="E2666" s="221">
        <f t="shared" si="180"/>
        <v>1900</v>
      </c>
      <c r="F2666" s="66">
        <f t="shared" si="181"/>
        <v>0</v>
      </c>
      <c r="G2666" s="10" t="str">
        <f t="shared" si="182"/>
        <v>19000</v>
      </c>
      <c r="H2666" s="232"/>
      <c r="I2666" s="232"/>
      <c r="J2666" s="232"/>
      <c r="K2666" s="232"/>
      <c r="L2666" s="232"/>
      <c r="M2666" s="233"/>
      <c r="N2666" s="241"/>
      <c r="O2666" s="241"/>
      <c r="P2666" s="242"/>
      <c r="Q2666" s="234"/>
      <c r="R2666" s="235"/>
      <c r="S2666" s="232"/>
      <c r="T2666" s="234"/>
      <c r="U2666" s="234"/>
      <c r="V2666" s="235"/>
      <c r="W2666" s="232"/>
      <c r="X2666" s="232"/>
      <c r="Y2666" s="235"/>
      <c r="Z2666" s="232"/>
      <c r="AA2666" s="232"/>
      <c r="AB2666" s="232"/>
      <c r="AC2666" s="232"/>
      <c r="AD2666" s="269"/>
    </row>
    <row r="2667" spans="2:30">
      <c r="B2667" s="66" t="e">
        <f>LEFT(VLOOKUP(K2667,'TCon08 al 2019-02-26'!$A$1:$H$68,6,0),6)</f>
        <v>#N/A</v>
      </c>
      <c r="C2667" s="66" t="e">
        <f t="shared" si="179"/>
        <v>#N/A</v>
      </c>
      <c r="D2667" s="66" t="e">
        <f>VLOOKUP(K2667,'TCon08 al 2019-02-26'!$A$1:$H$68,8,0)</f>
        <v>#N/A</v>
      </c>
      <c r="E2667" s="221">
        <f t="shared" si="180"/>
        <v>1900</v>
      </c>
      <c r="F2667" s="66">
        <f t="shared" si="181"/>
        <v>0</v>
      </c>
      <c r="G2667" s="10" t="str">
        <f t="shared" si="182"/>
        <v>19000</v>
      </c>
      <c r="H2667" s="232"/>
      <c r="I2667" s="232"/>
      <c r="J2667" s="232"/>
      <c r="K2667" s="232"/>
      <c r="L2667" s="232"/>
      <c r="M2667" s="233"/>
      <c r="N2667" s="241"/>
      <c r="O2667" s="241"/>
      <c r="P2667" s="242"/>
      <c r="Q2667" s="234"/>
      <c r="R2667" s="235"/>
      <c r="S2667" s="232"/>
      <c r="T2667" s="234"/>
      <c r="U2667" s="234"/>
      <c r="V2667" s="235"/>
      <c r="W2667" s="232"/>
      <c r="X2667" s="232"/>
      <c r="Y2667" s="235"/>
      <c r="Z2667" s="232"/>
      <c r="AA2667" s="232"/>
      <c r="AB2667" s="232"/>
      <c r="AC2667" s="232"/>
      <c r="AD2667" s="269"/>
    </row>
    <row r="2668" spans="2:30">
      <c r="B2668" s="66" t="e">
        <f>LEFT(VLOOKUP(K2668,'TCon08 al 2019-02-26'!$A$1:$H$68,6,0),6)</f>
        <v>#N/A</v>
      </c>
      <c r="C2668" s="66" t="e">
        <f t="shared" si="179"/>
        <v>#N/A</v>
      </c>
      <c r="D2668" s="66" t="e">
        <f>VLOOKUP(K2668,'TCon08 al 2019-02-26'!$A$1:$H$68,8,0)</f>
        <v>#N/A</v>
      </c>
      <c r="E2668" s="221">
        <f t="shared" si="180"/>
        <v>1900</v>
      </c>
      <c r="F2668" s="66">
        <f t="shared" si="181"/>
        <v>0</v>
      </c>
      <c r="G2668" s="10" t="str">
        <f t="shared" si="182"/>
        <v>19000</v>
      </c>
      <c r="H2668" s="232"/>
      <c r="I2668" s="232"/>
      <c r="J2668" s="232"/>
      <c r="K2668" s="232"/>
      <c r="L2668" s="232"/>
      <c r="M2668" s="233"/>
      <c r="N2668" s="241"/>
      <c r="O2668" s="241"/>
      <c r="P2668" s="242"/>
      <c r="Q2668" s="234"/>
      <c r="R2668" s="235"/>
      <c r="S2668" s="232"/>
      <c r="T2668" s="234"/>
      <c r="U2668" s="234"/>
      <c r="V2668" s="235"/>
      <c r="W2668" s="232"/>
      <c r="X2668" s="232"/>
      <c r="Y2668" s="235"/>
      <c r="Z2668" s="232"/>
      <c r="AA2668" s="232"/>
      <c r="AB2668" s="232"/>
      <c r="AC2668" s="232"/>
      <c r="AD2668" s="269"/>
    </row>
    <row r="2669" spans="2:30">
      <c r="B2669" s="66" t="e">
        <f>LEFT(VLOOKUP(K2669,'TCon08 al 2019-02-26'!$A$1:$H$68,6,0),6)</f>
        <v>#N/A</v>
      </c>
      <c r="C2669" s="66" t="e">
        <f t="shared" si="179"/>
        <v>#N/A</v>
      </c>
      <c r="D2669" s="66" t="e">
        <f>VLOOKUP(K2669,'TCon08 al 2019-02-26'!$A$1:$H$68,8,0)</f>
        <v>#N/A</v>
      </c>
      <c r="E2669" s="221">
        <f t="shared" si="180"/>
        <v>1900</v>
      </c>
      <c r="F2669" s="66">
        <f t="shared" si="181"/>
        <v>0</v>
      </c>
      <c r="G2669" s="10" t="str">
        <f t="shared" si="182"/>
        <v>19000</v>
      </c>
      <c r="H2669" s="232"/>
      <c r="I2669" s="232"/>
      <c r="J2669" s="232"/>
      <c r="K2669" s="232"/>
      <c r="L2669" s="232"/>
      <c r="M2669" s="233"/>
      <c r="N2669" s="241"/>
      <c r="O2669" s="241"/>
      <c r="P2669" s="242"/>
      <c r="Q2669" s="234"/>
      <c r="R2669" s="235"/>
      <c r="S2669" s="232"/>
      <c r="T2669" s="234"/>
      <c r="U2669" s="234"/>
      <c r="V2669" s="235"/>
      <c r="W2669" s="232"/>
      <c r="X2669" s="232"/>
      <c r="Y2669" s="235"/>
      <c r="Z2669" s="232"/>
      <c r="AA2669" s="232"/>
      <c r="AB2669" s="232"/>
      <c r="AC2669" s="232"/>
      <c r="AD2669" s="269"/>
    </row>
    <row r="2670" spans="2:30">
      <c r="B2670" s="66" t="e">
        <f>LEFT(VLOOKUP(K2670,'TCon08 al 2019-02-26'!$A$1:$H$68,6,0),6)</f>
        <v>#N/A</v>
      </c>
      <c r="C2670" s="66" t="e">
        <f t="shared" si="179"/>
        <v>#N/A</v>
      </c>
      <c r="D2670" s="66" t="e">
        <f>VLOOKUP(K2670,'TCon08 al 2019-02-26'!$A$1:$H$68,8,0)</f>
        <v>#N/A</v>
      </c>
      <c r="E2670" s="221">
        <f t="shared" si="180"/>
        <v>1900</v>
      </c>
      <c r="F2670" s="66">
        <f t="shared" si="181"/>
        <v>0</v>
      </c>
      <c r="G2670" s="10" t="str">
        <f t="shared" si="182"/>
        <v>19000</v>
      </c>
      <c r="H2670" s="232"/>
      <c r="I2670" s="232"/>
      <c r="J2670" s="232"/>
      <c r="K2670" s="232"/>
      <c r="L2670" s="232"/>
      <c r="M2670" s="233"/>
      <c r="N2670" s="241"/>
      <c r="O2670" s="241"/>
      <c r="P2670" s="242"/>
      <c r="Q2670" s="234"/>
      <c r="R2670" s="235"/>
      <c r="S2670" s="232"/>
      <c r="T2670" s="234"/>
      <c r="U2670" s="234"/>
      <c r="V2670" s="235"/>
      <c r="W2670" s="232"/>
      <c r="X2670" s="232"/>
      <c r="Y2670" s="235"/>
      <c r="Z2670" s="232"/>
      <c r="AA2670" s="232"/>
      <c r="AB2670" s="232"/>
      <c r="AC2670" s="232"/>
      <c r="AD2670" s="269"/>
    </row>
    <row r="2671" spans="2:30">
      <c r="B2671" s="66" t="e">
        <f>LEFT(VLOOKUP(K2671,'TCon08 al 2019-02-26'!$A$1:$H$68,6,0),6)</f>
        <v>#N/A</v>
      </c>
      <c r="C2671" s="66" t="e">
        <f t="shared" si="179"/>
        <v>#N/A</v>
      </c>
      <c r="D2671" s="66" t="e">
        <f>VLOOKUP(K2671,'TCon08 al 2019-02-26'!$A$1:$H$68,8,0)</f>
        <v>#N/A</v>
      </c>
      <c r="E2671" s="221">
        <f t="shared" si="180"/>
        <v>1900</v>
      </c>
      <c r="F2671" s="66">
        <f t="shared" si="181"/>
        <v>0</v>
      </c>
      <c r="G2671" s="10" t="str">
        <f t="shared" si="182"/>
        <v>19000</v>
      </c>
      <c r="H2671" s="232"/>
      <c r="I2671" s="232"/>
      <c r="J2671" s="232"/>
      <c r="K2671" s="232"/>
      <c r="L2671" s="232"/>
      <c r="M2671" s="233"/>
      <c r="N2671" s="241"/>
      <c r="O2671" s="241"/>
      <c r="P2671" s="242"/>
      <c r="Q2671" s="234"/>
      <c r="R2671" s="235"/>
      <c r="S2671" s="232"/>
      <c r="T2671" s="234"/>
      <c r="U2671" s="234"/>
      <c r="V2671" s="235"/>
      <c r="W2671" s="232"/>
      <c r="X2671" s="232"/>
      <c r="Y2671" s="235"/>
      <c r="Z2671" s="232"/>
      <c r="AA2671" s="232"/>
      <c r="AB2671" s="232"/>
      <c r="AC2671" s="232"/>
      <c r="AD2671" s="269"/>
    </row>
    <row r="2672" spans="2:30">
      <c r="B2672" s="66" t="e">
        <f>LEFT(VLOOKUP(K2672,'TCon08 al 2019-02-26'!$A$1:$H$68,6,0),6)</f>
        <v>#N/A</v>
      </c>
      <c r="C2672" s="66" t="e">
        <f t="shared" si="179"/>
        <v>#N/A</v>
      </c>
      <c r="D2672" s="66" t="e">
        <f>VLOOKUP(K2672,'TCon08 al 2019-02-26'!$A$1:$H$68,8,0)</f>
        <v>#N/A</v>
      </c>
      <c r="E2672" s="221">
        <f t="shared" si="180"/>
        <v>1900</v>
      </c>
      <c r="F2672" s="66">
        <f t="shared" si="181"/>
        <v>0</v>
      </c>
      <c r="G2672" s="10" t="str">
        <f t="shared" si="182"/>
        <v>19000</v>
      </c>
      <c r="H2672" s="232"/>
      <c r="I2672" s="232"/>
      <c r="J2672" s="232"/>
      <c r="K2672" s="232"/>
      <c r="L2672" s="232"/>
      <c r="M2672" s="233"/>
      <c r="N2672" s="241"/>
      <c r="O2672" s="241"/>
      <c r="P2672" s="242"/>
      <c r="Q2672" s="234"/>
      <c r="R2672" s="235"/>
      <c r="S2672" s="232"/>
      <c r="T2672" s="234"/>
      <c r="U2672" s="234"/>
      <c r="V2672" s="235"/>
      <c r="W2672" s="232"/>
      <c r="X2672" s="232"/>
      <c r="Y2672" s="235"/>
      <c r="Z2672" s="232"/>
      <c r="AA2672" s="232"/>
      <c r="AB2672" s="232"/>
      <c r="AC2672" s="232"/>
      <c r="AD2672" s="269"/>
    </row>
    <row r="2673" spans="2:30">
      <c r="B2673" s="66" t="e">
        <f>LEFT(VLOOKUP(K2673,'TCon08 al 2019-02-26'!$A$1:$H$68,6,0),6)</f>
        <v>#N/A</v>
      </c>
      <c r="C2673" s="66" t="e">
        <f t="shared" si="179"/>
        <v>#N/A</v>
      </c>
      <c r="D2673" s="66" t="e">
        <f>VLOOKUP(K2673,'TCon08 al 2019-02-26'!$A$1:$H$68,8,0)</f>
        <v>#N/A</v>
      </c>
      <c r="E2673" s="221">
        <f t="shared" si="180"/>
        <v>1900</v>
      </c>
      <c r="F2673" s="66">
        <f t="shared" si="181"/>
        <v>0</v>
      </c>
      <c r="G2673" s="10" t="str">
        <f t="shared" si="182"/>
        <v>19000</v>
      </c>
      <c r="H2673" s="232"/>
      <c r="I2673" s="232"/>
      <c r="J2673" s="232"/>
      <c r="K2673" s="232"/>
      <c r="L2673" s="232"/>
      <c r="M2673" s="233"/>
      <c r="N2673" s="241"/>
      <c r="O2673" s="241"/>
      <c r="P2673" s="242"/>
      <c r="Q2673" s="234"/>
      <c r="R2673" s="235"/>
      <c r="S2673" s="232"/>
      <c r="T2673" s="234"/>
      <c r="U2673" s="234"/>
      <c r="V2673" s="235"/>
      <c r="W2673" s="232"/>
      <c r="X2673" s="232"/>
      <c r="Y2673" s="235"/>
      <c r="Z2673" s="232"/>
      <c r="AA2673" s="232"/>
      <c r="AB2673" s="232"/>
      <c r="AC2673" s="232"/>
      <c r="AD2673" s="269"/>
    </row>
    <row r="2674" spans="2:30">
      <c r="B2674" s="66" t="e">
        <f>LEFT(VLOOKUP(K2674,'TCon08 al 2019-02-26'!$A$1:$H$68,6,0),6)</f>
        <v>#N/A</v>
      </c>
      <c r="C2674" s="66" t="e">
        <f t="shared" si="179"/>
        <v>#N/A</v>
      </c>
      <c r="D2674" s="66" t="e">
        <f>VLOOKUP(K2674,'TCon08 al 2019-02-26'!$A$1:$H$68,8,0)</f>
        <v>#N/A</v>
      </c>
      <c r="E2674" s="221">
        <f t="shared" si="180"/>
        <v>1900</v>
      </c>
      <c r="F2674" s="66">
        <f t="shared" si="181"/>
        <v>0</v>
      </c>
      <c r="G2674" s="10" t="str">
        <f t="shared" si="182"/>
        <v>19000</v>
      </c>
      <c r="H2674" s="232"/>
      <c r="I2674" s="232"/>
      <c r="J2674" s="232"/>
      <c r="K2674" s="232"/>
      <c r="L2674" s="232"/>
      <c r="M2674" s="233"/>
      <c r="N2674" s="241"/>
      <c r="O2674" s="241"/>
      <c r="P2674" s="242"/>
      <c r="Q2674" s="234"/>
      <c r="R2674" s="235"/>
      <c r="S2674" s="232"/>
      <c r="T2674" s="234"/>
      <c r="U2674" s="234"/>
      <c r="V2674" s="235"/>
      <c r="W2674" s="232"/>
      <c r="X2674" s="232"/>
      <c r="Y2674" s="235"/>
      <c r="Z2674" s="232"/>
      <c r="AA2674" s="232"/>
      <c r="AB2674" s="232"/>
      <c r="AC2674" s="232"/>
      <c r="AD2674" s="269"/>
    </row>
    <row r="2675" spans="2:30">
      <c r="B2675" s="66" t="e">
        <f>LEFT(VLOOKUP(K2675,'TCon08 al 2019-02-26'!$A$1:$H$68,6,0),6)</f>
        <v>#N/A</v>
      </c>
      <c r="C2675" s="66" t="e">
        <f t="shared" si="179"/>
        <v>#N/A</v>
      </c>
      <c r="D2675" s="66" t="e">
        <f>VLOOKUP(K2675,'TCon08 al 2019-02-26'!$A$1:$H$68,8,0)</f>
        <v>#N/A</v>
      </c>
      <c r="E2675" s="221">
        <f t="shared" si="180"/>
        <v>1900</v>
      </c>
      <c r="F2675" s="66">
        <f t="shared" si="181"/>
        <v>0</v>
      </c>
      <c r="G2675" s="10" t="str">
        <f t="shared" si="182"/>
        <v>19000</v>
      </c>
      <c r="H2675" s="232"/>
      <c r="I2675" s="232"/>
      <c r="J2675" s="232"/>
      <c r="K2675" s="232"/>
      <c r="L2675" s="232"/>
      <c r="M2675" s="233"/>
      <c r="N2675" s="241"/>
      <c r="O2675" s="241"/>
      <c r="P2675" s="242"/>
      <c r="Q2675" s="234"/>
      <c r="R2675" s="235"/>
      <c r="S2675" s="232"/>
      <c r="T2675" s="234"/>
      <c r="U2675" s="234"/>
      <c r="V2675" s="235"/>
      <c r="W2675" s="232"/>
      <c r="X2675" s="232"/>
      <c r="Y2675" s="235"/>
      <c r="Z2675" s="232"/>
      <c r="AA2675" s="232"/>
      <c r="AB2675" s="232"/>
      <c r="AC2675" s="232"/>
      <c r="AD2675" s="269"/>
    </row>
    <row r="2676" spans="2:30">
      <c r="B2676" s="66" t="e">
        <f>LEFT(VLOOKUP(K2676,'TCon08 al 2019-02-26'!$A$1:$H$68,6,0),6)</f>
        <v>#N/A</v>
      </c>
      <c r="C2676" s="66" t="e">
        <f t="shared" si="179"/>
        <v>#N/A</v>
      </c>
      <c r="D2676" s="66" t="e">
        <f>VLOOKUP(K2676,'TCon08 al 2019-02-26'!$A$1:$H$68,8,0)</f>
        <v>#N/A</v>
      </c>
      <c r="E2676" s="221">
        <f t="shared" si="180"/>
        <v>1900</v>
      </c>
      <c r="F2676" s="66">
        <f t="shared" si="181"/>
        <v>0</v>
      </c>
      <c r="G2676" s="10" t="str">
        <f t="shared" si="182"/>
        <v>19000</v>
      </c>
      <c r="H2676" s="232"/>
      <c r="I2676" s="232"/>
      <c r="J2676" s="232"/>
      <c r="K2676" s="232"/>
      <c r="L2676" s="232"/>
      <c r="M2676" s="233"/>
      <c r="N2676" s="241"/>
      <c r="O2676" s="241"/>
      <c r="P2676" s="242"/>
      <c r="Q2676" s="234"/>
      <c r="R2676" s="235"/>
      <c r="S2676" s="232"/>
      <c r="T2676" s="234"/>
      <c r="U2676" s="234"/>
      <c r="V2676" s="235"/>
      <c r="W2676" s="232"/>
      <c r="X2676" s="232"/>
      <c r="Y2676" s="235"/>
      <c r="Z2676" s="232"/>
      <c r="AA2676" s="232"/>
      <c r="AB2676" s="232"/>
      <c r="AC2676" s="232"/>
      <c r="AD2676" s="269"/>
    </row>
    <row r="2677" spans="2:30">
      <c r="B2677" s="66" t="e">
        <f>LEFT(VLOOKUP(K2677,'TCon08 al 2019-02-26'!$A$1:$H$68,6,0),6)</f>
        <v>#N/A</v>
      </c>
      <c r="C2677" s="66" t="e">
        <f t="shared" si="179"/>
        <v>#N/A</v>
      </c>
      <c r="D2677" s="66" t="e">
        <f>VLOOKUP(K2677,'TCon08 al 2019-02-26'!$A$1:$H$68,8,0)</f>
        <v>#N/A</v>
      </c>
      <c r="E2677" s="221">
        <f t="shared" si="180"/>
        <v>1900</v>
      </c>
      <c r="F2677" s="66">
        <f t="shared" si="181"/>
        <v>0</v>
      </c>
      <c r="G2677" s="10" t="str">
        <f t="shared" si="182"/>
        <v>19000</v>
      </c>
      <c r="H2677" s="232"/>
      <c r="I2677" s="232"/>
      <c r="J2677" s="232"/>
      <c r="K2677" s="232"/>
      <c r="L2677" s="232"/>
      <c r="M2677" s="233"/>
      <c r="N2677" s="241"/>
      <c r="O2677" s="241"/>
      <c r="P2677" s="242"/>
      <c r="Q2677" s="234"/>
      <c r="R2677" s="235"/>
      <c r="S2677" s="232"/>
      <c r="T2677" s="234"/>
      <c r="U2677" s="234"/>
      <c r="V2677" s="235"/>
      <c r="W2677" s="232"/>
      <c r="X2677" s="232"/>
      <c r="Y2677" s="235"/>
      <c r="Z2677" s="232"/>
      <c r="AA2677" s="232"/>
      <c r="AB2677" s="232"/>
      <c r="AC2677" s="232"/>
      <c r="AD2677" s="269"/>
    </row>
    <row r="2678" spans="2:30">
      <c r="B2678" s="66" t="e">
        <f>LEFT(VLOOKUP(K2678,'TCon08 al 2019-02-26'!$A$1:$H$68,6,0),6)</f>
        <v>#N/A</v>
      </c>
      <c r="C2678" s="66" t="e">
        <f t="shared" si="179"/>
        <v>#N/A</v>
      </c>
      <c r="D2678" s="66" t="e">
        <f>VLOOKUP(K2678,'TCon08 al 2019-02-26'!$A$1:$H$68,8,0)</f>
        <v>#N/A</v>
      </c>
      <c r="E2678" s="221">
        <f t="shared" si="180"/>
        <v>1900</v>
      </c>
      <c r="F2678" s="66">
        <f t="shared" si="181"/>
        <v>0</v>
      </c>
      <c r="G2678" s="10" t="str">
        <f t="shared" si="182"/>
        <v>19000</v>
      </c>
      <c r="H2678" s="232"/>
      <c r="I2678" s="232"/>
      <c r="J2678" s="232"/>
      <c r="K2678" s="232"/>
      <c r="L2678" s="232"/>
      <c r="M2678" s="233"/>
      <c r="N2678" s="241"/>
      <c r="O2678" s="241"/>
      <c r="P2678" s="242"/>
      <c r="Q2678" s="234"/>
      <c r="R2678" s="235"/>
      <c r="S2678" s="232"/>
      <c r="T2678" s="234"/>
      <c r="U2678" s="234"/>
      <c r="V2678" s="235"/>
      <c r="W2678" s="232"/>
      <c r="X2678" s="232"/>
      <c r="Y2678" s="235"/>
      <c r="Z2678" s="232"/>
      <c r="AA2678" s="232"/>
      <c r="AB2678" s="232"/>
      <c r="AC2678" s="232"/>
      <c r="AD2678" s="269"/>
    </row>
    <row r="2679" spans="2:30">
      <c r="B2679" s="66" t="e">
        <f>LEFT(VLOOKUP(K2679,'TCon08 al 2019-02-26'!$A$1:$H$68,6,0),6)</f>
        <v>#N/A</v>
      </c>
      <c r="C2679" s="66" t="e">
        <f t="shared" ref="C2679:C2742" si="183">CONCATENATE(MID(B2679,1,1),".",MID(B2679,2,1),".",MID(B2679,3,2),".",MID(B2679,5,2))</f>
        <v>#N/A</v>
      </c>
      <c r="D2679" s="66" t="e">
        <f>VLOOKUP(K2679,'TCon08 al 2019-02-26'!$A$1:$H$68,8,0)</f>
        <v>#N/A</v>
      </c>
      <c r="E2679" s="221">
        <f t="shared" ref="E2679:E2742" si="184">YEAR(J2679)</f>
        <v>1900</v>
      </c>
      <c r="F2679" s="66">
        <f t="shared" si="181"/>
        <v>0</v>
      </c>
      <c r="G2679" s="10" t="str">
        <f t="shared" si="182"/>
        <v>19000</v>
      </c>
      <c r="H2679" s="232"/>
      <c r="I2679" s="232"/>
      <c r="J2679" s="232"/>
      <c r="K2679" s="232"/>
      <c r="L2679" s="232"/>
      <c r="M2679" s="233"/>
      <c r="N2679" s="241"/>
      <c r="O2679" s="241"/>
      <c r="P2679" s="242"/>
      <c r="Q2679" s="234"/>
      <c r="R2679" s="235"/>
      <c r="S2679" s="232"/>
      <c r="T2679" s="234"/>
      <c r="U2679" s="234"/>
      <c r="V2679" s="235"/>
      <c r="W2679" s="232"/>
      <c r="X2679" s="232"/>
      <c r="Y2679" s="235"/>
      <c r="Z2679" s="232"/>
      <c r="AA2679" s="232"/>
      <c r="AB2679" s="232"/>
      <c r="AC2679" s="232"/>
      <c r="AD2679" s="269"/>
    </row>
    <row r="2680" spans="2:30">
      <c r="B2680" s="66" t="e">
        <f>LEFT(VLOOKUP(K2680,'TCon08 al 2019-02-26'!$A$1:$H$68,6,0),6)</f>
        <v>#N/A</v>
      </c>
      <c r="C2680" s="66" t="e">
        <f t="shared" si="183"/>
        <v>#N/A</v>
      </c>
      <c r="D2680" s="66" t="e">
        <f>VLOOKUP(K2680,'TCon08 al 2019-02-26'!$A$1:$H$68,8,0)</f>
        <v>#N/A</v>
      </c>
      <c r="E2680" s="221">
        <f t="shared" si="184"/>
        <v>1900</v>
      </c>
      <c r="F2680" s="66">
        <f t="shared" si="181"/>
        <v>0</v>
      </c>
      <c r="G2680" s="10" t="str">
        <f t="shared" si="182"/>
        <v>19000</v>
      </c>
      <c r="H2680" s="232"/>
      <c r="I2680" s="232"/>
      <c r="J2680" s="232"/>
      <c r="K2680" s="232"/>
      <c r="L2680" s="232"/>
      <c r="M2680" s="233"/>
      <c r="N2680" s="241"/>
      <c r="O2680" s="241"/>
      <c r="P2680" s="242"/>
      <c r="Q2680" s="234"/>
      <c r="R2680" s="235"/>
      <c r="S2680" s="232"/>
      <c r="T2680" s="234"/>
      <c r="U2680" s="234"/>
      <c r="V2680" s="235"/>
      <c r="W2680" s="232"/>
      <c r="X2680" s="232"/>
      <c r="Y2680" s="235"/>
      <c r="Z2680" s="232"/>
      <c r="AA2680" s="232"/>
      <c r="AB2680" s="232"/>
      <c r="AC2680" s="232"/>
      <c r="AD2680" s="269"/>
    </row>
    <row r="2681" spans="2:30">
      <c r="B2681" s="66" t="e">
        <f>LEFT(VLOOKUP(K2681,'TCon08 al 2019-02-26'!$A$1:$H$68,6,0),6)</f>
        <v>#N/A</v>
      </c>
      <c r="C2681" s="66" t="e">
        <f t="shared" si="183"/>
        <v>#N/A</v>
      </c>
      <c r="D2681" s="66" t="e">
        <f>VLOOKUP(K2681,'TCon08 al 2019-02-26'!$A$1:$H$68,8,0)</f>
        <v>#N/A</v>
      </c>
      <c r="E2681" s="221">
        <f t="shared" si="184"/>
        <v>1900</v>
      </c>
      <c r="F2681" s="66">
        <f t="shared" si="181"/>
        <v>0</v>
      </c>
      <c r="G2681" s="10" t="str">
        <f t="shared" si="182"/>
        <v>19000</v>
      </c>
      <c r="H2681" s="232"/>
      <c r="I2681" s="232"/>
      <c r="J2681" s="232"/>
      <c r="K2681" s="232"/>
      <c r="L2681" s="232"/>
      <c r="M2681" s="233"/>
      <c r="N2681" s="241"/>
      <c r="O2681" s="241"/>
      <c r="P2681" s="242"/>
      <c r="Q2681" s="234"/>
      <c r="R2681" s="235"/>
      <c r="S2681" s="232"/>
      <c r="T2681" s="234"/>
      <c r="U2681" s="234"/>
      <c r="V2681" s="235"/>
      <c r="W2681" s="232"/>
      <c r="X2681" s="232"/>
      <c r="Y2681" s="235"/>
      <c r="Z2681" s="232"/>
      <c r="AA2681" s="232"/>
      <c r="AB2681" s="232"/>
      <c r="AC2681" s="232"/>
      <c r="AD2681" s="269"/>
    </row>
    <row r="2682" spans="2:30">
      <c r="B2682" s="66" t="e">
        <f>LEFT(VLOOKUP(K2682,'TCon08 al 2019-02-26'!$A$1:$H$68,6,0),6)</f>
        <v>#N/A</v>
      </c>
      <c r="C2682" s="66" t="e">
        <f t="shared" si="183"/>
        <v>#N/A</v>
      </c>
      <c r="D2682" s="66" t="e">
        <f>VLOOKUP(K2682,'TCon08 al 2019-02-26'!$A$1:$H$68,8,0)</f>
        <v>#N/A</v>
      </c>
      <c r="E2682" s="221">
        <f t="shared" si="184"/>
        <v>1900</v>
      </c>
      <c r="F2682" s="66">
        <f t="shared" si="181"/>
        <v>0</v>
      </c>
      <c r="G2682" s="10" t="str">
        <f t="shared" si="182"/>
        <v>19000</v>
      </c>
      <c r="H2682" s="232"/>
      <c r="I2682" s="232"/>
      <c r="J2682" s="232"/>
      <c r="K2682" s="232"/>
      <c r="L2682" s="232"/>
      <c r="M2682" s="233"/>
      <c r="N2682" s="241"/>
      <c r="O2682" s="241"/>
      <c r="P2682" s="242"/>
      <c r="Q2682" s="234"/>
      <c r="R2682" s="235"/>
      <c r="S2682" s="232"/>
      <c r="T2682" s="234"/>
      <c r="U2682" s="234"/>
      <c r="V2682" s="235"/>
      <c r="W2682" s="232"/>
      <c r="X2682" s="232"/>
      <c r="Y2682" s="235"/>
      <c r="Z2682" s="232"/>
      <c r="AA2682" s="232"/>
      <c r="AB2682" s="232"/>
      <c r="AC2682" s="232"/>
      <c r="AD2682" s="269"/>
    </row>
    <row r="2683" spans="2:30">
      <c r="B2683" s="66" t="e">
        <f>LEFT(VLOOKUP(K2683,'TCon08 al 2019-02-26'!$A$1:$H$68,6,0),6)</f>
        <v>#N/A</v>
      </c>
      <c r="C2683" s="66" t="e">
        <f t="shared" si="183"/>
        <v>#N/A</v>
      </c>
      <c r="D2683" s="66" t="e">
        <f>VLOOKUP(K2683,'TCon08 al 2019-02-26'!$A$1:$H$68,8,0)</f>
        <v>#N/A</v>
      </c>
      <c r="E2683" s="221">
        <f t="shared" si="184"/>
        <v>1900</v>
      </c>
      <c r="F2683" s="66">
        <f t="shared" si="181"/>
        <v>0</v>
      </c>
      <c r="G2683" s="10" t="str">
        <f t="shared" si="182"/>
        <v>19000</v>
      </c>
      <c r="H2683" s="232"/>
      <c r="I2683" s="232"/>
      <c r="J2683" s="232"/>
      <c r="K2683" s="232"/>
      <c r="L2683" s="232"/>
      <c r="M2683" s="233"/>
      <c r="N2683" s="241"/>
      <c r="O2683" s="241"/>
      <c r="P2683" s="242"/>
      <c r="Q2683" s="234"/>
      <c r="R2683" s="235"/>
      <c r="S2683" s="232"/>
      <c r="T2683" s="234"/>
      <c r="U2683" s="234"/>
      <c r="V2683" s="235"/>
      <c r="W2683" s="232"/>
      <c r="X2683" s="232"/>
      <c r="Y2683" s="235"/>
      <c r="Z2683" s="232"/>
      <c r="AA2683" s="232"/>
      <c r="AB2683" s="232"/>
      <c r="AC2683" s="232"/>
      <c r="AD2683" s="269"/>
    </row>
    <row r="2684" spans="2:30">
      <c r="B2684" s="66" t="e">
        <f>LEFT(VLOOKUP(K2684,'TCon08 al 2019-02-26'!$A$1:$H$68,6,0),6)</f>
        <v>#N/A</v>
      </c>
      <c r="C2684" s="66" t="e">
        <f t="shared" si="183"/>
        <v>#N/A</v>
      </c>
      <c r="D2684" s="66" t="e">
        <f>VLOOKUP(K2684,'TCon08 al 2019-02-26'!$A$1:$H$68,8,0)</f>
        <v>#N/A</v>
      </c>
      <c r="E2684" s="221">
        <f t="shared" si="184"/>
        <v>1900</v>
      </c>
      <c r="F2684" s="66">
        <f t="shared" si="181"/>
        <v>0</v>
      </c>
      <c r="G2684" s="10" t="str">
        <f t="shared" si="182"/>
        <v>19000</v>
      </c>
      <c r="H2684" s="232"/>
      <c r="I2684" s="232"/>
      <c r="J2684" s="232"/>
      <c r="K2684" s="232"/>
      <c r="L2684" s="232"/>
      <c r="M2684" s="233"/>
      <c r="N2684" s="241"/>
      <c r="O2684" s="241"/>
      <c r="P2684" s="242"/>
      <c r="Q2684" s="234"/>
      <c r="R2684" s="235"/>
      <c r="S2684" s="232"/>
      <c r="T2684" s="234"/>
      <c r="U2684" s="234"/>
      <c r="V2684" s="235"/>
      <c r="W2684" s="232"/>
      <c r="X2684" s="232"/>
      <c r="Y2684" s="235"/>
      <c r="Z2684" s="232"/>
      <c r="AA2684" s="232"/>
      <c r="AB2684" s="232"/>
      <c r="AC2684" s="232"/>
      <c r="AD2684" s="269"/>
    </row>
    <row r="2685" spans="2:30">
      <c r="B2685" s="66" t="e">
        <f>LEFT(VLOOKUP(K2685,'TCon08 al 2019-02-26'!$A$1:$H$68,6,0),6)</f>
        <v>#N/A</v>
      </c>
      <c r="C2685" s="66" t="e">
        <f t="shared" si="183"/>
        <v>#N/A</v>
      </c>
      <c r="D2685" s="66" t="e">
        <f>VLOOKUP(K2685,'TCon08 al 2019-02-26'!$A$1:$H$68,8,0)</f>
        <v>#N/A</v>
      </c>
      <c r="E2685" s="221">
        <f t="shared" si="184"/>
        <v>1900</v>
      </c>
      <c r="F2685" s="66">
        <f t="shared" si="181"/>
        <v>0</v>
      </c>
      <c r="G2685" s="10" t="str">
        <f t="shared" si="182"/>
        <v>19000</v>
      </c>
      <c r="H2685" s="232"/>
      <c r="I2685" s="232"/>
      <c r="J2685" s="232"/>
      <c r="K2685" s="232"/>
      <c r="L2685" s="232"/>
      <c r="M2685" s="233"/>
      <c r="N2685" s="241"/>
      <c r="O2685" s="241"/>
      <c r="P2685" s="242"/>
      <c r="Q2685" s="234"/>
      <c r="R2685" s="235"/>
      <c r="S2685" s="232"/>
      <c r="T2685" s="234"/>
      <c r="U2685" s="234"/>
      <c r="V2685" s="235"/>
      <c r="W2685" s="232"/>
      <c r="X2685" s="232"/>
      <c r="Y2685" s="235"/>
      <c r="Z2685" s="232"/>
      <c r="AA2685" s="232"/>
      <c r="AB2685" s="232"/>
      <c r="AC2685" s="232"/>
      <c r="AD2685" s="269"/>
    </row>
    <row r="2686" spans="2:30">
      <c r="B2686" s="66" t="e">
        <f>LEFT(VLOOKUP(K2686,'TCon08 al 2019-02-26'!$A$1:$H$68,6,0),6)</f>
        <v>#N/A</v>
      </c>
      <c r="C2686" s="66" t="e">
        <f t="shared" si="183"/>
        <v>#N/A</v>
      </c>
      <c r="D2686" s="66" t="e">
        <f>VLOOKUP(K2686,'TCon08 al 2019-02-26'!$A$1:$H$68,8,0)</f>
        <v>#N/A</v>
      </c>
      <c r="E2686" s="221">
        <f t="shared" si="184"/>
        <v>1900</v>
      </c>
      <c r="F2686" s="66">
        <f t="shared" si="181"/>
        <v>0</v>
      </c>
      <c r="G2686" s="10" t="str">
        <f t="shared" si="182"/>
        <v>19000</v>
      </c>
      <c r="H2686" s="232"/>
      <c r="I2686" s="232"/>
      <c r="J2686" s="232"/>
      <c r="K2686" s="232"/>
      <c r="L2686" s="232"/>
      <c r="M2686" s="233"/>
      <c r="N2686" s="241"/>
      <c r="O2686" s="241"/>
      <c r="P2686" s="242"/>
      <c r="Q2686" s="234"/>
      <c r="R2686" s="235"/>
      <c r="S2686" s="232"/>
      <c r="T2686" s="234"/>
      <c r="U2686" s="234"/>
      <c r="V2686" s="235"/>
      <c r="W2686" s="232"/>
      <c r="X2686" s="232"/>
      <c r="Y2686" s="235"/>
      <c r="Z2686" s="232"/>
      <c r="AA2686" s="232"/>
      <c r="AB2686" s="232"/>
      <c r="AC2686" s="232"/>
      <c r="AD2686" s="269"/>
    </row>
    <row r="2687" spans="2:30">
      <c r="B2687" s="66" t="e">
        <f>LEFT(VLOOKUP(K2687,'TCon08 al 2019-02-26'!$A$1:$H$68,6,0),6)</f>
        <v>#N/A</v>
      </c>
      <c r="C2687" s="66" t="e">
        <f t="shared" si="183"/>
        <v>#N/A</v>
      </c>
      <c r="D2687" s="66" t="e">
        <f>VLOOKUP(K2687,'TCon08 al 2019-02-26'!$A$1:$H$68,8,0)</f>
        <v>#N/A</v>
      </c>
      <c r="E2687" s="221">
        <f t="shared" si="184"/>
        <v>1900</v>
      </c>
      <c r="F2687" s="66">
        <f t="shared" si="181"/>
        <v>0</v>
      </c>
      <c r="G2687" s="10" t="str">
        <f t="shared" si="182"/>
        <v>19000</v>
      </c>
      <c r="H2687" s="232"/>
      <c r="I2687" s="232"/>
      <c r="J2687" s="232"/>
      <c r="K2687" s="232"/>
      <c r="L2687" s="232"/>
      <c r="M2687" s="233"/>
      <c r="N2687" s="241"/>
      <c r="O2687" s="241"/>
      <c r="P2687" s="242"/>
      <c r="Q2687" s="234"/>
      <c r="R2687" s="235"/>
      <c r="S2687" s="232"/>
      <c r="T2687" s="234"/>
      <c r="U2687" s="234"/>
      <c r="V2687" s="235"/>
      <c r="W2687" s="232"/>
      <c r="X2687" s="232"/>
      <c r="Y2687" s="235"/>
      <c r="Z2687" s="232"/>
      <c r="AA2687" s="232"/>
      <c r="AB2687" s="232"/>
      <c r="AC2687" s="232"/>
      <c r="AD2687" s="269"/>
    </row>
    <row r="2688" spans="2:30">
      <c r="B2688" s="66" t="e">
        <f>LEFT(VLOOKUP(K2688,'TCon08 al 2019-02-26'!$A$1:$H$68,6,0),6)</f>
        <v>#N/A</v>
      </c>
      <c r="C2688" s="66" t="e">
        <f t="shared" si="183"/>
        <v>#N/A</v>
      </c>
      <c r="D2688" s="66" t="e">
        <f>VLOOKUP(K2688,'TCon08 al 2019-02-26'!$A$1:$H$68,8,0)</f>
        <v>#N/A</v>
      </c>
      <c r="E2688" s="221">
        <f t="shared" si="184"/>
        <v>1900</v>
      </c>
      <c r="F2688" s="66">
        <f t="shared" si="181"/>
        <v>0</v>
      </c>
      <c r="G2688" s="10" t="str">
        <f t="shared" si="182"/>
        <v>19000</v>
      </c>
      <c r="H2688" s="232"/>
      <c r="I2688" s="232"/>
      <c r="J2688" s="232"/>
      <c r="K2688" s="232"/>
      <c r="L2688" s="232"/>
      <c r="M2688" s="233"/>
      <c r="N2688" s="241"/>
      <c r="O2688" s="241"/>
      <c r="P2688" s="242"/>
      <c r="Q2688" s="234"/>
      <c r="R2688" s="235"/>
      <c r="S2688" s="232"/>
      <c r="T2688" s="234"/>
      <c r="U2688" s="234"/>
      <c r="V2688" s="235"/>
      <c r="W2688" s="232"/>
      <c r="X2688" s="232"/>
      <c r="Y2688" s="235"/>
      <c r="Z2688" s="232"/>
      <c r="AA2688" s="232"/>
      <c r="AB2688" s="232"/>
      <c r="AC2688" s="232"/>
      <c r="AD2688" s="269"/>
    </row>
    <row r="2689" spans="2:30">
      <c r="B2689" s="66" t="e">
        <f>LEFT(VLOOKUP(K2689,'TCon08 al 2019-02-26'!$A$1:$H$68,6,0),6)</f>
        <v>#N/A</v>
      </c>
      <c r="C2689" s="66" t="e">
        <f t="shared" si="183"/>
        <v>#N/A</v>
      </c>
      <c r="D2689" s="66" t="e">
        <f>VLOOKUP(K2689,'TCon08 al 2019-02-26'!$A$1:$H$68,8,0)</f>
        <v>#N/A</v>
      </c>
      <c r="E2689" s="221">
        <f t="shared" si="184"/>
        <v>1900</v>
      </c>
      <c r="F2689" s="66">
        <f t="shared" si="181"/>
        <v>0</v>
      </c>
      <c r="G2689" s="10" t="str">
        <f t="shared" si="182"/>
        <v>19000</v>
      </c>
      <c r="H2689" s="232"/>
      <c r="I2689" s="232"/>
      <c r="J2689" s="232"/>
      <c r="K2689" s="232"/>
      <c r="L2689" s="232"/>
      <c r="M2689" s="233"/>
      <c r="N2689" s="241"/>
      <c r="O2689" s="241"/>
      <c r="P2689" s="242"/>
      <c r="Q2689" s="234"/>
      <c r="R2689" s="235"/>
      <c r="S2689" s="232"/>
      <c r="T2689" s="234"/>
      <c r="U2689" s="234"/>
      <c r="V2689" s="235"/>
      <c r="W2689" s="232"/>
      <c r="X2689" s="232"/>
      <c r="Y2689" s="235"/>
      <c r="Z2689" s="232"/>
      <c r="AA2689" s="232"/>
      <c r="AB2689" s="232"/>
      <c r="AC2689" s="232"/>
      <c r="AD2689" s="269"/>
    </row>
    <row r="2690" spans="2:30">
      <c r="B2690" s="66" t="e">
        <f>LEFT(VLOOKUP(K2690,'TCon08 al 2019-02-26'!$A$1:$H$68,6,0),6)</f>
        <v>#N/A</v>
      </c>
      <c r="C2690" s="66" t="e">
        <f t="shared" si="183"/>
        <v>#N/A</v>
      </c>
      <c r="D2690" s="66" t="e">
        <f>VLOOKUP(K2690,'TCon08 al 2019-02-26'!$A$1:$H$68,8,0)</f>
        <v>#N/A</v>
      </c>
      <c r="E2690" s="221">
        <f t="shared" si="184"/>
        <v>1900</v>
      </c>
      <c r="F2690" s="66">
        <f t="shared" si="181"/>
        <v>0</v>
      </c>
      <c r="G2690" s="10" t="str">
        <f t="shared" si="182"/>
        <v>19000</v>
      </c>
      <c r="H2690" s="232"/>
      <c r="I2690" s="232"/>
      <c r="J2690" s="232"/>
      <c r="K2690" s="232"/>
      <c r="L2690" s="232"/>
      <c r="M2690" s="233"/>
      <c r="N2690" s="241"/>
      <c r="O2690" s="241"/>
      <c r="P2690" s="242"/>
      <c r="Q2690" s="234"/>
      <c r="R2690" s="235"/>
      <c r="S2690" s="232"/>
      <c r="T2690" s="234"/>
      <c r="U2690" s="234"/>
      <c r="V2690" s="235"/>
      <c r="W2690" s="232"/>
      <c r="X2690" s="232"/>
      <c r="Y2690" s="235"/>
      <c r="Z2690" s="232"/>
      <c r="AA2690" s="232"/>
      <c r="AB2690" s="232"/>
      <c r="AC2690" s="232"/>
      <c r="AD2690" s="269"/>
    </row>
    <row r="2691" spans="2:30">
      <c r="B2691" s="66" t="e">
        <f>LEFT(VLOOKUP(K2691,'TCon08 al 2019-02-26'!$A$1:$H$68,6,0),6)</f>
        <v>#N/A</v>
      </c>
      <c r="C2691" s="66" t="e">
        <f t="shared" si="183"/>
        <v>#N/A</v>
      </c>
      <c r="D2691" s="66" t="e">
        <f>VLOOKUP(K2691,'TCon08 al 2019-02-26'!$A$1:$H$68,8,0)</f>
        <v>#N/A</v>
      </c>
      <c r="E2691" s="221">
        <f t="shared" si="184"/>
        <v>1900</v>
      </c>
      <c r="F2691" s="66">
        <f t="shared" si="181"/>
        <v>0</v>
      </c>
      <c r="G2691" s="10" t="str">
        <f t="shared" si="182"/>
        <v>19000</v>
      </c>
      <c r="H2691" s="232"/>
      <c r="I2691" s="232"/>
      <c r="J2691" s="232"/>
      <c r="K2691" s="232"/>
      <c r="L2691" s="232"/>
      <c r="M2691" s="233"/>
      <c r="N2691" s="241"/>
      <c r="O2691" s="241"/>
      <c r="P2691" s="242"/>
      <c r="Q2691" s="234"/>
      <c r="R2691" s="235"/>
      <c r="S2691" s="232"/>
      <c r="T2691" s="234"/>
      <c r="U2691" s="234"/>
      <c r="V2691" s="235"/>
      <c r="W2691" s="232"/>
      <c r="X2691" s="232"/>
      <c r="Y2691" s="235"/>
      <c r="Z2691" s="232"/>
      <c r="AA2691" s="232"/>
      <c r="AB2691" s="232"/>
      <c r="AC2691" s="232"/>
      <c r="AD2691" s="269"/>
    </row>
    <row r="2692" spans="2:30">
      <c r="B2692" s="66" t="e">
        <f>LEFT(VLOOKUP(K2692,'TCon08 al 2019-02-26'!$A$1:$H$68,6,0),6)</f>
        <v>#N/A</v>
      </c>
      <c r="C2692" s="66" t="e">
        <f t="shared" si="183"/>
        <v>#N/A</v>
      </c>
      <c r="D2692" s="66" t="e">
        <f>VLOOKUP(K2692,'TCon08 al 2019-02-26'!$A$1:$H$68,8,0)</f>
        <v>#N/A</v>
      </c>
      <c r="E2692" s="221">
        <f t="shared" si="184"/>
        <v>1900</v>
      </c>
      <c r="F2692" s="66">
        <f t="shared" si="181"/>
        <v>0</v>
      </c>
      <c r="G2692" s="10" t="str">
        <f t="shared" si="182"/>
        <v>19000</v>
      </c>
      <c r="H2692" s="232"/>
      <c r="I2692" s="232"/>
      <c r="J2692" s="232"/>
      <c r="K2692" s="232"/>
      <c r="L2692" s="232"/>
      <c r="M2692" s="233"/>
      <c r="N2692" s="241"/>
      <c r="O2692" s="241"/>
      <c r="P2692" s="242"/>
      <c r="Q2692" s="234"/>
      <c r="R2692" s="235"/>
      <c r="S2692" s="232"/>
      <c r="T2692" s="234"/>
      <c r="U2692" s="234"/>
      <c r="V2692" s="235"/>
      <c r="W2692" s="232"/>
      <c r="X2692" s="232"/>
      <c r="Y2692" s="235"/>
      <c r="Z2692" s="232"/>
      <c r="AA2692" s="232"/>
      <c r="AB2692" s="232"/>
      <c r="AC2692" s="232"/>
      <c r="AD2692" s="269"/>
    </row>
    <row r="2693" spans="2:30">
      <c r="B2693" s="66" t="e">
        <f>LEFT(VLOOKUP(K2693,'TCon08 al 2019-02-26'!$A$1:$H$68,6,0),6)</f>
        <v>#N/A</v>
      </c>
      <c r="C2693" s="66" t="e">
        <f t="shared" si="183"/>
        <v>#N/A</v>
      </c>
      <c r="D2693" s="66" t="e">
        <f>VLOOKUP(K2693,'TCon08 al 2019-02-26'!$A$1:$H$68,8,0)</f>
        <v>#N/A</v>
      </c>
      <c r="E2693" s="221">
        <f t="shared" si="184"/>
        <v>1900</v>
      </c>
      <c r="F2693" s="66">
        <f t="shared" ref="F2693:F2756" si="185">+IF(J2693=0,0,MONTH(J2693))</f>
        <v>0</v>
      </c>
      <c r="G2693" s="10" t="str">
        <f t="shared" ref="G2693:G2756" si="186">+E2693&amp;F2693</f>
        <v>19000</v>
      </c>
      <c r="H2693" s="232"/>
      <c r="I2693" s="232"/>
      <c r="J2693" s="232"/>
      <c r="K2693" s="232"/>
      <c r="L2693" s="232"/>
      <c r="M2693" s="233"/>
      <c r="N2693" s="241"/>
      <c r="O2693" s="241"/>
      <c r="P2693" s="242"/>
      <c r="Q2693" s="234"/>
      <c r="R2693" s="235"/>
      <c r="S2693" s="232"/>
      <c r="T2693" s="234"/>
      <c r="U2693" s="234"/>
      <c r="V2693" s="235"/>
      <c r="W2693" s="232"/>
      <c r="X2693" s="232"/>
      <c r="Y2693" s="235"/>
      <c r="Z2693" s="232"/>
      <c r="AA2693" s="232"/>
      <c r="AB2693" s="232"/>
      <c r="AC2693" s="232"/>
      <c r="AD2693" s="269"/>
    </row>
    <row r="2694" spans="2:30">
      <c r="B2694" s="66" t="e">
        <f>LEFT(VLOOKUP(K2694,'TCon08 al 2019-02-26'!$A$1:$H$68,6,0),6)</f>
        <v>#N/A</v>
      </c>
      <c r="C2694" s="66" t="e">
        <f t="shared" si="183"/>
        <v>#N/A</v>
      </c>
      <c r="D2694" s="66" t="e">
        <f>VLOOKUP(K2694,'TCon08 al 2019-02-26'!$A$1:$H$68,8,0)</f>
        <v>#N/A</v>
      </c>
      <c r="E2694" s="221">
        <f t="shared" si="184"/>
        <v>1900</v>
      </c>
      <c r="F2694" s="66">
        <f t="shared" si="185"/>
        <v>0</v>
      </c>
      <c r="G2694" s="10" t="str">
        <f t="shared" si="186"/>
        <v>19000</v>
      </c>
      <c r="H2694" s="232"/>
      <c r="I2694" s="232"/>
      <c r="J2694" s="232"/>
      <c r="K2694" s="232"/>
      <c r="L2694" s="232"/>
      <c r="M2694" s="233"/>
      <c r="N2694" s="241"/>
      <c r="O2694" s="241"/>
      <c r="P2694" s="242"/>
      <c r="Q2694" s="234"/>
      <c r="R2694" s="235"/>
      <c r="S2694" s="232"/>
      <c r="T2694" s="234"/>
      <c r="U2694" s="234"/>
      <c r="V2694" s="235"/>
      <c r="W2694" s="232"/>
      <c r="X2694" s="232"/>
      <c r="Y2694" s="235"/>
      <c r="Z2694" s="232"/>
      <c r="AA2694" s="232"/>
      <c r="AB2694" s="232"/>
      <c r="AC2694" s="232"/>
      <c r="AD2694" s="269"/>
    </row>
    <row r="2695" spans="2:30">
      <c r="B2695" s="66" t="e">
        <f>LEFT(VLOOKUP(K2695,'TCon08 al 2019-02-26'!$A$1:$H$68,6,0),6)</f>
        <v>#N/A</v>
      </c>
      <c r="C2695" s="66" t="e">
        <f t="shared" si="183"/>
        <v>#N/A</v>
      </c>
      <c r="D2695" s="66" t="e">
        <f>VLOOKUP(K2695,'TCon08 al 2019-02-26'!$A$1:$H$68,8,0)</f>
        <v>#N/A</v>
      </c>
      <c r="E2695" s="221">
        <f t="shared" si="184"/>
        <v>1900</v>
      </c>
      <c r="F2695" s="66">
        <f t="shared" si="185"/>
        <v>0</v>
      </c>
      <c r="G2695" s="10" t="str">
        <f t="shared" si="186"/>
        <v>19000</v>
      </c>
      <c r="H2695" s="232"/>
      <c r="I2695" s="232"/>
      <c r="J2695" s="232"/>
      <c r="K2695" s="232"/>
      <c r="L2695" s="232"/>
      <c r="M2695" s="233"/>
      <c r="N2695" s="241"/>
      <c r="O2695" s="241"/>
      <c r="P2695" s="242"/>
      <c r="Q2695" s="234"/>
      <c r="R2695" s="235"/>
      <c r="S2695" s="232"/>
      <c r="T2695" s="234"/>
      <c r="U2695" s="234"/>
      <c r="V2695" s="235"/>
      <c r="W2695" s="232"/>
      <c r="X2695" s="232"/>
      <c r="Y2695" s="235"/>
      <c r="Z2695" s="232"/>
      <c r="AA2695" s="232"/>
      <c r="AB2695" s="232"/>
      <c r="AC2695" s="232"/>
      <c r="AD2695" s="269"/>
    </row>
    <row r="2696" spans="2:30">
      <c r="B2696" s="66" t="e">
        <f>LEFT(VLOOKUP(K2696,'TCon08 al 2019-02-26'!$A$1:$H$68,6,0),6)</f>
        <v>#N/A</v>
      </c>
      <c r="C2696" s="66" t="e">
        <f t="shared" si="183"/>
        <v>#N/A</v>
      </c>
      <c r="D2696" s="66" t="e">
        <f>VLOOKUP(K2696,'TCon08 al 2019-02-26'!$A$1:$H$68,8,0)</f>
        <v>#N/A</v>
      </c>
      <c r="E2696" s="221">
        <f t="shared" si="184"/>
        <v>1900</v>
      </c>
      <c r="F2696" s="66">
        <f t="shared" si="185"/>
        <v>0</v>
      </c>
      <c r="G2696" s="10" t="str">
        <f t="shared" si="186"/>
        <v>19000</v>
      </c>
      <c r="H2696" s="232"/>
      <c r="I2696" s="232"/>
      <c r="J2696" s="232"/>
      <c r="K2696" s="232"/>
      <c r="L2696" s="232"/>
      <c r="M2696" s="233"/>
      <c r="N2696" s="241"/>
      <c r="O2696" s="241"/>
      <c r="P2696" s="242"/>
      <c r="Q2696" s="234"/>
      <c r="R2696" s="235"/>
      <c r="S2696" s="232"/>
      <c r="T2696" s="234"/>
      <c r="U2696" s="234"/>
      <c r="V2696" s="235"/>
      <c r="W2696" s="232"/>
      <c r="X2696" s="232"/>
      <c r="Y2696" s="235"/>
      <c r="Z2696" s="232"/>
      <c r="AA2696" s="232"/>
      <c r="AB2696" s="232"/>
      <c r="AC2696" s="232"/>
      <c r="AD2696" s="269"/>
    </row>
    <row r="2697" spans="2:30">
      <c r="B2697" s="66" t="e">
        <f>LEFT(VLOOKUP(K2697,'TCon08 al 2019-02-26'!$A$1:$H$68,6,0),6)</f>
        <v>#N/A</v>
      </c>
      <c r="C2697" s="66" t="e">
        <f t="shared" si="183"/>
        <v>#N/A</v>
      </c>
      <c r="D2697" s="66" t="e">
        <f>VLOOKUP(K2697,'TCon08 al 2019-02-26'!$A$1:$H$68,8,0)</f>
        <v>#N/A</v>
      </c>
      <c r="E2697" s="221">
        <f t="shared" si="184"/>
        <v>1900</v>
      </c>
      <c r="F2697" s="66">
        <f t="shared" si="185"/>
        <v>0</v>
      </c>
      <c r="G2697" s="10" t="str">
        <f t="shared" si="186"/>
        <v>19000</v>
      </c>
      <c r="H2697" s="232"/>
      <c r="I2697" s="232"/>
      <c r="J2697" s="232"/>
      <c r="K2697" s="232"/>
      <c r="L2697" s="232"/>
      <c r="M2697" s="233"/>
      <c r="N2697" s="241"/>
      <c r="O2697" s="241"/>
      <c r="P2697" s="242"/>
      <c r="Q2697" s="234"/>
      <c r="R2697" s="235"/>
      <c r="S2697" s="232"/>
      <c r="T2697" s="234"/>
      <c r="U2697" s="234"/>
      <c r="V2697" s="235"/>
      <c r="W2697" s="232"/>
      <c r="X2697" s="232"/>
      <c r="Y2697" s="235"/>
      <c r="Z2697" s="232"/>
      <c r="AA2697" s="232"/>
      <c r="AB2697" s="232"/>
      <c r="AC2697" s="232"/>
      <c r="AD2697" s="269"/>
    </row>
    <row r="2698" spans="2:30">
      <c r="B2698" s="66" t="e">
        <f>LEFT(VLOOKUP(K2698,'TCon08 al 2019-02-26'!$A$1:$H$68,6,0),6)</f>
        <v>#N/A</v>
      </c>
      <c r="C2698" s="66" t="e">
        <f t="shared" si="183"/>
        <v>#N/A</v>
      </c>
      <c r="D2698" s="66" t="e">
        <f>VLOOKUP(K2698,'TCon08 al 2019-02-26'!$A$1:$H$68,8,0)</f>
        <v>#N/A</v>
      </c>
      <c r="E2698" s="221">
        <f t="shared" si="184"/>
        <v>1900</v>
      </c>
      <c r="F2698" s="66">
        <f t="shared" si="185"/>
        <v>0</v>
      </c>
      <c r="G2698" s="10" t="str">
        <f t="shared" si="186"/>
        <v>19000</v>
      </c>
      <c r="H2698" s="232"/>
      <c r="I2698" s="232"/>
      <c r="J2698" s="232"/>
      <c r="K2698" s="232"/>
      <c r="L2698" s="232"/>
      <c r="M2698" s="233"/>
      <c r="N2698" s="241"/>
      <c r="O2698" s="241"/>
      <c r="P2698" s="242"/>
      <c r="Q2698" s="234"/>
      <c r="R2698" s="235"/>
      <c r="S2698" s="232"/>
      <c r="T2698" s="234"/>
      <c r="U2698" s="234"/>
      <c r="V2698" s="235"/>
      <c r="W2698" s="232"/>
      <c r="X2698" s="232"/>
      <c r="Y2698" s="235"/>
      <c r="Z2698" s="232"/>
      <c r="AA2698" s="232"/>
      <c r="AB2698" s="232"/>
      <c r="AC2698" s="232"/>
      <c r="AD2698" s="269"/>
    </row>
    <row r="2699" spans="2:30">
      <c r="B2699" s="66" t="e">
        <f>LEFT(VLOOKUP(K2699,'TCon08 al 2019-02-26'!$A$1:$H$68,6,0),6)</f>
        <v>#N/A</v>
      </c>
      <c r="C2699" s="66" t="e">
        <f t="shared" si="183"/>
        <v>#N/A</v>
      </c>
      <c r="D2699" s="66" t="e">
        <f>VLOOKUP(K2699,'TCon08 al 2019-02-26'!$A$1:$H$68,8,0)</f>
        <v>#N/A</v>
      </c>
      <c r="E2699" s="221">
        <f t="shared" si="184"/>
        <v>1900</v>
      </c>
      <c r="F2699" s="66">
        <f t="shared" si="185"/>
        <v>0</v>
      </c>
      <c r="G2699" s="10" t="str">
        <f t="shared" si="186"/>
        <v>19000</v>
      </c>
      <c r="H2699" s="232"/>
      <c r="I2699" s="232"/>
      <c r="J2699" s="232"/>
      <c r="K2699" s="232"/>
      <c r="L2699" s="232"/>
      <c r="M2699" s="233"/>
      <c r="N2699" s="241"/>
      <c r="O2699" s="241"/>
      <c r="P2699" s="242"/>
      <c r="Q2699" s="234"/>
      <c r="R2699" s="235"/>
      <c r="S2699" s="232"/>
      <c r="T2699" s="234"/>
      <c r="U2699" s="234"/>
      <c r="V2699" s="235"/>
      <c r="W2699" s="232"/>
      <c r="X2699" s="232"/>
      <c r="Y2699" s="235"/>
      <c r="Z2699" s="232"/>
      <c r="AA2699" s="232"/>
      <c r="AB2699" s="232"/>
      <c r="AC2699" s="232"/>
      <c r="AD2699" s="269"/>
    </row>
    <row r="2700" spans="2:30">
      <c r="B2700" s="66" t="e">
        <f>LEFT(VLOOKUP(K2700,'TCon08 al 2019-02-26'!$A$1:$H$68,6,0),6)</f>
        <v>#N/A</v>
      </c>
      <c r="C2700" s="66" t="e">
        <f t="shared" si="183"/>
        <v>#N/A</v>
      </c>
      <c r="D2700" s="66" t="e">
        <f>VLOOKUP(K2700,'TCon08 al 2019-02-26'!$A$1:$H$68,8,0)</f>
        <v>#N/A</v>
      </c>
      <c r="E2700" s="221">
        <f t="shared" si="184"/>
        <v>1900</v>
      </c>
      <c r="F2700" s="66">
        <f t="shared" si="185"/>
        <v>0</v>
      </c>
      <c r="G2700" s="10" t="str">
        <f t="shared" si="186"/>
        <v>19000</v>
      </c>
      <c r="H2700" s="232"/>
      <c r="I2700" s="232"/>
      <c r="J2700" s="232"/>
      <c r="K2700" s="232"/>
      <c r="L2700" s="232"/>
      <c r="M2700" s="233"/>
      <c r="N2700" s="241"/>
      <c r="O2700" s="241"/>
      <c r="P2700" s="242"/>
      <c r="Q2700" s="234"/>
      <c r="R2700" s="235"/>
      <c r="S2700" s="232"/>
      <c r="T2700" s="234"/>
      <c r="U2700" s="234"/>
      <c r="V2700" s="235"/>
      <c r="W2700" s="232"/>
      <c r="X2700" s="232"/>
      <c r="Y2700" s="235"/>
      <c r="Z2700" s="232"/>
      <c r="AA2700" s="232"/>
      <c r="AB2700" s="232"/>
      <c r="AC2700" s="232"/>
      <c r="AD2700" s="269"/>
    </row>
    <row r="2701" spans="2:30">
      <c r="B2701" s="66" t="e">
        <f>LEFT(VLOOKUP(K2701,'TCon08 al 2019-02-26'!$A$1:$H$68,6,0),6)</f>
        <v>#N/A</v>
      </c>
      <c r="C2701" s="66" t="e">
        <f t="shared" si="183"/>
        <v>#N/A</v>
      </c>
      <c r="D2701" s="66" t="e">
        <f>VLOOKUP(K2701,'TCon08 al 2019-02-26'!$A$1:$H$68,8,0)</f>
        <v>#N/A</v>
      </c>
      <c r="E2701" s="221">
        <f t="shared" si="184"/>
        <v>1900</v>
      </c>
      <c r="F2701" s="66">
        <f t="shared" si="185"/>
        <v>0</v>
      </c>
      <c r="G2701" s="10" t="str">
        <f t="shared" si="186"/>
        <v>19000</v>
      </c>
      <c r="H2701" s="232"/>
      <c r="I2701" s="232"/>
      <c r="J2701" s="232"/>
      <c r="K2701" s="232"/>
      <c r="L2701" s="232"/>
      <c r="M2701" s="233"/>
      <c r="N2701" s="241"/>
      <c r="O2701" s="241"/>
      <c r="P2701" s="242"/>
      <c r="Q2701" s="234"/>
      <c r="R2701" s="235"/>
      <c r="S2701" s="232"/>
      <c r="T2701" s="234"/>
      <c r="U2701" s="234"/>
      <c r="V2701" s="235"/>
      <c r="W2701" s="232"/>
      <c r="X2701" s="232"/>
      <c r="Y2701" s="235"/>
      <c r="Z2701" s="232"/>
      <c r="AA2701" s="232"/>
      <c r="AB2701" s="232"/>
      <c r="AC2701" s="232"/>
      <c r="AD2701" s="269"/>
    </row>
    <row r="2702" spans="2:30">
      <c r="B2702" s="66" t="e">
        <f>LEFT(VLOOKUP(K2702,'TCon08 al 2019-02-26'!$A$1:$H$68,6,0),6)</f>
        <v>#N/A</v>
      </c>
      <c r="C2702" s="66" t="e">
        <f t="shared" si="183"/>
        <v>#N/A</v>
      </c>
      <c r="D2702" s="66" t="e">
        <f>VLOOKUP(K2702,'TCon08 al 2019-02-26'!$A$1:$H$68,8,0)</f>
        <v>#N/A</v>
      </c>
      <c r="E2702" s="221">
        <f t="shared" si="184"/>
        <v>1900</v>
      </c>
      <c r="F2702" s="66">
        <f t="shared" si="185"/>
        <v>0</v>
      </c>
      <c r="G2702" s="10" t="str">
        <f t="shared" si="186"/>
        <v>19000</v>
      </c>
      <c r="H2702" s="232"/>
      <c r="I2702" s="232"/>
      <c r="J2702" s="232"/>
      <c r="K2702" s="232"/>
      <c r="L2702" s="232"/>
      <c r="M2702" s="233"/>
      <c r="N2702" s="241"/>
      <c r="O2702" s="241"/>
      <c r="P2702" s="242"/>
      <c r="Q2702" s="234"/>
      <c r="R2702" s="235"/>
      <c r="S2702" s="232"/>
      <c r="T2702" s="234"/>
      <c r="U2702" s="234"/>
      <c r="V2702" s="235"/>
      <c r="W2702" s="232"/>
      <c r="X2702" s="232"/>
      <c r="Y2702" s="235"/>
      <c r="Z2702" s="232"/>
      <c r="AA2702" s="232"/>
      <c r="AB2702" s="232"/>
      <c r="AC2702" s="232"/>
      <c r="AD2702" s="269"/>
    </row>
    <row r="2703" spans="2:30">
      <c r="B2703" s="66" t="e">
        <f>LEFT(VLOOKUP(K2703,'TCon08 al 2019-02-26'!$A$1:$H$68,6,0),6)</f>
        <v>#N/A</v>
      </c>
      <c r="C2703" s="66" t="e">
        <f t="shared" si="183"/>
        <v>#N/A</v>
      </c>
      <c r="D2703" s="66" t="e">
        <f>VLOOKUP(K2703,'TCon08 al 2019-02-26'!$A$1:$H$68,8,0)</f>
        <v>#N/A</v>
      </c>
      <c r="E2703" s="221">
        <f t="shared" si="184"/>
        <v>1900</v>
      </c>
      <c r="F2703" s="66">
        <f t="shared" si="185"/>
        <v>0</v>
      </c>
      <c r="G2703" s="10" t="str">
        <f t="shared" si="186"/>
        <v>19000</v>
      </c>
      <c r="H2703" s="232"/>
      <c r="I2703" s="232"/>
      <c r="J2703" s="232"/>
      <c r="K2703" s="232"/>
      <c r="L2703" s="232"/>
      <c r="M2703" s="233"/>
      <c r="N2703" s="241"/>
      <c r="O2703" s="241"/>
      <c r="P2703" s="242"/>
      <c r="Q2703" s="234"/>
      <c r="R2703" s="235"/>
      <c r="S2703" s="232"/>
      <c r="T2703" s="234"/>
      <c r="U2703" s="234"/>
      <c r="V2703" s="235"/>
      <c r="W2703" s="232"/>
      <c r="X2703" s="232"/>
      <c r="Y2703" s="235"/>
      <c r="Z2703" s="232"/>
      <c r="AA2703" s="232"/>
      <c r="AB2703" s="232"/>
      <c r="AC2703" s="232"/>
      <c r="AD2703" s="269"/>
    </row>
    <row r="2704" spans="2:30">
      <c r="B2704" s="66" t="e">
        <f>LEFT(VLOOKUP(K2704,'TCon08 al 2019-02-26'!$A$1:$H$68,6,0),6)</f>
        <v>#N/A</v>
      </c>
      <c r="C2704" s="66" t="e">
        <f t="shared" si="183"/>
        <v>#N/A</v>
      </c>
      <c r="D2704" s="66" t="e">
        <f>VLOOKUP(K2704,'TCon08 al 2019-02-26'!$A$1:$H$68,8,0)</f>
        <v>#N/A</v>
      </c>
      <c r="E2704" s="221">
        <f t="shared" si="184"/>
        <v>1900</v>
      </c>
      <c r="F2704" s="66">
        <f t="shared" si="185"/>
        <v>0</v>
      </c>
      <c r="G2704" s="10" t="str">
        <f t="shared" si="186"/>
        <v>19000</v>
      </c>
      <c r="H2704" s="232"/>
      <c r="I2704" s="232"/>
      <c r="J2704" s="232"/>
      <c r="K2704" s="232"/>
      <c r="L2704" s="232"/>
      <c r="M2704" s="233"/>
      <c r="N2704" s="241"/>
      <c r="O2704" s="241"/>
      <c r="P2704" s="242"/>
      <c r="Q2704" s="234"/>
      <c r="R2704" s="235"/>
      <c r="S2704" s="232"/>
      <c r="T2704" s="234"/>
      <c r="U2704" s="234"/>
      <c r="V2704" s="235"/>
      <c r="W2704" s="232"/>
      <c r="X2704" s="232"/>
      <c r="Y2704" s="235"/>
      <c r="Z2704" s="232"/>
      <c r="AA2704" s="232"/>
      <c r="AB2704" s="232"/>
      <c r="AC2704" s="232"/>
      <c r="AD2704" s="269"/>
    </row>
    <row r="2705" spans="2:30">
      <c r="B2705" s="66" t="e">
        <f>LEFT(VLOOKUP(K2705,'TCon08 al 2019-02-26'!$A$1:$H$68,6,0),6)</f>
        <v>#N/A</v>
      </c>
      <c r="C2705" s="66" t="e">
        <f t="shared" si="183"/>
        <v>#N/A</v>
      </c>
      <c r="D2705" s="66" t="e">
        <f>VLOOKUP(K2705,'TCon08 al 2019-02-26'!$A$1:$H$68,8,0)</f>
        <v>#N/A</v>
      </c>
      <c r="E2705" s="221">
        <f t="shared" si="184"/>
        <v>1900</v>
      </c>
      <c r="F2705" s="66">
        <f t="shared" si="185"/>
        <v>0</v>
      </c>
      <c r="G2705" s="10" t="str">
        <f t="shared" si="186"/>
        <v>19000</v>
      </c>
      <c r="H2705" s="232"/>
      <c r="I2705" s="232"/>
      <c r="J2705" s="232"/>
      <c r="K2705" s="232"/>
      <c r="L2705" s="232"/>
      <c r="M2705" s="233"/>
      <c r="N2705" s="241"/>
      <c r="O2705" s="241"/>
      <c r="P2705" s="242"/>
      <c r="Q2705" s="234"/>
      <c r="R2705" s="235"/>
      <c r="S2705" s="232"/>
      <c r="T2705" s="234"/>
      <c r="U2705" s="234"/>
      <c r="V2705" s="235"/>
      <c r="W2705" s="232"/>
      <c r="X2705" s="232"/>
      <c r="Y2705" s="235"/>
      <c r="Z2705" s="232"/>
      <c r="AA2705" s="232"/>
      <c r="AB2705" s="232"/>
      <c r="AC2705" s="232"/>
      <c r="AD2705" s="269"/>
    </row>
    <row r="2706" spans="2:30">
      <c r="B2706" s="66" t="e">
        <f>LEFT(VLOOKUP(K2706,'TCon08 al 2019-02-26'!$A$1:$H$68,6,0),6)</f>
        <v>#N/A</v>
      </c>
      <c r="C2706" s="66" t="e">
        <f t="shared" si="183"/>
        <v>#N/A</v>
      </c>
      <c r="D2706" s="66" t="e">
        <f>VLOOKUP(K2706,'TCon08 al 2019-02-26'!$A$1:$H$68,8,0)</f>
        <v>#N/A</v>
      </c>
      <c r="E2706" s="221">
        <f t="shared" si="184"/>
        <v>1900</v>
      </c>
      <c r="F2706" s="66">
        <f t="shared" si="185"/>
        <v>0</v>
      </c>
      <c r="G2706" s="10" t="str">
        <f t="shared" si="186"/>
        <v>19000</v>
      </c>
      <c r="H2706" s="232"/>
      <c r="I2706" s="232"/>
      <c r="J2706" s="232"/>
      <c r="K2706" s="232"/>
      <c r="L2706" s="232"/>
      <c r="M2706" s="233"/>
      <c r="N2706" s="241"/>
      <c r="O2706" s="241"/>
      <c r="P2706" s="242"/>
      <c r="Q2706" s="234"/>
      <c r="R2706" s="235"/>
      <c r="S2706" s="232"/>
      <c r="T2706" s="234"/>
      <c r="U2706" s="234"/>
      <c r="V2706" s="235"/>
      <c r="W2706" s="232"/>
      <c r="X2706" s="232"/>
      <c r="Y2706" s="235"/>
      <c r="Z2706" s="232"/>
      <c r="AA2706" s="232"/>
      <c r="AB2706" s="232"/>
      <c r="AC2706" s="232"/>
      <c r="AD2706" s="269"/>
    </row>
    <row r="2707" spans="2:30">
      <c r="B2707" s="66" t="e">
        <f>LEFT(VLOOKUP(K2707,'TCon08 al 2019-02-26'!$A$1:$H$68,6,0),6)</f>
        <v>#N/A</v>
      </c>
      <c r="C2707" s="66" t="e">
        <f t="shared" si="183"/>
        <v>#N/A</v>
      </c>
      <c r="D2707" s="66" t="e">
        <f>VLOOKUP(K2707,'TCon08 al 2019-02-26'!$A$1:$H$68,8,0)</f>
        <v>#N/A</v>
      </c>
      <c r="E2707" s="221">
        <f t="shared" si="184"/>
        <v>1900</v>
      </c>
      <c r="F2707" s="66">
        <f t="shared" si="185"/>
        <v>0</v>
      </c>
      <c r="G2707" s="10" t="str">
        <f t="shared" si="186"/>
        <v>19000</v>
      </c>
      <c r="H2707" s="232"/>
      <c r="I2707" s="232"/>
      <c r="J2707" s="232"/>
      <c r="K2707" s="232"/>
      <c r="L2707" s="232"/>
      <c r="M2707" s="233"/>
      <c r="N2707" s="241"/>
      <c r="O2707" s="241"/>
      <c r="P2707" s="242"/>
      <c r="Q2707" s="234"/>
      <c r="R2707" s="235"/>
      <c r="S2707" s="232"/>
      <c r="T2707" s="234"/>
      <c r="U2707" s="234"/>
      <c r="V2707" s="235"/>
      <c r="W2707" s="232"/>
      <c r="X2707" s="232"/>
      <c r="Y2707" s="235"/>
      <c r="Z2707" s="232"/>
      <c r="AA2707" s="232"/>
      <c r="AB2707" s="232"/>
      <c r="AC2707" s="232"/>
      <c r="AD2707" s="269"/>
    </row>
    <row r="2708" spans="2:30">
      <c r="B2708" s="66" t="e">
        <f>LEFT(VLOOKUP(K2708,'TCon08 al 2019-02-26'!$A$1:$H$68,6,0),6)</f>
        <v>#N/A</v>
      </c>
      <c r="C2708" s="66" t="e">
        <f t="shared" si="183"/>
        <v>#N/A</v>
      </c>
      <c r="D2708" s="66" t="e">
        <f>VLOOKUP(K2708,'TCon08 al 2019-02-26'!$A$1:$H$68,8,0)</f>
        <v>#N/A</v>
      </c>
      <c r="E2708" s="221">
        <f t="shared" si="184"/>
        <v>1900</v>
      </c>
      <c r="F2708" s="66">
        <f t="shared" si="185"/>
        <v>0</v>
      </c>
      <c r="G2708" s="10" t="str">
        <f t="shared" si="186"/>
        <v>19000</v>
      </c>
      <c r="H2708" s="232"/>
      <c r="I2708" s="232"/>
      <c r="J2708" s="232"/>
      <c r="K2708" s="232"/>
      <c r="L2708" s="232"/>
      <c r="M2708" s="233"/>
      <c r="N2708" s="241"/>
      <c r="O2708" s="241"/>
      <c r="P2708" s="242"/>
      <c r="Q2708" s="234"/>
      <c r="R2708" s="235"/>
      <c r="S2708" s="232"/>
      <c r="T2708" s="234"/>
      <c r="U2708" s="234"/>
      <c r="V2708" s="235"/>
      <c r="W2708" s="232"/>
      <c r="X2708" s="232"/>
      <c r="Y2708" s="235"/>
      <c r="Z2708" s="232"/>
      <c r="AA2708" s="232"/>
      <c r="AB2708" s="232"/>
      <c r="AC2708" s="232"/>
      <c r="AD2708" s="269"/>
    </row>
    <row r="2709" spans="2:30">
      <c r="B2709" s="66" t="e">
        <f>LEFT(VLOOKUP(K2709,'TCon08 al 2019-02-26'!$A$1:$H$68,6,0),6)</f>
        <v>#N/A</v>
      </c>
      <c r="C2709" s="66" t="e">
        <f t="shared" si="183"/>
        <v>#N/A</v>
      </c>
      <c r="D2709" s="66" t="e">
        <f>VLOOKUP(K2709,'TCon08 al 2019-02-26'!$A$1:$H$68,8,0)</f>
        <v>#N/A</v>
      </c>
      <c r="E2709" s="221">
        <f t="shared" si="184"/>
        <v>1900</v>
      </c>
      <c r="F2709" s="66">
        <f t="shared" si="185"/>
        <v>0</v>
      </c>
      <c r="G2709" s="10" t="str">
        <f t="shared" si="186"/>
        <v>19000</v>
      </c>
      <c r="H2709" s="232"/>
      <c r="I2709" s="232"/>
      <c r="J2709" s="232"/>
      <c r="K2709" s="232"/>
      <c r="L2709" s="232"/>
      <c r="M2709" s="233"/>
      <c r="N2709" s="241"/>
      <c r="O2709" s="241"/>
      <c r="P2709" s="242"/>
      <c r="Q2709" s="234"/>
      <c r="R2709" s="235"/>
      <c r="S2709" s="232"/>
      <c r="T2709" s="234"/>
      <c r="U2709" s="234"/>
      <c r="V2709" s="235"/>
      <c r="W2709" s="232"/>
      <c r="X2709" s="232"/>
      <c r="Y2709" s="235"/>
      <c r="Z2709" s="232"/>
      <c r="AA2709" s="232"/>
      <c r="AB2709" s="232"/>
      <c r="AC2709" s="232"/>
      <c r="AD2709" s="269"/>
    </row>
    <row r="2710" spans="2:30">
      <c r="B2710" s="66" t="e">
        <f>LEFT(VLOOKUP(K2710,'TCon08 al 2019-02-26'!$A$1:$H$68,6,0),6)</f>
        <v>#N/A</v>
      </c>
      <c r="C2710" s="66" t="e">
        <f t="shared" si="183"/>
        <v>#N/A</v>
      </c>
      <c r="D2710" s="66" t="e">
        <f>VLOOKUP(K2710,'TCon08 al 2019-02-26'!$A$1:$H$68,8,0)</f>
        <v>#N/A</v>
      </c>
      <c r="E2710" s="221">
        <f t="shared" si="184"/>
        <v>1900</v>
      </c>
      <c r="F2710" s="66">
        <f t="shared" si="185"/>
        <v>0</v>
      </c>
      <c r="G2710" s="10" t="str">
        <f t="shared" si="186"/>
        <v>19000</v>
      </c>
      <c r="H2710" s="232"/>
      <c r="I2710" s="232"/>
      <c r="J2710" s="232"/>
      <c r="K2710" s="232"/>
      <c r="L2710" s="232"/>
      <c r="M2710" s="233"/>
      <c r="N2710" s="241"/>
      <c r="O2710" s="241"/>
      <c r="P2710" s="242"/>
      <c r="Q2710" s="234"/>
      <c r="R2710" s="235"/>
      <c r="S2710" s="232"/>
      <c r="T2710" s="234"/>
      <c r="U2710" s="234"/>
      <c r="V2710" s="235"/>
      <c r="W2710" s="232"/>
      <c r="X2710" s="232"/>
      <c r="Y2710" s="235"/>
      <c r="Z2710" s="232"/>
      <c r="AA2710" s="232"/>
      <c r="AB2710" s="232"/>
      <c r="AC2710" s="232"/>
      <c r="AD2710" s="269"/>
    </row>
    <row r="2711" spans="2:30">
      <c r="B2711" s="66" t="e">
        <f>LEFT(VLOOKUP(K2711,'TCon08 al 2019-02-26'!$A$1:$H$68,6,0),6)</f>
        <v>#N/A</v>
      </c>
      <c r="C2711" s="66" t="e">
        <f t="shared" si="183"/>
        <v>#N/A</v>
      </c>
      <c r="D2711" s="66" t="e">
        <f>VLOOKUP(K2711,'TCon08 al 2019-02-26'!$A$1:$H$68,8,0)</f>
        <v>#N/A</v>
      </c>
      <c r="E2711" s="221">
        <f t="shared" si="184"/>
        <v>1900</v>
      </c>
      <c r="F2711" s="66">
        <f t="shared" si="185"/>
        <v>0</v>
      </c>
      <c r="G2711" s="10" t="str">
        <f t="shared" si="186"/>
        <v>19000</v>
      </c>
      <c r="H2711" s="232"/>
      <c r="I2711" s="232"/>
      <c r="J2711" s="232"/>
      <c r="K2711" s="232"/>
      <c r="L2711" s="232"/>
      <c r="M2711" s="233"/>
      <c r="N2711" s="241"/>
      <c r="O2711" s="241"/>
      <c r="P2711" s="242"/>
      <c r="Q2711" s="234"/>
      <c r="R2711" s="235"/>
      <c r="S2711" s="232"/>
      <c r="T2711" s="234"/>
      <c r="U2711" s="234"/>
      <c r="V2711" s="235"/>
      <c r="W2711" s="232"/>
      <c r="X2711" s="232"/>
      <c r="Y2711" s="235"/>
      <c r="Z2711" s="232"/>
      <c r="AA2711" s="232"/>
      <c r="AB2711" s="232"/>
      <c r="AC2711" s="232"/>
      <c r="AD2711" s="269"/>
    </row>
    <row r="2712" spans="2:30">
      <c r="B2712" s="66" t="e">
        <f>LEFT(VLOOKUP(K2712,'TCon08 al 2019-02-26'!$A$1:$H$68,6,0),6)</f>
        <v>#N/A</v>
      </c>
      <c r="C2712" s="66" t="e">
        <f t="shared" si="183"/>
        <v>#N/A</v>
      </c>
      <c r="D2712" s="66" t="e">
        <f>VLOOKUP(K2712,'TCon08 al 2019-02-26'!$A$1:$H$68,8,0)</f>
        <v>#N/A</v>
      </c>
      <c r="E2712" s="221">
        <f t="shared" si="184"/>
        <v>1900</v>
      </c>
      <c r="F2712" s="66">
        <f t="shared" si="185"/>
        <v>0</v>
      </c>
      <c r="G2712" s="10" t="str">
        <f t="shared" si="186"/>
        <v>19000</v>
      </c>
      <c r="H2712" s="232"/>
      <c r="I2712" s="232"/>
      <c r="J2712" s="232"/>
      <c r="K2712" s="232"/>
      <c r="L2712" s="232"/>
      <c r="M2712" s="233"/>
      <c r="N2712" s="241"/>
      <c r="O2712" s="241"/>
      <c r="P2712" s="242"/>
      <c r="Q2712" s="234"/>
      <c r="R2712" s="235"/>
      <c r="S2712" s="232"/>
      <c r="T2712" s="234"/>
      <c r="U2712" s="234"/>
      <c r="V2712" s="235"/>
      <c r="W2712" s="232"/>
      <c r="X2712" s="232"/>
      <c r="Y2712" s="235"/>
      <c r="Z2712" s="232"/>
      <c r="AA2712" s="232"/>
      <c r="AB2712" s="232"/>
      <c r="AC2712" s="232"/>
      <c r="AD2712" s="269"/>
    </row>
    <row r="2713" spans="2:30">
      <c r="B2713" s="66" t="e">
        <f>LEFT(VLOOKUP(K2713,'TCon08 al 2019-02-26'!$A$1:$H$68,6,0),6)</f>
        <v>#N/A</v>
      </c>
      <c r="C2713" s="66" t="e">
        <f t="shared" si="183"/>
        <v>#N/A</v>
      </c>
      <c r="D2713" s="66" t="e">
        <f>VLOOKUP(K2713,'TCon08 al 2019-02-26'!$A$1:$H$68,8,0)</f>
        <v>#N/A</v>
      </c>
      <c r="E2713" s="221">
        <f t="shared" si="184"/>
        <v>1900</v>
      </c>
      <c r="F2713" s="66">
        <f t="shared" si="185"/>
        <v>0</v>
      </c>
      <c r="G2713" s="10" t="str">
        <f t="shared" si="186"/>
        <v>19000</v>
      </c>
      <c r="H2713" s="232"/>
      <c r="I2713" s="232"/>
      <c r="J2713" s="232"/>
      <c r="K2713" s="232"/>
      <c r="L2713" s="232"/>
      <c r="M2713" s="233"/>
      <c r="N2713" s="241"/>
      <c r="O2713" s="241"/>
      <c r="P2713" s="242"/>
      <c r="Q2713" s="234"/>
      <c r="R2713" s="235"/>
      <c r="S2713" s="232"/>
      <c r="T2713" s="234"/>
      <c r="U2713" s="234"/>
      <c r="V2713" s="235"/>
      <c r="W2713" s="232"/>
      <c r="X2713" s="232"/>
      <c r="Y2713" s="235"/>
      <c r="Z2713" s="232"/>
      <c r="AA2713" s="232"/>
      <c r="AB2713" s="232"/>
      <c r="AC2713" s="232"/>
      <c r="AD2713" s="269"/>
    </row>
    <row r="2714" spans="2:30">
      <c r="B2714" s="66" t="e">
        <f>LEFT(VLOOKUP(K2714,'TCon08 al 2019-02-26'!$A$1:$H$68,6,0),6)</f>
        <v>#N/A</v>
      </c>
      <c r="C2714" s="66" t="e">
        <f t="shared" si="183"/>
        <v>#N/A</v>
      </c>
      <c r="D2714" s="66" t="e">
        <f>VLOOKUP(K2714,'TCon08 al 2019-02-26'!$A$1:$H$68,8,0)</f>
        <v>#N/A</v>
      </c>
      <c r="E2714" s="221">
        <f t="shared" si="184"/>
        <v>1900</v>
      </c>
      <c r="F2714" s="66">
        <f t="shared" si="185"/>
        <v>0</v>
      </c>
      <c r="G2714" s="10" t="str">
        <f t="shared" si="186"/>
        <v>19000</v>
      </c>
      <c r="H2714" s="232"/>
      <c r="I2714" s="232"/>
      <c r="J2714" s="232"/>
      <c r="K2714" s="232"/>
      <c r="L2714" s="232"/>
      <c r="M2714" s="233"/>
      <c r="N2714" s="241"/>
      <c r="O2714" s="241"/>
      <c r="P2714" s="242"/>
      <c r="Q2714" s="234"/>
      <c r="R2714" s="235"/>
      <c r="S2714" s="232"/>
      <c r="T2714" s="234"/>
      <c r="U2714" s="234"/>
      <c r="V2714" s="235"/>
      <c r="W2714" s="232"/>
      <c r="X2714" s="232"/>
      <c r="Y2714" s="235"/>
      <c r="Z2714" s="232"/>
      <c r="AA2714" s="232"/>
      <c r="AB2714" s="232"/>
      <c r="AC2714" s="232"/>
      <c r="AD2714" s="269"/>
    </row>
    <row r="2715" spans="2:30">
      <c r="B2715" s="66" t="e">
        <f>LEFT(VLOOKUP(K2715,'TCon08 al 2019-02-26'!$A$1:$H$68,6,0),6)</f>
        <v>#N/A</v>
      </c>
      <c r="C2715" s="66" t="e">
        <f t="shared" si="183"/>
        <v>#N/A</v>
      </c>
      <c r="D2715" s="66" t="e">
        <f>VLOOKUP(K2715,'TCon08 al 2019-02-26'!$A$1:$H$68,8,0)</f>
        <v>#N/A</v>
      </c>
      <c r="E2715" s="221">
        <f t="shared" si="184"/>
        <v>1900</v>
      </c>
      <c r="F2715" s="66">
        <f t="shared" si="185"/>
        <v>0</v>
      </c>
      <c r="G2715" s="10" t="str">
        <f t="shared" si="186"/>
        <v>19000</v>
      </c>
      <c r="H2715" s="232"/>
      <c r="I2715" s="232"/>
      <c r="J2715" s="232"/>
      <c r="K2715" s="232"/>
      <c r="L2715" s="232"/>
      <c r="M2715" s="233"/>
      <c r="N2715" s="241"/>
      <c r="O2715" s="241"/>
      <c r="P2715" s="242"/>
      <c r="Q2715" s="234"/>
      <c r="R2715" s="235"/>
      <c r="S2715" s="232"/>
      <c r="T2715" s="234"/>
      <c r="U2715" s="234"/>
      <c r="V2715" s="235"/>
      <c r="W2715" s="232"/>
      <c r="X2715" s="232"/>
      <c r="Y2715" s="235"/>
      <c r="Z2715" s="232"/>
      <c r="AA2715" s="232"/>
      <c r="AB2715" s="232"/>
      <c r="AC2715" s="232"/>
      <c r="AD2715" s="269"/>
    </row>
    <row r="2716" spans="2:30">
      <c r="B2716" s="66" t="e">
        <f>LEFT(VLOOKUP(K2716,'TCon08 al 2019-02-26'!$A$1:$H$68,6,0),6)</f>
        <v>#N/A</v>
      </c>
      <c r="C2716" s="66" t="e">
        <f t="shared" si="183"/>
        <v>#N/A</v>
      </c>
      <c r="D2716" s="66" t="e">
        <f>VLOOKUP(K2716,'TCon08 al 2019-02-26'!$A$1:$H$68,8,0)</f>
        <v>#N/A</v>
      </c>
      <c r="E2716" s="221">
        <f t="shared" si="184"/>
        <v>1900</v>
      </c>
      <c r="F2716" s="66">
        <f t="shared" si="185"/>
        <v>0</v>
      </c>
      <c r="G2716" s="10" t="str">
        <f t="shared" si="186"/>
        <v>19000</v>
      </c>
      <c r="H2716" s="232"/>
      <c r="I2716" s="232"/>
      <c r="J2716" s="232"/>
      <c r="K2716" s="232"/>
      <c r="L2716" s="232"/>
      <c r="M2716" s="233"/>
      <c r="N2716" s="241"/>
      <c r="O2716" s="241"/>
      <c r="P2716" s="242"/>
      <c r="Q2716" s="234"/>
      <c r="R2716" s="235"/>
      <c r="S2716" s="232"/>
      <c r="T2716" s="234"/>
      <c r="U2716" s="234"/>
      <c r="V2716" s="235"/>
      <c r="W2716" s="232"/>
      <c r="X2716" s="232"/>
      <c r="Y2716" s="235"/>
      <c r="Z2716" s="232"/>
      <c r="AA2716" s="232"/>
      <c r="AB2716" s="232"/>
      <c r="AC2716" s="232"/>
      <c r="AD2716" s="269"/>
    </row>
    <row r="2717" spans="2:30">
      <c r="B2717" s="66" t="e">
        <f>LEFT(VLOOKUP(K2717,'TCon08 al 2019-02-26'!$A$1:$H$68,6,0),6)</f>
        <v>#N/A</v>
      </c>
      <c r="C2717" s="66" t="e">
        <f t="shared" si="183"/>
        <v>#N/A</v>
      </c>
      <c r="D2717" s="66" t="e">
        <f>VLOOKUP(K2717,'TCon08 al 2019-02-26'!$A$1:$H$68,8,0)</f>
        <v>#N/A</v>
      </c>
      <c r="E2717" s="221">
        <f t="shared" si="184"/>
        <v>1900</v>
      </c>
      <c r="F2717" s="66">
        <f t="shared" si="185"/>
        <v>0</v>
      </c>
      <c r="G2717" s="10" t="str">
        <f t="shared" si="186"/>
        <v>19000</v>
      </c>
      <c r="H2717" s="232"/>
      <c r="I2717" s="232"/>
      <c r="J2717" s="232"/>
      <c r="K2717" s="232"/>
      <c r="L2717" s="232"/>
      <c r="M2717" s="233"/>
      <c r="N2717" s="241"/>
      <c r="O2717" s="241"/>
      <c r="P2717" s="242"/>
      <c r="Q2717" s="234"/>
      <c r="R2717" s="235"/>
      <c r="S2717" s="232"/>
      <c r="T2717" s="234"/>
      <c r="U2717" s="234"/>
      <c r="V2717" s="235"/>
      <c r="W2717" s="232"/>
      <c r="X2717" s="232"/>
      <c r="Y2717" s="235"/>
      <c r="Z2717" s="232"/>
      <c r="AA2717" s="232"/>
      <c r="AB2717" s="232"/>
      <c r="AC2717" s="232"/>
      <c r="AD2717" s="269"/>
    </row>
    <row r="2718" spans="2:30">
      <c r="B2718" s="66" t="e">
        <f>LEFT(VLOOKUP(K2718,'TCon08 al 2019-02-26'!$A$1:$H$68,6,0),6)</f>
        <v>#N/A</v>
      </c>
      <c r="C2718" s="66" t="e">
        <f t="shared" si="183"/>
        <v>#N/A</v>
      </c>
      <c r="D2718" s="66" t="e">
        <f>VLOOKUP(K2718,'TCon08 al 2019-02-26'!$A$1:$H$68,8,0)</f>
        <v>#N/A</v>
      </c>
      <c r="E2718" s="221">
        <f t="shared" si="184"/>
        <v>1900</v>
      </c>
      <c r="F2718" s="66">
        <f t="shared" si="185"/>
        <v>0</v>
      </c>
      <c r="G2718" s="10" t="str">
        <f t="shared" si="186"/>
        <v>19000</v>
      </c>
      <c r="H2718" s="232"/>
      <c r="I2718" s="232"/>
      <c r="J2718" s="232"/>
      <c r="K2718" s="232"/>
      <c r="L2718" s="232"/>
      <c r="M2718" s="233"/>
      <c r="N2718" s="241"/>
      <c r="O2718" s="241"/>
      <c r="P2718" s="242"/>
      <c r="Q2718" s="234"/>
      <c r="R2718" s="235"/>
      <c r="S2718" s="232"/>
      <c r="T2718" s="234"/>
      <c r="U2718" s="234"/>
      <c r="V2718" s="235"/>
      <c r="W2718" s="232"/>
      <c r="X2718" s="232"/>
      <c r="Y2718" s="235"/>
      <c r="Z2718" s="232"/>
      <c r="AA2718" s="232"/>
      <c r="AB2718" s="232"/>
      <c r="AC2718" s="232"/>
      <c r="AD2718" s="269"/>
    </row>
    <row r="2719" spans="2:30">
      <c r="B2719" s="66" t="e">
        <f>LEFT(VLOOKUP(K2719,'TCon08 al 2019-02-26'!$A$1:$H$68,6,0),6)</f>
        <v>#N/A</v>
      </c>
      <c r="C2719" s="66" t="e">
        <f t="shared" si="183"/>
        <v>#N/A</v>
      </c>
      <c r="D2719" s="66" t="e">
        <f>VLOOKUP(K2719,'TCon08 al 2019-02-26'!$A$1:$H$68,8,0)</f>
        <v>#N/A</v>
      </c>
      <c r="E2719" s="221">
        <f t="shared" si="184"/>
        <v>1900</v>
      </c>
      <c r="F2719" s="66">
        <f t="shared" si="185"/>
        <v>0</v>
      </c>
      <c r="G2719" s="10" t="str">
        <f t="shared" si="186"/>
        <v>19000</v>
      </c>
      <c r="H2719" s="232"/>
      <c r="I2719" s="232"/>
      <c r="J2719" s="232"/>
      <c r="K2719" s="232"/>
      <c r="L2719" s="232"/>
      <c r="M2719" s="233"/>
      <c r="N2719" s="241"/>
      <c r="O2719" s="241"/>
      <c r="P2719" s="242"/>
      <c r="Q2719" s="234"/>
      <c r="R2719" s="235"/>
      <c r="S2719" s="232"/>
      <c r="T2719" s="234"/>
      <c r="U2719" s="234"/>
      <c r="V2719" s="235"/>
      <c r="W2719" s="232"/>
      <c r="X2719" s="232"/>
      <c r="Y2719" s="235"/>
      <c r="Z2719" s="232"/>
      <c r="AA2719" s="232"/>
      <c r="AB2719" s="232"/>
      <c r="AC2719" s="232"/>
      <c r="AD2719" s="269"/>
    </row>
    <row r="2720" spans="2:30">
      <c r="B2720" s="66" t="e">
        <f>LEFT(VLOOKUP(K2720,'TCon08 al 2019-02-26'!$A$1:$H$68,6,0),6)</f>
        <v>#N/A</v>
      </c>
      <c r="C2720" s="66" t="e">
        <f t="shared" si="183"/>
        <v>#N/A</v>
      </c>
      <c r="D2720" s="66" t="e">
        <f>VLOOKUP(K2720,'TCon08 al 2019-02-26'!$A$1:$H$68,8,0)</f>
        <v>#N/A</v>
      </c>
      <c r="E2720" s="221">
        <f t="shared" si="184"/>
        <v>1900</v>
      </c>
      <c r="F2720" s="66">
        <f t="shared" si="185"/>
        <v>0</v>
      </c>
      <c r="G2720" s="10" t="str">
        <f t="shared" si="186"/>
        <v>19000</v>
      </c>
      <c r="H2720" s="232"/>
      <c r="I2720" s="232"/>
      <c r="J2720" s="232"/>
      <c r="K2720" s="232"/>
      <c r="L2720" s="232"/>
      <c r="M2720" s="233"/>
      <c r="N2720" s="241"/>
      <c r="O2720" s="241"/>
      <c r="P2720" s="242"/>
      <c r="Q2720" s="234"/>
      <c r="R2720" s="235"/>
      <c r="S2720" s="232"/>
      <c r="T2720" s="234"/>
      <c r="U2720" s="234"/>
      <c r="V2720" s="235"/>
      <c r="W2720" s="232"/>
      <c r="X2720" s="232"/>
      <c r="Y2720" s="235"/>
      <c r="Z2720" s="232"/>
      <c r="AA2720" s="232"/>
      <c r="AB2720" s="232"/>
      <c r="AC2720" s="232"/>
      <c r="AD2720" s="269"/>
    </row>
    <row r="2721" spans="2:30">
      <c r="B2721" s="66" t="e">
        <f>LEFT(VLOOKUP(K2721,'TCon08 al 2019-02-26'!$A$1:$H$68,6,0),6)</f>
        <v>#N/A</v>
      </c>
      <c r="C2721" s="66" t="e">
        <f t="shared" si="183"/>
        <v>#N/A</v>
      </c>
      <c r="D2721" s="66" t="e">
        <f>VLOOKUP(K2721,'TCon08 al 2019-02-26'!$A$1:$H$68,8,0)</f>
        <v>#N/A</v>
      </c>
      <c r="E2721" s="221">
        <f t="shared" si="184"/>
        <v>1900</v>
      </c>
      <c r="F2721" s="66">
        <f t="shared" si="185"/>
        <v>0</v>
      </c>
      <c r="G2721" s="10" t="str">
        <f t="shared" si="186"/>
        <v>19000</v>
      </c>
      <c r="H2721" s="232"/>
      <c r="I2721" s="232"/>
      <c r="J2721" s="232"/>
      <c r="K2721" s="232"/>
      <c r="L2721" s="232"/>
      <c r="M2721" s="233"/>
      <c r="N2721" s="241"/>
      <c r="O2721" s="241"/>
      <c r="P2721" s="242"/>
      <c r="Q2721" s="234"/>
      <c r="R2721" s="235"/>
      <c r="S2721" s="232"/>
      <c r="T2721" s="234"/>
      <c r="U2721" s="234"/>
      <c r="V2721" s="235"/>
      <c r="W2721" s="232"/>
      <c r="X2721" s="232"/>
      <c r="Y2721" s="235"/>
      <c r="Z2721" s="232"/>
      <c r="AA2721" s="232"/>
      <c r="AB2721" s="232"/>
      <c r="AC2721" s="232"/>
      <c r="AD2721" s="269"/>
    </row>
    <row r="2722" spans="2:30">
      <c r="B2722" s="66" t="e">
        <f>LEFT(VLOOKUP(K2722,'TCon08 al 2019-02-26'!$A$1:$H$68,6,0),6)</f>
        <v>#N/A</v>
      </c>
      <c r="C2722" s="66" t="e">
        <f t="shared" si="183"/>
        <v>#N/A</v>
      </c>
      <c r="D2722" s="66" t="e">
        <f>VLOOKUP(K2722,'TCon08 al 2019-02-26'!$A$1:$H$68,8,0)</f>
        <v>#N/A</v>
      </c>
      <c r="E2722" s="221">
        <f t="shared" si="184"/>
        <v>1900</v>
      </c>
      <c r="F2722" s="66">
        <f t="shared" si="185"/>
        <v>0</v>
      </c>
      <c r="G2722" s="10" t="str">
        <f t="shared" si="186"/>
        <v>19000</v>
      </c>
      <c r="H2722" s="232"/>
      <c r="I2722" s="232"/>
      <c r="J2722" s="232"/>
      <c r="K2722" s="232"/>
      <c r="L2722" s="232"/>
      <c r="M2722" s="233"/>
      <c r="N2722" s="241"/>
      <c r="O2722" s="241"/>
      <c r="P2722" s="242"/>
      <c r="Q2722" s="234"/>
      <c r="R2722" s="235"/>
      <c r="S2722" s="232"/>
      <c r="T2722" s="234"/>
      <c r="U2722" s="234"/>
      <c r="V2722" s="235"/>
      <c r="W2722" s="232"/>
      <c r="X2722" s="232"/>
      <c r="Y2722" s="235"/>
      <c r="Z2722" s="232"/>
      <c r="AA2722" s="232"/>
      <c r="AB2722" s="232"/>
      <c r="AC2722" s="232"/>
      <c r="AD2722" s="269"/>
    </row>
    <row r="2723" spans="2:30">
      <c r="B2723" s="66" t="e">
        <f>LEFT(VLOOKUP(K2723,'TCon08 al 2019-02-26'!$A$1:$H$68,6,0),6)</f>
        <v>#N/A</v>
      </c>
      <c r="C2723" s="66" t="e">
        <f t="shared" si="183"/>
        <v>#N/A</v>
      </c>
      <c r="D2723" s="66" t="e">
        <f>VLOOKUP(K2723,'TCon08 al 2019-02-26'!$A$1:$H$68,8,0)</f>
        <v>#N/A</v>
      </c>
      <c r="E2723" s="221">
        <f t="shared" si="184"/>
        <v>1900</v>
      </c>
      <c r="F2723" s="66">
        <f t="shared" si="185"/>
        <v>0</v>
      </c>
      <c r="G2723" s="10" t="str">
        <f t="shared" si="186"/>
        <v>19000</v>
      </c>
      <c r="H2723" s="232"/>
      <c r="I2723" s="232"/>
      <c r="J2723" s="232"/>
      <c r="K2723" s="232"/>
      <c r="L2723" s="232"/>
      <c r="M2723" s="233"/>
      <c r="N2723" s="241"/>
      <c r="O2723" s="241"/>
      <c r="P2723" s="242"/>
      <c r="Q2723" s="234"/>
      <c r="R2723" s="235"/>
      <c r="S2723" s="232"/>
      <c r="T2723" s="234"/>
      <c r="U2723" s="234"/>
      <c r="V2723" s="235"/>
      <c r="W2723" s="232"/>
      <c r="X2723" s="232"/>
      <c r="Y2723" s="235"/>
      <c r="Z2723" s="232"/>
      <c r="AA2723" s="232"/>
      <c r="AB2723" s="232"/>
      <c r="AC2723" s="232"/>
      <c r="AD2723" s="269"/>
    </row>
    <row r="2724" spans="2:30">
      <c r="B2724" s="66" t="e">
        <f>LEFT(VLOOKUP(K2724,'TCon08 al 2019-02-26'!$A$1:$H$68,6,0),6)</f>
        <v>#N/A</v>
      </c>
      <c r="C2724" s="66" t="e">
        <f t="shared" si="183"/>
        <v>#N/A</v>
      </c>
      <c r="D2724" s="66" t="e">
        <f>VLOOKUP(K2724,'TCon08 al 2019-02-26'!$A$1:$H$68,8,0)</f>
        <v>#N/A</v>
      </c>
      <c r="E2724" s="221">
        <f t="shared" si="184"/>
        <v>1900</v>
      </c>
      <c r="F2724" s="66">
        <f t="shared" si="185"/>
        <v>0</v>
      </c>
      <c r="G2724" s="10" t="str">
        <f t="shared" si="186"/>
        <v>19000</v>
      </c>
      <c r="H2724" s="232"/>
      <c r="I2724" s="232"/>
      <c r="J2724" s="232"/>
      <c r="K2724" s="232"/>
      <c r="L2724" s="232"/>
      <c r="M2724" s="233"/>
      <c r="N2724" s="241"/>
      <c r="O2724" s="241"/>
      <c r="P2724" s="242"/>
      <c r="Q2724" s="234"/>
      <c r="R2724" s="235"/>
      <c r="S2724" s="232"/>
      <c r="T2724" s="234"/>
      <c r="U2724" s="234"/>
      <c r="V2724" s="235"/>
      <c r="W2724" s="232"/>
      <c r="X2724" s="232"/>
      <c r="Y2724" s="235"/>
      <c r="Z2724" s="232"/>
      <c r="AA2724" s="232"/>
      <c r="AB2724" s="232"/>
      <c r="AC2724" s="232"/>
      <c r="AD2724" s="269"/>
    </row>
    <row r="2725" spans="2:30">
      <c r="B2725" s="66" t="e">
        <f>LEFT(VLOOKUP(K2725,'TCon08 al 2019-02-26'!$A$1:$H$68,6,0),6)</f>
        <v>#N/A</v>
      </c>
      <c r="C2725" s="66" t="e">
        <f t="shared" si="183"/>
        <v>#N/A</v>
      </c>
      <c r="D2725" s="66" t="e">
        <f>VLOOKUP(K2725,'TCon08 al 2019-02-26'!$A$1:$H$68,8,0)</f>
        <v>#N/A</v>
      </c>
      <c r="E2725" s="221">
        <f t="shared" si="184"/>
        <v>1900</v>
      </c>
      <c r="F2725" s="66">
        <f t="shared" si="185"/>
        <v>0</v>
      </c>
      <c r="G2725" s="10" t="str">
        <f t="shared" si="186"/>
        <v>19000</v>
      </c>
      <c r="H2725" s="232"/>
      <c r="I2725" s="232"/>
      <c r="J2725" s="232"/>
      <c r="K2725" s="232"/>
      <c r="L2725" s="232"/>
      <c r="M2725" s="233"/>
      <c r="N2725" s="241"/>
      <c r="O2725" s="241"/>
      <c r="P2725" s="242"/>
      <c r="Q2725" s="234"/>
      <c r="R2725" s="235"/>
      <c r="S2725" s="232"/>
      <c r="T2725" s="234"/>
      <c r="U2725" s="234"/>
      <c r="V2725" s="235"/>
      <c r="W2725" s="232"/>
      <c r="X2725" s="232"/>
      <c r="Y2725" s="235"/>
      <c r="Z2725" s="232"/>
      <c r="AA2725" s="232"/>
      <c r="AB2725" s="232"/>
      <c r="AC2725" s="232"/>
      <c r="AD2725" s="269"/>
    </row>
    <row r="2726" spans="2:30">
      <c r="B2726" s="66" t="e">
        <f>LEFT(VLOOKUP(K2726,'TCon08 al 2019-02-26'!$A$1:$H$68,6,0),6)</f>
        <v>#N/A</v>
      </c>
      <c r="C2726" s="66" t="e">
        <f t="shared" si="183"/>
        <v>#N/A</v>
      </c>
      <c r="D2726" s="66" t="e">
        <f>VLOOKUP(K2726,'TCon08 al 2019-02-26'!$A$1:$H$68,8,0)</f>
        <v>#N/A</v>
      </c>
      <c r="E2726" s="221">
        <f t="shared" si="184"/>
        <v>1900</v>
      </c>
      <c r="F2726" s="66">
        <f t="shared" si="185"/>
        <v>0</v>
      </c>
      <c r="G2726" s="10" t="str">
        <f t="shared" si="186"/>
        <v>19000</v>
      </c>
      <c r="H2726" s="232"/>
      <c r="I2726" s="232"/>
      <c r="J2726" s="232"/>
      <c r="K2726" s="232"/>
      <c r="L2726" s="232"/>
      <c r="M2726" s="233"/>
      <c r="N2726" s="241"/>
      <c r="O2726" s="241"/>
      <c r="P2726" s="242"/>
      <c r="Q2726" s="234"/>
      <c r="R2726" s="235"/>
      <c r="S2726" s="232"/>
      <c r="T2726" s="234"/>
      <c r="U2726" s="234"/>
      <c r="V2726" s="235"/>
      <c r="W2726" s="232"/>
      <c r="X2726" s="232"/>
      <c r="Y2726" s="235"/>
      <c r="Z2726" s="232"/>
      <c r="AA2726" s="232"/>
      <c r="AB2726" s="232"/>
      <c r="AC2726" s="232"/>
      <c r="AD2726" s="269"/>
    </row>
    <row r="2727" spans="2:30">
      <c r="B2727" s="66" t="e">
        <f>LEFT(VLOOKUP(K2727,'TCon08 al 2019-02-26'!$A$1:$H$68,6,0),6)</f>
        <v>#N/A</v>
      </c>
      <c r="C2727" s="66" t="e">
        <f t="shared" si="183"/>
        <v>#N/A</v>
      </c>
      <c r="D2727" s="66" t="e">
        <f>VLOOKUP(K2727,'TCon08 al 2019-02-26'!$A$1:$H$68,8,0)</f>
        <v>#N/A</v>
      </c>
      <c r="E2727" s="221">
        <f t="shared" si="184"/>
        <v>1900</v>
      </c>
      <c r="F2727" s="66">
        <f t="shared" si="185"/>
        <v>0</v>
      </c>
      <c r="G2727" s="10" t="str">
        <f t="shared" si="186"/>
        <v>19000</v>
      </c>
      <c r="H2727" s="232"/>
      <c r="I2727" s="232"/>
      <c r="J2727" s="232"/>
      <c r="K2727" s="232"/>
      <c r="L2727" s="232"/>
      <c r="M2727" s="233"/>
      <c r="N2727" s="241"/>
      <c r="O2727" s="241"/>
      <c r="P2727" s="242"/>
      <c r="Q2727" s="234"/>
      <c r="R2727" s="235"/>
      <c r="S2727" s="232"/>
      <c r="T2727" s="234"/>
      <c r="U2727" s="234"/>
      <c r="V2727" s="235"/>
      <c r="W2727" s="232"/>
      <c r="X2727" s="232"/>
      <c r="Y2727" s="235"/>
      <c r="Z2727" s="232"/>
      <c r="AA2727" s="232"/>
      <c r="AB2727" s="232"/>
      <c r="AC2727" s="232"/>
      <c r="AD2727" s="269"/>
    </row>
    <row r="2728" spans="2:30">
      <c r="B2728" s="66" t="e">
        <f>LEFT(VLOOKUP(K2728,'TCon08 al 2019-02-26'!$A$1:$H$68,6,0),6)</f>
        <v>#N/A</v>
      </c>
      <c r="C2728" s="66" t="e">
        <f t="shared" si="183"/>
        <v>#N/A</v>
      </c>
      <c r="D2728" s="66" t="e">
        <f>VLOOKUP(K2728,'TCon08 al 2019-02-26'!$A$1:$H$68,8,0)</f>
        <v>#N/A</v>
      </c>
      <c r="E2728" s="221">
        <f t="shared" si="184"/>
        <v>1900</v>
      </c>
      <c r="F2728" s="66">
        <f t="shared" si="185"/>
        <v>0</v>
      </c>
      <c r="G2728" s="10" t="str">
        <f t="shared" si="186"/>
        <v>19000</v>
      </c>
      <c r="H2728" s="232"/>
      <c r="I2728" s="232"/>
      <c r="J2728" s="232"/>
      <c r="K2728" s="232"/>
      <c r="L2728" s="232"/>
      <c r="M2728" s="233"/>
      <c r="N2728" s="241"/>
      <c r="O2728" s="241"/>
      <c r="P2728" s="242"/>
      <c r="Q2728" s="234"/>
      <c r="R2728" s="235"/>
      <c r="S2728" s="232"/>
      <c r="T2728" s="234"/>
      <c r="U2728" s="234"/>
      <c r="V2728" s="235"/>
      <c r="W2728" s="232"/>
      <c r="X2728" s="232"/>
      <c r="Y2728" s="235"/>
      <c r="Z2728" s="232"/>
      <c r="AA2728" s="232"/>
      <c r="AB2728" s="232"/>
      <c r="AC2728" s="232"/>
      <c r="AD2728" s="269"/>
    </row>
    <row r="2729" spans="2:30">
      <c r="B2729" s="66" t="e">
        <f>LEFT(VLOOKUP(K2729,'TCon08 al 2019-02-26'!$A$1:$H$68,6,0),6)</f>
        <v>#N/A</v>
      </c>
      <c r="C2729" s="66" t="e">
        <f t="shared" si="183"/>
        <v>#N/A</v>
      </c>
      <c r="D2729" s="66" t="e">
        <f>VLOOKUP(K2729,'TCon08 al 2019-02-26'!$A$1:$H$68,8,0)</f>
        <v>#N/A</v>
      </c>
      <c r="E2729" s="221">
        <f t="shared" si="184"/>
        <v>1900</v>
      </c>
      <c r="F2729" s="66">
        <f t="shared" si="185"/>
        <v>0</v>
      </c>
      <c r="G2729" s="10" t="str">
        <f t="shared" si="186"/>
        <v>19000</v>
      </c>
      <c r="H2729" s="232"/>
      <c r="I2729" s="232"/>
      <c r="J2729" s="232"/>
      <c r="K2729" s="232"/>
      <c r="L2729" s="232"/>
      <c r="M2729" s="233"/>
      <c r="N2729" s="241"/>
      <c r="O2729" s="241"/>
      <c r="P2729" s="242"/>
      <c r="Q2729" s="234"/>
      <c r="R2729" s="235"/>
      <c r="S2729" s="232"/>
      <c r="T2729" s="234"/>
      <c r="U2729" s="234"/>
      <c r="V2729" s="235"/>
      <c r="W2729" s="232"/>
      <c r="X2729" s="232"/>
      <c r="Y2729" s="235"/>
      <c r="Z2729" s="232"/>
      <c r="AA2729" s="232"/>
      <c r="AB2729" s="232"/>
      <c r="AC2729" s="232"/>
      <c r="AD2729" s="269"/>
    </row>
    <row r="2730" spans="2:30">
      <c r="B2730" s="66" t="e">
        <f>LEFT(VLOOKUP(K2730,'TCon08 al 2019-02-26'!$A$1:$H$68,6,0),6)</f>
        <v>#N/A</v>
      </c>
      <c r="C2730" s="66" t="e">
        <f t="shared" si="183"/>
        <v>#N/A</v>
      </c>
      <c r="D2730" s="66" t="e">
        <f>VLOOKUP(K2730,'TCon08 al 2019-02-26'!$A$1:$H$68,8,0)</f>
        <v>#N/A</v>
      </c>
      <c r="E2730" s="221">
        <f t="shared" si="184"/>
        <v>1900</v>
      </c>
      <c r="F2730" s="66">
        <f t="shared" si="185"/>
        <v>0</v>
      </c>
      <c r="G2730" s="10" t="str">
        <f t="shared" si="186"/>
        <v>19000</v>
      </c>
      <c r="H2730" s="232"/>
      <c r="I2730" s="232"/>
      <c r="J2730" s="232"/>
      <c r="K2730" s="232"/>
      <c r="L2730" s="232"/>
      <c r="M2730" s="233"/>
      <c r="N2730" s="241"/>
      <c r="O2730" s="241"/>
      <c r="P2730" s="242"/>
      <c r="Q2730" s="234"/>
      <c r="R2730" s="235"/>
      <c r="S2730" s="232"/>
      <c r="T2730" s="234"/>
      <c r="U2730" s="234"/>
      <c r="V2730" s="235"/>
      <c r="W2730" s="232"/>
      <c r="X2730" s="232"/>
      <c r="Y2730" s="235"/>
      <c r="Z2730" s="232"/>
      <c r="AA2730" s="232"/>
      <c r="AB2730" s="232"/>
      <c r="AC2730" s="232"/>
      <c r="AD2730" s="269"/>
    </row>
    <row r="2731" spans="2:30">
      <c r="B2731" s="66" t="e">
        <f>LEFT(VLOOKUP(K2731,'TCon08 al 2019-02-26'!$A$1:$H$68,6,0),6)</f>
        <v>#N/A</v>
      </c>
      <c r="C2731" s="66" t="e">
        <f t="shared" si="183"/>
        <v>#N/A</v>
      </c>
      <c r="D2731" s="66" t="e">
        <f>VLOOKUP(K2731,'TCon08 al 2019-02-26'!$A$1:$H$68,8,0)</f>
        <v>#N/A</v>
      </c>
      <c r="E2731" s="221">
        <f t="shared" si="184"/>
        <v>1900</v>
      </c>
      <c r="F2731" s="66">
        <f t="shared" si="185"/>
        <v>0</v>
      </c>
      <c r="G2731" s="10" t="str">
        <f t="shared" si="186"/>
        <v>19000</v>
      </c>
      <c r="H2731" s="232"/>
      <c r="I2731" s="232"/>
      <c r="J2731" s="232"/>
      <c r="K2731" s="232"/>
      <c r="L2731" s="232"/>
      <c r="M2731" s="233"/>
      <c r="N2731" s="241"/>
      <c r="O2731" s="241"/>
      <c r="P2731" s="242"/>
      <c r="Q2731" s="234"/>
      <c r="R2731" s="235"/>
      <c r="S2731" s="232"/>
      <c r="T2731" s="234"/>
      <c r="U2731" s="234"/>
      <c r="V2731" s="235"/>
      <c r="W2731" s="232"/>
      <c r="X2731" s="232"/>
      <c r="Y2731" s="235"/>
      <c r="Z2731" s="232"/>
      <c r="AA2731" s="232"/>
      <c r="AB2731" s="232"/>
      <c r="AC2731" s="232"/>
      <c r="AD2731" s="269"/>
    </row>
    <row r="2732" spans="2:30">
      <c r="B2732" s="66" t="e">
        <f>LEFT(VLOOKUP(K2732,'TCon08 al 2019-02-26'!$A$1:$H$68,6,0),6)</f>
        <v>#N/A</v>
      </c>
      <c r="C2732" s="66" t="e">
        <f t="shared" si="183"/>
        <v>#N/A</v>
      </c>
      <c r="D2732" s="66" t="e">
        <f>VLOOKUP(K2732,'TCon08 al 2019-02-26'!$A$1:$H$68,8,0)</f>
        <v>#N/A</v>
      </c>
      <c r="E2732" s="221">
        <f t="shared" si="184"/>
        <v>1900</v>
      </c>
      <c r="F2732" s="66">
        <f t="shared" si="185"/>
        <v>0</v>
      </c>
      <c r="G2732" s="10" t="str">
        <f t="shared" si="186"/>
        <v>19000</v>
      </c>
      <c r="H2732" s="232"/>
      <c r="I2732" s="232"/>
      <c r="J2732" s="232"/>
      <c r="K2732" s="232"/>
      <c r="L2732" s="232"/>
      <c r="M2732" s="233"/>
      <c r="N2732" s="241"/>
      <c r="O2732" s="241"/>
      <c r="P2732" s="242"/>
      <c r="Q2732" s="234"/>
      <c r="R2732" s="235"/>
      <c r="S2732" s="232"/>
      <c r="T2732" s="234"/>
      <c r="U2732" s="234"/>
      <c r="V2732" s="235"/>
      <c r="W2732" s="232"/>
      <c r="X2732" s="232"/>
      <c r="Y2732" s="235"/>
      <c r="Z2732" s="232"/>
      <c r="AA2732" s="232"/>
      <c r="AB2732" s="232"/>
      <c r="AC2732" s="232"/>
      <c r="AD2732" s="269"/>
    </row>
    <row r="2733" spans="2:30">
      <c r="B2733" s="66" t="e">
        <f>LEFT(VLOOKUP(K2733,'TCon08 al 2019-02-26'!$A$1:$H$68,6,0),6)</f>
        <v>#N/A</v>
      </c>
      <c r="C2733" s="66" t="e">
        <f t="shared" si="183"/>
        <v>#N/A</v>
      </c>
      <c r="D2733" s="66" t="e">
        <f>VLOOKUP(K2733,'TCon08 al 2019-02-26'!$A$1:$H$68,8,0)</f>
        <v>#N/A</v>
      </c>
      <c r="E2733" s="221">
        <f t="shared" si="184"/>
        <v>1900</v>
      </c>
      <c r="F2733" s="66">
        <f t="shared" si="185"/>
        <v>0</v>
      </c>
      <c r="G2733" s="10" t="str">
        <f t="shared" si="186"/>
        <v>19000</v>
      </c>
      <c r="H2733" s="232"/>
      <c r="I2733" s="232"/>
      <c r="J2733" s="232"/>
      <c r="K2733" s="232"/>
      <c r="L2733" s="232"/>
      <c r="M2733" s="233"/>
      <c r="N2733" s="241"/>
      <c r="O2733" s="241"/>
      <c r="P2733" s="242"/>
      <c r="Q2733" s="234"/>
      <c r="R2733" s="235"/>
      <c r="S2733" s="232"/>
      <c r="T2733" s="234"/>
      <c r="U2733" s="234"/>
      <c r="V2733" s="235"/>
      <c r="W2733" s="232"/>
      <c r="X2733" s="232"/>
      <c r="Y2733" s="235"/>
      <c r="Z2733" s="232"/>
      <c r="AA2733" s="232"/>
      <c r="AB2733" s="232"/>
      <c r="AC2733" s="232"/>
      <c r="AD2733" s="269"/>
    </row>
    <row r="2734" spans="2:30">
      <c r="B2734" s="66" t="e">
        <f>LEFT(VLOOKUP(K2734,'TCon08 al 2019-02-26'!$A$1:$H$68,6,0),6)</f>
        <v>#N/A</v>
      </c>
      <c r="C2734" s="66" t="e">
        <f t="shared" si="183"/>
        <v>#N/A</v>
      </c>
      <c r="D2734" s="66" t="e">
        <f>VLOOKUP(K2734,'TCon08 al 2019-02-26'!$A$1:$H$68,8,0)</f>
        <v>#N/A</v>
      </c>
      <c r="E2734" s="221">
        <f t="shared" si="184"/>
        <v>1900</v>
      </c>
      <c r="F2734" s="66">
        <f t="shared" si="185"/>
        <v>0</v>
      </c>
      <c r="G2734" s="10" t="str">
        <f t="shared" si="186"/>
        <v>19000</v>
      </c>
      <c r="H2734" s="232"/>
      <c r="I2734" s="232"/>
      <c r="J2734" s="232"/>
      <c r="K2734" s="232"/>
      <c r="L2734" s="232"/>
      <c r="M2734" s="233"/>
      <c r="N2734" s="241"/>
      <c r="O2734" s="241"/>
      <c r="P2734" s="242"/>
      <c r="Q2734" s="234"/>
      <c r="R2734" s="235"/>
      <c r="S2734" s="232"/>
      <c r="T2734" s="234"/>
      <c r="U2734" s="234"/>
      <c r="V2734" s="235"/>
      <c r="W2734" s="232"/>
      <c r="X2734" s="232"/>
      <c r="Y2734" s="235"/>
      <c r="Z2734" s="232"/>
      <c r="AA2734" s="232"/>
      <c r="AB2734" s="232"/>
      <c r="AC2734" s="232"/>
      <c r="AD2734" s="269"/>
    </row>
    <row r="2735" spans="2:30">
      <c r="B2735" s="66" t="e">
        <f>LEFT(VLOOKUP(K2735,'TCon08 al 2019-02-26'!$A$1:$H$68,6,0),6)</f>
        <v>#N/A</v>
      </c>
      <c r="C2735" s="66" t="e">
        <f t="shared" si="183"/>
        <v>#N/A</v>
      </c>
      <c r="D2735" s="66" t="e">
        <f>VLOOKUP(K2735,'TCon08 al 2019-02-26'!$A$1:$H$68,8,0)</f>
        <v>#N/A</v>
      </c>
      <c r="E2735" s="221">
        <f t="shared" si="184"/>
        <v>1900</v>
      </c>
      <c r="F2735" s="66">
        <f t="shared" si="185"/>
        <v>0</v>
      </c>
      <c r="G2735" s="10" t="str">
        <f t="shared" si="186"/>
        <v>19000</v>
      </c>
      <c r="H2735" s="232"/>
      <c r="I2735" s="232"/>
      <c r="J2735" s="232"/>
      <c r="K2735" s="232"/>
      <c r="L2735" s="232"/>
      <c r="M2735" s="233"/>
      <c r="N2735" s="241"/>
      <c r="O2735" s="241"/>
      <c r="P2735" s="242"/>
      <c r="Q2735" s="234"/>
      <c r="R2735" s="235"/>
      <c r="S2735" s="232"/>
      <c r="T2735" s="234"/>
      <c r="U2735" s="234"/>
      <c r="V2735" s="235"/>
      <c r="W2735" s="232"/>
      <c r="X2735" s="232"/>
      <c r="Y2735" s="235"/>
      <c r="Z2735" s="232"/>
      <c r="AA2735" s="232"/>
      <c r="AB2735" s="232"/>
      <c r="AC2735" s="232"/>
      <c r="AD2735" s="269"/>
    </row>
    <row r="2736" spans="2:30">
      <c r="B2736" s="66" t="e">
        <f>LEFT(VLOOKUP(K2736,'TCon08 al 2019-02-26'!$A$1:$H$68,6,0),6)</f>
        <v>#N/A</v>
      </c>
      <c r="C2736" s="66" t="e">
        <f t="shared" si="183"/>
        <v>#N/A</v>
      </c>
      <c r="D2736" s="66" t="e">
        <f>VLOOKUP(K2736,'TCon08 al 2019-02-26'!$A$1:$H$68,8,0)</f>
        <v>#N/A</v>
      </c>
      <c r="E2736" s="221">
        <f t="shared" si="184"/>
        <v>1900</v>
      </c>
      <c r="F2736" s="66">
        <f t="shared" si="185"/>
        <v>0</v>
      </c>
      <c r="G2736" s="10" t="str">
        <f t="shared" si="186"/>
        <v>19000</v>
      </c>
      <c r="H2736" s="232"/>
      <c r="I2736" s="232"/>
      <c r="J2736" s="232"/>
      <c r="K2736" s="232"/>
      <c r="L2736" s="232"/>
      <c r="M2736" s="233"/>
      <c r="N2736" s="241"/>
      <c r="O2736" s="241"/>
      <c r="P2736" s="242"/>
      <c r="Q2736" s="234"/>
      <c r="R2736" s="235"/>
      <c r="S2736" s="232"/>
      <c r="T2736" s="234"/>
      <c r="U2736" s="234"/>
      <c r="V2736" s="235"/>
      <c r="W2736" s="232"/>
      <c r="X2736" s="232"/>
      <c r="Y2736" s="235"/>
      <c r="Z2736" s="232"/>
      <c r="AA2736" s="232"/>
      <c r="AB2736" s="232"/>
      <c r="AC2736" s="232"/>
      <c r="AD2736" s="269"/>
    </row>
    <row r="2737" spans="2:30">
      <c r="B2737" s="66" t="e">
        <f>LEFT(VLOOKUP(K2737,'TCon08 al 2019-02-26'!$A$1:$H$68,6,0),6)</f>
        <v>#N/A</v>
      </c>
      <c r="C2737" s="66" t="e">
        <f t="shared" si="183"/>
        <v>#N/A</v>
      </c>
      <c r="D2737" s="66" t="e">
        <f>VLOOKUP(K2737,'TCon08 al 2019-02-26'!$A$1:$H$68,8,0)</f>
        <v>#N/A</v>
      </c>
      <c r="E2737" s="221">
        <f t="shared" si="184"/>
        <v>1900</v>
      </c>
      <c r="F2737" s="66">
        <f t="shared" si="185"/>
        <v>0</v>
      </c>
      <c r="G2737" s="10" t="str">
        <f t="shared" si="186"/>
        <v>19000</v>
      </c>
      <c r="H2737" s="232"/>
      <c r="I2737" s="232"/>
      <c r="J2737" s="232"/>
      <c r="K2737" s="232"/>
      <c r="L2737" s="232"/>
      <c r="M2737" s="233"/>
      <c r="N2737" s="241"/>
      <c r="O2737" s="241"/>
      <c r="P2737" s="242"/>
      <c r="Q2737" s="234"/>
      <c r="R2737" s="235"/>
      <c r="S2737" s="232"/>
      <c r="T2737" s="234"/>
      <c r="U2737" s="234"/>
      <c r="V2737" s="235"/>
      <c r="W2737" s="232"/>
      <c r="X2737" s="232"/>
      <c r="Y2737" s="235"/>
      <c r="Z2737" s="232"/>
      <c r="AA2737" s="232"/>
      <c r="AB2737" s="232"/>
      <c r="AC2737" s="232"/>
      <c r="AD2737" s="269"/>
    </row>
    <row r="2738" spans="2:30">
      <c r="B2738" s="66" t="e">
        <f>LEFT(VLOOKUP(K2738,'TCon08 al 2019-02-26'!$A$1:$H$68,6,0),6)</f>
        <v>#N/A</v>
      </c>
      <c r="C2738" s="66" t="e">
        <f t="shared" si="183"/>
        <v>#N/A</v>
      </c>
      <c r="D2738" s="66" t="e">
        <f>VLOOKUP(K2738,'TCon08 al 2019-02-26'!$A$1:$H$68,8,0)</f>
        <v>#N/A</v>
      </c>
      <c r="E2738" s="221">
        <f t="shared" si="184"/>
        <v>1900</v>
      </c>
      <c r="F2738" s="66">
        <f t="shared" si="185"/>
        <v>0</v>
      </c>
      <c r="G2738" s="10" t="str">
        <f t="shared" si="186"/>
        <v>19000</v>
      </c>
      <c r="H2738" s="232"/>
      <c r="I2738" s="232"/>
      <c r="J2738" s="232"/>
      <c r="K2738" s="232"/>
      <c r="L2738" s="232"/>
      <c r="M2738" s="233"/>
      <c r="N2738" s="241"/>
      <c r="O2738" s="241"/>
      <c r="P2738" s="242"/>
      <c r="Q2738" s="234"/>
      <c r="R2738" s="235"/>
      <c r="S2738" s="232"/>
      <c r="T2738" s="234"/>
      <c r="U2738" s="234"/>
      <c r="V2738" s="235"/>
      <c r="W2738" s="232"/>
      <c r="X2738" s="232"/>
      <c r="Y2738" s="235"/>
      <c r="Z2738" s="232"/>
      <c r="AA2738" s="232"/>
      <c r="AB2738" s="232"/>
      <c r="AC2738" s="232"/>
      <c r="AD2738" s="269"/>
    </row>
    <row r="2739" spans="2:30">
      <c r="B2739" s="66" t="e">
        <f>LEFT(VLOOKUP(K2739,'TCon08 al 2019-02-26'!$A$1:$H$68,6,0),6)</f>
        <v>#N/A</v>
      </c>
      <c r="C2739" s="66" t="e">
        <f t="shared" si="183"/>
        <v>#N/A</v>
      </c>
      <c r="D2739" s="66" t="e">
        <f>VLOOKUP(K2739,'TCon08 al 2019-02-26'!$A$1:$H$68,8,0)</f>
        <v>#N/A</v>
      </c>
      <c r="E2739" s="221">
        <f t="shared" si="184"/>
        <v>1900</v>
      </c>
      <c r="F2739" s="66">
        <f t="shared" si="185"/>
        <v>0</v>
      </c>
      <c r="G2739" s="10" t="str">
        <f t="shared" si="186"/>
        <v>19000</v>
      </c>
      <c r="H2739" s="232"/>
      <c r="I2739" s="232"/>
      <c r="J2739" s="232"/>
      <c r="K2739" s="232"/>
      <c r="L2739" s="232"/>
      <c r="M2739" s="233"/>
      <c r="N2739" s="241"/>
      <c r="O2739" s="241"/>
      <c r="P2739" s="242"/>
      <c r="Q2739" s="234"/>
      <c r="R2739" s="235"/>
      <c r="S2739" s="232"/>
      <c r="T2739" s="234"/>
      <c r="U2739" s="234"/>
      <c r="V2739" s="235"/>
      <c r="W2739" s="232"/>
      <c r="X2739" s="232"/>
      <c r="Y2739" s="235"/>
      <c r="Z2739" s="232"/>
      <c r="AA2739" s="232"/>
      <c r="AB2739" s="232"/>
      <c r="AC2739" s="232"/>
      <c r="AD2739" s="269"/>
    </row>
    <row r="2740" spans="2:30">
      <c r="B2740" s="66" t="e">
        <f>LEFT(VLOOKUP(K2740,'TCon08 al 2019-02-26'!$A$1:$H$68,6,0),6)</f>
        <v>#N/A</v>
      </c>
      <c r="C2740" s="66" t="e">
        <f t="shared" si="183"/>
        <v>#N/A</v>
      </c>
      <c r="D2740" s="66" t="e">
        <f>VLOOKUP(K2740,'TCon08 al 2019-02-26'!$A$1:$H$68,8,0)</f>
        <v>#N/A</v>
      </c>
      <c r="E2740" s="221">
        <f t="shared" si="184"/>
        <v>1900</v>
      </c>
      <c r="F2740" s="66">
        <f t="shared" si="185"/>
        <v>0</v>
      </c>
      <c r="G2740" s="10" t="str">
        <f t="shared" si="186"/>
        <v>19000</v>
      </c>
      <c r="H2740" s="232"/>
      <c r="I2740" s="232"/>
      <c r="J2740" s="232"/>
      <c r="K2740" s="232"/>
      <c r="L2740" s="232"/>
      <c r="M2740" s="233"/>
      <c r="N2740" s="241"/>
      <c r="O2740" s="241"/>
      <c r="P2740" s="242"/>
      <c r="Q2740" s="234"/>
      <c r="R2740" s="235"/>
      <c r="S2740" s="232"/>
      <c r="T2740" s="234"/>
      <c r="U2740" s="234"/>
      <c r="V2740" s="235"/>
      <c r="W2740" s="232"/>
      <c r="X2740" s="232"/>
      <c r="Y2740" s="235"/>
      <c r="Z2740" s="232"/>
      <c r="AA2740" s="232"/>
      <c r="AB2740" s="232"/>
      <c r="AC2740" s="232"/>
      <c r="AD2740" s="269"/>
    </row>
    <row r="2741" spans="2:30">
      <c r="B2741" s="66" t="e">
        <f>LEFT(VLOOKUP(K2741,'TCon08 al 2019-02-26'!$A$1:$H$68,6,0),6)</f>
        <v>#N/A</v>
      </c>
      <c r="C2741" s="66" t="e">
        <f t="shared" si="183"/>
        <v>#N/A</v>
      </c>
      <c r="D2741" s="66" t="e">
        <f>VLOOKUP(K2741,'TCon08 al 2019-02-26'!$A$1:$H$68,8,0)</f>
        <v>#N/A</v>
      </c>
      <c r="E2741" s="221">
        <f t="shared" si="184"/>
        <v>1900</v>
      </c>
      <c r="F2741" s="66">
        <f t="shared" si="185"/>
        <v>0</v>
      </c>
      <c r="G2741" s="10" t="str">
        <f t="shared" si="186"/>
        <v>19000</v>
      </c>
      <c r="H2741" s="232"/>
      <c r="I2741" s="232"/>
      <c r="J2741" s="232"/>
      <c r="K2741" s="232"/>
      <c r="L2741" s="232"/>
      <c r="M2741" s="233"/>
      <c r="N2741" s="241"/>
      <c r="O2741" s="241"/>
      <c r="P2741" s="242"/>
      <c r="Q2741" s="234"/>
      <c r="R2741" s="235"/>
      <c r="S2741" s="232"/>
      <c r="T2741" s="234"/>
      <c r="U2741" s="234"/>
      <c r="V2741" s="235"/>
      <c r="W2741" s="232"/>
      <c r="X2741" s="232"/>
      <c r="Y2741" s="235"/>
      <c r="Z2741" s="232"/>
      <c r="AA2741" s="232"/>
      <c r="AB2741" s="232"/>
      <c r="AC2741" s="232"/>
      <c r="AD2741" s="269"/>
    </row>
    <row r="2742" spans="2:30">
      <c r="B2742" s="66" t="e">
        <f>LEFT(VLOOKUP(K2742,'TCon08 al 2019-02-26'!$A$1:$H$68,6,0),6)</f>
        <v>#N/A</v>
      </c>
      <c r="C2742" s="66" t="e">
        <f t="shared" si="183"/>
        <v>#N/A</v>
      </c>
      <c r="D2742" s="66" t="e">
        <f>VLOOKUP(K2742,'TCon08 al 2019-02-26'!$A$1:$H$68,8,0)</f>
        <v>#N/A</v>
      </c>
      <c r="E2742" s="221">
        <f t="shared" si="184"/>
        <v>1900</v>
      </c>
      <c r="F2742" s="66">
        <f t="shared" si="185"/>
        <v>0</v>
      </c>
      <c r="G2742" s="10" t="str">
        <f t="shared" si="186"/>
        <v>19000</v>
      </c>
      <c r="H2742" s="232"/>
      <c r="I2742" s="232"/>
      <c r="J2742" s="232"/>
      <c r="K2742" s="232"/>
      <c r="L2742" s="232"/>
      <c r="M2742" s="233"/>
      <c r="N2742" s="241"/>
      <c r="O2742" s="241"/>
      <c r="P2742" s="242"/>
      <c r="Q2742" s="234"/>
      <c r="R2742" s="235"/>
      <c r="S2742" s="232"/>
      <c r="T2742" s="234"/>
      <c r="U2742" s="234"/>
      <c r="V2742" s="235"/>
      <c r="W2742" s="232"/>
      <c r="X2742" s="232"/>
      <c r="Y2742" s="235"/>
      <c r="Z2742" s="232"/>
      <c r="AA2742" s="232"/>
      <c r="AB2742" s="232"/>
      <c r="AC2742" s="232"/>
      <c r="AD2742" s="269"/>
    </row>
    <row r="2743" spans="2:30">
      <c r="B2743" s="66" t="e">
        <f>LEFT(VLOOKUP(K2743,'TCon08 al 2019-02-26'!$A$1:$H$68,6,0),6)</f>
        <v>#N/A</v>
      </c>
      <c r="C2743" s="66" t="e">
        <f t="shared" ref="C2743:C2806" si="187">CONCATENATE(MID(B2743,1,1),".",MID(B2743,2,1),".",MID(B2743,3,2),".",MID(B2743,5,2))</f>
        <v>#N/A</v>
      </c>
      <c r="D2743" s="66" t="e">
        <f>VLOOKUP(K2743,'TCon08 al 2019-02-26'!$A$1:$H$68,8,0)</f>
        <v>#N/A</v>
      </c>
      <c r="E2743" s="221">
        <f t="shared" ref="E2743:E2806" si="188">YEAR(J2743)</f>
        <v>1900</v>
      </c>
      <c r="F2743" s="66">
        <f t="shared" si="185"/>
        <v>0</v>
      </c>
      <c r="G2743" s="10" t="str">
        <f t="shared" si="186"/>
        <v>19000</v>
      </c>
      <c r="H2743" s="232"/>
      <c r="I2743" s="232"/>
      <c r="J2743" s="232"/>
      <c r="K2743" s="232"/>
      <c r="L2743" s="232"/>
      <c r="M2743" s="233"/>
      <c r="N2743" s="241"/>
      <c r="O2743" s="241"/>
      <c r="P2743" s="242"/>
      <c r="Q2743" s="234"/>
      <c r="R2743" s="235"/>
      <c r="S2743" s="232"/>
      <c r="T2743" s="234"/>
      <c r="U2743" s="234"/>
      <c r="V2743" s="235"/>
      <c r="W2743" s="232"/>
      <c r="X2743" s="232"/>
      <c r="Y2743" s="235"/>
      <c r="Z2743" s="232"/>
      <c r="AA2743" s="232"/>
      <c r="AB2743" s="232"/>
      <c r="AC2743" s="232"/>
      <c r="AD2743" s="269"/>
    </row>
    <row r="2744" spans="2:30">
      <c r="B2744" s="66" t="e">
        <f>LEFT(VLOOKUP(K2744,'TCon08 al 2019-02-26'!$A$1:$H$68,6,0),6)</f>
        <v>#N/A</v>
      </c>
      <c r="C2744" s="66" t="e">
        <f t="shared" si="187"/>
        <v>#N/A</v>
      </c>
      <c r="D2744" s="66" t="e">
        <f>VLOOKUP(K2744,'TCon08 al 2019-02-26'!$A$1:$H$68,8,0)</f>
        <v>#N/A</v>
      </c>
      <c r="E2744" s="221">
        <f t="shared" si="188"/>
        <v>1900</v>
      </c>
      <c r="F2744" s="66">
        <f t="shared" si="185"/>
        <v>0</v>
      </c>
      <c r="G2744" s="10" t="str">
        <f t="shared" si="186"/>
        <v>19000</v>
      </c>
      <c r="H2744" s="232"/>
      <c r="I2744" s="232"/>
      <c r="J2744" s="232"/>
      <c r="K2744" s="232"/>
      <c r="L2744" s="232"/>
      <c r="M2744" s="233"/>
      <c r="N2744" s="241"/>
      <c r="O2744" s="241"/>
      <c r="P2744" s="242"/>
      <c r="Q2744" s="234"/>
      <c r="R2744" s="235"/>
      <c r="S2744" s="232"/>
      <c r="T2744" s="234"/>
      <c r="U2744" s="234"/>
      <c r="V2744" s="235"/>
      <c r="W2744" s="232"/>
      <c r="X2744" s="232"/>
      <c r="Y2744" s="235"/>
      <c r="Z2744" s="232"/>
      <c r="AA2744" s="232"/>
      <c r="AB2744" s="232"/>
      <c r="AC2744" s="232"/>
      <c r="AD2744" s="269"/>
    </row>
    <row r="2745" spans="2:30">
      <c r="B2745" s="66" t="e">
        <f>LEFT(VLOOKUP(K2745,'TCon08 al 2019-02-26'!$A$1:$H$68,6,0),6)</f>
        <v>#N/A</v>
      </c>
      <c r="C2745" s="66" t="e">
        <f t="shared" si="187"/>
        <v>#N/A</v>
      </c>
      <c r="D2745" s="66" t="e">
        <f>VLOOKUP(K2745,'TCon08 al 2019-02-26'!$A$1:$H$68,8,0)</f>
        <v>#N/A</v>
      </c>
      <c r="E2745" s="221">
        <f t="shared" si="188"/>
        <v>1900</v>
      </c>
      <c r="F2745" s="66">
        <f t="shared" si="185"/>
        <v>0</v>
      </c>
      <c r="G2745" s="10" t="str">
        <f t="shared" si="186"/>
        <v>19000</v>
      </c>
      <c r="H2745" s="232"/>
      <c r="I2745" s="232"/>
      <c r="J2745" s="232"/>
      <c r="K2745" s="232"/>
      <c r="L2745" s="232"/>
      <c r="M2745" s="233"/>
      <c r="N2745" s="241"/>
      <c r="O2745" s="241"/>
      <c r="P2745" s="242"/>
      <c r="Q2745" s="234"/>
      <c r="R2745" s="235"/>
      <c r="S2745" s="232"/>
      <c r="T2745" s="234"/>
      <c r="U2745" s="234"/>
      <c r="V2745" s="235"/>
      <c r="W2745" s="232"/>
      <c r="X2745" s="232"/>
      <c r="Y2745" s="235"/>
      <c r="Z2745" s="232"/>
      <c r="AA2745" s="232"/>
      <c r="AB2745" s="232"/>
      <c r="AC2745" s="232"/>
      <c r="AD2745" s="269"/>
    </row>
    <row r="2746" spans="2:30">
      <c r="B2746" s="66" t="e">
        <f>LEFT(VLOOKUP(K2746,'TCon08 al 2019-02-26'!$A$1:$H$68,6,0),6)</f>
        <v>#N/A</v>
      </c>
      <c r="C2746" s="66" t="e">
        <f t="shared" si="187"/>
        <v>#N/A</v>
      </c>
      <c r="D2746" s="66" t="e">
        <f>VLOOKUP(K2746,'TCon08 al 2019-02-26'!$A$1:$H$68,8,0)</f>
        <v>#N/A</v>
      </c>
      <c r="E2746" s="221">
        <f t="shared" si="188"/>
        <v>1900</v>
      </c>
      <c r="F2746" s="66">
        <f t="shared" si="185"/>
        <v>0</v>
      </c>
      <c r="G2746" s="10" t="str">
        <f t="shared" si="186"/>
        <v>19000</v>
      </c>
      <c r="H2746" s="232"/>
      <c r="I2746" s="232"/>
      <c r="J2746" s="232"/>
      <c r="K2746" s="232"/>
      <c r="L2746" s="232"/>
      <c r="M2746" s="233"/>
      <c r="N2746" s="241"/>
      <c r="O2746" s="241"/>
      <c r="P2746" s="242"/>
      <c r="Q2746" s="234"/>
      <c r="R2746" s="235"/>
      <c r="S2746" s="232"/>
      <c r="T2746" s="234"/>
      <c r="U2746" s="234"/>
      <c r="V2746" s="235"/>
      <c r="W2746" s="232"/>
      <c r="X2746" s="232"/>
      <c r="Y2746" s="235"/>
      <c r="Z2746" s="232"/>
      <c r="AA2746" s="232"/>
      <c r="AB2746" s="232"/>
      <c r="AC2746" s="232"/>
      <c r="AD2746" s="269"/>
    </row>
    <row r="2747" spans="2:30">
      <c r="B2747" s="66" t="e">
        <f>LEFT(VLOOKUP(K2747,'TCon08 al 2019-02-26'!$A$1:$H$68,6,0),6)</f>
        <v>#N/A</v>
      </c>
      <c r="C2747" s="66" t="e">
        <f t="shared" si="187"/>
        <v>#N/A</v>
      </c>
      <c r="D2747" s="66" t="e">
        <f>VLOOKUP(K2747,'TCon08 al 2019-02-26'!$A$1:$H$68,8,0)</f>
        <v>#N/A</v>
      </c>
      <c r="E2747" s="221">
        <f t="shared" si="188"/>
        <v>1900</v>
      </c>
      <c r="F2747" s="66">
        <f t="shared" si="185"/>
        <v>0</v>
      </c>
      <c r="G2747" s="10" t="str">
        <f t="shared" si="186"/>
        <v>19000</v>
      </c>
      <c r="H2747" s="232"/>
      <c r="I2747" s="232"/>
      <c r="J2747" s="232"/>
      <c r="K2747" s="232"/>
      <c r="L2747" s="232"/>
      <c r="M2747" s="233"/>
      <c r="N2747" s="241"/>
      <c r="O2747" s="241"/>
      <c r="P2747" s="242"/>
      <c r="Q2747" s="234"/>
      <c r="R2747" s="235"/>
      <c r="S2747" s="232"/>
      <c r="T2747" s="234"/>
      <c r="U2747" s="234"/>
      <c r="V2747" s="235"/>
      <c r="W2747" s="232"/>
      <c r="X2747" s="232"/>
      <c r="Y2747" s="235"/>
      <c r="Z2747" s="232"/>
      <c r="AA2747" s="232"/>
      <c r="AB2747" s="232"/>
      <c r="AC2747" s="232"/>
      <c r="AD2747" s="269"/>
    </row>
    <row r="2748" spans="2:30">
      <c r="B2748" s="66" t="e">
        <f>LEFT(VLOOKUP(K2748,'TCon08 al 2019-02-26'!$A$1:$H$68,6,0),6)</f>
        <v>#N/A</v>
      </c>
      <c r="C2748" s="66" t="e">
        <f t="shared" si="187"/>
        <v>#N/A</v>
      </c>
      <c r="D2748" s="66" t="e">
        <f>VLOOKUP(K2748,'TCon08 al 2019-02-26'!$A$1:$H$68,8,0)</f>
        <v>#N/A</v>
      </c>
      <c r="E2748" s="221">
        <f t="shared" si="188"/>
        <v>1900</v>
      </c>
      <c r="F2748" s="66">
        <f t="shared" si="185"/>
        <v>0</v>
      </c>
      <c r="G2748" s="10" t="str">
        <f t="shared" si="186"/>
        <v>19000</v>
      </c>
      <c r="H2748" s="232"/>
      <c r="I2748" s="232"/>
      <c r="J2748" s="232"/>
      <c r="K2748" s="232"/>
      <c r="L2748" s="232"/>
      <c r="M2748" s="233"/>
      <c r="N2748" s="241"/>
      <c r="O2748" s="241"/>
      <c r="P2748" s="242"/>
      <c r="Q2748" s="234"/>
      <c r="R2748" s="235"/>
      <c r="S2748" s="232"/>
      <c r="T2748" s="234"/>
      <c r="U2748" s="234"/>
      <c r="V2748" s="235"/>
      <c r="W2748" s="232"/>
      <c r="X2748" s="232"/>
      <c r="Y2748" s="235"/>
      <c r="Z2748" s="232"/>
      <c r="AA2748" s="232"/>
      <c r="AB2748" s="232"/>
      <c r="AC2748" s="232"/>
      <c r="AD2748" s="269"/>
    </row>
    <row r="2749" spans="2:30">
      <c r="B2749" s="66" t="e">
        <f>LEFT(VLOOKUP(K2749,'TCon08 al 2019-02-26'!$A$1:$H$68,6,0),6)</f>
        <v>#N/A</v>
      </c>
      <c r="C2749" s="66" t="e">
        <f t="shared" si="187"/>
        <v>#N/A</v>
      </c>
      <c r="D2749" s="66" t="e">
        <f>VLOOKUP(K2749,'TCon08 al 2019-02-26'!$A$1:$H$68,8,0)</f>
        <v>#N/A</v>
      </c>
      <c r="E2749" s="221">
        <f t="shared" si="188"/>
        <v>1900</v>
      </c>
      <c r="F2749" s="66">
        <f t="shared" si="185"/>
        <v>0</v>
      </c>
      <c r="G2749" s="10" t="str">
        <f t="shared" si="186"/>
        <v>19000</v>
      </c>
      <c r="H2749" s="232"/>
      <c r="I2749" s="232"/>
      <c r="J2749" s="232"/>
      <c r="K2749" s="232"/>
      <c r="L2749" s="232"/>
      <c r="M2749" s="233"/>
      <c r="N2749" s="241"/>
      <c r="O2749" s="241"/>
      <c r="P2749" s="242"/>
      <c r="Q2749" s="234"/>
      <c r="R2749" s="235"/>
      <c r="S2749" s="232"/>
      <c r="T2749" s="234"/>
      <c r="U2749" s="234"/>
      <c r="V2749" s="235"/>
      <c r="W2749" s="232"/>
      <c r="X2749" s="232"/>
      <c r="Y2749" s="235"/>
      <c r="Z2749" s="232"/>
      <c r="AA2749" s="232"/>
      <c r="AB2749" s="232"/>
      <c r="AC2749" s="232"/>
      <c r="AD2749" s="269"/>
    </row>
    <row r="2750" spans="2:30">
      <c r="B2750" s="66" t="e">
        <f>LEFT(VLOOKUP(K2750,'TCon08 al 2019-02-26'!$A$1:$H$68,6,0),6)</f>
        <v>#N/A</v>
      </c>
      <c r="C2750" s="66" t="e">
        <f t="shared" si="187"/>
        <v>#N/A</v>
      </c>
      <c r="D2750" s="66" t="e">
        <f>VLOOKUP(K2750,'TCon08 al 2019-02-26'!$A$1:$H$68,8,0)</f>
        <v>#N/A</v>
      </c>
      <c r="E2750" s="221">
        <f t="shared" si="188"/>
        <v>1900</v>
      </c>
      <c r="F2750" s="66">
        <f t="shared" si="185"/>
        <v>0</v>
      </c>
      <c r="G2750" s="10" t="str">
        <f t="shared" si="186"/>
        <v>19000</v>
      </c>
      <c r="H2750" s="232"/>
      <c r="I2750" s="232"/>
      <c r="J2750" s="232"/>
      <c r="K2750" s="232"/>
      <c r="L2750" s="232"/>
      <c r="M2750" s="233"/>
      <c r="N2750" s="241"/>
      <c r="O2750" s="241"/>
      <c r="P2750" s="242"/>
      <c r="Q2750" s="234"/>
      <c r="R2750" s="235"/>
      <c r="S2750" s="232"/>
      <c r="T2750" s="234"/>
      <c r="U2750" s="234"/>
      <c r="V2750" s="235"/>
      <c r="W2750" s="232"/>
      <c r="X2750" s="232"/>
      <c r="Y2750" s="235"/>
      <c r="Z2750" s="232"/>
      <c r="AA2750" s="232"/>
      <c r="AB2750" s="232"/>
      <c r="AC2750" s="232"/>
      <c r="AD2750" s="269"/>
    </row>
    <row r="2751" spans="2:30">
      <c r="B2751" s="66" t="e">
        <f>LEFT(VLOOKUP(K2751,'TCon08 al 2019-02-26'!$A$1:$H$68,6,0),6)</f>
        <v>#N/A</v>
      </c>
      <c r="C2751" s="66" t="e">
        <f t="shared" si="187"/>
        <v>#N/A</v>
      </c>
      <c r="D2751" s="66" t="e">
        <f>VLOOKUP(K2751,'TCon08 al 2019-02-26'!$A$1:$H$68,8,0)</f>
        <v>#N/A</v>
      </c>
      <c r="E2751" s="221">
        <f t="shared" si="188"/>
        <v>1900</v>
      </c>
      <c r="F2751" s="66">
        <f t="shared" si="185"/>
        <v>0</v>
      </c>
      <c r="G2751" s="10" t="str">
        <f t="shared" si="186"/>
        <v>19000</v>
      </c>
      <c r="H2751" s="232"/>
      <c r="I2751" s="232"/>
      <c r="J2751" s="232"/>
      <c r="K2751" s="232"/>
      <c r="L2751" s="232"/>
      <c r="M2751" s="233"/>
      <c r="N2751" s="241"/>
      <c r="O2751" s="241"/>
      <c r="P2751" s="242"/>
      <c r="Q2751" s="234"/>
      <c r="R2751" s="235"/>
      <c r="S2751" s="232"/>
      <c r="T2751" s="234"/>
      <c r="U2751" s="234"/>
      <c r="V2751" s="235"/>
      <c r="W2751" s="232"/>
      <c r="X2751" s="232"/>
      <c r="Y2751" s="235"/>
      <c r="Z2751" s="232"/>
      <c r="AA2751" s="232"/>
      <c r="AB2751" s="232"/>
      <c r="AC2751" s="232"/>
      <c r="AD2751" s="269"/>
    </row>
    <row r="2752" spans="2:30">
      <c r="B2752" s="66" t="e">
        <f>LEFT(VLOOKUP(K2752,'TCon08 al 2019-02-26'!$A$1:$H$68,6,0),6)</f>
        <v>#N/A</v>
      </c>
      <c r="C2752" s="66" t="e">
        <f t="shared" si="187"/>
        <v>#N/A</v>
      </c>
      <c r="D2752" s="66" t="e">
        <f>VLOOKUP(K2752,'TCon08 al 2019-02-26'!$A$1:$H$68,8,0)</f>
        <v>#N/A</v>
      </c>
      <c r="E2752" s="221">
        <f t="shared" si="188"/>
        <v>1900</v>
      </c>
      <c r="F2752" s="66">
        <f t="shared" si="185"/>
        <v>0</v>
      </c>
      <c r="G2752" s="10" t="str">
        <f t="shared" si="186"/>
        <v>19000</v>
      </c>
      <c r="H2752" s="232"/>
      <c r="I2752" s="232"/>
      <c r="J2752" s="232"/>
      <c r="K2752" s="232"/>
      <c r="L2752" s="232"/>
      <c r="M2752" s="233"/>
      <c r="N2752" s="241"/>
      <c r="O2752" s="241"/>
      <c r="P2752" s="242"/>
      <c r="Q2752" s="234"/>
      <c r="R2752" s="235"/>
      <c r="S2752" s="232"/>
      <c r="T2752" s="234"/>
      <c r="U2752" s="234"/>
      <c r="V2752" s="235"/>
      <c r="W2752" s="232"/>
      <c r="X2752" s="232"/>
      <c r="Y2752" s="235"/>
      <c r="Z2752" s="232"/>
      <c r="AA2752" s="232"/>
      <c r="AB2752" s="232"/>
      <c r="AC2752" s="232"/>
      <c r="AD2752" s="269"/>
    </row>
    <row r="2753" spans="2:30">
      <c r="B2753" s="66" t="e">
        <f>LEFT(VLOOKUP(K2753,'TCon08 al 2019-02-26'!$A$1:$H$68,6,0),6)</f>
        <v>#N/A</v>
      </c>
      <c r="C2753" s="66" t="e">
        <f t="shared" si="187"/>
        <v>#N/A</v>
      </c>
      <c r="D2753" s="66" t="e">
        <f>VLOOKUP(K2753,'TCon08 al 2019-02-26'!$A$1:$H$68,8,0)</f>
        <v>#N/A</v>
      </c>
      <c r="E2753" s="221">
        <f t="shared" si="188"/>
        <v>1900</v>
      </c>
      <c r="F2753" s="66">
        <f t="shared" si="185"/>
        <v>0</v>
      </c>
      <c r="G2753" s="10" t="str">
        <f t="shared" si="186"/>
        <v>19000</v>
      </c>
      <c r="H2753" s="232"/>
      <c r="I2753" s="232"/>
      <c r="J2753" s="232"/>
      <c r="K2753" s="232"/>
      <c r="L2753" s="232"/>
      <c r="M2753" s="233"/>
      <c r="N2753" s="241"/>
      <c r="O2753" s="241"/>
      <c r="P2753" s="242"/>
      <c r="Q2753" s="234"/>
      <c r="R2753" s="235"/>
      <c r="S2753" s="232"/>
      <c r="T2753" s="234"/>
      <c r="U2753" s="234"/>
      <c r="V2753" s="235"/>
      <c r="W2753" s="232"/>
      <c r="X2753" s="232"/>
      <c r="Y2753" s="235"/>
      <c r="Z2753" s="232"/>
      <c r="AA2753" s="232"/>
      <c r="AB2753" s="232"/>
      <c r="AC2753" s="232"/>
      <c r="AD2753" s="269"/>
    </row>
    <row r="2754" spans="2:30">
      <c r="B2754" s="66" t="e">
        <f>LEFT(VLOOKUP(K2754,'TCon08 al 2019-02-26'!$A$1:$H$68,6,0),6)</f>
        <v>#N/A</v>
      </c>
      <c r="C2754" s="66" t="e">
        <f t="shared" si="187"/>
        <v>#N/A</v>
      </c>
      <c r="D2754" s="66" t="e">
        <f>VLOOKUP(K2754,'TCon08 al 2019-02-26'!$A$1:$H$68,8,0)</f>
        <v>#N/A</v>
      </c>
      <c r="E2754" s="221">
        <f t="shared" si="188"/>
        <v>1900</v>
      </c>
      <c r="F2754" s="66">
        <f t="shared" si="185"/>
        <v>0</v>
      </c>
      <c r="G2754" s="10" t="str">
        <f t="shared" si="186"/>
        <v>19000</v>
      </c>
      <c r="H2754" s="232"/>
      <c r="I2754" s="232"/>
      <c r="J2754" s="232"/>
      <c r="K2754" s="232"/>
      <c r="L2754" s="232"/>
      <c r="M2754" s="233"/>
      <c r="N2754" s="241"/>
      <c r="O2754" s="241"/>
      <c r="P2754" s="242"/>
      <c r="Q2754" s="234"/>
      <c r="R2754" s="235"/>
      <c r="S2754" s="232"/>
      <c r="T2754" s="234"/>
      <c r="U2754" s="234"/>
      <c r="V2754" s="235"/>
      <c r="W2754" s="232"/>
      <c r="X2754" s="232"/>
      <c r="Y2754" s="235"/>
      <c r="Z2754" s="232"/>
      <c r="AA2754" s="232"/>
      <c r="AB2754" s="232"/>
      <c r="AC2754" s="232"/>
      <c r="AD2754" s="269"/>
    </row>
    <row r="2755" spans="2:30">
      <c r="B2755" s="66" t="e">
        <f>LEFT(VLOOKUP(K2755,'TCon08 al 2019-02-26'!$A$1:$H$68,6,0),6)</f>
        <v>#N/A</v>
      </c>
      <c r="C2755" s="66" t="e">
        <f t="shared" si="187"/>
        <v>#N/A</v>
      </c>
      <c r="D2755" s="66" t="e">
        <f>VLOOKUP(K2755,'TCon08 al 2019-02-26'!$A$1:$H$68,8,0)</f>
        <v>#N/A</v>
      </c>
      <c r="E2755" s="221">
        <f t="shared" si="188"/>
        <v>1900</v>
      </c>
      <c r="F2755" s="66">
        <f t="shared" si="185"/>
        <v>0</v>
      </c>
      <c r="G2755" s="10" t="str">
        <f t="shared" si="186"/>
        <v>19000</v>
      </c>
      <c r="H2755" s="232"/>
      <c r="I2755" s="232"/>
      <c r="J2755" s="232"/>
      <c r="K2755" s="232"/>
      <c r="L2755" s="232"/>
      <c r="M2755" s="233"/>
      <c r="N2755" s="241"/>
      <c r="O2755" s="241"/>
      <c r="P2755" s="242"/>
      <c r="Q2755" s="234"/>
      <c r="R2755" s="235"/>
      <c r="S2755" s="232"/>
      <c r="T2755" s="234"/>
      <c r="U2755" s="234"/>
      <c r="V2755" s="235"/>
      <c r="W2755" s="232"/>
      <c r="X2755" s="232"/>
      <c r="Y2755" s="235"/>
      <c r="Z2755" s="232"/>
      <c r="AA2755" s="232"/>
      <c r="AB2755" s="232"/>
      <c r="AC2755" s="232"/>
      <c r="AD2755" s="269"/>
    </row>
    <row r="2756" spans="2:30">
      <c r="B2756" s="66" t="e">
        <f>LEFT(VLOOKUP(K2756,'TCon08 al 2019-02-26'!$A$1:$H$68,6,0),6)</f>
        <v>#N/A</v>
      </c>
      <c r="C2756" s="66" t="e">
        <f t="shared" si="187"/>
        <v>#N/A</v>
      </c>
      <c r="D2756" s="66" t="e">
        <f>VLOOKUP(K2756,'TCon08 al 2019-02-26'!$A$1:$H$68,8,0)</f>
        <v>#N/A</v>
      </c>
      <c r="E2756" s="221">
        <f t="shared" si="188"/>
        <v>1900</v>
      </c>
      <c r="F2756" s="66">
        <f t="shared" si="185"/>
        <v>0</v>
      </c>
      <c r="G2756" s="10" t="str">
        <f t="shared" si="186"/>
        <v>19000</v>
      </c>
      <c r="H2756" s="232"/>
      <c r="I2756" s="232"/>
      <c r="J2756" s="232"/>
      <c r="K2756" s="232"/>
      <c r="L2756" s="232"/>
      <c r="M2756" s="233"/>
      <c r="N2756" s="241"/>
      <c r="O2756" s="241"/>
      <c r="P2756" s="242"/>
      <c r="Q2756" s="234"/>
      <c r="R2756" s="235"/>
      <c r="S2756" s="232"/>
      <c r="T2756" s="234"/>
      <c r="U2756" s="234"/>
      <c r="V2756" s="235"/>
      <c r="W2756" s="232"/>
      <c r="X2756" s="232"/>
      <c r="Y2756" s="235"/>
      <c r="Z2756" s="232"/>
      <c r="AA2756" s="232"/>
      <c r="AB2756" s="232"/>
      <c r="AC2756" s="232"/>
      <c r="AD2756" s="269"/>
    </row>
    <row r="2757" spans="2:30">
      <c r="B2757" s="66" t="e">
        <f>LEFT(VLOOKUP(K2757,'TCon08 al 2019-02-26'!$A$1:$H$68,6,0),6)</f>
        <v>#N/A</v>
      </c>
      <c r="C2757" s="66" t="e">
        <f t="shared" si="187"/>
        <v>#N/A</v>
      </c>
      <c r="D2757" s="66" t="e">
        <f>VLOOKUP(K2757,'TCon08 al 2019-02-26'!$A$1:$H$68,8,0)</f>
        <v>#N/A</v>
      </c>
      <c r="E2757" s="221">
        <f t="shared" si="188"/>
        <v>1900</v>
      </c>
      <c r="F2757" s="66">
        <f t="shared" ref="F2757:F2820" si="189">+IF(J2757=0,0,MONTH(J2757))</f>
        <v>0</v>
      </c>
      <c r="G2757" s="10" t="str">
        <f t="shared" ref="G2757:G2820" si="190">+E2757&amp;F2757</f>
        <v>19000</v>
      </c>
      <c r="H2757" s="232"/>
      <c r="I2757" s="232"/>
      <c r="J2757" s="232"/>
      <c r="K2757" s="232"/>
      <c r="L2757" s="232"/>
      <c r="M2757" s="233"/>
      <c r="N2757" s="241"/>
      <c r="O2757" s="241"/>
      <c r="P2757" s="242"/>
      <c r="Q2757" s="234"/>
      <c r="R2757" s="235"/>
      <c r="S2757" s="232"/>
      <c r="T2757" s="234"/>
      <c r="U2757" s="234"/>
      <c r="V2757" s="235"/>
      <c r="W2757" s="232"/>
      <c r="X2757" s="232"/>
      <c r="Y2757" s="235"/>
      <c r="Z2757" s="232"/>
      <c r="AA2757" s="232"/>
      <c r="AB2757" s="232"/>
      <c r="AC2757" s="232"/>
      <c r="AD2757" s="269"/>
    </row>
    <row r="2758" spans="2:30">
      <c r="B2758" s="66" t="e">
        <f>LEFT(VLOOKUP(K2758,'TCon08 al 2019-02-26'!$A$1:$H$68,6,0),6)</f>
        <v>#N/A</v>
      </c>
      <c r="C2758" s="66" t="e">
        <f t="shared" si="187"/>
        <v>#N/A</v>
      </c>
      <c r="D2758" s="66" t="e">
        <f>VLOOKUP(K2758,'TCon08 al 2019-02-26'!$A$1:$H$68,8,0)</f>
        <v>#N/A</v>
      </c>
      <c r="E2758" s="221">
        <f t="shared" si="188"/>
        <v>1900</v>
      </c>
      <c r="F2758" s="66">
        <f t="shared" si="189"/>
        <v>0</v>
      </c>
      <c r="G2758" s="10" t="str">
        <f t="shared" si="190"/>
        <v>19000</v>
      </c>
      <c r="H2758" s="232"/>
      <c r="I2758" s="232"/>
      <c r="J2758" s="232"/>
      <c r="K2758" s="232"/>
      <c r="L2758" s="232"/>
      <c r="M2758" s="233"/>
      <c r="N2758" s="241"/>
      <c r="O2758" s="241"/>
      <c r="P2758" s="242"/>
      <c r="Q2758" s="234"/>
      <c r="R2758" s="235"/>
      <c r="S2758" s="232"/>
      <c r="T2758" s="234"/>
      <c r="U2758" s="234"/>
      <c r="V2758" s="235"/>
      <c r="W2758" s="232"/>
      <c r="X2758" s="232"/>
      <c r="Y2758" s="235"/>
      <c r="Z2758" s="232"/>
      <c r="AA2758" s="232"/>
      <c r="AB2758" s="232"/>
      <c r="AC2758" s="232"/>
      <c r="AD2758" s="269"/>
    </row>
    <row r="2759" spans="2:30">
      <c r="B2759" s="66" t="e">
        <f>LEFT(VLOOKUP(K2759,'TCon08 al 2019-02-26'!$A$1:$H$68,6,0),6)</f>
        <v>#N/A</v>
      </c>
      <c r="C2759" s="66" t="e">
        <f t="shared" si="187"/>
        <v>#N/A</v>
      </c>
      <c r="D2759" s="66" t="e">
        <f>VLOOKUP(K2759,'TCon08 al 2019-02-26'!$A$1:$H$68,8,0)</f>
        <v>#N/A</v>
      </c>
      <c r="E2759" s="221">
        <f t="shared" si="188"/>
        <v>1900</v>
      </c>
      <c r="F2759" s="66">
        <f t="shared" si="189"/>
        <v>0</v>
      </c>
      <c r="G2759" s="10" t="str">
        <f t="shared" si="190"/>
        <v>19000</v>
      </c>
      <c r="H2759" s="232"/>
      <c r="I2759" s="232"/>
      <c r="J2759" s="232"/>
      <c r="K2759" s="232"/>
      <c r="L2759" s="232"/>
      <c r="M2759" s="233"/>
      <c r="N2759" s="241"/>
      <c r="O2759" s="241"/>
      <c r="P2759" s="242"/>
      <c r="Q2759" s="234"/>
      <c r="R2759" s="235"/>
      <c r="S2759" s="232"/>
      <c r="T2759" s="234"/>
      <c r="U2759" s="234"/>
      <c r="V2759" s="235"/>
      <c r="W2759" s="232"/>
      <c r="X2759" s="232"/>
      <c r="Y2759" s="235"/>
      <c r="Z2759" s="232"/>
      <c r="AA2759" s="232"/>
      <c r="AB2759" s="232"/>
      <c r="AC2759" s="232"/>
      <c r="AD2759" s="269"/>
    </row>
    <row r="2760" spans="2:30">
      <c r="B2760" s="66" t="e">
        <f>LEFT(VLOOKUP(K2760,'TCon08 al 2019-02-26'!$A$1:$H$68,6,0),6)</f>
        <v>#N/A</v>
      </c>
      <c r="C2760" s="66" t="e">
        <f t="shared" si="187"/>
        <v>#N/A</v>
      </c>
      <c r="D2760" s="66" t="e">
        <f>VLOOKUP(K2760,'TCon08 al 2019-02-26'!$A$1:$H$68,8,0)</f>
        <v>#N/A</v>
      </c>
      <c r="E2760" s="221">
        <f t="shared" si="188"/>
        <v>1900</v>
      </c>
      <c r="F2760" s="66">
        <f t="shared" si="189"/>
        <v>0</v>
      </c>
      <c r="G2760" s="10" t="str">
        <f t="shared" si="190"/>
        <v>19000</v>
      </c>
      <c r="H2760" s="232"/>
      <c r="I2760" s="232"/>
      <c r="J2760" s="232"/>
      <c r="K2760" s="232"/>
      <c r="L2760" s="232"/>
      <c r="M2760" s="233"/>
      <c r="N2760" s="241"/>
      <c r="O2760" s="241"/>
      <c r="P2760" s="242"/>
      <c r="Q2760" s="234"/>
      <c r="R2760" s="235"/>
      <c r="S2760" s="232"/>
      <c r="T2760" s="234"/>
      <c r="U2760" s="234"/>
      <c r="V2760" s="235"/>
      <c r="W2760" s="232"/>
      <c r="X2760" s="232"/>
      <c r="Y2760" s="235"/>
      <c r="Z2760" s="232"/>
      <c r="AA2760" s="232"/>
      <c r="AB2760" s="232"/>
      <c r="AC2760" s="232"/>
      <c r="AD2760" s="269"/>
    </row>
    <row r="2761" spans="2:30">
      <c r="B2761" s="66" t="e">
        <f>LEFT(VLOOKUP(K2761,'TCon08 al 2019-02-26'!$A$1:$H$68,6,0),6)</f>
        <v>#N/A</v>
      </c>
      <c r="C2761" s="66" t="e">
        <f t="shared" si="187"/>
        <v>#N/A</v>
      </c>
      <c r="D2761" s="66" t="e">
        <f>VLOOKUP(K2761,'TCon08 al 2019-02-26'!$A$1:$H$68,8,0)</f>
        <v>#N/A</v>
      </c>
      <c r="E2761" s="221">
        <f t="shared" si="188"/>
        <v>1900</v>
      </c>
      <c r="F2761" s="66">
        <f t="shared" si="189"/>
        <v>0</v>
      </c>
      <c r="G2761" s="10" t="str">
        <f t="shared" si="190"/>
        <v>19000</v>
      </c>
      <c r="H2761" s="232"/>
      <c r="I2761" s="232"/>
      <c r="J2761" s="232"/>
      <c r="K2761" s="232"/>
      <c r="L2761" s="232"/>
      <c r="M2761" s="233"/>
      <c r="N2761" s="241"/>
      <c r="O2761" s="241"/>
      <c r="P2761" s="242"/>
      <c r="Q2761" s="234"/>
      <c r="R2761" s="235"/>
      <c r="S2761" s="232"/>
      <c r="T2761" s="234"/>
      <c r="U2761" s="234"/>
      <c r="V2761" s="235"/>
      <c r="W2761" s="232"/>
      <c r="X2761" s="232"/>
      <c r="Y2761" s="235"/>
      <c r="Z2761" s="232"/>
      <c r="AA2761" s="232"/>
      <c r="AB2761" s="232"/>
      <c r="AC2761" s="232"/>
      <c r="AD2761" s="269"/>
    </row>
    <row r="2762" spans="2:30">
      <c r="B2762" s="66" t="e">
        <f>LEFT(VLOOKUP(K2762,'TCon08 al 2019-02-26'!$A$1:$H$68,6,0),6)</f>
        <v>#N/A</v>
      </c>
      <c r="C2762" s="66" t="e">
        <f t="shared" si="187"/>
        <v>#N/A</v>
      </c>
      <c r="D2762" s="66" t="e">
        <f>VLOOKUP(K2762,'TCon08 al 2019-02-26'!$A$1:$H$68,8,0)</f>
        <v>#N/A</v>
      </c>
      <c r="E2762" s="221">
        <f t="shared" si="188"/>
        <v>1900</v>
      </c>
      <c r="F2762" s="66">
        <f t="shared" si="189"/>
        <v>0</v>
      </c>
      <c r="G2762" s="10" t="str">
        <f t="shared" si="190"/>
        <v>19000</v>
      </c>
      <c r="H2762" s="232"/>
      <c r="I2762" s="232"/>
      <c r="J2762" s="232"/>
      <c r="K2762" s="232"/>
      <c r="L2762" s="232"/>
      <c r="M2762" s="233"/>
      <c r="N2762" s="241"/>
      <c r="O2762" s="241"/>
      <c r="P2762" s="242"/>
      <c r="Q2762" s="234"/>
      <c r="R2762" s="235"/>
      <c r="S2762" s="232"/>
      <c r="T2762" s="234"/>
      <c r="U2762" s="234"/>
      <c r="V2762" s="235"/>
      <c r="W2762" s="232"/>
      <c r="X2762" s="232"/>
      <c r="Y2762" s="235"/>
      <c r="Z2762" s="232"/>
      <c r="AA2762" s="232"/>
      <c r="AB2762" s="232"/>
      <c r="AC2762" s="232"/>
      <c r="AD2762" s="269"/>
    </row>
    <row r="2763" spans="2:30">
      <c r="B2763" s="66" t="e">
        <f>LEFT(VLOOKUP(K2763,'TCon08 al 2019-02-26'!$A$1:$H$68,6,0),6)</f>
        <v>#N/A</v>
      </c>
      <c r="C2763" s="66" t="e">
        <f t="shared" si="187"/>
        <v>#N/A</v>
      </c>
      <c r="D2763" s="66" t="e">
        <f>VLOOKUP(K2763,'TCon08 al 2019-02-26'!$A$1:$H$68,8,0)</f>
        <v>#N/A</v>
      </c>
      <c r="E2763" s="221">
        <f t="shared" si="188"/>
        <v>1900</v>
      </c>
      <c r="F2763" s="66">
        <f t="shared" si="189"/>
        <v>0</v>
      </c>
      <c r="G2763" s="10" t="str">
        <f t="shared" si="190"/>
        <v>19000</v>
      </c>
      <c r="H2763" s="232"/>
      <c r="I2763" s="232"/>
      <c r="J2763" s="232"/>
      <c r="K2763" s="232"/>
      <c r="L2763" s="232"/>
      <c r="M2763" s="233"/>
      <c r="N2763" s="241"/>
      <c r="O2763" s="241"/>
      <c r="P2763" s="242"/>
      <c r="Q2763" s="234"/>
      <c r="R2763" s="235"/>
      <c r="S2763" s="232"/>
      <c r="T2763" s="234"/>
      <c r="U2763" s="234"/>
      <c r="V2763" s="235"/>
      <c r="W2763" s="232"/>
      <c r="X2763" s="232"/>
      <c r="Y2763" s="235"/>
      <c r="Z2763" s="232"/>
      <c r="AA2763" s="232"/>
      <c r="AB2763" s="232"/>
      <c r="AC2763" s="232"/>
      <c r="AD2763" s="269"/>
    </row>
    <row r="2764" spans="2:30">
      <c r="B2764" s="66" t="e">
        <f>LEFT(VLOOKUP(K2764,'TCon08 al 2019-02-26'!$A$1:$H$68,6,0),6)</f>
        <v>#N/A</v>
      </c>
      <c r="C2764" s="66" t="e">
        <f t="shared" si="187"/>
        <v>#N/A</v>
      </c>
      <c r="D2764" s="66" t="e">
        <f>VLOOKUP(K2764,'TCon08 al 2019-02-26'!$A$1:$H$68,8,0)</f>
        <v>#N/A</v>
      </c>
      <c r="E2764" s="221">
        <f t="shared" si="188"/>
        <v>1900</v>
      </c>
      <c r="F2764" s="66">
        <f t="shared" si="189"/>
        <v>0</v>
      </c>
      <c r="G2764" s="10" t="str">
        <f t="shared" si="190"/>
        <v>19000</v>
      </c>
      <c r="H2764" s="232"/>
      <c r="I2764" s="232"/>
      <c r="J2764" s="232"/>
      <c r="K2764" s="232"/>
      <c r="L2764" s="232"/>
      <c r="M2764" s="233"/>
      <c r="N2764" s="241"/>
      <c r="O2764" s="241"/>
      <c r="P2764" s="242"/>
      <c r="Q2764" s="234"/>
      <c r="R2764" s="235"/>
      <c r="S2764" s="232"/>
      <c r="T2764" s="234"/>
      <c r="U2764" s="234"/>
      <c r="V2764" s="235"/>
      <c r="W2764" s="232"/>
      <c r="X2764" s="232"/>
      <c r="Y2764" s="235"/>
      <c r="Z2764" s="232"/>
      <c r="AA2764" s="232"/>
      <c r="AB2764" s="232"/>
      <c r="AC2764" s="232"/>
      <c r="AD2764" s="269"/>
    </row>
    <row r="2765" spans="2:30">
      <c r="B2765" s="66" t="e">
        <f>LEFT(VLOOKUP(K2765,'TCon08 al 2019-02-26'!$A$1:$H$68,6,0),6)</f>
        <v>#N/A</v>
      </c>
      <c r="C2765" s="66" t="e">
        <f t="shared" si="187"/>
        <v>#N/A</v>
      </c>
      <c r="D2765" s="66" t="e">
        <f>VLOOKUP(K2765,'TCon08 al 2019-02-26'!$A$1:$H$68,8,0)</f>
        <v>#N/A</v>
      </c>
      <c r="E2765" s="221">
        <f t="shared" si="188"/>
        <v>1900</v>
      </c>
      <c r="F2765" s="66">
        <f t="shared" si="189"/>
        <v>0</v>
      </c>
      <c r="G2765" s="10" t="str">
        <f t="shared" si="190"/>
        <v>19000</v>
      </c>
      <c r="H2765" s="232"/>
      <c r="I2765" s="232"/>
      <c r="J2765" s="232"/>
      <c r="K2765" s="232"/>
      <c r="L2765" s="232"/>
      <c r="M2765" s="233"/>
      <c r="N2765" s="241"/>
      <c r="O2765" s="241"/>
      <c r="P2765" s="242"/>
      <c r="Q2765" s="234"/>
      <c r="R2765" s="235"/>
      <c r="S2765" s="232"/>
      <c r="T2765" s="234"/>
      <c r="U2765" s="234"/>
      <c r="V2765" s="235"/>
      <c r="W2765" s="232"/>
      <c r="X2765" s="232"/>
      <c r="Y2765" s="235"/>
      <c r="Z2765" s="232"/>
      <c r="AA2765" s="232"/>
      <c r="AB2765" s="232"/>
      <c r="AC2765" s="232"/>
      <c r="AD2765" s="269"/>
    </row>
    <row r="2766" spans="2:30">
      <c r="B2766" s="66" t="e">
        <f>LEFT(VLOOKUP(K2766,'TCon08 al 2019-02-26'!$A$1:$H$68,6,0),6)</f>
        <v>#N/A</v>
      </c>
      <c r="C2766" s="66" t="e">
        <f t="shared" si="187"/>
        <v>#N/A</v>
      </c>
      <c r="D2766" s="66" t="e">
        <f>VLOOKUP(K2766,'TCon08 al 2019-02-26'!$A$1:$H$68,8,0)</f>
        <v>#N/A</v>
      </c>
      <c r="E2766" s="221">
        <f t="shared" si="188"/>
        <v>1900</v>
      </c>
      <c r="F2766" s="66">
        <f t="shared" si="189"/>
        <v>0</v>
      </c>
      <c r="G2766" s="10" t="str">
        <f t="shared" si="190"/>
        <v>19000</v>
      </c>
      <c r="H2766" s="232"/>
      <c r="I2766" s="232"/>
      <c r="J2766" s="232"/>
      <c r="K2766" s="232"/>
      <c r="L2766" s="232"/>
      <c r="M2766" s="233"/>
      <c r="N2766" s="241"/>
      <c r="O2766" s="241"/>
      <c r="P2766" s="242"/>
      <c r="Q2766" s="234"/>
      <c r="R2766" s="235"/>
      <c r="S2766" s="232"/>
      <c r="T2766" s="234"/>
      <c r="U2766" s="234"/>
      <c r="V2766" s="235"/>
      <c r="W2766" s="232"/>
      <c r="X2766" s="232"/>
      <c r="Y2766" s="235"/>
      <c r="Z2766" s="232"/>
      <c r="AA2766" s="232"/>
      <c r="AB2766" s="232"/>
      <c r="AC2766" s="232"/>
      <c r="AD2766" s="269"/>
    </row>
    <row r="2767" spans="2:30">
      <c r="B2767" s="66" t="e">
        <f>LEFT(VLOOKUP(K2767,'TCon08 al 2019-02-26'!$A$1:$H$68,6,0),6)</f>
        <v>#N/A</v>
      </c>
      <c r="C2767" s="66" t="e">
        <f t="shared" si="187"/>
        <v>#N/A</v>
      </c>
      <c r="D2767" s="66" t="e">
        <f>VLOOKUP(K2767,'TCon08 al 2019-02-26'!$A$1:$H$68,8,0)</f>
        <v>#N/A</v>
      </c>
      <c r="E2767" s="221">
        <f t="shared" si="188"/>
        <v>1900</v>
      </c>
      <c r="F2767" s="66">
        <f t="shared" si="189"/>
        <v>0</v>
      </c>
      <c r="G2767" s="10" t="str">
        <f t="shared" si="190"/>
        <v>19000</v>
      </c>
      <c r="H2767" s="232"/>
      <c r="I2767" s="232"/>
      <c r="J2767" s="232"/>
      <c r="K2767" s="232"/>
      <c r="L2767" s="232"/>
      <c r="M2767" s="233"/>
      <c r="N2767" s="241"/>
      <c r="O2767" s="241"/>
      <c r="P2767" s="242"/>
      <c r="Q2767" s="234"/>
      <c r="R2767" s="235"/>
      <c r="S2767" s="232"/>
      <c r="T2767" s="234"/>
      <c r="U2767" s="234"/>
      <c r="V2767" s="235"/>
      <c r="W2767" s="232"/>
      <c r="X2767" s="232"/>
      <c r="Y2767" s="235"/>
      <c r="Z2767" s="232"/>
      <c r="AA2767" s="232"/>
      <c r="AB2767" s="232"/>
      <c r="AC2767" s="232"/>
      <c r="AD2767" s="269"/>
    </row>
    <row r="2768" spans="2:30">
      <c r="B2768" s="66" t="e">
        <f>LEFT(VLOOKUP(K2768,'TCon08 al 2019-02-26'!$A$1:$H$68,6,0),6)</f>
        <v>#N/A</v>
      </c>
      <c r="C2768" s="66" t="e">
        <f t="shared" si="187"/>
        <v>#N/A</v>
      </c>
      <c r="D2768" s="66" t="e">
        <f>VLOOKUP(K2768,'TCon08 al 2019-02-26'!$A$1:$H$68,8,0)</f>
        <v>#N/A</v>
      </c>
      <c r="E2768" s="221">
        <f t="shared" si="188"/>
        <v>1900</v>
      </c>
      <c r="F2768" s="66">
        <f t="shared" si="189"/>
        <v>0</v>
      </c>
      <c r="G2768" s="10" t="str">
        <f t="shared" si="190"/>
        <v>19000</v>
      </c>
      <c r="H2768" s="232"/>
      <c r="I2768" s="232"/>
      <c r="J2768" s="232"/>
      <c r="K2768" s="232"/>
      <c r="L2768" s="232"/>
      <c r="M2768" s="233"/>
      <c r="N2768" s="241"/>
      <c r="O2768" s="241"/>
      <c r="P2768" s="242"/>
      <c r="Q2768" s="234"/>
      <c r="R2768" s="235"/>
      <c r="S2768" s="232"/>
      <c r="T2768" s="234"/>
      <c r="U2768" s="234"/>
      <c r="V2768" s="235"/>
      <c r="W2768" s="232"/>
      <c r="X2768" s="232"/>
      <c r="Y2768" s="235"/>
      <c r="Z2768" s="232"/>
      <c r="AA2768" s="232"/>
      <c r="AB2768" s="232"/>
      <c r="AC2768" s="232"/>
      <c r="AD2768" s="269"/>
    </row>
    <row r="2769" spans="2:30">
      <c r="B2769" s="66" t="e">
        <f>LEFT(VLOOKUP(K2769,'TCon08 al 2019-02-26'!$A$1:$H$68,6,0),6)</f>
        <v>#N/A</v>
      </c>
      <c r="C2769" s="66" t="e">
        <f t="shared" si="187"/>
        <v>#N/A</v>
      </c>
      <c r="D2769" s="66" t="e">
        <f>VLOOKUP(K2769,'TCon08 al 2019-02-26'!$A$1:$H$68,8,0)</f>
        <v>#N/A</v>
      </c>
      <c r="E2769" s="221">
        <f t="shared" si="188"/>
        <v>1900</v>
      </c>
      <c r="F2769" s="66">
        <f t="shared" si="189"/>
        <v>0</v>
      </c>
      <c r="G2769" s="10" t="str">
        <f t="shared" si="190"/>
        <v>19000</v>
      </c>
      <c r="H2769" s="232"/>
      <c r="I2769" s="232"/>
      <c r="J2769" s="232"/>
      <c r="K2769" s="232"/>
      <c r="L2769" s="232"/>
      <c r="M2769" s="233"/>
      <c r="N2769" s="241"/>
      <c r="O2769" s="241"/>
      <c r="P2769" s="242"/>
      <c r="Q2769" s="234"/>
      <c r="R2769" s="235"/>
      <c r="S2769" s="232"/>
      <c r="T2769" s="234"/>
      <c r="U2769" s="234"/>
      <c r="V2769" s="235"/>
      <c r="W2769" s="232"/>
      <c r="X2769" s="232"/>
      <c r="Y2769" s="235"/>
      <c r="Z2769" s="232"/>
      <c r="AA2769" s="232"/>
      <c r="AB2769" s="232"/>
      <c r="AC2769" s="232"/>
      <c r="AD2769" s="269"/>
    </row>
    <row r="2770" spans="2:30">
      <c r="B2770" s="66" t="e">
        <f>LEFT(VLOOKUP(K2770,'TCon08 al 2019-02-26'!$A$1:$H$68,6,0),6)</f>
        <v>#N/A</v>
      </c>
      <c r="C2770" s="66" t="e">
        <f t="shared" si="187"/>
        <v>#N/A</v>
      </c>
      <c r="D2770" s="66" t="e">
        <f>VLOOKUP(K2770,'TCon08 al 2019-02-26'!$A$1:$H$68,8,0)</f>
        <v>#N/A</v>
      </c>
      <c r="E2770" s="221">
        <f t="shared" si="188"/>
        <v>1900</v>
      </c>
      <c r="F2770" s="66">
        <f t="shared" si="189"/>
        <v>0</v>
      </c>
      <c r="G2770" s="10" t="str">
        <f t="shared" si="190"/>
        <v>19000</v>
      </c>
      <c r="H2770" s="232"/>
      <c r="I2770" s="232"/>
      <c r="J2770" s="232"/>
      <c r="K2770" s="232"/>
      <c r="L2770" s="232"/>
      <c r="M2770" s="233"/>
      <c r="N2770" s="241"/>
      <c r="O2770" s="241"/>
      <c r="P2770" s="242"/>
      <c r="Q2770" s="234"/>
      <c r="R2770" s="235"/>
      <c r="S2770" s="232"/>
      <c r="T2770" s="234"/>
      <c r="U2770" s="234"/>
      <c r="V2770" s="235"/>
      <c r="W2770" s="232"/>
      <c r="X2770" s="232"/>
      <c r="Y2770" s="235"/>
      <c r="Z2770" s="232"/>
      <c r="AA2770" s="232"/>
      <c r="AB2770" s="232"/>
      <c r="AC2770" s="232"/>
      <c r="AD2770" s="269"/>
    </row>
    <row r="2771" spans="2:30">
      <c r="B2771" s="66" t="e">
        <f>LEFT(VLOOKUP(K2771,'TCon08 al 2019-02-26'!$A$1:$H$68,6,0),6)</f>
        <v>#N/A</v>
      </c>
      <c r="C2771" s="66" t="e">
        <f t="shared" si="187"/>
        <v>#N/A</v>
      </c>
      <c r="D2771" s="66" t="e">
        <f>VLOOKUP(K2771,'TCon08 al 2019-02-26'!$A$1:$H$68,8,0)</f>
        <v>#N/A</v>
      </c>
      <c r="E2771" s="221">
        <f t="shared" si="188"/>
        <v>1900</v>
      </c>
      <c r="F2771" s="66">
        <f t="shared" si="189"/>
        <v>0</v>
      </c>
      <c r="G2771" s="10" t="str">
        <f t="shared" si="190"/>
        <v>19000</v>
      </c>
      <c r="H2771" s="232"/>
      <c r="I2771" s="232"/>
      <c r="J2771" s="232"/>
      <c r="K2771" s="232"/>
      <c r="L2771" s="232"/>
      <c r="M2771" s="233"/>
      <c r="N2771" s="241"/>
      <c r="O2771" s="241"/>
      <c r="P2771" s="242"/>
      <c r="Q2771" s="234"/>
      <c r="R2771" s="235"/>
      <c r="S2771" s="232"/>
      <c r="T2771" s="234"/>
      <c r="U2771" s="234"/>
      <c r="V2771" s="235"/>
      <c r="W2771" s="232"/>
      <c r="X2771" s="232"/>
      <c r="Y2771" s="235"/>
      <c r="Z2771" s="232"/>
      <c r="AA2771" s="232"/>
      <c r="AB2771" s="232"/>
      <c r="AC2771" s="232"/>
      <c r="AD2771" s="269"/>
    </row>
    <row r="2772" spans="2:30">
      <c r="B2772" s="66" t="e">
        <f>LEFT(VLOOKUP(K2772,'TCon08 al 2019-02-26'!$A$1:$H$68,6,0),6)</f>
        <v>#N/A</v>
      </c>
      <c r="C2772" s="66" t="e">
        <f t="shared" si="187"/>
        <v>#N/A</v>
      </c>
      <c r="D2772" s="66" t="e">
        <f>VLOOKUP(K2772,'TCon08 al 2019-02-26'!$A$1:$H$68,8,0)</f>
        <v>#N/A</v>
      </c>
      <c r="E2772" s="221">
        <f t="shared" si="188"/>
        <v>1900</v>
      </c>
      <c r="F2772" s="66">
        <f t="shared" si="189"/>
        <v>0</v>
      </c>
      <c r="G2772" s="10" t="str">
        <f t="shared" si="190"/>
        <v>19000</v>
      </c>
      <c r="H2772" s="232"/>
      <c r="I2772" s="232"/>
      <c r="J2772" s="232"/>
      <c r="K2772" s="232"/>
      <c r="L2772" s="232"/>
      <c r="M2772" s="233"/>
      <c r="N2772" s="241"/>
      <c r="O2772" s="241"/>
      <c r="P2772" s="242"/>
      <c r="Q2772" s="234"/>
      <c r="R2772" s="235"/>
      <c r="S2772" s="232"/>
      <c r="T2772" s="234"/>
      <c r="U2772" s="234"/>
      <c r="V2772" s="235"/>
      <c r="W2772" s="232"/>
      <c r="X2772" s="232"/>
      <c r="Y2772" s="235"/>
      <c r="Z2772" s="232"/>
      <c r="AA2772" s="232"/>
      <c r="AB2772" s="232"/>
      <c r="AC2772" s="232"/>
      <c r="AD2772" s="269"/>
    </row>
    <row r="2773" spans="2:30">
      <c r="B2773" s="66" t="e">
        <f>LEFT(VLOOKUP(K2773,'TCon08 al 2019-02-26'!$A$1:$H$68,6,0),6)</f>
        <v>#N/A</v>
      </c>
      <c r="C2773" s="66" t="e">
        <f t="shared" si="187"/>
        <v>#N/A</v>
      </c>
      <c r="D2773" s="66" t="e">
        <f>VLOOKUP(K2773,'TCon08 al 2019-02-26'!$A$1:$H$68,8,0)</f>
        <v>#N/A</v>
      </c>
      <c r="E2773" s="221">
        <f t="shared" si="188"/>
        <v>1900</v>
      </c>
      <c r="F2773" s="66">
        <f t="shared" si="189"/>
        <v>0</v>
      </c>
      <c r="G2773" s="10" t="str">
        <f t="shared" si="190"/>
        <v>19000</v>
      </c>
      <c r="H2773" s="232"/>
      <c r="I2773" s="232"/>
      <c r="J2773" s="232"/>
      <c r="K2773" s="232"/>
      <c r="L2773" s="232"/>
      <c r="M2773" s="233"/>
      <c r="N2773" s="241"/>
      <c r="O2773" s="241"/>
      <c r="P2773" s="242"/>
      <c r="Q2773" s="234"/>
      <c r="R2773" s="235"/>
      <c r="S2773" s="232"/>
      <c r="T2773" s="234"/>
      <c r="U2773" s="234"/>
      <c r="V2773" s="235"/>
      <c r="W2773" s="232"/>
      <c r="X2773" s="232"/>
      <c r="Y2773" s="235"/>
      <c r="Z2773" s="232"/>
      <c r="AA2773" s="232"/>
      <c r="AB2773" s="232"/>
      <c r="AC2773" s="232"/>
      <c r="AD2773" s="269"/>
    </row>
    <row r="2774" spans="2:30">
      <c r="B2774" s="66" t="e">
        <f>LEFT(VLOOKUP(K2774,'TCon08 al 2019-02-26'!$A$1:$H$68,6,0),6)</f>
        <v>#N/A</v>
      </c>
      <c r="C2774" s="66" t="e">
        <f t="shared" si="187"/>
        <v>#N/A</v>
      </c>
      <c r="D2774" s="66" t="e">
        <f>VLOOKUP(K2774,'TCon08 al 2019-02-26'!$A$1:$H$68,8,0)</f>
        <v>#N/A</v>
      </c>
      <c r="E2774" s="221">
        <f t="shared" si="188"/>
        <v>1900</v>
      </c>
      <c r="F2774" s="66">
        <f t="shared" si="189"/>
        <v>0</v>
      </c>
      <c r="G2774" s="10" t="str">
        <f t="shared" si="190"/>
        <v>19000</v>
      </c>
      <c r="H2774" s="232"/>
      <c r="I2774" s="232"/>
      <c r="J2774" s="232"/>
      <c r="K2774" s="232"/>
      <c r="L2774" s="232"/>
      <c r="M2774" s="233"/>
      <c r="N2774" s="241"/>
      <c r="O2774" s="241"/>
      <c r="P2774" s="242"/>
      <c r="Q2774" s="234"/>
      <c r="R2774" s="235"/>
      <c r="S2774" s="232"/>
      <c r="T2774" s="234"/>
      <c r="U2774" s="234"/>
      <c r="V2774" s="235"/>
      <c r="W2774" s="232"/>
      <c r="X2774" s="232"/>
      <c r="Y2774" s="235"/>
      <c r="Z2774" s="232"/>
      <c r="AA2774" s="232"/>
      <c r="AB2774" s="232"/>
      <c r="AC2774" s="232"/>
      <c r="AD2774" s="269"/>
    </row>
    <row r="2775" spans="2:30">
      <c r="B2775" s="66" t="e">
        <f>LEFT(VLOOKUP(K2775,'TCon08 al 2019-02-26'!$A$1:$H$68,6,0),6)</f>
        <v>#N/A</v>
      </c>
      <c r="C2775" s="66" t="e">
        <f t="shared" si="187"/>
        <v>#N/A</v>
      </c>
      <c r="D2775" s="66" t="e">
        <f>VLOOKUP(K2775,'TCon08 al 2019-02-26'!$A$1:$H$68,8,0)</f>
        <v>#N/A</v>
      </c>
      <c r="E2775" s="221">
        <f t="shared" si="188"/>
        <v>1900</v>
      </c>
      <c r="F2775" s="66">
        <f t="shared" si="189"/>
        <v>0</v>
      </c>
      <c r="G2775" s="10" t="str">
        <f t="shared" si="190"/>
        <v>19000</v>
      </c>
      <c r="H2775" s="232"/>
      <c r="I2775" s="232"/>
      <c r="J2775" s="232"/>
      <c r="K2775" s="232"/>
      <c r="L2775" s="232"/>
      <c r="M2775" s="233"/>
      <c r="N2775" s="241"/>
      <c r="O2775" s="241"/>
      <c r="P2775" s="242"/>
      <c r="Q2775" s="234"/>
      <c r="R2775" s="235"/>
      <c r="S2775" s="232"/>
      <c r="T2775" s="234"/>
      <c r="U2775" s="234"/>
      <c r="V2775" s="235"/>
      <c r="W2775" s="232"/>
      <c r="X2775" s="232"/>
      <c r="Y2775" s="235"/>
      <c r="Z2775" s="232"/>
      <c r="AA2775" s="232"/>
      <c r="AB2775" s="232"/>
      <c r="AC2775" s="232"/>
      <c r="AD2775" s="269"/>
    </row>
    <row r="2776" spans="2:30">
      <c r="B2776" s="66" t="e">
        <f>LEFT(VLOOKUP(K2776,'TCon08 al 2019-02-26'!$A$1:$H$68,6,0),6)</f>
        <v>#N/A</v>
      </c>
      <c r="C2776" s="66" t="e">
        <f t="shared" si="187"/>
        <v>#N/A</v>
      </c>
      <c r="D2776" s="66" t="e">
        <f>VLOOKUP(K2776,'TCon08 al 2019-02-26'!$A$1:$H$68,8,0)</f>
        <v>#N/A</v>
      </c>
      <c r="E2776" s="221">
        <f t="shared" si="188"/>
        <v>1900</v>
      </c>
      <c r="F2776" s="66">
        <f t="shared" si="189"/>
        <v>0</v>
      </c>
      <c r="G2776" s="10" t="str">
        <f t="shared" si="190"/>
        <v>19000</v>
      </c>
      <c r="H2776" s="232"/>
      <c r="I2776" s="232"/>
      <c r="J2776" s="232"/>
      <c r="K2776" s="232"/>
      <c r="L2776" s="232"/>
      <c r="M2776" s="233"/>
      <c r="N2776" s="241"/>
      <c r="O2776" s="241"/>
      <c r="P2776" s="242"/>
      <c r="Q2776" s="234"/>
      <c r="R2776" s="235"/>
      <c r="S2776" s="232"/>
      <c r="T2776" s="234"/>
      <c r="U2776" s="234"/>
      <c r="V2776" s="235"/>
      <c r="W2776" s="232"/>
      <c r="X2776" s="232"/>
      <c r="Y2776" s="235"/>
      <c r="Z2776" s="232"/>
      <c r="AA2776" s="232"/>
      <c r="AB2776" s="232"/>
      <c r="AC2776" s="232"/>
      <c r="AD2776" s="269"/>
    </row>
    <row r="2777" spans="2:30">
      <c r="B2777" s="66" t="e">
        <f>LEFT(VLOOKUP(K2777,'TCon08 al 2019-02-26'!$A$1:$H$68,6,0),6)</f>
        <v>#N/A</v>
      </c>
      <c r="C2777" s="66" t="e">
        <f t="shared" si="187"/>
        <v>#N/A</v>
      </c>
      <c r="D2777" s="66" t="e">
        <f>VLOOKUP(K2777,'TCon08 al 2019-02-26'!$A$1:$H$68,8,0)</f>
        <v>#N/A</v>
      </c>
      <c r="E2777" s="221">
        <f t="shared" si="188"/>
        <v>1900</v>
      </c>
      <c r="F2777" s="66">
        <f t="shared" si="189"/>
        <v>0</v>
      </c>
      <c r="G2777" s="10" t="str">
        <f t="shared" si="190"/>
        <v>19000</v>
      </c>
      <c r="H2777" s="232"/>
      <c r="I2777" s="232"/>
      <c r="J2777" s="232"/>
      <c r="K2777" s="232"/>
      <c r="L2777" s="232"/>
      <c r="M2777" s="233"/>
      <c r="N2777" s="241"/>
      <c r="O2777" s="241"/>
      <c r="P2777" s="242"/>
      <c r="Q2777" s="234"/>
      <c r="R2777" s="235"/>
      <c r="S2777" s="232"/>
      <c r="T2777" s="234"/>
      <c r="U2777" s="234"/>
      <c r="V2777" s="235"/>
      <c r="W2777" s="232"/>
      <c r="X2777" s="232"/>
      <c r="Y2777" s="235"/>
      <c r="Z2777" s="232"/>
      <c r="AA2777" s="232"/>
      <c r="AB2777" s="232"/>
      <c r="AC2777" s="232"/>
      <c r="AD2777" s="269"/>
    </row>
    <row r="2778" spans="2:30">
      <c r="B2778" s="66" t="e">
        <f>LEFT(VLOOKUP(K2778,'TCon08 al 2019-02-26'!$A$1:$H$68,6,0),6)</f>
        <v>#N/A</v>
      </c>
      <c r="C2778" s="66" t="e">
        <f t="shared" si="187"/>
        <v>#N/A</v>
      </c>
      <c r="D2778" s="66" t="e">
        <f>VLOOKUP(K2778,'TCon08 al 2019-02-26'!$A$1:$H$68,8,0)</f>
        <v>#N/A</v>
      </c>
      <c r="E2778" s="221">
        <f t="shared" si="188"/>
        <v>1900</v>
      </c>
      <c r="F2778" s="66">
        <f t="shared" si="189"/>
        <v>0</v>
      </c>
      <c r="G2778" s="10" t="str">
        <f t="shared" si="190"/>
        <v>19000</v>
      </c>
      <c r="H2778" s="232"/>
      <c r="I2778" s="232"/>
      <c r="J2778" s="232"/>
      <c r="K2778" s="232"/>
      <c r="L2778" s="232"/>
      <c r="M2778" s="233"/>
      <c r="N2778" s="241"/>
      <c r="O2778" s="241"/>
      <c r="P2778" s="242"/>
      <c r="Q2778" s="234"/>
      <c r="R2778" s="235"/>
      <c r="S2778" s="232"/>
      <c r="T2778" s="234"/>
      <c r="U2778" s="234"/>
      <c r="V2778" s="235"/>
      <c r="W2778" s="232"/>
      <c r="X2778" s="232"/>
      <c r="Y2778" s="235"/>
      <c r="Z2778" s="232"/>
      <c r="AA2778" s="232"/>
      <c r="AB2778" s="232"/>
      <c r="AC2778" s="232"/>
      <c r="AD2778" s="269"/>
    </row>
    <row r="2779" spans="2:30">
      <c r="B2779" s="66" t="e">
        <f>LEFT(VLOOKUP(K2779,'TCon08 al 2019-02-26'!$A$1:$H$68,6,0),6)</f>
        <v>#N/A</v>
      </c>
      <c r="C2779" s="66" t="e">
        <f t="shared" si="187"/>
        <v>#N/A</v>
      </c>
      <c r="D2779" s="66" t="e">
        <f>VLOOKUP(K2779,'TCon08 al 2019-02-26'!$A$1:$H$68,8,0)</f>
        <v>#N/A</v>
      </c>
      <c r="E2779" s="221">
        <f t="shared" si="188"/>
        <v>1900</v>
      </c>
      <c r="F2779" s="66">
        <f t="shared" si="189"/>
        <v>0</v>
      </c>
      <c r="G2779" s="10" t="str">
        <f t="shared" si="190"/>
        <v>19000</v>
      </c>
      <c r="H2779" s="232"/>
      <c r="I2779" s="232"/>
      <c r="J2779" s="232"/>
      <c r="K2779" s="232"/>
      <c r="L2779" s="232"/>
      <c r="M2779" s="233"/>
      <c r="N2779" s="241"/>
      <c r="O2779" s="241"/>
      <c r="P2779" s="242"/>
      <c r="Q2779" s="234"/>
      <c r="R2779" s="235"/>
      <c r="S2779" s="232"/>
      <c r="T2779" s="234"/>
      <c r="U2779" s="234"/>
      <c r="V2779" s="235"/>
      <c r="W2779" s="232"/>
      <c r="X2779" s="232"/>
      <c r="Y2779" s="235"/>
      <c r="Z2779" s="232"/>
      <c r="AA2779" s="232"/>
      <c r="AB2779" s="232"/>
      <c r="AC2779" s="232"/>
      <c r="AD2779" s="269"/>
    </row>
    <row r="2780" spans="2:30">
      <c r="B2780" s="66" t="e">
        <f>LEFT(VLOOKUP(K2780,'TCon08 al 2019-02-26'!$A$1:$H$68,6,0),6)</f>
        <v>#N/A</v>
      </c>
      <c r="C2780" s="66" t="e">
        <f t="shared" si="187"/>
        <v>#N/A</v>
      </c>
      <c r="D2780" s="66" t="e">
        <f>VLOOKUP(K2780,'TCon08 al 2019-02-26'!$A$1:$H$68,8,0)</f>
        <v>#N/A</v>
      </c>
      <c r="E2780" s="221">
        <f t="shared" si="188"/>
        <v>1900</v>
      </c>
      <c r="F2780" s="66">
        <f t="shared" si="189"/>
        <v>0</v>
      </c>
      <c r="G2780" s="10" t="str">
        <f t="shared" si="190"/>
        <v>19000</v>
      </c>
      <c r="H2780" s="232"/>
      <c r="I2780" s="232"/>
      <c r="J2780" s="232"/>
      <c r="K2780" s="232"/>
      <c r="L2780" s="232"/>
      <c r="M2780" s="233"/>
      <c r="N2780" s="241"/>
      <c r="O2780" s="241"/>
      <c r="P2780" s="242"/>
      <c r="Q2780" s="234"/>
      <c r="R2780" s="235"/>
      <c r="S2780" s="232"/>
      <c r="T2780" s="234"/>
      <c r="U2780" s="234"/>
      <c r="V2780" s="235"/>
      <c r="W2780" s="232"/>
      <c r="X2780" s="232"/>
      <c r="Y2780" s="235"/>
      <c r="Z2780" s="232"/>
      <c r="AA2780" s="232"/>
      <c r="AB2780" s="232"/>
      <c r="AC2780" s="232"/>
      <c r="AD2780" s="269"/>
    </row>
    <row r="2781" spans="2:30">
      <c r="B2781" s="66" t="e">
        <f>LEFT(VLOOKUP(K2781,'TCon08 al 2019-02-26'!$A$1:$H$68,6,0),6)</f>
        <v>#N/A</v>
      </c>
      <c r="C2781" s="66" t="e">
        <f t="shared" si="187"/>
        <v>#N/A</v>
      </c>
      <c r="D2781" s="66" t="e">
        <f>VLOOKUP(K2781,'TCon08 al 2019-02-26'!$A$1:$H$68,8,0)</f>
        <v>#N/A</v>
      </c>
      <c r="E2781" s="221">
        <f t="shared" si="188"/>
        <v>1900</v>
      </c>
      <c r="F2781" s="66">
        <f t="shared" si="189"/>
        <v>0</v>
      </c>
      <c r="G2781" s="10" t="str">
        <f t="shared" si="190"/>
        <v>19000</v>
      </c>
      <c r="H2781" s="232"/>
      <c r="I2781" s="232"/>
      <c r="J2781" s="232"/>
      <c r="K2781" s="232"/>
      <c r="L2781" s="232"/>
      <c r="M2781" s="233"/>
      <c r="N2781" s="241"/>
      <c r="O2781" s="241"/>
      <c r="P2781" s="242"/>
      <c r="Q2781" s="234"/>
      <c r="R2781" s="235"/>
      <c r="S2781" s="232"/>
      <c r="T2781" s="234"/>
      <c r="U2781" s="234"/>
      <c r="V2781" s="235"/>
      <c r="W2781" s="232"/>
      <c r="X2781" s="232"/>
      <c r="Y2781" s="235"/>
      <c r="Z2781" s="232"/>
      <c r="AA2781" s="232"/>
      <c r="AB2781" s="232"/>
      <c r="AC2781" s="232"/>
      <c r="AD2781" s="269"/>
    </row>
    <row r="2782" spans="2:30">
      <c r="B2782" s="66" t="e">
        <f>LEFT(VLOOKUP(K2782,'TCon08 al 2019-02-26'!$A$1:$H$68,6,0),6)</f>
        <v>#N/A</v>
      </c>
      <c r="C2782" s="66" t="e">
        <f t="shared" si="187"/>
        <v>#N/A</v>
      </c>
      <c r="D2782" s="66" t="e">
        <f>VLOOKUP(K2782,'TCon08 al 2019-02-26'!$A$1:$H$68,8,0)</f>
        <v>#N/A</v>
      </c>
      <c r="E2782" s="221">
        <f t="shared" si="188"/>
        <v>1900</v>
      </c>
      <c r="F2782" s="66">
        <f t="shared" si="189"/>
        <v>0</v>
      </c>
      <c r="G2782" s="10" t="str">
        <f t="shared" si="190"/>
        <v>19000</v>
      </c>
      <c r="H2782" s="232"/>
      <c r="I2782" s="232"/>
      <c r="J2782" s="232"/>
      <c r="K2782" s="232"/>
      <c r="L2782" s="232"/>
      <c r="M2782" s="233"/>
      <c r="N2782" s="241"/>
      <c r="O2782" s="241"/>
      <c r="P2782" s="242"/>
      <c r="Q2782" s="234"/>
      <c r="R2782" s="235"/>
      <c r="S2782" s="232"/>
      <c r="T2782" s="234"/>
      <c r="U2782" s="234"/>
      <c r="V2782" s="235"/>
      <c r="W2782" s="232"/>
      <c r="X2782" s="232"/>
      <c r="Y2782" s="235"/>
      <c r="Z2782" s="232"/>
      <c r="AA2782" s="232"/>
      <c r="AB2782" s="232"/>
      <c r="AC2782" s="232"/>
      <c r="AD2782" s="269"/>
    </row>
    <row r="2783" spans="2:30">
      <c r="B2783" s="66" t="e">
        <f>LEFT(VLOOKUP(K2783,'TCon08 al 2019-02-26'!$A$1:$H$68,6,0),6)</f>
        <v>#N/A</v>
      </c>
      <c r="C2783" s="66" t="e">
        <f t="shared" si="187"/>
        <v>#N/A</v>
      </c>
      <c r="D2783" s="66" t="e">
        <f>VLOOKUP(K2783,'TCon08 al 2019-02-26'!$A$1:$H$68,8,0)</f>
        <v>#N/A</v>
      </c>
      <c r="E2783" s="221">
        <f t="shared" si="188"/>
        <v>1900</v>
      </c>
      <c r="F2783" s="66">
        <f t="shared" si="189"/>
        <v>0</v>
      </c>
      <c r="G2783" s="10" t="str">
        <f t="shared" si="190"/>
        <v>19000</v>
      </c>
      <c r="H2783" s="232"/>
      <c r="I2783" s="232"/>
      <c r="J2783" s="232"/>
      <c r="K2783" s="232"/>
      <c r="L2783" s="232"/>
      <c r="M2783" s="233"/>
      <c r="N2783" s="241"/>
      <c r="O2783" s="241"/>
      <c r="P2783" s="242"/>
      <c r="Q2783" s="234"/>
      <c r="R2783" s="235"/>
      <c r="S2783" s="232"/>
      <c r="T2783" s="234"/>
      <c r="U2783" s="234"/>
      <c r="V2783" s="235"/>
      <c r="W2783" s="232"/>
      <c r="X2783" s="232"/>
      <c r="Y2783" s="235"/>
      <c r="Z2783" s="232"/>
      <c r="AA2783" s="232"/>
      <c r="AB2783" s="232"/>
      <c r="AC2783" s="232"/>
      <c r="AD2783" s="269"/>
    </row>
    <row r="2784" spans="2:30">
      <c r="B2784" s="66" t="e">
        <f>LEFT(VLOOKUP(K2784,'TCon08 al 2019-02-26'!$A$1:$H$68,6,0),6)</f>
        <v>#N/A</v>
      </c>
      <c r="C2784" s="66" t="e">
        <f t="shared" si="187"/>
        <v>#N/A</v>
      </c>
      <c r="D2784" s="66" t="e">
        <f>VLOOKUP(K2784,'TCon08 al 2019-02-26'!$A$1:$H$68,8,0)</f>
        <v>#N/A</v>
      </c>
      <c r="E2784" s="221">
        <f t="shared" si="188"/>
        <v>1900</v>
      </c>
      <c r="F2784" s="66">
        <f t="shared" si="189"/>
        <v>0</v>
      </c>
      <c r="G2784" s="10" t="str">
        <f t="shared" si="190"/>
        <v>19000</v>
      </c>
      <c r="H2784" s="232"/>
      <c r="I2784" s="232"/>
      <c r="J2784" s="232"/>
      <c r="K2784" s="232"/>
      <c r="L2784" s="232"/>
      <c r="M2784" s="233"/>
      <c r="N2784" s="241"/>
      <c r="O2784" s="241"/>
      <c r="P2784" s="242"/>
      <c r="Q2784" s="234"/>
      <c r="R2784" s="235"/>
      <c r="S2784" s="232"/>
      <c r="T2784" s="234"/>
      <c r="U2784" s="234"/>
      <c r="V2784" s="235"/>
      <c r="W2784" s="232"/>
      <c r="X2784" s="232"/>
      <c r="Y2784" s="235"/>
      <c r="Z2784" s="232"/>
      <c r="AA2784" s="232"/>
      <c r="AB2784" s="232"/>
      <c r="AC2784" s="232"/>
      <c r="AD2784" s="269"/>
    </row>
    <row r="2785" spans="2:30">
      <c r="B2785" s="66" t="e">
        <f>LEFT(VLOOKUP(K2785,'TCon08 al 2019-02-26'!$A$1:$H$68,6,0),6)</f>
        <v>#N/A</v>
      </c>
      <c r="C2785" s="66" t="e">
        <f t="shared" si="187"/>
        <v>#N/A</v>
      </c>
      <c r="D2785" s="66" t="e">
        <f>VLOOKUP(K2785,'TCon08 al 2019-02-26'!$A$1:$H$68,8,0)</f>
        <v>#N/A</v>
      </c>
      <c r="E2785" s="221">
        <f t="shared" si="188"/>
        <v>1900</v>
      </c>
      <c r="F2785" s="66">
        <f t="shared" si="189"/>
        <v>0</v>
      </c>
      <c r="G2785" s="10" t="str">
        <f t="shared" si="190"/>
        <v>19000</v>
      </c>
      <c r="H2785" s="232"/>
      <c r="I2785" s="232"/>
      <c r="J2785" s="232"/>
      <c r="K2785" s="232"/>
      <c r="L2785" s="232"/>
      <c r="M2785" s="233"/>
      <c r="N2785" s="241"/>
      <c r="O2785" s="241"/>
      <c r="P2785" s="242"/>
      <c r="Q2785" s="234"/>
      <c r="R2785" s="235"/>
      <c r="S2785" s="232"/>
      <c r="T2785" s="234"/>
      <c r="U2785" s="234"/>
      <c r="V2785" s="235"/>
      <c r="W2785" s="232"/>
      <c r="X2785" s="232"/>
      <c r="Y2785" s="235"/>
      <c r="Z2785" s="232"/>
      <c r="AA2785" s="232"/>
      <c r="AB2785" s="232"/>
      <c r="AC2785" s="232"/>
      <c r="AD2785" s="269"/>
    </row>
    <row r="2786" spans="2:30">
      <c r="B2786" s="66" t="e">
        <f>LEFT(VLOOKUP(K2786,'TCon08 al 2019-02-26'!$A$1:$H$68,6,0),6)</f>
        <v>#N/A</v>
      </c>
      <c r="C2786" s="66" t="e">
        <f t="shared" si="187"/>
        <v>#N/A</v>
      </c>
      <c r="D2786" s="66" t="e">
        <f>VLOOKUP(K2786,'TCon08 al 2019-02-26'!$A$1:$H$68,8,0)</f>
        <v>#N/A</v>
      </c>
      <c r="E2786" s="221">
        <f t="shared" si="188"/>
        <v>1900</v>
      </c>
      <c r="F2786" s="66">
        <f t="shared" si="189"/>
        <v>0</v>
      </c>
      <c r="G2786" s="10" t="str">
        <f t="shared" si="190"/>
        <v>19000</v>
      </c>
      <c r="H2786" s="232"/>
      <c r="I2786" s="232"/>
      <c r="J2786" s="232"/>
      <c r="K2786" s="232"/>
      <c r="L2786" s="232"/>
      <c r="M2786" s="233"/>
      <c r="N2786" s="241"/>
      <c r="O2786" s="241"/>
      <c r="P2786" s="242"/>
      <c r="Q2786" s="234"/>
      <c r="R2786" s="235"/>
      <c r="S2786" s="232"/>
      <c r="T2786" s="234"/>
      <c r="U2786" s="234"/>
      <c r="V2786" s="235"/>
      <c r="W2786" s="232"/>
      <c r="X2786" s="232"/>
      <c r="Y2786" s="235"/>
      <c r="Z2786" s="232"/>
      <c r="AA2786" s="232"/>
      <c r="AB2786" s="232"/>
      <c r="AC2786" s="232"/>
      <c r="AD2786" s="269"/>
    </row>
    <row r="2787" spans="2:30">
      <c r="B2787" s="66" t="e">
        <f>LEFT(VLOOKUP(K2787,'TCon08 al 2019-02-26'!$A$1:$H$68,6,0),6)</f>
        <v>#N/A</v>
      </c>
      <c r="C2787" s="66" t="e">
        <f t="shared" si="187"/>
        <v>#N/A</v>
      </c>
      <c r="D2787" s="66" t="e">
        <f>VLOOKUP(K2787,'TCon08 al 2019-02-26'!$A$1:$H$68,8,0)</f>
        <v>#N/A</v>
      </c>
      <c r="E2787" s="221">
        <f t="shared" si="188"/>
        <v>1900</v>
      </c>
      <c r="F2787" s="66">
        <f t="shared" si="189"/>
        <v>0</v>
      </c>
      <c r="G2787" s="10" t="str">
        <f t="shared" si="190"/>
        <v>19000</v>
      </c>
      <c r="H2787" s="232"/>
      <c r="I2787" s="232"/>
      <c r="J2787" s="232"/>
      <c r="K2787" s="232"/>
      <c r="L2787" s="232"/>
      <c r="M2787" s="233"/>
      <c r="N2787" s="241"/>
      <c r="O2787" s="241"/>
      <c r="P2787" s="242"/>
      <c r="Q2787" s="234"/>
      <c r="R2787" s="235"/>
      <c r="S2787" s="232"/>
      <c r="T2787" s="234"/>
      <c r="U2787" s="234"/>
      <c r="V2787" s="235"/>
      <c r="W2787" s="232"/>
      <c r="X2787" s="232"/>
      <c r="Y2787" s="235"/>
      <c r="Z2787" s="232"/>
      <c r="AA2787" s="232"/>
      <c r="AB2787" s="232"/>
      <c r="AC2787" s="232"/>
      <c r="AD2787" s="269"/>
    </row>
    <row r="2788" spans="2:30">
      <c r="B2788" s="66" t="e">
        <f>LEFT(VLOOKUP(K2788,'TCon08 al 2019-02-26'!$A$1:$H$68,6,0),6)</f>
        <v>#N/A</v>
      </c>
      <c r="C2788" s="66" t="e">
        <f t="shared" si="187"/>
        <v>#N/A</v>
      </c>
      <c r="D2788" s="66" t="e">
        <f>VLOOKUP(K2788,'TCon08 al 2019-02-26'!$A$1:$H$68,8,0)</f>
        <v>#N/A</v>
      </c>
      <c r="E2788" s="221">
        <f t="shared" si="188"/>
        <v>1900</v>
      </c>
      <c r="F2788" s="66">
        <f t="shared" si="189"/>
        <v>0</v>
      </c>
      <c r="G2788" s="10" t="str">
        <f t="shared" si="190"/>
        <v>19000</v>
      </c>
      <c r="H2788" s="232"/>
      <c r="I2788" s="232"/>
      <c r="J2788" s="232"/>
      <c r="K2788" s="232"/>
      <c r="L2788" s="232"/>
      <c r="M2788" s="233"/>
      <c r="N2788" s="241"/>
      <c r="O2788" s="241"/>
      <c r="P2788" s="242"/>
      <c r="Q2788" s="234"/>
      <c r="R2788" s="235"/>
      <c r="S2788" s="232"/>
      <c r="T2788" s="234"/>
      <c r="U2788" s="234"/>
      <c r="V2788" s="235"/>
      <c r="W2788" s="232"/>
      <c r="X2788" s="232"/>
      <c r="Y2788" s="235"/>
      <c r="Z2788" s="232"/>
      <c r="AA2788" s="232"/>
      <c r="AB2788" s="232"/>
      <c r="AC2788" s="232"/>
      <c r="AD2788" s="269"/>
    </row>
    <row r="2789" spans="2:30">
      <c r="B2789" s="66" t="e">
        <f>LEFT(VLOOKUP(K2789,'TCon08 al 2019-02-26'!$A$1:$H$68,6,0),6)</f>
        <v>#N/A</v>
      </c>
      <c r="C2789" s="66" t="e">
        <f t="shared" si="187"/>
        <v>#N/A</v>
      </c>
      <c r="D2789" s="66" t="e">
        <f>VLOOKUP(K2789,'TCon08 al 2019-02-26'!$A$1:$H$68,8,0)</f>
        <v>#N/A</v>
      </c>
      <c r="E2789" s="221">
        <f t="shared" si="188"/>
        <v>1900</v>
      </c>
      <c r="F2789" s="66">
        <f t="shared" si="189"/>
        <v>0</v>
      </c>
      <c r="G2789" s="10" t="str">
        <f t="shared" si="190"/>
        <v>19000</v>
      </c>
      <c r="H2789" s="232"/>
      <c r="I2789" s="232"/>
      <c r="J2789" s="232"/>
      <c r="K2789" s="232"/>
      <c r="L2789" s="232"/>
      <c r="M2789" s="233"/>
      <c r="N2789" s="241"/>
      <c r="O2789" s="241"/>
      <c r="P2789" s="242"/>
      <c r="Q2789" s="234"/>
      <c r="R2789" s="235"/>
      <c r="S2789" s="232"/>
      <c r="T2789" s="234"/>
      <c r="U2789" s="234"/>
      <c r="V2789" s="235"/>
      <c r="W2789" s="232"/>
      <c r="X2789" s="232"/>
      <c r="Y2789" s="235"/>
      <c r="Z2789" s="232"/>
      <c r="AA2789" s="232"/>
      <c r="AB2789" s="232"/>
      <c r="AC2789" s="232"/>
      <c r="AD2789" s="269"/>
    </row>
    <row r="2790" spans="2:30">
      <c r="B2790" s="66" t="e">
        <f>LEFT(VLOOKUP(K2790,'TCon08 al 2019-02-26'!$A$1:$H$68,6,0),6)</f>
        <v>#N/A</v>
      </c>
      <c r="C2790" s="66" t="e">
        <f t="shared" si="187"/>
        <v>#N/A</v>
      </c>
      <c r="D2790" s="66" t="e">
        <f>VLOOKUP(K2790,'TCon08 al 2019-02-26'!$A$1:$H$68,8,0)</f>
        <v>#N/A</v>
      </c>
      <c r="E2790" s="221">
        <f t="shared" si="188"/>
        <v>1900</v>
      </c>
      <c r="F2790" s="66">
        <f t="shared" si="189"/>
        <v>0</v>
      </c>
      <c r="G2790" s="10" t="str">
        <f t="shared" si="190"/>
        <v>19000</v>
      </c>
      <c r="H2790" s="232"/>
      <c r="I2790" s="232"/>
      <c r="J2790" s="232"/>
      <c r="K2790" s="232"/>
      <c r="L2790" s="232"/>
      <c r="M2790" s="233"/>
      <c r="N2790" s="241"/>
      <c r="O2790" s="241"/>
      <c r="P2790" s="242"/>
      <c r="Q2790" s="234"/>
      <c r="R2790" s="235"/>
      <c r="S2790" s="232"/>
      <c r="T2790" s="234"/>
      <c r="U2790" s="234"/>
      <c r="V2790" s="235"/>
      <c r="W2790" s="232"/>
      <c r="X2790" s="232"/>
      <c r="Y2790" s="235"/>
      <c r="Z2790" s="232"/>
      <c r="AA2790" s="232"/>
      <c r="AB2790" s="232"/>
      <c r="AC2790" s="232"/>
      <c r="AD2790" s="269"/>
    </row>
    <row r="2791" spans="2:30">
      <c r="B2791" s="66" t="e">
        <f>LEFT(VLOOKUP(K2791,'TCon08 al 2019-02-26'!$A$1:$H$68,6,0),6)</f>
        <v>#N/A</v>
      </c>
      <c r="C2791" s="66" t="e">
        <f t="shared" si="187"/>
        <v>#N/A</v>
      </c>
      <c r="D2791" s="66" t="e">
        <f>VLOOKUP(K2791,'TCon08 al 2019-02-26'!$A$1:$H$68,8,0)</f>
        <v>#N/A</v>
      </c>
      <c r="E2791" s="221">
        <f t="shared" si="188"/>
        <v>1900</v>
      </c>
      <c r="F2791" s="66">
        <f t="shared" si="189"/>
        <v>0</v>
      </c>
      <c r="G2791" s="10" t="str">
        <f t="shared" si="190"/>
        <v>19000</v>
      </c>
      <c r="H2791" s="232"/>
      <c r="I2791" s="232"/>
      <c r="J2791" s="232"/>
      <c r="K2791" s="232"/>
      <c r="L2791" s="232"/>
      <c r="M2791" s="233"/>
      <c r="N2791" s="241"/>
      <c r="O2791" s="241"/>
      <c r="P2791" s="242"/>
      <c r="Q2791" s="234"/>
      <c r="R2791" s="235"/>
      <c r="S2791" s="232"/>
      <c r="T2791" s="234"/>
      <c r="U2791" s="234"/>
      <c r="V2791" s="235"/>
      <c r="W2791" s="232"/>
      <c r="X2791" s="232"/>
      <c r="Y2791" s="235"/>
      <c r="Z2791" s="232"/>
      <c r="AA2791" s="232"/>
      <c r="AB2791" s="232"/>
      <c r="AC2791" s="232"/>
      <c r="AD2791" s="269"/>
    </row>
    <row r="2792" spans="2:30">
      <c r="B2792" s="66" t="e">
        <f>LEFT(VLOOKUP(K2792,'TCon08 al 2019-02-26'!$A$1:$H$68,6,0),6)</f>
        <v>#N/A</v>
      </c>
      <c r="C2792" s="66" t="e">
        <f t="shared" si="187"/>
        <v>#N/A</v>
      </c>
      <c r="D2792" s="66" t="e">
        <f>VLOOKUP(K2792,'TCon08 al 2019-02-26'!$A$1:$H$68,8,0)</f>
        <v>#N/A</v>
      </c>
      <c r="E2792" s="221">
        <f t="shared" si="188"/>
        <v>1900</v>
      </c>
      <c r="F2792" s="66">
        <f t="shared" si="189"/>
        <v>0</v>
      </c>
      <c r="G2792" s="10" t="str">
        <f t="shared" si="190"/>
        <v>19000</v>
      </c>
      <c r="H2792" s="232"/>
      <c r="I2792" s="232"/>
      <c r="J2792" s="232"/>
      <c r="K2792" s="232"/>
      <c r="L2792" s="232"/>
      <c r="M2792" s="233"/>
      <c r="N2792" s="241"/>
      <c r="O2792" s="241"/>
      <c r="P2792" s="242"/>
      <c r="Q2792" s="234"/>
      <c r="R2792" s="235"/>
      <c r="S2792" s="232"/>
      <c r="T2792" s="234"/>
      <c r="U2792" s="234"/>
      <c r="V2792" s="235"/>
      <c r="W2792" s="232"/>
      <c r="X2792" s="232"/>
      <c r="Y2792" s="235"/>
      <c r="Z2792" s="232"/>
      <c r="AA2792" s="232"/>
      <c r="AB2792" s="232"/>
      <c r="AC2792" s="232"/>
      <c r="AD2792" s="269"/>
    </row>
    <row r="2793" spans="2:30">
      <c r="B2793" s="66" t="e">
        <f>LEFT(VLOOKUP(K2793,'TCon08 al 2019-02-26'!$A$1:$H$68,6,0),6)</f>
        <v>#N/A</v>
      </c>
      <c r="C2793" s="66" t="e">
        <f t="shared" si="187"/>
        <v>#N/A</v>
      </c>
      <c r="D2793" s="66" t="e">
        <f>VLOOKUP(K2793,'TCon08 al 2019-02-26'!$A$1:$H$68,8,0)</f>
        <v>#N/A</v>
      </c>
      <c r="E2793" s="221">
        <f t="shared" si="188"/>
        <v>1900</v>
      </c>
      <c r="F2793" s="66">
        <f t="shared" si="189"/>
        <v>0</v>
      </c>
      <c r="G2793" s="10" t="str">
        <f t="shared" si="190"/>
        <v>19000</v>
      </c>
      <c r="H2793" s="232"/>
      <c r="I2793" s="232"/>
      <c r="J2793" s="232"/>
      <c r="K2793" s="232"/>
      <c r="L2793" s="232"/>
      <c r="M2793" s="233"/>
      <c r="N2793" s="241"/>
      <c r="O2793" s="241"/>
      <c r="P2793" s="242"/>
      <c r="Q2793" s="234"/>
      <c r="R2793" s="235"/>
      <c r="S2793" s="232"/>
      <c r="T2793" s="234"/>
      <c r="U2793" s="234"/>
      <c r="V2793" s="235"/>
      <c r="W2793" s="232"/>
      <c r="X2793" s="232"/>
      <c r="Y2793" s="235"/>
      <c r="Z2793" s="232"/>
      <c r="AA2793" s="232"/>
      <c r="AB2793" s="232"/>
      <c r="AC2793" s="232"/>
      <c r="AD2793" s="269"/>
    </row>
    <row r="2794" spans="2:30">
      <c r="B2794" s="66" t="e">
        <f>LEFT(VLOOKUP(K2794,'TCon08 al 2019-02-26'!$A$1:$H$68,6,0),6)</f>
        <v>#N/A</v>
      </c>
      <c r="C2794" s="66" t="e">
        <f t="shared" si="187"/>
        <v>#N/A</v>
      </c>
      <c r="D2794" s="66" t="e">
        <f>VLOOKUP(K2794,'TCon08 al 2019-02-26'!$A$1:$H$68,8,0)</f>
        <v>#N/A</v>
      </c>
      <c r="E2794" s="221">
        <f t="shared" si="188"/>
        <v>1900</v>
      </c>
      <c r="F2794" s="66">
        <f t="shared" si="189"/>
        <v>0</v>
      </c>
      <c r="G2794" s="10" t="str">
        <f t="shared" si="190"/>
        <v>19000</v>
      </c>
      <c r="H2794" s="232"/>
      <c r="I2794" s="232"/>
      <c r="J2794" s="232"/>
      <c r="K2794" s="232"/>
      <c r="L2794" s="232"/>
      <c r="M2794" s="233"/>
      <c r="N2794" s="241"/>
      <c r="O2794" s="241"/>
      <c r="P2794" s="242"/>
      <c r="Q2794" s="234"/>
      <c r="R2794" s="235"/>
      <c r="S2794" s="232"/>
      <c r="T2794" s="234"/>
      <c r="U2794" s="234"/>
      <c r="V2794" s="235"/>
      <c r="W2794" s="232"/>
      <c r="X2794" s="232"/>
      <c r="Y2794" s="235"/>
      <c r="Z2794" s="232"/>
      <c r="AA2794" s="232"/>
      <c r="AB2794" s="232"/>
      <c r="AC2794" s="232"/>
      <c r="AD2794" s="269"/>
    </row>
    <row r="2795" spans="2:30">
      <c r="B2795" s="66" t="e">
        <f>LEFT(VLOOKUP(K2795,'TCon08 al 2019-02-26'!$A$1:$H$68,6,0),6)</f>
        <v>#N/A</v>
      </c>
      <c r="C2795" s="66" t="e">
        <f t="shared" si="187"/>
        <v>#N/A</v>
      </c>
      <c r="D2795" s="66" t="e">
        <f>VLOOKUP(K2795,'TCon08 al 2019-02-26'!$A$1:$H$68,8,0)</f>
        <v>#N/A</v>
      </c>
      <c r="E2795" s="221">
        <f t="shared" si="188"/>
        <v>1900</v>
      </c>
      <c r="F2795" s="66">
        <f t="shared" si="189"/>
        <v>0</v>
      </c>
      <c r="G2795" s="10" t="str">
        <f t="shared" si="190"/>
        <v>19000</v>
      </c>
      <c r="H2795" s="232"/>
      <c r="I2795" s="232"/>
      <c r="J2795" s="232"/>
      <c r="K2795" s="232"/>
      <c r="L2795" s="232"/>
      <c r="M2795" s="233"/>
      <c r="N2795" s="241"/>
      <c r="O2795" s="241"/>
      <c r="P2795" s="242"/>
      <c r="Q2795" s="234"/>
      <c r="R2795" s="235"/>
      <c r="S2795" s="232"/>
      <c r="T2795" s="234"/>
      <c r="U2795" s="234"/>
      <c r="V2795" s="235"/>
      <c r="W2795" s="232"/>
      <c r="X2795" s="232"/>
      <c r="Y2795" s="235"/>
      <c r="Z2795" s="232"/>
      <c r="AA2795" s="232"/>
      <c r="AB2795" s="232"/>
      <c r="AC2795" s="232"/>
      <c r="AD2795" s="269"/>
    </row>
    <row r="2796" spans="2:30">
      <c r="B2796" s="66" t="e">
        <f>LEFT(VLOOKUP(K2796,'TCon08 al 2019-02-26'!$A$1:$H$68,6,0),6)</f>
        <v>#N/A</v>
      </c>
      <c r="C2796" s="66" t="e">
        <f t="shared" si="187"/>
        <v>#N/A</v>
      </c>
      <c r="D2796" s="66" t="e">
        <f>VLOOKUP(K2796,'TCon08 al 2019-02-26'!$A$1:$H$68,8,0)</f>
        <v>#N/A</v>
      </c>
      <c r="E2796" s="221">
        <f t="shared" si="188"/>
        <v>1900</v>
      </c>
      <c r="F2796" s="66">
        <f t="shared" si="189"/>
        <v>0</v>
      </c>
      <c r="G2796" s="10" t="str">
        <f t="shared" si="190"/>
        <v>19000</v>
      </c>
      <c r="H2796" s="232"/>
      <c r="I2796" s="232"/>
      <c r="J2796" s="232"/>
      <c r="K2796" s="232"/>
      <c r="L2796" s="232"/>
      <c r="M2796" s="233"/>
      <c r="N2796" s="241"/>
      <c r="O2796" s="241"/>
      <c r="P2796" s="242"/>
      <c r="Q2796" s="234"/>
      <c r="R2796" s="235"/>
      <c r="S2796" s="232"/>
      <c r="T2796" s="234"/>
      <c r="U2796" s="234"/>
      <c r="V2796" s="235"/>
      <c r="W2796" s="232"/>
      <c r="X2796" s="232"/>
      <c r="Y2796" s="235"/>
      <c r="Z2796" s="232"/>
      <c r="AA2796" s="232"/>
      <c r="AB2796" s="232"/>
      <c r="AC2796" s="232"/>
      <c r="AD2796" s="269"/>
    </row>
    <row r="2797" spans="2:30">
      <c r="B2797" s="66" t="e">
        <f>LEFT(VLOOKUP(K2797,'TCon08 al 2019-02-26'!$A$1:$H$68,6,0),6)</f>
        <v>#N/A</v>
      </c>
      <c r="C2797" s="66" t="e">
        <f t="shared" si="187"/>
        <v>#N/A</v>
      </c>
      <c r="D2797" s="66" t="e">
        <f>VLOOKUP(K2797,'TCon08 al 2019-02-26'!$A$1:$H$68,8,0)</f>
        <v>#N/A</v>
      </c>
      <c r="E2797" s="221">
        <f t="shared" si="188"/>
        <v>1900</v>
      </c>
      <c r="F2797" s="66">
        <f t="shared" si="189"/>
        <v>0</v>
      </c>
      <c r="G2797" s="10" t="str">
        <f t="shared" si="190"/>
        <v>19000</v>
      </c>
      <c r="H2797" s="232"/>
      <c r="I2797" s="232"/>
      <c r="J2797" s="232"/>
      <c r="K2797" s="232"/>
      <c r="L2797" s="232"/>
      <c r="M2797" s="233"/>
      <c r="N2797" s="241"/>
      <c r="O2797" s="241"/>
      <c r="P2797" s="242"/>
      <c r="Q2797" s="234"/>
      <c r="R2797" s="235"/>
      <c r="S2797" s="232"/>
      <c r="T2797" s="234"/>
      <c r="U2797" s="234"/>
      <c r="V2797" s="235"/>
      <c r="W2797" s="232"/>
      <c r="X2797" s="232"/>
      <c r="Y2797" s="235"/>
      <c r="Z2797" s="232"/>
      <c r="AA2797" s="232"/>
      <c r="AB2797" s="232"/>
      <c r="AC2797" s="232"/>
      <c r="AD2797" s="269"/>
    </row>
    <row r="2798" spans="2:30">
      <c r="B2798" s="66" t="e">
        <f>LEFT(VLOOKUP(K2798,'TCon08 al 2019-02-26'!$A$1:$H$68,6,0),6)</f>
        <v>#N/A</v>
      </c>
      <c r="C2798" s="66" t="e">
        <f t="shared" si="187"/>
        <v>#N/A</v>
      </c>
      <c r="D2798" s="66" t="e">
        <f>VLOOKUP(K2798,'TCon08 al 2019-02-26'!$A$1:$H$68,8,0)</f>
        <v>#N/A</v>
      </c>
      <c r="E2798" s="221">
        <f t="shared" si="188"/>
        <v>1900</v>
      </c>
      <c r="F2798" s="66">
        <f t="shared" si="189"/>
        <v>0</v>
      </c>
      <c r="G2798" s="10" t="str">
        <f t="shared" si="190"/>
        <v>19000</v>
      </c>
      <c r="H2798" s="232"/>
      <c r="I2798" s="232"/>
      <c r="J2798" s="232"/>
      <c r="K2798" s="232"/>
      <c r="L2798" s="232"/>
      <c r="M2798" s="233"/>
      <c r="N2798" s="241"/>
      <c r="O2798" s="241"/>
      <c r="P2798" s="242"/>
      <c r="Q2798" s="234"/>
      <c r="R2798" s="235"/>
      <c r="S2798" s="232"/>
      <c r="T2798" s="234"/>
      <c r="U2798" s="234"/>
      <c r="V2798" s="235"/>
      <c r="W2798" s="232"/>
      <c r="X2798" s="232"/>
      <c r="Y2798" s="235"/>
      <c r="Z2798" s="232"/>
      <c r="AA2798" s="232"/>
      <c r="AB2798" s="232"/>
      <c r="AC2798" s="232"/>
      <c r="AD2798" s="269"/>
    </row>
    <row r="2799" spans="2:30">
      <c r="B2799" s="66" t="e">
        <f>LEFT(VLOOKUP(K2799,'TCon08 al 2019-02-26'!$A$1:$H$68,6,0),6)</f>
        <v>#N/A</v>
      </c>
      <c r="C2799" s="66" t="e">
        <f t="shared" si="187"/>
        <v>#N/A</v>
      </c>
      <c r="D2799" s="66" t="e">
        <f>VLOOKUP(K2799,'TCon08 al 2019-02-26'!$A$1:$H$68,8,0)</f>
        <v>#N/A</v>
      </c>
      <c r="E2799" s="221">
        <f t="shared" si="188"/>
        <v>1900</v>
      </c>
      <c r="F2799" s="66">
        <f t="shared" si="189"/>
        <v>0</v>
      </c>
      <c r="G2799" s="10" t="str">
        <f t="shared" si="190"/>
        <v>19000</v>
      </c>
      <c r="H2799" s="232"/>
      <c r="I2799" s="232"/>
      <c r="J2799" s="232"/>
      <c r="K2799" s="232"/>
      <c r="L2799" s="232"/>
      <c r="M2799" s="233"/>
      <c r="N2799" s="241"/>
      <c r="O2799" s="241"/>
      <c r="P2799" s="242"/>
      <c r="Q2799" s="234"/>
      <c r="R2799" s="235"/>
      <c r="S2799" s="232"/>
      <c r="T2799" s="234"/>
      <c r="U2799" s="234"/>
      <c r="V2799" s="235"/>
      <c r="W2799" s="232"/>
      <c r="X2799" s="232"/>
      <c r="Y2799" s="235"/>
      <c r="Z2799" s="232"/>
      <c r="AA2799" s="232"/>
      <c r="AB2799" s="232"/>
      <c r="AC2799" s="232"/>
      <c r="AD2799" s="269"/>
    </row>
    <row r="2800" spans="2:30">
      <c r="B2800" s="66" t="e">
        <f>LEFT(VLOOKUP(K2800,'TCon08 al 2019-02-26'!$A$1:$H$68,6,0),6)</f>
        <v>#N/A</v>
      </c>
      <c r="C2800" s="66" t="e">
        <f t="shared" si="187"/>
        <v>#N/A</v>
      </c>
      <c r="D2800" s="66" t="e">
        <f>VLOOKUP(K2800,'TCon08 al 2019-02-26'!$A$1:$H$68,8,0)</f>
        <v>#N/A</v>
      </c>
      <c r="E2800" s="221">
        <f t="shared" si="188"/>
        <v>1900</v>
      </c>
      <c r="F2800" s="66">
        <f t="shared" si="189"/>
        <v>0</v>
      </c>
      <c r="G2800" s="10" t="str">
        <f t="shared" si="190"/>
        <v>19000</v>
      </c>
      <c r="H2800" s="232"/>
      <c r="I2800" s="232"/>
      <c r="J2800" s="232"/>
      <c r="K2800" s="232"/>
      <c r="L2800" s="232"/>
      <c r="M2800" s="233"/>
      <c r="N2800" s="241"/>
      <c r="O2800" s="241"/>
      <c r="P2800" s="242"/>
      <c r="Q2800" s="234"/>
      <c r="R2800" s="235"/>
      <c r="S2800" s="232"/>
      <c r="T2800" s="234"/>
      <c r="U2800" s="234"/>
      <c r="V2800" s="235"/>
      <c r="W2800" s="232"/>
      <c r="X2800" s="232"/>
      <c r="Y2800" s="235"/>
      <c r="Z2800" s="232"/>
      <c r="AA2800" s="232"/>
      <c r="AB2800" s="232"/>
      <c r="AC2800" s="232"/>
      <c r="AD2800" s="269"/>
    </row>
    <row r="2801" spans="2:30">
      <c r="B2801" s="66" t="e">
        <f>LEFT(VLOOKUP(K2801,'TCon08 al 2019-02-26'!$A$1:$H$68,6,0),6)</f>
        <v>#N/A</v>
      </c>
      <c r="C2801" s="66" t="e">
        <f t="shared" si="187"/>
        <v>#N/A</v>
      </c>
      <c r="D2801" s="66" t="e">
        <f>VLOOKUP(K2801,'TCon08 al 2019-02-26'!$A$1:$H$68,8,0)</f>
        <v>#N/A</v>
      </c>
      <c r="E2801" s="221">
        <f t="shared" si="188"/>
        <v>1900</v>
      </c>
      <c r="F2801" s="66">
        <f t="shared" si="189"/>
        <v>0</v>
      </c>
      <c r="G2801" s="10" t="str">
        <f t="shared" si="190"/>
        <v>19000</v>
      </c>
      <c r="H2801" s="232"/>
      <c r="I2801" s="232"/>
      <c r="J2801" s="232"/>
      <c r="K2801" s="232"/>
      <c r="L2801" s="232"/>
      <c r="M2801" s="233"/>
      <c r="N2801" s="241"/>
      <c r="O2801" s="241"/>
      <c r="P2801" s="242"/>
      <c r="Q2801" s="234"/>
      <c r="R2801" s="235"/>
      <c r="S2801" s="232"/>
      <c r="T2801" s="234"/>
      <c r="U2801" s="234"/>
      <c r="V2801" s="235"/>
      <c r="W2801" s="232"/>
      <c r="X2801" s="232"/>
      <c r="Y2801" s="235"/>
      <c r="Z2801" s="232"/>
      <c r="AA2801" s="232"/>
      <c r="AB2801" s="232"/>
      <c r="AC2801" s="232"/>
      <c r="AD2801" s="269"/>
    </row>
    <row r="2802" spans="2:30">
      <c r="B2802" s="66" t="e">
        <f>LEFT(VLOOKUP(K2802,'TCon08 al 2019-02-26'!$A$1:$H$68,6,0),6)</f>
        <v>#N/A</v>
      </c>
      <c r="C2802" s="66" t="e">
        <f t="shared" si="187"/>
        <v>#N/A</v>
      </c>
      <c r="D2802" s="66" t="e">
        <f>VLOOKUP(K2802,'TCon08 al 2019-02-26'!$A$1:$H$68,8,0)</f>
        <v>#N/A</v>
      </c>
      <c r="E2802" s="221">
        <f t="shared" si="188"/>
        <v>1900</v>
      </c>
      <c r="F2802" s="66">
        <f t="shared" si="189"/>
        <v>0</v>
      </c>
      <c r="G2802" s="10" t="str">
        <f t="shared" si="190"/>
        <v>19000</v>
      </c>
      <c r="H2802" s="232"/>
      <c r="I2802" s="232"/>
      <c r="J2802" s="232"/>
      <c r="K2802" s="232"/>
      <c r="L2802" s="232"/>
      <c r="M2802" s="233"/>
      <c r="N2802" s="241"/>
      <c r="O2802" s="241"/>
      <c r="P2802" s="242"/>
      <c r="Q2802" s="234"/>
      <c r="R2802" s="235"/>
      <c r="S2802" s="232"/>
      <c r="T2802" s="234"/>
      <c r="U2802" s="234"/>
      <c r="V2802" s="235"/>
      <c r="W2802" s="232"/>
      <c r="X2802" s="232"/>
      <c r="Y2802" s="235"/>
      <c r="Z2802" s="232"/>
      <c r="AA2802" s="232"/>
      <c r="AB2802" s="232"/>
      <c r="AC2802" s="232"/>
      <c r="AD2802" s="269"/>
    </row>
    <row r="2803" spans="2:30">
      <c r="B2803" s="66" t="e">
        <f>LEFT(VLOOKUP(K2803,'TCon08 al 2019-02-26'!$A$1:$H$68,6,0),6)</f>
        <v>#N/A</v>
      </c>
      <c r="C2803" s="66" t="e">
        <f t="shared" si="187"/>
        <v>#N/A</v>
      </c>
      <c r="D2803" s="66" t="e">
        <f>VLOOKUP(K2803,'TCon08 al 2019-02-26'!$A$1:$H$68,8,0)</f>
        <v>#N/A</v>
      </c>
      <c r="E2803" s="221">
        <f t="shared" si="188"/>
        <v>1900</v>
      </c>
      <c r="F2803" s="66">
        <f t="shared" si="189"/>
        <v>0</v>
      </c>
      <c r="G2803" s="10" t="str">
        <f t="shared" si="190"/>
        <v>19000</v>
      </c>
      <c r="H2803" s="232"/>
      <c r="I2803" s="232"/>
      <c r="J2803" s="232"/>
      <c r="K2803" s="232"/>
      <c r="L2803" s="232"/>
      <c r="M2803" s="233"/>
      <c r="N2803" s="241"/>
      <c r="O2803" s="241"/>
      <c r="P2803" s="242"/>
      <c r="Q2803" s="234"/>
      <c r="R2803" s="235"/>
      <c r="S2803" s="232"/>
      <c r="T2803" s="234"/>
      <c r="U2803" s="234"/>
      <c r="V2803" s="235"/>
      <c r="W2803" s="232"/>
      <c r="X2803" s="232"/>
      <c r="Y2803" s="235"/>
      <c r="Z2803" s="232"/>
      <c r="AA2803" s="232"/>
      <c r="AB2803" s="232"/>
      <c r="AC2803" s="232"/>
      <c r="AD2803" s="269"/>
    </row>
    <row r="2804" spans="2:30">
      <c r="B2804" s="66" t="e">
        <f>LEFT(VLOOKUP(K2804,'TCon08 al 2019-02-26'!$A$1:$H$68,6,0),6)</f>
        <v>#N/A</v>
      </c>
      <c r="C2804" s="66" t="e">
        <f t="shared" si="187"/>
        <v>#N/A</v>
      </c>
      <c r="D2804" s="66" t="e">
        <f>VLOOKUP(K2804,'TCon08 al 2019-02-26'!$A$1:$H$68,8,0)</f>
        <v>#N/A</v>
      </c>
      <c r="E2804" s="221">
        <f t="shared" si="188"/>
        <v>1900</v>
      </c>
      <c r="F2804" s="66">
        <f t="shared" si="189"/>
        <v>0</v>
      </c>
      <c r="G2804" s="10" t="str">
        <f t="shared" si="190"/>
        <v>19000</v>
      </c>
      <c r="H2804" s="232"/>
      <c r="I2804" s="232"/>
      <c r="J2804" s="232"/>
      <c r="K2804" s="232"/>
      <c r="L2804" s="232"/>
      <c r="M2804" s="233"/>
      <c r="N2804" s="241"/>
      <c r="O2804" s="241"/>
      <c r="P2804" s="242"/>
      <c r="Q2804" s="234"/>
      <c r="R2804" s="235"/>
      <c r="S2804" s="232"/>
      <c r="T2804" s="234"/>
      <c r="U2804" s="234"/>
      <c r="V2804" s="235"/>
      <c r="W2804" s="232"/>
      <c r="X2804" s="232"/>
      <c r="Y2804" s="235"/>
      <c r="Z2804" s="232"/>
      <c r="AA2804" s="232"/>
      <c r="AB2804" s="232"/>
      <c r="AC2804" s="232"/>
      <c r="AD2804" s="269"/>
    </row>
    <row r="2805" spans="2:30">
      <c r="B2805" s="66" t="e">
        <f>LEFT(VLOOKUP(K2805,'TCon08 al 2019-02-26'!$A$1:$H$68,6,0),6)</f>
        <v>#N/A</v>
      </c>
      <c r="C2805" s="66" t="e">
        <f t="shared" si="187"/>
        <v>#N/A</v>
      </c>
      <c r="D2805" s="66" t="e">
        <f>VLOOKUP(K2805,'TCon08 al 2019-02-26'!$A$1:$H$68,8,0)</f>
        <v>#N/A</v>
      </c>
      <c r="E2805" s="221">
        <f t="shared" si="188"/>
        <v>1900</v>
      </c>
      <c r="F2805" s="66">
        <f t="shared" si="189"/>
        <v>0</v>
      </c>
      <c r="G2805" s="10" t="str">
        <f t="shared" si="190"/>
        <v>19000</v>
      </c>
      <c r="H2805" s="232"/>
      <c r="I2805" s="232"/>
      <c r="J2805" s="232"/>
      <c r="K2805" s="232"/>
      <c r="L2805" s="232"/>
      <c r="M2805" s="233"/>
      <c r="N2805" s="241"/>
      <c r="O2805" s="241"/>
      <c r="P2805" s="242"/>
      <c r="Q2805" s="234"/>
      <c r="R2805" s="235"/>
      <c r="S2805" s="232"/>
      <c r="T2805" s="234"/>
      <c r="U2805" s="234"/>
      <c r="V2805" s="235"/>
      <c r="W2805" s="232"/>
      <c r="X2805" s="232"/>
      <c r="Y2805" s="235"/>
      <c r="Z2805" s="232"/>
      <c r="AA2805" s="232"/>
      <c r="AB2805" s="232"/>
      <c r="AC2805" s="232"/>
      <c r="AD2805" s="269"/>
    </row>
    <row r="2806" spans="2:30">
      <c r="B2806" s="66" t="e">
        <f>LEFT(VLOOKUP(K2806,'TCon08 al 2019-02-26'!$A$1:$H$68,6,0),6)</f>
        <v>#N/A</v>
      </c>
      <c r="C2806" s="66" t="e">
        <f t="shared" si="187"/>
        <v>#N/A</v>
      </c>
      <c r="D2806" s="66" t="e">
        <f>VLOOKUP(K2806,'TCon08 al 2019-02-26'!$A$1:$H$68,8,0)</f>
        <v>#N/A</v>
      </c>
      <c r="E2806" s="221">
        <f t="shared" si="188"/>
        <v>1900</v>
      </c>
      <c r="F2806" s="66">
        <f t="shared" si="189"/>
        <v>0</v>
      </c>
      <c r="G2806" s="10" t="str">
        <f t="shared" si="190"/>
        <v>19000</v>
      </c>
      <c r="H2806" s="232"/>
      <c r="I2806" s="232"/>
      <c r="J2806" s="232"/>
      <c r="K2806" s="232"/>
      <c r="L2806" s="232"/>
      <c r="M2806" s="233"/>
      <c r="N2806" s="241"/>
      <c r="O2806" s="241"/>
      <c r="P2806" s="242"/>
      <c r="Q2806" s="234"/>
      <c r="R2806" s="235"/>
      <c r="S2806" s="232"/>
      <c r="T2806" s="234"/>
      <c r="U2806" s="234"/>
      <c r="V2806" s="235"/>
      <c r="W2806" s="232"/>
      <c r="X2806" s="232"/>
      <c r="Y2806" s="235"/>
      <c r="Z2806" s="232"/>
      <c r="AA2806" s="232"/>
      <c r="AB2806" s="232"/>
      <c r="AC2806" s="232"/>
      <c r="AD2806" s="269"/>
    </row>
    <row r="2807" spans="2:30">
      <c r="B2807" s="66" t="e">
        <f>LEFT(VLOOKUP(K2807,'TCon08 al 2019-02-26'!$A$1:$H$68,6,0),6)</f>
        <v>#N/A</v>
      </c>
      <c r="C2807" s="66" t="e">
        <f t="shared" ref="C2807:C2870" si="191">CONCATENATE(MID(B2807,1,1),".",MID(B2807,2,1),".",MID(B2807,3,2),".",MID(B2807,5,2))</f>
        <v>#N/A</v>
      </c>
      <c r="D2807" s="66" t="e">
        <f>VLOOKUP(K2807,'TCon08 al 2019-02-26'!$A$1:$H$68,8,0)</f>
        <v>#N/A</v>
      </c>
      <c r="E2807" s="221">
        <f t="shared" ref="E2807:E2870" si="192">YEAR(J2807)</f>
        <v>1900</v>
      </c>
      <c r="F2807" s="66">
        <f t="shared" si="189"/>
        <v>0</v>
      </c>
      <c r="G2807" s="10" t="str">
        <f t="shared" si="190"/>
        <v>19000</v>
      </c>
      <c r="H2807" s="232"/>
      <c r="I2807" s="232"/>
      <c r="J2807" s="232"/>
      <c r="K2807" s="232"/>
      <c r="L2807" s="232"/>
      <c r="M2807" s="233"/>
      <c r="N2807" s="241"/>
      <c r="O2807" s="241"/>
      <c r="P2807" s="242"/>
      <c r="Q2807" s="234"/>
      <c r="R2807" s="235"/>
      <c r="S2807" s="232"/>
      <c r="T2807" s="234"/>
      <c r="U2807" s="234"/>
      <c r="V2807" s="235"/>
      <c r="W2807" s="232"/>
      <c r="X2807" s="232"/>
      <c r="Y2807" s="235"/>
      <c r="Z2807" s="232"/>
      <c r="AA2807" s="232"/>
      <c r="AB2807" s="232"/>
      <c r="AC2807" s="232"/>
      <c r="AD2807" s="269"/>
    </row>
    <row r="2808" spans="2:30">
      <c r="B2808" s="66" t="e">
        <f>LEFT(VLOOKUP(K2808,'TCon08 al 2019-02-26'!$A$1:$H$68,6,0),6)</f>
        <v>#N/A</v>
      </c>
      <c r="C2808" s="66" t="e">
        <f t="shared" si="191"/>
        <v>#N/A</v>
      </c>
      <c r="D2808" s="66" t="e">
        <f>VLOOKUP(K2808,'TCon08 al 2019-02-26'!$A$1:$H$68,8,0)</f>
        <v>#N/A</v>
      </c>
      <c r="E2808" s="221">
        <f t="shared" si="192"/>
        <v>1900</v>
      </c>
      <c r="F2808" s="66">
        <f t="shared" si="189"/>
        <v>0</v>
      </c>
      <c r="G2808" s="10" t="str">
        <f t="shared" si="190"/>
        <v>19000</v>
      </c>
      <c r="H2808" s="232"/>
      <c r="I2808" s="232"/>
      <c r="J2808" s="232"/>
      <c r="K2808" s="232"/>
      <c r="L2808" s="232"/>
      <c r="M2808" s="233"/>
      <c r="N2808" s="241"/>
      <c r="O2808" s="241"/>
      <c r="P2808" s="242"/>
      <c r="Q2808" s="234"/>
      <c r="R2808" s="235"/>
      <c r="S2808" s="232"/>
      <c r="T2808" s="234"/>
      <c r="U2808" s="234"/>
      <c r="V2808" s="235"/>
      <c r="W2808" s="232"/>
      <c r="X2808" s="232"/>
      <c r="Y2808" s="235"/>
      <c r="Z2808" s="232"/>
      <c r="AA2808" s="232"/>
      <c r="AB2808" s="232"/>
      <c r="AC2808" s="232"/>
      <c r="AD2808" s="269"/>
    </row>
    <row r="2809" spans="2:30">
      <c r="B2809" s="66" t="e">
        <f>LEFT(VLOOKUP(K2809,'TCon08 al 2019-02-26'!$A$1:$H$68,6,0),6)</f>
        <v>#N/A</v>
      </c>
      <c r="C2809" s="66" t="e">
        <f t="shared" si="191"/>
        <v>#N/A</v>
      </c>
      <c r="D2809" s="66" t="e">
        <f>VLOOKUP(K2809,'TCon08 al 2019-02-26'!$A$1:$H$68,8,0)</f>
        <v>#N/A</v>
      </c>
      <c r="E2809" s="221">
        <f t="shared" si="192"/>
        <v>1900</v>
      </c>
      <c r="F2809" s="66">
        <f t="shared" si="189"/>
        <v>0</v>
      </c>
      <c r="G2809" s="10" t="str">
        <f t="shared" si="190"/>
        <v>19000</v>
      </c>
      <c r="H2809" s="232"/>
      <c r="I2809" s="232"/>
      <c r="J2809" s="232"/>
      <c r="K2809" s="232"/>
      <c r="L2809" s="232"/>
      <c r="M2809" s="233"/>
      <c r="N2809" s="241"/>
      <c r="O2809" s="241"/>
      <c r="P2809" s="242"/>
      <c r="Q2809" s="234"/>
      <c r="R2809" s="235"/>
      <c r="S2809" s="232"/>
      <c r="T2809" s="234"/>
      <c r="U2809" s="234"/>
      <c r="V2809" s="235"/>
      <c r="W2809" s="232"/>
      <c r="X2809" s="232"/>
      <c r="Y2809" s="235"/>
      <c r="Z2809" s="232"/>
      <c r="AA2809" s="232"/>
      <c r="AB2809" s="232"/>
      <c r="AC2809" s="232"/>
      <c r="AD2809" s="269"/>
    </row>
    <row r="2810" spans="2:30">
      <c r="B2810" s="66" t="e">
        <f>LEFT(VLOOKUP(K2810,'TCon08 al 2019-02-26'!$A$1:$H$68,6,0),6)</f>
        <v>#N/A</v>
      </c>
      <c r="C2810" s="66" t="e">
        <f t="shared" si="191"/>
        <v>#N/A</v>
      </c>
      <c r="D2810" s="66" t="e">
        <f>VLOOKUP(K2810,'TCon08 al 2019-02-26'!$A$1:$H$68,8,0)</f>
        <v>#N/A</v>
      </c>
      <c r="E2810" s="221">
        <f t="shared" si="192"/>
        <v>1900</v>
      </c>
      <c r="F2810" s="66">
        <f t="shared" si="189"/>
        <v>0</v>
      </c>
      <c r="G2810" s="10" t="str">
        <f t="shared" si="190"/>
        <v>19000</v>
      </c>
      <c r="H2810" s="232"/>
      <c r="I2810" s="232"/>
      <c r="J2810" s="232"/>
      <c r="K2810" s="232"/>
      <c r="L2810" s="232"/>
      <c r="M2810" s="233"/>
      <c r="N2810" s="241"/>
      <c r="O2810" s="241"/>
      <c r="P2810" s="242"/>
      <c r="Q2810" s="234"/>
      <c r="R2810" s="235"/>
      <c r="S2810" s="232"/>
      <c r="T2810" s="234"/>
      <c r="U2810" s="234"/>
      <c r="V2810" s="235"/>
      <c r="W2810" s="232"/>
      <c r="X2810" s="232"/>
      <c r="Y2810" s="235"/>
      <c r="Z2810" s="232"/>
      <c r="AA2810" s="232"/>
      <c r="AB2810" s="232"/>
      <c r="AC2810" s="232"/>
      <c r="AD2810" s="269"/>
    </row>
    <row r="2811" spans="2:30">
      <c r="B2811" s="66" t="e">
        <f>LEFT(VLOOKUP(K2811,'TCon08 al 2019-02-26'!$A$1:$H$68,6,0),6)</f>
        <v>#N/A</v>
      </c>
      <c r="C2811" s="66" t="e">
        <f t="shared" si="191"/>
        <v>#N/A</v>
      </c>
      <c r="D2811" s="66" t="e">
        <f>VLOOKUP(K2811,'TCon08 al 2019-02-26'!$A$1:$H$68,8,0)</f>
        <v>#N/A</v>
      </c>
      <c r="E2811" s="221">
        <f t="shared" si="192"/>
        <v>1900</v>
      </c>
      <c r="F2811" s="66">
        <f t="shared" si="189"/>
        <v>0</v>
      </c>
      <c r="G2811" s="10" t="str">
        <f t="shared" si="190"/>
        <v>19000</v>
      </c>
      <c r="H2811" s="232"/>
      <c r="I2811" s="232"/>
      <c r="J2811" s="232"/>
      <c r="K2811" s="232"/>
      <c r="L2811" s="232"/>
      <c r="M2811" s="233"/>
      <c r="N2811" s="241"/>
      <c r="O2811" s="241"/>
      <c r="P2811" s="242"/>
      <c r="Q2811" s="234"/>
      <c r="R2811" s="235"/>
      <c r="S2811" s="232"/>
      <c r="T2811" s="234"/>
      <c r="U2811" s="234"/>
      <c r="V2811" s="235"/>
      <c r="W2811" s="232"/>
      <c r="X2811" s="232"/>
      <c r="Y2811" s="235"/>
      <c r="Z2811" s="232"/>
      <c r="AA2811" s="232"/>
      <c r="AB2811" s="232"/>
      <c r="AC2811" s="232"/>
      <c r="AD2811" s="269"/>
    </row>
    <row r="2812" spans="2:30">
      <c r="B2812" s="66" t="e">
        <f>LEFT(VLOOKUP(K2812,'TCon08 al 2019-02-26'!$A$1:$H$68,6,0),6)</f>
        <v>#N/A</v>
      </c>
      <c r="C2812" s="66" t="e">
        <f t="shared" si="191"/>
        <v>#N/A</v>
      </c>
      <c r="D2812" s="66" t="e">
        <f>VLOOKUP(K2812,'TCon08 al 2019-02-26'!$A$1:$H$68,8,0)</f>
        <v>#N/A</v>
      </c>
      <c r="E2812" s="221">
        <f t="shared" si="192"/>
        <v>1900</v>
      </c>
      <c r="F2812" s="66">
        <f t="shared" si="189"/>
        <v>0</v>
      </c>
      <c r="G2812" s="10" t="str">
        <f t="shared" si="190"/>
        <v>19000</v>
      </c>
      <c r="H2812" s="232"/>
      <c r="I2812" s="232"/>
      <c r="J2812" s="232"/>
      <c r="K2812" s="232"/>
      <c r="L2812" s="232"/>
      <c r="M2812" s="233"/>
      <c r="N2812" s="241"/>
      <c r="O2812" s="241"/>
      <c r="P2812" s="242"/>
      <c r="Q2812" s="234"/>
      <c r="R2812" s="235"/>
      <c r="S2812" s="232"/>
      <c r="T2812" s="234"/>
      <c r="U2812" s="234"/>
      <c r="V2812" s="235"/>
      <c r="W2812" s="232"/>
      <c r="X2812" s="232"/>
      <c r="Y2812" s="235"/>
      <c r="Z2812" s="232"/>
      <c r="AA2812" s="232"/>
      <c r="AB2812" s="232"/>
      <c r="AC2812" s="232"/>
      <c r="AD2812" s="269"/>
    </row>
    <row r="2813" spans="2:30">
      <c r="B2813" s="66" t="e">
        <f>LEFT(VLOOKUP(K2813,'TCon08 al 2019-02-26'!$A$1:$H$68,6,0),6)</f>
        <v>#N/A</v>
      </c>
      <c r="C2813" s="66" t="e">
        <f t="shared" si="191"/>
        <v>#N/A</v>
      </c>
      <c r="D2813" s="66" t="e">
        <f>VLOOKUP(K2813,'TCon08 al 2019-02-26'!$A$1:$H$68,8,0)</f>
        <v>#N/A</v>
      </c>
      <c r="E2813" s="221">
        <f t="shared" si="192"/>
        <v>1900</v>
      </c>
      <c r="F2813" s="66">
        <f t="shared" si="189"/>
        <v>0</v>
      </c>
      <c r="G2813" s="10" t="str">
        <f t="shared" si="190"/>
        <v>19000</v>
      </c>
      <c r="H2813" s="232"/>
      <c r="I2813" s="232"/>
      <c r="J2813" s="232"/>
      <c r="K2813" s="232"/>
      <c r="L2813" s="232"/>
      <c r="M2813" s="233"/>
      <c r="N2813" s="241"/>
      <c r="O2813" s="241"/>
      <c r="P2813" s="242"/>
      <c r="Q2813" s="234"/>
      <c r="R2813" s="235"/>
      <c r="S2813" s="232"/>
      <c r="T2813" s="234"/>
      <c r="U2813" s="234"/>
      <c r="V2813" s="235"/>
      <c r="W2813" s="232"/>
      <c r="X2813" s="232"/>
      <c r="Y2813" s="235"/>
      <c r="Z2813" s="232"/>
      <c r="AA2813" s="232"/>
      <c r="AB2813" s="232"/>
      <c r="AC2813" s="232"/>
      <c r="AD2813" s="269"/>
    </row>
    <row r="2814" spans="2:30">
      <c r="B2814" s="66" t="e">
        <f>LEFT(VLOOKUP(K2814,'TCon08 al 2019-02-26'!$A$1:$H$68,6,0),6)</f>
        <v>#N/A</v>
      </c>
      <c r="C2814" s="66" t="e">
        <f t="shared" si="191"/>
        <v>#N/A</v>
      </c>
      <c r="D2814" s="66" t="e">
        <f>VLOOKUP(K2814,'TCon08 al 2019-02-26'!$A$1:$H$68,8,0)</f>
        <v>#N/A</v>
      </c>
      <c r="E2814" s="221">
        <f t="shared" si="192"/>
        <v>1900</v>
      </c>
      <c r="F2814" s="66">
        <f t="shared" si="189"/>
        <v>0</v>
      </c>
      <c r="G2814" s="10" t="str">
        <f t="shared" si="190"/>
        <v>19000</v>
      </c>
      <c r="H2814" s="232"/>
      <c r="I2814" s="232"/>
      <c r="J2814" s="232"/>
      <c r="K2814" s="232"/>
      <c r="L2814" s="232"/>
      <c r="M2814" s="233"/>
      <c r="N2814" s="241"/>
      <c r="O2814" s="241"/>
      <c r="P2814" s="242"/>
      <c r="Q2814" s="234"/>
      <c r="R2814" s="235"/>
      <c r="S2814" s="232"/>
      <c r="T2814" s="234"/>
      <c r="U2814" s="234"/>
      <c r="V2814" s="235"/>
      <c r="W2814" s="232"/>
      <c r="X2814" s="232"/>
      <c r="Y2814" s="235"/>
      <c r="Z2814" s="232"/>
      <c r="AA2814" s="232"/>
      <c r="AB2814" s="232"/>
      <c r="AC2814" s="232"/>
      <c r="AD2814" s="269"/>
    </row>
    <row r="2815" spans="2:30">
      <c r="B2815" s="66" t="e">
        <f>LEFT(VLOOKUP(K2815,'TCon08 al 2019-02-26'!$A$1:$H$68,6,0),6)</f>
        <v>#N/A</v>
      </c>
      <c r="C2815" s="66" t="e">
        <f t="shared" si="191"/>
        <v>#N/A</v>
      </c>
      <c r="D2815" s="66" t="e">
        <f>VLOOKUP(K2815,'TCon08 al 2019-02-26'!$A$1:$H$68,8,0)</f>
        <v>#N/A</v>
      </c>
      <c r="E2815" s="221">
        <f t="shared" si="192"/>
        <v>1900</v>
      </c>
      <c r="F2815" s="66">
        <f t="shared" si="189"/>
        <v>0</v>
      </c>
      <c r="G2815" s="10" t="str">
        <f t="shared" si="190"/>
        <v>19000</v>
      </c>
      <c r="H2815" s="232"/>
      <c r="I2815" s="232"/>
      <c r="J2815" s="232"/>
      <c r="K2815" s="232"/>
      <c r="L2815" s="232"/>
      <c r="M2815" s="233"/>
      <c r="N2815" s="241"/>
      <c r="O2815" s="241"/>
      <c r="P2815" s="242"/>
      <c r="Q2815" s="234"/>
      <c r="R2815" s="235"/>
      <c r="S2815" s="232"/>
      <c r="T2815" s="234"/>
      <c r="U2815" s="234"/>
      <c r="V2815" s="235"/>
      <c r="W2815" s="232"/>
      <c r="X2815" s="232"/>
      <c r="Y2815" s="235"/>
      <c r="Z2815" s="232"/>
      <c r="AA2815" s="232"/>
      <c r="AB2815" s="232"/>
      <c r="AC2815" s="232"/>
      <c r="AD2815" s="269"/>
    </row>
    <row r="2816" spans="2:30">
      <c r="B2816" s="66" t="e">
        <f>LEFT(VLOOKUP(K2816,'TCon08 al 2019-02-26'!$A$1:$H$68,6,0),6)</f>
        <v>#N/A</v>
      </c>
      <c r="C2816" s="66" t="e">
        <f t="shared" si="191"/>
        <v>#N/A</v>
      </c>
      <c r="D2816" s="66" t="e">
        <f>VLOOKUP(K2816,'TCon08 al 2019-02-26'!$A$1:$H$68,8,0)</f>
        <v>#N/A</v>
      </c>
      <c r="E2816" s="221">
        <f t="shared" si="192"/>
        <v>1900</v>
      </c>
      <c r="F2816" s="66">
        <f t="shared" si="189"/>
        <v>0</v>
      </c>
      <c r="G2816" s="10" t="str">
        <f t="shared" si="190"/>
        <v>19000</v>
      </c>
      <c r="H2816" s="232"/>
      <c r="I2816" s="232"/>
      <c r="J2816" s="232"/>
      <c r="K2816" s="232"/>
      <c r="L2816" s="232"/>
      <c r="M2816" s="233"/>
      <c r="N2816" s="241"/>
      <c r="O2816" s="241"/>
      <c r="P2816" s="242"/>
      <c r="Q2816" s="234"/>
      <c r="R2816" s="235"/>
      <c r="S2816" s="232"/>
      <c r="T2816" s="234"/>
      <c r="U2816" s="234"/>
      <c r="V2816" s="235"/>
      <c r="W2816" s="232"/>
      <c r="X2816" s="232"/>
      <c r="Y2816" s="235"/>
      <c r="Z2816" s="232"/>
      <c r="AA2816" s="232"/>
      <c r="AB2816" s="232"/>
      <c r="AC2816" s="232"/>
      <c r="AD2816" s="269"/>
    </row>
    <row r="2817" spans="2:30">
      <c r="B2817" s="66" t="e">
        <f>LEFT(VLOOKUP(K2817,'TCon08 al 2019-02-26'!$A$1:$H$68,6,0),6)</f>
        <v>#N/A</v>
      </c>
      <c r="C2817" s="66" t="e">
        <f t="shared" si="191"/>
        <v>#N/A</v>
      </c>
      <c r="D2817" s="66" t="e">
        <f>VLOOKUP(K2817,'TCon08 al 2019-02-26'!$A$1:$H$68,8,0)</f>
        <v>#N/A</v>
      </c>
      <c r="E2817" s="221">
        <f t="shared" si="192"/>
        <v>1900</v>
      </c>
      <c r="F2817" s="66">
        <f t="shared" si="189"/>
        <v>0</v>
      </c>
      <c r="G2817" s="10" t="str">
        <f t="shared" si="190"/>
        <v>19000</v>
      </c>
      <c r="H2817" s="232"/>
      <c r="I2817" s="232"/>
      <c r="J2817" s="232"/>
      <c r="K2817" s="232"/>
      <c r="L2817" s="232"/>
      <c r="M2817" s="233"/>
      <c r="N2817" s="241"/>
      <c r="O2817" s="241"/>
      <c r="P2817" s="242"/>
      <c r="Q2817" s="234"/>
      <c r="R2817" s="235"/>
      <c r="S2817" s="232"/>
      <c r="T2817" s="234"/>
      <c r="U2817" s="234"/>
      <c r="V2817" s="235"/>
      <c r="W2817" s="232"/>
      <c r="X2817" s="232"/>
      <c r="Y2817" s="235"/>
      <c r="Z2817" s="232"/>
      <c r="AA2817" s="232"/>
      <c r="AB2817" s="232"/>
      <c r="AC2817" s="232"/>
      <c r="AD2817" s="269"/>
    </row>
    <row r="2818" spans="2:30">
      <c r="B2818" s="66" t="e">
        <f>LEFT(VLOOKUP(K2818,'TCon08 al 2019-02-26'!$A$1:$H$68,6,0),6)</f>
        <v>#N/A</v>
      </c>
      <c r="C2818" s="66" t="e">
        <f t="shared" si="191"/>
        <v>#N/A</v>
      </c>
      <c r="D2818" s="66" t="e">
        <f>VLOOKUP(K2818,'TCon08 al 2019-02-26'!$A$1:$H$68,8,0)</f>
        <v>#N/A</v>
      </c>
      <c r="E2818" s="221">
        <f t="shared" si="192"/>
        <v>1900</v>
      </c>
      <c r="F2818" s="66">
        <f t="shared" si="189"/>
        <v>0</v>
      </c>
      <c r="G2818" s="10" t="str">
        <f t="shared" si="190"/>
        <v>19000</v>
      </c>
      <c r="H2818" s="232"/>
      <c r="I2818" s="232"/>
      <c r="J2818" s="232"/>
      <c r="K2818" s="232"/>
      <c r="L2818" s="232"/>
      <c r="M2818" s="233"/>
      <c r="N2818" s="241"/>
      <c r="O2818" s="241"/>
      <c r="P2818" s="242"/>
      <c r="Q2818" s="234"/>
      <c r="R2818" s="235"/>
      <c r="S2818" s="232"/>
      <c r="T2818" s="234"/>
      <c r="U2818" s="234"/>
      <c r="V2818" s="235"/>
      <c r="W2818" s="232"/>
      <c r="X2818" s="232"/>
      <c r="Y2818" s="235"/>
      <c r="Z2818" s="232"/>
      <c r="AA2818" s="232"/>
      <c r="AB2818" s="232"/>
      <c r="AC2818" s="232"/>
      <c r="AD2818" s="269"/>
    </row>
    <row r="2819" spans="2:30">
      <c r="B2819" s="66" t="e">
        <f>LEFT(VLOOKUP(K2819,'TCon08 al 2019-02-26'!$A$1:$H$68,6,0),6)</f>
        <v>#N/A</v>
      </c>
      <c r="C2819" s="66" t="e">
        <f t="shared" si="191"/>
        <v>#N/A</v>
      </c>
      <c r="D2819" s="66" t="e">
        <f>VLOOKUP(K2819,'TCon08 al 2019-02-26'!$A$1:$H$68,8,0)</f>
        <v>#N/A</v>
      </c>
      <c r="E2819" s="221">
        <f t="shared" si="192"/>
        <v>1900</v>
      </c>
      <c r="F2819" s="66">
        <f t="shared" si="189"/>
        <v>0</v>
      </c>
      <c r="G2819" s="10" t="str">
        <f t="shared" si="190"/>
        <v>19000</v>
      </c>
      <c r="H2819" s="232"/>
      <c r="I2819" s="232"/>
      <c r="J2819" s="232"/>
      <c r="K2819" s="232"/>
      <c r="L2819" s="232"/>
      <c r="M2819" s="233"/>
      <c r="N2819" s="241"/>
      <c r="O2819" s="241"/>
      <c r="P2819" s="242"/>
      <c r="Q2819" s="234"/>
      <c r="R2819" s="235"/>
      <c r="S2819" s="232"/>
      <c r="T2819" s="234"/>
      <c r="U2819" s="234"/>
      <c r="V2819" s="235"/>
      <c r="W2819" s="232"/>
      <c r="X2819" s="232"/>
      <c r="Y2819" s="235"/>
      <c r="Z2819" s="232"/>
      <c r="AA2819" s="232"/>
      <c r="AB2819" s="232"/>
      <c r="AC2819" s="232"/>
      <c r="AD2819" s="269"/>
    </row>
    <row r="2820" spans="2:30">
      <c r="B2820" s="66" t="e">
        <f>LEFT(VLOOKUP(K2820,'TCon08 al 2019-02-26'!$A$1:$H$68,6,0),6)</f>
        <v>#N/A</v>
      </c>
      <c r="C2820" s="66" t="e">
        <f t="shared" si="191"/>
        <v>#N/A</v>
      </c>
      <c r="D2820" s="66" t="e">
        <f>VLOOKUP(K2820,'TCon08 al 2019-02-26'!$A$1:$H$68,8,0)</f>
        <v>#N/A</v>
      </c>
      <c r="E2820" s="221">
        <f t="shared" si="192"/>
        <v>1900</v>
      </c>
      <c r="F2820" s="66">
        <f t="shared" si="189"/>
        <v>0</v>
      </c>
      <c r="G2820" s="10" t="str">
        <f t="shared" si="190"/>
        <v>19000</v>
      </c>
      <c r="H2820" s="232"/>
      <c r="I2820" s="232"/>
      <c r="J2820" s="232"/>
      <c r="K2820" s="232"/>
      <c r="L2820" s="232"/>
      <c r="M2820" s="233"/>
      <c r="N2820" s="241"/>
      <c r="O2820" s="241"/>
      <c r="P2820" s="242"/>
      <c r="Q2820" s="234"/>
      <c r="R2820" s="235"/>
      <c r="S2820" s="232"/>
      <c r="T2820" s="234"/>
      <c r="U2820" s="234"/>
      <c r="V2820" s="235"/>
      <c r="W2820" s="232"/>
      <c r="X2820" s="232"/>
      <c r="Y2820" s="235"/>
      <c r="Z2820" s="232"/>
      <c r="AA2820" s="232"/>
      <c r="AB2820" s="232"/>
      <c r="AC2820" s="232"/>
      <c r="AD2820" s="269"/>
    </row>
    <row r="2821" spans="2:30">
      <c r="B2821" s="66" t="e">
        <f>LEFT(VLOOKUP(K2821,'TCon08 al 2019-02-26'!$A$1:$H$68,6,0),6)</f>
        <v>#N/A</v>
      </c>
      <c r="C2821" s="66" t="e">
        <f t="shared" si="191"/>
        <v>#N/A</v>
      </c>
      <c r="D2821" s="66" t="e">
        <f>VLOOKUP(K2821,'TCon08 al 2019-02-26'!$A$1:$H$68,8,0)</f>
        <v>#N/A</v>
      </c>
      <c r="E2821" s="221">
        <f t="shared" si="192"/>
        <v>1900</v>
      </c>
      <c r="F2821" s="66">
        <f t="shared" ref="F2821:F2884" si="193">+IF(J2821=0,0,MONTH(J2821))</f>
        <v>0</v>
      </c>
      <c r="G2821" s="10" t="str">
        <f t="shared" ref="G2821:G2884" si="194">+E2821&amp;F2821</f>
        <v>19000</v>
      </c>
      <c r="H2821" s="232"/>
      <c r="I2821" s="232"/>
      <c r="J2821" s="232"/>
      <c r="K2821" s="232"/>
      <c r="L2821" s="232"/>
      <c r="M2821" s="233"/>
      <c r="N2821" s="241"/>
      <c r="O2821" s="241"/>
      <c r="P2821" s="242"/>
      <c r="Q2821" s="234"/>
      <c r="R2821" s="235"/>
      <c r="S2821" s="232"/>
      <c r="T2821" s="234"/>
      <c r="U2821" s="234"/>
      <c r="V2821" s="235"/>
      <c r="W2821" s="232"/>
      <c r="X2821" s="232"/>
      <c r="Y2821" s="235"/>
      <c r="Z2821" s="232"/>
      <c r="AA2821" s="232"/>
      <c r="AB2821" s="232"/>
      <c r="AC2821" s="232"/>
      <c r="AD2821" s="269"/>
    </row>
    <row r="2822" spans="2:30">
      <c r="B2822" s="66" t="e">
        <f>LEFT(VLOOKUP(K2822,'TCon08 al 2019-02-26'!$A$1:$H$68,6,0),6)</f>
        <v>#N/A</v>
      </c>
      <c r="C2822" s="66" t="e">
        <f t="shared" si="191"/>
        <v>#N/A</v>
      </c>
      <c r="D2822" s="66" t="e">
        <f>VLOOKUP(K2822,'TCon08 al 2019-02-26'!$A$1:$H$68,8,0)</f>
        <v>#N/A</v>
      </c>
      <c r="E2822" s="221">
        <f t="shared" si="192"/>
        <v>1900</v>
      </c>
      <c r="F2822" s="66">
        <f t="shared" si="193"/>
        <v>0</v>
      </c>
      <c r="G2822" s="10" t="str">
        <f t="shared" si="194"/>
        <v>19000</v>
      </c>
      <c r="H2822" s="232"/>
      <c r="I2822" s="232"/>
      <c r="J2822" s="232"/>
      <c r="K2822" s="232"/>
      <c r="L2822" s="232"/>
      <c r="M2822" s="233"/>
      <c r="N2822" s="241"/>
      <c r="O2822" s="241"/>
      <c r="P2822" s="242"/>
      <c r="Q2822" s="234"/>
      <c r="R2822" s="235"/>
      <c r="S2822" s="232"/>
      <c r="T2822" s="234"/>
      <c r="U2822" s="234"/>
      <c r="V2822" s="235"/>
      <c r="W2822" s="232"/>
      <c r="X2822" s="232"/>
      <c r="Y2822" s="235"/>
      <c r="Z2822" s="232"/>
      <c r="AA2822" s="232"/>
      <c r="AB2822" s="232"/>
      <c r="AC2822" s="232"/>
      <c r="AD2822" s="269"/>
    </row>
    <row r="2823" spans="2:30">
      <c r="B2823" s="66" t="e">
        <f>LEFT(VLOOKUP(K2823,'TCon08 al 2019-02-26'!$A$1:$H$68,6,0),6)</f>
        <v>#N/A</v>
      </c>
      <c r="C2823" s="66" t="e">
        <f t="shared" si="191"/>
        <v>#N/A</v>
      </c>
      <c r="D2823" s="66" t="e">
        <f>VLOOKUP(K2823,'TCon08 al 2019-02-26'!$A$1:$H$68,8,0)</f>
        <v>#N/A</v>
      </c>
      <c r="E2823" s="221">
        <f t="shared" si="192"/>
        <v>1900</v>
      </c>
      <c r="F2823" s="66">
        <f t="shared" si="193"/>
        <v>0</v>
      </c>
      <c r="G2823" s="10" t="str">
        <f t="shared" si="194"/>
        <v>19000</v>
      </c>
      <c r="H2823" s="232"/>
      <c r="I2823" s="232"/>
      <c r="J2823" s="232"/>
      <c r="K2823" s="232"/>
      <c r="L2823" s="232"/>
      <c r="M2823" s="233"/>
      <c r="N2823" s="241"/>
      <c r="O2823" s="241"/>
      <c r="P2823" s="242"/>
      <c r="Q2823" s="234"/>
      <c r="R2823" s="235"/>
      <c r="S2823" s="232"/>
      <c r="T2823" s="234"/>
      <c r="U2823" s="234"/>
      <c r="V2823" s="235"/>
      <c r="W2823" s="232"/>
      <c r="X2823" s="232"/>
      <c r="Y2823" s="235"/>
      <c r="Z2823" s="232"/>
      <c r="AA2823" s="232"/>
      <c r="AB2823" s="232"/>
      <c r="AC2823" s="232"/>
      <c r="AD2823" s="269"/>
    </row>
    <row r="2824" spans="2:30">
      <c r="B2824" s="66" t="e">
        <f>LEFT(VLOOKUP(K2824,'TCon08 al 2019-02-26'!$A$1:$H$68,6,0),6)</f>
        <v>#N/A</v>
      </c>
      <c r="C2824" s="66" t="e">
        <f t="shared" si="191"/>
        <v>#N/A</v>
      </c>
      <c r="D2824" s="66" t="e">
        <f>VLOOKUP(K2824,'TCon08 al 2019-02-26'!$A$1:$H$68,8,0)</f>
        <v>#N/A</v>
      </c>
      <c r="E2824" s="221">
        <f t="shared" si="192"/>
        <v>1900</v>
      </c>
      <c r="F2824" s="66">
        <f t="shared" si="193"/>
        <v>0</v>
      </c>
      <c r="G2824" s="10" t="str">
        <f t="shared" si="194"/>
        <v>19000</v>
      </c>
      <c r="H2824" s="232"/>
      <c r="I2824" s="232"/>
      <c r="J2824" s="232"/>
      <c r="K2824" s="232"/>
      <c r="L2824" s="232"/>
      <c r="M2824" s="233"/>
      <c r="N2824" s="241"/>
      <c r="O2824" s="241"/>
      <c r="P2824" s="242"/>
      <c r="Q2824" s="234"/>
      <c r="R2824" s="235"/>
      <c r="S2824" s="232"/>
      <c r="T2824" s="234"/>
      <c r="U2824" s="234"/>
      <c r="V2824" s="235"/>
      <c r="W2824" s="232"/>
      <c r="X2824" s="232"/>
      <c r="Y2824" s="235"/>
      <c r="Z2824" s="232"/>
      <c r="AA2824" s="232"/>
      <c r="AB2824" s="232"/>
      <c r="AC2824" s="232"/>
      <c r="AD2824" s="269"/>
    </row>
    <row r="2825" spans="2:30">
      <c r="B2825" s="66" t="e">
        <f>LEFT(VLOOKUP(K2825,'TCon08 al 2019-02-26'!$A$1:$H$68,6,0),6)</f>
        <v>#N/A</v>
      </c>
      <c r="C2825" s="66" t="e">
        <f t="shared" si="191"/>
        <v>#N/A</v>
      </c>
      <c r="D2825" s="66" t="e">
        <f>VLOOKUP(K2825,'TCon08 al 2019-02-26'!$A$1:$H$68,8,0)</f>
        <v>#N/A</v>
      </c>
      <c r="E2825" s="221">
        <f t="shared" si="192"/>
        <v>1900</v>
      </c>
      <c r="F2825" s="66">
        <f t="shared" si="193"/>
        <v>0</v>
      </c>
      <c r="G2825" s="10" t="str">
        <f t="shared" si="194"/>
        <v>19000</v>
      </c>
      <c r="H2825" s="232"/>
      <c r="I2825" s="232"/>
      <c r="J2825" s="232"/>
      <c r="K2825" s="232"/>
      <c r="L2825" s="232"/>
      <c r="M2825" s="233"/>
      <c r="N2825" s="241"/>
      <c r="O2825" s="241"/>
      <c r="P2825" s="242"/>
      <c r="Q2825" s="234"/>
      <c r="R2825" s="235"/>
      <c r="S2825" s="232"/>
      <c r="T2825" s="234"/>
      <c r="U2825" s="234"/>
      <c r="V2825" s="235"/>
      <c r="W2825" s="232"/>
      <c r="X2825" s="232"/>
      <c r="Y2825" s="235"/>
      <c r="Z2825" s="232"/>
      <c r="AA2825" s="232"/>
      <c r="AB2825" s="232"/>
      <c r="AC2825" s="232"/>
      <c r="AD2825" s="269"/>
    </row>
    <row r="2826" spans="2:30">
      <c r="B2826" s="66" t="e">
        <f>LEFT(VLOOKUP(K2826,'TCon08 al 2019-02-26'!$A$1:$H$68,6,0),6)</f>
        <v>#N/A</v>
      </c>
      <c r="C2826" s="66" t="e">
        <f t="shared" si="191"/>
        <v>#N/A</v>
      </c>
      <c r="D2826" s="66" t="e">
        <f>VLOOKUP(K2826,'TCon08 al 2019-02-26'!$A$1:$H$68,8,0)</f>
        <v>#N/A</v>
      </c>
      <c r="E2826" s="221">
        <f t="shared" si="192"/>
        <v>1900</v>
      </c>
      <c r="F2826" s="66">
        <f t="shared" si="193"/>
        <v>0</v>
      </c>
      <c r="G2826" s="10" t="str">
        <f t="shared" si="194"/>
        <v>19000</v>
      </c>
      <c r="H2826" s="232"/>
      <c r="I2826" s="232"/>
      <c r="J2826" s="232"/>
      <c r="K2826" s="232"/>
      <c r="L2826" s="232"/>
      <c r="M2826" s="233"/>
      <c r="N2826" s="241"/>
      <c r="O2826" s="241"/>
      <c r="P2826" s="242"/>
      <c r="Q2826" s="234"/>
      <c r="R2826" s="235"/>
      <c r="S2826" s="232"/>
      <c r="T2826" s="234"/>
      <c r="U2826" s="234"/>
      <c r="V2826" s="235"/>
      <c r="W2826" s="232"/>
      <c r="X2826" s="232"/>
      <c r="Y2826" s="235"/>
      <c r="Z2826" s="232"/>
      <c r="AA2826" s="232"/>
      <c r="AB2826" s="232"/>
      <c r="AC2826" s="232"/>
      <c r="AD2826" s="269"/>
    </row>
    <row r="2827" spans="2:30">
      <c r="B2827" s="66" t="e">
        <f>LEFT(VLOOKUP(K2827,'TCon08 al 2019-02-26'!$A$1:$H$68,6,0),6)</f>
        <v>#N/A</v>
      </c>
      <c r="C2827" s="66" t="e">
        <f t="shared" si="191"/>
        <v>#N/A</v>
      </c>
      <c r="D2827" s="66" t="e">
        <f>VLOOKUP(K2827,'TCon08 al 2019-02-26'!$A$1:$H$68,8,0)</f>
        <v>#N/A</v>
      </c>
      <c r="E2827" s="221">
        <f t="shared" si="192"/>
        <v>1900</v>
      </c>
      <c r="F2827" s="66">
        <f t="shared" si="193"/>
        <v>0</v>
      </c>
      <c r="G2827" s="10" t="str">
        <f t="shared" si="194"/>
        <v>19000</v>
      </c>
      <c r="H2827" s="232"/>
      <c r="I2827" s="232"/>
      <c r="J2827" s="232"/>
      <c r="K2827" s="232"/>
      <c r="L2827" s="232"/>
      <c r="M2827" s="233"/>
      <c r="N2827" s="241"/>
      <c r="O2827" s="241"/>
      <c r="P2827" s="242"/>
      <c r="Q2827" s="234"/>
      <c r="R2827" s="235"/>
      <c r="S2827" s="232"/>
      <c r="T2827" s="234"/>
      <c r="U2827" s="234"/>
      <c r="V2827" s="235"/>
      <c r="W2827" s="232"/>
      <c r="X2827" s="232"/>
      <c r="Y2827" s="235"/>
      <c r="Z2827" s="232"/>
      <c r="AA2827" s="232"/>
      <c r="AB2827" s="232"/>
      <c r="AC2827" s="232"/>
      <c r="AD2827" s="269"/>
    </row>
    <row r="2828" spans="2:30">
      <c r="B2828" s="66" t="e">
        <f>LEFT(VLOOKUP(K2828,'TCon08 al 2019-02-26'!$A$1:$H$68,6,0),6)</f>
        <v>#N/A</v>
      </c>
      <c r="C2828" s="66" t="e">
        <f t="shared" si="191"/>
        <v>#N/A</v>
      </c>
      <c r="D2828" s="66" t="e">
        <f>VLOOKUP(K2828,'TCon08 al 2019-02-26'!$A$1:$H$68,8,0)</f>
        <v>#N/A</v>
      </c>
      <c r="E2828" s="221">
        <f t="shared" si="192"/>
        <v>1900</v>
      </c>
      <c r="F2828" s="66">
        <f t="shared" si="193"/>
        <v>0</v>
      </c>
      <c r="G2828" s="10" t="str">
        <f t="shared" si="194"/>
        <v>19000</v>
      </c>
      <c r="H2828" s="232"/>
      <c r="I2828" s="232"/>
      <c r="J2828" s="232"/>
      <c r="K2828" s="232"/>
      <c r="L2828" s="232"/>
      <c r="M2828" s="233"/>
      <c r="N2828" s="241"/>
      <c r="O2828" s="241"/>
      <c r="P2828" s="242"/>
      <c r="Q2828" s="234"/>
      <c r="R2828" s="235"/>
      <c r="S2828" s="232"/>
      <c r="T2828" s="234"/>
      <c r="U2828" s="234"/>
      <c r="V2828" s="235"/>
      <c r="W2828" s="232"/>
      <c r="X2828" s="232"/>
      <c r="Y2828" s="235"/>
      <c r="Z2828" s="232"/>
      <c r="AA2828" s="232"/>
      <c r="AB2828" s="232"/>
      <c r="AC2828" s="232"/>
      <c r="AD2828" s="269"/>
    </row>
    <row r="2829" spans="2:30">
      <c r="B2829" s="66" t="e">
        <f>LEFT(VLOOKUP(K2829,'TCon08 al 2019-02-26'!$A$1:$H$68,6,0),6)</f>
        <v>#N/A</v>
      </c>
      <c r="C2829" s="66" t="e">
        <f t="shared" si="191"/>
        <v>#N/A</v>
      </c>
      <c r="D2829" s="66" t="e">
        <f>VLOOKUP(K2829,'TCon08 al 2019-02-26'!$A$1:$H$68,8,0)</f>
        <v>#N/A</v>
      </c>
      <c r="E2829" s="221">
        <f t="shared" si="192"/>
        <v>1900</v>
      </c>
      <c r="F2829" s="66">
        <f t="shared" si="193"/>
        <v>0</v>
      </c>
      <c r="G2829" s="10" t="str">
        <f t="shared" si="194"/>
        <v>19000</v>
      </c>
      <c r="H2829" s="232"/>
      <c r="I2829" s="232"/>
      <c r="J2829" s="232"/>
      <c r="K2829" s="232"/>
      <c r="L2829" s="232"/>
      <c r="M2829" s="233"/>
      <c r="N2829" s="241"/>
      <c r="O2829" s="241"/>
      <c r="P2829" s="242"/>
      <c r="Q2829" s="234"/>
      <c r="R2829" s="235"/>
      <c r="S2829" s="232"/>
      <c r="T2829" s="234"/>
      <c r="U2829" s="234"/>
      <c r="V2829" s="235"/>
      <c r="W2829" s="232"/>
      <c r="X2829" s="232"/>
      <c r="Y2829" s="235"/>
      <c r="Z2829" s="232"/>
      <c r="AA2829" s="232"/>
      <c r="AB2829" s="232"/>
      <c r="AC2829" s="232"/>
      <c r="AD2829" s="269"/>
    </row>
    <row r="2830" spans="2:30">
      <c r="B2830" s="66" t="e">
        <f>LEFT(VLOOKUP(K2830,'TCon08 al 2019-02-26'!$A$1:$H$68,6,0),6)</f>
        <v>#N/A</v>
      </c>
      <c r="C2830" s="66" t="e">
        <f t="shared" si="191"/>
        <v>#N/A</v>
      </c>
      <c r="D2830" s="66" t="e">
        <f>VLOOKUP(K2830,'TCon08 al 2019-02-26'!$A$1:$H$68,8,0)</f>
        <v>#N/A</v>
      </c>
      <c r="E2830" s="221">
        <f t="shared" si="192"/>
        <v>1900</v>
      </c>
      <c r="F2830" s="66">
        <f t="shared" si="193"/>
        <v>0</v>
      </c>
      <c r="G2830" s="10" t="str">
        <f t="shared" si="194"/>
        <v>19000</v>
      </c>
      <c r="H2830" s="232"/>
      <c r="I2830" s="232"/>
      <c r="J2830" s="232"/>
      <c r="K2830" s="232"/>
      <c r="L2830" s="232"/>
      <c r="M2830" s="233"/>
      <c r="N2830" s="241"/>
      <c r="O2830" s="241"/>
      <c r="P2830" s="242"/>
      <c r="Q2830" s="234"/>
      <c r="R2830" s="235"/>
      <c r="S2830" s="232"/>
      <c r="T2830" s="234"/>
      <c r="U2830" s="234"/>
      <c r="V2830" s="235"/>
      <c r="W2830" s="232"/>
      <c r="X2830" s="232"/>
      <c r="Y2830" s="235"/>
      <c r="Z2830" s="232"/>
      <c r="AA2830" s="232"/>
      <c r="AB2830" s="232"/>
      <c r="AC2830" s="232"/>
      <c r="AD2830" s="269"/>
    </row>
    <row r="2831" spans="2:30">
      <c r="B2831" s="66" t="e">
        <f>LEFT(VLOOKUP(K2831,'TCon08 al 2019-02-26'!$A$1:$H$68,6,0),6)</f>
        <v>#N/A</v>
      </c>
      <c r="C2831" s="66" t="e">
        <f t="shared" si="191"/>
        <v>#N/A</v>
      </c>
      <c r="D2831" s="66" t="e">
        <f>VLOOKUP(K2831,'TCon08 al 2019-02-26'!$A$1:$H$68,8,0)</f>
        <v>#N/A</v>
      </c>
      <c r="E2831" s="221">
        <f t="shared" si="192"/>
        <v>1900</v>
      </c>
      <c r="F2831" s="66">
        <f t="shared" si="193"/>
        <v>0</v>
      </c>
      <c r="G2831" s="10" t="str">
        <f t="shared" si="194"/>
        <v>19000</v>
      </c>
      <c r="H2831" s="232"/>
      <c r="I2831" s="232"/>
      <c r="J2831" s="232"/>
      <c r="K2831" s="232"/>
      <c r="L2831" s="232"/>
      <c r="M2831" s="233"/>
      <c r="N2831" s="241"/>
      <c r="O2831" s="241"/>
      <c r="P2831" s="242"/>
      <c r="Q2831" s="234"/>
      <c r="R2831" s="235"/>
      <c r="S2831" s="232"/>
      <c r="T2831" s="234"/>
      <c r="U2831" s="234"/>
      <c r="V2831" s="235"/>
      <c r="W2831" s="232"/>
      <c r="X2831" s="232"/>
      <c r="Y2831" s="235"/>
      <c r="Z2831" s="232"/>
      <c r="AA2831" s="232"/>
      <c r="AB2831" s="232"/>
      <c r="AC2831" s="232"/>
      <c r="AD2831" s="269"/>
    </row>
    <row r="2832" spans="2:30">
      <c r="B2832" s="66" t="e">
        <f>LEFT(VLOOKUP(K2832,'TCon08 al 2019-02-26'!$A$1:$H$68,6,0),6)</f>
        <v>#N/A</v>
      </c>
      <c r="C2832" s="66" t="e">
        <f t="shared" si="191"/>
        <v>#N/A</v>
      </c>
      <c r="D2832" s="66" t="e">
        <f>VLOOKUP(K2832,'TCon08 al 2019-02-26'!$A$1:$H$68,8,0)</f>
        <v>#N/A</v>
      </c>
      <c r="E2832" s="221">
        <f t="shared" si="192"/>
        <v>1900</v>
      </c>
      <c r="F2832" s="66">
        <f t="shared" si="193"/>
        <v>0</v>
      </c>
      <c r="G2832" s="10" t="str">
        <f t="shared" si="194"/>
        <v>19000</v>
      </c>
      <c r="H2832" s="232"/>
      <c r="I2832" s="232"/>
      <c r="J2832" s="232"/>
      <c r="K2832" s="232"/>
      <c r="L2832" s="232"/>
      <c r="M2832" s="233"/>
      <c r="N2832" s="241"/>
      <c r="O2832" s="241"/>
      <c r="P2832" s="242"/>
      <c r="Q2832" s="234"/>
      <c r="R2832" s="235"/>
      <c r="S2832" s="232"/>
      <c r="T2832" s="234"/>
      <c r="U2832" s="234"/>
      <c r="V2832" s="235"/>
      <c r="W2832" s="232"/>
      <c r="X2832" s="232"/>
      <c r="Y2832" s="235"/>
      <c r="Z2832" s="232"/>
      <c r="AA2832" s="232"/>
      <c r="AB2832" s="232"/>
      <c r="AC2832" s="232"/>
      <c r="AD2832" s="269"/>
    </row>
    <row r="2833" spans="2:30">
      <c r="B2833" s="66" t="e">
        <f>LEFT(VLOOKUP(K2833,'TCon08 al 2019-02-26'!$A$1:$H$68,6,0),6)</f>
        <v>#N/A</v>
      </c>
      <c r="C2833" s="66" t="e">
        <f t="shared" si="191"/>
        <v>#N/A</v>
      </c>
      <c r="D2833" s="66" t="e">
        <f>VLOOKUP(K2833,'TCon08 al 2019-02-26'!$A$1:$H$68,8,0)</f>
        <v>#N/A</v>
      </c>
      <c r="E2833" s="221">
        <f t="shared" si="192"/>
        <v>1900</v>
      </c>
      <c r="F2833" s="66">
        <f t="shared" si="193"/>
        <v>0</v>
      </c>
      <c r="G2833" s="10" t="str">
        <f t="shared" si="194"/>
        <v>19000</v>
      </c>
      <c r="H2833" s="232"/>
      <c r="I2833" s="232"/>
      <c r="J2833" s="232"/>
      <c r="K2833" s="232"/>
      <c r="L2833" s="232"/>
      <c r="M2833" s="233"/>
      <c r="N2833" s="241"/>
      <c r="O2833" s="241"/>
      <c r="P2833" s="242"/>
      <c r="Q2833" s="234"/>
      <c r="R2833" s="235"/>
      <c r="S2833" s="232"/>
      <c r="T2833" s="234"/>
      <c r="U2833" s="234"/>
      <c r="V2833" s="235"/>
      <c r="W2833" s="232"/>
      <c r="X2833" s="232"/>
      <c r="Y2833" s="235"/>
      <c r="Z2833" s="232"/>
      <c r="AA2833" s="232"/>
      <c r="AB2833" s="232"/>
      <c r="AC2833" s="232"/>
      <c r="AD2833" s="269"/>
    </row>
    <row r="2834" spans="2:30">
      <c r="B2834" s="66" t="e">
        <f>LEFT(VLOOKUP(K2834,'TCon08 al 2019-02-26'!$A$1:$H$68,6,0),6)</f>
        <v>#N/A</v>
      </c>
      <c r="C2834" s="66" t="e">
        <f t="shared" si="191"/>
        <v>#N/A</v>
      </c>
      <c r="D2834" s="66" t="e">
        <f>VLOOKUP(K2834,'TCon08 al 2019-02-26'!$A$1:$H$68,8,0)</f>
        <v>#N/A</v>
      </c>
      <c r="E2834" s="221">
        <f t="shared" si="192"/>
        <v>1900</v>
      </c>
      <c r="F2834" s="66">
        <f t="shared" si="193"/>
        <v>0</v>
      </c>
      <c r="G2834" s="10" t="str">
        <f t="shared" si="194"/>
        <v>19000</v>
      </c>
      <c r="H2834" s="232"/>
      <c r="I2834" s="232"/>
      <c r="J2834" s="232"/>
      <c r="K2834" s="232"/>
      <c r="L2834" s="232"/>
      <c r="M2834" s="233"/>
      <c r="N2834" s="241"/>
      <c r="O2834" s="241"/>
      <c r="P2834" s="242"/>
      <c r="Q2834" s="234"/>
      <c r="R2834" s="235"/>
      <c r="S2834" s="232"/>
      <c r="T2834" s="234"/>
      <c r="U2834" s="234"/>
      <c r="V2834" s="235"/>
      <c r="W2834" s="232"/>
      <c r="X2834" s="232"/>
      <c r="Y2834" s="235"/>
      <c r="Z2834" s="232"/>
      <c r="AA2834" s="232"/>
      <c r="AB2834" s="232"/>
      <c r="AC2834" s="232"/>
      <c r="AD2834" s="269"/>
    </row>
    <row r="2835" spans="2:30">
      <c r="B2835" s="66" t="e">
        <f>LEFT(VLOOKUP(K2835,'TCon08 al 2019-02-26'!$A$1:$H$68,6,0),6)</f>
        <v>#N/A</v>
      </c>
      <c r="C2835" s="66" t="e">
        <f t="shared" si="191"/>
        <v>#N/A</v>
      </c>
      <c r="D2835" s="66" t="e">
        <f>VLOOKUP(K2835,'TCon08 al 2019-02-26'!$A$1:$H$68,8,0)</f>
        <v>#N/A</v>
      </c>
      <c r="E2835" s="221">
        <f t="shared" si="192"/>
        <v>1900</v>
      </c>
      <c r="F2835" s="66">
        <f t="shared" si="193"/>
        <v>0</v>
      </c>
      <c r="G2835" s="10" t="str">
        <f t="shared" si="194"/>
        <v>19000</v>
      </c>
      <c r="H2835" s="232"/>
      <c r="I2835" s="232"/>
      <c r="J2835" s="232"/>
      <c r="K2835" s="232"/>
      <c r="L2835" s="232"/>
      <c r="M2835" s="233"/>
      <c r="N2835" s="241"/>
      <c r="O2835" s="241"/>
      <c r="P2835" s="242"/>
      <c r="Q2835" s="234"/>
      <c r="R2835" s="235"/>
      <c r="S2835" s="232"/>
      <c r="T2835" s="234"/>
      <c r="U2835" s="234"/>
      <c r="V2835" s="235"/>
      <c r="W2835" s="232"/>
      <c r="X2835" s="232"/>
      <c r="Y2835" s="235"/>
      <c r="Z2835" s="232"/>
      <c r="AA2835" s="232"/>
      <c r="AB2835" s="232"/>
      <c r="AC2835" s="232"/>
      <c r="AD2835" s="269"/>
    </row>
    <row r="2836" spans="2:30">
      <c r="B2836" s="66" t="e">
        <f>LEFT(VLOOKUP(K2836,'TCon08 al 2019-02-26'!$A$1:$H$68,6,0),6)</f>
        <v>#N/A</v>
      </c>
      <c r="C2836" s="66" t="e">
        <f t="shared" si="191"/>
        <v>#N/A</v>
      </c>
      <c r="D2836" s="66" t="e">
        <f>VLOOKUP(K2836,'TCon08 al 2019-02-26'!$A$1:$H$68,8,0)</f>
        <v>#N/A</v>
      </c>
      <c r="E2836" s="221">
        <f t="shared" si="192"/>
        <v>1900</v>
      </c>
      <c r="F2836" s="66">
        <f t="shared" si="193"/>
        <v>0</v>
      </c>
      <c r="G2836" s="10" t="str">
        <f t="shared" si="194"/>
        <v>19000</v>
      </c>
      <c r="H2836" s="232"/>
      <c r="I2836" s="232"/>
      <c r="J2836" s="232"/>
      <c r="K2836" s="232"/>
      <c r="L2836" s="232"/>
      <c r="M2836" s="233"/>
      <c r="N2836" s="241"/>
      <c r="O2836" s="241"/>
      <c r="P2836" s="242"/>
      <c r="Q2836" s="234"/>
      <c r="R2836" s="235"/>
      <c r="S2836" s="232"/>
      <c r="T2836" s="234"/>
      <c r="U2836" s="234"/>
      <c r="V2836" s="235"/>
      <c r="W2836" s="232"/>
      <c r="X2836" s="232"/>
      <c r="Y2836" s="235"/>
      <c r="Z2836" s="232"/>
      <c r="AA2836" s="232"/>
      <c r="AB2836" s="232"/>
      <c r="AC2836" s="232"/>
      <c r="AD2836" s="269"/>
    </row>
    <row r="2837" spans="2:30">
      <c r="B2837" s="66" t="e">
        <f>LEFT(VLOOKUP(K2837,'TCon08 al 2019-02-26'!$A$1:$H$68,6,0),6)</f>
        <v>#N/A</v>
      </c>
      <c r="C2837" s="66" t="e">
        <f t="shared" si="191"/>
        <v>#N/A</v>
      </c>
      <c r="D2837" s="66" t="e">
        <f>VLOOKUP(K2837,'TCon08 al 2019-02-26'!$A$1:$H$68,8,0)</f>
        <v>#N/A</v>
      </c>
      <c r="E2837" s="221">
        <f t="shared" si="192"/>
        <v>1900</v>
      </c>
      <c r="F2837" s="66">
        <f t="shared" si="193"/>
        <v>0</v>
      </c>
      <c r="G2837" s="10" t="str">
        <f t="shared" si="194"/>
        <v>19000</v>
      </c>
      <c r="H2837" s="232"/>
      <c r="I2837" s="232"/>
      <c r="J2837" s="232"/>
      <c r="K2837" s="232"/>
      <c r="L2837" s="232"/>
      <c r="M2837" s="233"/>
      <c r="N2837" s="241"/>
      <c r="O2837" s="241"/>
      <c r="P2837" s="242"/>
      <c r="Q2837" s="234"/>
      <c r="R2837" s="235"/>
      <c r="S2837" s="232"/>
      <c r="T2837" s="234"/>
      <c r="U2837" s="234"/>
      <c r="V2837" s="235"/>
      <c r="W2837" s="232"/>
      <c r="X2837" s="232"/>
      <c r="Y2837" s="235"/>
      <c r="Z2837" s="232"/>
      <c r="AA2837" s="232"/>
      <c r="AB2837" s="232"/>
      <c r="AC2837" s="232"/>
      <c r="AD2837" s="269"/>
    </row>
    <row r="2838" spans="2:30">
      <c r="B2838" s="66" t="e">
        <f>LEFT(VLOOKUP(K2838,'TCon08 al 2019-02-26'!$A$1:$H$68,6,0),6)</f>
        <v>#N/A</v>
      </c>
      <c r="C2838" s="66" t="e">
        <f t="shared" si="191"/>
        <v>#N/A</v>
      </c>
      <c r="D2838" s="66" t="e">
        <f>VLOOKUP(K2838,'TCon08 al 2019-02-26'!$A$1:$H$68,8,0)</f>
        <v>#N/A</v>
      </c>
      <c r="E2838" s="221">
        <f t="shared" si="192"/>
        <v>1900</v>
      </c>
      <c r="F2838" s="66">
        <f t="shared" si="193"/>
        <v>0</v>
      </c>
      <c r="G2838" s="10" t="str">
        <f t="shared" si="194"/>
        <v>19000</v>
      </c>
      <c r="H2838" s="232"/>
      <c r="I2838" s="232"/>
      <c r="J2838" s="232"/>
      <c r="K2838" s="232"/>
      <c r="L2838" s="232"/>
      <c r="M2838" s="233"/>
      <c r="N2838" s="241"/>
      <c r="O2838" s="241"/>
      <c r="P2838" s="242"/>
      <c r="Q2838" s="234"/>
      <c r="R2838" s="235"/>
      <c r="S2838" s="232"/>
      <c r="T2838" s="234"/>
      <c r="U2838" s="234"/>
      <c r="V2838" s="235"/>
      <c r="W2838" s="232"/>
      <c r="X2838" s="232"/>
      <c r="Y2838" s="235"/>
      <c r="Z2838" s="232"/>
      <c r="AA2838" s="232"/>
      <c r="AB2838" s="232"/>
      <c r="AC2838" s="232"/>
      <c r="AD2838" s="269"/>
    </row>
    <row r="2839" spans="2:30">
      <c r="B2839" s="66" t="e">
        <f>LEFT(VLOOKUP(K2839,'TCon08 al 2019-02-26'!$A$1:$H$68,6,0),6)</f>
        <v>#N/A</v>
      </c>
      <c r="C2839" s="66" t="e">
        <f t="shared" si="191"/>
        <v>#N/A</v>
      </c>
      <c r="D2839" s="66" t="e">
        <f>VLOOKUP(K2839,'TCon08 al 2019-02-26'!$A$1:$H$68,8,0)</f>
        <v>#N/A</v>
      </c>
      <c r="E2839" s="221">
        <f t="shared" si="192"/>
        <v>1900</v>
      </c>
      <c r="F2839" s="66">
        <f t="shared" si="193"/>
        <v>0</v>
      </c>
      <c r="G2839" s="10" t="str">
        <f t="shared" si="194"/>
        <v>19000</v>
      </c>
      <c r="H2839" s="232"/>
      <c r="I2839" s="232"/>
      <c r="J2839" s="232"/>
      <c r="K2839" s="232"/>
      <c r="L2839" s="232"/>
      <c r="M2839" s="233"/>
      <c r="N2839" s="241"/>
      <c r="O2839" s="241"/>
      <c r="P2839" s="242"/>
      <c r="Q2839" s="234"/>
      <c r="R2839" s="235"/>
      <c r="S2839" s="232"/>
      <c r="T2839" s="234"/>
      <c r="U2839" s="234"/>
      <c r="V2839" s="235"/>
      <c r="W2839" s="232"/>
      <c r="X2839" s="232"/>
      <c r="Y2839" s="235"/>
      <c r="Z2839" s="232"/>
      <c r="AA2839" s="232"/>
      <c r="AB2839" s="232"/>
      <c r="AC2839" s="232"/>
      <c r="AD2839" s="269"/>
    </row>
    <row r="2840" spans="2:30">
      <c r="B2840" s="66" t="e">
        <f>LEFT(VLOOKUP(K2840,'TCon08 al 2019-02-26'!$A$1:$H$68,6,0),6)</f>
        <v>#N/A</v>
      </c>
      <c r="C2840" s="66" t="e">
        <f t="shared" si="191"/>
        <v>#N/A</v>
      </c>
      <c r="D2840" s="66" t="e">
        <f>VLOOKUP(K2840,'TCon08 al 2019-02-26'!$A$1:$H$68,8,0)</f>
        <v>#N/A</v>
      </c>
      <c r="E2840" s="221">
        <f t="shared" si="192"/>
        <v>1900</v>
      </c>
      <c r="F2840" s="66">
        <f t="shared" si="193"/>
        <v>0</v>
      </c>
      <c r="G2840" s="10" t="str">
        <f t="shared" si="194"/>
        <v>19000</v>
      </c>
      <c r="H2840" s="232"/>
      <c r="I2840" s="232"/>
      <c r="J2840" s="232"/>
      <c r="K2840" s="232"/>
      <c r="L2840" s="232"/>
      <c r="M2840" s="233"/>
      <c r="N2840" s="241"/>
      <c r="O2840" s="241"/>
      <c r="P2840" s="242"/>
      <c r="Q2840" s="234"/>
      <c r="R2840" s="235"/>
      <c r="S2840" s="232"/>
      <c r="T2840" s="234"/>
      <c r="U2840" s="234"/>
      <c r="V2840" s="235"/>
      <c r="W2840" s="232"/>
      <c r="X2840" s="232"/>
      <c r="Y2840" s="235"/>
      <c r="Z2840" s="232"/>
      <c r="AA2840" s="232"/>
      <c r="AB2840" s="232"/>
      <c r="AC2840" s="232"/>
      <c r="AD2840" s="269"/>
    </row>
    <row r="2841" spans="2:30">
      <c r="B2841" s="66" t="e">
        <f>LEFT(VLOOKUP(K2841,'TCon08 al 2019-02-26'!$A$1:$H$68,6,0),6)</f>
        <v>#N/A</v>
      </c>
      <c r="C2841" s="66" t="e">
        <f t="shared" si="191"/>
        <v>#N/A</v>
      </c>
      <c r="D2841" s="66" t="e">
        <f>VLOOKUP(K2841,'TCon08 al 2019-02-26'!$A$1:$H$68,8,0)</f>
        <v>#N/A</v>
      </c>
      <c r="E2841" s="221">
        <f t="shared" si="192"/>
        <v>1900</v>
      </c>
      <c r="F2841" s="66">
        <f t="shared" si="193"/>
        <v>0</v>
      </c>
      <c r="G2841" s="10" t="str">
        <f t="shared" si="194"/>
        <v>19000</v>
      </c>
      <c r="H2841" s="232"/>
      <c r="I2841" s="232"/>
      <c r="J2841" s="232"/>
      <c r="K2841" s="232"/>
      <c r="L2841" s="232"/>
      <c r="M2841" s="233"/>
      <c r="N2841" s="241"/>
      <c r="O2841" s="241"/>
      <c r="P2841" s="242"/>
      <c r="Q2841" s="234"/>
      <c r="R2841" s="235"/>
      <c r="S2841" s="232"/>
      <c r="T2841" s="234"/>
      <c r="U2841" s="234"/>
      <c r="V2841" s="235"/>
      <c r="W2841" s="232"/>
      <c r="X2841" s="232"/>
      <c r="Y2841" s="235"/>
      <c r="Z2841" s="232"/>
      <c r="AA2841" s="232"/>
      <c r="AB2841" s="232"/>
      <c r="AC2841" s="232"/>
      <c r="AD2841" s="269"/>
    </row>
    <row r="2842" spans="2:30">
      <c r="B2842" s="66" t="e">
        <f>LEFT(VLOOKUP(K2842,'TCon08 al 2019-02-26'!$A$1:$H$68,6,0),6)</f>
        <v>#N/A</v>
      </c>
      <c r="C2842" s="66" t="e">
        <f t="shared" si="191"/>
        <v>#N/A</v>
      </c>
      <c r="D2842" s="66" t="e">
        <f>VLOOKUP(K2842,'TCon08 al 2019-02-26'!$A$1:$H$68,8,0)</f>
        <v>#N/A</v>
      </c>
      <c r="E2842" s="221">
        <f t="shared" si="192"/>
        <v>1900</v>
      </c>
      <c r="F2842" s="66">
        <f t="shared" si="193"/>
        <v>0</v>
      </c>
      <c r="G2842" s="10" t="str">
        <f t="shared" si="194"/>
        <v>19000</v>
      </c>
      <c r="H2842" s="232"/>
      <c r="I2842" s="232"/>
      <c r="J2842" s="232"/>
      <c r="K2842" s="232"/>
      <c r="L2842" s="232"/>
      <c r="M2842" s="233"/>
      <c r="N2842" s="241"/>
      <c r="O2842" s="241"/>
      <c r="P2842" s="242"/>
      <c r="Q2842" s="234"/>
      <c r="R2842" s="235"/>
      <c r="S2842" s="232"/>
      <c r="T2842" s="234"/>
      <c r="U2842" s="234"/>
      <c r="V2842" s="235"/>
      <c r="W2842" s="232"/>
      <c r="X2842" s="232"/>
      <c r="Y2842" s="235"/>
      <c r="Z2842" s="232"/>
      <c r="AA2842" s="232"/>
      <c r="AB2842" s="232"/>
      <c r="AC2842" s="232"/>
      <c r="AD2842" s="269"/>
    </row>
    <row r="2843" spans="2:30">
      <c r="B2843" s="66" t="e">
        <f>LEFT(VLOOKUP(K2843,'TCon08 al 2019-02-26'!$A$1:$H$68,6,0),6)</f>
        <v>#N/A</v>
      </c>
      <c r="C2843" s="66" t="e">
        <f t="shared" si="191"/>
        <v>#N/A</v>
      </c>
      <c r="D2843" s="66" t="e">
        <f>VLOOKUP(K2843,'TCon08 al 2019-02-26'!$A$1:$H$68,8,0)</f>
        <v>#N/A</v>
      </c>
      <c r="E2843" s="221">
        <f t="shared" si="192"/>
        <v>1900</v>
      </c>
      <c r="F2843" s="66">
        <f t="shared" si="193"/>
        <v>0</v>
      </c>
      <c r="G2843" s="10" t="str">
        <f t="shared" si="194"/>
        <v>19000</v>
      </c>
      <c r="H2843" s="232"/>
      <c r="I2843" s="232"/>
      <c r="J2843" s="232"/>
      <c r="K2843" s="232"/>
      <c r="L2843" s="232"/>
      <c r="M2843" s="233"/>
      <c r="N2843" s="241"/>
      <c r="O2843" s="241"/>
      <c r="P2843" s="242"/>
      <c r="Q2843" s="234"/>
      <c r="R2843" s="235"/>
      <c r="S2843" s="232"/>
      <c r="T2843" s="234"/>
      <c r="U2843" s="234"/>
      <c r="V2843" s="235"/>
      <c r="W2843" s="232"/>
      <c r="X2843" s="232"/>
      <c r="Y2843" s="235"/>
      <c r="Z2843" s="232"/>
      <c r="AA2843" s="232"/>
      <c r="AB2843" s="232"/>
      <c r="AC2843" s="232"/>
      <c r="AD2843" s="269"/>
    </row>
    <row r="2844" spans="2:30">
      <c r="B2844" s="66" t="e">
        <f>LEFT(VLOOKUP(K2844,'TCon08 al 2019-02-26'!$A$1:$H$68,6,0),6)</f>
        <v>#N/A</v>
      </c>
      <c r="C2844" s="66" t="e">
        <f t="shared" si="191"/>
        <v>#N/A</v>
      </c>
      <c r="D2844" s="66" t="e">
        <f>VLOOKUP(K2844,'TCon08 al 2019-02-26'!$A$1:$H$68,8,0)</f>
        <v>#N/A</v>
      </c>
      <c r="E2844" s="221">
        <f t="shared" si="192"/>
        <v>1900</v>
      </c>
      <c r="F2844" s="66">
        <f t="shared" si="193"/>
        <v>0</v>
      </c>
      <c r="G2844" s="10" t="str">
        <f t="shared" si="194"/>
        <v>19000</v>
      </c>
      <c r="H2844" s="232"/>
      <c r="I2844" s="232"/>
      <c r="J2844" s="232"/>
      <c r="K2844" s="232"/>
      <c r="L2844" s="232"/>
      <c r="M2844" s="233"/>
      <c r="N2844" s="241"/>
      <c r="O2844" s="241"/>
      <c r="P2844" s="242"/>
      <c r="Q2844" s="234"/>
      <c r="R2844" s="235"/>
      <c r="S2844" s="232"/>
      <c r="T2844" s="234"/>
      <c r="U2844" s="234"/>
      <c r="V2844" s="235"/>
      <c r="W2844" s="232"/>
      <c r="X2844" s="232"/>
      <c r="Y2844" s="235"/>
      <c r="Z2844" s="232"/>
      <c r="AA2844" s="232"/>
      <c r="AB2844" s="232"/>
      <c r="AC2844" s="232"/>
      <c r="AD2844" s="269"/>
    </row>
    <row r="2845" spans="2:30">
      <c r="B2845" s="66" t="e">
        <f>LEFT(VLOOKUP(K2845,'TCon08 al 2019-02-26'!$A$1:$H$68,6,0),6)</f>
        <v>#N/A</v>
      </c>
      <c r="C2845" s="66" t="e">
        <f t="shared" si="191"/>
        <v>#N/A</v>
      </c>
      <c r="D2845" s="66" t="e">
        <f>VLOOKUP(K2845,'TCon08 al 2019-02-26'!$A$1:$H$68,8,0)</f>
        <v>#N/A</v>
      </c>
      <c r="E2845" s="221">
        <f t="shared" si="192"/>
        <v>1900</v>
      </c>
      <c r="F2845" s="66">
        <f t="shared" si="193"/>
        <v>0</v>
      </c>
      <c r="G2845" s="10" t="str">
        <f t="shared" si="194"/>
        <v>19000</v>
      </c>
      <c r="H2845" s="232"/>
      <c r="I2845" s="232"/>
      <c r="J2845" s="232"/>
      <c r="K2845" s="232"/>
      <c r="L2845" s="232"/>
      <c r="M2845" s="233"/>
      <c r="N2845" s="241"/>
      <c r="O2845" s="241"/>
      <c r="P2845" s="242"/>
      <c r="Q2845" s="234"/>
      <c r="R2845" s="235"/>
      <c r="S2845" s="232"/>
      <c r="T2845" s="234"/>
      <c r="U2845" s="234"/>
      <c r="V2845" s="235"/>
      <c r="W2845" s="232"/>
      <c r="X2845" s="232"/>
      <c r="Y2845" s="235"/>
      <c r="Z2845" s="232"/>
      <c r="AA2845" s="232"/>
      <c r="AB2845" s="232"/>
      <c r="AC2845" s="232"/>
      <c r="AD2845" s="269"/>
    </row>
    <row r="2846" spans="2:30">
      <c r="B2846" s="66" t="e">
        <f>LEFT(VLOOKUP(K2846,'TCon08 al 2019-02-26'!$A$1:$H$68,6,0),6)</f>
        <v>#N/A</v>
      </c>
      <c r="C2846" s="66" t="e">
        <f t="shared" si="191"/>
        <v>#N/A</v>
      </c>
      <c r="D2846" s="66" t="e">
        <f>VLOOKUP(K2846,'TCon08 al 2019-02-26'!$A$1:$H$68,8,0)</f>
        <v>#N/A</v>
      </c>
      <c r="E2846" s="221">
        <f t="shared" si="192"/>
        <v>1900</v>
      </c>
      <c r="F2846" s="66">
        <f t="shared" si="193"/>
        <v>0</v>
      </c>
      <c r="G2846" s="10" t="str">
        <f t="shared" si="194"/>
        <v>19000</v>
      </c>
      <c r="H2846" s="232"/>
      <c r="I2846" s="232"/>
      <c r="J2846" s="232"/>
      <c r="K2846" s="232"/>
      <c r="L2846" s="232"/>
      <c r="M2846" s="233"/>
      <c r="N2846" s="241"/>
      <c r="O2846" s="241"/>
      <c r="P2846" s="242"/>
      <c r="Q2846" s="234"/>
      <c r="R2846" s="235"/>
      <c r="S2846" s="232"/>
      <c r="T2846" s="234"/>
      <c r="U2846" s="234"/>
      <c r="V2846" s="235"/>
      <c r="W2846" s="232"/>
      <c r="X2846" s="232"/>
      <c r="Y2846" s="235"/>
      <c r="Z2846" s="232"/>
      <c r="AA2846" s="232"/>
      <c r="AB2846" s="232"/>
      <c r="AC2846" s="232"/>
      <c r="AD2846" s="269"/>
    </row>
    <row r="2847" spans="2:30">
      <c r="B2847" s="66" t="e">
        <f>LEFT(VLOOKUP(K2847,'TCon08 al 2019-02-26'!$A$1:$H$68,6,0),6)</f>
        <v>#N/A</v>
      </c>
      <c r="C2847" s="66" t="e">
        <f t="shared" si="191"/>
        <v>#N/A</v>
      </c>
      <c r="D2847" s="66" t="e">
        <f>VLOOKUP(K2847,'TCon08 al 2019-02-26'!$A$1:$H$68,8,0)</f>
        <v>#N/A</v>
      </c>
      <c r="E2847" s="221">
        <f t="shared" si="192"/>
        <v>1900</v>
      </c>
      <c r="F2847" s="66">
        <f t="shared" si="193"/>
        <v>0</v>
      </c>
      <c r="G2847" s="10" t="str">
        <f t="shared" si="194"/>
        <v>19000</v>
      </c>
      <c r="H2847" s="232"/>
      <c r="I2847" s="232"/>
      <c r="J2847" s="232"/>
      <c r="K2847" s="232"/>
      <c r="L2847" s="232"/>
      <c r="M2847" s="233"/>
      <c r="N2847" s="241"/>
      <c r="O2847" s="241"/>
      <c r="P2847" s="242"/>
      <c r="Q2847" s="234"/>
      <c r="R2847" s="235"/>
      <c r="S2847" s="232"/>
      <c r="T2847" s="234"/>
      <c r="U2847" s="234"/>
      <c r="V2847" s="235"/>
      <c r="W2847" s="232"/>
      <c r="X2847" s="232"/>
      <c r="Y2847" s="235"/>
      <c r="Z2847" s="232"/>
      <c r="AA2847" s="232"/>
      <c r="AB2847" s="232"/>
      <c r="AC2847" s="232"/>
      <c r="AD2847" s="269"/>
    </row>
    <row r="2848" spans="2:30">
      <c r="B2848" s="66" t="e">
        <f>LEFT(VLOOKUP(K2848,'TCon08 al 2019-02-26'!$A$1:$H$68,6,0),6)</f>
        <v>#N/A</v>
      </c>
      <c r="C2848" s="66" t="e">
        <f t="shared" si="191"/>
        <v>#N/A</v>
      </c>
      <c r="D2848" s="66" t="e">
        <f>VLOOKUP(K2848,'TCon08 al 2019-02-26'!$A$1:$H$68,8,0)</f>
        <v>#N/A</v>
      </c>
      <c r="E2848" s="221">
        <f t="shared" si="192"/>
        <v>1900</v>
      </c>
      <c r="F2848" s="66">
        <f t="shared" si="193"/>
        <v>0</v>
      </c>
      <c r="G2848" s="10" t="str">
        <f t="shared" si="194"/>
        <v>19000</v>
      </c>
      <c r="H2848" s="232"/>
      <c r="I2848" s="232"/>
      <c r="J2848" s="232"/>
      <c r="K2848" s="232"/>
      <c r="L2848" s="232"/>
      <c r="M2848" s="233"/>
      <c r="N2848" s="241"/>
      <c r="O2848" s="241"/>
      <c r="P2848" s="242"/>
      <c r="Q2848" s="234"/>
      <c r="R2848" s="235"/>
      <c r="S2848" s="232"/>
      <c r="T2848" s="234"/>
      <c r="U2848" s="234"/>
      <c r="V2848" s="235"/>
      <c r="W2848" s="232"/>
      <c r="X2848" s="232"/>
      <c r="Y2848" s="235"/>
      <c r="Z2848" s="232"/>
      <c r="AA2848" s="232"/>
      <c r="AB2848" s="232"/>
      <c r="AC2848" s="232"/>
      <c r="AD2848" s="269"/>
    </row>
    <row r="2849" spans="2:30">
      <c r="B2849" s="66" t="e">
        <f>LEFT(VLOOKUP(K2849,'TCon08 al 2019-02-26'!$A$1:$H$68,6,0),6)</f>
        <v>#N/A</v>
      </c>
      <c r="C2849" s="66" t="e">
        <f t="shared" si="191"/>
        <v>#N/A</v>
      </c>
      <c r="D2849" s="66" t="e">
        <f>VLOOKUP(K2849,'TCon08 al 2019-02-26'!$A$1:$H$68,8,0)</f>
        <v>#N/A</v>
      </c>
      <c r="E2849" s="221">
        <f t="shared" si="192"/>
        <v>1900</v>
      </c>
      <c r="F2849" s="66">
        <f t="shared" si="193"/>
        <v>0</v>
      </c>
      <c r="G2849" s="10" t="str">
        <f t="shared" si="194"/>
        <v>19000</v>
      </c>
      <c r="H2849" s="232"/>
      <c r="I2849" s="232"/>
      <c r="J2849" s="232"/>
      <c r="K2849" s="232"/>
      <c r="L2849" s="232"/>
      <c r="M2849" s="233"/>
      <c r="N2849" s="241"/>
      <c r="O2849" s="241"/>
      <c r="P2849" s="242"/>
      <c r="Q2849" s="234"/>
      <c r="R2849" s="235"/>
      <c r="S2849" s="232"/>
      <c r="T2849" s="234"/>
      <c r="U2849" s="234"/>
      <c r="V2849" s="235"/>
      <c r="W2849" s="232"/>
      <c r="X2849" s="232"/>
      <c r="Y2849" s="235"/>
      <c r="Z2849" s="232"/>
      <c r="AA2849" s="232"/>
      <c r="AB2849" s="232"/>
      <c r="AC2849" s="232"/>
      <c r="AD2849" s="269"/>
    </row>
    <row r="2850" spans="2:30">
      <c r="B2850" s="66" t="e">
        <f>LEFT(VLOOKUP(K2850,'TCon08 al 2019-02-26'!$A$1:$H$68,6,0),6)</f>
        <v>#N/A</v>
      </c>
      <c r="C2850" s="66" t="e">
        <f t="shared" si="191"/>
        <v>#N/A</v>
      </c>
      <c r="D2850" s="66" t="e">
        <f>VLOOKUP(K2850,'TCon08 al 2019-02-26'!$A$1:$H$68,8,0)</f>
        <v>#N/A</v>
      </c>
      <c r="E2850" s="221">
        <f t="shared" si="192"/>
        <v>1900</v>
      </c>
      <c r="F2850" s="66">
        <f t="shared" si="193"/>
        <v>0</v>
      </c>
      <c r="G2850" s="10" t="str">
        <f t="shared" si="194"/>
        <v>19000</v>
      </c>
      <c r="H2850" s="232"/>
      <c r="I2850" s="232"/>
      <c r="J2850" s="232"/>
      <c r="K2850" s="232"/>
      <c r="L2850" s="232"/>
      <c r="M2850" s="233"/>
      <c r="N2850" s="241"/>
      <c r="O2850" s="241"/>
      <c r="P2850" s="242"/>
      <c r="Q2850" s="234"/>
      <c r="R2850" s="235"/>
      <c r="S2850" s="232"/>
      <c r="T2850" s="234"/>
      <c r="U2850" s="234"/>
      <c r="V2850" s="235"/>
      <c r="W2850" s="232"/>
      <c r="X2850" s="232"/>
      <c r="Y2850" s="235"/>
      <c r="Z2850" s="232"/>
      <c r="AA2850" s="232"/>
      <c r="AB2850" s="232"/>
      <c r="AC2850" s="232"/>
      <c r="AD2850" s="269"/>
    </row>
    <row r="2851" spans="2:30">
      <c r="B2851" s="66" t="e">
        <f>LEFT(VLOOKUP(K2851,'TCon08 al 2019-02-26'!$A$1:$H$68,6,0),6)</f>
        <v>#N/A</v>
      </c>
      <c r="C2851" s="66" t="e">
        <f t="shared" si="191"/>
        <v>#N/A</v>
      </c>
      <c r="D2851" s="66" t="e">
        <f>VLOOKUP(K2851,'TCon08 al 2019-02-26'!$A$1:$H$68,8,0)</f>
        <v>#N/A</v>
      </c>
      <c r="E2851" s="221">
        <f t="shared" si="192"/>
        <v>1900</v>
      </c>
      <c r="F2851" s="66">
        <f t="shared" si="193"/>
        <v>0</v>
      </c>
      <c r="G2851" s="10" t="str">
        <f t="shared" si="194"/>
        <v>19000</v>
      </c>
      <c r="H2851" s="232"/>
      <c r="I2851" s="232"/>
      <c r="J2851" s="232"/>
      <c r="K2851" s="232"/>
      <c r="L2851" s="232"/>
      <c r="M2851" s="233"/>
      <c r="N2851" s="241"/>
      <c r="O2851" s="241"/>
      <c r="P2851" s="242"/>
      <c r="Q2851" s="234"/>
      <c r="R2851" s="235"/>
      <c r="S2851" s="232"/>
      <c r="T2851" s="234"/>
      <c r="U2851" s="234"/>
      <c r="V2851" s="235"/>
      <c r="W2851" s="232"/>
      <c r="X2851" s="232"/>
      <c r="Y2851" s="235"/>
      <c r="Z2851" s="232"/>
      <c r="AA2851" s="232"/>
      <c r="AB2851" s="232"/>
      <c r="AC2851" s="232"/>
      <c r="AD2851" s="269"/>
    </row>
    <row r="2852" spans="2:30">
      <c r="B2852" s="66" t="e">
        <f>LEFT(VLOOKUP(K2852,'TCon08 al 2019-02-26'!$A$1:$H$68,6,0),6)</f>
        <v>#N/A</v>
      </c>
      <c r="C2852" s="66" t="e">
        <f t="shared" si="191"/>
        <v>#N/A</v>
      </c>
      <c r="D2852" s="66" t="e">
        <f>VLOOKUP(K2852,'TCon08 al 2019-02-26'!$A$1:$H$68,8,0)</f>
        <v>#N/A</v>
      </c>
      <c r="E2852" s="221">
        <f t="shared" si="192"/>
        <v>1900</v>
      </c>
      <c r="F2852" s="66">
        <f t="shared" si="193"/>
        <v>0</v>
      </c>
      <c r="G2852" s="10" t="str">
        <f t="shared" si="194"/>
        <v>19000</v>
      </c>
      <c r="H2852" s="232"/>
      <c r="I2852" s="232"/>
      <c r="J2852" s="232"/>
      <c r="K2852" s="232"/>
      <c r="L2852" s="232"/>
      <c r="M2852" s="233"/>
      <c r="N2852" s="241"/>
      <c r="O2852" s="241"/>
      <c r="P2852" s="242"/>
      <c r="Q2852" s="234"/>
      <c r="R2852" s="235"/>
      <c r="S2852" s="232"/>
      <c r="T2852" s="234"/>
      <c r="U2852" s="234"/>
      <c r="V2852" s="235"/>
      <c r="W2852" s="232"/>
      <c r="X2852" s="232"/>
      <c r="Y2852" s="235"/>
      <c r="Z2852" s="232"/>
      <c r="AA2852" s="232"/>
      <c r="AB2852" s="232"/>
      <c r="AC2852" s="232"/>
      <c r="AD2852" s="269"/>
    </row>
    <row r="2853" spans="2:30">
      <c r="B2853" s="66" t="e">
        <f>LEFT(VLOOKUP(K2853,'TCon08 al 2019-02-26'!$A$1:$H$68,6,0),6)</f>
        <v>#N/A</v>
      </c>
      <c r="C2853" s="66" t="e">
        <f t="shared" si="191"/>
        <v>#N/A</v>
      </c>
      <c r="D2853" s="66" t="e">
        <f>VLOOKUP(K2853,'TCon08 al 2019-02-26'!$A$1:$H$68,8,0)</f>
        <v>#N/A</v>
      </c>
      <c r="E2853" s="221">
        <f t="shared" si="192"/>
        <v>1900</v>
      </c>
      <c r="F2853" s="66">
        <f t="shared" si="193"/>
        <v>0</v>
      </c>
      <c r="G2853" s="10" t="str">
        <f t="shared" si="194"/>
        <v>19000</v>
      </c>
      <c r="H2853" s="232"/>
      <c r="I2853" s="232"/>
      <c r="J2853" s="232"/>
      <c r="K2853" s="232"/>
      <c r="L2853" s="232"/>
      <c r="M2853" s="233"/>
      <c r="N2853" s="241"/>
      <c r="O2853" s="241"/>
      <c r="P2853" s="242"/>
      <c r="Q2853" s="234"/>
      <c r="R2853" s="235"/>
      <c r="S2853" s="232"/>
      <c r="T2853" s="234"/>
      <c r="U2853" s="234"/>
      <c r="V2853" s="235"/>
      <c r="W2853" s="232"/>
      <c r="X2853" s="232"/>
      <c r="Y2853" s="235"/>
      <c r="Z2853" s="232"/>
      <c r="AA2853" s="232"/>
      <c r="AB2853" s="232"/>
      <c r="AC2853" s="232"/>
      <c r="AD2853" s="269"/>
    </row>
    <row r="2854" spans="2:30">
      <c r="B2854" s="66" t="e">
        <f>LEFT(VLOOKUP(K2854,'TCon08 al 2019-02-26'!$A$1:$H$68,6,0),6)</f>
        <v>#N/A</v>
      </c>
      <c r="C2854" s="66" t="e">
        <f t="shared" si="191"/>
        <v>#N/A</v>
      </c>
      <c r="D2854" s="66" t="e">
        <f>VLOOKUP(K2854,'TCon08 al 2019-02-26'!$A$1:$H$68,8,0)</f>
        <v>#N/A</v>
      </c>
      <c r="E2854" s="221">
        <f t="shared" si="192"/>
        <v>1900</v>
      </c>
      <c r="F2854" s="66">
        <f t="shared" si="193"/>
        <v>0</v>
      </c>
      <c r="G2854" s="10" t="str">
        <f t="shared" si="194"/>
        <v>19000</v>
      </c>
      <c r="H2854" s="232"/>
      <c r="I2854" s="232"/>
      <c r="J2854" s="232"/>
      <c r="K2854" s="232"/>
      <c r="L2854" s="232"/>
      <c r="M2854" s="233"/>
      <c r="N2854" s="241"/>
      <c r="O2854" s="241"/>
      <c r="P2854" s="242"/>
      <c r="Q2854" s="234"/>
      <c r="R2854" s="235"/>
      <c r="S2854" s="232"/>
      <c r="T2854" s="234"/>
      <c r="U2854" s="234"/>
      <c r="V2854" s="235"/>
      <c r="W2854" s="232"/>
      <c r="X2854" s="232"/>
      <c r="Y2854" s="235"/>
      <c r="Z2854" s="232"/>
      <c r="AA2854" s="232"/>
      <c r="AB2854" s="232"/>
      <c r="AC2854" s="232"/>
      <c r="AD2854" s="269"/>
    </row>
    <row r="2855" spans="2:30">
      <c r="B2855" s="66" t="e">
        <f>LEFT(VLOOKUP(K2855,'TCon08 al 2019-02-26'!$A$1:$H$68,6,0),6)</f>
        <v>#N/A</v>
      </c>
      <c r="C2855" s="66" t="e">
        <f t="shared" si="191"/>
        <v>#N/A</v>
      </c>
      <c r="D2855" s="66" t="e">
        <f>VLOOKUP(K2855,'TCon08 al 2019-02-26'!$A$1:$H$68,8,0)</f>
        <v>#N/A</v>
      </c>
      <c r="E2855" s="221">
        <f t="shared" si="192"/>
        <v>1900</v>
      </c>
      <c r="F2855" s="66">
        <f t="shared" si="193"/>
        <v>0</v>
      </c>
      <c r="G2855" s="10" t="str">
        <f t="shared" si="194"/>
        <v>19000</v>
      </c>
      <c r="H2855" s="232"/>
      <c r="I2855" s="232"/>
      <c r="J2855" s="232"/>
      <c r="K2855" s="232"/>
      <c r="L2855" s="232"/>
      <c r="M2855" s="233"/>
      <c r="N2855" s="241"/>
      <c r="O2855" s="241"/>
      <c r="P2855" s="242"/>
      <c r="Q2855" s="234"/>
      <c r="R2855" s="235"/>
      <c r="S2855" s="232"/>
      <c r="T2855" s="234"/>
      <c r="U2855" s="234"/>
      <c r="V2855" s="235"/>
      <c r="W2855" s="232"/>
      <c r="X2855" s="232"/>
      <c r="Y2855" s="235"/>
      <c r="Z2855" s="232"/>
      <c r="AA2855" s="232"/>
      <c r="AB2855" s="232"/>
      <c r="AC2855" s="232"/>
      <c r="AD2855" s="269"/>
    </row>
    <row r="2856" spans="2:30">
      <c r="B2856" s="66" t="e">
        <f>LEFT(VLOOKUP(K2856,'TCon08 al 2019-02-26'!$A$1:$H$68,6,0),6)</f>
        <v>#N/A</v>
      </c>
      <c r="C2856" s="66" t="e">
        <f t="shared" si="191"/>
        <v>#N/A</v>
      </c>
      <c r="D2856" s="66" t="e">
        <f>VLOOKUP(K2856,'TCon08 al 2019-02-26'!$A$1:$H$68,8,0)</f>
        <v>#N/A</v>
      </c>
      <c r="E2856" s="221">
        <f t="shared" si="192"/>
        <v>1900</v>
      </c>
      <c r="F2856" s="66">
        <f t="shared" si="193"/>
        <v>0</v>
      </c>
      <c r="G2856" s="10" t="str">
        <f t="shared" si="194"/>
        <v>19000</v>
      </c>
      <c r="H2856" s="232"/>
      <c r="I2856" s="232"/>
      <c r="J2856" s="232"/>
      <c r="K2856" s="232"/>
      <c r="L2856" s="232"/>
      <c r="M2856" s="233"/>
      <c r="N2856" s="241"/>
      <c r="O2856" s="241"/>
      <c r="P2856" s="242"/>
      <c r="Q2856" s="234"/>
      <c r="R2856" s="235"/>
      <c r="S2856" s="232"/>
      <c r="T2856" s="234"/>
      <c r="U2856" s="234"/>
      <c r="V2856" s="235"/>
      <c r="W2856" s="232"/>
      <c r="X2856" s="232"/>
      <c r="Y2856" s="235"/>
      <c r="Z2856" s="232"/>
      <c r="AA2856" s="232"/>
      <c r="AB2856" s="232"/>
      <c r="AC2856" s="232"/>
      <c r="AD2856" s="269"/>
    </row>
    <row r="2857" spans="2:30">
      <c r="B2857" s="66" t="e">
        <f>LEFT(VLOOKUP(K2857,'TCon08 al 2019-02-26'!$A$1:$H$68,6,0),6)</f>
        <v>#N/A</v>
      </c>
      <c r="C2857" s="66" t="e">
        <f t="shared" si="191"/>
        <v>#N/A</v>
      </c>
      <c r="D2857" s="66" t="e">
        <f>VLOOKUP(K2857,'TCon08 al 2019-02-26'!$A$1:$H$68,8,0)</f>
        <v>#N/A</v>
      </c>
      <c r="E2857" s="221">
        <f t="shared" si="192"/>
        <v>1900</v>
      </c>
      <c r="F2857" s="66">
        <f t="shared" si="193"/>
        <v>0</v>
      </c>
      <c r="G2857" s="10" t="str">
        <f t="shared" si="194"/>
        <v>19000</v>
      </c>
      <c r="H2857" s="232"/>
      <c r="I2857" s="232"/>
      <c r="J2857" s="232"/>
      <c r="K2857" s="232"/>
      <c r="L2857" s="232"/>
      <c r="M2857" s="233"/>
      <c r="N2857" s="241"/>
      <c r="O2857" s="241"/>
      <c r="P2857" s="242"/>
      <c r="Q2857" s="234"/>
      <c r="R2857" s="235"/>
      <c r="S2857" s="232"/>
      <c r="T2857" s="234"/>
      <c r="U2857" s="234"/>
      <c r="V2857" s="235"/>
      <c r="W2857" s="232"/>
      <c r="X2857" s="232"/>
      <c r="Y2857" s="235"/>
      <c r="Z2857" s="232"/>
      <c r="AA2857" s="232"/>
      <c r="AB2857" s="232"/>
      <c r="AC2857" s="232"/>
      <c r="AD2857" s="269"/>
    </row>
    <row r="2858" spans="2:30">
      <c r="B2858" s="66" t="e">
        <f>LEFT(VLOOKUP(K2858,'TCon08 al 2019-02-26'!$A$1:$H$68,6,0),6)</f>
        <v>#N/A</v>
      </c>
      <c r="C2858" s="66" t="e">
        <f t="shared" si="191"/>
        <v>#N/A</v>
      </c>
      <c r="D2858" s="66" t="e">
        <f>VLOOKUP(K2858,'TCon08 al 2019-02-26'!$A$1:$H$68,8,0)</f>
        <v>#N/A</v>
      </c>
      <c r="E2858" s="221">
        <f t="shared" si="192"/>
        <v>1900</v>
      </c>
      <c r="F2858" s="66">
        <f t="shared" si="193"/>
        <v>0</v>
      </c>
      <c r="G2858" s="10" t="str">
        <f t="shared" si="194"/>
        <v>19000</v>
      </c>
      <c r="H2858" s="232"/>
      <c r="I2858" s="232"/>
      <c r="J2858" s="232"/>
      <c r="K2858" s="232"/>
      <c r="L2858" s="232"/>
      <c r="M2858" s="233"/>
      <c r="N2858" s="241"/>
      <c r="O2858" s="241"/>
      <c r="P2858" s="242"/>
      <c r="Q2858" s="234"/>
      <c r="R2858" s="235"/>
      <c r="S2858" s="232"/>
      <c r="T2858" s="234"/>
      <c r="U2858" s="234"/>
      <c r="V2858" s="235"/>
      <c r="W2858" s="232"/>
      <c r="X2858" s="232"/>
      <c r="Y2858" s="235"/>
      <c r="Z2858" s="232"/>
      <c r="AA2858" s="232"/>
      <c r="AB2858" s="232"/>
      <c r="AC2858" s="232"/>
      <c r="AD2858" s="269"/>
    </row>
    <row r="2859" spans="2:30">
      <c r="B2859" s="66" t="e">
        <f>LEFT(VLOOKUP(K2859,'TCon08 al 2019-02-26'!$A$1:$H$68,6,0),6)</f>
        <v>#N/A</v>
      </c>
      <c r="C2859" s="66" t="e">
        <f t="shared" si="191"/>
        <v>#N/A</v>
      </c>
      <c r="D2859" s="66" t="e">
        <f>VLOOKUP(K2859,'TCon08 al 2019-02-26'!$A$1:$H$68,8,0)</f>
        <v>#N/A</v>
      </c>
      <c r="E2859" s="221">
        <f t="shared" si="192"/>
        <v>1900</v>
      </c>
      <c r="F2859" s="66">
        <f t="shared" si="193"/>
        <v>0</v>
      </c>
      <c r="G2859" s="10" t="str">
        <f t="shared" si="194"/>
        <v>19000</v>
      </c>
      <c r="H2859" s="232"/>
      <c r="I2859" s="232"/>
      <c r="J2859" s="232"/>
      <c r="K2859" s="232"/>
      <c r="L2859" s="232"/>
      <c r="M2859" s="233"/>
      <c r="N2859" s="241"/>
      <c r="O2859" s="241"/>
      <c r="P2859" s="242"/>
      <c r="Q2859" s="234"/>
      <c r="R2859" s="235"/>
      <c r="S2859" s="232"/>
      <c r="T2859" s="234"/>
      <c r="U2859" s="234"/>
      <c r="V2859" s="235"/>
      <c r="W2859" s="232"/>
      <c r="X2859" s="232"/>
      <c r="Y2859" s="235"/>
      <c r="Z2859" s="232"/>
      <c r="AA2859" s="232"/>
      <c r="AB2859" s="232"/>
      <c r="AC2859" s="232"/>
      <c r="AD2859" s="269"/>
    </row>
    <row r="2860" spans="2:30">
      <c r="B2860" s="66" t="e">
        <f>LEFT(VLOOKUP(K2860,'TCon08 al 2019-02-26'!$A$1:$H$68,6,0),6)</f>
        <v>#N/A</v>
      </c>
      <c r="C2860" s="66" t="e">
        <f t="shared" si="191"/>
        <v>#N/A</v>
      </c>
      <c r="D2860" s="66" t="e">
        <f>VLOOKUP(K2860,'TCon08 al 2019-02-26'!$A$1:$H$68,8,0)</f>
        <v>#N/A</v>
      </c>
      <c r="E2860" s="221">
        <f t="shared" si="192"/>
        <v>1900</v>
      </c>
      <c r="F2860" s="66">
        <f t="shared" si="193"/>
        <v>0</v>
      </c>
      <c r="G2860" s="10" t="str">
        <f t="shared" si="194"/>
        <v>19000</v>
      </c>
      <c r="H2860" s="232"/>
      <c r="I2860" s="232"/>
      <c r="J2860" s="232"/>
      <c r="K2860" s="232"/>
      <c r="L2860" s="232"/>
      <c r="M2860" s="233"/>
      <c r="N2860" s="241"/>
      <c r="O2860" s="241"/>
      <c r="P2860" s="242"/>
      <c r="Q2860" s="234"/>
      <c r="R2860" s="235"/>
      <c r="S2860" s="232"/>
      <c r="T2860" s="234"/>
      <c r="U2860" s="234"/>
      <c r="V2860" s="235"/>
      <c r="W2860" s="232"/>
      <c r="X2860" s="232"/>
      <c r="Y2860" s="235"/>
      <c r="Z2860" s="232"/>
      <c r="AA2860" s="232"/>
      <c r="AB2860" s="232"/>
      <c r="AC2860" s="232"/>
      <c r="AD2860" s="269"/>
    </row>
    <row r="2861" spans="2:30">
      <c r="B2861" s="66" t="e">
        <f>LEFT(VLOOKUP(K2861,'TCon08 al 2019-02-26'!$A$1:$H$68,6,0),6)</f>
        <v>#N/A</v>
      </c>
      <c r="C2861" s="66" t="e">
        <f t="shared" si="191"/>
        <v>#N/A</v>
      </c>
      <c r="D2861" s="66" t="e">
        <f>VLOOKUP(K2861,'TCon08 al 2019-02-26'!$A$1:$H$68,8,0)</f>
        <v>#N/A</v>
      </c>
      <c r="E2861" s="221">
        <f t="shared" si="192"/>
        <v>1900</v>
      </c>
      <c r="F2861" s="66">
        <f t="shared" si="193"/>
        <v>0</v>
      </c>
      <c r="G2861" s="10" t="str">
        <f t="shared" si="194"/>
        <v>19000</v>
      </c>
      <c r="H2861" s="232"/>
      <c r="I2861" s="232"/>
      <c r="J2861" s="232"/>
      <c r="K2861" s="232"/>
      <c r="L2861" s="232"/>
      <c r="M2861" s="233"/>
      <c r="N2861" s="241"/>
      <c r="O2861" s="241"/>
      <c r="P2861" s="242"/>
      <c r="Q2861" s="234"/>
      <c r="R2861" s="235"/>
      <c r="S2861" s="232"/>
      <c r="T2861" s="234"/>
      <c r="U2861" s="234"/>
      <c r="V2861" s="235"/>
      <c r="W2861" s="232"/>
      <c r="X2861" s="232"/>
      <c r="Y2861" s="235"/>
      <c r="Z2861" s="232"/>
      <c r="AA2861" s="232"/>
      <c r="AB2861" s="232"/>
      <c r="AC2861" s="232"/>
      <c r="AD2861" s="269"/>
    </row>
    <row r="2862" spans="2:30">
      <c r="B2862" s="66" t="e">
        <f>LEFT(VLOOKUP(K2862,'TCon08 al 2019-02-26'!$A$1:$H$68,6,0),6)</f>
        <v>#N/A</v>
      </c>
      <c r="C2862" s="66" t="e">
        <f t="shared" si="191"/>
        <v>#N/A</v>
      </c>
      <c r="D2862" s="66" t="e">
        <f>VLOOKUP(K2862,'TCon08 al 2019-02-26'!$A$1:$H$68,8,0)</f>
        <v>#N/A</v>
      </c>
      <c r="E2862" s="221">
        <f t="shared" si="192"/>
        <v>1900</v>
      </c>
      <c r="F2862" s="66">
        <f t="shared" si="193"/>
        <v>0</v>
      </c>
      <c r="G2862" s="10" t="str">
        <f t="shared" si="194"/>
        <v>19000</v>
      </c>
      <c r="H2862" s="232"/>
      <c r="I2862" s="232"/>
      <c r="J2862" s="232"/>
      <c r="K2862" s="232"/>
      <c r="L2862" s="232"/>
      <c r="M2862" s="233"/>
      <c r="N2862" s="241"/>
      <c r="O2862" s="241"/>
      <c r="P2862" s="242"/>
      <c r="Q2862" s="234"/>
      <c r="R2862" s="235"/>
      <c r="S2862" s="232"/>
      <c r="T2862" s="234"/>
      <c r="U2862" s="234"/>
      <c r="V2862" s="235"/>
      <c r="W2862" s="232"/>
      <c r="X2862" s="232"/>
      <c r="Y2862" s="235"/>
      <c r="Z2862" s="232"/>
      <c r="AA2862" s="232"/>
      <c r="AB2862" s="232"/>
      <c r="AC2862" s="232"/>
      <c r="AD2862" s="269"/>
    </row>
    <row r="2863" spans="2:30">
      <c r="B2863" s="66" t="e">
        <f>LEFT(VLOOKUP(K2863,'TCon08 al 2019-02-26'!$A$1:$H$68,6,0),6)</f>
        <v>#N/A</v>
      </c>
      <c r="C2863" s="66" t="e">
        <f t="shared" si="191"/>
        <v>#N/A</v>
      </c>
      <c r="D2863" s="66" t="e">
        <f>VLOOKUP(K2863,'TCon08 al 2019-02-26'!$A$1:$H$68,8,0)</f>
        <v>#N/A</v>
      </c>
      <c r="E2863" s="221">
        <f t="shared" si="192"/>
        <v>1900</v>
      </c>
      <c r="F2863" s="66">
        <f t="shared" si="193"/>
        <v>0</v>
      </c>
      <c r="G2863" s="10" t="str">
        <f t="shared" si="194"/>
        <v>19000</v>
      </c>
      <c r="H2863" s="232"/>
      <c r="I2863" s="232"/>
      <c r="J2863" s="232"/>
      <c r="K2863" s="232"/>
      <c r="L2863" s="232"/>
      <c r="M2863" s="233"/>
      <c r="N2863" s="241"/>
      <c r="O2863" s="241"/>
      <c r="P2863" s="242"/>
      <c r="Q2863" s="234"/>
      <c r="R2863" s="235"/>
      <c r="S2863" s="232"/>
      <c r="T2863" s="234"/>
      <c r="U2863" s="234"/>
      <c r="V2863" s="235"/>
      <c r="W2863" s="232"/>
      <c r="X2863" s="232"/>
      <c r="Y2863" s="235"/>
      <c r="Z2863" s="232"/>
      <c r="AA2863" s="232"/>
      <c r="AB2863" s="232"/>
      <c r="AC2863" s="232"/>
      <c r="AD2863" s="269"/>
    </row>
    <row r="2864" spans="2:30">
      <c r="B2864" s="66" t="e">
        <f>LEFT(VLOOKUP(K2864,'TCon08 al 2019-02-26'!$A$1:$H$68,6,0),6)</f>
        <v>#N/A</v>
      </c>
      <c r="C2864" s="66" t="e">
        <f t="shared" si="191"/>
        <v>#N/A</v>
      </c>
      <c r="D2864" s="66" t="e">
        <f>VLOOKUP(K2864,'TCon08 al 2019-02-26'!$A$1:$H$68,8,0)</f>
        <v>#N/A</v>
      </c>
      <c r="E2864" s="221">
        <f t="shared" si="192"/>
        <v>1900</v>
      </c>
      <c r="F2864" s="66">
        <f t="shared" si="193"/>
        <v>0</v>
      </c>
      <c r="G2864" s="10" t="str">
        <f t="shared" si="194"/>
        <v>19000</v>
      </c>
      <c r="H2864" s="232"/>
      <c r="I2864" s="232"/>
      <c r="J2864" s="232"/>
      <c r="K2864" s="232"/>
      <c r="L2864" s="232"/>
      <c r="M2864" s="233"/>
      <c r="N2864" s="241"/>
      <c r="O2864" s="241"/>
      <c r="P2864" s="242"/>
      <c r="Q2864" s="234"/>
      <c r="R2864" s="235"/>
      <c r="S2864" s="232"/>
      <c r="T2864" s="234"/>
      <c r="U2864" s="234"/>
      <c r="V2864" s="235"/>
      <c r="W2864" s="232"/>
      <c r="X2864" s="232"/>
      <c r="Y2864" s="235"/>
      <c r="Z2864" s="232"/>
      <c r="AA2864" s="232"/>
      <c r="AB2864" s="232"/>
      <c r="AC2864" s="232"/>
      <c r="AD2864" s="269"/>
    </row>
    <row r="2865" spans="2:30">
      <c r="B2865" s="66" t="e">
        <f>LEFT(VLOOKUP(K2865,'TCon08 al 2019-02-26'!$A$1:$H$68,6,0),6)</f>
        <v>#N/A</v>
      </c>
      <c r="C2865" s="66" t="e">
        <f t="shared" si="191"/>
        <v>#N/A</v>
      </c>
      <c r="D2865" s="66" t="e">
        <f>VLOOKUP(K2865,'TCon08 al 2019-02-26'!$A$1:$H$68,8,0)</f>
        <v>#N/A</v>
      </c>
      <c r="E2865" s="221">
        <f t="shared" si="192"/>
        <v>1900</v>
      </c>
      <c r="F2865" s="66">
        <f t="shared" si="193"/>
        <v>0</v>
      </c>
      <c r="G2865" s="10" t="str">
        <f t="shared" si="194"/>
        <v>19000</v>
      </c>
      <c r="H2865" s="232"/>
      <c r="I2865" s="232"/>
      <c r="J2865" s="232"/>
      <c r="K2865" s="232"/>
      <c r="L2865" s="232"/>
      <c r="M2865" s="233"/>
      <c r="N2865" s="241"/>
      <c r="O2865" s="241"/>
      <c r="P2865" s="242"/>
      <c r="Q2865" s="234"/>
      <c r="R2865" s="235"/>
      <c r="S2865" s="232"/>
      <c r="T2865" s="234"/>
      <c r="U2865" s="234"/>
      <c r="V2865" s="235"/>
      <c r="W2865" s="232"/>
      <c r="X2865" s="232"/>
      <c r="Y2865" s="235"/>
      <c r="Z2865" s="232"/>
      <c r="AA2865" s="232"/>
      <c r="AB2865" s="232"/>
      <c r="AC2865" s="232"/>
      <c r="AD2865" s="269"/>
    </row>
    <row r="2866" spans="2:30">
      <c r="B2866" s="66" t="e">
        <f>LEFT(VLOOKUP(K2866,'TCon08 al 2019-02-26'!$A$1:$H$68,6,0),6)</f>
        <v>#N/A</v>
      </c>
      <c r="C2866" s="66" t="e">
        <f t="shared" si="191"/>
        <v>#N/A</v>
      </c>
      <c r="D2866" s="66" t="e">
        <f>VLOOKUP(K2866,'TCon08 al 2019-02-26'!$A$1:$H$68,8,0)</f>
        <v>#N/A</v>
      </c>
      <c r="E2866" s="221">
        <f t="shared" si="192"/>
        <v>1900</v>
      </c>
      <c r="F2866" s="66">
        <f t="shared" si="193"/>
        <v>0</v>
      </c>
      <c r="G2866" s="10" t="str">
        <f t="shared" si="194"/>
        <v>19000</v>
      </c>
      <c r="H2866" s="232"/>
      <c r="I2866" s="232"/>
      <c r="J2866" s="232"/>
      <c r="K2866" s="232"/>
      <c r="L2866" s="232"/>
      <c r="M2866" s="233"/>
      <c r="N2866" s="241"/>
      <c r="O2866" s="241"/>
      <c r="P2866" s="242"/>
      <c r="Q2866" s="234"/>
      <c r="R2866" s="235"/>
      <c r="S2866" s="232"/>
      <c r="T2866" s="234"/>
      <c r="U2866" s="234"/>
      <c r="V2866" s="235"/>
      <c r="W2866" s="232"/>
      <c r="X2866" s="232"/>
      <c r="Y2866" s="235"/>
      <c r="Z2866" s="232"/>
      <c r="AA2866" s="232"/>
      <c r="AB2866" s="232"/>
      <c r="AC2866" s="232"/>
      <c r="AD2866" s="269"/>
    </row>
    <row r="2867" spans="2:30">
      <c r="B2867" s="66" t="e">
        <f>LEFT(VLOOKUP(K2867,'TCon08 al 2019-02-26'!$A$1:$H$68,6,0),6)</f>
        <v>#N/A</v>
      </c>
      <c r="C2867" s="66" t="e">
        <f t="shared" si="191"/>
        <v>#N/A</v>
      </c>
      <c r="D2867" s="66" t="e">
        <f>VLOOKUP(K2867,'TCon08 al 2019-02-26'!$A$1:$H$68,8,0)</f>
        <v>#N/A</v>
      </c>
      <c r="E2867" s="221">
        <f t="shared" si="192"/>
        <v>1900</v>
      </c>
      <c r="F2867" s="66">
        <f t="shared" si="193"/>
        <v>0</v>
      </c>
      <c r="G2867" s="10" t="str">
        <f t="shared" si="194"/>
        <v>19000</v>
      </c>
      <c r="H2867" s="232"/>
      <c r="I2867" s="232"/>
      <c r="J2867" s="232"/>
      <c r="K2867" s="232"/>
      <c r="L2867" s="232"/>
      <c r="M2867" s="233"/>
      <c r="N2867" s="241"/>
      <c r="O2867" s="241"/>
      <c r="P2867" s="242"/>
      <c r="Q2867" s="234"/>
      <c r="R2867" s="235"/>
      <c r="S2867" s="232"/>
      <c r="T2867" s="234"/>
      <c r="U2867" s="234"/>
      <c r="V2867" s="235"/>
      <c r="W2867" s="232"/>
      <c r="X2867" s="232"/>
      <c r="Y2867" s="235"/>
      <c r="Z2867" s="232"/>
      <c r="AA2867" s="232"/>
      <c r="AB2867" s="232"/>
      <c r="AC2867" s="232"/>
      <c r="AD2867" s="269"/>
    </row>
    <row r="2868" spans="2:30">
      <c r="B2868" s="66" t="e">
        <f>LEFT(VLOOKUP(K2868,'TCon08 al 2019-02-26'!$A$1:$H$68,6,0),6)</f>
        <v>#N/A</v>
      </c>
      <c r="C2868" s="66" t="e">
        <f t="shared" si="191"/>
        <v>#N/A</v>
      </c>
      <c r="D2868" s="66" t="e">
        <f>VLOOKUP(K2868,'TCon08 al 2019-02-26'!$A$1:$H$68,8,0)</f>
        <v>#N/A</v>
      </c>
      <c r="E2868" s="221">
        <f t="shared" si="192"/>
        <v>1900</v>
      </c>
      <c r="F2868" s="66">
        <f t="shared" si="193"/>
        <v>0</v>
      </c>
      <c r="G2868" s="10" t="str">
        <f t="shared" si="194"/>
        <v>19000</v>
      </c>
      <c r="H2868" s="232"/>
      <c r="I2868" s="232"/>
      <c r="J2868" s="232"/>
      <c r="K2868" s="232"/>
      <c r="L2868" s="232"/>
      <c r="M2868" s="233"/>
      <c r="N2868" s="241"/>
      <c r="O2868" s="241"/>
      <c r="P2868" s="242"/>
      <c r="Q2868" s="234"/>
      <c r="R2868" s="235"/>
      <c r="S2868" s="232"/>
      <c r="T2868" s="234"/>
      <c r="U2868" s="234"/>
      <c r="V2868" s="235"/>
      <c r="W2868" s="232"/>
      <c r="X2868" s="232"/>
      <c r="Y2868" s="235"/>
      <c r="Z2868" s="232"/>
      <c r="AA2868" s="232"/>
      <c r="AB2868" s="232"/>
      <c r="AC2868" s="232"/>
      <c r="AD2868" s="269"/>
    </row>
    <row r="2869" spans="2:30">
      <c r="B2869" s="66" t="e">
        <f>LEFT(VLOOKUP(K2869,'TCon08 al 2019-02-26'!$A$1:$H$68,6,0),6)</f>
        <v>#N/A</v>
      </c>
      <c r="C2869" s="66" t="e">
        <f t="shared" si="191"/>
        <v>#N/A</v>
      </c>
      <c r="D2869" s="66" t="e">
        <f>VLOOKUP(K2869,'TCon08 al 2019-02-26'!$A$1:$H$68,8,0)</f>
        <v>#N/A</v>
      </c>
      <c r="E2869" s="221">
        <f t="shared" si="192"/>
        <v>1900</v>
      </c>
      <c r="F2869" s="66">
        <f t="shared" si="193"/>
        <v>0</v>
      </c>
      <c r="G2869" s="10" t="str">
        <f t="shared" si="194"/>
        <v>19000</v>
      </c>
      <c r="H2869" s="232"/>
      <c r="I2869" s="232"/>
      <c r="J2869" s="232"/>
      <c r="K2869" s="232"/>
      <c r="L2869" s="232"/>
      <c r="M2869" s="233"/>
      <c r="N2869" s="241"/>
      <c r="O2869" s="241"/>
      <c r="P2869" s="242"/>
      <c r="Q2869" s="234"/>
      <c r="R2869" s="235"/>
      <c r="S2869" s="232"/>
      <c r="T2869" s="234"/>
      <c r="U2869" s="234"/>
      <c r="V2869" s="235"/>
      <c r="W2869" s="232"/>
      <c r="X2869" s="232"/>
      <c r="Y2869" s="235"/>
      <c r="Z2869" s="232"/>
      <c r="AA2869" s="232"/>
      <c r="AB2869" s="232"/>
      <c r="AC2869" s="232"/>
      <c r="AD2869" s="269"/>
    </row>
    <row r="2870" spans="2:30">
      <c r="B2870" s="66" t="e">
        <f>LEFT(VLOOKUP(K2870,'TCon08 al 2019-02-26'!$A$1:$H$68,6,0),6)</f>
        <v>#N/A</v>
      </c>
      <c r="C2870" s="66" t="e">
        <f t="shared" si="191"/>
        <v>#N/A</v>
      </c>
      <c r="D2870" s="66" t="e">
        <f>VLOOKUP(K2870,'TCon08 al 2019-02-26'!$A$1:$H$68,8,0)</f>
        <v>#N/A</v>
      </c>
      <c r="E2870" s="221">
        <f t="shared" si="192"/>
        <v>1900</v>
      </c>
      <c r="F2870" s="66">
        <f t="shared" si="193"/>
        <v>0</v>
      </c>
      <c r="G2870" s="10" t="str">
        <f t="shared" si="194"/>
        <v>19000</v>
      </c>
      <c r="H2870" s="232"/>
      <c r="I2870" s="232"/>
      <c r="J2870" s="232"/>
      <c r="K2870" s="232"/>
      <c r="L2870" s="232"/>
      <c r="M2870" s="233"/>
      <c r="N2870" s="241"/>
      <c r="O2870" s="241"/>
      <c r="P2870" s="242"/>
      <c r="Q2870" s="234"/>
      <c r="R2870" s="235"/>
      <c r="S2870" s="232"/>
      <c r="T2870" s="234"/>
      <c r="U2870" s="234"/>
      <c r="V2870" s="235"/>
      <c r="W2870" s="232"/>
      <c r="X2870" s="232"/>
      <c r="Y2870" s="235"/>
      <c r="Z2870" s="232"/>
      <c r="AA2870" s="232"/>
      <c r="AB2870" s="232"/>
      <c r="AC2870" s="232"/>
      <c r="AD2870" s="269"/>
    </row>
    <row r="2871" spans="2:30">
      <c r="B2871" s="66" t="e">
        <f>LEFT(VLOOKUP(K2871,'TCon08 al 2019-02-26'!$A$1:$H$68,6,0),6)</f>
        <v>#N/A</v>
      </c>
      <c r="C2871" s="66" t="e">
        <f t="shared" ref="C2871:C2934" si="195">CONCATENATE(MID(B2871,1,1),".",MID(B2871,2,1),".",MID(B2871,3,2),".",MID(B2871,5,2))</f>
        <v>#N/A</v>
      </c>
      <c r="D2871" s="66" t="e">
        <f>VLOOKUP(K2871,'TCon08 al 2019-02-26'!$A$1:$H$68,8,0)</f>
        <v>#N/A</v>
      </c>
      <c r="E2871" s="221">
        <f t="shared" ref="E2871:E2934" si="196">YEAR(J2871)</f>
        <v>1900</v>
      </c>
      <c r="F2871" s="66">
        <f t="shared" si="193"/>
        <v>0</v>
      </c>
      <c r="G2871" s="10" t="str">
        <f t="shared" si="194"/>
        <v>19000</v>
      </c>
      <c r="H2871" s="232"/>
      <c r="I2871" s="232"/>
      <c r="J2871" s="232"/>
      <c r="K2871" s="232"/>
      <c r="L2871" s="232"/>
      <c r="M2871" s="233"/>
      <c r="N2871" s="241"/>
      <c r="O2871" s="241"/>
      <c r="P2871" s="242"/>
      <c r="Q2871" s="234"/>
      <c r="R2871" s="235"/>
      <c r="S2871" s="232"/>
      <c r="T2871" s="234"/>
      <c r="U2871" s="234"/>
      <c r="V2871" s="235"/>
      <c r="W2871" s="232"/>
      <c r="X2871" s="232"/>
      <c r="Y2871" s="235"/>
      <c r="Z2871" s="232"/>
      <c r="AA2871" s="232"/>
      <c r="AB2871" s="232"/>
      <c r="AC2871" s="232"/>
      <c r="AD2871" s="269"/>
    </row>
    <row r="2872" spans="2:30">
      <c r="B2872" s="66" t="e">
        <f>LEFT(VLOOKUP(K2872,'TCon08 al 2019-02-26'!$A$1:$H$68,6,0),6)</f>
        <v>#N/A</v>
      </c>
      <c r="C2872" s="66" t="e">
        <f t="shared" si="195"/>
        <v>#N/A</v>
      </c>
      <c r="D2872" s="66" t="e">
        <f>VLOOKUP(K2872,'TCon08 al 2019-02-26'!$A$1:$H$68,8,0)</f>
        <v>#N/A</v>
      </c>
      <c r="E2872" s="221">
        <f t="shared" si="196"/>
        <v>1900</v>
      </c>
      <c r="F2872" s="66">
        <f t="shared" si="193"/>
        <v>0</v>
      </c>
      <c r="G2872" s="10" t="str">
        <f t="shared" si="194"/>
        <v>19000</v>
      </c>
      <c r="H2872" s="232"/>
      <c r="I2872" s="232"/>
      <c r="J2872" s="232"/>
      <c r="K2872" s="232"/>
      <c r="L2872" s="232"/>
      <c r="M2872" s="233"/>
      <c r="N2872" s="241"/>
      <c r="O2872" s="241"/>
      <c r="P2872" s="242"/>
      <c r="Q2872" s="234"/>
      <c r="R2872" s="235"/>
      <c r="S2872" s="232"/>
      <c r="T2872" s="234"/>
      <c r="U2872" s="234"/>
      <c r="V2872" s="235"/>
      <c r="W2872" s="232"/>
      <c r="X2872" s="232"/>
      <c r="Y2872" s="235"/>
      <c r="Z2872" s="232"/>
      <c r="AA2872" s="232"/>
      <c r="AB2872" s="232"/>
      <c r="AC2872" s="232"/>
      <c r="AD2872" s="269"/>
    </row>
    <row r="2873" spans="2:30">
      <c r="B2873" s="66" t="e">
        <f>LEFT(VLOOKUP(K2873,'TCon08 al 2019-02-26'!$A$1:$H$68,6,0),6)</f>
        <v>#N/A</v>
      </c>
      <c r="C2873" s="66" t="e">
        <f t="shared" si="195"/>
        <v>#N/A</v>
      </c>
      <c r="D2873" s="66" t="e">
        <f>VLOOKUP(K2873,'TCon08 al 2019-02-26'!$A$1:$H$68,8,0)</f>
        <v>#N/A</v>
      </c>
      <c r="E2873" s="221">
        <f t="shared" si="196"/>
        <v>1900</v>
      </c>
      <c r="F2873" s="66">
        <f t="shared" si="193"/>
        <v>0</v>
      </c>
      <c r="G2873" s="10" t="str">
        <f t="shared" si="194"/>
        <v>19000</v>
      </c>
      <c r="H2873" s="232"/>
      <c r="I2873" s="232"/>
      <c r="J2873" s="232"/>
      <c r="K2873" s="232"/>
      <c r="L2873" s="232"/>
      <c r="M2873" s="233"/>
      <c r="N2873" s="241"/>
      <c r="O2873" s="241"/>
      <c r="P2873" s="242"/>
      <c r="Q2873" s="234"/>
      <c r="R2873" s="235"/>
      <c r="S2873" s="232"/>
      <c r="T2873" s="234"/>
      <c r="U2873" s="234"/>
      <c r="V2873" s="235"/>
      <c r="W2873" s="232"/>
      <c r="X2873" s="232"/>
      <c r="Y2873" s="235"/>
      <c r="Z2873" s="232"/>
      <c r="AA2873" s="232"/>
      <c r="AB2873" s="232"/>
      <c r="AC2873" s="232"/>
      <c r="AD2873" s="269"/>
    </row>
    <row r="2874" spans="2:30">
      <c r="B2874" s="66" t="e">
        <f>LEFT(VLOOKUP(K2874,'TCon08 al 2019-02-26'!$A$1:$H$68,6,0),6)</f>
        <v>#N/A</v>
      </c>
      <c r="C2874" s="66" t="e">
        <f t="shared" si="195"/>
        <v>#N/A</v>
      </c>
      <c r="D2874" s="66" t="e">
        <f>VLOOKUP(K2874,'TCon08 al 2019-02-26'!$A$1:$H$68,8,0)</f>
        <v>#N/A</v>
      </c>
      <c r="E2874" s="221">
        <f t="shared" si="196"/>
        <v>1900</v>
      </c>
      <c r="F2874" s="66">
        <f t="shared" si="193"/>
        <v>0</v>
      </c>
      <c r="G2874" s="10" t="str">
        <f t="shared" si="194"/>
        <v>19000</v>
      </c>
      <c r="H2874" s="232"/>
      <c r="I2874" s="232"/>
      <c r="J2874" s="232"/>
      <c r="K2874" s="232"/>
      <c r="L2874" s="232"/>
      <c r="M2874" s="233"/>
      <c r="N2874" s="241"/>
      <c r="O2874" s="241"/>
      <c r="P2874" s="242"/>
      <c r="Q2874" s="234"/>
      <c r="R2874" s="235"/>
      <c r="S2874" s="232"/>
      <c r="T2874" s="234"/>
      <c r="U2874" s="234"/>
      <c r="V2874" s="235"/>
      <c r="W2874" s="232"/>
      <c r="X2874" s="232"/>
      <c r="Y2874" s="235"/>
      <c r="Z2874" s="232"/>
      <c r="AA2874" s="232"/>
      <c r="AB2874" s="232"/>
      <c r="AC2874" s="232"/>
      <c r="AD2874" s="269"/>
    </row>
    <row r="2875" spans="2:30">
      <c r="B2875" s="66" t="e">
        <f>LEFT(VLOOKUP(K2875,'TCon08 al 2019-02-26'!$A$1:$H$68,6,0),6)</f>
        <v>#N/A</v>
      </c>
      <c r="C2875" s="66" t="e">
        <f t="shared" si="195"/>
        <v>#N/A</v>
      </c>
      <c r="D2875" s="66" t="e">
        <f>VLOOKUP(K2875,'TCon08 al 2019-02-26'!$A$1:$H$68,8,0)</f>
        <v>#N/A</v>
      </c>
      <c r="E2875" s="221">
        <f t="shared" si="196"/>
        <v>1900</v>
      </c>
      <c r="F2875" s="66">
        <f t="shared" si="193"/>
        <v>0</v>
      </c>
      <c r="G2875" s="10" t="str">
        <f t="shared" si="194"/>
        <v>19000</v>
      </c>
      <c r="H2875" s="232"/>
      <c r="I2875" s="232"/>
      <c r="J2875" s="232"/>
      <c r="K2875" s="232"/>
      <c r="L2875" s="232"/>
      <c r="M2875" s="233"/>
      <c r="N2875" s="241"/>
      <c r="O2875" s="241"/>
      <c r="P2875" s="242"/>
      <c r="Q2875" s="234"/>
      <c r="R2875" s="235"/>
      <c r="S2875" s="232"/>
      <c r="T2875" s="234"/>
      <c r="U2875" s="234"/>
      <c r="V2875" s="235"/>
      <c r="W2875" s="232"/>
      <c r="X2875" s="232"/>
      <c r="Y2875" s="235"/>
      <c r="Z2875" s="232"/>
      <c r="AA2875" s="232"/>
      <c r="AB2875" s="232"/>
      <c r="AC2875" s="232"/>
      <c r="AD2875" s="269"/>
    </row>
    <row r="2876" spans="2:30">
      <c r="B2876" s="66" t="e">
        <f>LEFT(VLOOKUP(K2876,'TCon08 al 2019-02-26'!$A$1:$H$68,6,0),6)</f>
        <v>#N/A</v>
      </c>
      <c r="C2876" s="66" t="e">
        <f t="shared" si="195"/>
        <v>#N/A</v>
      </c>
      <c r="D2876" s="66" t="e">
        <f>VLOOKUP(K2876,'TCon08 al 2019-02-26'!$A$1:$H$68,8,0)</f>
        <v>#N/A</v>
      </c>
      <c r="E2876" s="221">
        <f t="shared" si="196"/>
        <v>1900</v>
      </c>
      <c r="F2876" s="66">
        <f t="shared" si="193"/>
        <v>0</v>
      </c>
      <c r="G2876" s="10" t="str">
        <f t="shared" si="194"/>
        <v>19000</v>
      </c>
      <c r="H2876" s="232"/>
      <c r="I2876" s="232"/>
      <c r="J2876" s="232"/>
      <c r="K2876" s="232"/>
      <c r="L2876" s="232"/>
      <c r="M2876" s="233"/>
      <c r="N2876" s="241"/>
      <c r="O2876" s="241"/>
      <c r="P2876" s="242"/>
      <c r="Q2876" s="234"/>
      <c r="R2876" s="235"/>
      <c r="S2876" s="232"/>
      <c r="T2876" s="234"/>
      <c r="U2876" s="234"/>
      <c r="V2876" s="235"/>
      <c r="W2876" s="232"/>
      <c r="X2876" s="232"/>
      <c r="Y2876" s="235"/>
      <c r="Z2876" s="232"/>
      <c r="AA2876" s="232"/>
      <c r="AB2876" s="232"/>
      <c r="AC2876" s="232"/>
      <c r="AD2876" s="269"/>
    </row>
    <row r="2877" spans="2:30">
      <c r="B2877" s="66" t="e">
        <f>LEFT(VLOOKUP(K2877,'TCon08 al 2019-02-26'!$A$1:$H$68,6,0),6)</f>
        <v>#N/A</v>
      </c>
      <c r="C2877" s="66" t="e">
        <f t="shared" si="195"/>
        <v>#N/A</v>
      </c>
      <c r="D2877" s="66" t="e">
        <f>VLOOKUP(K2877,'TCon08 al 2019-02-26'!$A$1:$H$68,8,0)</f>
        <v>#N/A</v>
      </c>
      <c r="E2877" s="221">
        <f t="shared" si="196"/>
        <v>1900</v>
      </c>
      <c r="F2877" s="66">
        <f t="shared" si="193"/>
        <v>0</v>
      </c>
      <c r="G2877" s="10" t="str">
        <f t="shared" si="194"/>
        <v>19000</v>
      </c>
      <c r="H2877" s="232"/>
      <c r="I2877" s="232"/>
      <c r="J2877" s="232"/>
      <c r="K2877" s="232"/>
      <c r="L2877" s="232"/>
      <c r="M2877" s="233"/>
      <c r="N2877" s="241"/>
      <c r="O2877" s="241"/>
      <c r="P2877" s="242"/>
      <c r="Q2877" s="234"/>
      <c r="R2877" s="235"/>
      <c r="S2877" s="232"/>
      <c r="T2877" s="234"/>
      <c r="U2877" s="234"/>
      <c r="V2877" s="235"/>
      <c r="W2877" s="232"/>
      <c r="X2877" s="232"/>
      <c r="Y2877" s="235"/>
      <c r="Z2877" s="232"/>
      <c r="AA2877" s="232"/>
      <c r="AB2877" s="232"/>
      <c r="AC2877" s="232"/>
      <c r="AD2877" s="269"/>
    </row>
    <row r="2878" spans="2:30">
      <c r="B2878" s="66" t="e">
        <f>LEFT(VLOOKUP(K2878,'TCon08 al 2019-02-26'!$A$1:$H$68,6,0),6)</f>
        <v>#N/A</v>
      </c>
      <c r="C2878" s="66" t="e">
        <f t="shared" si="195"/>
        <v>#N/A</v>
      </c>
      <c r="D2878" s="66" t="e">
        <f>VLOOKUP(K2878,'TCon08 al 2019-02-26'!$A$1:$H$68,8,0)</f>
        <v>#N/A</v>
      </c>
      <c r="E2878" s="221">
        <f t="shared" si="196"/>
        <v>1900</v>
      </c>
      <c r="F2878" s="66">
        <f t="shared" si="193"/>
        <v>0</v>
      </c>
      <c r="G2878" s="10" t="str">
        <f t="shared" si="194"/>
        <v>19000</v>
      </c>
      <c r="H2878" s="232"/>
      <c r="I2878" s="232"/>
      <c r="J2878" s="232"/>
      <c r="K2878" s="232"/>
      <c r="L2878" s="232"/>
      <c r="M2878" s="233"/>
      <c r="N2878" s="241"/>
      <c r="O2878" s="241"/>
      <c r="P2878" s="242"/>
      <c r="Q2878" s="234"/>
      <c r="R2878" s="235"/>
      <c r="S2878" s="232"/>
      <c r="T2878" s="234"/>
      <c r="U2878" s="234"/>
      <c r="V2878" s="235"/>
      <c r="W2878" s="232"/>
      <c r="X2878" s="232"/>
      <c r="Y2878" s="235"/>
      <c r="Z2878" s="232"/>
      <c r="AA2878" s="232"/>
      <c r="AB2878" s="232"/>
      <c r="AC2878" s="232"/>
      <c r="AD2878" s="269"/>
    </row>
    <row r="2879" spans="2:30">
      <c r="B2879" s="66" t="e">
        <f>LEFT(VLOOKUP(K2879,'TCon08 al 2019-02-26'!$A$1:$H$68,6,0),6)</f>
        <v>#N/A</v>
      </c>
      <c r="C2879" s="66" t="e">
        <f t="shared" si="195"/>
        <v>#N/A</v>
      </c>
      <c r="D2879" s="66" t="e">
        <f>VLOOKUP(K2879,'TCon08 al 2019-02-26'!$A$1:$H$68,8,0)</f>
        <v>#N/A</v>
      </c>
      <c r="E2879" s="221">
        <f t="shared" si="196"/>
        <v>1900</v>
      </c>
      <c r="F2879" s="66">
        <f t="shared" si="193"/>
        <v>0</v>
      </c>
      <c r="G2879" s="10" t="str">
        <f t="shared" si="194"/>
        <v>19000</v>
      </c>
      <c r="H2879" s="232"/>
      <c r="I2879" s="232"/>
      <c r="J2879" s="232"/>
      <c r="K2879" s="232"/>
      <c r="L2879" s="232"/>
      <c r="M2879" s="233"/>
      <c r="N2879" s="241"/>
      <c r="O2879" s="241"/>
      <c r="P2879" s="242"/>
      <c r="Q2879" s="234"/>
      <c r="R2879" s="235"/>
      <c r="S2879" s="232"/>
      <c r="T2879" s="234"/>
      <c r="U2879" s="234"/>
      <c r="V2879" s="235"/>
      <c r="W2879" s="232"/>
      <c r="X2879" s="232"/>
      <c r="Y2879" s="235"/>
      <c r="Z2879" s="232"/>
      <c r="AA2879" s="232"/>
      <c r="AB2879" s="232"/>
      <c r="AC2879" s="232"/>
      <c r="AD2879" s="269"/>
    </row>
    <row r="2880" spans="2:30">
      <c r="B2880" s="66" t="e">
        <f>LEFT(VLOOKUP(K2880,'TCon08 al 2019-02-26'!$A$1:$H$68,6,0),6)</f>
        <v>#N/A</v>
      </c>
      <c r="C2880" s="66" t="e">
        <f t="shared" si="195"/>
        <v>#N/A</v>
      </c>
      <c r="D2880" s="66" t="e">
        <f>VLOOKUP(K2880,'TCon08 al 2019-02-26'!$A$1:$H$68,8,0)</f>
        <v>#N/A</v>
      </c>
      <c r="E2880" s="221">
        <f t="shared" si="196"/>
        <v>1900</v>
      </c>
      <c r="F2880" s="66">
        <f t="shared" si="193"/>
        <v>0</v>
      </c>
      <c r="G2880" s="10" t="str">
        <f t="shared" si="194"/>
        <v>19000</v>
      </c>
      <c r="H2880" s="232"/>
      <c r="I2880" s="232"/>
      <c r="J2880" s="232"/>
      <c r="K2880" s="232"/>
      <c r="L2880" s="232"/>
      <c r="M2880" s="233"/>
      <c r="N2880" s="241"/>
      <c r="O2880" s="241"/>
      <c r="P2880" s="242"/>
      <c r="Q2880" s="234"/>
      <c r="R2880" s="235"/>
      <c r="S2880" s="232"/>
      <c r="T2880" s="234"/>
      <c r="U2880" s="234"/>
      <c r="V2880" s="235"/>
      <c r="W2880" s="232"/>
      <c r="X2880" s="232"/>
      <c r="Y2880" s="235"/>
      <c r="Z2880" s="232"/>
      <c r="AA2880" s="232"/>
      <c r="AB2880" s="232"/>
      <c r="AC2880" s="232"/>
      <c r="AD2880" s="269"/>
    </row>
    <row r="2881" spans="2:30">
      <c r="B2881" s="66" t="e">
        <f>LEFT(VLOOKUP(K2881,'TCon08 al 2019-02-26'!$A$1:$H$68,6,0),6)</f>
        <v>#N/A</v>
      </c>
      <c r="C2881" s="66" t="e">
        <f t="shared" si="195"/>
        <v>#N/A</v>
      </c>
      <c r="D2881" s="66" t="e">
        <f>VLOOKUP(K2881,'TCon08 al 2019-02-26'!$A$1:$H$68,8,0)</f>
        <v>#N/A</v>
      </c>
      <c r="E2881" s="221">
        <f t="shared" si="196"/>
        <v>1900</v>
      </c>
      <c r="F2881" s="66">
        <f t="shared" si="193"/>
        <v>0</v>
      </c>
      <c r="G2881" s="10" t="str">
        <f t="shared" si="194"/>
        <v>19000</v>
      </c>
      <c r="H2881" s="232"/>
      <c r="I2881" s="232"/>
      <c r="J2881" s="232"/>
      <c r="K2881" s="232"/>
      <c r="L2881" s="232"/>
      <c r="M2881" s="233"/>
      <c r="N2881" s="241"/>
      <c r="O2881" s="241"/>
      <c r="P2881" s="242"/>
      <c r="Q2881" s="234"/>
      <c r="R2881" s="235"/>
      <c r="S2881" s="232"/>
      <c r="T2881" s="234"/>
      <c r="U2881" s="234"/>
      <c r="V2881" s="235"/>
      <c r="W2881" s="232"/>
      <c r="X2881" s="232"/>
      <c r="Y2881" s="235"/>
      <c r="Z2881" s="232"/>
      <c r="AA2881" s="232"/>
      <c r="AB2881" s="232"/>
      <c r="AC2881" s="232"/>
      <c r="AD2881" s="269"/>
    </row>
    <row r="2882" spans="2:30">
      <c r="B2882" s="66" t="e">
        <f>LEFT(VLOOKUP(K2882,'TCon08 al 2019-02-26'!$A$1:$H$68,6,0),6)</f>
        <v>#N/A</v>
      </c>
      <c r="C2882" s="66" t="e">
        <f t="shared" si="195"/>
        <v>#N/A</v>
      </c>
      <c r="D2882" s="66" t="e">
        <f>VLOOKUP(K2882,'TCon08 al 2019-02-26'!$A$1:$H$68,8,0)</f>
        <v>#N/A</v>
      </c>
      <c r="E2882" s="221">
        <f t="shared" si="196"/>
        <v>1900</v>
      </c>
      <c r="F2882" s="66">
        <f t="shared" si="193"/>
        <v>0</v>
      </c>
      <c r="G2882" s="10" t="str">
        <f t="shared" si="194"/>
        <v>19000</v>
      </c>
      <c r="H2882" s="232"/>
      <c r="I2882" s="232"/>
      <c r="J2882" s="232"/>
      <c r="K2882" s="232"/>
      <c r="L2882" s="232"/>
      <c r="M2882" s="233"/>
      <c r="N2882" s="241"/>
      <c r="O2882" s="241"/>
      <c r="P2882" s="243"/>
      <c r="Q2882" s="234"/>
      <c r="R2882" s="235"/>
      <c r="S2882" s="232"/>
      <c r="T2882" s="234"/>
      <c r="U2882" s="234"/>
      <c r="V2882" s="235"/>
      <c r="W2882" s="232"/>
      <c r="X2882" s="232"/>
      <c r="Y2882" s="235"/>
      <c r="Z2882" s="232"/>
      <c r="AA2882" s="232"/>
      <c r="AB2882" s="232"/>
      <c r="AC2882" s="232"/>
      <c r="AD2882" s="269"/>
    </row>
    <row r="2883" spans="2:30">
      <c r="B2883" s="66" t="e">
        <f>LEFT(VLOOKUP(K2883,'TCon08 al 2019-02-26'!$A$1:$H$68,6,0),6)</f>
        <v>#N/A</v>
      </c>
      <c r="C2883" s="66" t="e">
        <f t="shared" si="195"/>
        <v>#N/A</v>
      </c>
      <c r="D2883" s="66" t="e">
        <f>VLOOKUP(K2883,'TCon08 al 2019-02-26'!$A$1:$H$68,8,0)</f>
        <v>#N/A</v>
      </c>
      <c r="E2883" s="221">
        <f t="shared" si="196"/>
        <v>1900</v>
      </c>
      <c r="F2883" s="66">
        <f t="shared" si="193"/>
        <v>0</v>
      </c>
      <c r="G2883" s="10" t="str">
        <f t="shared" si="194"/>
        <v>19000</v>
      </c>
      <c r="H2883" s="232"/>
      <c r="I2883" s="232"/>
      <c r="J2883" s="232"/>
      <c r="K2883" s="232"/>
      <c r="L2883" s="232"/>
      <c r="M2883" s="233"/>
      <c r="N2883" s="241"/>
      <c r="O2883" s="241"/>
      <c r="P2883" s="242"/>
      <c r="Q2883" s="234"/>
      <c r="R2883" s="235"/>
      <c r="S2883" s="232"/>
      <c r="T2883" s="234"/>
      <c r="U2883" s="234"/>
      <c r="V2883" s="235"/>
      <c r="W2883" s="232"/>
      <c r="X2883" s="232"/>
      <c r="Y2883" s="235"/>
      <c r="Z2883" s="232"/>
      <c r="AA2883" s="232"/>
      <c r="AB2883" s="232"/>
      <c r="AC2883" s="232"/>
      <c r="AD2883" s="269"/>
    </row>
    <row r="2884" spans="2:30">
      <c r="B2884" s="66" t="e">
        <f>LEFT(VLOOKUP(K2884,'TCon08 al 2019-02-26'!$A$1:$H$68,6,0),6)</f>
        <v>#N/A</v>
      </c>
      <c r="C2884" s="66" t="e">
        <f t="shared" si="195"/>
        <v>#N/A</v>
      </c>
      <c r="D2884" s="66" t="e">
        <f>VLOOKUP(K2884,'TCon08 al 2019-02-26'!$A$1:$H$68,8,0)</f>
        <v>#N/A</v>
      </c>
      <c r="E2884" s="221">
        <f t="shared" si="196"/>
        <v>1900</v>
      </c>
      <c r="F2884" s="66">
        <f t="shared" si="193"/>
        <v>0</v>
      </c>
      <c r="G2884" s="10" t="str">
        <f t="shared" si="194"/>
        <v>19000</v>
      </c>
      <c r="H2884" s="232"/>
      <c r="I2884" s="232"/>
      <c r="J2884" s="232"/>
      <c r="K2884" s="232"/>
      <c r="L2884" s="232"/>
      <c r="M2884" s="233"/>
      <c r="N2884" s="241"/>
      <c r="O2884" s="241"/>
      <c r="P2884" s="242"/>
      <c r="Q2884" s="234"/>
      <c r="R2884" s="235"/>
      <c r="S2884" s="232"/>
      <c r="T2884" s="234"/>
      <c r="U2884" s="234"/>
      <c r="V2884" s="235"/>
      <c r="W2884" s="232"/>
      <c r="X2884" s="232"/>
      <c r="Y2884" s="235"/>
      <c r="Z2884" s="232"/>
      <c r="AA2884" s="232"/>
      <c r="AB2884" s="232"/>
      <c r="AC2884" s="232"/>
      <c r="AD2884" s="269"/>
    </row>
    <row r="2885" spans="2:30">
      <c r="B2885" s="66" t="e">
        <f>LEFT(VLOOKUP(K2885,'TCon08 al 2019-02-26'!$A$1:$H$68,6,0),6)</f>
        <v>#N/A</v>
      </c>
      <c r="C2885" s="66" t="e">
        <f t="shared" si="195"/>
        <v>#N/A</v>
      </c>
      <c r="D2885" s="66" t="e">
        <f>VLOOKUP(K2885,'TCon08 al 2019-02-26'!$A$1:$H$68,8,0)</f>
        <v>#N/A</v>
      </c>
      <c r="E2885" s="221">
        <f t="shared" si="196"/>
        <v>1900</v>
      </c>
      <c r="F2885" s="66">
        <f t="shared" ref="F2885:F2948" si="197">+IF(J2885=0,0,MONTH(J2885))</f>
        <v>0</v>
      </c>
      <c r="G2885" s="10" t="str">
        <f t="shared" ref="G2885:G2948" si="198">+E2885&amp;F2885</f>
        <v>19000</v>
      </c>
      <c r="H2885" s="232"/>
      <c r="I2885" s="232"/>
      <c r="J2885" s="232"/>
      <c r="K2885" s="232"/>
      <c r="L2885" s="232"/>
      <c r="M2885" s="233"/>
      <c r="N2885" s="241"/>
      <c r="O2885" s="241"/>
      <c r="P2885" s="242"/>
      <c r="Q2885" s="234"/>
      <c r="R2885" s="235"/>
      <c r="S2885" s="232"/>
      <c r="T2885" s="234"/>
      <c r="U2885" s="234"/>
      <c r="V2885" s="235"/>
      <c r="W2885" s="232"/>
      <c r="X2885" s="232"/>
      <c r="Y2885" s="235"/>
      <c r="Z2885" s="232"/>
      <c r="AA2885" s="232"/>
      <c r="AB2885" s="232"/>
      <c r="AC2885" s="232"/>
      <c r="AD2885" s="269"/>
    </row>
    <row r="2886" spans="2:30">
      <c r="B2886" s="66" t="e">
        <f>LEFT(VLOOKUP(K2886,'TCon08 al 2019-02-26'!$A$1:$H$68,6,0),6)</f>
        <v>#N/A</v>
      </c>
      <c r="C2886" s="66" t="e">
        <f t="shared" si="195"/>
        <v>#N/A</v>
      </c>
      <c r="D2886" s="66" t="e">
        <f>VLOOKUP(K2886,'TCon08 al 2019-02-26'!$A$1:$H$68,8,0)</f>
        <v>#N/A</v>
      </c>
      <c r="E2886" s="221">
        <f t="shared" si="196"/>
        <v>1900</v>
      </c>
      <c r="F2886" s="66">
        <f t="shared" si="197"/>
        <v>0</v>
      </c>
      <c r="G2886" s="10" t="str">
        <f t="shared" si="198"/>
        <v>19000</v>
      </c>
      <c r="H2886" s="232"/>
      <c r="I2886" s="232"/>
      <c r="J2886" s="232"/>
      <c r="K2886" s="232"/>
      <c r="L2886" s="232"/>
      <c r="M2886" s="233"/>
      <c r="N2886" s="241"/>
      <c r="O2886" s="241"/>
      <c r="P2886" s="242"/>
      <c r="Q2886" s="234"/>
      <c r="R2886" s="235"/>
      <c r="S2886" s="232"/>
      <c r="T2886" s="234"/>
      <c r="U2886" s="234"/>
      <c r="V2886" s="235"/>
      <c r="W2886" s="232"/>
      <c r="X2886" s="232"/>
      <c r="Y2886" s="235"/>
      <c r="Z2886" s="232"/>
      <c r="AA2886" s="232"/>
      <c r="AB2886" s="232"/>
      <c r="AC2886" s="232"/>
      <c r="AD2886" s="269"/>
    </row>
    <row r="2887" spans="2:30">
      <c r="B2887" s="66" t="e">
        <f>LEFT(VLOOKUP(K2887,'TCon08 al 2019-02-26'!$A$1:$H$68,6,0),6)</f>
        <v>#N/A</v>
      </c>
      <c r="C2887" s="66" t="e">
        <f t="shared" si="195"/>
        <v>#N/A</v>
      </c>
      <c r="D2887" s="66" t="e">
        <f>VLOOKUP(K2887,'TCon08 al 2019-02-26'!$A$1:$H$68,8,0)</f>
        <v>#N/A</v>
      </c>
      <c r="E2887" s="221">
        <f t="shared" si="196"/>
        <v>1900</v>
      </c>
      <c r="F2887" s="66">
        <f t="shared" si="197"/>
        <v>0</v>
      </c>
      <c r="G2887" s="10" t="str">
        <f t="shared" si="198"/>
        <v>19000</v>
      </c>
      <c r="H2887" s="232"/>
      <c r="I2887" s="232"/>
      <c r="J2887" s="232"/>
      <c r="K2887" s="232"/>
      <c r="L2887" s="232"/>
      <c r="M2887" s="233"/>
      <c r="N2887" s="241"/>
      <c r="O2887" s="241"/>
      <c r="P2887" s="242"/>
      <c r="Q2887" s="234"/>
      <c r="R2887" s="235"/>
      <c r="S2887" s="232"/>
      <c r="T2887" s="234"/>
      <c r="U2887" s="234"/>
      <c r="V2887" s="235"/>
      <c r="W2887" s="232"/>
      <c r="X2887" s="232"/>
      <c r="Y2887" s="235"/>
      <c r="Z2887" s="232"/>
      <c r="AA2887" s="232"/>
      <c r="AB2887" s="232"/>
      <c r="AC2887" s="232"/>
      <c r="AD2887" s="269"/>
    </row>
    <row r="2888" spans="2:30">
      <c r="B2888" s="66" t="e">
        <f>LEFT(VLOOKUP(K2888,'TCon08 al 2019-02-26'!$A$1:$H$68,6,0),6)</f>
        <v>#N/A</v>
      </c>
      <c r="C2888" s="66" t="e">
        <f t="shared" si="195"/>
        <v>#N/A</v>
      </c>
      <c r="D2888" s="66" t="e">
        <f>VLOOKUP(K2888,'TCon08 al 2019-02-26'!$A$1:$H$68,8,0)</f>
        <v>#N/A</v>
      </c>
      <c r="E2888" s="221">
        <f t="shared" si="196"/>
        <v>1900</v>
      </c>
      <c r="F2888" s="66">
        <f t="shared" si="197"/>
        <v>0</v>
      </c>
      <c r="G2888" s="10" t="str">
        <f t="shared" si="198"/>
        <v>19000</v>
      </c>
      <c r="H2888" s="232"/>
      <c r="I2888" s="232"/>
      <c r="J2888" s="232"/>
      <c r="K2888" s="232"/>
      <c r="L2888" s="232"/>
      <c r="M2888" s="233"/>
      <c r="N2888" s="241"/>
      <c r="O2888" s="241"/>
      <c r="P2888" s="242"/>
      <c r="Q2888" s="234"/>
      <c r="R2888" s="235"/>
      <c r="S2888" s="232"/>
      <c r="T2888" s="234"/>
      <c r="U2888" s="234"/>
      <c r="V2888" s="235"/>
      <c r="W2888" s="232"/>
      <c r="X2888" s="232"/>
      <c r="Y2888" s="235"/>
      <c r="Z2888" s="232"/>
      <c r="AA2888" s="232"/>
      <c r="AB2888" s="232"/>
      <c r="AC2888" s="232"/>
      <c r="AD2888" s="269"/>
    </row>
    <row r="2889" spans="2:30">
      <c r="B2889" s="66" t="e">
        <f>LEFT(VLOOKUP(K2889,'TCon08 al 2019-02-26'!$A$1:$H$68,6,0),6)</f>
        <v>#N/A</v>
      </c>
      <c r="C2889" s="66" t="e">
        <f t="shared" si="195"/>
        <v>#N/A</v>
      </c>
      <c r="D2889" s="66" t="e">
        <f>VLOOKUP(K2889,'TCon08 al 2019-02-26'!$A$1:$H$68,8,0)</f>
        <v>#N/A</v>
      </c>
      <c r="E2889" s="221">
        <f t="shared" si="196"/>
        <v>1900</v>
      </c>
      <c r="F2889" s="66">
        <f t="shared" si="197"/>
        <v>0</v>
      </c>
      <c r="G2889" s="10" t="str">
        <f t="shared" si="198"/>
        <v>19000</v>
      </c>
      <c r="H2889" s="232"/>
      <c r="I2889" s="232"/>
      <c r="J2889" s="232"/>
      <c r="K2889" s="232"/>
      <c r="L2889" s="232"/>
      <c r="M2889" s="233"/>
      <c r="N2889" s="241"/>
      <c r="O2889" s="241"/>
      <c r="P2889" s="242"/>
      <c r="Q2889" s="234"/>
      <c r="R2889" s="235"/>
      <c r="S2889" s="232"/>
      <c r="T2889" s="234"/>
      <c r="U2889" s="234"/>
      <c r="V2889" s="235"/>
      <c r="W2889" s="232"/>
      <c r="X2889" s="232"/>
      <c r="Y2889" s="235"/>
      <c r="Z2889" s="232"/>
      <c r="AA2889" s="232"/>
      <c r="AB2889" s="232"/>
      <c r="AC2889" s="232"/>
      <c r="AD2889" s="269"/>
    </row>
    <row r="2890" spans="2:30">
      <c r="B2890" s="66" t="e">
        <f>LEFT(VLOOKUP(K2890,'TCon08 al 2019-02-26'!$A$1:$H$68,6,0),6)</f>
        <v>#N/A</v>
      </c>
      <c r="C2890" s="66" t="e">
        <f t="shared" si="195"/>
        <v>#N/A</v>
      </c>
      <c r="D2890" s="66" t="e">
        <f>VLOOKUP(K2890,'TCon08 al 2019-02-26'!$A$1:$H$68,8,0)</f>
        <v>#N/A</v>
      </c>
      <c r="E2890" s="221">
        <f t="shared" si="196"/>
        <v>1900</v>
      </c>
      <c r="F2890" s="66">
        <f t="shared" si="197"/>
        <v>0</v>
      </c>
      <c r="G2890" s="10" t="str">
        <f t="shared" si="198"/>
        <v>19000</v>
      </c>
      <c r="H2890" s="232"/>
      <c r="I2890" s="232"/>
      <c r="J2890" s="232"/>
      <c r="K2890" s="232"/>
      <c r="L2890" s="232"/>
      <c r="M2890" s="233"/>
      <c r="N2890" s="241"/>
      <c r="O2890" s="241"/>
      <c r="P2890" s="242"/>
      <c r="Q2890" s="234"/>
      <c r="R2890" s="235"/>
      <c r="S2890" s="232"/>
      <c r="T2890" s="234"/>
      <c r="U2890" s="234"/>
      <c r="V2890" s="235"/>
      <c r="W2890" s="232"/>
      <c r="X2890" s="232"/>
      <c r="Y2890" s="235"/>
      <c r="Z2890" s="232"/>
      <c r="AA2890" s="232"/>
      <c r="AB2890" s="232"/>
      <c r="AC2890" s="232"/>
      <c r="AD2890" s="269"/>
    </row>
    <row r="2891" spans="2:30">
      <c r="B2891" s="66" t="e">
        <f>LEFT(VLOOKUP(K2891,'TCon08 al 2019-02-26'!$A$1:$H$68,6,0),6)</f>
        <v>#N/A</v>
      </c>
      <c r="C2891" s="66" t="e">
        <f t="shared" si="195"/>
        <v>#N/A</v>
      </c>
      <c r="D2891" s="66" t="e">
        <f>VLOOKUP(K2891,'TCon08 al 2019-02-26'!$A$1:$H$68,8,0)</f>
        <v>#N/A</v>
      </c>
      <c r="E2891" s="221">
        <f t="shared" si="196"/>
        <v>1900</v>
      </c>
      <c r="F2891" s="66">
        <f t="shared" si="197"/>
        <v>0</v>
      </c>
      <c r="G2891" s="10" t="str">
        <f t="shared" si="198"/>
        <v>19000</v>
      </c>
      <c r="H2891" s="232"/>
      <c r="I2891" s="232"/>
      <c r="J2891" s="232"/>
      <c r="K2891" s="232"/>
      <c r="L2891" s="232"/>
      <c r="M2891" s="233"/>
      <c r="N2891" s="241"/>
      <c r="O2891" s="241"/>
      <c r="P2891" s="242"/>
      <c r="Q2891" s="234"/>
      <c r="R2891" s="235"/>
      <c r="S2891" s="232"/>
      <c r="T2891" s="234"/>
      <c r="U2891" s="234"/>
      <c r="V2891" s="235"/>
      <c r="W2891" s="232"/>
      <c r="X2891" s="232"/>
      <c r="Y2891" s="235"/>
      <c r="Z2891" s="232"/>
      <c r="AA2891" s="232"/>
      <c r="AB2891" s="232"/>
      <c r="AC2891" s="232"/>
      <c r="AD2891" s="269"/>
    </row>
    <row r="2892" spans="2:30">
      <c r="B2892" s="66" t="e">
        <f>LEFT(VLOOKUP(K2892,'TCon08 al 2019-02-26'!$A$1:$H$68,6,0),6)</f>
        <v>#N/A</v>
      </c>
      <c r="C2892" s="66" t="e">
        <f t="shared" si="195"/>
        <v>#N/A</v>
      </c>
      <c r="D2892" s="66" t="e">
        <f>VLOOKUP(K2892,'TCon08 al 2019-02-26'!$A$1:$H$68,8,0)</f>
        <v>#N/A</v>
      </c>
      <c r="E2892" s="221">
        <f t="shared" si="196"/>
        <v>1900</v>
      </c>
      <c r="F2892" s="66">
        <f t="shared" si="197"/>
        <v>0</v>
      </c>
      <c r="G2892" s="10" t="str">
        <f t="shared" si="198"/>
        <v>19000</v>
      </c>
      <c r="H2892" s="232"/>
      <c r="I2892" s="232"/>
      <c r="J2892" s="232"/>
      <c r="K2892" s="232"/>
      <c r="L2892" s="232"/>
      <c r="M2892" s="233"/>
      <c r="N2892" s="241"/>
      <c r="O2892" s="241"/>
      <c r="P2892" s="242"/>
      <c r="Q2892" s="234"/>
      <c r="R2892" s="235"/>
      <c r="S2892" s="232"/>
      <c r="T2892" s="234"/>
      <c r="U2892" s="234"/>
      <c r="V2892" s="235"/>
      <c r="W2892" s="232"/>
      <c r="X2892" s="232"/>
      <c r="Y2892" s="235"/>
      <c r="Z2892" s="232"/>
      <c r="AA2892" s="232"/>
      <c r="AB2892" s="232"/>
      <c r="AC2892" s="232"/>
      <c r="AD2892" s="269"/>
    </row>
    <row r="2893" spans="2:30">
      <c r="B2893" s="66" t="e">
        <f>LEFT(VLOOKUP(K2893,'TCon08 al 2019-02-26'!$A$1:$H$68,6,0),6)</f>
        <v>#N/A</v>
      </c>
      <c r="C2893" s="66" t="e">
        <f t="shared" si="195"/>
        <v>#N/A</v>
      </c>
      <c r="D2893" s="66" t="e">
        <f>VLOOKUP(K2893,'TCon08 al 2019-02-26'!$A$1:$H$68,8,0)</f>
        <v>#N/A</v>
      </c>
      <c r="E2893" s="221">
        <f t="shared" si="196"/>
        <v>1900</v>
      </c>
      <c r="F2893" s="66">
        <f t="shared" si="197"/>
        <v>0</v>
      </c>
      <c r="G2893" s="10" t="str">
        <f t="shared" si="198"/>
        <v>19000</v>
      </c>
      <c r="H2893" s="232"/>
      <c r="I2893" s="232"/>
      <c r="J2893" s="232"/>
      <c r="K2893" s="232"/>
      <c r="L2893" s="232"/>
      <c r="M2893" s="233"/>
      <c r="N2893" s="241"/>
      <c r="O2893" s="241"/>
      <c r="P2893" s="242"/>
      <c r="Q2893" s="234"/>
      <c r="R2893" s="235"/>
      <c r="S2893" s="232"/>
      <c r="T2893" s="234"/>
      <c r="U2893" s="234"/>
      <c r="V2893" s="235"/>
      <c r="W2893" s="232"/>
      <c r="X2893" s="232"/>
      <c r="Y2893" s="235"/>
      <c r="Z2893" s="232"/>
      <c r="AA2893" s="232"/>
      <c r="AB2893" s="232"/>
      <c r="AC2893" s="232"/>
      <c r="AD2893" s="269"/>
    </row>
    <row r="2894" spans="2:30">
      <c r="B2894" s="66" t="e">
        <f>LEFT(VLOOKUP(K2894,'TCon08 al 2019-02-26'!$A$1:$H$68,6,0),6)</f>
        <v>#N/A</v>
      </c>
      <c r="C2894" s="66" t="e">
        <f t="shared" si="195"/>
        <v>#N/A</v>
      </c>
      <c r="D2894" s="66" t="e">
        <f>VLOOKUP(K2894,'TCon08 al 2019-02-26'!$A$1:$H$68,8,0)</f>
        <v>#N/A</v>
      </c>
      <c r="E2894" s="221">
        <f t="shared" si="196"/>
        <v>1900</v>
      </c>
      <c r="F2894" s="66">
        <f t="shared" si="197"/>
        <v>0</v>
      </c>
      <c r="G2894" s="10" t="str">
        <f t="shared" si="198"/>
        <v>19000</v>
      </c>
      <c r="H2894" s="232"/>
      <c r="I2894" s="232"/>
      <c r="J2894" s="232"/>
      <c r="K2894" s="232"/>
      <c r="L2894" s="232"/>
      <c r="M2894" s="233"/>
      <c r="N2894" s="241"/>
      <c r="O2894" s="241"/>
      <c r="P2894" s="242"/>
      <c r="Q2894" s="234"/>
      <c r="R2894" s="235"/>
      <c r="S2894" s="232"/>
      <c r="T2894" s="234"/>
      <c r="U2894" s="234"/>
      <c r="V2894" s="235"/>
      <c r="W2894" s="232"/>
      <c r="X2894" s="232"/>
      <c r="Y2894" s="235"/>
      <c r="Z2894" s="232"/>
      <c r="AA2894" s="232"/>
      <c r="AB2894" s="232"/>
      <c r="AC2894" s="232"/>
      <c r="AD2894" s="269"/>
    </row>
    <row r="2895" spans="2:30">
      <c r="B2895" s="66" t="e">
        <f>LEFT(VLOOKUP(K2895,'TCon08 al 2019-02-26'!$A$1:$H$68,6,0),6)</f>
        <v>#N/A</v>
      </c>
      <c r="C2895" s="66" t="e">
        <f t="shared" si="195"/>
        <v>#N/A</v>
      </c>
      <c r="D2895" s="66" t="e">
        <f>VLOOKUP(K2895,'TCon08 al 2019-02-26'!$A$1:$H$68,8,0)</f>
        <v>#N/A</v>
      </c>
      <c r="E2895" s="221">
        <f t="shared" si="196"/>
        <v>1900</v>
      </c>
      <c r="F2895" s="66">
        <f t="shared" si="197"/>
        <v>0</v>
      </c>
      <c r="G2895" s="10" t="str">
        <f t="shared" si="198"/>
        <v>19000</v>
      </c>
      <c r="H2895" s="232"/>
      <c r="I2895" s="232"/>
      <c r="J2895" s="232"/>
      <c r="K2895" s="232"/>
      <c r="L2895" s="232"/>
      <c r="M2895" s="233"/>
      <c r="N2895" s="241"/>
      <c r="O2895" s="241"/>
      <c r="P2895" s="242"/>
      <c r="Q2895" s="234"/>
      <c r="R2895" s="235"/>
      <c r="S2895" s="232"/>
      <c r="T2895" s="234"/>
      <c r="U2895" s="234"/>
      <c r="V2895" s="235"/>
      <c r="W2895" s="232"/>
      <c r="X2895" s="232"/>
      <c r="Y2895" s="235"/>
      <c r="Z2895" s="232"/>
      <c r="AA2895" s="232"/>
      <c r="AB2895" s="232"/>
      <c r="AC2895" s="232"/>
      <c r="AD2895" s="269"/>
    </row>
    <row r="2896" spans="2:30">
      <c r="B2896" s="66" t="e">
        <f>LEFT(VLOOKUP(K2896,'TCon08 al 2019-02-26'!$A$1:$H$68,6,0),6)</f>
        <v>#N/A</v>
      </c>
      <c r="C2896" s="66" t="e">
        <f t="shared" si="195"/>
        <v>#N/A</v>
      </c>
      <c r="D2896" s="66" t="e">
        <f>VLOOKUP(K2896,'TCon08 al 2019-02-26'!$A$1:$H$68,8,0)</f>
        <v>#N/A</v>
      </c>
      <c r="E2896" s="221">
        <f t="shared" si="196"/>
        <v>1900</v>
      </c>
      <c r="F2896" s="66">
        <f t="shared" si="197"/>
        <v>0</v>
      </c>
      <c r="G2896" s="10" t="str">
        <f t="shared" si="198"/>
        <v>19000</v>
      </c>
      <c r="H2896" s="232"/>
      <c r="I2896" s="232"/>
      <c r="J2896" s="232"/>
      <c r="K2896" s="232"/>
      <c r="L2896" s="232"/>
      <c r="M2896" s="233"/>
      <c r="N2896" s="241"/>
      <c r="O2896" s="241"/>
      <c r="P2896" s="242"/>
      <c r="Q2896" s="234"/>
      <c r="R2896" s="235"/>
      <c r="S2896" s="232"/>
      <c r="T2896" s="234"/>
      <c r="U2896" s="234"/>
      <c r="V2896" s="235"/>
      <c r="W2896" s="232"/>
      <c r="X2896" s="232"/>
      <c r="Y2896" s="235"/>
      <c r="Z2896" s="232"/>
      <c r="AA2896" s="232"/>
      <c r="AB2896" s="232"/>
      <c r="AC2896" s="232"/>
      <c r="AD2896" s="269"/>
    </row>
    <row r="2897" spans="2:30">
      <c r="B2897" s="66" t="e">
        <f>LEFT(VLOOKUP(K2897,'TCon08 al 2019-02-26'!$A$1:$H$68,6,0),6)</f>
        <v>#N/A</v>
      </c>
      <c r="C2897" s="66" t="e">
        <f t="shared" si="195"/>
        <v>#N/A</v>
      </c>
      <c r="D2897" s="66" t="e">
        <f>VLOOKUP(K2897,'TCon08 al 2019-02-26'!$A$1:$H$68,8,0)</f>
        <v>#N/A</v>
      </c>
      <c r="E2897" s="221">
        <f t="shared" si="196"/>
        <v>1900</v>
      </c>
      <c r="F2897" s="66">
        <f t="shared" si="197"/>
        <v>0</v>
      </c>
      <c r="G2897" s="10" t="str">
        <f t="shared" si="198"/>
        <v>19000</v>
      </c>
      <c r="H2897" s="232"/>
      <c r="I2897" s="232"/>
      <c r="J2897" s="232"/>
      <c r="K2897" s="232"/>
      <c r="L2897" s="232"/>
      <c r="M2897" s="233"/>
      <c r="N2897" s="241"/>
      <c r="O2897" s="241"/>
      <c r="P2897" s="242"/>
      <c r="Q2897" s="234"/>
      <c r="R2897" s="235"/>
      <c r="S2897" s="232"/>
      <c r="T2897" s="234"/>
      <c r="U2897" s="234"/>
      <c r="V2897" s="235"/>
      <c r="W2897" s="232"/>
      <c r="X2897" s="232"/>
      <c r="Y2897" s="235"/>
      <c r="Z2897" s="232"/>
      <c r="AA2897" s="232"/>
      <c r="AB2897" s="232"/>
      <c r="AC2897" s="232"/>
      <c r="AD2897" s="269"/>
    </row>
    <row r="2898" spans="2:30">
      <c r="B2898" s="66" t="e">
        <f>LEFT(VLOOKUP(K2898,'TCon08 al 2019-02-26'!$A$1:$H$68,6,0),6)</f>
        <v>#N/A</v>
      </c>
      <c r="C2898" s="66" t="e">
        <f t="shared" si="195"/>
        <v>#N/A</v>
      </c>
      <c r="D2898" s="66" t="e">
        <f>VLOOKUP(K2898,'TCon08 al 2019-02-26'!$A$1:$H$68,8,0)</f>
        <v>#N/A</v>
      </c>
      <c r="E2898" s="221">
        <f t="shared" si="196"/>
        <v>1900</v>
      </c>
      <c r="F2898" s="66">
        <f t="shared" si="197"/>
        <v>0</v>
      </c>
      <c r="G2898" s="10" t="str">
        <f t="shared" si="198"/>
        <v>19000</v>
      </c>
      <c r="H2898" s="232"/>
      <c r="I2898" s="232"/>
      <c r="J2898" s="232"/>
      <c r="K2898" s="232"/>
      <c r="L2898" s="232"/>
      <c r="M2898" s="233"/>
      <c r="N2898" s="241"/>
      <c r="O2898" s="241"/>
      <c r="P2898" s="242"/>
      <c r="Q2898" s="234"/>
      <c r="R2898" s="235"/>
      <c r="S2898" s="232"/>
      <c r="T2898" s="234"/>
      <c r="U2898" s="234"/>
      <c r="V2898" s="235"/>
      <c r="W2898" s="232"/>
      <c r="X2898" s="232"/>
      <c r="Y2898" s="235"/>
      <c r="Z2898" s="232"/>
      <c r="AA2898" s="232"/>
      <c r="AB2898" s="232"/>
      <c r="AC2898" s="232"/>
      <c r="AD2898" s="269"/>
    </row>
    <row r="2899" spans="2:30">
      <c r="B2899" s="66" t="e">
        <f>LEFT(VLOOKUP(K2899,'TCon08 al 2019-02-26'!$A$1:$H$68,6,0),6)</f>
        <v>#N/A</v>
      </c>
      <c r="C2899" s="66" t="e">
        <f t="shared" si="195"/>
        <v>#N/A</v>
      </c>
      <c r="D2899" s="66" t="e">
        <f>VLOOKUP(K2899,'TCon08 al 2019-02-26'!$A$1:$H$68,8,0)</f>
        <v>#N/A</v>
      </c>
      <c r="E2899" s="221">
        <f t="shared" si="196"/>
        <v>1900</v>
      </c>
      <c r="F2899" s="66">
        <f t="shared" si="197"/>
        <v>0</v>
      </c>
      <c r="G2899" s="10" t="str">
        <f t="shared" si="198"/>
        <v>19000</v>
      </c>
      <c r="H2899" s="232"/>
      <c r="I2899" s="232"/>
      <c r="J2899" s="232"/>
      <c r="K2899" s="232"/>
      <c r="L2899" s="232"/>
      <c r="M2899" s="233"/>
      <c r="N2899" s="241"/>
      <c r="O2899" s="241"/>
      <c r="P2899" s="242"/>
      <c r="Q2899" s="234"/>
      <c r="R2899" s="235"/>
      <c r="S2899" s="232"/>
      <c r="T2899" s="234"/>
      <c r="U2899" s="234"/>
      <c r="V2899" s="235"/>
      <c r="W2899" s="232"/>
      <c r="X2899" s="232"/>
      <c r="Y2899" s="235"/>
      <c r="Z2899" s="232"/>
      <c r="AA2899" s="232"/>
      <c r="AB2899" s="232"/>
      <c r="AC2899" s="232"/>
      <c r="AD2899" s="269"/>
    </row>
    <row r="2900" spans="2:30">
      <c r="B2900" s="66" t="e">
        <f>LEFT(VLOOKUP(K2900,'TCon08 al 2019-02-26'!$A$1:$H$68,6,0),6)</f>
        <v>#N/A</v>
      </c>
      <c r="C2900" s="66" t="e">
        <f t="shared" si="195"/>
        <v>#N/A</v>
      </c>
      <c r="D2900" s="66" t="e">
        <f>VLOOKUP(K2900,'TCon08 al 2019-02-26'!$A$1:$H$68,8,0)</f>
        <v>#N/A</v>
      </c>
      <c r="E2900" s="221">
        <f t="shared" si="196"/>
        <v>1900</v>
      </c>
      <c r="F2900" s="66">
        <f t="shared" si="197"/>
        <v>0</v>
      </c>
      <c r="G2900" s="10" t="str">
        <f t="shared" si="198"/>
        <v>19000</v>
      </c>
      <c r="H2900" s="232"/>
      <c r="I2900" s="232"/>
      <c r="J2900" s="232"/>
      <c r="K2900" s="232"/>
      <c r="L2900" s="232"/>
      <c r="M2900" s="233"/>
      <c r="N2900" s="241"/>
      <c r="O2900" s="241"/>
      <c r="P2900" s="242"/>
      <c r="Q2900" s="234"/>
      <c r="R2900" s="235"/>
      <c r="S2900" s="232"/>
      <c r="T2900" s="234"/>
      <c r="U2900" s="234"/>
      <c r="V2900" s="235"/>
      <c r="W2900" s="232"/>
      <c r="X2900" s="232"/>
      <c r="Y2900" s="235"/>
      <c r="Z2900" s="232"/>
      <c r="AA2900" s="232"/>
      <c r="AB2900" s="232"/>
      <c r="AC2900" s="232"/>
      <c r="AD2900" s="269"/>
    </row>
    <row r="2901" spans="2:30">
      <c r="B2901" s="66" t="e">
        <f>LEFT(VLOOKUP(K2901,'TCon08 al 2019-02-26'!$A$1:$H$68,6,0),6)</f>
        <v>#N/A</v>
      </c>
      <c r="C2901" s="66" t="e">
        <f t="shared" si="195"/>
        <v>#N/A</v>
      </c>
      <c r="D2901" s="66" t="e">
        <f>VLOOKUP(K2901,'TCon08 al 2019-02-26'!$A$1:$H$68,8,0)</f>
        <v>#N/A</v>
      </c>
      <c r="E2901" s="221">
        <f t="shared" si="196"/>
        <v>1900</v>
      </c>
      <c r="F2901" s="66">
        <f t="shared" si="197"/>
        <v>0</v>
      </c>
      <c r="G2901" s="10" t="str">
        <f t="shared" si="198"/>
        <v>19000</v>
      </c>
      <c r="H2901" s="232"/>
      <c r="I2901" s="232"/>
      <c r="J2901" s="232"/>
      <c r="K2901" s="232"/>
      <c r="L2901" s="232"/>
      <c r="M2901" s="233"/>
      <c r="N2901" s="241"/>
      <c r="O2901" s="241"/>
      <c r="P2901" s="242"/>
      <c r="Q2901" s="234"/>
      <c r="R2901" s="235"/>
      <c r="S2901" s="232"/>
      <c r="T2901" s="234"/>
      <c r="U2901" s="234"/>
      <c r="V2901" s="235"/>
      <c r="W2901" s="232"/>
      <c r="X2901" s="232"/>
      <c r="Y2901" s="235"/>
      <c r="Z2901" s="232"/>
      <c r="AA2901" s="232"/>
      <c r="AB2901" s="232"/>
      <c r="AC2901" s="232"/>
      <c r="AD2901" s="269"/>
    </row>
    <row r="2902" spans="2:30">
      <c r="B2902" s="66" t="e">
        <f>LEFT(VLOOKUP(K2902,'TCon08 al 2019-02-26'!$A$1:$H$68,6,0),6)</f>
        <v>#N/A</v>
      </c>
      <c r="C2902" s="66" t="e">
        <f t="shared" si="195"/>
        <v>#N/A</v>
      </c>
      <c r="D2902" s="66" t="e">
        <f>VLOOKUP(K2902,'TCon08 al 2019-02-26'!$A$1:$H$68,8,0)</f>
        <v>#N/A</v>
      </c>
      <c r="E2902" s="221">
        <f t="shared" si="196"/>
        <v>1900</v>
      </c>
      <c r="F2902" s="66">
        <f t="shared" si="197"/>
        <v>0</v>
      </c>
      <c r="G2902" s="10" t="str">
        <f t="shared" si="198"/>
        <v>19000</v>
      </c>
      <c r="H2902" s="232"/>
      <c r="I2902" s="232"/>
      <c r="J2902" s="232"/>
      <c r="K2902" s="232"/>
      <c r="L2902" s="232"/>
      <c r="M2902" s="233"/>
      <c r="N2902" s="241"/>
      <c r="O2902" s="241"/>
      <c r="P2902" s="242"/>
      <c r="Q2902" s="234"/>
      <c r="R2902" s="235"/>
      <c r="S2902" s="232"/>
      <c r="T2902" s="234"/>
      <c r="U2902" s="234"/>
      <c r="V2902" s="235"/>
      <c r="W2902" s="232"/>
      <c r="X2902" s="232"/>
      <c r="Y2902" s="235"/>
      <c r="Z2902" s="232"/>
      <c r="AA2902" s="232"/>
      <c r="AB2902" s="232"/>
      <c r="AC2902" s="232"/>
      <c r="AD2902" s="269"/>
    </row>
    <row r="2903" spans="2:30">
      <c r="B2903" s="66" t="e">
        <f>LEFT(VLOOKUP(K2903,'TCon08 al 2019-02-26'!$A$1:$H$68,6,0),6)</f>
        <v>#N/A</v>
      </c>
      <c r="C2903" s="66" t="e">
        <f t="shared" si="195"/>
        <v>#N/A</v>
      </c>
      <c r="D2903" s="66" t="e">
        <f>VLOOKUP(K2903,'TCon08 al 2019-02-26'!$A$1:$H$68,8,0)</f>
        <v>#N/A</v>
      </c>
      <c r="E2903" s="221">
        <f t="shared" si="196"/>
        <v>1900</v>
      </c>
      <c r="F2903" s="66">
        <f t="shared" si="197"/>
        <v>0</v>
      </c>
      <c r="G2903" s="10" t="str">
        <f t="shared" si="198"/>
        <v>19000</v>
      </c>
      <c r="H2903" s="232"/>
      <c r="I2903" s="232"/>
      <c r="J2903" s="232"/>
      <c r="K2903" s="232"/>
      <c r="L2903" s="232"/>
      <c r="M2903" s="233"/>
      <c r="N2903" s="241"/>
      <c r="O2903" s="241"/>
      <c r="P2903" s="242"/>
      <c r="Q2903" s="234"/>
      <c r="R2903" s="235"/>
      <c r="S2903" s="232"/>
      <c r="T2903" s="234"/>
      <c r="U2903" s="234"/>
      <c r="V2903" s="235"/>
      <c r="W2903" s="232"/>
      <c r="X2903" s="232"/>
      <c r="Y2903" s="235"/>
      <c r="Z2903" s="232"/>
      <c r="AA2903" s="232"/>
      <c r="AB2903" s="232"/>
      <c r="AC2903" s="232"/>
      <c r="AD2903" s="269"/>
    </row>
    <row r="2904" spans="2:30">
      <c r="B2904" s="66" t="e">
        <f>LEFT(VLOOKUP(K2904,'TCon08 al 2019-02-26'!$A$1:$H$68,6,0),6)</f>
        <v>#N/A</v>
      </c>
      <c r="C2904" s="66" t="e">
        <f t="shared" si="195"/>
        <v>#N/A</v>
      </c>
      <c r="D2904" s="66" t="e">
        <f>VLOOKUP(K2904,'TCon08 al 2019-02-26'!$A$1:$H$68,8,0)</f>
        <v>#N/A</v>
      </c>
      <c r="E2904" s="221">
        <f t="shared" si="196"/>
        <v>1900</v>
      </c>
      <c r="F2904" s="66">
        <f t="shared" si="197"/>
        <v>0</v>
      </c>
      <c r="G2904" s="10" t="str">
        <f t="shared" si="198"/>
        <v>19000</v>
      </c>
      <c r="H2904" s="232"/>
      <c r="I2904" s="232"/>
      <c r="J2904" s="232"/>
      <c r="K2904" s="232"/>
      <c r="L2904" s="232"/>
      <c r="M2904" s="233"/>
      <c r="N2904" s="241"/>
      <c r="O2904" s="241"/>
      <c r="P2904" s="242"/>
      <c r="Q2904" s="234"/>
      <c r="R2904" s="235"/>
      <c r="S2904" s="232"/>
      <c r="T2904" s="234"/>
      <c r="U2904" s="234"/>
      <c r="V2904" s="235"/>
      <c r="W2904" s="232"/>
      <c r="X2904" s="232"/>
      <c r="Y2904" s="235"/>
      <c r="Z2904" s="232"/>
      <c r="AA2904" s="232"/>
      <c r="AB2904" s="232"/>
      <c r="AC2904" s="232"/>
      <c r="AD2904" s="269"/>
    </row>
    <row r="2905" spans="2:30">
      <c r="B2905" s="66" t="e">
        <f>LEFT(VLOOKUP(K2905,'TCon08 al 2019-02-26'!$A$1:$H$68,6,0),6)</f>
        <v>#N/A</v>
      </c>
      <c r="C2905" s="66" t="e">
        <f t="shared" si="195"/>
        <v>#N/A</v>
      </c>
      <c r="D2905" s="66" t="e">
        <f>VLOOKUP(K2905,'TCon08 al 2019-02-26'!$A$1:$H$68,8,0)</f>
        <v>#N/A</v>
      </c>
      <c r="E2905" s="221">
        <f t="shared" si="196"/>
        <v>1900</v>
      </c>
      <c r="F2905" s="66">
        <f t="shared" si="197"/>
        <v>0</v>
      </c>
      <c r="G2905" s="10" t="str">
        <f t="shared" si="198"/>
        <v>19000</v>
      </c>
      <c r="H2905" s="232"/>
      <c r="I2905" s="232"/>
      <c r="J2905" s="232"/>
      <c r="K2905" s="232"/>
      <c r="L2905" s="232"/>
      <c r="M2905" s="233"/>
      <c r="N2905" s="241"/>
      <c r="O2905" s="241"/>
      <c r="P2905" s="242"/>
      <c r="Q2905" s="234"/>
      <c r="R2905" s="235"/>
      <c r="S2905" s="232"/>
      <c r="T2905" s="234"/>
      <c r="U2905" s="234"/>
      <c r="V2905" s="235"/>
      <c r="W2905" s="232"/>
      <c r="X2905" s="232"/>
      <c r="Y2905" s="235"/>
      <c r="Z2905" s="232"/>
      <c r="AA2905" s="232"/>
      <c r="AB2905" s="232"/>
      <c r="AC2905" s="232"/>
      <c r="AD2905" s="269"/>
    </row>
    <row r="2906" spans="2:30">
      <c r="B2906" s="66" t="e">
        <f>LEFT(VLOOKUP(K2906,'TCon08 al 2019-02-26'!$A$1:$H$68,6,0),6)</f>
        <v>#N/A</v>
      </c>
      <c r="C2906" s="66" t="e">
        <f t="shared" si="195"/>
        <v>#N/A</v>
      </c>
      <c r="D2906" s="66" t="e">
        <f>VLOOKUP(K2906,'TCon08 al 2019-02-26'!$A$1:$H$68,8,0)</f>
        <v>#N/A</v>
      </c>
      <c r="E2906" s="221">
        <f t="shared" si="196"/>
        <v>1900</v>
      </c>
      <c r="F2906" s="66">
        <f t="shared" si="197"/>
        <v>0</v>
      </c>
      <c r="G2906" s="10" t="str">
        <f t="shared" si="198"/>
        <v>19000</v>
      </c>
      <c r="H2906" s="232"/>
      <c r="I2906" s="232"/>
      <c r="J2906" s="232"/>
      <c r="K2906" s="232"/>
      <c r="L2906" s="232"/>
      <c r="M2906" s="233"/>
      <c r="N2906" s="241"/>
      <c r="O2906" s="241"/>
      <c r="P2906" s="242"/>
      <c r="Q2906" s="234"/>
      <c r="R2906" s="235"/>
      <c r="S2906" s="232"/>
      <c r="T2906" s="234"/>
      <c r="U2906" s="234"/>
      <c r="V2906" s="235"/>
      <c r="W2906" s="232"/>
      <c r="X2906" s="232"/>
      <c r="Y2906" s="235"/>
      <c r="Z2906" s="232"/>
      <c r="AA2906" s="232"/>
      <c r="AB2906" s="232"/>
      <c r="AC2906" s="232"/>
      <c r="AD2906" s="269"/>
    </row>
    <row r="2907" spans="2:30">
      <c r="B2907" s="66" t="e">
        <f>LEFT(VLOOKUP(K2907,'TCon08 al 2019-02-26'!$A$1:$H$68,6,0),6)</f>
        <v>#N/A</v>
      </c>
      <c r="C2907" s="66" t="e">
        <f t="shared" si="195"/>
        <v>#N/A</v>
      </c>
      <c r="D2907" s="66" t="e">
        <f>VLOOKUP(K2907,'TCon08 al 2019-02-26'!$A$1:$H$68,8,0)</f>
        <v>#N/A</v>
      </c>
      <c r="E2907" s="221">
        <f t="shared" si="196"/>
        <v>1900</v>
      </c>
      <c r="F2907" s="66">
        <f t="shared" si="197"/>
        <v>0</v>
      </c>
      <c r="G2907" s="10" t="str">
        <f t="shared" si="198"/>
        <v>19000</v>
      </c>
      <c r="H2907" s="232"/>
      <c r="I2907" s="232"/>
      <c r="J2907" s="232"/>
      <c r="K2907" s="232"/>
      <c r="L2907" s="232"/>
      <c r="M2907" s="233"/>
      <c r="N2907" s="241"/>
      <c r="O2907" s="241"/>
      <c r="P2907" s="242"/>
      <c r="Q2907" s="234"/>
      <c r="R2907" s="235"/>
      <c r="S2907" s="232"/>
      <c r="T2907" s="234"/>
      <c r="U2907" s="234"/>
      <c r="V2907" s="235"/>
      <c r="W2907" s="232"/>
      <c r="X2907" s="232"/>
      <c r="Y2907" s="235"/>
      <c r="Z2907" s="232"/>
      <c r="AA2907" s="232"/>
      <c r="AB2907" s="232"/>
      <c r="AC2907" s="232"/>
      <c r="AD2907" s="269"/>
    </row>
    <row r="2908" spans="2:30">
      <c r="B2908" s="66" t="e">
        <f>LEFT(VLOOKUP(K2908,'TCon08 al 2019-02-26'!$A$1:$H$68,6,0),6)</f>
        <v>#N/A</v>
      </c>
      <c r="C2908" s="66" t="e">
        <f t="shared" si="195"/>
        <v>#N/A</v>
      </c>
      <c r="D2908" s="66" t="e">
        <f>VLOOKUP(K2908,'TCon08 al 2019-02-26'!$A$1:$H$68,8,0)</f>
        <v>#N/A</v>
      </c>
      <c r="E2908" s="221">
        <f t="shared" si="196"/>
        <v>1900</v>
      </c>
      <c r="F2908" s="66">
        <f t="shared" si="197"/>
        <v>0</v>
      </c>
      <c r="G2908" s="10" t="str">
        <f t="shared" si="198"/>
        <v>19000</v>
      </c>
      <c r="H2908" s="232"/>
      <c r="I2908" s="232"/>
      <c r="J2908" s="232"/>
      <c r="K2908" s="232"/>
      <c r="L2908" s="232"/>
      <c r="M2908" s="233"/>
      <c r="N2908" s="241"/>
      <c r="O2908" s="241"/>
      <c r="P2908" s="242"/>
      <c r="Q2908" s="234"/>
      <c r="R2908" s="235"/>
      <c r="S2908" s="232"/>
      <c r="T2908" s="234"/>
      <c r="U2908" s="234"/>
      <c r="V2908" s="235"/>
      <c r="W2908" s="232"/>
      <c r="X2908" s="232"/>
      <c r="Y2908" s="235"/>
      <c r="Z2908" s="232"/>
      <c r="AA2908" s="232"/>
      <c r="AB2908" s="232"/>
      <c r="AC2908" s="232"/>
      <c r="AD2908" s="269"/>
    </row>
    <row r="2909" spans="2:30">
      <c r="B2909" s="66" t="e">
        <f>LEFT(VLOOKUP(K2909,'TCon08 al 2019-02-26'!$A$1:$H$68,6,0),6)</f>
        <v>#N/A</v>
      </c>
      <c r="C2909" s="66" t="e">
        <f t="shared" si="195"/>
        <v>#N/A</v>
      </c>
      <c r="D2909" s="66" t="e">
        <f>VLOOKUP(K2909,'TCon08 al 2019-02-26'!$A$1:$H$68,8,0)</f>
        <v>#N/A</v>
      </c>
      <c r="E2909" s="221">
        <f t="shared" si="196"/>
        <v>1900</v>
      </c>
      <c r="F2909" s="66">
        <f t="shared" si="197"/>
        <v>0</v>
      </c>
      <c r="G2909" s="10" t="str">
        <f t="shared" si="198"/>
        <v>19000</v>
      </c>
      <c r="H2909" s="232"/>
      <c r="I2909" s="232"/>
      <c r="J2909" s="232"/>
      <c r="K2909" s="232"/>
      <c r="L2909" s="232"/>
      <c r="M2909" s="233"/>
      <c r="N2909" s="241"/>
      <c r="O2909" s="241"/>
      <c r="P2909" s="242"/>
      <c r="Q2909" s="234"/>
      <c r="R2909" s="235"/>
      <c r="S2909" s="232"/>
      <c r="T2909" s="234"/>
      <c r="U2909" s="234"/>
      <c r="V2909" s="235"/>
      <c r="W2909" s="232"/>
      <c r="X2909" s="232"/>
      <c r="Y2909" s="235"/>
      <c r="Z2909" s="232"/>
      <c r="AA2909" s="232"/>
      <c r="AB2909" s="232"/>
      <c r="AC2909" s="232"/>
      <c r="AD2909" s="269"/>
    </row>
    <row r="2910" spans="2:30">
      <c r="B2910" s="66" t="e">
        <f>LEFT(VLOOKUP(K2910,'TCon08 al 2019-02-26'!$A$1:$H$68,6,0),6)</f>
        <v>#N/A</v>
      </c>
      <c r="C2910" s="66" t="e">
        <f t="shared" si="195"/>
        <v>#N/A</v>
      </c>
      <c r="D2910" s="66" t="e">
        <f>VLOOKUP(K2910,'TCon08 al 2019-02-26'!$A$1:$H$68,8,0)</f>
        <v>#N/A</v>
      </c>
      <c r="E2910" s="221">
        <f t="shared" si="196"/>
        <v>1900</v>
      </c>
      <c r="F2910" s="66">
        <f t="shared" si="197"/>
        <v>0</v>
      </c>
      <c r="G2910" s="10" t="str">
        <f t="shared" si="198"/>
        <v>19000</v>
      </c>
      <c r="H2910" s="232"/>
      <c r="I2910" s="232"/>
      <c r="J2910" s="232"/>
      <c r="K2910" s="232"/>
      <c r="L2910" s="232"/>
      <c r="M2910" s="233"/>
      <c r="N2910" s="241"/>
      <c r="O2910" s="241"/>
      <c r="P2910" s="242"/>
      <c r="Q2910" s="234"/>
      <c r="R2910" s="235"/>
      <c r="S2910" s="232"/>
      <c r="T2910" s="234"/>
      <c r="U2910" s="234"/>
      <c r="V2910" s="235"/>
      <c r="W2910" s="232"/>
      <c r="X2910" s="232"/>
      <c r="Y2910" s="235"/>
      <c r="Z2910" s="232"/>
      <c r="AA2910" s="232"/>
      <c r="AB2910" s="232"/>
      <c r="AC2910" s="232"/>
      <c r="AD2910" s="269"/>
    </row>
    <row r="2911" spans="2:30">
      <c r="B2911" s="66" t="e">
        <f>LEFT(VLOOKUP(K2911,'TCon08 al 2019-02-26'!$A$1:$H$68,6,0),6)</f>
        <v>#N/A</v>
      </c>
      <c r="C2911" s="66" t="e">
        <f t="shared" si="195"/>
        <v>#N/A</v>
      </c>
      <c r="D2911" s="66" t="e">
        <f>VLOOKUP(K2911,'TCon08 al 2019-02-26'!$A$1:$H$68,8,0)</f>
        <v>#N/A</v>
      </c>
      <c r="E2911" s="221">
        <f t="shared" si="196"/>
        <v>1900</v>
      </c>
      <c r="F2911" s="66">
        <f t="shared" si="197"/>
        <v>0</v>
      </c>
      <c r="G2911" s="10" t="str">
        <f t="shared" si="198"/>
        <v>19000</v>
      </c>
      <c r="H2911" s="232"/>
      <c r="I2911" s="232"/>
      <c r="J2911" s="232"/>
      <c r="K2911" s="232"/>
      <c r="L2911" s="232"/>
      <c r="M2911" s="233"/>
      <c r="N2911" s="241"/>
      <c r="O2911" s="241"/>
      <c r="P2911" s="242"/>
      <c r="Q2911" s="234"/>
      <c r="R2911" s="235"/>
      <c r="S2911" s="232"/>
      <c r="T2911" s="234"/>
      <c r="U2911" s="234"/>
      <c r="V2911" s="235"/>
      <c r="W2911" s="232"/>
      <c r="X2911" s="232"/>
      <c r="Y2911" s="235"/>
      <c r="Z2911" s="232"/>
      <c r="AA2911" s="232"/>
      <c r="AB2911" s="232"/>
      <c r="AC2911" s="232"/>
      <c r="AD2911" s="269"/>
    </row>
    <row r="2912" spans="2:30">
      <c r="B2912" s="66" t="e">
        <f>LEFT(VLOOKUP(K2912,'TCon08 al 2019-02-26'!$A$1:$H$68,6,0),6)</f>
        <v>#N/A</v>
      </c>
      <c r="C2912" s="66" t="e">
        <f t="shared" si="195"/>
        <v>#N/A</v>
      </c>
      <c r="D2912" s="66" t="e">
        <f>VLOOKUP(K2912,'TCon08 al 2019-02-26'!$A$1:$H$68,8,0)</f>
        <v>#N/A</v>
      </c>
      <c r="E2912" s="221">
        <f t="shared" si="196"/>
        <v>1900</v>
      </c>
      <c r="F2912" s="66">
        <f t="shared" si="197"/>
        <v>0</v>
      </c>
      <c r="G2912" s="10" t="str">
        <f t="shared" si="198"/>
        <v>19000</v>
      </c>
      <c r="H2912" s="232"/>
      <c r="I2912" s="232"/>
      <c r="J2912" s="232"/>
      <c r="K2912" s="232"/>
      <c r="L2912" s="232"/>
      <c r="M2912" s="233"/>
      <c r="N2912" s="241"/>
      <c r="O2912" s="241"/>
      <c r="P2912" s="242"/>
      <c r="Q2912" s="234"/>
      <c r="R2912" s="235"/>
      <c r="S2912" s="232"/>
      <c r="T2912" s="234"/>
      <c r="U2912" s="234"/>
      <c r="V2912" s="235"/>
      <c r="W2912" s="232"/>
      <c r="X2912" s="232"/>
      <c r="Y2912" s="235"/>
      <c r="Z2912" s="232"/>
      <c r="AA2912" s="232"/>
      <c r="AB2912" s="232"/>
      <c r="AC2912" s="232"/>
      <c r="AD2912" s="269"/>
    </row>
    <row r="2913" spans="2:30">
      <c r="B2913" s="66" t="e">
        <f>LEFT(VLOOKUP(K2913,'TCon08 al 2019-02-26'!$A$1:$H$68,6,0),6)</f>
        <v>#N/A</v>
      </c>
      <c r="C2913" s="66" t="e">
        <f t="shared" si="195"/>
        <v>#N/A</v>
      </c>
      <c r="D2913" s="66" t="e">
        <f>VLOOKUP(K2913,'TCon08 al 2019-02-26'!$A$1:$H$68,8,0)</f>
        <v>#N/A</v>
      </c>
      <c r="E2913" s="221">
        <f t="shared" si="196"/>
        <v>1900</v>
      </c>
      <c r="F2913" s="66">
        <f t="shared" si="197"/>
        <v>0</v>
      </c>
      <c r="G2913" s="10" t="str">
        <f t="shared" si="198"/>
        <v>19000</v>
      </c>
      <c r="H2913" s="232"/>
      <c r="I2913" s="232"/>
      <c r="J2913" s="232"/>
      <c r="K2913" s="232"/>
      <c r="L2913" s="232"/>
      <c r="M2913" s="233"/>
      <c r="N2913" s="241"/>
      <c r="O2913" s="241"/>
      <c r="P2913" s="242"/>
      <c r="Q2913" s="234"/>
      <c r="R2913" s="235"/>
      <c r="S2913" s="232"/>
      <c r="T2913" s="234"/>
      <c r="U2913" s="234"/>
      <c r="V2913" s="235"/>
      <c r="W2913" s="232"/>
      <c r="X2913" s="232"/>
      <c r="Y2913" s="235"/>
      <c r="Z2913" s="232"/>
      <c r="AA2913" s="232"/>
      <c r="AB2913" s="232"/>
      <c r="AC2913" s="232"/>
      <c r="AD2913" s="269"/>
    </row>
    <row r="2914" spans="2:30">
      <c r="B2914" s="66" t="e">
        <f>LEFT(VLOOKUP(K2914,'TCon08 al 2019-02-26'!$A$1:$H$68,6,0),6)</f>
        <v>#N/A</v>
      </c>
      <c r="C2914" s="66" t="e">
        <f t="shared" si="195"/>
        <v>#N/A</v>
      </c>
      <c r="D2914" s="66" t="e">
        <f>VLOOKUP(K2914,'TCon08 al 2019-02-26'!$A$1:$H$68,8,0)</f>
        <v>#N/A</v>
      </c>
      <c r="E2914" s="221">
        <f t="shared" si="196"/>
        <v>1900</v>
      </c>
      <c r="F2914" s="66">
        <f t="shared" si="197"/>
        <v>0</v>
      </c>
      <c r="G2914" s="10" t="str">
        <f t="shared" si="198"/>
        <v>19000</v>
      </c>
      <c r="H2914" s="232"/>
      <c r="I2914" s="232"/>
      <c r="J2914" s="232"/>
      <c r="K2914" s="232"/>
      <c r="L2914" s="232"/>
      <c r="M2914" s="233"/>
      <c r="N2914" s="241"/>
      <c r="O2914" s="241"/>
      <c r="P2914" s="242"/>
      <c r="Q2914" s="234"/>
      <c r="R2914" s="235"/>
      <c r="S2914" s="232"/>
      <c r="T2914" s="234"/>
      <c r="U2914" s="234"/>
      <c r="V2914" s="235"/>
      <c r="W2914" s="232"/>
      <c r="X2914" s="232"/>
      <c r="Y2914" s="235"/>
      <c r="Z2914" s="232"/>
      <c r="AA2914" s="232"/>
      <c r="AB2914" s="232"/>
      <c r="AC2914" s="232"/>
      <c r="AD2914" s="269"/>
    </row>
    <row r="2915" spans="2:30">
      <c r="B2915" s="66" t="e">
        <f>LEFT(VLOOKUP(K2915,'TCon08 al 2019-02-26'!$A$1:$H$68,6,0),6)</f>
        <v>#N/A</v>
      </c>
      <c r="C2915" s="66" t="e">
        <f t="shared" si="195"/>
        <v>#N/A</v>
      </c>
      <c r="D2915" s="66" t="e">
        <f>VLOOKUP(K2915,'TCon08 al 2019-02-26'!$A$1:$H$68,8,0)</f>
        <v>#N/A</v>
      </c>
      <c r="E2915" s="221">
        <f t="shared" si="196"/>
        <v>1900</v>
      </c>
      <c r="F2915" s="66">
        <f t="shared" si="197"/>
        <v>0</v>
      </c>
      <c r="G2915" s="10" t="str">
        <f t="shared" si="198"/>
        <v>19000</v>
      </c>
      <c r="H2915" s="232"/>
      <c r="I2915" s="232"/>
      <c r="J2915" s="232"/>
      <c r="K2915" s="232"/>
      <c r="L2915" s="232"/>
      <c r="M2915" s="233"/>
      <c r="N2915" s="241"/>
      <c r="O2915" s="241"/>
      <c r="P2915" s="242"/>
      <c r="Q2915" s="234"/>
      <c r="R2915" s="235"/>
      <c r="S2915" s="232"/>
      <c r="T2915" s="234"/>
      <c r="U2915" s="234"/>
      <c r="V2915" s="235"/>
      <c r="W2915" s="232"/>
      <c r="X2915" s="232"/>
      <c r="Y2915" s="235"/>
      <c r="Z2915" s="232"/>
      <c r="AA2915" s="232"/>
      <c r="AB2915" s="232"/>
      <c r="AC2915" s="232"/>
      <c r="AD2915" s="269"/>
    </row>
    <row r="2916" spans="2:30">
      <c r="B2916" s="66" t="e">
        <f>LEFT(VLOOKUP(K2916,'TCon08 al 2019-02-26'!$A$1:$H$68,6,0),6)</f>
        <v>#N/A</v>
      </c>
      <c r="C2916" s="66" t="e">
        <f t="shared" si="195"/>
        <v>#N/A</v>
      </c>
      <c r="D2916" s="66" t="e">
        <f>VLOOKUP(K2916,'TCon08 al 2019-02-26'!$A$1:$H$68,8,0)</f>
        <v>#N/A</v>
      </c>
      <c r="E2916" s="221">
        <f t="shared" si="196"/>
        <v>1900</v>
      </c>
      <c r="F2916" s="66">
        <f t="shared" si="197"/>
        <v>0</v>
      </c>
      <c r="G2916" s="10" t="str">
        <f t="shared" si="198"/>
        <v>19000</v>
      </c>
      <c r="H2916" s="232"/>
      <c r="I2916" s="232"/>
      <c r="J2916" s="232"/>
      <c r="K2916" s="232"/>
      <c r="L2916" s="232"/>
      <c r="M2916" s="233"/>
      <c r="N2916" s="241"/>
      <c r="O2916" s="241"/>
      <c r="P2916" s="242"/>
      <c r="Q2916" s="234"/>
      <c r="R2916" s="235"/>
      <c r="S2916" s="232"/>
      <c r="T2916" s="234"/>
      <c r="U2916" s="234"/>
      <c r="V2916" s="235"/>
      <c r="W2916" s="232"/>
      <c r="X2916" s="232"/>
      <c r="Y2916" s="235"/>
      <c r="Z2916" s="232"/>
      <c r="AA2916" s="232"/>
      <c r="AB2916" s="232"/>
      <c r="AC2916" s="232"/>
      <c r="AD2916" s="269"/>
    </row>
    <row r="2917" spans="2:30">
      <c r="B2917" s="66" t="e">
        <f>LEFT(VLOOKUP(K2917,'TCon08 al 2019-02-26'!$A$1:$H$68,6,0),6)</f>
        <v>#N/A</v>
      </c>
      <c r="C2917" s="66" t="e">
        <f t="shared" si="195"/>
        <v>#N/A</v>
      </c>
      <c r="D2917" s="66" t="e">
        <f>VLOOKUP(K2917,'TCon08 al 2019-02-26'!$A$1:$H$68,8,0)</f>
        <v>#N/A</v>
      </c>
      <c r="E2917" s="221">
        <f t="shared" si="196"/>
        <v>1900</v>
      </c>
      <c r="F2917" s="66">
        <f t="shared" si="197"/>
        <v>0</v>
      </c>
      <c r="G2917" s="10" t="str">
        <f t="shared" si="198"/>
        <v>19000</v>
      </c>
      <c r="H2917" s="232"/>
      <c r="I2917" s="232"/>
      <c r="J2917" s="232"/>
      <c r="K2917" s="232"/>
      <c r="L2917" s="232"/>
      <c r="M2917" s="233"/>
      <c r="N2917" s="241"/>
      <c r="O2917" s="241"/>
      <c r="P2917" s="242"/>
      <c r="Q2917" s="234"/>
      <c r="R2917" s="235"/>
      <c r="S2917" s="232"/>
      <c r="T2917" s="234"/>
      <c r="U2917" s="234"/>
      <c r="V2917" s="235"/>
      <c r="W2917" s="232"/>
      <c r="X2917" s="232"/>
      <c r="Y2917" s="235"/>
      <c r="Z2917" s="232"/>
      <c r="AA2917" s="232"/>
      <c r="AB2917" s="232"/>
      <c r="AC2917" s="232"/>
      <c r="AD2917" s="269"/>
    </row>
    <row r="2918" spans="2:30">
      <c r="B2918" s="66" t="e">
        <f>LEFT(VLOOKUP(K2918,'TCon08 al 2019-02-26'!$A$1:$H$68,6,0),6)</f>
        <v>#N/A</v>
      </c>
      <c r="C2918" s="66" t="e">
        <f t="shared" si="195"/>
        <v>#N/A</v>
      </c>
      <c r="D2918" s="66" t="e">
        <f>VLOOKUP(K2918,'TCon08 al 2019-02-26'!$A$1:$H$68,8,0)</f>
        <v>#N/A</v>
      </c>
      <c r="E2918" s="221">
        <f t="shared" si="196"/>
        <v>1900</v>
      </c>
      <c r="F2918" s="66">
        <f t="shared" si="197"/>
        <v>0</v>
      </c>
      <c r="G2918" s="10" t="str">
        <f t="shared" si="198"/>
        <v>19000</v>
      </c>
      <c r="H2918" s="232"/>
      <c r="I2918" s="232"/>
      <c r="J2918" s="232"/>
      <c r="K2918" s="232"/>
      <c r="L2918" s="232"/>
      <c r="M2918" s="233"/>
      <c r="N2918" s="241"/>
      <c r="O2918" s="241"/>
      <c r="P2918" s="242"/>
      <c r="Q2918" s="234"/>
      <c r="R2918" s="235"/>
      <c r="S2918" s="232"/>
      <c r="T2918" s="234"/>
      <c r="U2918" s="234"/>
      <c r="V2918" s="235"/>
      <c r="W2918" s="232"/>
      <c r="X2918" s="232"/>
      <c r="Y2918" s="235"/>
      <c r="Z2918" s="232"/>
      <c r="AA2918" s="232"/>
      <c r="AB2918" s="232"/>
      <c r="AC2918" s="232"/>
      <c r="AD2918" s="269"/>
    </row>
    <row r="2919" spans="2:30">
      <c r="B2919" s="66" t="e">
        <f>LEFT(VLOOKUP(K2919,'TCon08 al 2019-02-26'!$A$1:$H$68,6,0),6)</f>
        <v>#N/A</v>
      </c>
      <c r="C2919" s="66" t="e">
        <f t="shared" si="195"/>
        <v>#N/A</v>
      </c>
      <c r="D2919" s="66" t="e">
        <f>VLOOKUP(K2919,'TCon08 al 2019-02-26'!$A$1:$H$68,8,0)</f>
        <v>#N/A</v>
      </c>
      <c r="E2919" s="221">
        <f t="shared" si="196"/>
        <v>1900</v>
      </c>
      <c r="F2919" s="66">
        <f t="shared" si="197"/>
        <v>0</v>
      </c>
      <c r="G2919" s="10" t="str">
        <f t="shared" si="198"/>
        <v>19000</v>
      </c>
      <c r="H2919" s="232"/>
      <c r="I2919" s="232"/>
      <c r="J2919" s="232"/>
      <c r="K2919" s="232"/>
      <c r="L2919" s="232"/>
      <c r="M2919" s="233"/>
      <c r="N2919" s="241"/>
      <c r="O2919" s="241"/>
      <c r="P2919" s="242"/>
      <c r="Q2919" s="234"/>
      <c r="R2919" s="235"/>
      <c r="S2919" s="232"/>
      <c r="T2919" s="234"/>
      <c r="U2919" s="234"/>
      <c r="V2919" s="235"/>
      <c r="W2919" s="232"/>
      <c r="X2919" s="232"/>
      <c r="Y2919" s="235"/>
      <c r="Z2919" s="232"/>
      <c r="AA2919" s="232"/>
      <c r="AB2919" s="232"/>
      <c r="AC2919" s="232"/>
      <c r="AD2919" s="269"/>
    </row>
    <row r="2920" spans="2:30">
      <c r="B2920" s="66" t="e">
        <f>LEFT(VLOOKUP(K2920,'TCon08 al 2019-02-26'!$A$1:$H$68,6,0),6)</f>
        <v>#N/A</v>
      </c>
      <c r="C2920" s="66" t="e">
        <f t="shared" si="195"/>
        <v>#N/A</v>
      </c>
      <c r="D2920" s="66" t="e">
        <f>VLOOKUP(K2920,'TCon08 al 2019-02-26'!$A$1:$H$68,8,0)</f>
        <v>#N/A</v>
      </c>
      <c r="E2920" s="221">
        <f t="shared" si="196"/>
        <v>1900</v>
      </c>
      <c r="F2920" s="66">
        <f t="shared" si="197"/>
        <v>0</v>
      </c>
      <c r="G2920" s="10" t="str">
        <f t="shared" si="198"/>
        <v>19000</v>
      </c>
      <c r="H2920" s="232"/>
      <c r="I2920" s="232"/>
      <c r="J2920" s="232"/>
      <c r="K2920" s="232"/>
      <c r="L2920" s="232"/>
      <c r="M2920" s="233"/>
      <c r="N2920" s="241"/>
      <c r="O2920" s="241"/>
      <c r="P2920" s="242"/>
      <c r="Q2920" s="234"/>
      <c r="R2920" s="235"/>
      <c r="S2920" s="232"/>
      <c r="T2920" s="234"/>
      <c r="U2920" s="234"/>
      <c r="V2920" s="235"/>
      <c r="W2920" s="232"/>
      <c r="X2920" s="232"/>
      <c r="Y2920" s="235"/>
      <c r="Z2920" s="232"/>
      <c r="AA2920" s="232"/>
      <c r="AB2920" s="232"/>
      <c r="AC2920" s="232"/>
      <c r="AD2920" s="269"/>
    </row>
    <row r="2921" spans="2:30">
      <c r="B2921" s="66" t="e">
        <f>LEFT(VLOOKUP(K2921,'TCon08 al 2019-02-26'!$A$1:$H$68,6,0),6)</f>
        <v>#N/A</v>
      </c>
      <c r="C2921" s="66" t="e">
        <f t="shared" si="195"/>
        <v>#N/A</v>
      </c>
      <c r="D2921" s="66" t="e">
        <f>VLOOKUP(K2921,'TCon08 al 2019-02-26'!$A$1:$H$68,8,0)</f>
        <v>#N/A</v>
      </c>
      <c r="E2921" s="221">
        <f t="shared" si="196"/>
        <v>1900</v>
      </c>
      <c r="F2921" s="66">
        <f t="shared" si="197"/>
        <v>0</v>
      </c>
      <c r="G2921" s="10" t="str">
        <f t="shared" si="198"/>
        <v>19000</v>
      </c>
      <c r="H2921" s="232"/>
      <c r="I2921" s="232"/>
      <c r="J2921" s="232"/>
      <c r="K2921" s="232"/>
      <c r="L2921" s="232"/>
      <c r="M2921" s="233"/>
      <c r="N2921" s="241"/>
      <c r="O2921" s="241"/>
      <c r="P2921" s="242"/>
      <c r="Q2921" s="234"/>
      <c r="R2921" s="235"/>
      <c r="S2921" s="232"/>
      <c r="T2921" s="234"/>
      <c r="U2921" s="234"/>
      <c r="V2921" s="235"/>
      <c r="W2921" s="232"/>
      <c r="X2921" s="232"/>
      <c r="Y2921" s="235"/>
      <c r="Z2921" s="232"/>
      <c r="AA2921" s="232"/>
      <c r="AB2921" s="232"/>
      <c r="AC2921" s="232"/>
      <c r="AD2921" s="269"/>
    </row>
    <row r="2922" spans="2:30">
      <c r="B2922" s="66" t="e">
        <f>LEFT(VLOOKUP(K2922,'TCon08 al 2019-02-26'!$A$1:$H$68,6,0),6)</f>
        <v>#N/A</v>
      </c>
      <c r="C2922" s="66" t="e">
        <f t="shared" si="195"/>
        <v>#N/A</v>
      </c>
      <c r="D2922" s="66" t="e">
        <f>VLOOKUP(K2922,'TCon08 al 2019-02-26'!$A$1:$H$68,8,0)</f>
        <v>#N/A</v>
      </c>
      <c r="E2922" s="221">
        <f t="shared" si="196"/>
        <v>1900</v>
      </c>
      <c r="F2922" s="66">
        <f t="shared" si="197"/>
        <v>0</v>
      </c>
      <c r="G2922" s="10" t="str">
        <f t="shared" si="198"/>
        <v>19000</v>
      </c>
      <c r="H2922" s="232"/>
      <c r="I2922" s="232"/>
      <c r="J2922" s="232"/>
      <c r="K2922" s="232"/>
      <c r="L2922" s="232"/>
      <c r="M2922" s="233"/>
      <c r="N2922" s="241"/>
      <c r="O2922" s="241"/>
      <c r="P2922" s="242"/>
      <c r="Q2922" s="234"/>
      <c r="R2922" s="235"/>
      <c r="S2922" s="232"/>
      <c r="T2922" s="234"/>
      <c r="U2922" s="234"/>
      <c r="V2922" s="235"/>
      <c r="W2922" s="232"/>
      <c r="X2922" s="232"/>
      <c r="Y2922" s="235"/>
      <c r="Z2922" s="232"/>
      <c r="AA2922" s="232"/>
      <c r="AB2922" s="232"/>
      <c r="AC2922" s="232"/>
      <c r="AD2922" s="269"/>
    </row>
    <row r="2923" spans="2:30">
      <c r="B2923" s="66" t="e">
        <f>LEFT(VLOOKUP(K2923,'TCon08 al 2019-02-26'!$A$1:$H$68,6,0),6)</f>
        <v>#N/A</v>
      </c>
      <c r="C2923" s="66" t="e">
        <f t="shared" si="195"/>
        <v>#N/A</v>
      </c>
      <c r="D2923" s="66" t="e">
        <f>VLOOKUP(K2923,'TCon08 al 2019-02-26'!$A$1:$H$68,8,0)</f>
        <v>#N/A</v>
      </c>
      <c r="E2923" s="221">
        <f t="shared" si="196"/>
        <v>1900</v>
      </c>
      <c r="F2923" s="66">
        <f t="shared" si="197"/>
        <v>0</v>
      </c>
      <c r="G2923" s="10" t="str">
        <f t="shared" si="198"/>
        <v>19000</v>
      </c>
      <c r="H2923" s="232"/>
      <c r="I2923" s="232"/>
      <c r="J2923" s="232"/>
      <c r="K2923" s="232"/>
      <c r="L2923" s="232"/>
      <c r="M2923" s="233"/>
      <c r="N2923" s="241"/>
      <c r="O2923" s="241"/>
      <c r="P2923" s="242"/>
      <c r="Q2923" s="234"/>
      <c r="R2923" s="235"/>
      <c r="S2923" s="232"/>
      <c r="T2923" s="234"/>
      <c r="U2923" s="234"/>
      <c r="V2923" s="235"/>
      <c r="W2923" s="232"/>
      <c r="X2923" s="232"/>
      <c r="Y2923" s="235"/>
      <c r="Z2923" s="232"/>
      <c r="AA2923" s="232"/>
      <c r="AB2923" s="232"/>
      <c r="AC2923" s="232"/>
      <c r="AD2923" s="269"/>
    </row>
    <row r="2924" spans="2:30">
      <c r="B2924" s="66" t="e">
        <f>LEFT(VLOOKUP(K2924,'TCon08 al 2019-02-26'!$A$1:$H$68,6,0),6)</f>
        <v>#N/A</v>
      </c>
      <c r="C2924" s="66" t="e">
        <f t="shared" si="195"/>
        <v>#N/A</v>
      </c>
      <c r="D2924" s="66" t="e">
        <f>VLOOKUP(K2924,'TCon08 al 2019-02-26'!$A$1:$H$68,8,0)</f>
        <v>#N/A</v>
      </c>
      <c r="E2924" s="221">
        <f t="shared" si="196"/>
        <v>1900</v>
      </c>
      <c r="F2924" s="66">
        <f t="shared" si="197"/>
        <v>0</v>
      </c>
      <c r="G2924" s="10" t="str">
        <f t="shared" si="198"/>
        <v>19000</v>
      </c>
      <c r="H2924" s="232"/>
      <c r="I2924" s="232"/>
      <c r="J2924" s="232"/>
      <c r="K2924" s="232"/>
      <c r="L2924" s="232"/>
      <c r="M2924" s="233"/>
      <c r="N2924" s="241"/>
      <c r="O2924" s="241"/>
      <c r="P2924" s="242"/>
      <c r="Q2924" s="234"/>
      <c r="R2924" s="235"/>
      <c r="S2924" s="232"/>
      <c r="T2924" s="234"/>
      <c r="U2924" s="234"/>
      <c r="V2924" s="235"/>
      <c r="W2924" s="232"/>
      <c r="X2924" s="232"/>
      <c r="Y2924" s="235"/>
      <c r="Z2924" s="232"/>
      <c r="AA2924" s="232"/>
      <c r="AB2924" s="232"/>
      <c r="AC2924" s="232"/>
      <c r="AD2924" s="269"/>
    </row>
    <row r="2925" spans="2:30">
      <c r="B2925" s="66" t="e">
        <f>LEFT(VLOOKUP(K2925,'TCon08 al 2019-02-26'!$A$1:$H$68,6,0),6)</f>
        <v>#N/A</v>
      </c>
      <c r="C2925" s="66" t="e">
        <f t="shared" si="195"/>
        <v>#N/A</v>
      </c>
      <c r="D2925" s="66" t="e">
        <f>VLOOKUP(K2925,'TCon08 al 2019-02-26'!$A$1:$H$68,8,0)</f>
        <v>#N/A</v>
      </c>
      <c r="E2925" s="221">
        <f t="shared" si="196"/>
        <v>1900</v>
      </c>
      <c r="F2925" s="66">
        <f t="shared" si="197"/>
        <v>0</v>
      </c>
      <c r="G2925" s="10" t="str">
        <f t="shared" si="198"/>
        <v>19000</v>
      </c>
      <c r="H2925" s="232"/>
      <c r="I2925" s="232"/>
      <c r="J2925" s="232"/>
      <c r="K2925" s="232"/>
      <c r="L2925" s="232"/>
      <c r="M2925" s="233"/>
      <c r="N2925" s="241"/>
      <c r="O2925" s="241"/>
      <c r="P2925" s="242"/>
      <c r="Q2925" s="234"/>
      <c r="R2925" s="235"/>
      <c r="S2925" s="232"/>
      <c r="T2925" s="234"/>
      <c r="U2925" s="234"/>
      <c r="V2925" s="235"/>
      <c r="W2925" s="232"/>
      <c r="X2925" s="232"/>
      <c r="Y2925" s="235"/>
      <c r="Z2925" s="232"/>
      <c r="AA2925" s="232"/>
      <c r="AB2925" s="232"/>
      <c r="AC2925" s="232"/>
      <c r="AD2925" s="269"/>
    </row>
    <row r="2926" spans="2:30">
      <c r="B2926" s="66" t="e">
        <f>LEFT(VLOOKUP(K2926,'TCon08 al 2019-02-26'!$A$1:$H$68,6,0),6)</f>
        <v>#N/A</v>
      </c>
      <c r="C2926" s="66" t="e">
        <f t="shared" si="195"/>
        <v>#N/A</v>
      </c>
      <c r="D2926" s="66" t="e">
        <f>VLOOKUP(K2926,'TCon08 al 2019-02-26'!$A$1:$H$68,8,0)</f>
        <v>#N/A</v>
      </c>
      <c r="E2926" s="221">
        <f t="shared" si="196"/>
        <v>1900</v>
      </c>
      <c r="F2926" s="66">
        <f t="shared" si="197"/>
        <v>0</v>
      </c>
      <c r="G2926" s="10" t="str">
        <f t="shared" si="198"/>
        <v>19000</v>
      </c>
      <c r="H2926" s="232"/>
      <c r="I2926" s="232"/>
      <c r="J2926" s="232"/>
      <c r="K2926" s="232"/>
      <c r="L2926" s="232"/>
      <c r="M2926" s="233"/>
      <c r="N2926" s="241"/>
      <c r="O2926" s="241"/>
      <c r="P2926" s="242"/>
      <c r="Q2926" s="234"/>
      <c r="R2926" s="235"/>
      <c r="S2926" s="232"/>
      <c r="T2926" s="234"/>
      <c r="U2926" s="234"/>
      <c r="V2926" s="235"/>
      <c r="W2926" s="232"/>
      <c r="X2926" s="232"/>
      <c r="Y2926" s="235"/>
      <c r="Z2926" s="232"/>
      <c r="AA2926" s="232"/>
      <c r="AB2926" s="232"/>
      <c r="AC2926" s="232"/>
      <c r="AD2926" s="269"/>
    </row>
    <row r="2927" spans="2:30">
      <c r="B2927" s="66" t="e">
        <f>LEFT(VLOOKUP(K2927,'TCon08 al 2019-02-26'!$A$1:$H$68,6,0),6)</f>
        <v>#N/A</v>
      </c>
      <c r="C2927" s="66" t="e">
        <f t="shared" si="195"/>
        <v>#N/A</v>
      </c>
      <c r="D2927" s="66" t="e">
        <f>VLOOKUP(K2927,'TCon08 al 2019-02-26'!$A$1:$H$68,8,0)</f>
        <v>#N/A</v>
      </c>
      <c r="E2927" s="221">
        <f t="shared" si="196"/>
        <v>1900</v>
      </c>
      <c r="F2927" s="66">
        <f t="shared" si="197"/>
        <v>0</v>
      </c>
      <c r="G2927" s="10" t="str">
        <f t="shared" si="198"/>
        <v>19000</v>
      </c>
      <c r="H2927" s="232"/>
      <c r="I2927" s="232"/>
      <c r="J2927" s="232"/>
      <c r="K2927" s="232"/>
      <c r="L2927" s="232"/>
      <c r="M2927" s="233"/>
      <c r="N2927" s="241"/>
      <c r="O2927" s="241"/>
      <c r="P2927" s="242"/>
      <c r="Q2927" s="234"/>
      <c r="R2927" s="235"/>
      <c r="S2927" s="232"/>
      <c r="T2927" s="234"/>
      <c r="U2927" s="234"/>
      <c r="V2927" s="235"/>
      <c r="W2927" s="232"/>
      <c r="X2927" s="232"/>
      <c r="Y2927" s="235"/>
      <c r="Z2927" s="232"/>
      <c r="AA2927" s="232"/>
      <c r="AB2927" s="232"/>
      <c r="AC2927" s="232"/>
      <c r="AD2927" s="269"/>
    </row>
    <row r="2928" spans="2:30">
      <c r="B2928" s="66" t="e">
        <f>LEFT(VLOOKUP(K2928,'TCon08 al 2019-02-26'!$A$1:$H$68,6,0),6)</f>
        <v>#N/A</v>
      </c>
      <c r="C2928" s="66" t="e">
        <f t="shared" si="195"/>
        <v>#N/A</v>
      </c>
      <c r="D2928" s="66" t="e">
        <f>VLOOKUP(K2928,'TCon08 al 2019-02-26'!$A$1:$H$68,8,0)</f>
        <v>#N/A</v>
      </c>
      <c r="E2928" s="221">
        <f t="shared" si="196"/>
        <v>1900</v>
      </c>
      <c r="F2928" s="66">
        <f t="shared" si="197"/>
        <v>0</v>
      </c>
      <c r="G2928" s="10" t="str">
        <f t="shared" si="198"/>
        <v>19000</v>
      </c>
      <c r="H2928" s="232"/>
      <c r="I2928" s="232"/>
      <c r="J2928" s="232"/>
      <c r="K2928" s="232"/>
      <c r="L2928" s="232"/>
      <c r="M2928" s="233"/>
      <c r="N2928" s="241"/>
      <c r="O2928" s="241"/>
      <c r="P2928" s="242"/>
      <c r="Q2928" s="234"/>
      <c r="R2928" s="235"/>
      <c r="S2928" s="232"/>
      <c r="T2928" s="234"/>
      <c r="U2928" s="234"/>
      <c r="V2928" s="235"/>
      <c r="W2928" s="232"/>
      <c r="X2928" s="232"/>
      <c r="Y2928" s="235"/>
      <c r="Z2928" s="232"/>
      <c r="AA2928" s="232"/>
      <c r="AB2928" s="232"/>
      <c r="AC2928" s="232"/>
      <c r="AD2928" s="269"/>
    </row>
    <row r="2929" spans="2:30">
      <c r="B2929" s="66" t="e">
        <f>LEFT(VLOOKUP(K2929,'TCon08 al 2019-02-26'!$A$1:$H$68,6,0),6)</f>
        <v>#N/A</v>
      </c>
      <c r="C2929" s="66" t="e">
        <f t="shared" si="195"/>
        <v>#N/A</v>
      </c>
      <c r="D2929" s="66" t="e">
        <f>VLOOKUP(K2929,'TCon08 al 2019-02-26'!$A$1:$H$68,8,0)</f>
        <v>#N/A</v>
      </c>
      <c r="E2929" s="221">
        <f t="shared" si="196"/>
        <v>1900</v>
      </c>
      <c r="F2929" s="66">
        <f t="shared" si="197"/>
        <v>0</v>
      </c>
      <c r="G2929" s="10" t="str">
        <f t="shared" si="198"/>
        <v>19000</v>
      </c>
      <c r="H2929" s="232"/>
      <c r="I2929" s="232"/>
      <c r="J2929" s="232"/>
      <c r="K2929" s="232"/>
      <c r="L2929" s="232"/>
      <c r="M2929" s="233"/>
      <c r="N2929" s="241"/>
      <c r="O2929" s="241"/>
      <c r="P2929" s="242"/>
      <c r="Q2929" s="234"/>
      <c r="R2929" s="235"/>
      <c r="S2929" s="232"/>
      <c r="T2929" s="234"/>
      <c r="U2929" s="234"/>
      <c r="V2929" s="235"/>
      <c r="W2929" s="232"/>
      <c r="X2929" s="232"/>
      <c r="Y2929" s="235"/>
      <c r="Z2929" s="232"/>
      <c r="AA2929" s="232"/>
      <c r="AB2929" s="232"/>
      <c r="AC2929" s="232"/>
      <c r="AD2929" s="269"/>
    </row>
    <row r="2930" spans="2:30">
      <c r="B2930" s="66" t="e">
        <f>LEFT(VLOOKUP(K2930,'TCon08 al 2019-02-26'!$A$1:$H$68,6,0),6)</f>
        <v>#N/A</v>
      </c>
      <c r="C2930" s="66" t="e">
        <f t="shared" si="195"/>
        <v>#N/A</v>
      </c>
      <c r="D2930" s="66" t="e">
        <f>VLOOKUP(K2930,'TCon08 al 2019-02-26'!$A$1:$H$68,8,0)</f>
        <v>#N/A</v>
      </c>
      <c r="E2930" s="221">
        <f t="shared" si="196"/>
        <v>1900</v>
      </c>
      <c r="F2930" s="66">
        <f t="shared" si="197"/>
        <v>0</v>
      </c>
      <c r="G2930" s="10" t="str">
        <f t="shared" si="198"/>
        <v>19000</v>
      </c>
      <c r="H2930" s="232"/>
      <c r="I2930" s="232"/>
      <c r="J2930" s="232"/>
      <c r="K2930" s="232"/>
      <c r="L2930" s="232"/>
      <c r="M2930" s="233"/>
      <c r="N2930" s="241"/>
      <c r="O2930" s="241"/>
      <c r="P2930" s="242"/>
      <c r="Q2930" s="234"/>
      <c r="R2930" s="235"/>
      <c r="S2930" s="232"/>
      <c r="T2930" s="234"/>
      <c r="U2930" s="234"/>
      <c r="V2930" s="235"/>
      <c r="W2930" s="232"/>
      <c r="X2930" s="232"/>
      <c r="Y2930" s="235"/>
      <c r="Z2930" s="232"/>
      <c r="AA2930" s="232"/>
      <c r="AB2930" s="232"/>
      <c r="AC2930" s="232"/>
      <c r="AD2930" s="269"/>
    </row>
    <row r="2931" spans="2:30">
      <c r="B2931" s="66" t="e">
        <f>LEFT(VLOOKUP(K2931,'TCon08 al 2019-02-26'!$A$1:$H$68,6,0),6)</f>
        <v>#N/A</v>
      </c>
      <c r="C2931" s="66" t="e">
        <f t="shared" si="195"/>
        <v>#N/A</v>
      </c>
      <c r="D2931" s="66" t="e">
        <f>VLOOKUP(K2931,'TCon08 al 2019-02-26'!$A$1:$H$68,8,0)</f>
        <v>#N/A</v>
      </c>
      <c r="E2931" s="221">
        <f t="shared" si="196"/>
        <v>1900</v>
      </c>
      <c r="F2931" s="66">
        <f t="shared" si="197"/>
        <v>0</v>
      </c>
      <c r="G2931" s="10" t="str">
        <f t="shared" si="198"/>
        <v>19000</v>
      </c>
      <c r="H2931" s="232"/>
      <c r="I2931" s="232"/>
      <c r="J2931" s="232"/>
      <c r="K2931" s="232"/>
      <c r="L2931" s="232"/>
      <c r="M2931" s="233"/>
      <c r="N2931" s="241"/>
      <c r="O2931" s="241"/>
      <c r="P2931" s="242"/>
      <c r="Q2931" s="234"/>
      <c r="R2931" s="235"/>
      <c r="S2931" s="232"/>
      <c r="T2931" s="234"/>
      <c r="U2931" s="234"/>
      <c r="V2931" s="235"/>
      <c r="W2931" s="232"/>
      <c r="X2931" s="232"/>
      <c r="Y2931" s="235"/>
      <c r="Z2931" s="232"/>
      <c r="AA2931" s="232"/>
      <c r="AB2931" s="232"/>
      <c r="AC2931" s="232"/>
      <c r="AD2931" s="269"/>
    </row>
    <row r="2932" spans="2:30">
      <c r="B2932" s="66" t="e">
        <f>LEFT(VLOOKUP(K2932,'TCon08 al 2019-02-26'!$A$1:$H$68,6,0),6)</f>
        <v>#N/A</v>
      </c>
      <c r="C2932" s="66" t="e">
        <f t="shared" si="195"/>
        <v>#N/A</v>
      </c>
      <c r="D2932" s="66" t="e">
        <f>VLOOKUP(K2932,'TCon08 al 2019-02-26'!$A$1:$H$68,8,0)</f>
        <v>#N/A</v>
      </c>
      <c r="E2932" s="221">
        <f t="shared" si="196"/>
        <v>1900</v>
      </c>
      <c r="F2932" s="66">
        <f t="shared" si="197"/>
        <v>0</v>
      </c>
      <c r="G2932" s="10" t="str">
        <f t="shared" si="198"/>
        <v>19000</v>
      </c>
      <c r="H2932" s="232"/>
      <c r="I2932" s="232"/>
      <c r="J2932" s="232"/>
      <c r="K2932" s="232"/>
      <c r="L2932" s="232"/>
      <c r="M2932" s="233"/>
      <c r="N2932" s="241"/>
      <c r="O2932" s="241"/>
      <c r="P2932" s="242"/>
      <c r="Q2932" s="234"/>
      <c r="R2932" s="235"/>
      <c r="S2932" s="232"/>
      <c r="T2932" s="234"/>
      <c r="U2932" s="234"/>
      <c r="V2932" s="235"/>
      <c r="W2932" s="232"/>
      <c r="X2932" s="232"/>
      <c r="Y2932" s="235"/>
      <c r="Z2932" s="232"/>
      <c r="AA2932" s="232"/>
      <c r="AB2932" s="232"/>
      <c r="AC2932" s="232"/>
      <c r="AD2932" s="269"/>
    </row>
    <row r="2933" spans="2:30">
      <c r="B2933" s="66" t="e">
        <f>LEFT(VLOOKUP(K2933,'TCon08 al 2019-02-26'!$A$1:$H$68,6,0),6)</f>
        <v>#N/A</v>
      </c>
      <c r="C2933" s="66" t="e">
        <f t="shared" si="195"/>
        <v>#N/A</v>
      </c>
      <c r="D2933" s="66" t="e">
        <f>VLOOKUP(K2933,'TCon08 al 2019-02-26'!$A$1:$H$68,8,0)</f>
        <v>#N/A</v>
      </c>
      <c r="E2933" s="221">
        <f t="shared" si="196"/>
        <v>1900</v>
      </c>
      <c r="F2933" s="66">
        <f t="shared" si="197"/>
        <v>0</v>
      </c>
      <c r="G2933" s="10" t="str">
        <f t="shared" si="198"/>
        <v>19000</v>
      </c>
      <c r="H2933" s="232"/>
      <c r="I2933" s="232"/>
      <c r="J2933" s="232"/>
      <c r="K2933" s="232"/>
      <c r="L2933" s="232"/>
      <c r="M2933" s="233"/>
      <c r="N2933" s="241"/>
      <c r="O2933" s="241"/>
      <c r="P2933" s="242"/>
      <c r="Q2933" s="234"/>
      <c r="R2933" s="235"/>
      <c r="S2933" s="232"/>
      <c r="T2933" s="234"/>
      <c r="U2933" s="234"/>
      <c r="V2933" s="235"/>
      <c r="W2933" s="232"/>
      <c r="X2933" s="232"/>
      <c r="Y2933" s="235"/>
      <c r="Z2933" s="232"/>
      <c r="AA2933" s="232"/>
      <c r="AB2933" s="232"/>
      <c r="AC2933" s="232"/>
      <c r="AD2933" s="269"/>
    </row>
    <row r="2934" spans="2:30">
      <c r="B2934" s="66" t="e">
        <f>LEFT(VLOOKUP(K2934,'TCon08 al 2019-02-26'!$A$1:$H$68,6,0),6)</f>
        <v>#N/A</v>
      </c>
      <c r="C2934" s="66" t="e">
        <f t="shared" si="195"/>
        <v>#N/A</v>
      </c>
      <c r="D2934" s="66" t="e">
        <f>VLOOKUP(K2934,'TCon08 al 2019-02-26'!$A$1:$H$68,8,0)</f>
        <v>#N/A</v>
      </c>
      <c r="E2934" s="221">
        <f t="shared" si="196"/>
        <v>1900</v>
      </c>
      <c r="F2934" s="66">
        <f t="shared" si="197"/>
        <v>0</v>
      </c>
      <c r="G2934" s="10" t="str">
        <f t="shared" si="198"/>
        <v>19000</v>
      </c>
      <c r="H2934" s="232"/>
      <c r="I2934" s="232"/>
      <c r="J2934" s="232"/>
      <c r="K2934" s="232"/>
      <c r="L2934" s="232"/>
      <c r="M2934" s="233"/>
      <c r="N2934" s="241"/>
      <c r="O2934" s="241"/>
      <c r="P2934" s="242"/>
      <c r="Q2934" s="234"/>
      <c r="R2934" s="235"/>
      <c r="S2934" s="232"/>
      <c r="T2934" s="234"/>
      <c r="U2934" s="234"/>
      <c r="V2934" s="235"/>
      <c r="W2934" s="232"/>
      <c r="X2934" s="232"/>
      <c r="Y2934" s="235"/>
      <c r="Z2934" s="232"/>
      <c r="AA2934" s="232"/>
      <c r="AB2934" s="232"/>
      <c r="AC2934" s="232"/>
      <c r="AD2934" s="269"/>
    </row>
    <row r="2935" spans="2:30">
      <c r="B2935" s="66" t="e">
        <f>LEFT(VLOOKUP(K2935,'TCon08 al 2019-02-26'!$A$1:$H$68,6,0),6)</f>
        <v>#N/A</v>
      </c>
      <c r="C2935" s="66" t="e">
        <f t="shared" ref="C2935:C2998" si="199">CONCATENATE(MID(B2935,1,1),".",MID(B2935,2,1),".",MID(B2935,3,2),".",MID(B2935,5,2))</f>
        <v>#N/A</v>
      </c>
      <c r="D2935" s="66" t="e">
        <f>VLOOKUP(K2935,'TCon08 al 2019-02-26'!$A$1:$H$68,8,0)</f>
        <v>#N/A</v>
      </c>
      <c r="E2935" s="221">
        <f t="shared" ref="E2935:E2998" si="200">YEAR(J2935)</f>
        <v>1900</v>
      </c>
      <c r="F2935" s="66">
        <f t="shared" si="197"/>
        <v>0</v>
      </c>
      <c r="G2935" s="10" t="str">
        <f t="shared" si="198"/>
        <v>19000</v>
      </c>
      <c r="H2935" s="232"/>
      <c r="I2935" s="232"/>
      <c r="J2935" s="232"/>
      <c r="K2935" s="232"/>
      <c r="L2935" s="232"/>
      <c r="M2935" s="233"/>
      <c r="N2935" s="241"/>
      <c r="O2935" s="241"/>
      <c r="P2935" s="242"/>
      <c r="Q2935" s="234"/>
      <c r="R2935" s="235"/>
      <c r="S2935" s="232"/>
      <c r="T2935" s="234"/>
      <c r="U2935" s="234"/>
      <c r="V2935" s="235"/>
      <c r="W2935" s="232"/>
      <c r="X2935" s="232"/>
      <c r="Y2935" s="235"/>
      <c r="Z2935" s="232"/>
      <c r="AA2935" s="232"/>
      <c r="AB2935" s="232"/>
      <c r="AC2935" s="232"/>
      <c r="AD2935" s="269"/>
    </row>
    <row r="2936" spans="2:30">
      <c r="B2936" s="66" t="e">
        <f>LEFT(VLOOKUP(K2936,'TCon08 al 2019-02-26'!$A$1:$H$68,6,0),6)</f>
        <v>#N/A</v>
      </c>
      <c r="C2936" s="66" t="e">
        <f t="shared" si="199"/>
        <v>#N/A</v>
      </c>
      <c r="D2936" s="66" t="e">
        <f>VLOOKUP(K2936,'TCon08 al 2019-02-26'!$A$1:$H$68,8,0)</f>
        <v>#N/A</v>
      </c>
      <c r="E2936" s="221">
        <f t="shared" si="200"/>
        <v>1900</v>
      </c>
      <c r="F2936" s="66">
        <f t="shared" si="197"/>
        <v>0</v>
      </c>
      <c r="G2936" s="10" t="str">
        <f t="shared" si="198"/>
        <v>19000</v>
      </c>
      <c r="H2936" s="232"/>
      <c r="I2936" s="232"/>
      <c r="J2936" s="232"/>
      <c r="K2936" s="232"/>
      <c r="L2936" s="232"/>
      <c r="M2936" s="233"/>
      <c r="N2936" s="241"/>
      <c r="O2936" s="241"/>
      <c r="P2936" s="242"/>
      <c r="Q2936" s="234"/>
      <c r="R2936" s="235"/>
      <c r="S2936" s="232"/>
      <c r="T2936" s="234"/>
      <c r="U2936" s="234"/>
      <c r="V2936" s="235"/>
      <c r="W2936" s="232"/>
      <c r="X2936" s="232"/>
      <c r="Y2936" s="235"/>
      <c r="Z2936" s="232"/>
      <c r="AA2936" s="232"/>
      <c r="AB2936" s="232"/>
      <c r="AC2936" s="232"/>
      <c r="AD2936" s="269"/>
    </row>
    <row r="2937" spans="2:30">
      <c r="B2937" s="66" t="e">
        <f>LEFT(VLOOKUP(K2937,'TCon08 al 2019-02-26'!$A$1:$H$68,6,0),6)</f>
        <v>#N/A</v>
      </c>
      <c r="C2937" s="66" t="e">
        <f t="shared" si="199"/>
        <v>#N/A</v>
      </c>
      <c r="D2937" s="66" t="e">
        <f>VLOOKUP(K2937,'TCon08 al 2019-02-26'!$A$1:$H$68,8,0)</f>
        <v>#N/A</v>
      </c>
      <c r="E2937" s="221">
        <f t="shared" si="200"/>
        <v>1900</v>
      </c>
      <c r="F2937" s="66">
        <f t="shared" si="197"/>
        <v>0</v>
      </c>
      <c r="G2937" s="10" t="str">
        <f t="shared" si="198"/>
        <v>19000</v>
      </c>
      <c r="H2937" s="232"/>
      <c r="I2937" s="232"/>
      <c r="J2937" s="232"/>
      <c r="K2937" s="232"/>
      <c r="L2937" s="232"/>
      <c r="M2937" s="233"/>
      <c r="N2937" s="241"/>
      <c r="O2937" s="241"/>
      <c r="P2937" s="242"/>
      <c r="Q2937" s="234"/>
      <c r="R2937" s="235"/>
      <c r="S2937" s="232"/>
      <c r="T2937" s="234"/>
      <c r="U2937" s="234"/>
      <c r="V2937" s="235"/>
      <c r="W2937" s="232"/>
      <c r="X2937" s="232"/>
      <c r="Y2937" s="235"/>
      <c r="Z2937" s="232"/>
      <c r="AA2937" s="232"/>
      <c r="AB2937" s="232"/>
      <c r="AC2937" s="232"/>
      <c r="AD2937" s="269"/>
    </row>
    <row r="2938" spans="2:30">
      <c r="B2938" s="66" t="e">
        <f>LEFT(VLOOKUP(K2938,'TCon08 al 2019-02-26'!$A$1:$H$68,6,0),6)</f>
        <v>#N/A</v>
      </c>
      <c r="C2938" s="66" t="e">
        <f t="shared" si="199"/>
        <v>#N/A</v>
      </c>
      <c r="D2938" s="66" t="e">
        <f>VLOOKUP(K2938,'TCon08 al 2019-02-26'!$A$1:$H$68,8,0)</f>
        <v>#N/A</v>
      </c>
      <c r="E2938" s="221">
        <f t="shared" si="200"/>
        <v>1900</v>
      </c>
      <c r="F2938" s="66">
        <f t="shared" si="197"/>
        <v>0</v>
      </c>
      <c r="G2938" s="10" t="str">
        <f t="shared" si="198"/>
        <v>19000</v>
      </c>
      <c r="H2938" s="232"/>
      <c r="I2938" s="232"/>
      <c r="J2938" s="232"/>
      <c r="K2938" s="232"/>
      <c r="L2938" s="232"/>
      <c r="M2938" s="233"/>
      <c r="N2938" s="241"/>
      <c r="O2938" s="241"/>
      <c r="P2938" s="242"/>
      <c r="Q2938" s="234"/>
      <c r="R2938" s="235"/>
      <c r="S2938" s="232"/>
      <c r="T2938" s="234"/>
      <c r="U2938" s="234"/>
      <c r="V2938" s="235"/>
      <c r="W2938" s="232"/>
      <c r="X2938" s="232"/>
      <c r="Y2938" s="235"/>
      <c r="Z2938" s="232"/>
      <c r="AA2938" s="232"/>
      <c r="AB2938" s="232"/>
      <c r="AC2938" s="232"/>
      <c r="AD2938" s="269"/>
    </row>
    <row r="2939" spans="2:30">
      <c r="B2939" s="66" t="e">
        <f>LEFT(VLOOKUP(K2939,'TCon08 al 2019-02-26'!$A$1:$H$68,6,0),6)</f>
        <v>#N/A</v>
      </c>
      <c r="C2939" s="66" t="e">
        <f t="shared" si="199"/>
        <v>#N/A</v>
      </c>
      <c r="D2939" s="66" t="e">
        <f>VLOOKUP(K2939,'TCon08 al 2019-02-26'!$A$1:$H$68,8,0)</f>
        <v>#N/A</v>
      </c>
      <c r="E2939" s="221">
        <f t="shared" si="200"/>
        <v>1900</v>
      </c>
      <c r="F2939" s="66">
        <f t="shared" si="197"/>
        <v>0</v>
      </c>
      <c r="G2939" s="10" t="str">
        <f t="shared" si="198"/>
        <v>19000</v>
      </c>
      <c r="H2939" s="232"/>
      <c r="I2939" s="232"/>
      <c r="J2939" s="232"/>
      <c r="K2939" s="232"/>
      <c r="L2939" s="232"/>
      <c r="M2939" s="233"/>
      <c r="N2939" s="241"/>
      <c r="O2939" s="241"/>
      <c r="P2939" s="242"/>
      <c r="Q2939" s="234"/>
      <c r="R2939" s="235"/>
      <c r="S2939" s="232"/>
      <c r="T2939" s="234"/>
      <c r="U2939" s="234"/>
      <c r="V2939" s="235"/>
      <c r="W2939" s="232"/>
      <c r="X2939" s="232"/>
      <c r="Y2939" s="235"/>
      <c r="Z2939" s="232"/>
      <c r="AA2939" s="232"/>
      <c r="AB2939" s="232"/>
      <c r="AC2939" s="232"/>
      <c r="AD2939" s="269"/>
    </row>
    <row r="2940" spans="2:30">
      <c r="B2940" s="66" t="e">
        <f>LEFT(VLOOKUP(K2940,'TCon08 al 2019-02-26'!$A$1:$H$68,6,0),6)</f>
        <v>#N/A</v>
      </c>
      <c r="C2940" s="66" t="e">
        <f t="shared" si="199"/>
        <v>#N/A</v>
      </c>
      <c r="D2940" s="66" t="e">
        <f>VLOOKUP(K2940,'TCon08 al 2019-02-26'!$A$1:$H$68,8,0)</f>
        <v>#N/A</v>
      </c>
      <c r="E2940" s="221">
        <f t="shared" si="200"/>
        <v>1900</v>
      </c>
      <c r="F2940" s="66">
        <f t="shared" si="197"/>
        <v>0</v>
      </c>
      <c r="G2940" s="10" t="str">
        <f t="shared" si="198"/>
        <v>19000</v>
      </c>
      <c r="H2940" s="232"/>
      <c r="I2940" s="232"/>
      <c r="J2940" s="232"/>
      <c r="K2940" s="232"/>
      <c r="L2940" s="232"/>
      <c r="M2940" s="233"/>
      <c r="N2940" s="241"/>
      <c r="O2940" s="241"/>
      <c r="P2940" s="242"/>
      <c r="Q2940" s="234"/>
      <c r="R2940" s="235"/>
      <c r="S2940" s="232"/>
      <c r="T2940" s="234"/>
      <c r="U2940" s="234"/>
      <c r="V2940" s="235"/>
      <c r="W2940" s="232"/>
      <c r="X2940" s="232"/>
      <c r="Y2940" s="235"/>
      <c r="Z2940" s="232"/>
      <c r="AA2940" s="232"/>
      <c r="AB2940" s="232"/>
      <c r="AC2940" s="232"/>
      <c r="AD2940" s="269"/>
    </row>
    <row r="2941" spans="2:30">
      <c r="B2941" s="66" t="e">
        <f>LEFT(VLOOKUP(K2941,'TCon08 al 2019-02-26'!$A$1:$H$68,6,0),6)</f>
        <v>#N/A</v>
      </c>
      <c r="C2941" s="66" t="e">
        <f t="shared" si="199"/>
        <v>#N/A</v>
      </c>
      <c r="D2941" s="66" t="e">
        <f>VLOOKUP(K2941,'TCon08 al 2019-02-26'!$A$1:$H$68,8,0)</f>
        <v>#N/A</v>
      </c>
      <c r="E2941" s="221">
        <f t="shared" si="200"/>
        <v>1900</v>
      </c>
      <c r="F2941" s="66">
        <f t="shared" si="197"/>
        <v>0</v>
      </c>
      <c r="G2941" s="10" t="str">
        <f t="shared" si="198"/>
        <v>19000</v>
      </c>
      <c r="H2941" s="232"/>
      <c r="I2941" s="232"/>
      <c r="J2941" s="232"/>
      <c r="K2941" s="232"/>
      <c r="L2941" s="232"/>
      <c r="M2941" s="233"/>
      <c r="N2941" s="241"/>
      <c r="O2941" s="241"/>
      <c r="P2941" s="242"/>
      <c r="Q2941" s="234"/>
      <c r="R2941" s="235"/>
      <c r="S2941" s="232"/>
      <c r="T2941" s="234"/>
      <c r="U2941" s="234"/>
      <c r="V2941" s="235"/>
      <c r="W2941" s="232"/>
      <c r="X2941" s="232"/>
      <c r="Y2941" s="235"/>
      <c r="Z2941" s="232"/>
      <c r="AA2941" s="232"/>
      <c r="AB2941" s="232"/>
      <c r="AC2941" s="232"/>
      <c r="AD2941" s="269"/>
    </row>
    <row r="2942" spans="2:30">
      <c r="B2942" s="66" t="e">
        <f>LEFT(VLOOKUP(K2942,'TCon08 al 2019-02-26'!$A$1:$H$68,6,0),6)</f>
        <v>#N/A</v>
      </c>
      <c r="C2942" s="66" t="e">
        <f t="shared" si="199"/>
        <v>#N/A</v>
      </c>
      <c r="D2942" s="66" t="e">
        <f>VLOOKUP(K2942,'TCon08 al 2019-02-26'!$A$1:$H$68,8,0)</f>
        <v>#N/A</v>
      </c>
      <c r="E2942" s="221">
        <f t="shared" si="200"/>
        <v>1900</v>
      </c>
      <c r="F2942" s="66">
        <f t="shared" si="197"/>
        <v>0</v>
      </c>
      <c r="G2942" s="10" t="str">
        <f t="shared" si="198"/>
        <v>19000</v>
      </c>
      <c r="H2942" s="232"/>
      <c r="I2942" s="232"/>
      <c r="J2942" s="232"/>
      <c r="K2942" s="232"/>
      <c r="L2942" s="232"/>
      <c r="M2942" s="233"/>
      <c r="N2942" s="241"/>
      <c r="O2942" s="241"/>
      <c r="P2942" s="242"/>
      <c r="Q2942" s="234"/>
      <c r="R2942" s="235"/>
      <c r="S2942" s="232"/>
      <c r="T2942" s="234"/>
      <c r="U2942" s="234"/>
      <c r="V2942" s="235"/>
      <c r="W2942" s="232"/>
      <c r="X2942" s="232"/>
      <c r="Y2942" s="235"/>
      <c r="Z2942" s="232"/>
      <c r="AA2942" s="232"/>
      <c r="AB2942" s="232"/>
      <c r="AC2942" s="232"/>
      <c r="AD2942" s="269"/>
    </row>
    <row r="2943" spans="2:30">
      <c r="B2943" s="66" t="e">
        <f>LEFT(VLOOKUP(K2943,'TCon08 al 2019-02-26'!$A$1:$H$68,6,0),6)</f>
        <v>#N/A</v>
      </c>
      <c r="C2943" s="66" t="e">
        <f t="shared" si="199"/>
        <v>#N/A</v>
      </c>
      <c r="D2943" s="66" t="e">
        <f>VLOOKUP(K2943,'TCon08 al 2019-02-26'!$A$1:$H$68,8,0)</f>
        <v>#N/A</v>
      </c>
      <c r="E2943" s="221">
        <f t="shared" si="200"/>
        <v>1900</v>
      </c>
      <c r="F2943" s="66">
        <f t="shared" si="197"/>
        <v>0</v>
      </c>
      <c r="G2943" s="10" t="str">
        <f t="shared" si="198"/>
        <v>19000</v>
      </c>
      <c r="H2943" s="232"/>
      <c r="I2943" s="232"/>
      <c r="J2943" s="232"/>
      <c r="K2943" s="232"/>
      <c r="L2943" s="232"/>
      <c r="M2943" s="233"/>
      <c r="N2943" s="241"/>
      <c r="O2943" s="241"/>
      <c r="P2943" s="242"/>
      <c r="Q2943" s="234"/>
      <c r="R2943" s="235"/>
      <c r="S2943" s="232"/>
      <c r="T2943" s="234"/>
      <c r="U2943" s="234"/>
      <c r="V2943" s="235"/>
      <c r="W2943" s="232"/>
      <c r="X2943" s="232"/>
      <c r="Y2943" s="235"/>
      <c r="Z2943" s="232"/>
      <c r="AA2943" s="232"/>
      <c r="AB2943" s="232"/>
      <c r="AC2943" s="232"/>
      <c r="AD2943" s="269"/>
    </row>
    <row r="2944" spans="2:30">
      <c r="B2944" s="66" t="e">
        <f>LEFT(VLOOKUP(K2944,'TCon08 al 2019-02-26'!$A$1:$H$68,6,0),6)</f>
        <v>#N/A</v>
      </c>
      <c r="C2944" s="66" t="e">
        <f t="shared" si="199"/>
        <v>#N/A</v>
      </c>
      <c r="D2944" s="66" t="e">
        <f>VLOOKUP(K2944,'TCon08 al 2019-02-26'!$A$1:$H$68,8,0)</f>
        <v>#N/A</v>
      </c>
      <c r="E2944" s="221">
        <f t="shared" si="200"/>
        <v>1900</v>
      </c>
      <c r="F2944" s="66">
        <f t="shared" si="197"/>
        <v>0</v>
      </c>
      <c r="G2944" s="10" t="str">
        <f t="shared" si="198"/>
        <v>19000</v>
      </c>
      <c r="H2944" s="232"/>
      <c r="I2944" s="232"/>
      <c r="J2944" s="232"/>
      <c r="K2944" s="232"/>
      <c r="L2944" s="232"/>
      <c r="M2944" s="233"/>
      <c r="N2944" s="241"/>
      <c r="O2944" s="241"/>
      <c r="P2944" s="242"/>
      <c r="Q2944" s="234"/>
      <c r="R2944" s="235"/>
      <c r="S2944" s="232"/>
      <c r="T2944" s="234"/>
      <c r="U2944" s="234"/>
      <c r="V2944" s="235"/>
      <c r="W2944" s="232"/>
      <c r="X2944" s="232"/>
      <c r="Y2944" s="235"/>
      <c r="Z2944" s="232"/>
      <c r="AA2944" s="232"/>
      <c r="AB2944" s="232"/>
      <c r="AC2944" s="232"/>
      <c r="AD2944" s="269"/>
    </row>
    <row r="2945" spans="2:30">
      <c r="B2945" s="66" t="e">
        <f>LEFT(VLOOKUP(K2945,'TCon08 al 2019-02-26'!$A$1:$H$68,6,0),6)</f>
        <v>#N/A</v>
      </c>
      <c r="C2945" s="66" t="e">
        <f t="shared" si="199"/>
        <v>#N/A</v>
      </c>
      <c r="D2945" s="66" t="e">
        <f>VLOOKUP(K2945,'TCon08 al 2019-02-26'!$A$1:$H$68,8,0)</f>
        <v>#N/A</v>
      </c>
      <c r="E2945" s="221">
        <f t="shared" si="200"/>
        <v>1900</v>
      </c>
      <c r="F2945" s="66">
        <f t="shared" si="197"/>
        <v>0</v>
      </c>
      <c r="G2945" s="10" t="str">
        <f t="shared" si="198"/>
        <v>19000</v>
      </c>
      <c r="H2945" s="232"/>
      <c r="I2945" s="232"/>
      <c r="J2945" s="232"/>
      <c r="K2945" s="232"/>
      <c r="L2945" s="232"/>
      <c r="M2945" s="233"/>
      <c r="N2945" s="241"/>
      <c r="O2945" s="241"/>
      <c r="P2945" s="242"/>
      <c r="Q2945" s="234"/>
      <c r="R2945" s="235"/>
      <c r="S2945" s="232"/>
      <c r="T2945" s="234"/>
      <c r="U2945" s="234"/>
      <c r="V2945" s="235"/>
      <c r="W2945" s="232"/>
      <c r="X2945" s="232"/>
      <c r="Y2945" s="235"/>
      <c r="Z2945" s="232"/>
      <c r="AA2945" s="232"/>
      <c r="AB2945" s="232"/>
      <c r="AC2945" s="232"/>
      <c r="AD2945" s="269"/>
    </row>
    <row r="2946" spans="2:30">
      <c r="B2946" s="66" t="e">
        <f>LEFT(VLOOKUP(K2946,'TCon08 al 2019-02-26'!$A$1:$H$68,6,0),6)</f>
        <v>#N/A</v>
      </c>
      <c r="C2946" s="66" t="e">
        <f t="shared" si="199"/>
        <v>#N/A</v>
      </c>
      <c r="D2946" s="66" t="e">
        <f>VLOOKUP(K2946,'TCon08 al 2019-02-26'!$A$1:$H$68,8,0)</f>
        <v>#N/A</v>
      </c>
      <c r="E2946" s="221">
        <f t="shared" si="200"/>
        <v>1900</v>
      </c>
      <c r="F2946" s="66">
        <f t="shared" si="197"/>
        <v>0</v>
      </c>
      <c r="G2946" s="10" t="str">
        <f t="shared" si="198"/>
        <v>19000</v>
      </c>
      <c r="H2946" s="232"/>
      <c r="I2946" s="232"/>
      <c r="J2946" s="232"/>
      <c r="K2946" s="232"/>
      <c r="L2946" s="232"/>
      <c r="M2946" s="233"/>
      <c r="N2946" s="241"/>
      <c r="O2946" s="241"/>
      <c r="P2946" s="242"/>
      <c r="Q2946" s="234"/>
      <c r="R2946" s="235"/>
      <c r="S2946" s="232"/>
      <c r="T2946" s="234"/>
      <c r="U2946" s="234"/>
      <c r="V2946" s="235"/>
      <c r="W2946" s="232"/>
      <c r="X2946" s="232"/>
      <c r="Y2946" s="235"/>
      <c r="Z2946" s="232"/>
      <c r="AA2946" s="232"/>
      <c r="AB2946" s="232"/>
      <c r="AC2946" s="232"/>
      <c r="AD2946" s="269"/>
    </row>
    <row r="2947" spans="2:30">
      <c r="B2947" s="66" t="e">
        <f>LEFT(VLOOKUP(K2947,'TCon08 al 2019-02-26'!$A$1:$H$68,6,0),6)</f>
        <v>#N/A</v>
      </c>
      <c r="C2947" s="66" t="e">
        <f t="shared" si="199"/>
        <v>#N/A</v>
      </c>
      <c r="D2947" s="66" t="e">
        <f>VLOOKUP(K2947,'TCon08 al 2019-02-26'!$A$1:$H$68,8,0)</f>
        <v>#N/A</v>
      </c>
      <c r="E2947" s="221">
        <f t="shared" si="200"/>
        <v>1900</v>
      </c>
      <c r="F2947" s="66">
        <f t="shared" si="197"/>
        <v>0</v>
      </c>
      <c r="G2947" s="10" t="str">
        <f t="shared" si="198"/>
        <v>19000</v>
      </c>
      <c r="H2947" s="232"/>
      <c r="I2947" s="232"/>
      <c r="J2947" s="232"/>
      <c r="K2947" s="232"/>
      <c r="L2947" s="232"/>
      <c r="M2947" s="233"/>
      <c r="N2947" s="241"/>
      <c r="O2947" s="241"/>
      <c r="P2947" s="242"/>
      <c r="Q2947" s="234"/>
      <c r="R2947" s="235"/>
      <c r="S2947" s="232"/>
      <c r="T2947" s="234"/>
      <c r="U2947" s="234"/>
      <c r="V2947" s="235"/>
      <c r="W2947" s="232"/>
      <c r="X2947" s="232"/>
      <c r="Y2947" s="235"/>
      <c r="Z2947" s="232"/>
      <c r="AA2947" s="232"/>
      <c r="AB2947" s="232"/>
      <c r="AC2947" s="232"/>
      <c r="AD2947" s="269"/>
    </row>
    <row r="2948" spans="2:30">
      <c r="B2948" s="66" t="e">
        <f>LEFT(VLOOKUP(K2948,'TCon08 al 2019-02-26'!$A$1:$H$68,6,0),6)</f>
        <v>#N/A</v>
      </c>
      <c r="C2948" s="66" t="e">
        <f t="shared" si="199"/>
        <v>#N/A</v>
      </c>
      <c r="D2948" s="66" t="e">
        <f>VLOOKUP(K2948,'TCon08 al 2019-02-26'!$A$1:$H$68,8,0)</f>
        <v>#N/A</v>
      </c>
      <c r="E2948" s="221">
        <f t="shared" si="200"/>
        <v>1900</v>
      </c>
      <c r="F2948" s="66">
        <f t="shared" si="197"/>
        <v>0</v>
      </c>
      <c r="G2948" s="10" t="str">
        <f t="shared" si="198"/>
        <v>19000</v>
      </c>
      <c r="H2948" s="232"/>
      <c r="I2948" s="232"/>
      <c r="J2948" s="232"/>
      <c r="K2948" s="232"/>
      <c r="L2948" s="232"/>
      <c r="M2948" s="233"/>
      <c r="N2948" s="241"/>
      <c r="O2948" s="241"/>
      <c r="P2948" s="242"/>
      <c r="Q2948" s="234"/>
      <c r="R2948" s="235"/>
      <c r="S2948" s="232"/>
      <c r="T2948" s="234"/>
      <c r="U2948" s="234"/>
      <c r="V2948" s="235"/>
      <c r="W2948" s="232"/>
      <c r="X2948" s="232"/>
      <c r="Y2948" s="235"/>
      <c r="Z2948" s="232"/>
      <c r="AA2948" s="232"/>
      <c r="AB2948" s="232"/>
      <c r="AC2948" s="232"/>
      <c r="AD2948" s="269"/>
    </row>
    <row r="2949" spans="2:30">
      <c r="B2949" s="66" t="e">
        <f>LEFT(VLOOKUP(K2949,'TCon08 al 2019-02-26'!$A$1:$H$68,6,0),6)</f>
        <v>#N/A</v>
      </c>
      <c r="C2949" s="66" t="e">
        <f t="shared" si="199"/>
        <v>#N/A</v>
      </c>
      <c r="D2949" s="66" t="e">
        <f>VLOOKUP(K2949,'TCon08 al 2019-02-26'!$A$1:$H$68,8,0)</f>
        <v>#N/A</v>
      </c>
      <c r="E2949" s="221">
        <f t="shared" si="200"/>
        <v>1900</v>
      </c>
      <c r="F2949" s="66">
        <f t="shared" ref="F2949:F3012" si="201">+IF(J2949=0,0,MONTH(J2949))</f>
        <v>0</v>
      </c>
      <c r="G2949" s="10" t="str">
        <f t="shared" ref="G2949:G3012" si="202">+E2949&amp;F2949</f>
        <v>19000</v>
      </c>
      <c r="H2949" s="232"/>
      <c r="I2949" s="232"/>
      <c r="J2949" s="232"/>
      <c r="K2949" s="232"/>
      <c r="L2949" s="232"/>
      <c r="M2949" s="233"/>
      <c r="N2949" s="241"/>
      <c r="O2949" s="241"/>
      <c r="P2949" s="242"/>
      <c r="Q2949" s="234"/>
      <c r="R2949" s="235"/>
      <c r="S2949" s="232"/>
      <c r="T2949" s="234"/>
      <c r="U2949" s="234"/>
      <c r="V2949" s="235"/>
      <c r="W2949" s="232"/>
      <c r="X2949" s="232"/>
      <c r="Y2949" s="235"/>
      <c r="Z2949" s="232"/>
      <c r="AA2949" s="232"/>
      <c r="AB2949" s="232"/>
      <c r="AC2949" s="232"/>
      <c r="AD2949" s="269"/>
    </row>
    <row r="2950" spans="2:30">
      <c r="B2950" s="66" t="e">
        <f>LEFT(VLOOKUP(K2950,'TCon08 al 2019-02-26'!$A$1:$H$68,6,0),6)</f>
        <v>#N/A</v>
      </c>
      <c r="C2950" s="66" t="e">
        <f t="shared" si="199"/>
        <v>#N/A</v>
      </c>
      <c r="D2950" s="66" t="e">
        <f>VLOOKUP(K2950,'TCon08 al 2019-02-26'!$A$1:$H$68,8,0)</f>
        <v>#N/A</v>
      </c>
      <c r="E2950" s="221">
        <f t="shared" si="200"/>
        <v>1900</v>
      </c>
      <c r="F2950" s="66">
        <f t="shared" si="201"/>
        <v>0</v>
      </c>
      <c r="G2950" s="10" t="str">
        <f t="shared" si="202"/>
        <v>19000</v>
      </c>
      <c r="H2950" s="232"/>
      <c r="I2950" s="232"/>
      <c r="J2950" s="232"/>
      <c r="K2950" s="232"/>
      <c r="L2950" s="232"/>
      <c r="M2950" s="233"/>
      <c r="N2950" s="241"/>
      <c r="O2950" s="241"/>
      <c r="P2950" s="242"/>
      <c r="Q2950" s="234"/>
      <c r="R2950" s="235"/>
      <c r="S2950" s="232"/>
      <c r="T2950" s="234"/>
      <c r="U2950" s="234"/>
      <c r="V2950" s="235"/>
      <c r="W2950" s="232"/>
      <c r="X2950" s="232"/>
      <c r="Y2950" s="235"/>
      <c r="Z2950" s="232"/>
      <c r="AA2950" s="232"/>
      <c r="AB2950" s="232"/>
      <c r="AC2950" s="232"/>
      <c r="AD2950" s="269"/>
    </row>
    <row r="2951" spans="2:30">
      <c r="B2951" s="66" t="e">
        <f>LEFT(VLOOKUP(K2951,'TCon08 al 2019-02-26'!$A$1:$H$68,6,0),6)</f>
        <v>#N/A</v>
      </c>
      <c r="C2951" s="66" t="e">
        <f t="shared" si="199"/>
        <v>#N/A</v>
      </c>
      <c r="D2951" s="66" t="e">
        <f>VLOOKUP(K2951,'TCon08 al 2019-02-26'!$A$1:$H$68,8,0)</f>
        <v>#N/A</v>
      </c>
      <c r="E2951" s="221">
        <f t="shared" si="200"/>
        <v>1900</v>
      </c>
      <c r="F2951" s="66">
        <f t="shared" si="201"/>
        <v>0</v>
      </c>
      <c r="G2951" s="10" t="str">
        <f t="shared" si="202"/>
        <v>19000</v>
      </c>
      <c r="H2951" s="232"/>
      <c r="I2951" s="232"/>
      <c r="J2951" s="232"/>
      <c r="K2951" s="232"/>
      <c r="L2951" s="232"/>
      <c r="M2951" s="233"/>
      <c r="N2951" s="241"/>
      <c r="O2951" s="241"/>
      <c r="P2951" s="242"/>
      <c r="Q2951" s="234"/>
      <c r="R2951" s="235"/>
      <c r="S2951" s="232"/>
      <c r="T2951" s="234"/>
      <c r="U2951" s="234"/>
      <c r="V2951" s="235"/>
      <c r="W2951" s="232"/>
      <c r="X2951" s="232"/>
      <c r="Y2951" s="235"/>
      <c r="Z2951" s="232"/>
      <c r="AA2951" s="232"/>
      <c r="AB2951" s="232"/>
      <c r="AC2951" s="232"/>
      <c r="AD2951" s="269"/>
    </row>
    <row r="2952" spans="2:30">
      <c r="B2952" s="66" t="e">
        <f>LEFT(VLOOKUP(K2952,'TCon08 al 2019-02-26'!$A$1:$H$68,6,0),6)</f>
        <v>#N/A</v>
      </c>
      <c r="C2952" s="66" t="e">
        <f t="shared" si="199"/>
        <v>#N/A</v>
      </c>
      <c r="D2952" s="66" t="e">
        <f>VLOOKUP(K2952,'TCon08 al 2019-02-26'!$A$1:$H$68,8,0)</f>
        <v>#N/A</v>
      </c>
      <c r="E2952" s="221">
        <f t="shared" si="200"/>
        <v>1900</v>
      </c>
      <c r="F2952" s="66">
        <f t="shared" si="201"/>
        <v>0</v>
      </c>
      <c r="G2952" s="10" t="str">
        <f t="shared" si="202"/>
        <v>19000</v>
      </c>
      <c r="H2952" s="232"/>
      <c r="I2952" s="232"/>
      <c r="J2952" s="232"/>
      <c r="K2952" s="232"/>
      <c r="L2952" s="232"/>
      <c r="M2952" s="233"/>
      <c r="N2952" s="241"/>
      <c r="O2952" s="241"/>
      <c r="P2952" s="242"/>
      <c r="Q2952" s="234"/>
      <c r="R2952" s="235"/>
      <c r="S2952" s="232"/>
      <c r="T2952" s="234"/>
      <c r="U2952" s="234"/>
      <c r="V2952" s="235"/>
      <c r="W2952" s="232"/>
      <c r="X2952" s="232"/>
      <c r="Y2952" s="235"/>
      <c r="Z2952" s="232"/>
      <c r="AA2952" s="232"/>
      <c r="AB2952" s="232"/>
      <c r="AC2952" s="232"/>
      <c r="AD2952" s="269"/>
    </row>
    <row r="2953" spans="2:30">
      <c r="B2953" s="66" t="e">
        <f>LEFT(VLOOKUP(K2953,'TCon08 al 2019-02-26'!$A$1:$H$68,6,0),6)</f>
        <v>#N/A</v>
      </c>
      <c r="C2953" s="66" t="e">
        <f t="shared" si="199"/>
        <v>#N/A</v>
      </c>
      <c r="D2953" s="66" t="e">
        <f>VLOOKUP(K2953,'TCon08 al 2019-02-26'!$A$1:$H$68,8,0)</f>
        <v>#N/A</v>
      </c>
      <c r="E2953" s="221">
        <f t="shared" si="200"/>
        <v>1900</v>
      </c>
      <c r="F2953" s="66">
        <f t="shared" si="201"/>
        <v>0</v>
      </c>
      <c r="G2953" s="10" t="str">
        <f t="shared" si="202"/>
        <v>19000</v>
      </c>
      <c r="H2953" s="232"/>
      <c r="I2953" s="232"/>
      <c r="J2953" s="232"/>
      <c r="K2953" s="232"/>
      <c r="L2953" s="232"/>
      <c r="M2953" s="233"/>
      <c r="N2953" s="241"/>
      <c r="O2953" s="241"/>
      <c r="P2953" s="242"/>
      <c r="Q2953" s="234"/>
      <c r="R2953" s="235"/>
      <c r="S2953" s="232"/>
      <c r="T2953" s="234"/>
      <c r="U2953" s="234"/>
      <c r="V2953" s="235"/>
      <c r="W2953" s="232"/>
      <c r="X2953" s="232"/>
      <c r="Y2953" s="235"/>
      <c r="Z2953" s="232"/>
      <c r="AA2953" s="232"/>
      <c r="AB2953" s="232"/>
      <c r="AC2953" s="232"/>
      <c r="AD2953" s="269"/>
    </row>
    <row r="2954" spans="2:30">
      <c r="B2954" s="66" t="e">
        <f>LEFT(VLOOKUP(K2954,'TCon08 al 2019-02-26'!$A$1:$H$68,6,0),6)</f>
        <v>#N/A</v>
      </c>
      <c r="C2954" s="66" t="e">
        <f t="shared" si="199"/>
        <v>#N/A</v>
      </c>
      <c r="D2954" s="66" t="e">
        <f>VLOOKUP(K2954,'TCon08 al 2019-02-26'!$A$1:$H$68,8,0)</f>
        <v>#N/A</v>
      </c>
      <c r="E2954" s="221">
        <f t="shared" si="200"/>
        <v>1900</v>
      </c>
      <c r="F2954" s="66">
        <f t="shared" si="201"/>
        <v>0</v>
      </c>
      <c r="G2954" s="10" t="str">
        <f t="shared" si="202"/>
        <v>19000</v>
      </c>
      <c r="H2954" s="232"/>
      <c r="I2954" s="232"/>
      <c r="J2954" s="232"/>
      <c r="K2954" s="232"/>
      <c r="L2954" s="232"/>
      <c r="M2954" s="233"/>
      <c r="N2954" s="241"/>
      <c r="O2954" s="241"/>
      <c r="P2954" s="242"/>
      <c r="Q2954" s="234"/>
      <c r="R2954" s="235"/>
      <c r="S2954" s="232"/>
      <c r="T2954" s="234"/>
      <c r="U2954" s="234"/>
      <c r="V2954" s="235"/>
      <c r="W2954" s="232"/>
      <c r="X2954" s="232"/>
      <c r="Y2954" s="235"/>
      <c r="Z2954" s="232"/>
      <c r="AA2954" s="232"/>
      <c r="AB2954" s="232"/>
      <c r="AC2954" s="232"/>
      <c r="AD2954" s="269"/>
    </row>
    <row r="2955" spans="2:30">
      <c r="B2955" s="66" t="e">
        <f>LEFT(VLOOKUP(K2955,'TCon08 al 2019-02-26'!$A$1:$H$68,6,0),6)</f>
        <v>#N/A</v>
      </c>
      <c r="C2955" s="66" t="e">
        <f t="shared" si="199"/>
        <v>#N/A</v>
      </c>
      <c r="D2955" s="66" t="e">
        <f>VLOOKUP(K2955,'TCon08 al 2019-02-26'!$A$1:$H$68,8,0)</f>
        <v>#N/A</v>
      </c>
      <c r="E2955" s="221">
        <f t="shared" si="200"/>
        <v>1900</v>
      </c>
      <c r="F2955" s="66">
        <f t="shared" si="201"/>
        <v>0</v>
      </c>
      <c r="G2955" s="10" t="str">
        <f t="shared" si="202"/>
        <v>19000</v>
      </c>
      <c r="H2955" s="232"/>
      <c r="I2955" s="232"/>
      <c r="J2955" s="232"/>
      <c r="K2955" s="232"/>
      <c r="L2955" s="232"/>
      <c r="M2955" s="233"/>
      <c r="N2955" s="241"/>
      <c r="O2955" s="241"/>
      <c r="P2955" s="242"/>
      <c r="Q2955" s="234"/>
      <c r="R2955" s="235"/>
      <c r="S2955" s="232"/>
      <c r="T2955" s="234"/>
      <c r="U2955" s="234"/>
      <c r="V2955" s="235"/>
      <c r="W2955" s="232"/>
      <c r="X2955" s="232"/>
      <c r="Y2955" s="235"/>
      <c r="Z2955" s="232"/>
      <c r="AA2955" s="232"/>
      <c r="AB2955" s="232"/>
      <c r="AC2955" s="232"/>
      <c r="AD2955" s="269"/>
    </row>
    <row r="2956" spans="2:30">
      <c r="B2956" s="66" t="e">
        <f>LEFT(VLOOKUP(K2956,'TCon08 al 2019-02-26'!$A$1:$H$68,6,0),6)</f>
        <v>#N/A</v>
      </c>
      <c r="C2956" s="66" t="e">
        <f t="shared" si="199"/>
        <v>#N/A</v>
      </c>
      <c r="D2956" s="66" t="e">
        <f>VLOOKUP(K2956,'TCon08 al 2019-02-26'!$A$1:$H$68,8,0)</f>
        <v>#N/A</v>
      </c>
      <c r="E2956" s="221">
        <f t="shared" si="200"/>
        <v>1900</v>
      </c>
      <c r="F2956" s="66">
        <f t="shared" si="201"/>
        <v>0</v>
      </c>
      <c r="G2956" s="10" t="str">
        <f t="shared" si="202"/>
        <v>19000</v>
      </c>
      <c r="H2956" s="232"/>
      <c r="I2956" s="232"/>
      <c r="J2956" s="232"/>
      <c r="K2956" s="232"/>
      <c r="L2956" s="232"/>
      <c r="M2956" s="233"/>
      <c r="N2956" s="241"/>
      <c r="O2956" s="241"/>
      <c r="P2956" s="242"/>
      <c r="Q2956" s="234"/>
      <c r="R2956" s="235"/>
      <c r="S2956" s="232"/>
      <c r="T2956" s="234"/>
      <c r="U2956" s="234"/>
      <c r="V2956" s="235"/>
      <c r="W2956" s="232"/>
      <c r="X2956" s="232"/>
      <c r="Y2956" s="235"/>
      <c r="Z2956" s="232"/>
      <c r="AA2956" s="232"/>
      <c r="AB2956" s="232"/>
      <c r="AC2956" s="232"/>
      <c r="AD2956" s="269"/>
    </row>
    <row r="2957" spans="2:30">
      <c r="B2957" s="66" t="e">
        <f>LEFT(VLOOKUP(K2957,'TCon08 al 2019-02-26'!$A$1:$H$68,6,0),6)</f>
        <v>#N/A</v>
      </c>
      <c r="C2957" s="66" t="e">
        <f t="shared" si="199"/>
        <v>#N/A</v>
      </c>
      <c r="D2957" s="66" t="e">
        <f>VLOOKUP(K2957,'TCon08 al 2019-02-26'!$A$1:$H$68,8,0)</f>
        <v>#N/A</v>
      </c>
      <c r="E2957" s="221">
        <f t="shared" si="200"/>
        <v>1900</v>
      </c>
      <c r="F2957" s="66">
        <f t="shared" si="201"/>
        <v>0</v>
      </c>
      <c r="G2957" s="10" t="str">
        <f t="shared" si="202"/>
        <v>19000</v>
      </c>
      <c r="H2957" s="232"/>
      <c r="I2957" s="232"/>
      <c r="J2957" s="232"/>
      <c r="K2957" s="232"/>
      <c r="L2957" s="232"/>
      <c r="M2957" s="233"/>
      <c r="N2957" s="241"/>
      <c r="O2957" s="241"/>
      <c r="P2957" s="242"/>
      <c r="Q2957" s="234"/>
      <c r="R2957" s="235"/>
      <c r="S2957" s="232"/>
      <c r="T2957" s="234"/>
      <c r="U2957" s="234"/>
      <c r="V2957" s="235"/>
      <c r="W2957" s="232"/>
      <c r="X2957" s="232"/>
      <c r="Y2957" s="235"/>
      <c r="Z2957" s="232"/>
      <c r="AA2957" s="232"/>
      <c r="AB2957" s="232"/>
      <c r="AC2957" s="232"/>
      <c r="AD2957" s="269"/>
    </row>
    <row r="2958" spans="2:30">
      <c r="B2958" s="66" t="e">
        <f>LEFT(VLOOKUP(K2958,'TCon08 al 2019-02-26'!$A$1:$H$68,6,0),6)</f>
        <v>#N/A</v>
      </c>
      <c r="C2958" s="66" t="e">
        <f t="shared" si="199"/>
        <v>#N/A</v>
      </c>
      <c r="D2958" s="66" t="e">
        <f>VLOOKUP(K2958,'TCon08 al 2019-02-26'!$A$1:$H$68,8,0)</f>
        <v>#N/A</v>
      </c>
      <c r="E2958" s="221">
        <f t="shared" si="200"/>
        <v>1900</v>
      </c>
      <c r="F2958" s="66">
        <f t="shared" si="201"/>
        <v>0</v>
      </c>
      <c r="G2958" s="10" t="str">
        <f t="shared" si="202"/>
        <v>19000</v>
      </c>
      <c r="H2958" s="232"/>
      <c r="I2958" s="232"/>
      <c r="J2958" s="232"/>
      <c r="K2958" s="232"/>
      <c r="L2958" s="232"/>
      <c r="M2958" s="233"/>
      <c r="N2958" s="241"/>
      <c r="O2958" s="241"/>
      <c r="P2958" s="242"/>
      <c r="Q2958" s="234"/>
      <c r="R2958" s="235"/>
      <c r="S2958" s="232"/>
      <c r="T2958" s="234"/>
      <c r="U2958" s="234"/>
      <c r="V2958" s="235"/>
      <c r="W2958" s="232"/>
      <c r="X2958" s="232"/>
      <c r="Y2958" s="235"/>
      <c r="Z2958" s="232"/>
      <c r="AA2958" s="232"/>
      <c r="AB2958" s="232"/>
      <c r="AC2958" s="232"/>
      <c r="AD2958" s="269"/>
    </row>
    <row r="2959" spans="2:30">
      <c r="B2959" s="66" t="e">
        <f>LEFT(VLOOKUP(K2959,'TCon08 al 2019-02-26'!$A$1:$H$68,6,0),6)</f>
        <v>#N/A</v>
      </c>
      <c r="C2959" s="66" t="e">
        <f t="shared" si="199"/>
        <v>#N/A</v>
      </c>
      <c r="D2959" s="66" t="e">
        <f>VLOOKUP(K2959,'TCon08 al 2019-02-26'!$A$1:$H$68,8,0)</f>
        <v>#N/A</v>
      </c>
      <c r="E2959" s="221">
        <f t="shared" si="200"/>
        <v>1900</v>
      </c>
      <c r="F2959" s="66">
        <f t="shared" si="201"/>
        <v>0</v>
      </c>
      <c r="G2959" s="10" t="str">
        <f t="shared" si="202"/>
        <v>19000</v>
      </c>
      <c r="H2959" s="232"/>
      <c r="I2959" s="232"/>
      <c r="J2959" s="232"/>
      <c r="K2959" s="232"/>
      <c r="L2959" s="232"/>
      <c r="M2959" s="233"/>
      <c r="N2959" s="241"/>
      <c r="O2959" s="241"/>
      <c r="P2959" s="242"/>
      <c r="Q2959" s="234"/>
      <c r="R2959" s="235"/>
      <c r="S2959" s="232"/>
      <c r="T2959" s="234"/>
      <c r="U2959" s="234"/>
      <c r="V2959" s="235"/>
      <c r="W2959" s="232"/>
      <c r="X2959" s="232"/>
      <c r="Y2959" s="235"/>
      <c r="Z2959" s="232"/>
      <c r="AA2959" s="232"/>
      <c r="AB2959" s="232"/>
      <c r="AC2959" s="232"/>
      <c r="AD2959" s="269"/>
    </row>
    <row r="2960" spans="2:30">
      <c r="B2960" s="66" t="e">
        <f>LEFT(VLOOKUP(K2960,'TCon08 al 2019-02-26'!$A$1:$H$68,6,0),6)</f>
        <v>#N/A</v>
      </c>
      <c r="C2960" s="66" t="e">
        <f t="shared" si="199"/>
        <v>#N/A</v>
      </c>
      <c r="D2960" s="66" t="e">
        <f>VLOOKUP(K2960,'TCon08 al 2019-02-26'!$A$1:$H$68,8,0)</f>
        <v>#N/A</v>
      </c>
      <c r="E2960" s="221">
        <f t="shared" si="200"/>
        <v>1900</v>
      </c>
      <c r="F2960" s="66">
        <f t="shared" si="201"/>
        <v>0</v>
      </c>
      <c r="G2960" s="10" t="str">
        <f t="shared" si="202"/>
        <v>19000</v>
      </c>
      <c r="H2960" s="232"/>
      <c r="I2960" s="232"/>
      <c r="J2960" s="232"/>
      <c r="K2960" s="232"/>
      <c r="L2960" s="232"/>
      <c r="M2960" s="233"/>
      <c r="N2960" s="241"/>
      <c r="O2960" s="241"/>
      <c r="P2960" s="242"/>
      <c r="Q2960" s="234"/>
      <c r="R2960" s="235"/>
      <c r="S2960" s="232"/>
      <c r="T2960" s="234"/>
      <c r="U2960" s="234"/>
      <c r="V2960" s="235"/>
      <c r="W2960" s="232"/>
      <c r="X2960" s="232"/>
      <c r="Y2960" s="235"/>
      <c r="Z2960" s="232"/>
      <c r="AA2960" s="232"/>
      <c r="AB2960" s="232"/>
      <c r="AC2960" s="232"/>
      <c r="AD2960" s="269"/>
    </row>
    <row r="2961" spans="2:30">
      <c r="B2961" s="66" t="e">
        <f>LEFT(VLOOKUP(K2961,'TCon08 al 2019-02-26'!$A$1:$H$68,6,0),6)</f>
        <v>#N/A</v>
      </c>
      <c r="C2961" s="66" t="e">
        <f t="shared" si="199"/>
        <v>#N/A</v>
      </c>
      <c r="D2961" s="66" t="e">
        <f>VLOOKUP(K2961,'TCon08 al 2019-02-26'!$A$1:$H$68,8,0)</f>
        <v>#N/A</v>
      </c>
      <c r="E2961" s="221">
        <f t="shared" si="200"/>
        <v>1900</v>
      </c>
      <c r="F2961" s="66">
        <f t="shared" si="201"/>
        <v>0</v>
      </c>
      <c r="G2961" s="10" t="str">
        <f t="shared" si="202"/>
        <v>19000</v>
      </c>
      <c r="H2961" s="232"/>
      <c r="I2961" s="232"/>
      <c r="J2961" s="232"/>
      <c r="K2961" s="232"/>
      <c r="L2961" s="232"/>
      <c r="M2961" s="233"/>
      <c r="N2961" s="241"/>
      <c r="O2961" s="241"/>
      <c r="P2961" s="242"/>
      <c r="Q2961" s="234"/>
      <c r="R2961" s="235"/>
      <c r="S2961" s="232"/>
      <c r="T2961" s="234"/>
      <c r="U2961" s="234"/>
      <c r="V2961" s="235"/>
      <c r="W2961" s="232"/>
      <c r="X2961" s="232"/>
      <c r="Y2961" s="235"/>
      <c r="Z2961" s="232"/>
      <c r="AA2961" s="232"/>
      <c r="AB2961" s="232"/>
      <c r="AC2961" s="232"/>
      <c r="AD2961" s="269"/>
    </row>
    <row r="2962" spans="2:30">
      <c r="B2962" s="66" t="e">
        <f>LEFT(VLOOKUP(K2962,'TCon08 al 2019-02-26'!$A$1:$H$68,6,0),6)</f>
        <v>#N/A</v>
      </c>
      <c r="C2962" s="66" t="e">
        <f t="shared" si="199"/>
        <v>#N/A</v>
      </c>
      <c r="D2962" s="66" t="e">
        <f>VLOOKUP(K2962,'TCon08 al 2019-02-26'!$A$1:$H$68,8,0)</f>
        <v>#N/A</v>
      </c>
      <c r="E2962" s="221">
        <f t="shared" si="200"/>
        <v>1900</v>
      </c>
      <c r="F2962" s="66">
        <f t="shared" si="201"/>
        <v>0</v>
      </c>
      <c r="G2962" s="10" t="str">
        <f t="shared" si="202"/>
        <v>19000</v>
      </c>
      <c r="H2962" s="232"/>
      <c r="I2962" s="232"/>
      <c r="J2962" s="232"/>
      <c r="K2962" s="232"/>
      <c r="L2962" s="232"/>
      <c r="M2962" s="233"/>
      <c r="N2962" s="241"/>
      <c r="O2962" s="241"/>
      <c r="P2962" s="242"/>
      <c r="Q2962" s="234"/>
      <c r="R2962" s="235"/>
      <c r="S2962" s="232"/>
      <c r="T2962" s="234"/>
      <c r="U2962" s="234"/>
      <c r="V2962" s="235"/>
      <c r="W2962" s="232"/>
      <c r="X2962" s="232"/>
      <c r="Y2962" s="235"/>
      <c r="Z2962" s="232"/>
      <c r="AA2962" s="232"/>
      <c r="AB2962" s="232"/>
      <c r="AC2962" s="232"/>
      <c r="AD2962" s="269"/>
    </row>
    <row r="2963" spans="2:30">
      <c r="B2963" s="66" t="e">
        <f>LEFT(VLOOKUP(K2963,'TCon08 al 2019-02-26'!$A$1:$H$68,6,0),6)</f>
        <v>#N/A</v>
      </c>
      <c r="C2963" s="66" t="e">
        <f t="shared" si="199"/>
        <v>#N/A</v>
      </c>
      <c r="D2963" s="66" t="e">
        <f>VLOOKUP(K2963,'TCon08 al 2019-02-26'!$A$1:$H$68,8,0)</f>
        <v>#N/A</v>
      </c>
      <c r="E2963" s="221">
        <f t="shared" si="200"/>
        <v>1900</v>
      </c>
      <c r="F2963" s="66">
        <f t="shared" si="201"/>
        <v>0</v>
      </c>
      <c r="G2963" s="10" t="str">
        <f t="shared" si="202"/>
        <v>19000</v>
      </c>
      <c r="H2963" s="232"/>
      <c r="I2963" s="232"/>
      <c r="J2963" s="232"/>
      <c r="K2963" s="232"/>
      <c r="L2963" s="232"/>
      <c r="M2963" s="233"/>
      <c r="N2963" s="241"/>
      <c r="O2963" s="241"/>
      <c r="P2963" s="242"/>
      <c r="Q2963" s="234"/>
      <c r="R2963" s="235"/>
      <c r="S2963" s="232"/>
      <c r="T2963" s="234"/>
      <c r="U2963" s="234"/>
      <c r="V2963" s="235"/>
      <c r="W2963" s="232"/>
      <c r="X2963" s="232"/>
      <c r="Y2963" s="235"/>
      <c r="Z2963" s="232"/>
      <c r="AA2963" s="232"/>
      <c r="AB2963" s="232"/>
      <c r="AC2963" s="232"/>
      <c r="AD2963" s="269"/>
    </row>
    <row r="2964" spans="2:30">
      <c r="B2964" s="66" t="e">
        <f>LEFT(VLOOKUP(K2964,'TCon08 al 2019-02-26'!$A$1:$H$68,6,0),6)</f>
        <v>#N/A</v>
      </c>
      <c r="C2964" s="66" t="e">
        <f t="shared" si="199"/>
        <v>#N/A</v>
      </c>
      <c r="D2964" s="66" t="e">
        <f>VLOOKUP(K2964,'TCon08 al 2019-02-26'!$A$1:$H$68,8,0)</f>
        <v>#N/A</v>
      </c>
      <c r="E2964" s="221">
        <f t="shared" si="200"/>
        <v>1900</v>
      </c>
      <c r="F2964" s="66">
        <f t="shared" si="201"/>
        <v>0</v>
      </c>
      <c r="G2964" s="10" t="str">
        <f t="shared" si="202"/>
        <v>19000</v>
      </c>
      <c r="H2964" s="232"/>
      <c r="I2964" s="232"/>
      <c r="J2964" s="232"/>
      <c r="K2964" s="232"/>
      <c r="L2964" s="232"/>
      <c r="M2964" s="233"/>
      <c r="N2964" s="241"/>
      <c r="O2964" s="241"/>
      <c r="P2964" s="242"/>
      <c r="Q2964" s="234"/>
      <c r="R2964" s="235"/>
      <c r="S2964" s="232"/>
      <c r="T2964" s="234"/>
      <c r="U2964" s="234"/>
      <c r="V2964" s="235"/>
      <c r="W2964" s="232"/>
      <c r="X2964" s="232"/>
      <c r="Y2964" s="235"/>
      <c r="Z2964" s="232"/>
      <c r="AA2964" s="232"/>
      <c r="AB2964" s="232"/>
      <c r="AC2964" s="232"/>
      <c r="AD2964" s="269"/>
    </row>
    <row r="2965" spans="2:30">
      <c r="B2965" s="66" t="e">
        <f>LEFT(VLOOKUP(K2965,'TCon08 al 2019-02-26'!$A$1:$H$68,6,0),6)</f>
        <v>#N/A</v>
      </c>
      <c r="C2965" s="66" t="e">
        <f t="shared" si="199"/>
        <v>#N/A</v>
      </c>
      <c r="D2965" s="66" t="e">
        <f>VLOOKUP(K2965,'TCon08 al 2019-02-26'!$A$1:$H$68,8,0)</f>
        <v>#N/A</v>
      </c>
      <c r="E2965" s="221">
        <f t="shared" si="200"/>
        <v>1900</v>
      </c>
      <c r="F2965" s="66">
        <f t="shared" si="201"/>
        <v>0</v>
      </c>
      <c r="G2965" s="10" t="str">
        <f t="shared" si="202"/>
        <v>19000</v>
      </c>
      <c r="H2965" s="232"/>
      <c r="I2965" s="232"/>
      <c r="J2965" s="232"/>
      <c r="K2965" s="232"/>
      <c r="L2965" s="232"/>
      <c r="M2965" s="233"/>
      <c r="N2965" s="241"/>
      <c r="O2965" s="241"/>
      <c r="P2965" s="242"/>
      <c r="Q2965" s="234"/>
      <c r="R2965" s="235"/>
      <c r="S2965" s="232"/>
      <c r="T2965" s="234"/>
      <c r="U2965" s="234"/>
      <c r="V2965" s="235"/>
      <c r="W2965" s="232"/>
      <c r="X2965" s="232"/>
      <c r="Y2965" s="235"/>
      <c r="Z2965" s="232"/>
      <c r="AA2965" s="232"/>
      <c r="AB2965" s="232"/>
      <c r="AC2965" s="232"/>
      <c r="AD2965" s="269"/>
    </row>
    <row r="2966" spans="2:30">
      <c r="B2966" s="66" t="e">
        <f>LEFT(VLOOKUP(K2966,'TCon08 al 2019-02-26'!$A$1:$H$68,6,0),6)</f>
        <v>#N/A</v>
      </c>
      <c r="C2966" s="66" t="e">
        <f t="shared" si="199"/>
        <v>#N/A</v>
      </c>
      <c r="D2966" s="66" t="e">
        <f>VLOOKUP(K2966,'TCon08 al 2019-02-26'!$A$1:$H$68,8,0)</f>
        <v>#N/A</v>
      </c>
      <c r="E2966" s="221">
        <f t="shared" si="200"/>
        <v>1900</v>
      </c>
      <c r="F2966" s="66">
        <f t="shared" si="201"/>
        <v>0</v>
      </c>
      <c r="G2966" s="10" t="str">
        <f t="shared" si="202"/>
        <v>19000</v>
      </c>
      <c r="H2966" s="232"/>
      <c r="I2966" s="232"/>
      <c r="J2966" s="232"/>
      <c r="K2966" s="232"/>
      <c r="L2966" s="232"/>
      <c r="M2966" s="233"/>
      <c r="N2966" s="241"/>
      <c r="O2966" s="241"/>
      <c r="P2966" s="242"/>
      <c r="Q2966" s="234"/>
      <c r="R2966" s="235"/>
      <c r="S2966" s="232"/>
      <c r="T2966" s="234"/>
      <c r="U2966" s="234"/>
      <c r="V2966" s="235"/>
      <c r="W2966" s="232"/>
      <c r="X2966" s="232"/>
      <c r="Y2966" s="235"/>
      <c r="Z2966" s="232"/>
      <c r="AA2966" s="232"/>
      <c r="AB2966" s="232"/>
      <c r="AC2966" s="232"/>
      <c r="AD2966" s="269"/>
    </row>
    <row r="2967" spans="2:30">
      <c r="B2967" s="66" t="e">
        <f>LEFT(VLOOKUP(K2967,'TCon08 al 2019-02-26'!$A$1:$H$68,6,0),6)</f>
        <v>#N/A</v>
      </c>
      <c r="C2967" s="66" t="e">
        <f t="shared" si="199"/>
        <v>#N/A</v>
      </c>
      <c r="D2967" s="66" t="e">
        <f>VLOOKUP(K2967,'TCon08 al 2019-02-26'!$A$1:$H$68,8,0)</f>
        <v>#N/A</v>
      </c>
      <c r="E2967" s="221">
        <f t="shared" si="200"/>
        <v>1900</v>
      </c>
      <c r="F2967" s="66">
        <f t="shared" si="201"/>
        <v>0</v>
      </c>
      <c r="G2967" s="10" t="str">
        <f t="shared" si="202"/>
        <v>19000</v>
      </c>
      <c r="H2967" s="232"/>
      <c r="I2967" s="232"/>
      <c r="J2967" s="232"/>
      <c r="K2967" s="232"/>
      <c r="L2967" s="232"/>
      <c r="M2967" s="233"/>
      <c r="N2967" s="241"/>
      <c r="O2967" s="241"/>
      <c r="P2967" s="242"/>
      <c r="Q2967" s="234"/>
      <c r="R2967" s="235"/>
      <c r="S2967" s="232"/>
      <c r="T2967" s="234"/>
      <c r="U2967" s="234"/>
      <c r="V2967" s="235"/>
      <c r="W2967" s="232"/>
      <c r="X2967" s="232"/>
      <c r="Y2967" s="235"/>
      <c r="Z2967" s="232"/>
      <c r="AA2967" s="232"/>
      <c r="AB2967" s="232"/>
      <c r="AC2967" s="232"/>
      <c r="AD2967" s="269"/>
    </row>
    <row r="2968" spans="2:30">
      <c r="B2968" s="66" t="e">
        <f>LEFT(VLOOKUP(K2968,'TCon08 al 2019-02-26'!$A$1:$H$68,6,0),6)</f>
        <v>#N/A</v>
      </c>
      <c r="C2968" s="66" t="e">
        <f t="shared" si="199"/>
        <v>#N/A</v>
      </c>
      <c r="D2968" s="66" t="e">
        <f>VLOOKUP(K2968,'TCon08 al 2019-02-26'!$A$1:$H$68,8,0)</f>
        <v>#N/A</v>
      </c>
      <c r="E2968" s="221">
        <f t="shared" si="200"/>
        <v>1900</v>
      </c>
      <c r="F2968" s="66">
        <f t="shared" si="201"/>
        <v>0</v>
      </c>
      <c r="G2968" s="10" t="str">
        <f t="shared" si="202"/>
        <v>19000</v>
      </c>
      <c r="H2968" s="232"/>
      <c r="I2968" s="232"/>
      <c r="J2968" s="232"/>
      <c r="K2968" s="232"/>
      <c r="L2968" s="232"/>
      <c r="M2968" s="233"/>
      <c r="N2968" s="241"/>
      <c r="O2968" s="241"/>
      <c r="P2968" s="242"/>
      <c r="Q2968" s="234"/>
      <c r="R2968" s="235"/>
      <c r="S2968" s="232"/>
      <c r="T2968" s="234"/>
      <c r="U2968" s="234"/>
      <c r="V2968" s="235"/>
      <c r="W2968" s="232"/>
      <c r="X2968" s="232"/>
      <c r="Y2968" s="235"/>
      <c r="Z2968" s="232"/>
      <c r="AA2968" s="232"/>
      <c r="AB2968" s="232"/>
      <c r="AC2968" s="232"/>
      <c r="AD2968" s="269"/>
    </row>
    <row r="2969" spans="2:30">
      <c r="B2969" s="66" t="e">
        <f>LEFT(VLOOKUP(K2969,'TCon08 al 2019-02-26'!$A$1:$H$68,6,0),6)</f>
        <v>#N/A</v>
      </c>
      <c r="C2969" s="66" t="e">
        <f t="shared" si="199"/>
        <v>#N/A</v>
      </c>
      <c r="D2969" s="66" t="e">
        <f>VLOOKUP(K2969,'TCon08 al 2019-02-26'!$A$1:$H$68,8,0)</f>
        <v>#N/A</v>
      </c>
      <c r="E2969" s="221">
        <f t="shared" si="200"/>
        <v>1900</v>
      </c>
      <c r="F2969" s="66">
        <f t="shared" si="201"/>
        <v>0</v>
      </c>
      <c r="G2969" s="10" t="str">
        <f t="shared" si="202"/>
        <v>19000</v>
      </c>
      <c r="H2969" s="232"/>
      <c r="I2969" s="232"/>
      <c r="J2969" s="232"/>
      <c r="K2969" s="232"/>
      <c r="L2969" s="232"/>
      <c r="M2969" s="233"/>
      <c r="N2969" s="241"/>
      <c r="O2969" s="241"/>
      <c r="P2969" s="242"/>
      <c r="Q2969" s="234"/>
      <c r="R2969" s="235"/>
      <c r="S2969" s="232"/>
      <c r="T2969" s="234"/>
      <c r="U2969" s="234"/>
      <c r="V2969" s="235"/>
      <c r="W2969" s="232"/>
      <c r="X2969" s="232"/>
      <c r="Y2969" s="235"/>
      <c r="Z2969" s="232"/>
      <c r="AA2969" s="232"/>
      <c r="AB2969" s="232"/>
      <c r="AC2969" s="232"/>
      <c r="AD2969" s="269"/>
    </row>
    <row r="2970" spans="2:30">
      <c r="B2970" s="66" t="e">
        <f>LEFT(VLOOKUP(K2970,'TCon08 al 2019-02-26'!$A$1:$H$68,6,0),6)</f>
        <v>#N/A</v>
      </c>
      <c r="C2970" s="66" t="e">
        <f t="shared" si="199"/>
        <v>#N/A</v>
      </c>
      <c r="D2970" s="66" t="e">
        <f>VLOOKUP(K2970,'TCon08 al 2019-02-26'!$A$1:$H$68,8,0)</f>
        <v>#N/A</v>
      </c>
      <c r="E2970" s="221">
        <f t="shared" si="200"/>
        <v>1900</v>
      </c>
      <c r="F2970" s="66">
        <f t="shared" si="201"/>
        <v>0</v>
      </c>
      <c r="G2970" s="10" t="str">
        <f t="shared" si="202"/>
        <v>19000</v>
      </c>
      <c r="H2970" s="232"/>
      <c r="I2970" s="232"/>
      <c r="J2970" s="232"/>
      <c r="K2970" s="232"/>
      <c r="L2970" s="232"/>
      <c r="M2970" s="233"/>
      <c r="N2970" s="241"/>
      <c r="O2970" s="241"/>
      <c r="P2970" s="242"/>
      <c r="Q2970" s="234"/>
      <c r="R2970" s="235"/>
      <c r="S2970" s="232"/>
      <c r="T2970" s="234"/>
      <c r="U2970" s="234"/>
      <c r="V2970" s="235"/>
      <c r="W2970" s="232"/>
      <c r="X2970" s="232"/>
      <c r="Y2970" s="235"/>
      <c r="Z2970" s="232"/>
      <c r="AA2970" s="232"/>
      <c r="AB2970" s="232"/>
      <c r="AC2970" s="232"/>
      <c r="AD2970" s="269"/>
    </row>
    <row r="2971" spans="2:30">
      <c r="B2971" s="66" t="e">
        <f>LEFT(VLOOKUP(K2971,'TCon08 al 2019-02-26'!$A$1:$H$68,6,0),6)</f>
        <v>#N/A</v>
      </c>
      <c r="C2971" s="66" t="e">
        <f t="shared" si="199"/>
        <v>#N/A</v>
      </c>
      <c r="D2971" s="66" t="e">
        <f>VLOOKUP(K2971,'TCon08 al 2019-02-26'!$A$1:$H$68,8,0)</f>
        <v>#N/A</v>
      </c>
      <c r="E2971" s="221">
        <f t="shared" si="200"/>
        <v>1900</v>
      </c>
      <c r="F2971" s="66">
        <f t="shared" si="201"/>
        <v>0</v>
      </c>
      <c r="G2971" s="10" t="str">
        <f t="shared" si="202"/>
        <v>19000</v>
      </c>
      <c r="H2971" s="232"/>
      <c r="I2971" s="232"/>
      <c r="J2971" s="232"/>
      <c r="K2971" s="232"/>
      <c r="L2971" s="232"/>
      <c r="M2971" s="233"/>
      <c r="N2971" s="241"/>
      <c r="O2971" s="241"/>
      <c r="P2971" s="242"/>
      <c r="Q2971" s="234"/>
      <c r="R2971" s="235"/>
      <c r="S2971" s="232"/>
      <c r="T2971" s="234"/>
      <c r="U2971" s="234"/>
      <c r="V2971" s="235"/>
      <c r="W2971" s="232"/>
      <c r="X2971" s="232"/>
      <c r="Y2971" s="235"/>
      <c r="Z2971" s="232"/>
      <c r="AA2971" s="232"/>
      <c r="AB2971" s="232"/>
      <c r="AC2971" s="232"/>
      <c r="AD2971" s="269"/>
    </row>
    <row r="2972" spans="2:30">
      <c r="B2972" s="66" t="e">
        <f>LEFT(VLOOKUP(K2972,'TCon08 al 2019-02-26'!$A$1:$H$68,6,0),6)</f>
        <v>#N/A</v>
      </c>
      <c r="C2972" s="66" t="e">
        <f t="shared" si="199"/>
        <v>#N/A</v>
      </c>
      <c r="D2972" s="66" t="e">
        <f>VLOOKUP(K2972,'TCon08 al 2019-02-26'!$A$1:$H$68,8,0)</f>
        <v>#N/A</v>
      </c>
      <c r="E2972" s="221">
        <f t="shared" si="200"/>
        <v>1900</v>
      </c>
      <c r="F2972" s="66">
        <f t="shared" si="201"/>
        <v>0</v>
      </c>
      <c r="G2972" s="10" t="str">
        <f t="shared" si="202"/>
        <v>19000</v>
      </c>
      <c r="H2972" s="232"/>
      <c r="I2972" s="232"/>
      <c r="J2972" s="232"/>
      <c r="K2972" s="232"/>
      <c r="L2972" s="232"/>
      <c r="M2972" s="233"/>
      <c r="N2972" s="241"/>
      <c r="O2972" s="241"/>
      <c r="P2972" s="242"/>
      <c r="Q2972" s="234"/>
      <c r="R2972" s="235"/>
      <c r="S2972" s="232"/>
      <c r="T2972" s="234"/>
      <c r="U2972" s="234"/>
      <c r="V2972" s="235"/>
      <c r="W2972" s="232"/>
      <c r="X2972" s="232"/>
      <c r="Y2972" s="235"/>
      <c r="Z2972" s="232"/>
      <c r="AA2972" s="232"/>
      <c r="AB2972" s="232"/>
      <c r="AC2972" s="232"/>
      <c r="AD2972" s="269"/>
    </row>
    <row r="2973" spans="2:30">
      <c r="B2973" s="66" t="e">
        <f>LEFT(VLOOKUP(K2973,'TCon08 al 2019-02-26'!$A$1:$H$68,6,0),6)</f>
        <v>#N/A</v>
      </c>
      <c r="C2973" s="66" t="e">
        <f t="shared" si="199"/>
        <v>#N/A</v>
      </c>
      <c r="D2973" s="66" t="e">
        <f>VLOOKUP(K2973,'TCon08 al 2019-02-26'!$A$1:$H$68,8,0)</f>
        <v>#N/A</v>
      </c>
      <c r="E2973" s="221">
        <f t="shared" si="200"/>
        <v>1900</v>
      </c>
      <c r="F2973" s="66">
        <f t="shared" si="201"/>
        <v>0</v>
      </c>
      <c r="G2973" s="10" t="str">
        <f t="shared" si="202"/>
        <v>19000</v>
      </c>
      <c r="H2973" s="232"/>
      <c r="I2973" s="232"/>
      <c r="J2973" s="232"/>
      <c r="K2973" s="232"/>
      <c r="L2973" s="232"/>
      <c r="M2973" s="233"/>
      <c r="N2973" s="241"/>
      <c r="O2973" s="241"/>
      <c r="P2973" s="242"/>
      <c r="Q2973" s="234"/>
      <c r="R2973" s="235"/>
      <c r="S2973" s="232"/>
      <c r="T2973" s="234"/>
      <c r="U2973" s="234"/>
      <c r="V2973" s="235"/>
      <c r="W2973" s="232"/>
      <c r="X2973" s="232"/>
      <c r="Y2973" s="235"/>
      <c r="Z2973" s="232"/>
      <c r="AA2973" s="232"/>
      <c r="AB2973" s="232"/>
      <c r="AC2973" s="232"/>
      <c r="AD2973" s="269"/>
    </row>
    <row r="2974" spans="2:30">
      <c r="B2974" s="66" t="e">
        <f>LEFT(VLOOKUP(K2974,'TCon08 al 2019-02-26'!$A$1:$H$68,6,0),6)</f>
        <v>#N/A</v>
      </c>
      <c r="C2974" s="66" t="e">
        <f t="shared" si="199"/>
        <v>#N/A</v>
      </c>
      <c r="D2974" s="66" t="e">
        <f>VLOOKUP(K2974,'TCon08 al 2019-02-26'!$A$1:$H$68,8,0)</f>
        <v>#N/A</v>
      </c>
      <c r="E2974" s="221">
        <f t="shared" si="200"/>
        <v>1900</v>
      </c>
      <c r="F2974" s="66">
        <f t="shared" si="201"/>
        <v>0</v>
      </c>
      <c r="G2974" s="10" t="str">
        <f t="shared" si="202"/>
        <v>19000</v>
      </c>
      <c r="H2974" s="232"/>
      <c r="I2974" s="232"/>
      <c r="J2974" s="232"/>
      <c r="K2974" s="232"/>
      <c r="L2974" s="232"/>
      <c r="M2974" s="233"/>
      <c r="N2974" s="241"/>
      <c r="O2974" s="241"/>
      <c r="P2974" s="242"/>
      <c r="Q2974" s="234"/>
      <c r="R2974" s="235"/>
      <c r="S2974" s="232"/>
      <c r="T2974" s="234"/>
      <c r="U2974" s="234"/>
      <c r="V2974" s="235"/>
      <c r="W2974" s="232"/>
      <c r="X2974" s="232"/>
      <c r="Y2974" s="235"/>
      <c r="Z2974" s="232"/>
      <c r="AA2974" s="232"/>
      <c r="AB2974" s="232"/>
      <c r="AC2974" s="232"/>
      <c r="AD2974" s="269"/>
    </row>
    <row r="2975" spans="2:30">
      <c r="B2975" s="66" t="e">
        <f>LEFT(VLOOKUP(K2975,'TCon08 al 2019-02-26'!$A$1:$H$68,6,0),6)</f>
        <v>#N/A</v>
      </c>
      <c r="C2975" s="66" t="e">
        <f t="shared" si="199"/>
        <v>#N/A</v>
      </c>
      <c r="D2975" s="66" t="e">
        <f>VLOOKUP(K2975,'TCon08 al 2019-02-26'!$A$1:$H$68,8,0)</f>
        <v>#N/A</v>
      </c>
      <c r="E2975" s="221">
        <f t="shared" si="200"/>
        <v>1900</v>
      </c>
      <c r="F2975" s="66">
        <f t="shared" si="201"/>
        <v>0</v>
      </c>
      <c r="G2975" s="10" t="str">
        <f t="shared" si="202"/>
        <v>19000</v>
      </c>
      <c r="H2975" s="232"/>
      <c r="I2975" s="232"/>
      <c r="J2975" s="232"/>
      <c r="K2975" s="232"/>
      <c r="L2975" s="232"/>
      <c r="M2975" s="233"/>
      <c r="N2975" s="241"/>
      <c r="O2975" s="241"/>
      <c r="P2975" s="242"/>
      <c r="Q2975" s="234"/>
      <c r="R2975" s="235"/>
      <c r="S2975" s="232"/>
      <c r="T2975" s="234"/>
      <c r="U2975" s="234"/>
      <c r="V2975" s="235"/>
      <c r="W2975" s="232"/>
      <c r="X2975" s="232"/>
      <c r="Y2975" s="235"/>
      <c r="Z2975" s="232"/>
      <c r="AA2975" s="232"/>
      <c r="AB2975" s="232"/>
      <c r="AC2975" s="232"/>
      <c r="AD2975" s="269"/>
    </row>
    <row r="2976" spans="2:30">
      <c r="B2976" s="66" t="e">
        <f>LEFT(VLOOKUP(K2976,'TCon08 al 2019-02-26'!$A$1:$H$68,6,0),6)</f>
        <v>#N/A</v>
      </c>
      <c r="C2976" s="66" t="e">
        <f t="shared" si="199"/>
        <v>#N/A</v>
      </c>
      <c r="D2976" s="66" t="e">
        <f>VLOOKUP(K2976,'TCon08 al 2019-02-26'!$A$1:$H$68,8,0)</f>
        <v>#N/A</v>
      </c>
      <c r="E2976" s="221">
        <f t="shared" si="200"/>
        <v>1900</v>
      </c>
      <c r="F2976" s="66">
        <f t="shared" si="201"/>
        <v>0</v>
      </c>
      <c r="G2976" s="10" t="str">
        <f t="shared" si="202"/>
        <v>19000</v>
      </c>
      <c r="H2976" s="232"/>
      <c r="I2976" s="232"/>
      <c r="J2976" s="232"/>
      <c r="K2976" s="232"/>
      <c r="L2976" s="232"/>
      <c r="M2976" s="233"/>
      <c r="N2976" s="241"/>
      <c r="O2976" s="241"/>
      <c r="P2976" s="242"/>
      <c r="Q2976" s="234"/>
      <c r="R2976" s="235"/>
      <c r="S2976" s="232"/>
      <c r="T2976" s="234"/>
      <c r="U2976" s="234"/>
      <c r="V2976" s="235"/>
      <c r="W2976" s="232"/>
      <c r="X2976" s="232"/>
      <c r="Y2976" s="235"/>
      <c r="Z2976" s="232"/>
      <c r="AA2976" s="232"/>
      <c r="AB2976" s="232"/>
      <c r="AC2976" s="232"/>
      <c r="AD2976" s="269"/>
    </row>
    <row r="2977" spans="2:30">
      <c r="B2977" s="66" t="e">
        <f>LEFT(VLOOKUP(K2977,'TCon08 al 2019-02-26'!$A$1:$H$68,6,0),6)</f>
        <v>#N/A</v>
      </c>
      <c r="C2977" s="66" t="e">
        <f t="shared" si="199"/>
        <v>#N/A</v>
      </c>
      <c r="D2977" s="66" t="e">
        <f>VLOOKUP(K2977,'TCon08 al 2019-02-26'!$A$1:$H$68,8,0)</f>
        <v>#N/A</v>
      </c>
      <c r="E2977" s="221">
        <f t="shared" si="200"/>
        <v>1900</v>
      </c>
      <c r="F2977" s="66">
        <f t="shared" si="201"/>
        <v>0</v>
      </c>
      <c r="G2977" s="10" t="str">
        <f t="shared" si="202"/>
        <v>19000</v>
      </c>
      <c r="H2977" s="232"/>
      <c r="I2977" s="232"/>
      <c r="J2977" s="232"/>
      <c r="K2977" s="232"/>
      <c r="L2977" s="232"/>
      <c r="M2977" s="233"/>
      <c r="N2977" s="241"/>
      <c r="O2977" s="241"/>
      <c r="P2977" s="242"/>
      <c r="Q2977" s="234"/>
      <c r="R2977" s="235"/>
      <c r="S2977" s="232"/>
      <c r="T2977" s="234"/>
      <c r="U2977" s="234"/>
      <c r="V2977" s="235"/>
      <c r="W2977" s="232"/>
      <c r="X2977" s="232"/>
      <c r="Y2977" s="235"/>
      <c r="Z2977" s="232"/>
      <c r="AA2977" s="232"/>
      <c r="AB2977" s="232"/>
      <c r="AC2977" s="232"/>
      <c r="AD2977" s="269"/>
    </row>
    <row r="2978" spans="2:30">
      <c r="B2978" s="66" t="e">
        <f>LEFT(VLOOKUP(K2978,'TCon08 al 2019-02-26'!$A$1:$H$68,6,0),6)</f>
        <v>#N/A</v>
      </c>
      <c r="C2978" s="66" t="e">
        <f t="shared" si="199"/>
        <v>#N/A</v>
      </c>
      <c r="D2978" s="66" t="e">
        <f>VLOOKUP(K2978,'TCon08 al 2019-02-26'!$A$1:$H$68,8,0)</f>
        <v>#N/A</v>
      </c>
      <c r="E2978" s="221">
        <f t="shared" si="200"/>
        <v>1900</v>
      </c>
      <c r="F2978" s="66">
        <f t="shared" si="201"/>
        <v>0</v>
      </c>
      <c r="G2978" s="10" t="str">
        <f t="shared" si="202"/>
        <v>19000</v>
      </c>
      <c r="H2978" s="232"/>
      <c r="I2978" s="232"/>
      <c r="J2978" s="232"/>
      <c r="K2978" s="232"/>
      <c r="L2978" s="232"/>
      <c r="M2978" s="233"/>
      <c r="N2978" s="241"/>
      <c r="O2978" s="241"/>
      <c r="P2978" s="242"/>
      <c r="Q2978" s="234"/>
      <c r="R2978" s="235"/>
      <c r="S2978" s="232"/>
      <c r="T2978" s="234"/>
      <c r="U2978" s="234"/>
      <c r="V2978" s="235"/>
      <c r="W2978" s="232"/>
      <c r="X2978" s="232"/>
      <c r="Y2978" s="235"/>
      <c r="Z2978" s="232"/>
      <c r="AA2978" s="232"/>
      <c r="AB2978" s="232"/>
      <c r="AC2978" s="232"/>
      <c r="AD2978" s="269"/>
    </row>
    <row r="2979" spans="2:30">
      <c r="B2979" s="66" t="e">
        <f>LEFT(VLOOKUP(K2979,'TCon08 al 2019-02-26'!$A$1:$H$68,6,0),6)</f>
        <v>#N/A</v>
      </c>
      <c r="C2979" s="66" t="e">
        <f t="shared" si="199"/>
        <v>#N/A</v>
      </c>
      <c r="D2979" s="66" t="e">
        <f>VLOOKUP(K2979,'TCon08 al 2019-02-26'!$A$1:$H$68,8,0)</f>
        <v>#N/A</v>
      </c>
      <c r="E2979" s="221">
        <f t="shared" si="200"/>
        <v>1900</v>
      </c>
      <c r="F2979" s="66">
        <f t="shared" si="201"/>
        <v>0</v>
      </c>
      <c r="G2979" s="10" t="str">
        <f t="shared" si="202"/>
        <v>19000</v>
      </c>
      <c r="H2979" s="232"/>
      <c r="I2979" s="232"/>
      <c r="J2979" s="232"/>
      <c r="K2979" s="232"/>
      <c r="L2979" s="232"/>
      <c r="M2979" s="233"/>
      <c r="N2979" s="241"/>
      <c r="O2979" s="241"/>
      <c r="P2979" s="242"/>
      <c r="Q2979" s="234"/>
      <c r="R2979" s="235"/>
      <c r="S2979" s="232"/>
      <c r="T2979" s="234"/>
      <c r="U2979" s="234"/>
      <c r="V2979" s="235"/>
      <c r="W2979" s="232"/>
      <c r="X2979" s="232"/>
      <c r="Y2979" s="235"/>
      <c r="Z2979" s="232"/>
      <c r="AA2979" s="232"/>
      <c r="AB2979" s="232"/>
      <c r="AC2979" s="232"/>
      <c r="AD2979" s="269"/>
    </row>
    <row r="2980" spans="2:30">
      <c r="B2980" s="66" t="e">
        <f>LEFT(VLOOKUP(K2980,'TCon08 al 2019-02-26'!$A$1:$H$68,6,0),6)</f>
        <v>#N/A</v>
      </c>
      <c r="C2980" s="66" t="e">
        <f t="shared" si="199"/>
        <v>#N/A</v>
      </c>
      <c r="D2980" s="66" t="e">
        <f>VLOOKUP(K2980,'TCon08 al 2019-02-26'!$A$1:$H$68,8,0)</f>
        <v>#N/A</v>
      </c>
      <c r="E2980" s="221">
        <f t="shared" si="200"/>
        <v>1900</v>
      </c>
      <c r="F2980" s="66">
        <f t="shared" si="201"/>
        <v>0</v>
      </c>
      <c r="G2980" s="10" t="str">
        <f t="shared" si="202"/>
        <v>19000</v>
      </c>
      <c r="H2980" s="232"/>
      <c r="I2980" s="232"/>
      <c r="J2980" s="232"/>
      <c r="K2980" s="232"/>
      <c r="L2980" s="232"/>
      <c r="M2980" s="233"/>
      <c r="N2980" s="241"/>
      <c r="O2980" s="241"/>
      <c r="P2980" s="242"/>
      <c r="Q2980" s="234"/>
      <c r="R2980" s="235"/>
      <c r="S2980" s="232"/>
      <c r="T2980" s="234"/>
      <c r="U2980" s="234"/>
      <c r="V2980" s="235"/>
      <c r="W2980" s="232"/>
      <c r="X2980" s="232"/>
      <c r="Y2980" s="235"/>
      <c r="Z2980" s="232"/>
      <c r="AA2980" s="232"/>
      <c r="AB2980" s="232"/>
      <c r="AC2980" s="232"/>
      <c r="AD2980" s="269"/>
    </row>
    <row r="2981" spans="2:30">
      <c r="B2981" s="66" t="e">
        <f>LEFT(VLOOKUP(K2981,'TCon08 al 2019-02-26'!$A$1:$H$68,6,0),6)</f>
        <v>#N/A</v>
      </c>
      <c r="C2981" s="66" t="e">
        <f t="shared" si="199"/>
        <v>#N/A</v>
      </c>
      <c r="D2981" s="66" t="e">
        <f>VLOOKUP(K2981,'TCon08 al 2019-02-26'!$A$1:$H$68,8,0)</f>
        <v>#N/A</v>
      </c>
      <c r="E2981" s="221">
        <f t="shared" si="200"/>
        <v>1900</v>
      </c>
      <c r="F2981" s="66">
        <f t="shared" si="201"/>
        <v>0</v>
      </c>
      <c r="G2981" s="10" t="str">
        <f t="shared" si="202"/>
        <v>19000</v>
      </c>
      <c r="H2981" s="232"/>
      <c r="I2981" s="232"/>
      <c r="J2981" s="232"/>
      <c r="K2981" s="232"/>
      <c r="L2981" s="232"/>
      <c r="M2981" s="233"/>
      <c r="N2981" s="241"/>
      <c r="O2981" s="241"/>
      <c r="P2981" s="242"/>
      <c r="Q2981" s="234"/>
      <c r="R2981" s="235"/>
      <c r="S2981" s="232"/>
      <c r="T2981" s="234"/>
      <c r="U2981" s="234"/>
      <c r="V2981" s="235"/>
      <c r="W2981" s="232"/>
      <c r="X2981" s="232"/>
      <c r="Y2981" s="235"/>
      <c r="Z2981" s="232"/>
      <c r="AA2981" s="232"/>
      <c r="AB2981" s="232"/>
      <c r="AC2981" s="232"/>
      <c r="AD2981" s="269"/>
    </row>
    <row r="2982" spans="2:30">
      <c r="B2982" s="66" t="e">
        <f>LEFT(VLOOKUP(K2982,'TCon08 al 2019-02-26'!$A$1:$H$68,6,0),6)</f>
        <v>#N/A</v>
      </c>
      <c r="C2982" s="66" t="e">
        <f t="shared" si="199"/>
        <v>#N/A</v>
      </c>
      <c r="D2982" s="66" t="e">
        <f>VLOOKUP(K2982,'TCon08 al 2019-02-26'!$A$1:$H$68,8,0)</f>
        <v>#N/A</v>
      </c>
      <c r="E2982" s="221">
        <f t="shared" si="200"/>
        <v>1900</v>
      </c>
      <c r="F2982" s="66">
        <f t="shared" si="201"/>
        <v>0</v>
      </c>
      <c r="G2982" s="10" t="str">
        <f t="shared" si="202"/>
        <v>19000</v>
      </c>
      <c r="H2982" s="232"/>
      <c r="I2982" s="232"/>
      <c r="J2982" s="232"/>
      <c r="K2982" s="232"/>
      <c r="L2982" s="232"/>
      <c r="M2982" s="233"/>
      <c r="N2982" s="241"/>
      <c r="O2982" s="241"/>
      <c r="P2982" s="242"/>
      <c r="Q2982" s="234"/>
      <c r="R2982" s="235"/>
      <c r="S2982" s="232"/>
      <c r="T2982" s="234"/>
      <c r="U2982" s="234"/>
      <c r="V2982" s="235"/>
      <c r="W2982" s="232"/>
      <c r="X2982" s="232"/>
      <c r="Y2982" s="235"/>
      <c r="Z2982" s="232"/>
      <c r="AA2982" s="232"/>
      <c r="AB2982" s="232"/>
      <c r="AC2982" s="232"/>
      <c r="AD2982" s="269"/>
    </row>
    <row r="2983" spans="2:30">
      <c r="B2983" s="66" t="e">
        <f>LEFT(VLOOKUP(K2983,'TCon08 al 2019-02-26'!$A$1:$H$68,6,0),6)</f>
        <v>#N/A</v>
      </c>
      <c r="C2983" s="66" t="e">
        <f t="shared" si="199"/>
        <v>#N/A</v>
      </c>
      <c r="D2983" s="66" t="e">
        <f>VLOOKUP(K2983,'TCon08 al 2019-02-26'!$A$1:$H$68,8,0)</f>
        <v>#N/A</v>
      </c>
      <c r="E2983" s="221">
        <f t="shared" si="200"/>
        <v>1900</v>
      </c>
      <c r="F2983" s="66">
        <f t="shared" si="201"/>
        <v>0</v>
      </c>
      <c r="G2983" s="10" t="str">
        <f t="shared" si="202"/>
        <v>19000</v>
      </c>
      <c r="H2983" s="232"/>
      <c r="I2983" s="232"/>
      <c r="J2983" s="232"/>
      <c r="K2983" s="232"/>
      <c r="L2983" s="232"/>
      <c r="M2983" s="233"/>
      <c r="N2983" s="241"/>
      <c r="O2983" s="241"/>
      <c r="P2983" s="242"/>
      <c r="Q2983" s="234"/>
      <c r="R2983" s="235"/>
      <c r="S2983" s="232"/>
      <c r="T2983" s="234"/>
      <c r="U2983" s="234"/>
      <c r="V2983" s="235"/>
      <c r="W2983" s="232"/>
      <c r="X2983" s="232"/>
      <c r="Y2983" s="235"/>
      <c r="Z2983" s="232"/>
      <c r="AA2983" s="232"/>
      <c r="AB2983" s="232"/>
      <c r="AC2983" s="232"/>
      <c r="AD2983" s="269"/>
    </row>
    <row r="2984" spans="2:30">
      <c r="B2984" s="66" t="e">
        <f>LEFT(VLOOKUP(K2984,'TCon08 al 2019-02-26'!$A$1:$H$68,6,0),6)</f>
        <v>#N/A</v>
      </c>
      <c r="C2984" s="66" t="e">
        <f t="shared" si="199"/>
        <v>#N/A</v>
      </c>
      <c r="D2984" s="66" t="e">
        <f>VLOOKUP(K2984,'TCon08 al 2019-02-26'!$A$1:$H$68,8,0)</f>
        <v>#N/A</v>
      </c>
      <c r="E2984" s="221">
        <f t="shared" si="200"/>
        <v>1900</v>
      </c>
      <c r="F2984" s="66">
        <f t="shared" si="201"/>
        <v>0</v>
      </c>
      <c r="G2984" s="10" t="str">
        <f t="shared" si="202"/>
        <v>19000</v>
      </c>
      <c r="H2984" s="232"/>
      <c r="I2984" s="232"/>
      <c r="J2984" s="232"/>
      <c r="K2984" s="232"/>
      <c r="L2984" s="232"/>
      <c r="M2984" s="233"/>
      <c r="N2984" s="241"/>
      <c r="O2984" s="241"/>
      <c r="P2984" s="242"/>
      <c r="Q2984" s="234"/>
      <c r="R2984" s="235"/>
      <c r="S2984" s="232"/>
      <c r="T2984" s="234"/>
      <c r="U2984" s="234"/>
      <c r="V2984" s="235"/>
      <c r="W2984" s="232"/>
      <c r="X2984" s="232"/>
      <c r="Y2984" s="235"/>
      <c r="Z2984" s="232"/>
      <c r="AA2984" s="232"/>
      <c r="AB2984" s="232"/>
      <c r="AC2984" s="232"/>
      <c r="AD2984" s="269"/>
    </row>
    <row r="2985" spans="2:30">
      <c r="B2985" s="66" t="e">
        <f>LEFT(VLOOKUP(K2985,'TCon08 al 2019-02-26'!$A$1:$H$68,6,0),6)</f>
        <v>#N/A</v>
      </c>
      <c r="C2985" s="66" t="e">
        <f t="shared" si="199"/>
        <v>#N/A</v>
      </c>
      <c r="D2985" s="66" t="e">
        <f>VLOOKUP(K2985,'TCon08 al 2019-02-26'!$A$1:$H$68,8,0)</f>
        <v>#N/A</v>
      </c>
      <c r="E2985" s="221">
        <f t="shared" si="200"/>
        <v>1900</v>
      </c>
      <c r="F2985" s="66">
        <f t="shared" si="201"/>
        <v>0</v>
      </c>
      <c r="G2985" s="10" t="str">
        <f t="shared" si="202"/>
        <v>19000</v>
      </c>
      <c r="H2985" s="232"/>
      <c r="I2985" s="232"/>
      <c r="J2985" s="232"/>
      <c r="K2985" s="232"/>
      <c r="L2985" s="232"/>
      <c r="M2985" s="233"/>
      <c r="N2985" s="241"/>
      <c r="O2985" s="241"/>
      <c r="P2985" s="242"/>
      <c r="Q2985" s="234"/>
      <c r="R2985" s="235"/>
      <c r="S2985" s="232"/>
      <c r="T2985" s="234"/>
      <c r="U2985" s="234"/>
      <c r="V2985" s="235"/>
      <c r="W2985" s="232"/>
      <c r="X2985" s="232"/>
      <c r="Y2985" s="235"/>
      <c r="Z2985" s="232"/>
      <c r="AA2985" s="232"/>
      <c r="AB2985" s="232"/>
      <c r="AC2985" s="232"/>
      <c r="AD2985" s="269"/>
    </row>
    <row r="2986" spans="2:30">
      <c r="B2986" s="66" t="e">
        <f>LEFT(VLOOKUP(K2986,'TCon08 al 2019-02-26'!$A$1:$H$68,6,0),6)</f>
        <v>#N/A</v>
      </c>
      <c r="C2986" s="66" t="e">
        <f t="shared" si="199"/>
        <v>#N/A</v>
      </c>
      <c r="D2986" s="66" t="e">
        <f>VLOOKUP(K2986,'TCon08 al 2019-02-26'!$A$1:$H$68,8,0)</f>
        <v>#N/A</v>
      </c>
      <c r="E2986" s="221">
        <f t="shared" si="200"/>
        <v>1900</v>
      </c>
      <c r="F2986" s="66">
        <f t="shared" si="201"/>
        <v>0</v>
      </c>
      <c r="G2986" s="10" t="str">
        <f t="shared" si="202"/>
        <v>19000</v>
      </c>
      <c r="H2986" s="232"/>
      <c r="I2986" s="232"/>
      <c r="J2986" s="232"/>
      <c r="K2986" s="232"/>
      <c r="L2986" s="232"/>
      <c r="M2986" s="233"/>
      <c r="N2986" s="241"/>
      <c r="O2986" s="241"/>
      <c r="P2986" s="242"/>
      <c r="Q2986" s="234"/>
      <c r="R2986" s="235"/>
      <c r="S2986" s="232"/>
      <c r="T2986" s="234"/>
      <c r="U2986" s="234"/>
      <c r="V2986" s="235"/>
      <c r="W2986" s="232"/>
      <c r="X2986" s="232"/>
      <c r="Y2986" s="235"/>
      <c r="Z2986" s="232"/>
      <c r="AA2986" s="232"/>
      <c r="AB2986" s="232"/>
      <c r="AC2986" s="232"/>
      <c r="AD2986" s="269"/>
    </row>
    <row r="2987" spans="2:30">
      <c r="B2987" s="66" t="e">
        <f>LEFT(VLOOKUP(K2987,'TCon08 al 2019-02-26'!$A$1:$H$68,6,0),6)</f>
        <v>#N/A</v>
      </c>
      <c r="C2987" s="66" t="e">
        <f t="shared" si="199"/>
        <v>#N/A</v>
      </c>
      <c r="D2987" s="66" t="e">
        <f>VLOOKUP(K2987,'TCon08 al 2019-02-26'!$A$1:$H$68,8,0)</f>
        <v>#N/A</v>
      </c>
      <c r="E2987" s="221">
        <f t="shared" si="200"/>
        <v>1900</v>
      </c>
      <c r="F2987" s="66">
        <f t="shared" si="201"/>
        <v>0</v>
      </c>
      <c r="G2987" s="10" t="str">
        <f t="shared" si="202"/>
        <v>19000</v>
      </c>
      <c r="H2987" s="232"/>
      <c r="I2987" s="232"/>
      <c r="J2987" s="232"/>
      <c r="K2987" s="232"/>
      <c r="L2987" s="232"/>
      <c r="M2987" s="233"/>
      <c r="N2987" s="241"/>
      <c r="O2987" s="241"/>
      <c r="P2987" s="242"/>
      <c r="Q2987" s="234"/>
      <c r="R2987" s="235"/>
      <c r="S2987" s="232"/>
      <c r="T2987" s="234"/>
      <c r="U2987" s="234"/>
      <c r="V2987" s="235"/>
      <c r="W2987" s="232"/>
      <c r="X2987" s="232"/>
      <c r="Y2987" s="235"/>
      <c r="Z2987" s="232"/>
      <c r="AA2987" s="232"/>
      <c r="AB2987" s="232"/>
      <c r="AC2987" s="232"/>
      <c r="AD2987" s="269"/>
    </row>
    <row r="2988" spans="2:30">
      <c r="B2988" s="66" t="e">
        <f>LEFT(VLOOKUP(K2988,'TCon08 al 2019-02-26'!$A$1:$H$68,6,0),6)</f>
        <v>#N/A</v>
      </c>
      <c r="C2988" s="66" t="e">
        <f t="shared" si="199"/>
        <v>#N/A</v>
      </c>
      <c r="D2988" s="66" t="e">
        <f>VLOOKUP(K2988,'TCon08 al 2019-02-26'!$A$1:$H$68,8,0)</f>
        <v>#N/A</v>
      </c>
      <c r="E2988" s="221">
        <f t="shared" si="200"/>
        <v>1900</v>
      </c>
      <c r="F2988" s="66">
        <f t="shared" si="201"/>
        <v>0</v>
      </c>
      <c r="G2988" s="10" t="str">
        <f t="shared" si="202"/>
        <v>19000</v>
      </c>
      <c r="H2988" s="232"/>
      <c r="I2988" s="232"/>
      <c r="J2988" s="232"/>
      <c r="K2988" s="232"/>
      <c r="L2988" s="232"/>
      <c r="M2988" s="233"/>
      <c r="N2988" s="241"/>
      <c r="O2988" s="241"/>
      <c r="P2988" s="242"/>
      <c r="Q2988" s="234"/>
      <c r="R2988" s="235"/>
      <c r="S2988" s="232"/>
      <c r="T2988" s="234"/>
      <c r="U2988" s="234"/>
      <c r="V2988" s="235"/>
      <c r="W2988" s="232"/>
      <c r="X2988" s="232"/>
      <c r="Y2988" s="235"/>
      <c r="Z2988" s="232"/>
      <c r="AA2988" s="232"/>
      <c r="AB2988" s="232"/>
      <c r="AC2988" s="232"/>
      <c r="AD2988" s="269"/>
    </row>
    <row r="2989" spans="2:30">
      <c r="B2989" s="66" t="e">
        <f>LEFT(VLOOKUP(K2989,'TCon08 al 2019-02-26'!$A$1:$H$68,6,0),6)</f>
        <v>#N/A</v>
      </c>
      <c r="C2989" s="66" t="e">
        <f t="shared" si="199"/>
        <v>#N/A</v>
      </c>
      <c r="D2989" s="66" t="e">
        <f>VLOOKUP(K2989,'TCon08 al 2019-02-26'!$A$1:$H$68,8,0)</f>
        <v>#N/A</v>
      </c>
      <c r="E2989" s="221">
        <f t="shared" si="200"/>
        <v>1900</v>
      </c>
      <c r="F2989" s="66">
        <f t="shared" si="201"/>
        <v>0</v>
      </c>
      <c r="G2989" s="10" t="str">
        <f t="shared" si="202"/>
        <v>19000</v>
      </c>
      <c r="H2989" s="232"/>
      <c r="I2989" s="232"/>
      <c r="J2989" s="232"/>
      <c r="K2989" s="232"/>
      <c r="L2989" s="232"/>
      <c r="M2989" s="233"/>
      <c r="N2989" s="241"/>
      <c r="O2989" s="241"/>
      <c r="P2989" s="242"/>
      <c r="Q2989" s="234"/>
      <c r="R2989" s="235"/>
      <c r="S2989" s="232"/>
      <c r="T2989" s="234"/>
      <c r="U2989" s="234"/>
      <c r="V2989" s="235"/>
      <c r="W2989" s="232"/>
      <c r="X2989" s="232"/>
      <c r="Y2989" s="235"/>
      <c r="Z2989" s="232"/>
      <c r="AA2989" s="232"/>
      <c r="AB2989" s="232"/>
      <c r="AC2989" s="232"/>
      <c r="AD2989" s="269"/>
    </row>
    <row r="2990" spans="2:30">
      <c r="B2990" s="66" t="e">
        <f>LEFT(VLOOKUP(K2990,'TCon08 al 2019-02-26'!$A$1:$H$68,6,0),6)</f>
        <v>#N/A</v>
      </c>
      <c r="C2990" s="66" t="e">
        <f t="shared" si="199"/>
        <v>#N/A</v>
      </c>
      <c r="D2990" s="66" t="e">
        <f>VLOOKUP(K2990,'TCon08 al 2019-02-26'!$A$1:$H$68,8,0)</f>
        <v>#N/A</v>
      </c>
      <c r="E2990" s="221">
        <f t="shared" si="200"/>
        <v>1900</v>
      </c>
      <c r="F2990" s="66">
        <f t="shared" si="201"/>
        <v>0</v>
      </c>
      <c r="G2990" s="10" t="str">
        <f t="shared" si="202"/>
        <v>19000</v>
      </c>
      <c r="H2990" s="232"/>
      <c r="I2990" s="232"/>
      <c r="J2990" s="232"/>
      <c r="K2990" s="232"/>
      <c r="L2990" s="232"/>
      <c r="M2990" s="233"/>
      <c r="N2990" s="241"/>
      <c r="O2990" s="241"/>
      <c r="P2990" s="242"/>
      <c r="Q2990" s="234"/>
      <c r="R2990" s="235"/>
      <c r="S2990" s="232"/>
      <c r="T2990" s="234"/>
      <c r="U2990" s="234"/>
      <c r="V2990" s="235"/>
      <c r="W2990" s="232"/>
      <c r="X2990" s="232"/>
      <c r="Y2990" s="235"/>
      <c r="Z2990" s="232"/>
      <c r="AA2990" s="232"/>
      <c r="AB2990" s="232"/>
      <c r="AC2990" s="232"/>
      <c r="AD2990" s="269"/>
    </row>
    <row r="2991" spans="2:30">
      <c r="B2991" s="66" t="e">
        <f>LEFT(VLOOKUP(K2991,'TCon08 al 2019-02-26'!$A$1:$H$68,6,0),6)</f>
        <v>#N/A</v>
      </c>
      <c r="C2991" s="66" t="e">
        <f t="shared" si="199"/>
        <v>#N/A</v>
      </c>
      <c r="D2991" s="66" t="e">
        <f>VLOOKUP(K2991,'TCon08 al 2019-02-26'!$A$1:$H$68,8,0)</f>
        <v>#N/A</v>
      </c>
      <c r="E2991" s="221">
        <f t="shared" si="200"/>
        <v>1900</v>
      </c>
      <c r="F2991" s="66">
        <f t="shared" si="201"/>
        <v>0</v>
      </c>
      <c r="G2991" s="10" t="str">
        <f t="shared" si="202"/>
        <v>19000</v>
      </c>
      <c r="H2991" s="232"/>
      <c r="I2991" s="232"/>
      <c r="J2991" s="232"/>
      <c r="K2991" s="232"/>
      <c r="L2991" s="232"/>
      <c r="M2991" s="233"/>
      <c r="N2991" s="241"/>
      <c r="O2991" s="241"/>
      <c r="P2991" s="242"/>
      <c r="Q2991" s="234"/>
      <c r="R2991" s="235"/>
      <c r="S2991" s="232"/>
      <c r="T2991" s="234"/>
      <c r="U2991" s="234"/>
      <c r="V2991" s="235"/>
      <c r="W2991" s="232"/>
      <c r="X2991" s="232"/>
      <c r="Y2991" s="235"/>
      <c r="Z2991" s="232"/>
      <c r="AA2991" s="232"/>
      <c r="AB2991" s="232"/>
      <c r="AC2991" s="232"/>
      <c r="AD2991" s="269"/>
    </row>
    <row r="2992" spans="2:30">
      <c r="B2992" s="66" t="e">
        <f>LEFT(VLOOKUP(K2992,'TCon08 al 2019-02-26'!$A$1:$H$68,6,0),6)</f>
        <v>#N/A</v>
      </c>
      <c r="C2992" s="66" t="e">
        <f t="shared" si="199"/>
        <v>#N/A</v>
      </c>
      <c r="D2992" s="66" t="e">
        <f>VLOOKUP(K2992,'TCon08 al 2019-02-26'!$A$1:$H$68,8,0)</f>
        <v>#N/A</v>
      </c>
      <c r="E2992" s="221">
        <f t="shared" si="200"/>
        <v>1900</v>
      </c>
      <c r="F2992" s="66">
        <f t="shared" si="201"/>
        <v>0</v>
      </c>
      <c r="G2992" s="10" t="str">
        <f t="shared" si="202"/>
        <v>19000</v>
      </c>
      <c r="H2992" s="232"/>
      <c r="I2992" s="232"/>
      <c r="J2992" s="232"/>
      <c r="K2992" s="232"/>
      <c r="L2992" s="232"/>
      <c r="M2992" s="233"/>
      <c r="N2992" s="241"/>
      <c r="O2992" s="241"/>
      <c r="P2992" s="242"/>
      <c r="Q2992" s="234"/>
      <c r="R2992" s="235"/>
      <c r="S2992" s="232"/>
      <c r="T2992" s="234"/>
      <c r="U2992" s="234"/>
      <c r="V2992" s="235"/>
      <c r="W2992" s="232"/>
      <c r="X2992" s="232"/>
      <c r="Y2992" s="235"/>
      <c r="Z2992" s="232"/>
      <c r="AA2992" s="232"/>
      <c r="AB2992" s="232"/>
      <c r="AC2992" s="232"/>
      <c r="AD2992" s="269"/>
    </row>
    <row r="2993" spans="2:30">
      <c r="B2993" s="66" t="e">
        <f>LEFT(VLOOKUP(K2993,'TCon08 al 2019-02-26'!$A$1:$H$68,6,0),6)</f>
        <v>#N/A</v>
      </c>
      <c r="C2993" s="66" t="e">
        <f t="shared" si="199"/>
        <v>#N/A</v>
      </c>
      <c r="D2993" s="66" t="e">
        <f>VLOOKUP(K2993,'TCon08 al 2019-02-26'!$A$1:$H$68,8,0)</f>
        <v>#N/A</v>
      </c>
      <c r="E2993" s="221">
        <f t="shared" si="200"/>
        <v>1900</v>
      </c>
      <c r="F2993" s="66">
        <f t="shared" si="201"/>
        <v>0</v>
      </c>
      <c r="G2993" s="10" t="str">
        <f t="shared" si="202"/>
        <v>19000</v>
      </c>
      <c r="H2993" s="232"/>
      <c r="I2993" s="232"/>
      <c r="J2993" s="232"/>
      <c r="K2993" s="232"/>
      <c r="L2993" s="232"/>
      <c r="M2993" s="233"/>
      <c r="N2993" s="241"/>
      <c r="O2993" s="241"/>
      <c r="P2993" s="242"/>
      <c r="Q2993" s="234"/>
      <c r="R2993" s="235"/>
      <c r="S2993" s="232"/>
      <c r="T2993" s="234"/>
      <c r="U2993" s="234"/>
      <c r="V2993" s="235"/>
      <c r="W2993" s="232"/>
      <c r="X2993" s="232"/>
      <c r="Y2993" s="235"/>
      <c r="Z2993" s="232"/>
      <c r="AA2993" s="232"/>
      <c r="AB2993" s="232"/>
      <c r="AC2993" s="232"/>
      <c r="AD2993" s="269"/>
    </row>
    <row r="2994" spans="2:30">
      <c r="B2994" s="66" t="e">
        <f>LEFT(VLOOKUP(K2994,'TCon08 al 2019-02-26'!$A$1:$H$68,6,0),6)</f>
        <v>#N/A</v>
      </c>
      <c r="C2994" s="66" t="e">
        <f t="shared" si="199"/>
        <v>#N/A</v>
      </c>
      <c r="D2994" s="66" t="e">
        <f>VLOOKUP(K2994,'TCon08 al 2019-02-26'!$A$1:$H$68,8,0)</f>
        <v>#N/A</v>
      </c>
      <c r="E2994" s="221">
        <f t="shared" si="200"/>
        <v>1900</v>
      </c>
      <c r="F2994" s="66">
        <f t="shared" si="201"/>
        <v>0</v>
      </c>
      <c r="G2994" s="10" t="str">
        <f t="shared" si="202"/>
        <v>19000</v>
      </c>
      <c r="H2994" s="232"/>
      <c r="I2994" s="232"/>
      <c r="J2994" s="232"/>
      <c r="K2994" s="232"/>
      <c r="L2994" s="232"/>
      <c r="M2994" s="233"/>
      <c r="N2994" s="241"/>
      <c r="O2994" s="241"/>
      <c r="P2994" s="242"/>
      <c r="Q2994" s="234"/>
      <c r="R2994" s="235"/>
      <c r="S2994" s="232"/>
      <c r="T2994" s="234"/>
      <c r="U2994" s="234"/>
      <c r="V2994" s="235"/>
      <c r="W2994" s="232"/>
      <c r="X2994" s="232"/>
      <c r="Y2994" s="235"/>
      <c r="Z2994" s="232"/>
      <c r="AA2994" s="232"/>
      <c r="AB2994" s="232"/>
      <c r="AC2994" s="232"/>
      <c r="AD2994" s="269"/>
    </row>
    <row r="2995" spans="2:30">
      <c r="B2995" s="66" t="e">
        <f>LEFT(VLOOKUP(K2995,'TCon08 al 2019-02-26'!$A$1:$H$68,6,0),6)</f>
        <v>#N/A</v>
      </c>
      <c r="C2995" s="66" t="e">
        <f t="shared" si="199"/>
        <v>#N/A</v>
      </c>
      <c r="D2995" s="66" t="e">
        <f>VLOOKUP(K2995,'TCon08 al 2019-02-26'!$A$1:$H$68,8,0)</f>
        <v>#N/A</v>
      </c>
      <c r="E2995" s="221">
        <f t="shared" si="200"/>
        <v>1900</v>
      </c>
      <c r="F2995" s="66">
        <f t="shared" si="201"/>
        <v>0</v>
      </c>
      <c r="G2995" s="10" t="str">
        <f t="shared" si="202"/>
        <v>19000</v>
      </c>
      <c r="H2995" s="232"/>
      <c r="I2995" s="232"/>
      <c r="J2995" s="232"/>
      <c r="K2995" s="232"/>
      <c r="L2995" s="232"/>
      <c r="M2995" s="233"/>
      <c r="N2995" s="241"/>
      <c r="O2995" s="241"/>
      <c r="P2995" s="242"/>
      <c r="Q2995" s="234"/>
      <c r="R2995" s="235"/>
      <c r="S2995" s="232"/>
      <c r="T2995" s="234"/>
      <c r="U2995" s="234"/>
      <c r="V2995" s="235"/>
      <c r="W2995" s="232"/>
      <c r="X2995" s="232"/>
      <c r="Y2995" s="235"/>
      <c r="Z2995" s="232"/>
      <c r="AA2995" s="232"/>
      <c r="AB2995" s="232"/>
      <c r="AC2995" s="232"/>
      <c r="AD2995" s="269"/>
    </row>
    <row r="2996" spans="2:30">
      <c r="B2996" s="66" t="e">
        <f>LEFT(VLOOKUP(K2996,'TCon08 al 2019-02-26'!$A$1:$H$68,6,0),6)</f>
        <v>#N/A</v>
      </c>
      <c r="C2996" s="66" t="e">
        <f t="shared" si="199"/>
        <v>#N/A</v>
      </c>
      <c r="D2996" s="66" t="e">
        <f>VLOOKUP(K2996,'TCon08 al 2019-02-26'!$A$1:$H$68,8,0)</f>
        <v>#N/A</v>
      </c>
      <c r="E2996" s="221">
        <f t="shared" si="200"/>
        <v>1900</v>
      </c>
      <c r="F2996" s="66">
        <f t="shared" si="201"/>
        <v>0</v>
      </c>
      <c r="G2996" s="10" t="str">
        <f t="shared" si="202"/>
        <v>19000</v>
      </c>
      <c r="H2996" s="232"/>
      <c r="I2996" s="232"/>
      <c r="J2996" s="232"/>
      <c r="K2996" s="232"/>
      <c r="L2996" s="232"/>
      <c r="M2996" s="233"/>
      <c r="N2996" s="241"/>
      <c r="O2996" s="241"/>
      <c r="P2996" s="242"/>
      <c r="Q2996" s="234"/>
      <c r="R2996" s="235"/>
      <c r="S2996" s="232"/>
      <c r="T2996" s="234"/>
      <c r="U2996" s="234"/>
      <c r="V2996" s="235"/>
      <c r="W2996" s="232"/>
      <c r="X2996" s="232"/>
      <c r="Y2996" s="235"/>
      <c r="Z2996" s="232"/>
      <c r="AA2996" s="232"/>
      <c r="AB2996" s="232"/>
      <c r="AC2996" s="232"/>
      <c r="AD2996" s="269"/>
    </row>
    <row r="2997" spans="2:30">
      <c r="B2997" s="66" t="e">
        <f>LEFT(VLOOKUP(K2997,'TCon08 al 2019-02-26'!$A$1:$H$68,6,0),6)</f>
        <v>#N/A</v>
      </c>
      <c r="C2997" s="66" t="e">
        <f t="shared" si="199"/>
        <v>#N/A</v>
      </c>
      <c r="D2997" s="66" t="e">
        <f>VLOOKUP(K2997,'TCon08 al 2019-02-26'!$A$1:$H$68,8,0)</f>
        <v>#N/A</v>
      </c>
      <c r="E2997" s="221">
        <f t="shared" si="200"/>
        <v>1900</v>
      </c>
      <c r="F2997" s="66">
        <f t="shared" si="201"/>
        <v>0</v>
      </c>
      <c r="G2997" s="10" t="str">
        <f t="shared" si="202"/>
        <v>19000</v>
      </c>
      <c r="H2997" s="232"/>
      <c r="I2997" s="232"/>
      <c r="J2997" s="232"/>
      <c r="K2997" s="232"/>
      <c r="L2997" s="232"/>
      <c r="M2997" s="233"/>
      <c r="N2997" s="241"/>
      <c r="O2997" s="241"/>
      <c r="P2997" s="242"/>
      <c r="Q2997" s="234"/>
      <c r="R2997" s="235"/>
      <c r="S2997" s="232"/>
      <c r="T2997" s="234"/>
      <c r="U2997" s="234"/>
      <c r="V2997" s="235"/>
      <c r="W2997" s="232"/>
      <c r="X2997" s="232"/>
      <c r="Y2997" s="235"/>
      <c r="Z2997" s="232"/>
      <c r="AA2997" s="232"/>
      <c r="AB2997" s="232"/>
      <c r="AC2997" s="232"/>
      <c r="AD2997" s="269"/>
    </row>
    <row r="2998" spans="2:30">
      <c r="B2998" s="66" t="e">
        <f>LEFT(VLOOKUP(K2998,'TCon08 al 2019-02-26'!$A$1:$H$68,6,0),6)</f>
        <v>#N/A</v>
      </c>
      <c r="C2998" s="66" t="e">
        <f t="shared" si="199"/>
        <v>#N/A</v>
      </c>
      <c r="D2998" s="66" t="e">
        <f>VLOOKUP(K2998,'TCon08 al 2019-02-26'!$A$1:$H$68,8,0)</f>
        <v>#N/A</v>
      </c>
      <c r="E2998" s="221">
        <f t="shared" si="200"/>
        <v>1900</v>
      </c>
      <c r="F2998" s="66">
        <f t="shared" si="201"/>
        <v>0</v>
      </c>
      <c r="G2998" s="10" t="str">
        <f t="shared" si="202"/>
        <v>19000</v>
      </c>
      <c r="H2998" s="232"/>
      <c r="I2998" s="232"/>
      <c r="J2998" s="232"/>
      <c r="K2998" s="232"/>
      <c r="L2998" s="232"/>
      <c r="M2998" s="233"/>
      <c r="N2998" s="241"/>
      <c r="O2998" s="241"/>
      <c r="P2998" s="242"/>
      <c r="Q2998" s="234"/>
      <c r="R2998" s="235"/>
      <c r="S2998" s="232"/>
      <c r="T2998" s="234"/>
      <c r="U2998" s="234"/>
      <c r="V2998" s="235"/>
      <c r="W2998" s="232"/>
      <c r="X2998" s="232"/>
      <c r="Y2998" s="235"/>
      <c r="Z2998" s="232"/>
      <c r="AA2998" s="232"/>
      <c r="AB2998" s="232"/>
      <c r="AC2998" s="232"/>
      <c r="AD2998" s="269"/>
    </row>
    <row r="2999" spans="2:30">
      <c r="B2999" s="66" t="e">
        <f>LEFT(VLOOKUP(K2999,'TCon08 al 2019-02-26'!$A$1:$H$68,6,0),6)</f>
        <v>#N/A</v>
      </c>
      <c r="C2999" s="66" t="e">
        <f t="shared" ref="C2999:C3062" si="203">CONCATENATE(MID(B2999,1,1),".",MID(B2999,2,1),".",MID(B2999,3,2),".",MID(B2999,5,2))</f>
        <v>#N/A</v>
      </c>
      <c r="D2999" s="66" t="e">
        <f>VLOOKUP(K2999,'TCon08 al 2019-02-26'!$A$1:$H$68,8,0)</f>
        <v>#N/A</v>
      </c>
      <c r="E2999" s="221">
        <f t="shared" ref="E2999:E3062" si="204">YEAR(J2999)</f>
        <v>1900</v>
      </c>
      <c r="F2999" s="66">
        <f t="shared" si="201"/>
        <v>0</v>
      </c>
      <c r="G2999" s="10" t="str">
        <f t="shared" si="202"/>
        <v>19000</v>
      </c>
      <c r="H2999" s="232"/>
      <c r="I2999" s="232"/>
      <c r="J2999" s="232"/>
      <c r="K2999" s="232"/>
      <c r="L2999" s="232"/>
      <c r="M2999" s="233"/>
      <c r="N2999" s="241"/>
      <c r="O2999" s="241"/>
      <c r="P2999" s="242"/>
      <c r="Q2999" s="234"/>
      <c r="R2999" s="235"/>
      <c r="S2999" s="232"/>
      <c r="T2999" s="234"/>
      <c r="U2999" s="234"/>
      <c r="V2999" s="235"/>
      <c r="W2999" s="232"/>
      <c r="X2999" s="232"/>
      <c r="Y2999" s="235"/>
      <c r="Z2999" s="232"/>
      <c r="AA2999" s="232"/>
      <c r="AB2999" s="232"/>
      <c r="AC2999" s="232"/>
      <c r="AD2999" s="269"/>
    </row>
    <row r="3000" spans="2:30">
      <c r="B3000" s="66" t="e">
        <f>LEFT(VLOOKUP(K3000,'TCon08 al 2019-02-26'!$A$1:$H$68,6,0),6)</f>
        <v>#N/A</v>
      </c>
      <c r="C3000" s="66" t="e">
        <f t="shared" si="203"/>
        <v>#N/A</v>
      </c>
      <c r="D3000" s="66" t="e">
        <f>VLOOKUP(K3000,'TCon08 al 2019-02-26'!$A$1:$H$68,8,0)</f>
        <v>#N/A</v>
      </c>
      <c r="E3000" s="221">
        <f t="shared" si="204"/>
        <v>1900</v>
      </c>
      <c r="F3000" s="66">
        <f t="shared" si="201"/>
        <v>0</v>
      </c>
      <c r="G3000" s="10" t="str">
        <f t="shared" si="202"/>
        <v>19000</v>
      </c>
      <c r="H3000" s="232"/>
      <c r="I3000" s="232"/>
      <c r="J3000" s="232"/>
      <c r="K3000" s="232"/>
      <c r="L3000" s="232"/>
      <c r="M3000" s="233"/>
      <c r="N3000" s="241"/>
      <c r="O3000" s="241"/>
      <c r="P3000" s="242"/>
      <c r="Q3000" s="234"/>
      <c r="R3000" s="235"/>
      <c r="S3000" s="232"/>
      <c r="T3000" s="234"/>
      <c r="U3000" s="234"/>
      <c r="V3000" s="235"/>
      <c r="W3000" s="232"/>
      <c r="X3000" s="232"/>
      <c r="Y3000" s="235"/>
      <c r="Z3000" s="232"/>
      <c r="AA3000" s="232"/>
      <c r="AB3000" s="232"/>
      <c r="AC3000" s="232"/>
      <c r="AD3000" s="269"/>
    </row>
    <row r="3001" spans="2:30">
      <c r="B3001" s="66" t="e">
        <f>LEFT(VLOOKUP(K3001,'TCon08 al 2019-02-26'!$A$1:$H$68,6,0),6)</f>
        <v>#N/A</v>
      </c>
      <c r="C3001" s="66" t="e">
        <f t="shared" si="203"/>
        <v>#N/A</v>
      </c>
      <c r="D3001" s="66" t="e">
        <f>VLOOKUP(K3001,'TCon08 al 2019-02-26'!$A$1:$H$68,8,0)</f>
        <v>#N/A</v>
      </c>
      <c r="E3001" s="221">
        <f t="shared" si="204"/>
        <v>1900</v>
      </c>
      <c r="F3001" s="66">
        <f t="shared" si="201"/>
        <v>0</v>
      </c>
      <c r="G3001" s="10" t="str">
        <f t="shared" si="202"/>
        <v>19000</v>
      </c>
      <c r="H3001" s="232"/>
      <c r="I3001" s="232"/>
      <c r="J3001" s="232"/>
      <c r="K3001" s="232"/>
      <c r="L3001" s="232"/>
      <c r="M3001" s="233"/>
      <c r="N3001" s="241"/>
      <c r="O3001" s="241"/>
      <c r="P3001" s="242"/>
      <c r="Q3001" s="234"/>
      <c r="R3001" s="235"/>
      <c r="S3001" s="232"/>
      <c r="T3001" s="234"/>
      <c r="U3001" s="234"/>
      <c r="V3001" s="235"/>
      <c r="W3001" s="232"/>
      <c r="X3001" s="232"/>
      <c r="Y3001" s="235"/>
      <c r="Z3001" s="232"/>
      <c r="AA3001" s="232"/>
      <c r="AB3001" s="232"/>
      <c r="AC3001" s="232"/>
      <c r="AD3001" s="269"/>
    </row>
    <row r="3002" spans="2:30">
      <c r="B3002" s="66" t="e">
        <f>LEFT(VLOOKUP(K3002,'TCon08 al 2019-02-26'!$A$1:$H$68,6,0),6)</f>
        <v>#N/A</v>
      </c>
      <c r="C3002" s="66" t="e">
        <f t="shared" si="203"/>
        <v>#N/A</v>
      </c>
      <c r="D3002" s="66" t="e">
        <f>VLOOKUP(K3002,'TCon08 al 2019-02-26'!$A$1:$H$68,8,0)</f>
        <v>#N/A</v>
      </c>
      <c r="E3002" s="221">
        <f t="shared" si="204"/>
        <v>1900</v>
      </c>
      <c r="F3002" s="66">
        <f t="shared" si="201"/>
        <v>0</v>
      </c>
      <c r="G3002" s="10" t="str">
        <f t="shared" si="202"/>
        <v>19000</v>
      </c>
      <c r="H3002" s="232"/>
      <c r="I3002" s="232"/>
      <c r="J3002" s="232"/>
      <c r="K3002" s="232"/>
      <c r="L3002" s="232"/>
      <c r="M3002" s="233"/>
      <c r="N3002" s="241"/>
      <c r="O3002" s="241"/>
      <c r="P3002" s="242"/>
      <c r="Q3002" s="234"/>
      <c r="R3002" s="235"/>
      <c r="S3002" s="232"/>
      <c r="T3002" s="234"/>
      <c r="U3002" s="234"/>
      <c r="V3002" s="235"/>
      <c r="W3002" s="232"/>
      <c r="X3002" s="232"/>
      <c r="Y3002" s="235"/>
      <c r="Z3002" s="232"/>
      <c r="AA3002" s="232"/>
      <c r="AB3002" s="232"/>
      <c r="AC3002" s="232"/>
      <c r="AD3002" s="269"/>
    </row>
    <row r="3003" spans="2:30">
      <c r="B3003" s="66" t="e">
        <f>LEFT(VLOOKUP(K3003,'TCon08 al 2019-02-26'!$A$1:$H$68,6,0),6)</f>
        <v>#N/A</v>
      </c>
      <c r="C3003" s="66" t="e">
        <f t="shared" si="203"/>
        <v>#N/A</v>
      </c>
      <c r="D3003" s="66" t="e">
        <f>VLOOKUP(K3003,'TCon08 al 2019-02-26'!$A$1:$H$68,8,0)</f>
        <v>#N/A</v>
      </c>
      <c r="E3003" s="221">
        <f t="shared" si="204"/>
        <v>1900</v>
      </c>
      <c r="F3003" s="66">
        <f t="shared" si="201"/>
        <v>0</v>
      </c>
      <c r="G3003" s="10" t="str">
        <f t="shared" si="202"/>
        <v>19000</v>
      </c>
      <c r="H3003" s="232"/>
      <c r="I3003" s="232"/>
      <c r="J3003" s="232"/>
      <c r="K3003" s="232"/>
      <c r="L3003" s="232"/>
      <c r="M3003" s="233"/>
      <c r="N3003" s="241"/>
      <c r="O3003" s="241"/>
      <c r="P3003" s="242"/>
      <c r="Q3003" s="234"/>
      <c r="R3003" s="235"/>
      <c r="S3003" s="232"/>
      <c r="T3003" s="234"/>
      <c r="U3003" s="234"/>
      <c r="V3003" s="235"/>
      <c r="W3003" s="232"/>
      <c r="X3003" s="232"/>
      <c r="Y3003" s="235"/>
      <c r="Z3003" s="232"/>
      <c r="AA3003" s="232"/>
      <c r="AB3003" s="232"/>
      <c r="AC3003" s="232"/>
      <c r="AD3003" s="269"/>
    </row>
    <row r="3004" spans="2:30">
      <c r="B3004" s="66" t="e">
        <f>LEFT(VLOOKUP(K3004,'TCon08 al 2019-02-26'!$A$1:$H$68,6,0),6)</f>
        <v>#N/A</v>
      </c>
      <c r="C3004" s="66" t="e">
        <f t="shared" si="203"/>
        <v>#N/A</v>
      </c>
      <c r="D3004" s="66" t="e">
        <f>VLOOKUP(K3004,'TCon08 al 2019-02-26'!$A$1:$H$68,8,0)</f>
        <v>#N/A</v>
      </c>
      <c r="E3004" s="221">
        <f t="shared" si="204"/>
        <v>1900</v>
      </c>
      <c r="F3004" s="66">
        <f t="shared" si="201"/>
        <v>0</v>
      </c>
      <c r="G3004" s="10" t="str">
        <f t="shared" si="202"/>
        <v>19000</v>
      </c>
      <c r="H3004" s="232"/>
      <c r="I3004" s="232"/>
      <c r="J3004" s="232"/>
      <c r="K3004" s="232"/>
      <c r="L3004" s="232"/>
      <c r="M3004" s="233"/>
      <c r="N3004" s="241"/>
      <c r="O3004" s="241"/>
      <c r="P3004" s="242"/>
      <c r="Q3004" s="234"/>
      <c r="R3004" s="235"/>
      <c r="S3004" s="232"/>
      <c r="T3004" s="234"/>
      <c r="U3004" s="234"/>
      <c r="V3004" s="235"/>
      <c r="W3004" s="232"/>
      <c r="X3004" s="232"/>
      <c r="Y3004" s="235"/>
      <c r="Z3004" s="232"/>
      <c r="AA3004" s="232"/>
      <c r="AB3004" s="232"/>
      <c r="AC3004" s="232"/>
      <c r="AD3004" s="269"/>
    </row>
    <row r="3005" spans="2:30">
      <c r="B3005" s="66" t="e">
        <f>LEFT(VLOOKUP(K3005,'TCon08 al 2019-02-26'!$A$1:$H$68,6,0),6)</f>
        <v>#N/A</v>
      </c>
      <c r="C3005" s="66" t="e">
        <f t="shared" si="203"/>
        <v>#N/A</v>
      </c>
      <c r="D3005" s="66" t="e">
        <f>VLOOKUP(K3005,'TCon08 al 2019-02-26'!$A$1:$H$68,8,0)</f>
        <v>#N/A</v>
      </c>
      <c r="E3005" s="221">
        <f t="shared" si="204"/>
        <v>1900</v>
      </c>
      <c r="F3005" s="66">
        <f t="shared" si="201"/>
        <v>0</v>
      </c>
      <c r="G3005" s="10" t="str">
        <f t="shared" si="202"/>
        <v>19000</v>
      </c>
      <c r="H3005" s="232"/>
      <c r="I3005" s="232"/>
      <c r="J3005" s="232"/>
      <c r="K3005" s="232"/>
      <c r="L3005" s="232"/>
      <c r="M3005" s="233"/>
      <c r="N3005" s="241"/>
      <c r="O3005" s="241"/>
      <c r="P3005" s="242"/>
      <c r="Q3005" s="234"/>
      <c r="R3005" s="235"/>
      <c r="S3005" s="232"/>
      <c r="T3005" s="234"/>
      <c r="U3005" s="234"/>
      <c r="V3005" s="235"/>
      <c r="W3005" s="232"/>
      <c r="X3005" s="232"/>
      <c r="Y3005" s="235"/>
      <c r="Z3005" s="232"/>
      <c r="AA3005" s="232"/>
      <c r="AB3005" s="232"/>
      <c r="AC3005" s="232"/>
      <c r="AD3005" s="269"/>
    </row>
    <row r="3006" spans="2:30">
      <c r="B3006" s="66" t="e">
        <f>LEFT(VLOOKUP(K3006,'TCon08 al 2019-02-26'!$A$1:$H$68,6,0),6)</f>
        <v>#N/A</v>
      </c>
      <c r="C3006" s="66" t="e">
        <f t="shared" si="203"/>
        <v>#N/A</v>
      </c>
      <c r="D3006" s="66" t="e">
        <f>VLOOKUP(K3006,'TCon08 al 2019-02-26'!$A$1:$H$68,8,0)</f>
        <v>#N/A</v>
      </c>
      <c r="E3006" s="221">
        <f t="shared" si="204"/>
        <v>1900</v>
      </c>
      <c r="F3006" s="66">
        <f t="shared" si="201"/>
        <v>0</v>
      </c>
      <c r="G3006" s="10" t="str">
        <f t="shared" si="202"/>
        <v>19000</v>
      </c>
      <c r="H3006" s="232"/>
      <c r="I3006" s="232"/>
      <c r="J3006" s="232"/>
      <c r="K3006" s="232"/>
      <c r="L3006" s="232"/>
      <c r="M3006" s="233"/>
      <c r="N3006" s="241"/>
      <c r="O3006" s="241"/>
      <c r="P3006" s="242"/>
      <c r="Q3006" s="234"/>
      <c r="R3006" s="235"/>
      <c r="S3006" s="232"/>
      <c r="T3006" s="234"/>
      <c r="U3006" s="234"/>
      <c r="V3006" s="235"/>
      <c r="W3006" s="232"/>
      <c r="X3006" s="232"/>
      <c r="Y3006" s="235"/>
      <c r="Z3006" s="232"/>
      <c r="AA3006" s="232"/>
      <c r="AB3006" s="232"/>
      <c r="AC3006" s="232"/>
      <c r="AD3006" s="269"/>
    </row>
    <row r="3007" spans="2:30">
      <c r="B3007" s="66" t="e">
        <f>LEFT(VLOOKUP(K3007,'TCon08 al 2019-02-26'!$A$1:$H$68,6,0),6)</f>
        <v>#N/A</v>
      </c>
      <c r="C3007" s="66" t="e">
        <f t="shared" si="203"/>
        <v>#N/A</v>
      </c>
      <c r="D3007" s="66" t="e">
        <f>VLOOKUP(K3007,'TCon08 al 2019-02-26'!$A$1:$H$68,8,0)</f>
        <v>#N/A</v>
      </c>
      <c r="E3007" s="221">
        <f t="shared" si="204"/>
        <v>1900</v>
      </c>
      <c r="F3007" s="66">
        <f t="shared" si="201"/>
        <v>0</v>
      </c>
      <c r="G3007" s="10" t="str">
        <f t="shared" si="202"/>
        <v>19000</v>
      </c>
      <c r="H3007" s="232"/>
      <c r="I3007" s="232"/>
      <c r="J3007" s="232"/>
      <c r="K3007" s="232"/>
      <c r="L3007" s="232"/>
      <c r="M3007" s="233"/>
      <c r="N3007" s="241"/>
      <c r="O3007" s="241"/>
      <c r="P3007" s="242"/>
      <c r="Q3007" s="234"/>
      <c r="R3007" s="235"/>
      <c r="S3007" s="232"/>
      <c r="T3007" s="234"/>
      <c r="U3007" s="234"/>
      <c r="V3007" s="235"/>
      <c r="W3007" s="232"/>
      <c r="X3007" s="232"/>
      <c r="Y3007" s="235"/>
      <c r="Z3007" s="232"/>
      <c r="AA3007" s="232"/>
      <c r="AB3007" s="232"/>
      <c r="AC3007" s="232"/>
      <c r="AD3007" s="269"/>
    </row>
    <row r="3008" spans="2:30">
      <c r="B3008" s="66" t="e">
        <f>LEFT(VLOOKUP(K3008,'TCon08 al 2019-02-26'!$A$1:$H$68,6,0),6)</f>
        <v>#N/A</v>
      </c>
      <c r="C3008" s="66" t="e">
        <f t="shared" si="203"/>
        <v>#N/A</v>
      </c>
      <c r="D3008" s="66" t="e">
        <f>VLOOKUP(K3008,'TCon08 al 2019-02-26'!$A$1:$H$68,8,0)</f>
        <v>#N/A</v>
      </c>
      <c r="E3008" s="221">
        <f t="shared" si="204"/>
        <v>1900</v>
      </c>
      <c r="F3008" s="66">
        <f t="shared" si="201"/>
        <v>0</v>
      </c>
      <c r="G3008" s="10" t="str">
        <f t="shared" si="202"/>
        <v>19000</v>
      </c>
      <c r="H3008" s="232"/>
      <c r="I3008" s="232"/>
      <c r="J3008" s="232"/>
      <c r="K3008" s="232"/>
      <c r="L3008" s="232"/>
      <c r="M3008" s="233"/>
      <c r="N3008" s="241"/>
      <c r="O3008" s="241"/>
      <c r="P3008" s="242"/>
      <c r="Q3008" s="234"/>
      <c r="R3008" s="235"/>
      <c r="S3008" s="232"/>
      <c r="T3008" s="234"/>
      <c r="U3008" s="234"/>
      <c r="V3008" s="235"/>
      <c r="W3008" s="232"/>
      <c r="X3008" s="232"/>
      <c r="Y3008" s="235"/>
      <c r="Z3008" s="232"/>
      <c r="AA3008" s="232"/>
      <c r="AB3008" s="232"/>
      <c r="AC3008" s="232"/>
      <c r="AD3008" s="269"/>
    </row>
    <row r="3009" spans="2:30">
      <c r="B3009" s="66" t="e">
        <f>LEFT(VLOOKUP(K3009,'TCon08 al 2019-02-26'!$A$1:$H$68,6,0),6)</f>
        <v>#N/A</v>
      </c>
      <c r="C3009" s="66" t="e">
        <f t="shared" si="203"/>
        <v>#N/A</v>
      </c>
      <c r="D3009" s="66" t="e">
        <f>VLOOKUP(K3009,'TCon08 al 2019-02-26'!$A$1:$H$68,8,0)</f>
        <v>#N/A</v>
      </c>
      <c r="E3009" s="221">
        <f t="shared" si="204"/>
        <v>1900</v>
      </c>
      <c r="F3009" s="66">
        <f t="shared" si="201"/>
        <v>0</v>
      </c>
      <c r="G3009" s="10" t="str">
        <f t="shared" si="202"/>
        <v>19000</v>
      </c>
      <c r="H3009" s="232"/>
      <c r="I3009" s="232"/>
      <c r="J3009" s="232"/>
      <c r="K3009" s="232"/>
      <c r="L3009" s="232"/>
      <c r="M3009" s="233"/>
      <c r="N3009" s="241"/>
      <c r="O3009" s="241"/>
      <c r="P3009" s="242"/>
      <c r="Q3009" s="234"/>
      <c r="R3009" s="235"/>
      <c r="S3009" s="232"/>
      <c r="T3009" s="234"/>
      <c r="U3009" s="234"/>
      <c r="V3009" s="235"/>
      <c r="W3009" s="232"/>
      <c r="X3009" s="232"/>
      <c r="Y3009" s="235"/>
      <c r="Z3009" s="232"/>
      <c r="AA3009" s="232"/>
      <c r="AB3009" s="232"/>
      <c r="AC3009" s="232"/>
      <c r="AD3009" s="269"/>
    </row>
    <row r="3010" spans="2:30">
      <c r="B3010" s="66" t="e">
        <f>LEFT(VLOOKUP(K3010,'TCon08 al 2019-02-26'!$A$1:$H$68,6,0),6)</f>
        <v>#N/A</v>
      </c>
      <c r="C3010" s="66" t="e">
        <f t="shared" si="203"/>
        <v>#N/A</v>
      </c>
      <c r="D3010" s="66" t="e">
        <f>VLOOKUP(K3010,'TCon08 al 2019-02-26'!$A$1:$H$68,8,0)</f>
        <v>#N/A</v>
      </c>
      <c r="E3010" s="221">
        <f t="shared" si="204"/>
        <v>1900</v>
      </c>
      <c r="F3010" s="66">
        <f t="shared" si="201"/>
        <v>0</v>
      </c>
      <c r="G3010" s="10" t="str">
        <f t="shared" si="202"/>
        <v>19000</v>
      </c>
      <c r="H3010" s="232"/>
      <c r="I3010" s="232"/>
      <c r="J3010" s="232"/>
      <c r="K3010" s="232"/>
      <c r="L3010" s="232"/>
      <c r="M3010" s="233"/>
      <c r="N3010" s="241"/>
      <c r="O3010" s="241"/>
      <c r="P3010" s="242"/>
      <c r="Q3010" s="234"/>
      <c r="R3010" s="235"/>
      <c r="S3010" s="232"/>
      <c r="T3010" s="234"/>
      <c r="U3010" s="234"/>
      <c r="V3010" s="235"/>
      <c r="W3010" s="232"/>
      <c r="X3010" s="232"/>
      <c r="Y3010" s="235"/>
      <c r="Z3010" s="232"/>
      <c r="AA3010" s="232"/>
      <c r="AB3010" s="232"/>
      <c r="AC3010" s="232"/>
      <c r="AD3010" s="269"/>
    </row>
    <row r="3011" spans="2:30">
      <c r="B3011" s="66" t="e">
        <f>LEFT(VLOOKUP(K3011,'TCon08 al 2019-02-26'!$A$1:$H$68,6,0),6)</f>
        <v>#N/A</v>
      </c>
      <c r="C3011" s="66" t="e">
        <f t="shared" si="203"/>
        <v>#N/A</v>
      </c>
      <c r="D3011" s="66" t="e">
        <f>VLOOKUP(K3011,'TCon08 al 2019-02-26'!$A$1:$H$68,8,0)</f>
        <v>#N/A</v>
      </c>
      <c r="E3011" s="221">
        <f t="shared" si="204"/>
        <v>1900</v>
      </c>
      <c r="F3011" s="66">
        <f t="shared" si="201"/>
        <v>0</v>
      </c>
      <c r="G3011" s="10" t="str">
        <f t="shared" si="202"/>
        <v>19000</v>
      </c>
      <c r="H3011" s="232"/>
      <c r="I3011" s="232"/>
      <c r="J3011" s="232"/>
      <c r="K3011" s="232"/>
      <c r="L3011" s="232"/>
      <c r="M3011" s="233"/>
      <c r="N3011" s="241"/>
      <c r="O3011" s="241"/>
      <c r="P3011" s="242"/>
      <c r="Q3011" s="234"/>
      <c r="R3011" s="235"/>
      <c r="S3011" s="232"/>
      <c r="T3011" s="234"/>
      <c r="U3011" s="234"/>
      <c r="V3011" s="235"/>
      <c r="W3011" s="232"/>
      <c r="X3011" s="232"/>
      <c r="Y3011" s="235"/>
      <c r="Z3011" s="232"/>
      <c r="AA3011" s="232"/>
      <c r="AB3011" s="232"/>
      <c r="AC3011" s="232"/>
      <c r="AD3011" s="269"/>
    </row>
    <row r="3012" spans="2:30">
      <c r="B3012" s="66" t="e">
        <f>LEFT(VLOOKUP(K3012,'TCon08 al 2019-02-26'!$A$1:$H$68,6,0),6)</f>
        <v>#N/A</v>
      </c>
      <c r="C3012" s="66" t="e">
        <f t="shared" si="203"/>
        <v>#N/A</v>
      </c>
      <c r="D3012" s="66" t="e">
        <f>VLOOKUP(K3012,'TCon08 al 2019-02-26'!$A$1:$H$68,8,0)</f>
        <v>#N/A</v>
      </c>
      <c r="E3012" s="221">
        <f t="shared" si="204"/>
        <v>1900</v>
      </c>
      <c r="F3012" s="66">
        <f t="shared" si="201"/>
        <v>0</v>
      </c>
      <c r="G3012" s="10" t="str">
        <f t="shared" si="202"/>
        <v>19000</v>
      </c>
      <c r="H3012" s="232"/>
      <c r="I3012" s="232"/>
      <c r="J3012" s="232"/>
      <c r="K3012" s="232"/>
      <c r="L3012" s="232"/>
      <c r="M3012" s="233"/>
      <c r="N3012" s="241"/>
      <c r="O3012" s="241"/>
      <c r="P3012" s="242"/>
      <c r="Q3012" s="234"/>
      <c r="R3012" s="235"/>
      <c r="S3012" s="232"/>
      <c r="T3012" s="234"/>
      <c r="U3012" s="234"/>
      <c r="V3012" s="235"/>
      <c r="W3012" s="232"/>
      <c r="X3012" s="232"/>
      <c r="Y3012" s="235"/>
      <c r="Z3012" s="232"/>
      <c r="AA3012" s="232"/>
      <c r="AB3012" s="232"/>
      <c r="AC3012" s="232"/>
      <c r="AD3012" s="269"/>
    </row>
    <row r="3013" spans="2:30">
      <c r="B3013" s="66" t="e">
        <f>LEFT(VLOOKUP(K3013,'TCon08 al 2019-02-26'!$A$1:$H$68,6,0),6)</f>
        <v>#N/A</v>
      </c>
      <c r="C3013" s="66" t="e">
        <f t="shared" si="203"/>
        <v>#N/A</v>
      </c>
      <c r="D3013" s="66" t="e">
        <f>VLOOKUP(K3013,'TCon08 al 2019-02-26'!$A$1:$H$68,8,0)</f>
        <v>#N/A</v>
      </c>
      <c r="E3013" s="221">
        <f t="shared" si="204"/>
        <v>1900</v>
      </c>
      <c r="F3013" s="66">
        <f t="shared" ref="F3013:F3076" si="205">+IF(J3013=0,0,MONTH(J3013))</f>
        <v>0</v>
      </c>
      <c r="G3013" s="10" t="str">
        <f t="shared" ref="G3013:G3076" si="206">+E3013&amp;F3013</f>
        <v>19000</v>
      </c>
      <c r="H3013" s="232"/>
      <c r="I3013" s="232"/>
      <c r="J3013" s="232"/>
      <c r="K3013" s="232"/>
      <c r="L3013" s="232"/>
      <c r="M3013" s="233"/>
      <c r="N3013" s="241"/>
      <c r="O3013" s="241"/>
      <c r="P3013" s="242"/>
      <c r="Q3013" s="234"/>
      <c r="R3013" s="235"/>
      <c r="S3013" s="232"/>
      <c r="T3013" s="234"/>
      <c r="U3013" s="234"/>
      <c r="V3013" s="235"/>
      <c r="W3013" s="232"/>
      <c r="X3013" s="232"/>
      <c r="Y3013" s="235"/>
      <c r="Z3013" s="232"/>
      <c r="AA3013" s="232"/>
      <c r="AB3013" s="232"/>
      <c r="AC3013" s="232"/>
      <c r="AD3013" s="269"/>
    </row>
    <row r="3014" spans="2:30">
      <c r="B3014" s="66" t="e">
        <f>LEFT(VLOOKUP(K3014,'TCon08 al 2019-02-26'!$A$1:$H$68,6,0),6)</f>
        <v>#N/A</v>
      </c>
      <c r="C3014" s="66" t="e">
        <f t="shared" si="203"/>
        <v>#N/A</v>
      </c>
      <c r="D3014" s="66" t="e">
        <f>VLOOKUP(K3014,'TCon08 al 2019-02-26'!$A$1:$H$68,8,0)</f>
        <v>#N/A</v>
      </c>
      <c r="E3014" s="221">
        <f t="shared" si="204"/>
        <v>1900</v>
      </c>
      <c r="F3014" s="66">
        <f t="shared" si="205"/>
        <v>0</v>
      </c>
      <c r="G3014" s="10" t="str">
        <f t="shared" si="206"/>
        <v>19000</v>
      </c>
      <c r="H3014" s="244"/>
      <c r="I3014" s="244"/>
      <c r="J3014" s="244"/>
      <c r="K3014" s="244"/>
      <c r="L3014" s="244"/>
      <c r="M3014" s="245"/>
      <c r="N3014" s="246"/>
      <c r="O3014" s="246"/>
      <c r="P3014" s="247"/>
      <c r="Q3014" s="234"/>
      <c r="R3014" s="235"/>
      <c r="S3014" s="232"/>
      <c r="T3014" s="234"/>
      <c r="U3014" s="234"/>
      <c r="V3014" s="235"/>
      <c r="W3014" s="232"/>
      <c r="X3014" s="232"/>
      <c r="Y3014" s="235"/>
      <c r="Z3014" s="232"/>
      <c r="AA3014" s="232"/>
      <c r="AB3014" s="232"/>
      <c r="AC3014" s="232"/>
      <c r="AD3014" s="269"/>
    </row>
    <row r="3015" spans="2:30">
      <c r="B3015" s="66" t="e">
        <f>LEFT(VLOOKUP(K3015,'TCon08 al 2019-02-26'!$A$1:$H$68,6,0),6)</f>
        <v>#N/A</v>
      </c>
      <c r="C3015" s="66" t="e">
        <f t="shared" si="203"/>
        <v>#N/A</v>
      </c>
      <c r="D3015" s="66" t="e">
        <f>VLOOKUP(K3015,'TCon08 al 2019-02-26'!$A$1:$H$68,8,0)</f>
        <v>#N/A</v>
      </c>
      <c r="E3015" s="221">
        <f t="shared" si="204"/>
        <v>1900</v>
      </c>
      <c r="F3015" s="66">
        <f t="shared" si="205"/>
        <v>0</v>
      </c>
      <c r="G3015" s="10" t="str">
        <f t="shared" si="206"/>
        <v>19000</v>
      </c>
      <c r="H3015" s="232"/>
      <c r="I3015" s="232"/>
      <c r="J3015" s="232"/>
      <c r="K3015" s="232"/>
      <c r="L3015" s="232"/>
      <c r="M3015" s="233"/>
      <c r="N3015" s="241"/>
      <c r="O3015" s="241"/>
      <c r="P3015" s="242"/>
      <c r="Q3015" s="234"/>
      <c r="R3015" s="235"/>
      <c r="S3015" s="232"/>
      <c r="T3015" s="234"/>
      <c r="U3015" s="234"/>
      <c r="V3015" s="235"/>
      <c r="W3015" s="232"/>
      <c r="X3015" s="232"/>
      <c r="Y3015" s="235"/>
      <c r="Z3015" s="232"/>
      <c r="AA3015" s="232"/>
      <c r="AB3015" s="232"/>
      <c r="AC3015" s="232"/>
      <c r="AD3015" s="269"/>
    </row>
    <row r="3016" spans="2:30">
      <c r="B3016" s="66" t="e">
        <f>LEFT(VLOOKUP(K3016,'TCon08 al 2019-02-26'!$A$1:$H$68,6,0),6)</f>
        <v>#N/A</v>
      </c>
      <c r="C3016" s="66" t="e">
        <f t="shared" si="203"/>
        <v>#N/A</v>
      </c>
      <c r="D3016" s="66" t="e">
        <f>VLOOKUP(K3016,'TCon08 al 2019-02-26'!$A$1:$H$68,8,0)</f>
        <v>#N/A</v>
      </c>
      <c r="E3016" s="221">
        <f t="shared" si="204"/>
        <v>1900</v>
      </c>
      <c r="F3016" s="66">
        <f t="shared" si="205"/>
        <v>0</v>
      </c>
      <c r="G3016" s="10" t="str">
        <f t="shared" si="206"/>
        <v>19000</v>
      </c>
      <c r="H3016" s="232"/>
      <c r="I3016" s="232"/>
      <c r="J3016" s="232"/>
      <c r="K3016" s="232"/>
      <c r="L3016" s="232"/>
      <c r="M3016" s="233"/>
      <c r="N3016" s="241"/>
      <c r="O3016" s="241"/>
      <c r="P3016" s="242"/>
      <c r="Q3016" s="234"/>
      <c r="R3016" s="235"/>
      <c r="S3016" s="232"/>
      <c r="T3016" s="234"/>
      <c r="U3016" s="234"/>
      <c r="V3016" s="235"/>
      <c r="W3016" s="232"/>
      <c r="X3016" s="232"/>
      <c r="Y3016" s="235"/>
      <c r="Z3016" s="232"/>
      <c r="AA3016" s="232"/>
      <c r="AB3016" s="232"/>
      <c r="AC3016" s="232"/>
      <c r="AD3016" s="269"/>
    </row>
    <row r="3017" spans="2:30">
      <c r="B3017" s="66" t="e">
        <f>LEFT(VLOOKUP(K3017,'TCon08 al 2019-02-26'!$A$1:$H$68,6,0),6)</f>
        <v>#N/A</v>
      </c>
      <c r="C3017" s="66" t="e">
        <f t="shared" si="203"/>
        <v>#N/A</v>
      </c>
      <c r="D3017" s="66" t="e">
        <f>VLOOKUP(K3017,'TCon08 al 2019-02-26'!$A$1:$H$68,8,0)</f>
        <v>#N/A</v>
      </c>
      <c r="E3017" s="221">
        <f t="shared" si="204"/>
        <v>1900</v>
      </c>
      <c r="F3017" s="66">
        <f t="shared" si="205"/>
        <v>0</v>
      </c>
      <c r="G3017" s="10" t="str">
        <f t="shared" si="206"/>
        <v>19000</v>
      </c>
      <c r="H3017" s="232"/>
      <c r="I3017" s="232"/>
      <c r="J3017" s="232"/>
      <c r="K3017" s="232"/>
      <c r="L3017" s="232"/>
      <c r="M3017" s="233"/>
      <c r="N3017" s="241"/>
      <c r="O3017" s="241"/>
      <c r="P3017" s="242"/>
      <c r="Q3017" s="234"/>
      <c r="R3017" s="235"/>
      <c r="S3017" s="232"/>
      <c r="T3017" s="234"/>
      <c r="U3017" s="234"/>
      <c r="V3017" s="235"/>
      <c r="W3017" s="232"/>
      <c r="X3017" s="232"/>
      <c r="Y3017" s="235"/>
      <c r="Z3017" s="232"/>
      <c r="AA3017" s="232"/>
      <c r="AB3017" s="232"/>
      <c r="AC3017" s="232"/>
      <c r="AD3017" s="269"/>
    </row>
    <row r="3018" spans="2:30">
      <c r="B3018" s="66" t="e">
        <f>LEFT(VLOOKUP(K3018,'TCon08 al 2019-02-26'!$A$1:$H$68,6,0),6)</f>
        <v>#N/A</v>
      </c>
      <c r="C3018" s="66" t="e">
        <f t="shared" si="203"/>
        <v>#N/A</v>
      </c>
      <c r="D3018" s="66" t="e">
        <f>VLOOKUP(K3018,'TCon08 al 2019-02-26'!$A$1:$H$68,8,0)</f>
        <v>#N/A</v>
      </c>
      <c r="E3018" s="221">
        <f t="shared" si="204"/>
        <v>1900</v>
      </c>
      <c r="F3018" s="66">
        <f t="shared" si="205"/>
        <v>0</v>
      </c>
      <c r="G3018" s="10" t="str">
        <f t="shared" si="206"/>
        <v>19000</v>
      </c>
      <c r="H3018" s="248"/>
      <c r="I3018" s="248"/>
      <c r="J3018" s="248"/>
      <c r="K3018" s="248"/>
      <c r="L3018" s="248"/>
      <c r="M3018" s="249"/>
      <c r="N3018" s="250"/>
      <c r="O3018" s="250"/>
      <c r="P3018" s="251"/>
      <c r="Q3018" s="252"/>
      <c r="R3018" s="253"/>
      <c r="S3018" s="248"/>
      <c r="T3018" s="252"/>
      <c r="U3018" s="252"/>
      <c r="V3018" s="253"/>
      <c r="W3018" s="248"/>
      <c r="X3018" s="248"/>
      <c r="Y3018" s="253"/>
      <c r="Z3018" s="248"/>
      <c r="AA3018" s="248"/>
      <c r="AB3018" s="232"/>
      <c r="AC3018" s="232"/>
      <c r="AD3018" s="269"/>
    </row>
    <row r="3019" spans="2:30">
      <c r="B3019" s="66" t="e">
        <f>LEFT(VLOOKUP(K3019,'TCon08 al 2019-02-26'!$A$1:$H$68,6,0),6)</f>
        <v>#N/A</v>
      </c>
      <c r="C3019" s="66" t="e">
        <f t="shared" si="203"/>
        <v>#N/A</v>
      </c>
      <c r="D3019" s="66" t="e">
        <f>VLOOKUP(K3019,'TCon08 al 2019-02-26'!$A$1:$H$68,8,0)</f>
        <v>#N/A</v>
      </c>
      <c r="E3019" s="221">
        <f t="shared" si="204"/>
        <v>1900</v>
      </c>
      <c r="F3019" s="66">
        <f t="shared" si="205"/>
        <v>0</v>
      </c>
      <c r="G3019" s="10" t="str">
        <f t="shared" si="206"/>
        <v>19000</v>
      </c>
      <c r="H3019" s="232"/>
      <c r="I3019" s="232"/>
      <c r="J3019" s="232"/>
      <c r="K3019" s="232"/>
      <c r="L3019" s="232"/>
      <c r="M3019" s="233"/>
      <c r="N3019" s="241"/>
      <c r="O3019" s="241"/>
      <c r="P3019" s="242"/>
      <c r="Q3019" s="234"/>
      <c r="R3019" s="235"/>
      <c r="S3019" s="232"/>
      <c r="T3019" s="234"/>
      <c r="U3019" s="234"/>
      <c r="V3019" s="235"/>
      <c r="W3019" s="232"/>
      <c r="X3019" s="232"/>
      <c r="Y3019" s="235"/>
      <c r="Z3019" s="232"/>
      <c r="AA3019" s="232"/>
      <c r="AB3019" s="232"/>
      <c r="AC3019" s="232"/>
      <c r="AD3019" s="269"/>
    </row>
    <row r="3020" spans="2:30">
      <c r="B3020" s="66" t="e">
        <f>LEFT(VLOOKUP(K3020,'TCon08 al 2019-02-26'!$A$1:$H$68,6,0),6)</f>
        <v>#N/A</v>
      </c>
      <c r="C3020" s="66" t="e">
        <f t="shared" si="203"/>
        <v>#N/A</v>
      </c>
      <c r="D3020" s="66" t="e">
        <f>VLOOKUP(K3020,'TCon08 al 2019-02-26'!$A$1:$H$68,8,0)</f>
        <v>#N/A</v>
      </c>
      <c r="E3020" s="221">
        <f t="shared" si="204"/>
        <v>1900</v>
      </c>
      <c r="F3020" s="66">
        <f t="shared" si="205"/>
        <v>0</v>
      </c>
      <c r="G3020" s="10" t="str">
        <f t="shared" si="206"/>
        <v>19000</v>
      </c>
      <c r="H3020" s="232"/>
      <c r="I3020" s="232"/>
      <c r="J3020" s="232"/>
      <c r="K3020" s="232"/>
      <c r="L3020" s="232"/>
      <c r="M3020" s="233"/>
      <c r="N3020" s="241"/>
      <c r="O3020" s="241"/>
      <c r="P3020" s="242"/>
      <c r="Q3020" s="234"/>
      <c r="R3020" s="235"/>
      <c r="S3020" s="232"/>
      <c r="T3020" s="234"/>
      <c r="U3020" s="234"/>
      <c r="V3020" s="235"/>
      <c r="W3020" s="232"/>
      <c r="X3020" s="232"/>
      <c r="Y3020" s="235"/>
      <c r="Z3020" s="232"/>
      <c r="AA3020" s="232"/>
      <c r="AB3020" s="232"/>
      <c r="AC3020" s="232"/>
      <c r="AD3020" s="269"/>
    </row>
    <row r="3021" spans="2:30">
      <c r="B3021" s="66" t="e">
        <f>LEFT(VLOOKUP(K3021,'TCon08 al 2019-02-26'!$A$1:$H$68,6,0),6)</f>
        <v>#N/A</v>
      </c>
      <c r="C3021" s="66" t="e">
        <f t="shared" si="203"/>
        <v>#N/A</v>
      </c>
      <c r="D3021" s="66" t="e">
        <f>VLOOKUP(K3021,'TCon08 al 2019-02-26'!$A$1:$H$68,8,0)</f>
        <v>#N/A</v>
      </c>
      <c r="E3021" s="221">
        <f t="shared" si="204"/>
        <v>1900</v>
      </c>
      <c r="F3021" s="66">
        <f t="shared" si="205"/>
        <v>0</v>
      </c>
      <c r="G3021" s="10" t="str">
        <f t="shared" si="206"/>
        <v>19000</v>
      </c>
      <c r="H3021" s="232"/>
      <c r="I3021" s="232"/>
      <c r="J3021" s="232"/>
      <c r="K3021" s="232"/>
      <c r="L3021" s="232"/>
      <c r="M3021" s="233"/>
      <c r="N3021" s="241"/>
      <c r="O3021" s="241"/>
      <c r="P3021" s="242"/>
      <c r="Q3021" s="234"/>
      <c r="R3021" s="235"/>
      <c r="S3021" s="232"/>
      <c r="T3021" s="234"/>
      <c r="U3021" s="234"/>
      <c r="V3021" s="235"/>
      <c r="W3021" s="232"/>
      <c r="X3021" s="232"/>
      <c r="Y3021" s="235"/>
      <c r="Z3021" s="232"/>
      <c r="AA3021" s="232"/>
      <c r="AB3021" s="232"/>
      <c r="AC3021" s="232"/>
      <c r="AD3021" s="269"/>
    </row>
    <row r="3022" spans="2:30">
      <c r="B3022" s="66" t="e">
        <f>LEFT(VLOOKUP(K3022,'TCon08 al 2019-02-26'!$A$1:$H$68,6,0),6)</f>
        <v>#N/A</v>
      </c>
      <c r="C3022" s="66" t="e">
        <f t="shared" si="203"/>
        <v>#N/A</v>
      </c>
      <c r="D3022" s="66" t="e">
        <f>VLOOKUP(K3022,'TCon08 al 2019-02-26'!$A$1:$H$68,8,0)</f>
        <v>#N/A</v>
      </c>
      <c r="E3022" s="221">
        <f t="shared" si="204"/>
        <v>1900</v>
      </c>
      <c r="F3022" s="66">
        <f t="shared" si="205"/>
        <v>0</v>
      </c>
      <c r="G3022" s="10" t="str">
        <f t="shared" si="206"/>
        <v>19000</v>
      </c>
      <c r="H3022" s="232"/>
      <c r="I3022" s="232"/>
      <c r="J3022" s="232"/>
      <c r="K3022" s="232"/>
      <c r="L3022" s="232"/>
      <c r="M3022" s="233"/>
      <c r="N3022" s="241"/>
      <c r="O3022" s="241"/>
      <c r="P3022" s="242"/>
      <c r="Q3022" s="234"/>
      <c r="R3022" s="235"/>
      <c r="S3022" s="232"/>
      <c r="T3022" s="234"/>
      <c r="U3022" s="234"/>
      <c r="V3022" s="235"/>
      <c r="W3022" s="232"/>
      <c r="X3022" s="232"/>
      <c r="Y3022" s="235"/>
      <c r="Z3022" s="232"/>
      <c r="AA3022" s="232"/>
      <c r="AB3022" s="232"/>
      <c r="AC3022" s="232"/>
      <c r="AD3022" s="269"/>
    </row>
    <row r="3023" spans="2:30">
      <c r="B3023" s="66" t="e">
        <f>LEFT(VLOOKUP(K3023,'TCon08 al 2019-02-26'!$A$1:$H$68,6,0),6)</f>
        <v>#N/A</v>
      </c>
      <c r="C3023" s="66" t="e">
        <f t="shared" si="203"/>
        <v>#N/A</v>
      </c>
      <c r="D3023" s="66" t="e">
        <f>VLOOKUP(K3023,'TCon08 al 2019-02-26'!$A$1:$H$68,8,0)</f>
        <v>#N/A</v>
      </c>
      <c r="E3023" s="221">
        <f t="shared" si="204"/>
        <v>1900</v>
      </c>
      <c r="F3023" s="66">
        <f t="shared" si="205"/>
        <v>0</v>
      </c>
      <c r="G3023" s="10" t="str">
        <f t="shared" si="206"/>
        <v>19000</v>
      </c>
      <c r="H3023" s="232"/>
      <c r="I3023" s="232"/>
      <c r="J3023" s="232"/>
      <c r="K3023" s="232"/>
      <c r="L3023" s="232"/>
      <c r="M3023" s="233"/>
      <c r="N3023" s="241"/>
      <c r="O3023" s="241"/>
      <c r="P3023" s="242"/>
      <c r="Q3023" s="234"/>
      <c r="R3023" s="235"/>
      <c r="S3023" s="232"/>
      <c r="T3023" s="234"/>
      <c r="U3023" s="234"/>
      <c r="V3023" s="235"/>
      <c r="W3023" s="232"/>
      <c r="X3023" s="232"/>
      <c r="Y3023" s="235"/>
      <c r="Z3023" s="232"/>
      <c r="AA3023" s="232"/>
      <c r="AB3023" s="232"/>
      <c r="AC3023" s="232"/>
      <c r="AD3023" s="269"/>
    </row>
    <row r="3024" spans="2:30">
      <c r="B3024" s="66" t="e">
        <f>LEFT(VLOOKUP(K3024,'TCon08 al 2019-02-26'!$A$1:$H$68,6,0),6)</f>
        <v>#N/A</v>
      </c>
      <c r="C3024" s="66" t="e">
        <f t="shared" si="203"/>
        <v>#N/A</v>
      </c>
      <c r="D3024" s="66" t="e">
        <f>VLOOKUP(K3024,'TCon08 al 2019-02-26'!$A$1:$H$68,8,0)</f>
        <v>#N/A</v>
      </c>
      <c r="E3024" s="221">
        <f t="shared" si="204"/>
        <v>1900</v>
      </c>
      <c r="F3024" s="66">
        <f t="shared" si="205"/>
        <v>0</v>
      </c>
      <c r="G3024" s="10" t="str">
        <f t="shared" si="206"/>
        <v>19000</v>
      </c>
      <c r="H3024" s="232"/>
      <c r="I3024" s="232"/>
      <c r="J3024" s="232"/>
      <c r="K3024" s="232"/>
      <c r="L3024" s="232"/>
      <c r="M3024" s="233"/>
      <c r="N3024" s="241"/>
      <c r="O3024" s="241"/>
      <c r="P3024" s="242"/>
      <c r="Q3024" s="234"/>
      <c r="R3024" s="235"/>
      <c r="S3024" s="232"/>
      <c r="T3024" s="234"/>
      <c r="U3024" s="234"/>
      <c r="V3024" s="235"/>
      <c r="W3024" s="232"/>
      <c r="X3024" s="232"/>
      <c r="Y3024" s="235"/>
      <c r="Z3024" s="232"/>
      <c r="AA3024" s="232"/>
      <c r="AB3024" s="232"/>
      <c r="AC3024" s="232"/>
      <c r="AD3024" s="269"/>
    </row>
    <row r="3025" spans="2:30">
      <c r="B3025" s="66" t="e">
        <f>LEFT(VLOOKUP(K3025,'TCon08 al 2019-02-26'!$A$1:$H$68,6,0),6)</f>
        <v>#N/A</v>
      </c>
      <c r="C3025" s="66" t="e">
        <f t="shared" si="203"/>
        <v>#N/A</v>
      </c>
      <c r="D3025" s="66" t="e">
        <f>VLOOKUP(K3025,'TCon08 al 2019-02-26'!$A$1:$H$68,8,0)</f>
        <v>#N/A</v>
      </c>
      <c r="E3025" s="221">
        <f t="shared" si="204"/>
        <v>1900</v>
      </c>
      <c r="F3025" s="66">
        <f t="shared" si="205"/>
        <v>0</v>
      </c>
      <c r="G3025" s="10" t="str">
        <f t="shared" si="206"/>
        <v>19000</v>
      </c>
      <c r="H3025" s="232"/>
      <c r="I3025" s="232"/>
      <c r="J3025" s="232"/>
      <c r="K3025" s="232"/>
      <c r="L3025" s="232"/>
      <c r="M3025" s="233"/>
      <c r="N3025" s="241"/>
      <c r="O3025" s="241"/>
      <c r="P3025" s="242"/>
      <c r="Q3025" s="234"/>
      <c r="R3025" s="235"/>
      <c r="S3025" s="232"/>
      <c r="T3025" s="234"/>
      <c r="U3025" s="234"/>
      <c r="V3025" s="235"/>
      <c r="W3025" s="232"/>
      <c r="X3025" s="232"/>
      <c r="Y3025" s="235"/>
      <c r="Z3025" s="232"/>
      <c r="AA3025" s="232"/>
      <c r="AB3025" s="232"/>
      <c r="AC3025" s="232"/>
      <c r="AD3025" s="269"/>
    </row>
    <row r="3026" spans="2:30">
      <c r="B3026" s="66" t="e">
        <f>LEFT(VLOOKUP(K3026,'TCon08 al 2019-02-26'!$A$1:$H$68,6,0),6)</f>
        <v>#N/A</v>
      </c>
      <c r="C3026" s="66" t="e">
        <f t="shared" si="203"/>
        <v>#N/A</v>
      </c>
      <c r="D3026" s="66" t="e">
        <f>VLOOKUP(K3026,'TCon08 al 2019-02-26'!$A$1:$H$68,8,0)</f>
        <v>#N/A</v>
      </c>
      <c r="E3026" s="221">
        <f t="shared" si="204"/>
        <v>1900</v>
      </c>
      <c r="F3026" s="66">
        <f t="shared" si="205"/>
        <v>0</v>
      </c>
      <c r="G3026" s="10" t="str">
        <f t="shared" si="206"/>
        <v>19000</v>
      </c>
      <c r="H3026" s="232"/>
      <c r="I3026" s="232"/>
      <c r="J3026" s="232"/>
      <c r="K3026" s="232"/>
      <c r="L3026" s="232"/>
      <c r="M3026" s="233"/>
      <c r="N3026" s="241"/>
      <c r="O3026" s="241"/>
      <c r="P3026" s="242"/>
      <c r="Q3026" s="234"/>
      <c r="R3026" s="235"/>
      <c r="S3026" s="232"/>
      <c r="T3026" s="234"/>
      <c r="U3026" s="234"/>
      <c r="V3026" s="235"/>
      <c r="W3026" s="232"/>
      <c r="X3026" s="232"/>
      <c r="Y3026" s="235"/>
      <c r="Z3026" s="232"/>
      <c r="AA3026" s="232"/>
      <c r="AB3026" s="232"/>
      <c r="AC3026" s="232"/>
      <c r="AD3026" s="269"/>
    </row>
    <row r="3027" spans="2:30">
      <c r="B3027" s="66" t="e">
        <f>LEFT(VLOOKUP(K3027,'TCon08 al 2019-02-26'!$A$1:$H$68,6,0),6)</f>
        <v>#N/A</v>
      </c>
      <c r="C3027" s="66" t="e">
        <f t="shared" si="203"/>
        <v>#N/A</v>
      </c>
      <c r="D3027" s="66" t="e">
        <f>VLOOKUP(K3027,'TCon08 al 2019-02-26'!$A$1:$H$68,8,0)</f>
        <v>#N/A</v>
      </c>
      <c r="E3027" s="221">
        <f t="shared" si="204"/>
        <v>1900</v>
      </c>
      <c r="F3027" s="66">
        <f t="shared" si="205"/>
        <v>0</v>
      </c>
      <c r="G3027" s="10" t="str">
        <f t="shared" si="206"/>
        <v>19000</v>
      </c>
      <c r="H3027" s="232"/>
      <c r="I3027" s="232"/>
      <c r="J3027" s="232"/>
      <c r="K3027" s="232"/>
      <c r="L3027" s="232"/>
      <c r="M3027" s="233"/>
      <c r="N3027" s="241"/>
      <c r="O3027" s="241"/>
      <c r="P3027" s="242"/>
      <c r="Q3027" s="234"/>
      <c r="R3027" s="235"/>
      <c r="S3027" s="232"/>
      <c r="T3027" s="234"/>
      <c r="U3027" s="234"/>
      <c r="V3027" s="235"/>
      <c r="W3027" s="232"/>
      <c r="X3027" s="232"/>
      <c r="Y3027" s="235"/>
      <c r="Z3027" s="232"/>
      <c r="AA3027" s="232"/>
      <c r="AB3027" s="232"/>
      <c r="AC3027" s="232"/>
      <c r="AD3027" s="269"/>
    </row>
    <row r="3028" spans="2:30">
      <c r="B3028" s="66" t="e">
        <f>LEFT(VLOOKUP(K3028,'TCon08 al 2019-02-26'!$A$1:$H$68,6,0),6)</f>
        <v>#N/A</v>
      </c>
      <c r="C3028" s="66" t="e">
        <f t="shared" si="203"/>
        <v>#N/A</v>
      </c>
      <c r="D3028" s="66" t="e">
        <f>VLOOKUP(K3028,'TCon08 al 2019-02-26'!$A$1:$H$68,8,0)</f>
        <v>#N/A</v>
      </c>
      <c r="E3028" s="221">
        <f t="shared" si="204"/>
        <v>1900</v>
      </c>
      <c r="F3028" s="66">
        <f t="shared" si="205"/>
        <v>0</v>
      </c>
      <c r="G3028" s="10" t="str">
        <f t="shared" si="206"/>
        <v>19000</v>
      </c>
      <c r="H3028" s="232"/>
      <c r="I3028" s="232"/>
      <c r="J3028" s="232"/>
      <c r="K3028" s="232"/>
      <c r="L3028" s="232"/>
      <c r="M3028" s="233"/>
      <c r="N3028" s="241"/>
      <c r="O3028" s="241"/>
      <c r="P3028" s="242"/>
      <c r="Q3028" s="234"/>
      <c r="R3028" s="235"/>
      <c r="S3028" s="232"/>
      <c r="T3028" s="234"/>
      <c r="U3028" s="234"/>
      <c r="V3028" s="235"/>
      <c r="W3028" s="232"/>
      <c r="X3028" s="232"/>
      <c r="Y3028" s="235"/>
      <c r="Z3028" s="232"/>
      <c r="AA3028" s="232"/>
      <c r="AB3028" s="232"/>
      <c r="AC3028" s="232"/>
      <c r="AD3028" s="269"/>
    </row>
    <row r="3029" spans="2:30">
      <c r="B3029" s="66" t="e">
        <f>LEFT(VLOOKUP(K3029,'TCon08 al 2019-02-26'!$A$1:$H$68,6,0),6)</f>
        <v>#N/A</v>
      </c>
      <c r="C3029" s="66" t="e">
        <f t="shared" si="203"/>
        <v>#N/A</v>
      </c>
      <c r="D3029" s="66" t="e">
        <f>VLOOKUP(K3029,'TCon08 al 2019-02-26'!$A$1:$H$68,8,0)</f>
        <v>#N/A</v>
      </c>
      <c r="E3029" s="221">
        <f t="shared" si="204"/>
        <v>1900</v>
      </c>
      <c r="F3029" s="66">
        <f t="shared" si="205"/>
        <v>0</v>
      </c>
      <c r="G3029" s="10" t="str">
        <f t="shared" si="206"/>
        <v>19000</v>
      </c>
      <c r="H3029" s="232"/>
      <c r="I3029" s="232"/>
      <c r="J3029" s="232"/>
      <c r="K3029" s="232"/>
      <c r="L3029" s="232"/>
      <c r="M3029" s="233"/>
      <c r="N3029" s="241"/>
      <c r="O3029" s="241"/>
      <c r="P3029" s="242"/>
      <c r="Q3029" s="234"/>
      <c r="R3029" s="235"/>
      <c r="S3029" s="232"/>
      <c r="T3029" s="234"/>
      <c r="U3029" s="234"/>
      <c r="V3029" s="235"/>
      <c r="W3029" s="232"/>
      <c r="X3029" s="232"/>
      <c r="Y3029" s="235"/>
      <c r="Z3029" s="232"/>
      <c r="AA3029" s="232"/>
      <c r="AB3029" s="232"/>
      <c r="AC3029" s="232"/>
      <c r="AD3029" s="269"/>
    </row>
    <row r="3030" spans="2:30">
      <c r="B3030" s="66" t="e">
        <f>LEFT(VLOOKUP(K3030,'TCon08 al 2019-02-26'!$A$1:$H$68,6,0),6)</f>
        <v>#N/A</v>
      </c>
      <c r="C3030" s="66" t="e">
        <f t="shared" si="203"/>
        <v>#N/A</v>
      </c>
      <c r="D3030" s="66" t="e">
        <f>VLOOKUP(K3030,'TCon08 al 2019-02-26'!$A$1:$H$68,8,0)</f>
        <v>#N/A</v>
      </c>
      <c r="E3030" s="221">
        <f t="shared" si="204"/>
        <v>1900</v>
      </c>
      <c r="F3030" s="66">
        <f t="shared" si="205"/>
        <v>0</v>
      </c>
      <c r="G3030" s="10" t="str">
        <f t="shared" si="206"/>
        <v>19000</v>
      </c>
      <c r="H3030" s="232"/>
      <c r="I3030" s="232"/>
      <c r="J3030" s="232"/>
      <c r="K3030" s="232"/>
      <c r="L3030" s="232"/>
      <c r="M3030" s="233"/>
      <c r="N3030" s="241"/>
      <c r="O3030" s="241"/>
      <c r="P3030" s="242"/>
      <c r="Q3030" s="234"/>
      <c r="R3030" s="235"/>
      <c r="S3030" s="232"/>
      <c r="T3030" s="234"/>
      <c r="U3030" s="234"/>
      <c r="V3030" s="235"/>
      <c r="W3030" s="232"/>
      <c r="X3030" s="232"/>
      <c r="Y3030" s="235"/>
      <c r="Z3030" s="232"/>
      <c r="AA3030" s="232"/>
      <c r="AB3030" s="232"/>
      <c r="AC3030" s="232"/>
      <c r="AD3030" s="269"/>
    </row>
    <row r="3031" spans="2:30">
      <c r="B3031" s="66" t="e">
        <f>LEFT(VLOOKUP(K3031,'TCon08 al 2019-02-26'!$A$1:$H$68,6,0),6)</f>
        <v>#N/A</v>
      </c>
      <c r="C3031" s="66" t="e">
        <f t="shared" si="203"/>
        <v>#N/A</v>
      </c>
      <c r="D3031" s="66" t="e">
        <f>VLOOKUP(K3031,'TCon08 al 2019-02-26'!$A$1:$H$68,8,0)</f>
        <v>#N/A</v>
      </c>
      <c r="E3031" s="221">
        <f t="shared" si="204"/>
        <v>1900</v>
      </c>
      <c r="F3031" s="66">
        <f t="shared" si="205"/>
        <v>0</v>
      </c>
      <c r="G3031" s="10" t="str">
        <f t="shared" si="206"/>
        <v>19000</v>
      </c>
      <c r="H3031" s="232"/>
      <c r="I3031" s="232"/>
      <c r="J3031" s="232"/>
      <c r="K3031" s="232"/>
      <c r="L3031" s="232"/>
      <c r="M3031" s="233"/>
      <c r="N3031" s="241"/>
      <c r="O3031" s="241"/>
      <c r="P3031" s="242"/>
      <c r="Q3031" s="234"/>
      <c r="R3031" s="235"/>
      <c r="S3031" s="232"/>
      <c r="T3031" s="234"/>
      <c r="U3031" s="234"/>
      <c r="V3031" s="235"/>
      <c r="W3031" s="232"/>
      <c r="X3031" s="232"/>
      <c r="Y3031" s="235"/>
      <c r="Z3031" s="232"/>
      <c r="AA3031" s="232"/>
      <c r="AB3031" s="232"/>
      <c r="AC3031" s="232"/>
      <c r="AD3031" s="269"/>
    </row>
    <row r="3032" spans="2:30">
      <c r="B3032" s="66" t="e">
        <f>LEFT(VLOOKUP(K3032,'TCon08 al 2019-02-26'!$A$1:$H$68,6,0),6)</f>
        <v>#N/A</v>
      </c>
      <c r="C3032" s="66" t="e">
        <f t="shared" si="203"/>
        <v>#N/A</v>
      </c>
      <c r="D3032" s="66" t="e">
        <f>VLOOKUP(K3032,'TCon08 al 2019-02-26'!$A$1:$H$68,8,0)</f>
        <v>#N/A</v>
      </c>
      <c r="E3032" s="221">
        <f t="shared" si="204"/>
        <v>1900</v>
      </c>
      <c r="F3032" s="66">
        <f t="shared" si="205"/>
        <v>0</v>
      </c>
      <c r="G3032" s="10" t="str">
        <f t="shared" si="206"/>
        <v>19000</v>
      </c>
      <c r="H3032" s="232"/>
      <c r="I3032" s="232"/>
      <c r="J3032" s="232"/>
      <c r="K3032" s="232"/>
      <c r="L3032" s="232"/>
      <c r="M3032" s="233"/>
      <c r="N3032" s="241"/>
      <c r="O3032" s="241"/>
      <c r="P3032" s="242"/>
      <c r="Q3032" s="234"/>
      <c r="R3032" s="235"/>
      <c r="S3032" s="232"/>
      <c r="T3032" s="234"/>
      <c r="U3032" s="234"/>
      <c r="V3032" s="235"/>
      <c r="W3032" s="232"/>
      <c r="X3032" s="232"/>
      <c r="Y3032" s="235"/>
      <c r="Z3032" s="232"/>
      <c r="AA3032" s="232"/>
      <c r="AB3032" s="232"/>
      <c r="AC3032" s="232"/>
      <c r="AD3032" s="269"/>
    </row>
    <row r="3033" spans="2:30">
      <c r="B3033" s="66" t="e">
        <f>LEFT(VLOOKUP(K3033,'TCon08 al 2019-02-26'!$A$1:$H$68,6,0),6)</f>
        <v>#N/A</v>
      </c>
      <c r="C3033" s="66" t="e">
        <f t="shared" si="203"/>
        <v>#N/A</v>
      </c>
      <c r="D3033" s="66" t="e">
        <f>VLOOKUP(K3033,'TCon08 al 2019-02-26'!$A$1:$H$68,8,0)</f>
        <v>#N/A</v>
      </c>
      <c r="E3033" s="221">
        <f t="shared" si="204"/>
        <v>1900</v>
      </c>
      <c r="F3033" s="66">
        <f t="shared" si="205"/>
        <v>0</v>
      </c>
      <c r="G3033" s="10" t="str">
        <f t="shared" si="206"/>
        <v>19000</v>
      </c>
      <c r="H3033" s="232"/>
      <c r="I3033" s="232"/>
      <c r="J3033" s="232"/>
      <c r="K3033" s="232"/>
      <c r="L3033" s="232"/>
      <c r="M3033" s="233"/>
      <c r="N3033" s="241"/>
      <c r="O3033" s="241"/>
      <c r="P3033" s="242"/>
      <c r="Q3033" s="234"/>
      <c r="R3033" s="235"/>
      <c r="S3033" s="232"/>
      <c r="T3033" s="234"/>
      <c r="U3033" s="234"/>
      <c r="V3033" s="235"/>
      <c r="W3033" s="232"/>
      <c r="X3033" s="232"/>
      <c r="Y3033" s="235"/>
      <c r="Z3033" s="232"/>
      <c r="AA3033" s="232"/>
      <c r="AB3033" s="232"/>
      <c r="AC3033" s="232"/>
      <c r="AD3033" s="269"/>
    </row>
    <row r="3034" spans="2:30">
      <c r="B3034" s="66" t="e">
        <f>LEFT(VLOOKUP(K3034,'TCon08 al 2019-02-26'!$A$1:$H$68,6,0),6)</f>
        <v>#N/A</v>
      </c>
      <c r="C3034" s="66" t="e">
        <f t="shared" si="203"/>
        <v>#N/A</v>
      </c>
      <c r="D3034" s="66" t="e">
        <f>VLOOKUP(K3034,'TCon08 al 2019-02-26'!$A$1:$H$68,8,0)</f>
        <v>#N/A</v>
      </c>
      <c r="E3034" s="221">
        <f t="shared" si="204"/>
        <v>1900</v>
      </c>
      <c r="F3034" s="66">
        <f t="shared" si="205"/>
        <v>0</v>
      </c>
      <c r="G3034" s="10" t="str">
        <f t="shared" si="206"/>
        <v>19000</v>
      </c>
      <c r="H3034" s="232"/>
      <c r="I3034" s="232"/>
      <c r="J3034" s="232"/>
      <c r="K3034" s="232"/>
      <c r="L3034" s="232"/>
      <c r="M3034" s="233"/>
      <c r="N3034" s="241"/>
      <c r="O3034" s="241"/>
      <c r="P3034" s="242"/>
      <c r="Q3034" s="234"/>
      <c r="R3034" s="235"/>
      <c r="S3034" s="232"/>
      <c r="T3034" s="234"/>
      <c r="U3034" s="234"/>
      <c r="V3034" s="235"/>
      <c r="W3034" s="232"/>
      <c r="X3034" s="232"/>
      <c r="Y3034" s="235"/>
      <c r="Z3034" s="232"/>
      <c r="AA3034" s="232"/>
      <c r="AB3034" s="232"/>
      <c r="AC3034" s="232"/>
      <c r="AD3034" s="269"/>
    </row>
    <row r="3035" spans="2:30">
      <c r="B3035" s="66" t="e">
        <f>LEFT(VLOOKUP(K3035,'TCon08 al 2019-02-26'!$A$1:$H$68,6,0),6)</f>
        <v>#N/A</v>
      </c>
      <c r="C3035" s="66" t="e">
        <f t="shared" si="203"/>
        <v>#N/A</v>
      </c>
      <c r="D3035" s="66" t="e">
        <f>VLOOKUP(K3035,'TCon08 al 2019-02-26'!$A$1:$H$68,8,0)</f>
        <v>#N/A</v>
      </c>
      <c r="E3035" s="221">
        <f t="shared" si="204"/>
        <v>1900</v>
      </c>
      <c r="F3035" s="66">
        <f t="shared" si="205"/>
        <v>0</v>
      </c>
      <c r="G3035" s="10" t="str">
        <f t="shared" si="206"/>
        <v>19000</v>
      </c>
      <c r="H3035" s="232"/>
      <c r="I3035" s="232"/>
      <c r="J3035" s="232"/>
      <c r="K3035" s="232"/>
      <c r="L3035" s="232"/>
      <c r="M3035" s="233"/>
      <c r="N3035" s="241"/>
      <c r="O3035" s="241"/>
      <c r="P3035" s="242"/>
      <c r="Q3035" s="234"/>
      <c r="R3035" s="235"/>
      <c r="S3035" s="232"/>
      <c r="T3035" s="234"/>
      <c r="U3035" s="234"/>
      <c r="V3035" s="235"/>
      <c r="W3035" s="232"/>
      <c r="X3035" s="232"/>
      <c r="Y3035" s="235"/>
      <c r="Z3035" s="232"/>
      <c r="AA3035" s="232"/>
      <c r="AB3035" s="232"/>
      <c r="AC3035" s="232"/>
      <c r="AD3035" s="269"/>
    </row>
    <row r="3036" spans="2:30">
      <c r="B3036" s="66" t="e">
        <f>LEFT(VLOOKUP(K3036,'TCon08 al 2019-02-26'!$A$1:$H$68,6,0),6)</f>
        <v>#N/A</v>
      </c>
      <c r="C3036" s="66" t="e">
        <f t="shared" si="203"/>
        <v>#N/A</v>
      </c>
      <c r="D3036" s="66" t="e">
        <f>VLOOKUP(K3036,'TCon08 al 2019-02-26'!$A$1:$H$68,8,0)</f>
        <v>#N/A</v>
      </c>
      <c r="E3036" s="221">
        <f t="shared" si="204"/>
        <v>1900</v>
      </c>
      <c r="F3036" s="66">
        <f t="shared" si="205"/>
        <v>0</v>
      </c>
      <c r="G3036" s="10" t="str">
        <f t="shared" si="206"/>
        <v>19000</v>
      </c>
      <c r="H3036" s="232"/>
      <c r="I3036" s="232"/>
      <c r="J3036" s="232"/>
      <c r="K3036" s="232"/>
      <c r="L3036" s="232"/>
      <c r="M3036" s="233"/>
      <c r="N3036" s="241"/>
      <c r="O3036" s="241"/>
      <c r="P3036" s="242"/>
      <c r="Q3036" s="234"/>
      <c r="R3036" s="235"/>
      <c r="S3036" s="232"/>
      <c r="T3036" s="234"/>
      <c r="U3036" s="234"/>
      <c r="V3036" s="235"/>
      <c r="W3036" s="232"/>
      <c r="X3036" s="232"/>
      <c r="Y3036" s="235"/>
      <c r="Z3036" s="232"/>
      <c r="AA3036" s="232"/>
      <c r="AB3036" s="232"/>
      <c r="AC3036" s="232"/>
      <c r="AD3036" s="269"/>
    </row>
    <row r="3037" spans="2:30">
      <c r="B3037" s="66" t="e">
        <f>LEFT(VLOOKUP(K3037,'TCon08 al 2019-02-26'!$A$1:$H$68,6,0),6)</f>
        <v>#N/A</v>
      </c>
      <c r="C3037" s="66" t="e">
        <f t="shared" si="203"/>
        <v>#N/A</v>
      </c>
      <c r="D3037" s="66" t="e">
        <f>VLOOKUP(K3037,'TCon08 al 2019-02-26'!$A$1:$H$68,8,0)</f>
        <v>#N/A</v>
      </c>
      <c r="E3037" s="221">
        <f t="shared" si="204"/>
        <v>1900</v>
      </c>
      <c r="F3037" s="66">
        <f t="shared" si="205"/>
        <v>0</v>
      </c>
      <c r="G3037" s="10" t="str">
        <f t="shared" si="206"/>
        <v>19000</v>
      </c>
      <c r="H3037" s="232"/>
      <c r="I3037" s="232"/>
      <c r="J3037" s="232"/>
      <c r="K3037" s="232"/>
      <c r="L3037" s="232"/>
      <c r="M3037" s="233"/>
      <c r="N3037" s="241"/>
      <c r="O3037" s="241"/>
      <c r="P3037" s="242"/>
      <c r="Q3037" s="234"/>
      <c r="R3037" s="235"/>
      <c r="S3037" s="232"/>
      <c r="T3037" s="234"/>
      <c r="U3037" s="234"/>
      <c r="V3037" s="235"/>
      <c r="W3037" s="232"/>
      <c r="X3037" s="232"/>
      <c r="Y3037" s="235"/>
      <c r="Z3037" s="232"/>
      <c r="AA3037" s="232"/>
      <c r="AB3037" s="232"/>
      <c r="AC3037" s="232"/>
      <c r="AD3037" s="269"/>
    </row>
    <row r="3038" spans="2:30">
      <c r="B3038" s="66" t="e">
        <f>LEFT(VLOOKUP(K3038,'TCon08 al 2019-02-26'!$A$1:$H$68,6,0),6)</f>
        <v>#N/A</v>
      </c>
      <c r="C3038" s="66" t="e">
        <f t="shared" si="203"/>
        <v>#N/A</v>
      </c>
      <c r="D3038" s="66" t="e">
        <f>VLOOKUP(K3038,'TCon08 al 2019-02-26'!$A$1:$H$68,8,0)</f>
        <v>#N/A</v>
      </c>
      <c r="E3038" s="221">
        <f t="shared" si="204"/>
        <v>1900</v>
      </c>
      <c r="F3038" s="66">
        <f t="shared" si="205"/>
        <v>0</v>
      </c>
      <c r="G3038" s="10" t="str">
        <f t="shared" si="206"/>
        <v>19000</v>
      </c>
      <c r="H3038" s="232"/>
      <c r="I3038" s="232"/>
      <c r="J3038" s="232"/>
      <c r="K3038" s="232"/>
      <c r="L3038" s="232"/>
      <c r="M3038" s="233"/>
      <c r="N3038" s="241"/>
      <c r="O3038" s="241"/>
      <c r="P3038" s="242"/>
      <c r="Q3038" s="234"/>
      <c r="R3038" s="235"/>
      <c r="S3038" s="232"/>
      <c r="T3038" s="234"/>
      <c r="U3038" s="234"/>
      <c r="V3038" s="235"/>
      <c r="W3038" s="232"/>
      <c r="X3038" s="232"/>
      <c r="Y3038" s="235"/>
      <c r="Z3038" s="232"/>
      <c r="AA3038" s="232"/>
      <c r="AB3038" s="232"/>
      <c r="AC3038" s="232"/>
      <c r="AD3038" s="269"/>
    </row>
    <row r="3039" spans="2:30">
      <c r="B3039" s="66" t="e">
        <f>LEFT(VLOOKUP(K3039,'TCon08 al 2019-02-26'!$A$1:$H$68,6,0),6)</f>
        <v>#N/A</v>
      </c>
      <c r="C3039" s="66" t="e">
        <f t="shared" si="203"/>
        <v>#N/A</v>
      </c>
      <c r="D3039" s="66" t="e">
        <f>VLOOKUP(K3039,'TCon08 al 2019-02-26'!$A$1:$H$68,8,0)</f>
        <v>#N/A</v>
      </c>
      <c r="E3039" s="221">
        <f t="shared" si="204"/>
        <v>1900</v>
      </c>
      <c r="F3039" s="66">
        <f t="shared" si="205"/>
        <v>0</v>
      </c>
      <c r="G3039" s="10" t="str">
        <f t="shared" si="206"/>
        <v>19000</v>
      </c>
      <c r="H3039" s="232"/>
      <c r="I3039" s="232"/>
      <c r="J3039" s="232"/>
      <c r="K3039" s="232"/>
      <c r="L3039" s="232"/>
      <c r="M3039" s="233"/>
      <c r="N3039" s="241"/>
      <c r="O3039" s="241"/>
      <c r="P3039" s="242"/>
      <c r="Q3039" s="234"/>
      <c r="R3039" s="235"/>
      <c r="S3039" s="232"/>
      <c r="T3039" s="234"/>
      <c r="U3039" s="234"/>
      <c r="V3039" s="235"/>
      <c r="W3039" s="232"/>
      <c r="X3039" s="232"/>
      <c r="Y3039" s="235"/>
      <c r="Z3039" s="232"/>
      <c r="AA3039" s="232"/>
      <c r="AB3039" s="232"/>
      <c r="AC3039" s="232"/>
      <c r="AD3039" s="269"/>
    </row>
    <row r="3040" spans="2:30">
      <c r="B3040" s="66" t="e">
        <f>LEFT(VLOOKUP(K3040,'TCon08 al 2019-02-26'!$A$1:$H$68,6,0),6)</f>
        <v>#N/A</v>
      </c>
      <c r="C3040" s="66" t="e">
        <f t="shared" si="203"/>
        <v>#N/A</v>
      </c>
      <c r="D3040" s="66" t="e">
        <f>VLOOKUP(K3040,'TCon08 al 2019-02-26'!$A$1:$H$68,8,0)</f>
        <v>#N/A</v>
      </c>
      <c r="E3040" s="221">
        <f t="shared" si="204"/>
        <v>1900</v>
      </c>
      <c r="F3040" s="66">
        <f t="shared" si="205"/>
        <v>0</v>
      </c>
      <c r="G3040" s="10" t="str">
        <f t="shared" si="206"/>
        <v>19000</v>
      </c>
      <c r="H3040" s="232"/>
      <c r="I3040" s="232"/>
      <c r="J3040" s="232"/>
      <c r="K3040" s="232"/>
      <c r="L3040" s="232"/>
      <c r="M3040" s="233"/>
      <c r="N3040" s="241"/>
      <c r="O3040" s="241"/>
      <c r="P3040" s="242"/>
      <c r="Q3040" s="234"/>
      <c r="R3040" s="235"/>
      <c r="S3040" s="232"/>
      <c r="T3040" s="234"/>
      <c r="U3040" s="234"/>
      <c r="V3040" s="235"/>
      <c r="W3040" s="232"/>
      <c r="X3040" s="232"/>
      <c r="Y3040" s="235"/>
      <c r="Z3040" s="232"/>
      <c r="AA3040" s="232"/>
      <c r="AB3040" s="232"/>
      <c r="AC3040" s="232"/>
      <c r="AD3040" s="269"/>
    </row>
    <row r="3041" spans="2:30">
      <c r="B3041" s="66" t="e">
        <f>LEFT(VLOOKUP(K3041,'TCon08 al 2019-02-26'!$A$1:$H$68,6,0),6)</f>
        <v>#N/A</v>
      </c>
      <c r="C3041" s="66" t="e">
        <f t="shared" si="203"/>
        <v>#N/A</v>
      </c>
      <c r="D3041" s="66" t="e">
        <f>VLOOKUP(K3041,'TCon08 al 2019-02-26'!$A$1:$H$68,8,0)</f>
        <v>#N/A</v>
      </c>
      <c r="E3041" s="221">
        <f t="shared" si="204"/>
        <v>1900</v>
      </c>
      <c r="F3041" s="66">
        <f t="shared" si="205"/>
        <v>0</v>
      </c>
      <c r="G3041" s="10" t="str">
        <f t="shared" si="206"/>
        <v>19000</v>
      </c>
      <c r="H3041" s="232"/>
      <c r="I3041" s="232"/>
      <c r="J3041" s="232"/>
      <c r="K3041" s="232"/>
      <c r="L3041" s="232"/>
      <c r="M3041" s="233"/>
      <c r="N3041" s="241"/>
      <c r="O3041" s="241"/>
      <c r="P3041" s="242"/>
      <c r="Q3041" s="234"/>
      <c r="R3041" s="235"/>
      <c r="S3041" s="232"/>
      <c r="T3041" s="234"/>
      <c r="U3041" s="234"/>
      <c r="V3041" s="235"/>
      <c r="W3041" s="232"/>
      <c r="X3041" s="232"/>
      <c r="Y3041" s="235"/>
      <c r="Z3041" s="232"/>
      <c r="AA3041" s="232"/>
      <c r="AB3041" s="232"/>
      <c r="AC3041" s="232"/>
      <c r="AD3041" s="269"/>
    </row>
    <row r="3042" spans="2:30">
      <c r="B3042" s="66" t="e">
        <f>LEFT(VLOOKUP(K3042,'TCon08 al 2019-02-26'!$A$1:$H$68,6,0),6)</f>
        <v>#N/A</v>
      </c>
      <c r="C3042" s="66" t="e">
        <f t="shared" si="203"/>
        <v>#N/A</v>
      </c>
      <c r="D3042" s="66" t="e">
        <f>VLOOKUP(K3042,'TCon08 al 2019-02-26'!$A$1:$H$68,8,0)</f>
        <v>#N/A</v>
      </c>
      <c r="E3042" s="221">
        <f t="shared" si="204"/>
        <v>1900</v>
      </c>
      <c r="F3042" s="66">
        <f t="shared" si="205"/>
        <v>0</v>
      </c>
      <c r="G3042" s="10" t="str">
        <f t="shared" si="206"/>
        <v>19000</v>
      </c>
      <c r="H3042" s="232"/>
      <c r="I3042" s="232"/>
      <c r="J3042" s="232"/>
      <c r="K3042" s="232"/>
      <c r="L3042" s="232"/>
      <c r="M3042" s="233"/>
      <c r="N3042" s="241"/>
      <c r="O3042" s="241"/>
      <c r="P3042" s="242"/>
      <c r="Q3042" s="234"/>
      <c r="R3042" s="235"/>
      <c r="S3042" s="232"/>
      <c r="T3042" s="234"/>
      <c r="U3042" s="234"/>
      <c r="V3042" s="235"/>
      <c r="W3042" s="232"/>
      <c r="X3042" s="232"/>
      <c r="Y3042" s="235"/>
      <c r="Z3042" s="232"/>
      <c r="AA3042" s="232"/>
      <c r="AB3042" s="232"/>
      <c r="AC3042" s="232"/>
      <c r="AD3042" s="269"/>
    </row>
    <row r="3043" spans="2:30">
      <c r="B3043" s="66" t="e">
        <f>LEFT(VLOOKUP(K3043,'TCon08 al 2019-02-26'!$A$1:$H$68,6,0),6)</f>
        <v>#N/A</v>
      </c>
      <c r="C3043" s="66" t="e">
        <f t="shared" si="203"/>
        <v>#N/A</v>
      </c>
      <c r="D3043" s="66" t="e">
        <f>VLOOKUP(K3043,'TCon08 al 2019-02-26'!$A$1:$H$68,8,0)</f>
        <v>#N/A</v>
      </c>
      <c r="E3043" s="221">
        <f t="shared" si="204"/>
        <v>1900</v>
      </c>
      <c r="F3043" s="66">
        <f t="shared" si="205"/>
        <v>0</v>
      </c>
      <c r="G3043" s="10" t="str">
        <f t="shared" si="206"/>
        <v>19000</v>
      </c>
      <c r="H3043" s="232"/>
      <c r="I3043" s="232"/>
      <c r="J3043" s="232"/>
      <c r="K3043" s="232"/>
      <c r="L3043" s="232"/>
      <c r="M3043" s="233"/>
      <c r="N3043" s="241"/>
      <c r="O3043" s="241"/>
      <c r="P3043" s="242"/>
      <c r="Q3043" s="234"/>
      <c r="R3043" s="235"/>
      <c r="S3043" s="232"/>
      <c r="T3043" s="234"/>
      <c r="U3043" s="234"/>
      <c r="V3043" s="235"/>
      <c r="W3043" s="232"/>
      <c r="X3043" s="232"/>
      <c r="Y3043" s="235"/>
      <c r="Z3043" s="232"/>
      <c r="AA3043" s="232"/>
      <c r="AB3043" s="232"/>
      <c r="AC3043" s="232"/>
      <c r="AD3043" s="269"/>
    </row>
    <row r="3044" spans="2:30">
      <c r="B3044" s="66" t="e">
        <f>LEFT(VLOOKUP(K3044,'TCon08 al 2019-02-26'!$A$1:$H$68,6,0),6)</f>
        <v>#N/A</v>
      </c>
      <c r="C3044" s="66" t="e">
        <f t="shared" si="203"/>
        <v>#N/A</v>
      </c>
      <c r="D3044" s="66" t="e">
        <f>VLOOKUP(K3044,'TCon08 al 2019-02-26'!$A$1:$H$68,8,0)</f>
        <v>#N/A</v>
      </c>
      <c r="E3044" s="221">
        <f t="shared" si="204"/>
        <v>1900</v>
      </c>
      <c r="F3044" s="66">
        <f t="shared" si="205"/>
        <v>0</v>
      </c>
      <c r="G3044" s="10" t="str">
        <f t="shared" si="206"/>
        <v>19000</v>
      </c>
      <c r="H3044" s="232"/>
      <c r="I3044" s="232"/>
      <c r="J3044" s="232"/>
      <c r="K3044" s="232"/>
      <c r="L3044" s="232"/>
      <c r="M3044" s="233"/>
      <c r="N3044" s="241"/>
      <c r="O3044" s="241"/>
      <c r="P3044" s="242"/>
      <c r="Q3044" s="234"/>
      <c r="R3044" s="235"/>
      <c r="S3044" s="232"/>
      <c r="T3044" s="234"/>
      <c r="U3044" s="234"/>
      <c r="V3044" s="235"/>
      <c r="W3044" s="232"/>
      <c r="X3044" s="232"/>
      <c r="Y3044" s="235"/>
      <c r="Z3044" s="232"/>
      <c r="AA3044" s="232"/>
      <c r="AB3044" s="232"/>
      <c r="AC3044" s="232"/>
      <c r="AD3044" s="269"/>
    </row>
    <row r="3045" spans="2:30">
      <c r="B3045" s="66" t="e">
        <f>LEFT(VLOOKUP(K3045,'TCon08 al 2019-02-26'!$A$1:$H$68,6,0),6)</f>
        <v>#N/A</v>
      </c>
      <c r="C3045" s="66" t="e">
        <f t="shared" si="203"/>
        <v>#N/A</v>
      </c>
      <c r="D3045" s="66" t="e">
        <f>VLOOKUP(K3045,'TCon08 al 2019-02-26'!$A$1:$H$68,8,0)</f>
        <v>#N/A</v>
      </c>
      <c r="E3045" s="221">
        <f t="shared" si="204"/>
        <v>1900</v>
      </c>
      <c r="F3045" s="66">
        <f t="shared" si="205"/>
        <v>0</v>
      </c>
      <c r="G3045" s="10" t="str">
        <f t="shared" si="206"/>
        <v>19000</v>
      </c>
      <c r="H3045" s="232"/>
      <c r="I3045" s="232"/>
      <c r="J3045" s="232"/>
      <c r="K3045" s="232"/>
      <c r="L3045" s="232"/>
      <c r="M3045" s="233"/>
      <c r="N3045" s="241"/>
      <c r="O3045" s="241"/>
      <c r="P3045" s="242"/>
      <c r="Q3045" s="234"/>
      <c r="R3045" s="235"/>
      <c r="S3045" s="232"/>
      <c r="T3045" s="234"/>
      <c r="U3045" s="234"/>
      <c r="V3045" s="235"/>
      <c r="W3045" s="232"/>
      <c r="X3045" s="232"/>
      <c r="Y3045" s="235"/>
      <c r="Z3045" s="232"/>
      <c r="AA3045" s="232"/>
      <c r="AB3045" s="232"/>
      <c r="AC3045" s="232"/>
      <c r="AD3045" s="269"/>
    </row>
    <row r="3046" spans="2:30">
      <c r="B3046" s="66" t="e">
        <f>LEFT(VLOOKUP(K3046,'TCon08 al 2019-02-26'!$A$1:$H$68,6,0),6)</f>
        <v>#N/A</v>
      </c>
      <c r="C3046" s="66" t="e">
        <f t="shared" si="203"/>
        <v>#N/A</v>
      </c>
      <c r="D3046" s="66" t="e">
        <f>VLOOKUP(K3046,'TCon08 al 2019-02-26'!$A$1:$H$68,8,0)</f>
        <v>#N/A</v>
      </c>
      <c r="E3046" s="221">
        <f t="shared" si="204"/>
        <v>1900</v>
      </c>
      <c r="F3046" s="66">
        <f t="shared" si="205"/>
        <v>0</v>
      </c>
      <c r="G3046" s="10" t="str">
        <f t="shared" si="206"/>
        <v>19000</v>
      </c>
      <c r="H3046" s="232"/>
      <c r="I3046" s="232"/>
      <c r="J3046" s="232"/>
      <c r="K3046" s="232"/>
      <c r="L3046" s="232"/>
      <c r="M3046" s="233"/>
      <c r="N3046" s="241"/>
      <c r="O3046" s="241"/>
      <c r="P3046" s="242"/>
      <c r="Q3046" s="234"/>
      <c r="R3046" s="235"/>
      <c r="S3046" s="232"/>
      <c r="T3046" s="234"/>
      <c r="U3046" s="234"/>
      <c r="V3046" s="235"/>
      <c r="W3046" s="232"/>
      <c r="X3046" s="232"/>
      <c r="Y3046" s="235"/>
      <c r="Z3046" s="232"/>
      <c r="AA3046" s="232"/>
      <c r="AB3046" s="232"/>
      <c r="AC3046" s="232"/>
      <c r="AD3046" s="269"/>
    </row>
    <row r="3047" spans="2:30">
      <c r="B3047" s="66" t="e">
        <f>LEFT(VLOOKUP(K3047,'TCon08 al 2019-02-26'!$A$1:$H$68,6,0),6)</f>
        <v>#N/A</v>
      </c>
      <c r="C3047" s="66" t="e">
        <f t="shared" si="203"/>
        <v>#N/A</v>
      </c>
      <c r="D3047" s="66" t="e">
        <f>VLOOKUP(K3047,'TCon08 al 2019-02-26'!$A$1:$H$68,8,0)</f>
        <v>#N/A</v>
      </c>
      <c r="E3047" s="221">
        <f t="shared" si="204"/>
        <v>1900</v>
      </c>
      <c r="F3047" s="66">
        <f t="shared" si="205"/>
        <v>0</v>
      </c>
      <c r="G3047" s="10" t="str">
        <f t="shared" si="206"/>
        <v>19000</v>
      </c>
      <c r="H3047" s="232"/>
      <c r="I3047" s="232"/>
      <c r="J3047" s="232"/>
      <c r="K3047" s="232"/>
      <c r="L3047" s="232"/>
      <c r="M3047" s="233"/>
      <c r="N3047" s="241"/>
      <c r="O3047" s="241"/>
      <c r="P3047" s="242"/>
      <c r="Q3047" s="234"/>
      <c r="R3047" s="235"/>
      <c r="S3047" s="232"/>
      <c r="T3047" s="234"/>
      <c r="U3047" s="234"/>
      <c r="V3047" s="235"/>
      <c r="W3047" s="232"/>
      <c r="X3047" s="232"/>
      <c r="Y3047" s="235"/>
      <c r="Z3047" s="232"/>
      <c r="AA3047" s="232"/>
      <c r="AB3047" s="232"/>
      <c r="AC3047" s="232"/>
      <c r="AD3047" s="269"/>
    </row>
    <row r="3048" spans="2:30">
      <c r="B3048" s="66" t="e">
        <f>LEFT(VLOOKUP(K3048,'TCon08 al 2019-02-26'!$A$1:$H$68,6,0),6)</f>
        <v>#N/A</v>
      </c>
      <c r="C3048" s="66" t="e">
        <f t="shared" si="203"/>
        <v>#N/A</v>
      </c>
      <c r="D3048" s="66" t="e">
        <f>VLOOKUP(K3048,'TCon08 al 2019-02-26'!$A$1:$H$68,8,0)</f>
        <v>#N/A</v>
      </c>
      <c r="E3048" s="221">
        <f t="shared" si="204"/>
        <v>1900</v>
      </c>
      <c r="F3048" s="66">
        <f t="shared" si="205"/>
        <v>0</v>
      </c>
      <c r="G3048" s="10" t="str">
        <f t="shared" si="206"/>
        <v>19000</v>
      </c>
      <c r="H3048" s="232"/>
      <c r="I3048" s="232"/>
      <c r="J3048" s="232"/>
      <c r="K3048" s="232"/>
      <c r="L3048" s="232"/>
      <c r="M3048" s="233"/>
      <c r="N3048" s="241"/>
      <c r="O3048" s="241"/>
      <c r="P3048" s="242"/>
      <c r="Q3048" s="234"/>
      <c r="R3048" s="235"/>
      <c r="S3048" s="232"/>
      <c r="T3048" s="234"/>
      <c r="U3048" s="234"/>
      <c r="V3048" s="235"/>
      <c r="W3048" s="232"/>
      <c r="X3048" s="232"/>
      <c r="Y3048" s="235"/>
      <c r="Z3048" s="232"/>
      <c r="AA3048" s="232"/>
      <c r="AB3048" s="232"/>
      <c r="AC3048" s="232"/>
      <c r="AD3048" s="269"/>
    </row>
    <row r="3049" spans="2:30">
      <c r="B3049" s="66" t="e">
        <f>LEFT(VLOOKUP(K3049,'TCon08 al 2019-02-26'!$A$1:$H$68,6,0),6)</f>
        <v>#N/A</v>
      </c>
      <c r="C3049" s="66" t="e">
        <f t="shared" si="203"/>
        <v>#N/A</v>
      </c>
      <c r="D3049" s="66" t="e">
        <f>VLOOKUP(K3049,'TCon08 al 2019-02-26'!$A$1:$H$68,8,0)</f>
        <v>#N/A</v>
      </c>
      <c r="E3049" s="221">
        <f t="shared" si="204"/>
        <v>1900</v>
      </c>
      <c r="F3049" s="66">
        <f t="shared" si="205"/>
        <v>0</v>
      </c>
      <c r="G3049" s="10" t="str">
        <f t="shared" si="206"/>
        <v>19000</v>
      </c>
      <c r="H3049" s="232"/>
      <c r="I3049" s="232"/>
      <c r="J3049" s="232"/>
      <c r="K3049" s="232"/>
      <c r="L3049" s="232"/>
      <c r="M3049" s="233"/>
      <c r="N3049" s="241"/>
      <c r="O3049" s="241"/>
      <c r="P3049" s="242"/>
      <c r="Q3049" s="234"/>
      <c r="R3049" s="235"/>
      <c r="S3049" s="232"/>
      <c r="T3049" s="234"/>
      <c r="U3049" s="234"/>
      <c r="V3049" s="235"/>
      <c r="W3049" s="232"/>
      <c r="X3049" s="232"/>
      <c r="Y3049" s="235"/>
      <c r="Z3049" s="232"/>
      <c r="AA3049" s="232"/>
      <c r="AB3049" s="232"/>
      <c r="AC3049" s="232"/>
      <c r="AD3049" s="269"/>
    </row>
    <row r="3050" spans="2:30">
      <c r="B3050" s="66" t="e">
        <f>LEFT(VLOOKUP(K3050,'TCon08 al 2019-02-26'!$A$1:$H$68,6,0),6)</f>
        <v>#N/A</v>
      </c>
      <c r="C3050" s="66" t="e">
        <f t="shared" si="203"/>
        <v>#N/A</v>
      </c>
      <c r="D3050" s="66" t="e">
        <f>VLOOKUP(K3050,'TCon08 al 2019-02-26'!$A$1:$H$68,8,0)</f>
        <v>#N/A</v>
      </c>
      <c r="E3050" s="221">
        <f t="shared" si="204"/>
        <v>1900</v>
      </c>
      <c r="F3050" s="66">
        <f t="shared" si="205"/>
        <v>0</v>
      </c>
      <c r="G3050" s="10" t="str">
        <f t="shared" si="206"/>
        <v>19000</v>
      </c>
      <c r="H3050" s="232"/>
      <c r="I3050" s="232"/>
      <c r="J3050" s="232"/>
      <c r="K3050" s="232"/>
      <c r="L3050" s="232"/>
      <c r="M3050" s="233"/>
      <c r="N3050" s="241"/>
      <c r="O3050" s="241"/>
      <c r="P3050" s="242"/>
      <c r="Q3050" s="234"/>
      <c r="R3050" s="235"/>
      <c r="S3050" s="232"/>
      <c r="T3050" s="234"/>
      <c r="U3050" s="234"/>
      <c r="V3050" s="235"/>
      <c r="W3050" s="232"/>
      <c r="X3050" s="232"/>
      <c r="Y3050" s="235"/>
      <c r="Z3050" s="232"/>
      <c r="AA3050" s="232"/>
      <c r="AB3050" s="232"/>
      <c r="AC3050" s="232"/>
      <c r="AD3050" s="269"/>
    </row>
    <row r="3051" spans="2:30">
      <c r="B3051" s="66" t="e">
        <f>LEFT(VLOOKUP(K3051,'TCon08 al 2019-02-26'!$A$1:$H$68,6,0),6)</f>
        <v>#N/A</v>
      </c>
      <c r="C3051" s="66" t="e">
        <f t="shared" si="203"/>
        <v>#N/A</v>
      </c>
      <c r="D3051" s="66" t="e">
        <f>VLOOKUP(K3051,'TCon08 al 2019-02-26'!$A$1:$H$68,8,0)</f>
        <v>#N/A</v>
      </c>
      <c r="E3051" s="221">
        <f t="shared" si="204"/>
        <v>1900</v>
      </c>
      <c r="F3051" s="66">
        <f t="shared" si="205"/>
        <v>0</v>
      </c>
      <c r="G3051" s="10" t="str">
        <f t="shared" si="206"/>
        <v>19000</v>
      </c>
      <c r="H3051" s="232"/>
      <c r="I3051" s="232"/>
      <c r="J3051" s="232"/>
      <c r="K3051" s="232"/>
      <c r="L3051" s="232"/>
      <c r="M3051" s="233"/>
      <c r="N3051" s="241"/>
      <c r="O3051" s="241"/>
      <c r="P3051" s="242"/>
      <c r="Q3051" s="234"/>
      <c r="R3051" s="235"/>
      <c r="S3051" s="232"/>
      <c r="T3051" s="234"/>
      <c r="U3051" s="234"/>
      <c r="V3051" s="235"/>
      <c r="W3051" s="232"/>
      <c r="X3051" s="232"/>
      <c r="Y3051" s="235"/>
      <c r="Z3051" s="232"/>
      <c r="AA3051" s="232"/>
      <c r="AB3051" s="232"/>
      <c r="AC3051" s="232"/>
      <c r="AD3051" s="269"/>
    </row>
    <row r="3052" spans="2:30">
      <c r="B3052" s="66" t="e">
        <f>LEFT(VLOOKUP(K3052,'TCon08 al 2019-02-26'!$A$1:$H$68,6,0),6)</f>
        <v>#N/A</v>
      </c>
      <c r="C3052" s="66" t="e">
        <f t="shared" si="203"/>
        <v>#N/A</v>
      </c>
      <c r="D3052" s="66" t="e">
        <f>VLOOKUP(K3052,'TCon08 al 2019-02-26'!$A$1:$H$68,8,0)</f>
        <v>#N/A</v>
      </c>
      <c r="E3052" s="221">
        <f t="shared" si="204"/>
        <v>1900</v>
      </c>
      <c r="F3052" s="66">
        <f t="shared" si="205"/>
        <v>0</v>
      </c>
      <c r="G3052" s="10" t="str">
        <f t="shared" si="206"/>
        <v>19000</v>
      </c>
      <c r="H3052" s="232"/>
      <c r="I3052" s="232"/>
      <c r="J3052" s="232"/>
      <c r="K3052" s="232"/>
      <c r="L3052" s="232"/>
      <c r="M3052" s="233"/>
      <c r="N3052" s="241"/>
      <c r="O3052" s="241"/>
      <c r="P3052" s="242"/>
      <c r="Q3052" s="234"/>
      <c r="R3052" s="235"/>
      <c r="S3052" s="232"/>
      <c r="T3052" s="234"/>
      <c r="U3052" s="234"/>
      <c r="V3052" s="235"/>
      <c r="W3052" s="232"/>
      <c r="X3052" s="232"/>
      <c r="Y3052" s="235"/>
      <c r="Z3052" s="232"/>
      <c r="AA3052" s="232"/>
      <c r="AB3052" s="232"/>
      <c r="AC3052" s="232"/>
      <c r="AD3052" s="269"/>
    </row>
    <row r="3053" spans="2:30">
      <c r="B3053" s="66" t="e">
        <f>LEFT(VLOOKUP(K3053,'TCon08 al 2019-02-26'!$A$1:$H$68,6,0),6)</f>
        <v>#N/A</v>
      </c>
      <c r="C3053" s="66" t="e">
        <f t="shared" si="203"/>
        <v>#N/A</v>
      </c>
      <c r="D3053" s="66" t="e">
        <f>VLOOKUP(K3053,'TCon08 al 2019-02-26'!$A$1:$H$68,8,0)</f>
        <v>#N/A</v>
      </c>
      <c r="E3053" s="221">
        <f t="shared" si="204"/>
        <v>1900</v>
      </c>
      <c r="F3053" s="66">
        <f t="shared" si="205"/>
        <v>0</v>
      </c>
      <c r="G3053" s="10" t="str">
        <f t="shared" si="206"/>
        <v>19000</v>
      </c>
      <c r="H3053" s="232"/>
      <c r="I3053" s="232"/>
      <c r="J3053" s="232"/>
      <c r="K3053" s="232"/>
      <c r="L3053" s="232"/>
      <c r="M3053" s="233"/>
      <c r="N3053" s="241"/>
      <c r="O3053" s="241"/>
      <c r="P3053" s="242"/>
      <c r="Q3053" s="234"/>
      <c r="R3053" s="235"/>
      <c r="S3053" s="232"/>
      <c r="T3053" s="234"/>
      <c r="U3053" s="234"/>
      <c r="V3053" s="235"/>
      <c r="W3053" s="232"/>
      <c r="X3053" s="232"/>
      <c r="Y3053" s="235"/>
      <c r="Z3053" s="232"/>
      <c r="AA3053" s="232"/>
      <c r="AB3053" s="232"/>
      <c r="AC3053" s="232"/>
      <c r="AD3053" s="269"/>
    </row>
    <row r="3054" spans="2:30">
      <c r="B3054" s="66" t="e">
        <f>LEFT(VLOOKUP(K3054,'TCon08 al 2019-02-26'!$A$1:$H$68,6,0),6)</f>
        <v>#N/A</v>
      </c>
      <c r="C3054" s="66" t="e">
        <f t="shared" si="203"/>
        <v>#N/A</v>
      </c>
      <c r="D3054" s="66" t="e">
        <f>VLOOKUP(K3054,'TCon08 al 2019-02-26'!$A$1:$H$68,8,0)</f>
        <v>#N/A</v>
      </c>
      <c r="E3054" s="221">
        <f t="shared" si="204"/>
        <v>1900</v>
      </c>
      <c r="F3054" s="66">
        <f t="shared" si="205"/>
        <v>0</v>
      </c>
      <c r="G3054" s="10" t="str">
        <f t="shared" si="206"/>
        <v>19000</v>
      </c>
      <c r="H3054" s="232"/>
      <c r="I3054" s="232"/>
      <c r="J3054" s="232"/>
      <c r="K3054" s="232"/>
      <c r="L3054" s="232"/>
      <c r="M3054" s="233"/>
      <c r="N3054" s="241"/>
      <c r="O3054" s="241"/>
      <c r="P3054" s="242"/>
      <c r="Q3054" s="234"/>
      <c r="R3054" s="235"/>
      <c r="S3054" s="232"/>
      <c r="T3054" s="234"/>
      <c r="U3054" s="234"/>
      <c r="V3054" s="235"/>
      <c r="W3054" s="232"/>
      <c r="X3054" s="232"/>
      <c r="Y3054" s="235"/>
      <c r="Z3054" s="232"/>
      <c r="AA3054" s="232"/>
      <c r="AB3054" s="232"/>
      <c r="AC3054" s="232"/>
      <c r="AD3054" s="269"/>
    </row>
    <row r="3055" spans="2:30">
      <c r="B3055" s="66" t="e">
        <f>LEFT(VLOOKUP(K3055,'TCon08 al 2019-02-26'!$A$1:$H$68,6,0),6)</f>
        <v>#N/A</v>
      </c>
      <c r="C3055" s="66" t="e">
        <f t="shared" si="203"/>
        <v>#N/A</v>
      </c>
      <c r="D3055" s="66" t="e">
        <f>VLOOKUP(K3055,'TCon08 al 2019-02-26'!$A$1:$H$68,8,0)</f>
        <v>#N/A</v>
      </c>
      <c r="E3055" s="221">
        <f t="shared" si="204"/>
        <v>1900</v>
      </c>
      <c r="F3055" s="66">
        <f t="shared" si="205"/>
        <v>0</v>
      </c>
      <c r="G3055" s="10" t="str">
        <f t="shared" si="206"/>
        <v>19000</v>
      </c>
      <c r="H3055" s="232"/>
      <c r="I3055" s="232"/>
      <c r="J3055" s="232"/>
      <c r="K3055" s="232"/>
      <c r="L3055" s="232"/>
      <c r="M3055" s="233"/>
      <c r="N3055" s="241"/>
      <c r="O3055" s="241"/>
      <c r="P3055" s="242"/>
      <c r="Q3055" s="234"/>
      <c r="R3055" s="235"/>
      <c r="S3055" s="232"/>
      <c r="T3055" s="234"/>
      <c r="U3055" s="234"/>
      <c r="V3055" s="235"/>
      <c r="W3055" s="232"/>
      <c r="X3055" s="232"/>
      <c r="Y3055" s="235"/>
      <c r="Z3055" s="232"/>
      <c r="AA3055" s="232"/>
      <c r="AB3055" s="232"/>
      <c r="AC3055" s="232"/>
      <c r="AD3055" s="269"/>
    </row>
    <row r="3056" spans="2:30">
      <c r="B3056" s="66" t="e">
        <f>LEFT(VLOOKUP(K3056,'TCon08 al 2019-02-26'!$A$1:$H$68,6,0),6)</f>
        <v>#N/A</v>
      </c>
      <c r="C3056" s="66" t="e">
        <f t="shared" si="203"/>
        <v>#N/A</v>
      </c>
      <c r="D3056" s="66" t="e">
        <f>VLOOKUP(K3056,'TCon08 al 2019-02-26'!$A$1:$H$68,8,0)</f>
        <v>#N/A</v>
      </c>
      <c r="E3056" s="221">
        <f t="shared" si="204"/>
        <v>1900</v>
      </c>
      <c r="F3056" s="66">
        <f t="shared" si="205"/>
        <v>0</v>
      </c>
      <c r="G3056" s="10" t="str">
        <f t="shared" si="206"/>
        <v>19000</v>
      </c>
      <c r="H3056" s="232"/>
      <c r="I3056" s="232"/>
      <c r="J3056" s="232"/>
      <c r="K3056" s="232"/>
      <c r="L3056" s="232"/>
      <c r="M3056" s="233"/>
      <c r="N3056" s="241"/>
      <c r="O3056" s="241"/>
      <c r="P3056" s="242"/>
      <c r="Q3056" s="234"/>
      <c r="R3056" s="235"/>
      <c r="S3056" s="232"/>
      <c r="T3056" s="234"/>
      <c r="U3056" s="234"/>
      <c r="V3056" s="235"/>
      <c r="W3056" s="232"/>
      <c r="X3056" s="232"/>
      <c r="Y3056" s="235"/>
      <c r="Z3056" s="232"/>
      <c r="AA3056" s="232"/>
      <c r="AB3056" s="232"/>
      <c r="AC3056" s="232"/>
      <c r="AD3056" s="269"/>
    </row>
    <row r="3057" spans="2:30">
      <c r="B3057" s="66" t="e">
        <f>LEFT(VLOOKUP(K3057,'TCon08 al 2019-02-26'!$A$1:$H$68,6,0),6)</f>
        <v>#N/A</v>
      </c>
      <c r="C3057" s="66" t="e">
        <f t="shared" si="203"/>
        <v>#N/A</v>
      </c>
      <c r="D3057" s="66" t="e">
        <f>VLOOKUP(K3057,'TCon08 al 2019-02-26'!$A$1:$H$68,8,0)</f>
        <v>#N/A</v>
      </c>
      <c r="E3057" s="221">
        <f t="shared" si="204"/>
        <v>1900</v>
      </c>
      <c r="F3057" s="66">
        <f t="shared" si="205"/>
        <v>0</v>
      </c>
      <c r="G3057" s="10" t="str">
        <f t="shared" si="206"/>
        <v>19000</v>
      </c>
      <c r="H3057" s="232"/>
      <c r="I3057" s="232"/>
      <c r="J3057" s="232"/>
      <c r="K3057" s="232"/>
      <c r="L3057" s="232"/>
      <c r="M3057" s="233"/>
      <c r="N3057" s="241"/>
      <c r="O3057" s="241"/>
      <c r="P3057" s="242"/>
      <c r="Q3057" s="234"/>
      <c r="R3057" s="235"/>
      <c r="S3057" s="232"/>
      <c r="T3057" s="234"/>
      <c r="U3057" s="234"/>
      <c r="V3057" s="235"/>
      <c r="W3057" s="232"/>
      <c r="X3057" s="232"/>
      <c r="Y3057" s="235"/>
      <c r="Z3057" s="232"/>
      <c r="AA3057" s="232"/>
      <c r="AB3057" s="232"/>
      <c r="AC3057" s="232"/>
      <c r="AD3057" s="269"/>
    </row>
    <row r="3058" spans="2:30">
      <c r="B3058" s="66" t="e">
        <f>LEFT(VLOOKUP(K3058,'TCon08 al 2019-02-26'!$A$1:$H$68,6,0),6)</f>
        <v>#N/A</v>
      </c>
      <c r="C3058" s="66" t="e">
        <f t="shared" si="203"/>
        <v>#N/A</v>
      </c>
      <c r="D3058" s="66" t="e">
        <f>VLOOKUP(K3058,'TCon08 al 2019-02-26'!$A$1:$H$68,8,0)</f>
        <v>#N/A</v>
      </c>
      <c r="E3058" s="221">
        <f t="shared" si="204"/>
        <v>1900</v>
      </c>
      <c r="F3058" s="66">
        <f t="shared" si="205"/>
        <v>0</v>
      </c>
      <c r="G3058" s="10" t="str">
        <f t="shared" si="206"/>
        <v>19000</v>
      </c>
      <c r="H3058" s="232"/>
      <c r="I3058" s="232"/>
      <c r="J3058" s="232"/>
      <c r="K3058" s="232"/>
      <c r="L3058" s="232"/>
      <c r="M3058" s="233"/>
      <c r="N3058" s="241"/>
      <c r="O3058" s="241"/>
      <c r="P3058" s="242"/>
      <c r="Q3058" s="234"/>
      <c r="R3058" s="235"/>
      <c r="S3058" s="232"/>
      <c r="T3058" s="234"/>
      <c r="U3058" s="234"/>
      <c r="V3058" s="235"/>
      <c r="W3058" s="232"/>
      <c r="X3058" s="232"/>
      <c r="Y3058" s="235"/>
      <c r="Z3058" s="232"/>
      <c r="AA3058" s="232"/>
      <c r="AB3058" s="232"/>
      <c r="AC3058" s="232"/>
      <c r="AD3058" s="269"/>
    </row>
    <row r="3059" spans="2:30">
      <c r="B3059" s="66" t="e">
        <f>LEFT(VLOOKUP(K3059,'TCon08 al 2019-02-26'!$A$1:$H$68,6,0),6)</f>
        <v>#N/A</v>
      </c>
      <c r="C3059" s="66" t="e">
        <f t="shared" si="203"/>
        <v>#N/A</v>
      </c>
      <c r="D3059" s="66" t="e">
        <f>VLOOKUP(K3059,'TCon08 al 2019-02-26'!$A$1:$H$68,8,0)</f>
        <v>#N/A</v>
      </c>
      <c r="E3059" s="221">
        <f t="shared" si="204"/>
        <v>1900</v>
      </c>
      <c r="F3059" s="66">
        <f t="shared" si="205"/>
        <v>0</v>
      </c>
      <c r="G3059" s="10" t="str">
        <f t="shared" si="206"/>
        <v>19000</v>
      </c>
      <c r="H3059" s="232"/>
      <c r="I3059" s="232"/>
      <c r="J3059" s="232"/>
      <c r="K3059" s="232"/>
      <c r="L3059" s="232"/>
      <c r="M3059" s="233"/>
      <c r="N3059" s="241"/>
      <c r="O3059" s="241"/>
      <c r="P3059" s="242"/>
      <c r="Q3059" s="234"/>
      <c r="R3059" s="235"/>
      <c r="S3059" s="232"/>
      <c r="T3059" s="234"/>
      <c r="U3059" s="234"/>
      <c r="V3059" s="235"/>
      <c r="W3059" s="232"/>
      <c r="X3059" s="232"/>
      <c r="Y3059" s="235"/>
      <c r="Z3059" s="232"/>
      <c r="AA3059" s="232"/>
      <c r="AB3059" s="232"/>
      <c r="AC3059" s="232"/>
      <c r="AD3059" s="269"/>
    </row>
    <row r="3060" spans="2:30">
      <c r="B3060" s="66" t="e">
        <f>LEFT(VLOOKUP(K3060,'TCon08 al 2019-02-26'!$A$1:$H$68,6,0),6)</f>
        <v>#N/A</v>
      </c>
      <c r="C3060" s="66" t="e">
        <f t="shared" si="203"/>
        <v>#N/A</v>
      </c>
      <c r="D3060" s="66" t="e">
        <f>VLOOKUP(K3060,'TCon08 al 2019-02-26'!$A$1:$H$68,8,0)</f>
        <v>#N/A</v>
      </c>
      <c r="E3060" s="221">
        <f t="shared" si="204"/>
        <v>1900</v>
      </c>
      <c r="F3060" s="66">
        <f t="shared" si="205"/>
        <v>0</v>
      </c>
      <c r="G3060" s="10" t="str">
        <f t="shared" si="206"/>
        <v>19000</v>
      </c>
      <c r="H3060" s="232"/>
      <c r="I3060" s="232"/>
      <c r="J3060" s="232"/>
      <c r="K3060" s="232"/>
      <c r="L3060" s="232"/>
      <c r="M3060" s="233"/>
      <c r="N3060" s="241"/>
      <c r="O3060" s="241"/>
      <c r="P3060" s="242"/>
      <c r="Q3060" s="234"/>
      <c r="R3060" s="235"/>
      <c r="S3060" s="232"/>
      <c r="T3060" s="234"/>
      <c r="U3060" s="234"/>
      <c r="V3060" s="235"/>
      <c r="W3060" s="232"/>
      <c r="X3060" s="232"/>
      <c r="Y3060" s="235"/>
      <c r="Z3060" s="232"/>
      <c r="AA3060" s="232"/>
      <c r="AB3060" s="232"/>
      <c r="AC3060" s="232"/>
      <c r="AD3060" s="269"/>
    </row>
    <row r="3061" spans="2:30">
      <c r="B3061" s="66" t="e">
        <f>LEFT(VLOOKUP(K3061,'TCon08 al 2019-02-26'!$A$1:$H$68,6,0),6)</f>
        <v>#N/A</v>
      </c>
      <c r="C3061" s="66" t="e">
        <f t="shared" si="203"/>
        <v>#N/A</v>
      </c>
      <c r="D3061" s="66" t="e">
        <f>VLOOKUP(K3061,'TCon08 al 2019-02-26'!$A$1:$H$68,8,0)</f>
        <v>#N/A</v>
      </c>
      <c r="E3061" s="221">
        <f t="shared" si="204"/>
        <v>1900</v>
      </c>
      <c r="F3061" s="66">
        <f t="shared" si="205"/>
        <v>0</v>
      </c>
      <c r="G3061" s="10" t="str">
        <f t="shared" si="206"/>
        <v>19000</v>
      </c>
      <c r="H3061" s="232"/>
      <c r="I3061" s="232"/>
      <c r="J3061" s="232"/>
      <c r="K3061" s="232"/>
      <c r="L3061" s="232"/>
      <c r="M3061" s="233"/>
      <c r="N3061" s="241"/>
      <c r="O3061" s="241"/>
      <c r="P3061" s="242"/>
      <c r="Q3061" s="234"/>
      <c r="R3061" s="235"/>
      <c r="S3061" s="232"/>
      <c r="T3061" s="234"/>
      <c r="U3061" s="234"/>
      <c r="V3061" s="235"/>
      <c r="W3061" s="232"/>
      <c r="X3061" s="232"/>
      <c r="Y3061" s="235"/>
      <c r="Z3061" s="232"/>
      <c r="AA3061" s="232"/>
      <c r="AB3061" s="232"/>
      <c r="AC3061" s="232"/>
      <c r="AD3061" s="269"/>
    </row>
    <row r="3062" spans="2:30">
      <c r="B3062" s="66" t="e">
        <f>LEFT(VLOOKUP(K3062,'TCon08 al 2019-02-26'!$A$1:$H$68,6,0),6)</f>
        <v>#N/A</v>
      </c>
      <c r="C3062" s="66" t="e">
        <f t="shared" si="203"/>
        <v>#N/A</v>
      </c>
      <c r="D3062" s="66" t="e">
        <f>VLOOKUP(K3062,'TCon08 al 2019-02-26'!$A$1:$H$68,8,0)</f>
        <v>#N/A</v>
      </c>
      <c r="E3062" s="221">
        <f t="shared" si="204"/>
        <v>1900</v>
      </c>
      <c r="F3062" s="66">
        <f t="shared" si="205"/>
        <v>0</v>
      </c>
      <c r="G3062" s="10" t="str">
        <f t="shared" si="206"/>
        <v>19000</v>
      </c>
      <c r="H3062" s="254"/>
      <c r="I3062" s="232"/>
      <c r="J3062" s="232"/>
      <c r="K3062" s="232"/>
      <c r="L3062" s="232"/>
      <c r="M3062" s="233"/>
      <c r="N3062" s="241"/>
      <c r="O3062" s="241"/>
      <c r="P3062" s="242"/>
      <c r="Q3062" s="234"/>
      <c r="R3062" s="235"/>
      <c r="S3062" s="232"/>
      <c r="T3062" s="234"/>
      <c r="U3062" s="234"/>
      <c r="V3062" s="235"/>
      <c r="W3062" s="232"/>
      <c r="X3062" s="236"/>
      <c r="Y3062" s="235"/>
      <c r="Z3062" s="232"/>
      <c r="AA3062" s="232"/>
      <c r="AB3062" s="232"/>
      <c r="AC3062" s="232"/>
      <c r="AD3062" s="269"/>
    </row>
    <row r="3063" spans="2:30">
      <c r="B3063" s="66" t="e">
        <f>LEFT(VLOOKUP(K3063,'TCon08 al 2019-02-26'!$A$1:$H$68,6,0),6)</f>
        <v>#N/A</v>
      </c>
      <c r="C3063" s="66" t="e">
        <f t="shared" ref="C3063:C3126" si="207">CONCATENATE(MID(B3063,1,1),".",MID(B3063,2,1),".",MID(B3063,3,2),".",MID(B3063,5,2))</f>
        <v>#N/A</v>
      </c>
      <c r="D3063" s="66" t="e">
        <f>VLOOKUP(K3063,'TCon08 al 2019-02-26'!$A$1:$H$68,8,0)</f>
        <v>#N/A</v>
      </c>
      <c r="E3063" s="221">
        <f t="shared" ref="E3063:E3126" si="208">YEAR(J3063)</f>
        <v>1900</v>
      </c>
      <c r="F3063" s="66">
        <f t="shared" si="205"/>
        <v>0</v>
      </c>
      <c r="G3063" s="10" t="str">
        <f t="shared" si="206"/>
        <v>19000</v>
      </c>
      <c r="H3063" s="254"/>
      <c r="I3063" s="254"/>
      <c r="J3063" s="254"/>
      <c r="K3063" s="254"/>
      <c r="L3063" s="254"/>
      <c r="M3063" s="255"/>
      <c r="N3063" s="256"/>
      <c r="O3063" s="256"/>
      <c r="P3063" s="257"/>
      <c r="Q3063" s="258"/>
      <c r="R3063" s="259"/>
      <c r="S3063" s="254"/>
      <c r="T3063" s="258"/>
      <c r="U3063" s="258"/>
      <c r="V3063" s="259"/>
      <c r="W3063" s="254"/>
      <c r="X3063" s="260"/>
      <c r="Y3063" s="259"/>
      <c r="Z3063" s="254"/>
      <c r="AA3063" s="254"/>
      <c r="AB3063" s="254"/>
      <c r="AC3063" s="254"/>
      <c r="AD3063" s="269"/>
    </row>
    <row r="3064" spans="2:30">
      <c r="B3064" s="66" t="e">
        <f>LEFT(VLOOKUP(K3064,'TCon08 al 2019-02-26'!$A$1:$H$68,6,0),6)</f>
        <v>#N/A</v>
      </c>
      <c r="C3064" s="66" t="e">
        <f t="shared" si="207"/>
        <v>#N/A</v>
      </c>
      <c r="D3064" s="66" t="e">
        <f>VLOOKUP(K3064,'TCon08 al 2019-02-26'!$A$1:$H$68,8,0)</f>
        <v>#N/A</v>
      </c>
      <c r="E3064" s="221">
        <f t="shared" si="208"/>
        <v>1900</v>
      </c>
      <c r="F3064" s="66">
        <f t="shared" si="205"/>
        <v>0</v>
      </c>
      <c r="G3064" s="10" t="str">
        <f t="shared" si="206"/>
        <v>19000</v>
      </c>
      <c r="H3064" s="254"/>
      <c r="I3064" s="254"/>
      <c r="J3064" s="254"/>
      <c r="K3064" s="254"/>
      <c r="L3064" s="254"/>
      <c r="M3064" s="255"/>
      <c r="N3064" s="256"/>
      <c r="O3064" s="256"/>
      <c r="P3064" s="257"/>
      <c r="Q3064" s="258"/>
      <c r="R3064" s="259"/>
      <c r="S3064" s="254"/>
      <c r="T3064" s="258"/>
      <c r="U3064" s="258"/>
      <c r="V3064" s="259"/>
      <c r="W3064" s="254"/>
      <c r="X3064" s="260"/>
      <c r="Y3064" s="259"/>
      <c r="Z3064" s="254"/>
      <c r="AA3064" s="254"/>
      <c r="AB3064" s="254"/>
      <c r="AC3064" s="254"/>
      <c r="AD3064" s="269"/>
    </row>
    <row r="3065" spans="2:30">
      <c r="B3065" s="66" t="e">
        <f>LEFT(VLOOKUP(K3065,'TCon08 al 2019-02-26'!$A$1:$H$68,6,0),6)</f>
        <v>#N/A</v>
      </c>
      <c r="C3065" s="66" t="e">
        <f t="shared" si="207"/>
        <v>#N/A</v>
      </c>
      <c r="D3065" s="66" t="e">
        <f>VLOOKUP(K3065,'TCon08 al 2019-02-26'!$A$1:$H$68,8,0)</f>
        <v>#N/A</v>
      </c>
      <c r="E3065" s="221">
        <f t="shared" si="208"/>
        <v>1900</v>
      </c>
      <c r="F3065" s="66">
        <f t="shared" si="205"/>
        <v>0</v>
      </c>
      <c r="G3065" s="10" t="str">
        <f t="shared" si="206"/>
        <v>19000</v>
      </c>
      <c r="H3065" s="232"/>
      <c r="I3065" s="232"/>
      <c r="J3065" s="232"/>
      <c r="K3065" s="232"/>
      <c r="L3065" s="232"/>
      <c r="M3065" s="233"/>
      <c r="N3065" s="241"/>
      <c r="O3065" s="241"/>
      <c r="P3065" s="242"/>
      <c r="Q3065" s="234"/>
      <c r="R3065" s="235"/>
      <c r="S3065" s="232"/>
      <c r="T3065" s="234"/>
      <c r="U3065" s="234"/>
      <c r="V3065" s="235"/>
      <c r="W3065" s="232"/>
      <c r="X3065" s="232"/>
      <c r="Y3065" s="235"/>
      <c r="Z3065" s="232"/>
      <c r="AA3065" s="232"/>
      <c r="AB3065" s="232"/>
      <c r="AC3065" s="232"/>
      <c r="AD3065" s="269"/>
    </row>
    <row r="3066" spans="2:30">
      <c r="B3066" s="66" t="e">
        <f>LEFT(VLOOKUP(K3066,'TCon08 al 2019-02-26'!$A$1:$H$68,6,0),6)</f>
        <v>#N/A</v>
      </c>
      <c r="C3066" s="66" t="e">
        <f t="shared" si="207"/>
        <v>#N/A</v>
      </c>
      <c r="D3066" s="66" t="e">
        <f>VLOOKUP(K3066,'TCon08 al 2019-02-26'!$A$1:$H$68,8,0)</f>
        <v>#N/A</v>
      </c>
      <c r="E3066" s="221">
        <f t="shared" si="208"/>
        <v>1900</v>
      </c>
      <c r="F3066" s="66">
        <f t="shared" si="205"/>
        <v>0</v>
      </c>
      <c r="G3066" s="10" t="str">
        <f t="shared" si="206"/>
        <v>19000</v>
      </c>
      <c r="H3066" s="232"/>
      <c r="I3066" s="232"/>
      <c r="J3066" s="232"/>
      <c r="K3066" s="232"/>
      <c r="L3066" s="232"/>
      <c r="M3066" s="233"/>
      <c r="N3066" s="241"/>
      <c r="O3066" s="241"/>
      <c r="P3066" s="242"/>
      <c r="Q3066" s="234"/>
      <c r="R3066" s="235"/>
      <c r="S3066" s="232"/>
      <c r="T3066" s="234"/>
      <c r="U3066" s="234"/>
      <c r="V3066" s="235"/>
      <c r="W3066" s="232"/>
      <c r="X3066" s="232"/>
      <c r="Y3066" s="235"/>
      <c r="Z3066" s="232"/>
      <c r="AA3066" s="232"/>
      <c r="AB3066" s="232"/>
      <c r="AC3066" s="232"/>
      <c r="AD3066" s="269"/>
    </row>
    <row r="3067" spans="2:30">
      <c r="B3067" s="66" t="e">
        <f>LEFT(VLOOKUP(K3067,'TCon08 al 2019-02-26'!$A$1:$H$68,6,0),6)</f>
        <v>#N/A</v>
      </c>
      <c r="C3067" s="66" t="e">
        <f t="shared" si="207"/>
        <v>#N/A</v>
      </c>
      <c r="D3067" s="66" t="e">
        <f>VLOOKUP(K3067,'TCon08 al 2019-02-26'!$A$1:$H$68,8,0)</f>
        <v>#N/A</v>
      </c>
      <c r="E3067" s="221">
        <f t="shared" si="208"/>
        <v>1900</v>
      </c>
      <c r="F3067" s="66">
        <f t="shared" si="205"/>
        <v>0</v>
      </c>
      <c r="G3067" s="10" t="str">
        <f t="shared" si="206"/>
        <v>19000</v>
      </c>
      <c r="H3067" s="232"/>
      <c r="I3067" s="232"/>
      <c r="J3067" s="232"/>
      <c r="K3067" s="232"/>
      <c r="L3067" s="232"/>
      <c r="M3067" s="233"/>
      <c r="N3067" s="241"/>
      <c r="O3067" s="241"/>
      <c r="P3067" s="242"/>
      <c r="Q3067" s="234"/>
      <c r="R3067" s="235"/>
      <c r="S3067" s="232"/>
      <c r="T3067" s="234"/>
      <c r="U3067" s="234"/>
      <c r="V3067" s="235"/>
      <c r="W3067" s="232"/>
      <c r="X3067" s="232"/>
      <c r="Y3067" s="235"/>
      <c r="Z3067" s="232"/>
      <c r="AA3067" s="232"/>
      <c r="AB3067" s="232"/>
      <c r="AC3067" s="232"/>
      <c r="AD3067" s="269"/>
    </row>
    <row r="3068" spans="2:30">
      <c r="B3068" s="66" t="e">
        <f>LEFT(VLOOKUP(K3068,'TCon08 al 2019-02-26'!$A$1:$H$68,6,0),6)</f>
        <v>#N/A</v>
      </c>
      <c r="C3068" s="66" t="e">
        <f t="shared" si="207"/>
        <v>#N/A</v>
      </c>
      <c r="D3068" s="66" t="e">
        <f>VLOOKUP(K3068,'TCon08 al 2019-02-26'!$A$1:$H$68,8,0)</f>
        <v>#N/A</v>
      </c>
      <c r="E3068" s="221">
        <f t="shared" si="208"/>
        <v>1900</v>
      </c>
      <c r="F3068" s="66">
        <f t="shared" si="205"/>
        <v>0</v>
      </c>
      <c r="G3068" s="10" t="str">
        <f t="shared" si="206"/>
        <v>19000</v>
      </c>
      <c r="H3068" s="232"/>
      <c r="I3068" s="232"/>
      <c r="J3068" s="232"/>
      <c r="K3068" s="232"/>
      <c r="L3068" s="232"/>
      <c r="M3068" s="233"/>
      <c r="N3068" s="241"/>
      <c r="O3068" s="241"/>
      <c r="P3068" s="242"/>
      <c r="Q3068" s="234"/>
      <c r="R3068" s="235"/>
      <c r="S3068" s="232"/>
      <c r="T3068" s="234"/>
      <c r="U3068" s="234"/>
      <c r="V3068" s="235"/>
      <c r="W3068" s="232"/>
      <c r="X3068" s="232"/>
      <c r="Y3068" s="235"/>
      <c r="Z3068" s="232"/>
      <c r="AA3068" s="232"/>
      <c r="AB3068" s="232"/>
      <c r="AC3068" s="232"/>
      <c r="AD3068" s="269"/>
    </row>
    <row r="3069" spans="2:30">
      <c r="B3069" s="66" t="e">
        <f>LEFT(VLOOKUP(K3069,'TCon08 al 2019-02-26'!$A$1:$H$68,6,0),6)</f>
        <v>#N/A</v>
      </c>
      <c r="C3069" s="66" t="e">
        <f t="shared" si="207"/>
        <v>#N/A</v>
      </c>
      <c r="D3069" s="66" t="e">
        <f>VLOOKUP(K3069,'TCon08 al 2019-02-26'!$A$1:$H$68,8,0)</f>
        <v>#N/A</v>
      </c>
      <c r="E3069" s="221">
        <f t="shared" si="208"/>
        <v>1900</v>
      </c>
      <c r="F3069" s="66">
        <f t="shared" si="205"/>
        <v>0</v>
      </c>
      <c r="G3069" s="10" t="str">
        <f t="shared" si="206"/>
        <v>19000</v>
      </c>
      <c r="H3069" s="244"/>
      <c r="I3069" s="244"/>
      <c r="J3069" s="244"/>
      <c r="K3069" s="244"/>
      <c r="L3069" s="244"/>
      <c r="M3069" s="245"/>
      <c r="N3069" s="246"/>
      <c r="O3069" s="246"/>
      <c r="P3069" s="247"/>
      <c r="Q3069" s="261"/>
      <c r="R3069" s="262"/>
      <c r="S3069" s="244"/>
      <c r="T3069" s="261"/>
      <c r="U3069" s="261"/>
      <c r="V3069" s="262"/>
      <c r="W3069" s="244"/>
      <c r="X3069" s="263"/>
      <c r="Y3069" s="262"/>
      <c r="Z3069" s="244"/>
      <c r="AA3069" s="244"/>
      <c r="AB3069" s="232"/>
      <c r="AC3069" s="232"/>
      <c r="AD3069" s="269"/>
    </row>
    <row r="3070" spans="2:30">
      <c r="B3070" s="66" t="e">
        <f>LEFT(VLOOKUP(K3070,'TCon08 al 2019-02-26'!$A$1:$H$68,6,0),6)</f>
        <v>#N/A</v>
      </c>
      <c r="C3070" s="66" t="e">
        <f t="shared" si="207"/>
        <v>#N/A</v>
      </c>
      <c r="D3070" s="66" t="e">
        <f>VLOOKUP(K3070,'TCon08 al 2019-02-26'!$A$1:$H$68,8,0)</f>
        <v>#N/A</v>
      </c>
      <c r="E3070" s="221">
        <f t="shared" si="208"/>
        <v>1900</v>
      </c>
      <c r="F3070" s="66">
        <f t="shared" si="205"/>
        <v>0</v>
      </c>
      <c r="G3070" s="10" t="str">
        <f t="shared" si="206"/>
        <v>19000</v>
      </c>
      <c r="H3070" s="232"/>
      <c r="I3070" s="232"/>
      <c r="J3070" s="232"/>
      <c r="K3070" s="232"/>
      <c r="L3070" s="232"/>
      <c r="M3070" s="233"/>
      <c r="N3070" s="241"/>
      <c r="O3070" s="241"/>
      <c r="P3070" s="242"/>
      <c r="Q3070" s="234"/>
      <c r="R3070" s="235"/>
      <c r="S3070" s="232"/>
      <c r="T3070" s="234"/>
      <c r="U3070" s="234"/>
      <c r="V3070" s="235"/>
      <c r="W3070" s="232"/>
      <c r="X3070" s="232"/>
      <c r="Y3070" s="235"/>
      <c r="Z3070" s="232"/>
      <c r="AA3070" s="232"/>
      <c r="AB3070" s="232"/>
      <c r="AC3070" s="232"/>
      <c r="AD3070" s="269"/>
    </row>
    <row r="3071" spans="2:30">
      <c r="B3071" s="66" t="e">
        <f>LEFT(VLOOKUP(K3071,'TCon08 al 2019-02-26'!$A$1:$H$68,6,0),6)</f>
        <v>#N/A</v>
      </c>
      <c r="C3071" s="66" t="e">
        <f t="shared" si="207"/>
        <v>#N/A</v>
      </c>
      <c r="D3071" s="66" t="e">
        <f>VLOOKUP(K3071,'TCon08 al 2019-02-26'!$A$1:$H$68,8,0)</f>
        <v>#N/A</v>
      </c>
      <c r="E3071" s="221">
        <f t="shared" si="208"/>
        <v>1900</v>
      </c>
      <c r="F3071" s="66">
        <f t="shared" si="205"/>
        <v>0</v>
      </c>
      <c r="G3071" s="10" t="str">
        <f t="shared" si="206"/>
        <v>19000</v>
      </c>
      <c r="H3071" s="232"/>
      <c r="I3071" s="232"/>
      <c r="J3071" s="232"/>
      <c r="K3071" s="232"/>
      <c r="L3071" s="232"/>
      <c r="M3071" s="233"/>
      <c r="N3071" s="241"/>
      <c r="O3071" s="241"/>
      <c r="P3071" s="242"/>
      <c r="Q3071" s="234"/>
      <c r="R3071" s="235"/>
      <c r="S3071" s="232"/>
      <c r="T3071" s="234"/>
      <c r="U3071" s="234"/>
      <c r="V3071" s="235"/>
      <c r="W3071" s="232"/>
      <c r="X3071" s="232"/>
      <c r="Y3071" s="235"/>
      <c r="Z3071" s="232"/>
      <c r="AA3071" s="232"/>
      <c r="AB3071" s="232"/>
      <c r="AC3071" s="232"/>
      <c r="AD3071" s="269"/>
    </row>
    <row r="3072" spans="2:30">
      <c r="B3072" s="66" t="e">
        <f>LEFT(VLOOKUP(K3072,'TCon08 al 2019-02-26'!$A$1:$H$68,6,0),6)</f>
        <v>#N/A</v>
      </c>
      <c r="C3072" s="66" t="e">
        <f t="shared" si="207"/>
        <v>#N/A</v>
      </c>
      <c r="D3072" s="66" t="e">
        <f>VLOOKUP(K3072,'TCon08 al 2019-02-26'!$A$1:$H$68,8,0)</f>
        <v>#N/A</v>
      </c>
      <c r="E3072" s="221">
        <f t="shared" si="208"/>
        <v>1900</v>
      </c>
      <c r="F3072" s="66">
        <f t="shared" si="205"/>
        <v>0</v>
      </c>
      <c r="G3072" s="10" t="str">
        <f t="shared" si="206"/>
        <v>19000</v>
      </c>
      <c r="H3072" s="232"/>
      <c r="I3072" s="232"/>
      <c r="J3072" s="232"/>
      <c r="K3072" s="232"/>
      <c r="L3072" s="232"/>
      <c r="M3072" s="233"/>
      <c r="N3072" s="241"/>
      <c r="O3072" s="241"/>
      <c r="P3072" s="242"/>
      <c r="Q3072" s="234"/>
      <c r="R3072" s="235"/>
      <c r="S3072" s="232"/>
      <c r="T3072" s="234"/>
      <c r="U3072" s="234"/>
      <c r="V3072" s="235"/>
      <c r="W3072" s="232"/>
      <c r="X3072" s="232"/>
      <c r="Y3072" s="235"/>
      <c r="Z3072" s="232"/>
      <c r="AA3072" s="232"/>
      <c r="AB3072" s="232"/>
      <c r="AC3072" s="232"/>
      <c r="AD3072" s="269"/>
    </row>
    <row r="3073" spans="2:30">
      <c r="B3073" s="66" t="e">
        <f>LEFT(VLOOKUP(K3073,'TCon08 al 2019-02-26'!$A$1:$H$68,6,0),6)</f>
        <v>#N/A</v>
      </c>
      <c r="C3073" s="66" t="e">
        <f t="shared" si="207"/>
        <v>#N/A</v>
      </c>
      <c r="D3073" s="66" t="e">
        <f>VLOOKUP(K3073,'TCon08 al 2019-02-26'!$A$1:$H$68,8,0)</f>
        <v>#N/A</v>
      </c>
      <c r="E3073" s="221">
        <f t="shared" si="208"/>
        <v>1900</v>
      </c>
      <c r="F3073" s="66">
        <f t="shared" si="205"/>
        <v>0</v>
      </c>
      <c r="G3073" s="10" t="str">
        <f t="shared" si="206"/>
        <v>19000</v>
      </c>
      <c r="H3073" s="232"/>
      <c r="I3073" s="232"/>
      <c r="J3073" s="232"/>
      <c r="K3073" s="232"/>
      <c r="L3073" s="232"/>
      <c r="M3073" s="233"/>
      <c r="N3073" s="241"/>
      <c r="O3073" s="241"/>
      <c r="P3073" s="242"/>
      <c r="Q3073" s="234"/>
      <c r="R3073" s="235"/>
      <c r="S3073" s="232"/>
      <c r="T3073" s="234"/>
      <c r="U3073" s="234"/>
      <c r="V3073" s="235"/>
      <c r="W3073" s="232"/>
      <c r="X3073" s="232"/>
      <c r="Y3073" s="235"/>
      <c r="Z3073" s="232"/>
      <c r="AA3073" s="232"/>
      <c r="AB3073" s="232"/>
      <c r="AC3073" s="232"/>
      <c r="AD3073" s="269"/>
    </row>
    <row r="3074" spans="2:30">
      <c r="B3074" s="66" t="e">
        <f>LEFT(VLOOKUP(K3074,'TCon08 al 2019-02-26'!$A$1:$H$68,6,0),6)</f>
        <v>#N/A</v>
      </c>
      <c r="C3074" s="66" t="e">
        <f t="shared" si="207"/>
        <v>#N/A</v>
      </c>
      <c r="D3074" s="66" t="e">
        <f>VLOOKUP(K3074,'TCon08 al 2019-02-26'!$A$1:$H$68,8,0)</f>
        <v>#N/A</v>
      </c>
      <c r="E3074" s="221">
        <f t="shared" si="208"/>
        <v>1900</v>
      </c>
      <c r="F3074" s="66">
        <f t="shared" si="205"/>
        <v>0</v>
      </c>
      <c r="G3074" s="10" t="str">
        <f t="shared" si="206"/>
        <v>19000</v>
      </c>
      <c r="H3074" s="232"/>
      <c r="I3074" s="232"/>
      <c r="J3074" s="232"/>
      <c r="K3074" s="232"/>
      <c r="L3074" s="232"/>
      <c r="M3074" s="233"/>
      <c r="N3074" s="241"/>
      <c r="O3074" s="241"/>
      <c r="P3074" s="242"/>
      <c r="Q3074" s="234"/>
      <c r="R3074" s="235"/>
      <c r="S3074" s="232"/>
      <c r="T3074" s="234"/>
      <c r="U3074" s="234"/>
      <c r="V3074" s="235"/>
      <c r="W3074" s="232"/>
      <c r="X3074" s="232"/>
      <c r="Y3074" s="235"/>
      <c r="Z3074" s="232"/>
      <c r="AA3074" s="232"/>
      <c r="AB3074" s="232"/>
      <c r="AC3074" s="232"/>
      <c r="AD3074" s="269"/>
    </row>
    <row r="3075" spans="2:30">
      <c r="B3075" s="66" t="e">
        <f>LEFT(VLOOKUP(K3075,'TCon08 al 2019-02-26'!$A$1:$H$68,6,0),6)</f>
        <v>#N/A</v>
      </c>
      <c r="C3075" s="66" t="e">
        <f t="shared" si="207"/>
        <v>#N/A</v>
      </c>
      <c r="D3075" s="66" t="e">
        <f>VLOOKUP(K3075,'TCon08 al 2019-02-26'!$A$1:$H$68,8,0)</f>
        <v>#N/A</v>
      </c>
      <c r="E3075" s="221">
        <f t="shared" si="208"/>
        <v>1900</v>
      </c>
      <c r="F3075" s="66">
        <f t="shared" si="205"/>
        <v>0</v>
      </c>
      <c r="G3075" s="10" t="str">
        <f t="shared" si="206"/>
        <v>19000</v>
      </c>
      <c r="H3075" s="232"/>
      <c r="I3075" s="232"/>
      <c r="J3075" s="232"/>
      <c r="K3075" s="232"/>
      <c r="L3075" s="232"/>
      <c r="M3075" s="233"/>
      <c r="N3075" s="241"/>
      <c r="O3075" s="241"/>
      <c r="P3075" s="242"/>
      <c r="Q3075" s="234"/>
      <c r="R3075" s="235"/>
      <c r="S3075" s="232"/>
      <c r="T3075" s="234"/>
      <c r="U3075" s="234"/>
      <c r="V3075" s="235"/>
      <c r="W3075" s="232"/>
      <c r="X3075" s="232"/>
      <c r="Y3075" s="235"/>
      <c r="Z3075" s="232"/>
      <c r="AA3075" s="232"/>
      <c r="AB3075" s="232"/>
      <c r="AC3075" s="232"/>
      <c r="AD3075" s="269"/>
    </row>
    <row r="3076" spans="2:30">
      <c r="B3076" s="66" t="e">
        <f>LEFT(VLOOKUP(K3076,'TCon08 al 2019-02-26'!$A$1:$H$68,6,0),6)</f>
        <v>#N/A</v>
      </c>
      <c r="C3076" s="66" t="e">
        <f t="shared" si="207"/>
        <v>#N/A</v>
      </c>
      <c r="D3076" s="66" t="e">
        <f>VLOOKUP(K3076,'TCon08 al 2019-02-26'!$A$1:$H$68,8,0)</f>
        <v>#N/A</v>
      </c>
      <c r="E3076" s="221">
        <f t="shared" si="208"/>
        <v>1900</v>
      </c>
      <c r="F3076" s="66">
        <f t="shared" si="205"/>
        <v>0</v>
      </c>
      <c r="G3076" s="10" t="str">
        <f t="shared" si="206"/>
        <v>19000</v>
      </c>
      <c r="H3076" s="232"/>
      <c r="I3076" s="232"/>
      <c r="J3076" s="232"/>
      <c r="K3076" s="232"/>
      <c r="L3076" s="232"/>
      <c r="M3076" s="233"/>
      <c r="N3076" s="241"/>
      <c r="O3076" s="241"/>
      <c r="P3076" s="242"/>
      <c r="Q3076" s="234"/>
      <c r="R3076" s="235"/>
      <c r="S3076" s="232"/>
      <c r="T3076" s="234"/>
      <c r="U3076" s="234"/>
      <c r="V3076" s="235"/>
      <c r="W3076" s="232"/>
      <c r="X3076" s="232"/>
      <c r="Y3076" s="235"/>
      <c r="Z3076" s="232"/>
      <c r="AA3076" s="232"/>
      <c r="AB3076" s="232"/>
      <c r="AC3076" s="232"/>
      <c r="AD3076" s="269"/>
    </row>
    <row r="3077" spans="2:30">
      <c r="B3077" s="66" t="e">
        <f>LEFT(VLOOKUP(K3077,'TCon08 al 2019-02-26'!$A$1:$H$68,6,0),6)</f>
        <v>#N/A</v>
      </c>
      <c r="C3077" s="66" t="e">
        <f t="shared" si="207"/>
        <v>#N/A</v>
      </c>
      <c r="D3077" s="66" t="e">
        <f>VLOOKUP(K3077,'TCon08 al 2019-02-26'!$A$1:$H$68,8,0)</f>
        <v>#N/A</v>
      </c>
      <c r="E3077" s="221">
        <f t="shared" si="208"/>
        <v>1900</v>
      </c>
      <c r="F3077" s="66">
        <f t="shared" ref="F3077:F3140" si="209">+IF(J3077=0,0,MONTH(J3077))</f>
        <v>0</v>
      </c>
      <c r="G3077" s="10" t="str">
        <f t="shared" ref="G3077:G3140" si="210">+E3077&amp;F3077</f>
        <v>19000</v>
      </c>
      <c r="H3077" s="232"/>
      <c r="I3077" s="232"/>
      <c r="J3077" s="232"/>
      <c r="K3077" s="232"/>
      <c r="L3077" s="232"/>
      <c r="M3077" s="233"/>
      <c r="N3077" s="241"/>
      <c r="O3077" s="241"/>
      <c r="P3077" s="242"/>
      <c r="Q3077" s="234"/>
      <c r="R3077" s="235"/>
      <c r="S3077" s="232"/>
      <c r="T3077" s="234"/>
      <c r="U3077" s="234"/>
      <c r="V3077" s="235"/>
      <c r="W3077" s="232"/>
      <c r="X3077" s="232"/>
      <c r="Y3077" s="235"/>
      <c r="Z3077" s="232"/>
      <c r="AA3077" s="232"/>
      <c r="AB3077" s="232"/>
      <c r="AC3077" s="232"/>
      <c r="AD3077" s="269"/>
    </row>
    <row r="3078" spans="2:30">
      <c r="B3078" s="66" t="e">
        <f>LEFT(VLOOKUP(K3078,'TCon08 al 2019-02-26'!$A$1:$H$68,6,0),6)</f>
        <v>#N/A</v>
      </c>
      <c r="C3078" s="66" t="e">
        <f t="shared" si="207"/>
        <v>#N/A</v>
      </c>
      <c r="D3078" s="66" t="e">
        <f>VLOOKUP(K3078,'TCon08 al 2019-02-26'!$A$1:$H$68,8,0)</f>
        <v>#N/A</v>
      </c>
      <c r="E3078" s="221">
        <f t="shared" si="208"/>
        <v>1900</v>
      </c>
      <c r="F3078" s="66">
        <f t="shared" si="209"/>
        <v>0</v>
      </c>
      <c r="G3078" s="10" t="str">
        <f t="shared" si="210"/>
        <v>19000</v>
      </c>
      <c r="H3078" s="232"/>
      <c r="I3078" s="232"/>
      <c r="J3078" s="232"/>
      <c r="K3078" s="232"/>
      <c r="L3078" s="232"/>
      <c r="M3078" s="233"/>
      <c r="N3078" s="241"/>
      <c r="O3078" s="241"/>
      <c r="P3078" s="242"/>
      <c r="Q3078" s="234"/>
      <c r="R3078" s="235"/>
      <c r="S3078" s="232"/>
      <c r="T3078" s="234"/>
      <c r="U3078" s="234"/>
      <c r="V3078" s="235"/>
      <c r="W3078" s="232"/>
      <c r="X3078" s="232"/>
      <c r="Y3078" s="235"/>
      <c r="Z3078" s="232"/>
      <c r="AA3078" s="232"/>
      <c r="AB3078" s="232"/>
      <c r="AC3078" s="232"/>
      <c r="AD3078" s="269"/>
    </row>
    <row r="3079" spans="2:30">
      <c r="B3079" s="66" t="e">
        <f>LEFT(VLOOKUP(K3079,'TCon08 al 2019-02-26'!$A$1:$H$68,6,0),6)</f>
        <v>#N/A</v>
      </c>
      <c r="C3079" s="66" t="e">
        <f t="shared" si="207"/>
        <v>#N/A</v>
      </c>
      <c r="D3079" s="66" t="e">
        <f>VLOOKUP(K3079,'TCon08 al 2019-02-26'!$A$1:$H$68,8,0)</f>
        <v>#N/A</v>
      </c>
      <c r="E3079" s="221">
        <f t="shared" si="208"/>
        <v>1900</v>
      </c>
      <c r="F3079" s="66">
        <f t="shared" si="209"/>
        <v>0</v>
      </c>
      <c r="G3079" s="10" t="str">
        <f t="shared" si="210"/>
        <v>19000</v>
      </c>
      <c r="H3079" s="232"/>
      <c r="I3079" s="232"/>
      <c r="J3079" s="232"/>
      <c r="K3079" s="232"/>
      <c r="L3079" s="232"/>
      <c r="M3079" s="233"/>
      <c r="N3079" s="241"/>
      <c r="O3079" s="241"/>
      <c r="P3079" s="242"/>
      <c r="Q3079" s="234"/>
      <c r="R3079" s="235"/>
      <c r="S3079" s="232"/>
      <c r="T3079" s="234"/>
      <c r="U3079" s="234"/>
      <c r="V3079" s="235"/>
      <c r="W3079" s="232"/>
      <c r="X3079" s="232"/>
      <c r="Y3079" s="235"/>
      <c r="Z3079" s="232"/>
      <c r="AA3079" s="232"/>
      <c r="AB3079" s="232"/>
      <c r="AC3079" s="232"/>
      <c r="AD3079" s="269"/>
    </row>
    <row r="3080" spans="2:30">
      <c r="B3080" s="66" t="e">
        <f>LEFT(VLOOKUP(K3080,'TCon08 al 2019-02-26'!$A$1:$H$68,6,0),6)</f>
        <v>#N/A</v>
      </c>
      <c r="C3080" s="66" t="e">
        <f t="shared" si="207"/>
        <v>#N/A</v>
      </c>
      <c r="D3080" s="66" t="e">
        <f>VLOOKUP(K3080,'TCon08 al 2019-02-26'!$A$1:$H$68,8,0)</f>
        <v>#N/A</v>
      </c>
      <c r="E3080" s="221">
        <f t="shared" si="208"/>
        <v>1900</v>
      </c>
      <c r="F3080" s="66">
        <f t="shared" si="209"/>
        <v>0</v>
      </c>
      <c r="G3080" s="10" t="str">
        <f t="shared" si="210"/>
        <v>19000</v>
      </c>
      <c r="H3080" s="232"/>
      <c r="I3080" s="232"/>
      <c r="J3080" s="232"/>
      <c r="K3080" s="232"/>
      <c r="L3080" s="232"/>
      <c r="M3080" s="233"/>
      <c r="N3080" s="241"/>
      <c r="O3080" s="241"/>
      <c r="P3080" s="242"/>
      <c r="Q3080" s="234"/>
      <c r="R3080" s="235"/>
      <c r="S3080" s="232"/>
      <c r="T3080" s="234"/>
      <c r="U3080" s="234"/>
      <c r="V3080" s="235"/>
      <c r="W3080" s="232"/>
      <c r="X3080" s="232"/>
      <c r="Y3080" s="235"/>
      <c r="Z3080" s="232"/>
      <c r="AA3080" s="232"/>
      <c r="AB3080" s="232"/>
      <c r="AC3080" s="232"/>
      <c r="AD3080" s="269"/>
    </row>
    <row r="3081" spans="2:30">
      <c r="B3081" s="66" t="e">
        <f>LEFT(VLOOKUP(K3081,'TCon08 al 2019-02-26'!$A$1:$H$68,6,0),6)</f>
        <v>#N/A</v>
      </c>
      <c r="C3081" s="66" t="e">
        <f t="shared" si="207"/>
        <v>#N/A</v>
      </c>
      <c r="D3081" s="66" t="e">
        <f>VLOOKUP(K3081,'TCon08 al 2019-02-26'!$A$1:$H$68,8,0)</f>
        <v>#N/A</v>
      </c>
      <c r="E3081" s="221">
        <f t="shared" si="208"/>
        <v>1900</v>
      </c>
      <c r="F3081" s="66">
        <f t="shared" si="209"/>
        <v>0</v>
      </c>
      <c r="G3081" s="10" t="str">
        <f t="shared" si="210"/>
        <v>19000</v>
      </c>
      <c r="H3081" s="232"/>
      <c r="I3081" s="232"/>
      <c r="J3081" s="232"/>
      <c r="K3081" s="232"/>
      <c r="L3081" s="232"/>
      <c r="M3081" s="233"/>
      <c r="N3081" s="241"/>
      <c r="O3081" s="241"/>
      <c r="P3081" s="242"/>
      <c r="Q3081" s="234"/>
      <c r="R3081" s="235"/>
      <c r="S3081" s="232"/>
      <c r="T3081" s="234"/>
      <c r="U3081" s="234"/>
      <c r="V3081" s="235"/>
      <c r="W3081" s="232"/>
      <c r="X3081" s="232"/>
      <c r="Y3081" s="235"/>
      <c r="Z3081" s="232"/>
      <c r="AA3081" s="232"/>
      <c r="AB3081" s="232"/>
      <c r="AC3081" s="232"/>
      <c r="AD3081" s="269"/>
    </row>
    <row r="3082" spans="2:30">
      <c r="B3082" s="66" t="e">
        <f>LEFT(VLOOKUP(K3082,'TCon08 al 2019-02-26'!$A$1:$H$68,6,0),6)</f>
        <v>#N/A</v>
      </c>
      <c r="C3082" s="66" t="e">
        <f t="shared" si="207"/>
        <v>#N/A</v>
      </c>
      <c r="D3082" s="66" t="e">
        <f>VLOOKUP(K3082,'TCon08 al 2019-02-26'!$A$1:$H$68,8,0)</f>
        <v>#N/A</v>
      </c>
      <c r="E3082" s="221">
        <f t="shared" si="208"/>
        <v>1900</v>
      </c>
      <c r="F3082" s="66">
        <f t="shared" si="209"/>
        <v>0</v>
      </c>
      <c r="G3082" s="10" t="str">
        <f t="shared" si="210"/>
        <v>19000</v>
      </c>
      <c r="H3082" s="232"/>
      <c r="I3082" s="232"/>
      <c r="J3082" s="232"/>
      <c r="K3082" s="232"/>
      <c r="L3082" s="232"/>
      <c r="M3082" s="233"/>
      <c r="N3082" s="241"/>
      <c r="O3082" s="241"/>
      <c r="P3082" s="242"/>
      <c r="Q3082" s="234"/>
      <c r="R3082" s="235"/>
      <c r="S3082" s="232"/>
      <c r="T3082" s="234"/>
      <c r="U3082" s="234"/>
      <c r="V3082" s="235"/>
      <c r="W3082" s="232"/>
      <c r="X3082" s="232"/>
      <c r="Y3082" s="235"/>
      <c r="Z3082" s="232"/>
      <c r="AA3082" s="232"/>
      <c r="AB3082" s="232"/>
      <c r="AC3082" s="232"/>
      <c r="AD3082" s="269"/>
    </row>
    <row r="3083" spans="2:30">
      <c r="B3083" s="66" t="e">
        <f>LEFT(VLOOKUP(K3083,'TCon08 al 2019-02-26'!$A$1:$H$68,6,0),6)</f>
        <v>#N/A</v>
      </c>
      <c r="C3083" s="66" t="e">
        <f t="shared" si="207"/>
        <v>#N/A</v>
      </c>
      <c r="D3083" s="66" t="e">
        <f>VLOOKUP(K3083,'TCon08 al 2019-02-26'!$A$1:$H$68,8,0)</f>
        <v>#N/A</v>
      </c>
      <c r="E3083" s="221">
        <f t="shared" si="208"/>
        <v>1900</v>
      </c>
      <c r="F3083" s="66">
        <f t="shared" si="209"/>
        <v>0</v>
      </c>
      <c r="G3083" s="10" t="str">
        <f t="shared" si="210"/>
        <v>19000</v>
      </c>
      <c r="H3083" s="232"/>
      <c r="I3083" s="232"/>
      <c r="J3083" s="232"/>
      <c r="K3083" s="232"/>
      <c r="L3083" s="232"/>
      <c r="M3083" s="233"/>
      <c r="N3083" s="241"/>
      <c r="O3083" s="241"/>
      <c r="P3083" s="242"/>
      <c r="Q3083" s="234"/>
      <c r="R3083" s="235"/>
      <c r="S3083" s="232"/>
      <c r="T3083" s="234"/>
      <c r="U3083" s="234"/>
      <c r="V3083" s="235"/>
      <c r="W3083" s="232"/>
      <c r="X3083" s="232"/>
      <c r="Y3083" s="235"/>
      <c r="Z3083" s="232"/>
      <c r="AA3083" s="232"/>
      <c r="AB3083" s="232"/>
      <c r="AC3083" s="232"/>
      <c r="AD3083" s="269"/>
    </row>
    <row r="3084" spans="2:30">
      <c r="B3084" s="66" t="e">
        <f>LEFT(VLOOKUP(K3084,'TCon08 al 2019-02-26'!$A$1:$H$68,6,0),6)</f>
        <v>#N/A</v>
      </c>
      <c r="C3084" s="66" t="e">
        <f t="shared" si="207"/>
        <v>#N/A</v>
      </c>
      <c r="D3084" s="66" t="e">
        <f>VLOOKUP(K3084,'TCon08 al 2019-02-26'!$A$1:$H$68,8,0)</f>
        <v>#N/A</v>
      </c>
      <c r="E3084" s="221">
        <f t="shared" si="208"/>
        <v>1900</v>
      </c>
      <c r="F3084" s="66">
        <f t="shared" si="209"/>
        <v>0</v>
      </c>
      <c r="G3084" s="10" t="str">
        <f t="shared" si="210"/>
        <v>19000</v>
      </c>
      <c r="H3084" s="232"/>
      <c r="I3084" s="232"/>
      <c r="J3084" s="232"/>
      <c r="K3084" s="232"/>
      <c r="L3084" s="232"/>
      <c r="M3084" s="233"/>
      <c r="N3084" s="241"/>
      <c r="O3084" s="241"/>
      <c r="P3084" s="242"/>
      <c r="Q3084" s="234"/>
      <c r="R3084" s="235"/>
      <c r="S3084" s="232"/>
      <c r="T3084" s="234"/>
      <c r="U3084" s="234"/>
      <c r="V3084" s="235"/>
      <c r="W3084" s="232"/>
      <c r="X3084" s="232"/>
      <c r="Y3084" s="235"/>
      <c r="Z3084" s="232"/>
      <c r="AA3084" s="232"/>
      <c r="AB3084" s="232"/>
      <c r="AC3084" s="232"/>
      <c r="AD3084" s="269"/>
    </row>
    <row r="3085" spans="2:30">
      <c r="B3085" s="66" t="e">
        <f>LEFT(VLOOKUP(K3085,'TCon08 al 2019-02-26'!$A$1:$H$68,6,0),6)</f>
        <v>#N/A</v>
      </c>
      <c r="C3085" s="66" t="e">
        <f t="shared" si="207"/>
        <v>#N/A</v>
      </c>
      <c r="D3085" s="66" t="e">
        <f>VLOOKUP(K3085,'TCon08 al 2019-02-26'!$A$1:$H$68,8,0)</f>
        <v>#N/A</v>
      </c>
      <c r="E3085" s="221">
        <f t="shared" si="208"/>
        <v>1900</v>
      </c>
      <c r="F3085" s="66">
        <f t="shared" si="209"/>
        <v>0</v>
      </c>
      <c r="G3085" s="10" t="str">
        <f t="shared" si="210"/>
        <v>19000</v>
      </c>
      <c r="H3085" s="232"/>
      <c r="I3085" s="232"/>
      <c r="J3085" s="232"/>
      <c r="K3085" s="232"/>
      <c r="L3085" s="232"/>
      <c r="M3085" s="233"/>
      <c r="N3085" s="241"/>
      <c r="O3085" s="241"/>
      <c r="P3085" s="242"/>
      <c r="Q3085" s="234"/>
      <c r="R3085" s="235"/>
      <c r="S3085" s="232"/>
      <c r="T3085" s="234"/>
      <c r="U3085" s="234"/>
      <c r="V3085" s="235"/>
      <c r="W3085" s="232"/>
      <c r="X3085" s="232"/>
      <c r="Y3085" s="235"/>
      <c r="Z3085" s="232"/>
      <c r="AA3085" s="232"/>
      <c r="AB3085" s="232"/>
      <c r="AC3085" s="232"/>
      <c r="AD3085" s="269"/>
    </row>
    <row r="3086" spans="2:30">
      <c r="B3086" s="66" t="e">
        <f>LEFT(VLOOKUP(K3086,'TCon08 al 2019-02-26'!$A$1:$H$68,6,0),6)</f>
        <v>#N/A</v>
      </c>
      <c r="C3086" s="66" t="e">
        <f t="shared" si="207"/>
        <v>#N/A</v>
      </c>
      <c r="D3086" s="66" t="e">
        <f>VLOOKUP(K3086,'TCon08 al 2019-02-26'!$A$1:$H$68,8,0)</f>
        <v>#N/A</v>
      </c>
      <c r="E3086" s="221">
        <f t="shared" si="208"/>
        <v>1900</v>
      </c>
      <c r="F3086" s="66">
        <f t="shared" si="209"/>
        <v>0</v>
      </c>
      <c r="G3086" s="10" t="str">
        <f t="shared" si="210"/>
        <v>19000</v>
      </c>
      <c r="H3086" s="232"/>
      <c r="I3086" s="232"/>
      <c r="J3086" s="232"/>
      <c r="K3086" s="232"/>
      <c r="L3086" s="232"/>
      <c r="M3086" s="233"/>
      <c r="N3086" s="241"/>
      <c r="O3086" s="241"/>
      <c r="P3086" s="242"/>
      <c r="Q3086" s="234"/>
      <c r="R3086" s="235"/>
      <c r="S3086" s="232"/>
      <c r="T3086" s="234"/>
      <c r="U3086" s="234"/>
      <c r="V3086" s="235"/>
      <c r="W3086" s="232"/>
      <c r="X3086" s="232"/>
      <c r="Y3086" s="235"/>
      <c r="Z3086" s="232"/>
      <c r="AA3086" s="232"/>
      <c r="AB3086" s="232"/>
      <c r="AC3086" s="232"/>
      <c r="AD3086" s="269"/>
    </row>
    <row r="3087" spans="2:30">
      <c r="B3087" s="66" t="e">
        <f>LEFT(VLOOKUP(K3087,'TCon08 al 2019-02-26'!$A$1:$H$68,6,0),6)</f>
        <v>#N/A</v>
      </c>
      <c r="C3087" s="66" t="e">
        <f t="shared" si="207"/>
        <v>#N/A</v>
      </c>
      <c r="D3087" s="66" t="e">
        <f>VLOOKUP(K3087,'TCon08 al 2019-02-26'!$A$1:$H$68,8,0)</f>
        <v>#N/A</v>
      </c>
      <c r="E3087" s="221">
        <f t="shared" si="208"/>
        <v>1900</v>
      </c>
      <c r="F3087" s="66">
        <f t="shared" si="209"/>
        <v>0</v>
      </c>
      <c r="G3087" s="10" t="str">
        <f t="shared" si="210"/>
        <v>19000</v>
      </c>
      <c r="H3087" s="232"/>
      <c r="I3087" s="232"/>
      <c r="J3087" s="232"/>
      <c r="K3087" s="232"/>
      <c r="L3087" s="232"/>
      <c r="M3087" s="233"/>
      <c r="N3087" s="241"/>
      <c r="O3087" s="241"/>
      <c r="P3087" s="242"/>
      <c r="Q3087" s="234"/>
      <c r="R3087" s="235"/>
      <c r="S3087" s="232"/>
      <c r="T3087" s="234"/>
      <c r="U3087" s="234"/>
      <c r="V3087" s="235"/>
      <c r="W3087" s="232"/>
      <c r="X3087" s="232"/>
      <c r="Y3087" s="235"/>
      <c r="Z3087" s="232"/>
      <c r="AA3087" s="232"/>
      <c r="AB3087" s="232"/>
      <c r="AC3087" s="232"/>
      <c r="AD3087" s="269"/>
    </row>
    <row r="3088" spans="2:30">
      <c r="B3088" s="66" t="e">
        <f>LEFT(VLOOKUP(K3088,'TCon08 al 2019-02-26'!$A$1:$H$68,6,0),6)</f>
        <v>#N/A</v>
      </c>
      <c r="C3088" s="66" t="e">
        <f t="shared" si="207"/>
        <v>#N/A</v>
      </c>
      <c r="D3088" s="66" t="e">
        <f>VLOOKUP(K3088,'TCon08 al 2019-02-26'!$A$1:$H$68,8,0)</f>
        <v>#N/A</v>
      </c>
      <c r="E3088" s="221">
        <f t="shared" si="208"/>
        <v>1900</v>
      </c>
      <c r="F3088" s="66">
        <f t="shared" si="209"/>
        <v>0</v>
      </c>
      <c r="G3088" s="10" t="str">
        <f t="shared" si="210"/>
        <v>19000</v>
      </c>
      <c r="H3088" s="232"/>
      <c r="I3088" s="232"/>
      <c r="J3088" s="232"/>
      <c r="K3088" s="232"/>
      <c r="L3088" s="232"/>
      <c r="M3088" s="233"/>
      <c r="N3088" s="241"/>
      <c r="O3088" s="241"/>
      <c r="P3088" s="242"/>
      <c r="Q3088" s="234"/>
      <c r="R3088" s="235"/>
      <c r="S3088" s="232"/>
      <c r="T3088" s="234"/>
      <c r="U3088" s="234"/>
      <c r="V3088" s="235"/>
      <c r="W3088" s="232"/>
      <c r="X3088" s="232"/>
      <c r="Y3088" s="235"/>
      <c r="Z3088" s="232"/>
      <c r="AA3088" s="232"/>
      <c r="AB3088" s="232"/>
      <c r="AC3088" s="232"/>
      <c r="AD3088" s="269"/>
    </row>
    <row r="3089" spans="2:30">
      <c r="B3089" s="66" t="e">
        <f>LEFT(VLOOKUP(K3089,'TCon08 al 2019-02-26'!$A$1:$H$68,6,0),6)</f>
        <v>#N/A</v>
      </c>
      <c r="C3089" s="66" t="e">
        <f t="shared" si="207"/>
        <v>#N/A</v>
      </c>
      <c r="D3089" s="66" t="e">
        <f>VLOOKUP(K3089,'TCon08 al 2019-02-26'!$A$1:$H$68,8,0)</f>
        <v>#N/A</v>
      </c>
      <c r="E3089" s="221">
        <f t="shared" si="208"/>
        <v>1900</v>
      </c>
      <c r="F3089" s="66">
        <f t="shared" si="209"/>
        <v>0</v>
      </c>
      <c r="G3089" s="10" t="str">
        <f t="shared" si="210"/>
        <v>19000</v>
      </c>
      <c r="H3089" s="232"/>
      <c r="I3089" s="232"/>
      <c r="J3089" s="232"/>
      <c r="K3089" s="232"/>
      <c r="L3089" s="232"/>
      <c r="M3089" s="233"/>
      <c r="N3089" s="241"/>
      <c r="O3089" s="241"/>
      <c r="P3089" s="242"/>
      <c r="Q3089" s="234"/>
      <c r="R3089" s="235"/>
      <c r="S3089" s="232"/>
      <c r="T3089" s="234"/>
      <c r="U3089" s="234"/>
      <c r="V3089" s="235"/>
      <c r="W3089" s="232"/>
      <c r="X3089" s="232"/>
      <c r="Y3089" s="235"/>
      <c r="Z3089" s="232"/>
      <c r="AA3089" s="232"/>
      <c r="AB3089" s="232"/>
      <c r="AC3089" s="232"/>
      <c r="AD3089" s="269"/>
    </row>
    <row r="3090" spans="2:30">
      <c r="B3090" s="66" t="e">
        <f>LEFT(VLOOKUP(K3090,'TCon08 al 2019-02-26'!$A$1:$H$68,6,0),6)</f>
        <v>#N/A</v>
      </c>
      <c r="C3090" s="66" t="e">
        <f t="shared" si="207"/>
        <v>#N/A</v>
      </c>
      <c r="D3090" s="66" t="e">
        <f>VLOOKUP(K3090,'TCon08 al 2019-02-26'!$A$1:$H$68,8,0)</f>
        <v>#N/A</v>
      </c>
      <c r="E3090" s="221">
        <f t="shared" si="208"/>
        <v>1900</v>
      </c>
      <c r="F3090" s="66">
        <f t="shared" si="209"/>
        <v>0</v>
      </c>
      <c r="G3090" s="10" t="str">
        <f t="shared" si="210"/>
        <v>19000</v>
      </c>
      <c r="H3090" s="232"/>
      <c r="I3090" s="232"/>
      <c r="J3090" s="232"/>
      <c r="K3090" s="232"/>
      <c r="L3090" s="232"/>
      <c r="M3090" s="233"/>
      <c r="N3090" s="241"/>
      <c r="O3090" s="241"/>
      <c r="P3090" s="242"/>
      <c r="Q3090" s="234"/>
      <c r="R3090" s="235"/>
      <c r="S3090" s="232"/>
      <c r="T3090" s="234"/>
      <c r="U3090" s="234"/>
      <c r="V3090" s="235"/>
      <c r="W3090" s="232"/>
      <c r="X3090" s="232"/>
      <c r="Y3090" s="235"/>
      <c r="Z3090" s="232"/>
      <c r="AA3090" s="232"/>
      <c r="AB3090" s="232"/>
      <c r="AC3090" s="232"/>
      <c r="AD3090" s="269"/>
    </row>
    <row r="3091" spans="2:30">
      <c r="B3091" s="66" t="e">
        <f>LEFT(VLOOKUP(K3091,'TCon08 al 2019-02-26'!$A$1:$H$68,6,0),6)</f>
        <v>#N/A</v>
      </c>
      <c r="C3091" s="66" t="e">
        <f t="shared" si="207"/>
        <v>#N/A</v>
      </c>
      <c r="D3091" s="66" t="e">
        <f>VLOOKUP(K3091,'TCon08 al 2019-02-26'!$A$1:$H$68,8,0)</f>
        <v>#N/A</v>
      </c>
      <c r="E3091" s="221">
        <f t="shared" si="208"/>
        <v>1900</v>
      </c>
      <c r="F3091" s="66">
        <f t="shared" si="209"/>
        <v>0</v>
      </c>
      <c r="G3091" s="10" t="str">
        <f t="shared" si="210"/>
        <v>19000</v>
      </c>
      <c r="H3091" s="232"/>
      <c r="I3091" s="232"/>
      <c r="J3091" s="232"/>
      <c r="K3091" s="232"/>
      <c r="L3091" s="232"/>
      <c r="M3091" s="233"/>
      <c r="N3091" s="241"/>
      <c r="O3091" s="241"/>
      <c r="P3091" s="242"/>
      <c r="Q3091" s="234"/>
      <c r="R3091" s="235"/>
      <c r="S3091" s="232"/>
      <c r="T3091" s="234"/>
      <c r="U3091" s="234"/>
      <c r="V3091" s="235"/>
      <c r="W3091" s="232"/>
      <c r="X3091" s="232"/>
      <c r="Y3091" s="235"/>
      <c r="Z3091" s="232"/>
      <c r="AA3091" s="232"/>
      <c r="AB3091" s="232"/>
      <c r="AC3091" s="232"/>
      <c r="AD3091" s="269"/>
    </row>
    <row r="3092" spans="2:30">
      <c r="B3092" s="66" t="e">
        <f>LEFT(VLOOKUP(K3092,'TCon08 al 2019-02-26'!$A$1:$H$68,6,0),6)</f>
        <v>#N/A</v>
      </c>
      <c r="C3092" s="66" t="e">
        <f t="shared" si="207"/>
        <v>#N/A</v>
      </c>
      <c r="D3092" s="66" t="e">
        <f>VLOOKUP(K3092,'TCon08 al 2019-02-26'!$A$1:$H$68,8,0)</f>
        <v>#N/A</v>
      </c>
      <c r="E3092" s="221">
        <f t="shared" si="208"/>
        <v>1900</v>
      </c>
      <c r="F3092" s="66">
        <f t="shared" si="209"/>
        <v>0</v>
      </c>
      <c r="G3092" s="10" t="str">
        <f t="shared" si="210"/>
        <v>19000</v>
      </c>
      <c r="H3092" s="232"/>
      <c r="I3092" s="232"/>
      <c r="J3092" s="232"/>
      <c r="K3092" s="232"/>
      <c r="L3092" s="232"/>
      <c r="M3092" s="233"/>
      <c r="N3092" s="241"/>
      <c r="O3092" s="241"/>
      <c r="P3092" s="242"/>
      <c r="Q3092" s="234"/>
      <c r="R3092" s="235"/>
      <c r="S3092" s="232"/>
      <c r="T3092" s="234"/>
      <c r="U3092" s="234"/>
      <c r="V3092" s="235"/>
      <c r="W3092" s="232"/>
      <c r="X3092" s="232"/>
      <c r="Y3092" s="235"/>
      <c r="Z3092" s="232"/>
      <c r="AA3092" s="232"/>
      <c r="AB3092" s="232"/>
      <c r="AC3092" s="232"/>
      <c r="AD3092" s="269"/>
    </row>
    <row r="3093" spans="2:30">
      <c r="B3093" s="66" t="e">
        <f>LEFT(VLOOKUP(K3093,'TCon08 al 2019-02-26'!$A$1:$H$68,6,0),6)</f>
        <v>#N/A</v>
      </c>
      <c r="C3093" s="66" t="e">
        <f t="shared" si="207"/>
        <v>#N/A</v>
      </c>
      <c r="D3093" s="66" t="e">
        <f>VLOOKUP(K3093,'TCon08 al 2019-02-26'!$A$1:$H$68,8,0)</f>
        <v>#N/A</v>
      </c>
      <c r="E3093" s="221">
        <f t="shared" si="208"/>
        <v>1900</v>
      </c>
      <c r="F3093" s="66">
        <f t="shared" si="209"/>
        <v>0</v>
      </c>
      <c r="G3093" s="10" t="str">
        <f t="shared" si="210"/>
        <v>19000</v>
      </c>
      <c r="H3093" s="232"/>
      <c r="I3093" s="232"/>
      <c r="J3093" s="232"/>
      <c r="K3093" s="232"/>
      <c r="L3093" s="232"/>
      <c r="M3093" s="233"/>
      <c r="N3093" s="241"/>
      <c r="O3093" s="241"/>
      <c r="P3093" s="242"/>
      <c r="Q3093" s="234"/>
      <c r="R3093" s="235"/>
      <c r="S3093" s="232"/>
      <c r="T3093" s="234"/>
      <c r="U3093" s="234"/>
      <c r="V3093" s="235"/>
      <c r="W3093" s="232"/>
      <c r="X3093" s="232"/>
      <c r="Y3093" s="235"/>
      <c r="Z3093" s="232"/>
      <c r="AA3093" s="232"/>
      <c r="AB3093" s="232"/>
      <c r="AC3093" s="232"/>
      <c r="AD3093" s="269"/>
    </row>
    <row r="3094" spans="2:30">
      <c r="B3094" s="66" t="e">
        <f>LEFT(VLOOKUP(K3094,'TCon08 al 2019-02-26'!$A$1:$H$68,6,0),6)</f>
        <v>#N/A</v>
      </c>
      <c r="C3094" s="66" t="e">
        <f t="shared" si="207"/>
        <v>#N/A</v>
      </c>
      <c r="D3094" s="66" t="e">
        <f>VLOOKUP(K3094,'TCon08 al 2019-02-26'!$A$1:$H$68,8,0)</f>
        <v>#N/A</v>
      </c>
      <c r="E3094" s="221">
        <f t="shared" si="208"/>
        <v>1900</v>
      </c>
      <c r="F3094" s="66">
        <f t="shared" si="209"/>
        <v>0</v>
      </c>
      <c r="G3094" s="10" t="str">
        <f t="shared" si="210"/>
        <v>19000</v>
      </c>
      <c r="H3094" s="232"/>
      <c r="I3094" s="232"/>
      <c r="J3094" s="232"/>
      <c r="K3094" s="232"/>
      <c r="L3094" s="232"/>
      <c r="M3094" s="233"/>
      <c r="N3094" s="241"/>
      <c r="O3094" s="241"/>
      <c r="P3094" s="242"/>
      <c r="Q3094" s="234"/>
      <c r="R3094" s="235"/>
      <c r="S3094" s="232"/>
      <c r="T3094" s="234"/>
      <c r="U3094" s="234"/>
      <c r="V3094" s="235"/>
      <c r="W3094" s="232"/>
      <c r="X3094" s="232"/>
      <c r="Y3094" s="235"/>
      <c r="Z3094" s="232"/>
      <c r="AA3094" s="232"/>
      <c r="AB3094" s="232"/>
      <c r="AC3094" s="232"/>
      <c r="AD3094" s="269"/>
    </row>
    <row r="3095" spans="2:30">
      <c r="B3095" s="66" t="e">
        <f>LEFT(VLOOKUP(K3095,'TCon08 al 2019-02-26'!$A$1:$H$68,6,0),6)</f>
        <v>#N/A</v>
      </c>
      <c r="C3095" s="66" t="e">
        <f t="shared" si="207"/>
        <v>#N/A</v>
      </c>
      <c r="D3095" s="66" t="e">
        <f>VLOOKUP(K3095,'TCon08 al 2019-02-26'!$A$1:$H$68,8,0)</f>
        <v>#N/A</v>
      </c>
      <c r="E3095" s="221">
        <f t="shared" si="208"/>
        <v>1900</v>
      </c>
      <c r="F3095" s="66">
        <f t="shared" si="209"/>
        <v>0</v>
      </c>
      <c r="G3095" s="10" t="str">
        <f t="shared" si="210"/>
        <v>19000</v>
      </c>
      <c r="H3095" s="232"/>
      <c r="I3095" s="232"/>
      <c r="J3095" s="232"/>
      <c r="K3095" s="232"/>
      <c r="L3095" s="232"/>
      <c r="M3095" s="233"/>
      <c r="N3095" s="241"/>
      <c r="O3095" s="241"/>
      <c r="P3095" s="242"/>
      <c r="Q3095" s="234"/>
      <c r="R3095" s="235"/>
      <c r="S3095" s="232"/>
      <c r="T3095" s="234"/>
      <c r="U3095" s="234"/>
      <c r="V3095" s="235"/>
      <c r="W3095" s="232"/>
      <c r="X3095" s="232"/>
      <c r="Y3095" s="235"/>
      <c r="Z3095" s="232"/>
      <c r="AA3095" s="232"/>
      <c r="AB3095" s="232"/>
      <c r="AC3095" s="232"/>
      <c r="AD3095" s="269"/>
    </row>
    <row r="3096" spans="2:30">
      <c r="B3096" s="66" t="e">
        <f>LEFT(VLOOKUP(K3096,'TCon08 al 2019-02-26'!$A$1:$H$68,6,0),6)</f>
        <v>#N/A</v>
      </c>
      <c r="C3096" s="66" t="e">
        <f t="shared" si="207"/>
        <v>#N/A</v>
      </c>
      <c r="D3096" s="66" t="e">
        <f>VLOOKUP(K3096,'TCon08 al 2019-02-26'!$A$1:$H$68,8,0)</f>
        <v>#N/A</v>
      </c>
      <c r="E3096" s="221">
        <f t="shared" si="208"/>
        <v>1900</v>
      </c>
      <c r="F3096" s="66">
        <f t="shared" si="209"/>
        <v>0</v>
      </c>
      <c r="G3096" s="10" t="str">
        <f t="shared" si="210"/>
        <v>19000</v>
      </c>
      <c r="H3096" s="232"/>
      <c r="I3096" s="232"/>
      <c r="J3096" s="232"/>
      <c r="K3096" s="232"/>
      <c r="L3096" s="232"/>
      <c r="M3096" s="233"/>
      <c r="N3096" s="241"/>
      <c r="O3096" s="241"/>
      <c r="P3096" s="242"/>
      <c r="Q3096" s="234"/>
      <c r="R3096" s="235"/>
      <c r="S3096" s="232"/>
      <c r="T3096" s="234"/>
      <c r="U3096" s="234"/>
      <c r="V3096" s="235"/>
      <c r="W3096" s="232"/>
      <c r="X3096" s="232"/>
      <c r="Y3096" s="235"/>
      <c r="Z3096" s="232"/>
      <c r="AA3096" s="232"/>
      <c r="AB3096" s="232"/>
      <c r="AC3096" s="232"/>
      <c r="AD3096" s="269"/>
    </row>
    <row r="3097" spans="2:30">
      <c r="B3097" s="66" t="e">
        <f>LEFT(VLOOKUP(K3097,'TCon08 al 2019-02-26'!$A$1:$H$68,6,0),6)</f>
        <v>#N/A</v>
      </c>
      <c r="C3097" s="66" t="e">
        <f t="shared" si="207"/>
        <v>#N/A</v>
      </c>
      <c r="D3097" s="66" t="e">
        <f>VLOOKUP(K3097,'TCon08 al 2019-02-26'!$A$1:$H$68,8,0)</f>
        <v>#N/A</v>
      </c>
      <c r="E3097" s="221">
        <f t="shared" si="208"/>
        <v>1900</v>
      </c>
      <c r="F3097" s="66">
        <f t="shared" si="209"/>
        <v>0</v>
      </c>
      <c r="G3097" s="10" t="str">
        <f t="shared" si="210"/>
        <v>19000</v>
      </c>
      <c r="H3097" s="232"/>
      <c r="I3097" s="232"/>
      <c r="J3097" s="232"/>
      <c r="K3097" s="232"/>
      <c r="L3097" s="232"/>
      <c r="M3097" s="233"/>
      <c r="N3097" s="241"/>
      <c r="O3097" s="241"/>
      <c r="P3097" s="242"/>
      <c r="Q3097" s="234"/>
      <c r="R3097" s="235"/>
      <c r="S3097" s="232"/>
      <c r="T3097" s="234"/>
      <c r="U3097" s="234"/>
      <c r="V3097" s="235"/>
      <c r="W3097" s="232"/>
      <c r="X3097" s="232"/>
      <c r="Y3097" s="235"/>
      <c r="Z3097" s="232"/>
      <c r="AA3097" s="232"/>
      <c r="AB3097" s="232"/>
      <c r="AC3097" s="232"/>
      <c r="AD3097" s="269"/>
    </row>
    <row r="3098" spans="2:30">
      <c r="B3098" s="66" t="e">
        <f>LEFT(VLOOKUP(K3098,'TCon08 al 2019-02-26'!$A$1:$H$68,6,0),6)</f>
        <v>#N/A</v>
      </c>
      <c r="C3098" s="66" t="e">
        <f t="shared" si="207"/>
        <v>#N/A</v>
      </c>
      <c r="D3098" s="66" t="e">
        <f>VLOOKUP(K3098,'TCon08 al 2019-02-26'!$A$1:$H$68,8,0)</f>
        <v>#N/A</v>
      </c>
      <c r="E3098" s="221">
        <f t="shared" si="208"/>
        <v>1900</v>
      </c>
      <c r="F3098" s="66">
        <f t="shared" si="209"/>
        <v>0</v>
      </c>
      <c r="G3098" s="10" t="str">
        <f t="shared" si="210"/>
        <v>19000</v>
      </c>
      <c r="H3098" s="232"/>
      <c r="I3098" s="232"/>
      <c r="J3098" s="232"/>
      <c r="K3098" s="232"/>
      <c r="L3098" s="232"/>
      <c r="M3098" s="233"/>
      <c r="N3098" s="241"/>
      <c r="O3098" s="241"/>
      <c r="P3098" s="242"/>
      <c r="Q3098" s="234"/>
      <c r="R3098" s="235"/>
      <c r="S3098" s="232"/>
      <c r="T3098" s="234"/>
      <c r="U3098" s="234"/>
      <c r="V3098" s="235"/>
      <c r="W3098" s="232"/>
      <c r="X3098" s="232"/>
      <c r="Y3098" s="235"/>
      <c r="Z3098" s="232"/>
      <c r="AA3098" s="232"/>
      <c r="AB3098" s="232"/>
      <c r="AC3098" s="232"/>
      <c r="AD3098" s="269"/>
    </row>
    <row r="3099" spans="2:30">
      <c r="B3099" s="66" t="e">
        <f>LEFT(VLOOKUP(K3099,'TCon08 al 2019-02-26'!$A$1:$H$68,6,0),6)</f>
        <v>#N/A</v>
      </c>
      <c r="C3099" s="66" t="e">
        <f t="shared" si="207"/>
        <v>#N/A</v>
      </c>
      <c r="D3099" s="66" t="e">
        <f>VLOOKUP(K3099,'TCon08 al 2019-02-26'!$A$1:$H$68,8,0)</f>
        <v>#N/A</v>
      </c>
      <c r="E3099" s="221">
        <f t="shared" si="208"/>
        <v>1900</v>
      </c>
      <c r="F3099" s="66">
        <f t="shared" si="209"/>
        <v>0</v>
      </c>
      <c r="G3099" s="10" t="str">
        <f t="shared" si="210"/>
        <v>19000</v>
      </c>
      <c r="H3099" s="232"/>
      <c r="I3099" s="232"/>
      <c r="J3099" s="232"/>
      <c r="K3099" s="232"/>
      <c r="L3099" s="232"/>
      <c r="M3099" s="233"/>
      <c r="N3099" s="241"/>
      <c r="O3099" s="241"/>
      <c r="P3099" s="242"/>
      <c r="Q3099" s="234"/>
      <c r="R3099" s="235"/>
      <c r="S3099" s="232"/>
      <c r="T3099" s="234"/>
      <c r="U3099" s="234"/>
      <c r="V3099" s="235"/>
      <c r="W3099" s="232"/>
      <c r="X3099" s="232"/>
      <c r="Y3099" s="235"/>
      <c r="Z3099" s="232"/>
      <c r="AA3099" s="232"/>
      <c r="AB3099" s="232"/>
      <c r="AC3099" s="232"/>
      <c r="AD3099" s="269"/>
    </row>
    <row r="3100" spans="2:30">
      <c r="B3100" s="66" t="e">
        <f>LEFT(VLOOKUP(K3100,'TCon08 al 2019-02-26'!$A$1:$H$68,6,0),6)</f>
        <v>#N/A</v>
      </c>
      <c r="C3100" s="66" t="e">
        <f t="shared" si="207"/>
        <v>#N/A</v>
      </c>
      <c r="D3100" s="66" t="e">
        <f>VLOOKUP(K3100,'TCon08 al 2019-02-26'!$A$1:$H$68,8,0)</f>
        <v>#N/A</v>
      </c>
      <c r="E3100" s="221">
        <f t="shared" si="208"/>
        <v>1900</v>
      </c>
      <c r="F3100" s="66">
        <f t="shared" si="209"/>
        <v>0</v>
      </c>
      <c r="G3100" s="10" t="str">
        <f t="shared" si="210"/>
        <v>19000</v>
      </c>
      <c r="H3100" s="232"/>
      <c r="I3100" s="232"/>
      <c r="J3100" s="232"/>
      <c r="K3100" s="232"/>
      <c r="L3100" s="232"/>
      <c r="M3100" s="233"/>
      <c r="N3100" s="241"/>
      <c r="O3100" s="241"/>
      <c r="P3100" s="242"/>
      <c r="Q3100" s="234"/>
      <c r="R3100" s="235"/>
      <c r="S3100" s="232"/>
      <c r="T3100" s="234"/>
      <c r="U3100" s="234"/>
      <c r="V3100" s="235"/>
      <c r="W3100" s="232"/>
      <c r="X3100" s="232"/>
      <c r="Y3100" s="235"/>
      <c r="Z3100" s="232"/>
      <c r="AA3100" s="232"/>
      <c r="AB3100" s="232"/>
      <c r="AC3100" s="232"/>
      <c r="AD3100" s="269"/>
    </row>
    <row r="3101" spans="2:30">
      <c r="B3101" s="66" t="e">
        <f>LEFT(VLOOKUP(K3101,'TCon08 al 2019-02-26'!$A$1:$H$68,6,0),6)</f>
        <v>#N/A</v>
      </c>
      <c r="C3101" s="66" t="e">
        <f t="shared" si="207"/>
        <v>#N/A</v>
      </c>
      <c r="D3101" s="66" t="e">
        <f>VLOOKUP(K3101,'TCon08 al 2019-02-26'!$A$1:$H$68,8,0)</f>
        <v>#N/A</v>
      </c>
      <c r="E3101" s="221">
        <f t="shared" si="208"/>
        <v>1900</v>
      </c>
      <c r="F3101" s="66">
        <f t="shared" si="209"/>
        <v>0</v>
      </c>
      <c r="G3101" s="10" t="str">
        <f t="shared" si="210"/>
        <v>19000</v>
      </c>
      <c r="H3101" s="232"/>
      <c r="I3101" s="232"/>
      <c r="J3101" s="232"/>
      <c r="K3101" s="232"/>
      <c r="L3101" s="232"/>
      <c r="M3101" s="233"/>
      <c r="N3101" s="241"/>
      <c r="O3101" s="241"/>
      <c r="P3101" s="242"/>
      <c r="Q3101" s="234"/>
      <c r="R3101" s="235"/>
      <c r="S3101" s="232"/>
      <c r="T3101" s="234"/>
      <c r="U3101" s="234"/>
      <c r="V3101" s="235"/>
      <c r="W3101" s="232"/>
      <c r="X3101" s="232"/>
      <c r="Y3101" s="235"/>
      <c r="Z3101" s="232"/>
      <c r="AA3101" s="232"/>
      <c r="AB3101" s="232"/>
      <c r="AC3101" s="232"/>
      <c r="AD3101" s="269"/>
    </row>
    <row r="3102" spans="2:30">
      <c r="B3102" s="66" t="e">
        <f>LEFT(VLOOKUP(K3102,'TCon08 al 2019-02-26'!$A$1:$H$68,6,0),6)</f>
        <v>#N/A</v>
      </c>
      <c r="C3102" s="66" t="e">
        <f t="shared" si="207"/>
        <v>#N/A</v>
      </c>
      <c r="D3102" s="66" t="e">
        <f>VLOOKUP(K3102,'TCon08 al 2019-02-26'!$A$1:$H$68,8,0)</f>
        <v>#N/A</v>
      </c>
      <c r="E3102" s="221">
        <f t="shared" si="208"/>
        <v>1900</v>
      </c>
      <c r="F3102" s="66">
        <f t="shared" si="209"/>
        <v>0</v>
      </c>
      <c r="G3102" s="10" t="str">
        <f t="shared" si="210"/>
        <v>19000</v>
      </c>
      <c r="H3102" s="232"/>
      <c r="I3102" s="232"/>
      <c r="J3102" s="232"/>
      <c r="K3102" s="232"/>
      <c r="L3102" s="232"/>
      <c r="M3102" s="233"/>
      <c r="N3102" s="241"/>
      <c r="O3102" s="241"/>
      <c r="P3102" s="242"/>
      <c r="Q3102" s="234"/>
      <c r="R3102" s="235"/>
      <c r="S3102" s="232"/>
      <c r="T3102" s="234"/>
      <c r="U3102" s="234"/>
      <c r="V3102" s="235"/>
      <c r="W3102" s="232"/>
      <c r="X3102" s="232"/>
      <c r="Y3102" s="235"/>
      <c r="Z3102" s="232"/>
      <c r="AA3102" s="232"/>
      <c r="AB3102" s="232"/>
      <c r="AC3102" s="232"/>
      <c r="AD3102" s="269"/>
    </row>
    <row r="3103" spans="2:30">
      <c r="B3103" s="66" t="e">
        <f>LEFT(VLOOKUP(K3103,'TCon08 al 2019-02-26'!$A$1:$H$68,6,0),6)</f>
        <v>#N/A</v>
      </c>
      <c r="C3103" s="66" t="e">
        <f t="shared" si="207"/>
        <v>#N/A</v>
      </c>
      <c r="D3103" s="66" t="e">
        <f>VLOOKUP(K3103,'TCon08 al 2019-02-26'!$A$1:$H$68,8,0)</f>
        <v>#N/A</v>
      </c>
      <c r="E3103" s="221">
        <f t="shared" si="208"/>
        <v>1900</v>
      </c>
      <c r="F3103" s="66">
        <f t="shared" si="209"/>
        <v>0</v>
      </c>
      <c r="G3103" s="10" t="str">
        <f t="shared" si="210"/>
        <v>19000</v>
      </c>
      <c r="H3103" s="232"/>
      <c r="I3103" s="232"/>
      <c r="J3103" s="232"/>
      <c r="K3103" s="232"/>
      <c r="L3103" s="232"/>
      <c r="M3103" s="233"/>
      <c r="N3103" s="241"/>
      <c r="O3103" s="241"/>
      <c r="P3103" s="242"/>
      <c r="Q3103" s="234"/>
      <c r="R3103" s="235"/>
      <c r="S3103" s="232"/>
      <c r="T3103" s="234"/>
      <c r="U3103" s="234"/>
      <c r="V3103" s="235"/>
      <c r="W3103" s="232"/>
      <c r="X3103" s="232"/>
      <c r="Y3103" s="235"/>
      <c r="Z3103" s="232"/>
      <c r="AA3103" s="232"/>
      <c r="AB3103" s="232"/>
      <c r="AC3103" s="232"/>
      <c r="AD3103" s="269"/>
    </row>
    <row r="3104" spans="2:30">
      <c r="B3104" s="66" t="e">
        <f>LEFT(VLOOKUP(K3104,'TCon08 al 2019-02-26'!$A$1:$H$68,6,0),6)</f>
        <v>#N/A</v>
      </c>
      <c r="C3104" s="66" t="e">
        <f t="shared" si="207"/>
        <v>#N/A</v>
      </c>
      <c r="D3104" s="66" t="e">
        <f>VLOOKUP(K3104,'TCon08 al 2019-02-26'!$A$1:$H$68,8,0)</f>
        <v>#N/A</v>
      </c>
      <c r="E3104" s="221">
        <f t="shared" si="208"/>
        <v>1900</v>
      </c>
      <c r="F3104" s="66">
        <f t="shared" si="209"/>
        <v>0</v>
      </c>
      <c r="G3104" s="10" t="str">
        <f t="shared" si="210"/>
        <v>19000</v>
      </c>
      <c r="H3104" s="232"/>
      <c r="I3104" s="232"/>
      <c r="J3104" s="232"/>
      <c r="K3104" s="232"/>
      <c r="L3104" s="232"/>
      <c r="M3104" s="233"/>
      <c r="N3104" s="241"/>
      <c r="O3104" s="241"/>
      <c r="P3104" s="242"/>
      <c r="Q3104" s="234"/>
      <c r="R3104" s="235"/>
      <c r="S3104" s="232"/>
      <c r="T3104" s="234"/>
      <c r="U3104" s="234"/>
      <c r="V3104" s="235"/>
      <c r="W3104" s="232"/>
      <c r="X3104" s="232"/>
      <c r="Y3104" s="235"/>
      <c r="Z3104" s="232"/>
      <c r="AA3104" s="232"/>
      <c r="AB3104" s="232"/>
      <c r="AC3104" s="232"/>
      <c r="AD3104" s="269"/>
    </row>
    <row r="3105" spans="2:30">
      <c r="B3105" s="66" t="e">
        <f>LEFT(VLOOKUP(K3105,'TCon08 al 2019-02-26'!$A$1:$H$68,6,0),6)</f>
        <v>#N/A</v>
      </c>
      <c r="C3105" s="66" t="e">
        <f t="shared" si="207"/>
        <v>#N/A</v>
      </c>
      <c r="D3105" s="66" t="e">
        <f>VLOOKUP(K3105,'TCon08 al 2019-02-26'!$A$1:$H$68,8,0)</f>
        <v>#N/A</v>
      </c>
      <c r="E3105" s="221">
        <f t="shared" si="208"/>
        <v>1900</v>
      </c>
      <c r="F3105" s="66">
        <f t="shared" si="209"/>
        <v>0</v>
      </c>
      <c r="G3105" s="10" t="str">
        <f t="shared" si="210"/>
        <v>19000</v>
      </c>
      <c r="H3105" s="232"/>
      <c r="I3105" s="232"/>
      <c r="J3105" s="232"/>
      <c r="K3105" s="232"/>
      <c r="L3105" s="232"/>
      <c r="M3105" s="233"/>
      <c r="N3105" s="241"/>
      <c r="O3105" s="241"/>
      <c r="P3105" s="242"/>
      <c r="Q3105" s="234"/>
      <c r="R3105" s="235"/>
      <c r="S3105" s="232"/>
      <c r="T3105" s="234"/>
      <c r="U3105" s="234"/>
      <c r="V3105" s="235"/>
      <c r="W3105" s="232"/>
      <c r="X3105" s="232"/>
      <c r="Y3105" s="235"/>
      <c r="Z3105" s="232"/>
      <c r="AA3105" s="232"/>
      <c r="AB3105" s="232"/>
      <c r="AC3105" s="232"/>
      <c r="AD3105" s="269"/>
    </row>
    <row r="3106" spans="2:30">
      <c r="B3106" s="66" t="e">
        <f>LEFT(VLOOKUP(K3106,'TCon08 al 2019-02-26'!$A$1:$H$68,6,0),6)</f>
        <v>#N/A</v>
      </c>
      <c r="C3106" s="66" t="e">
        <f t="shared" si="207"/>
        <v>#N/A</v>
      </c>
      <c r="D3106" s="66" t="e">
        <f>VLOOKUP(K3106,'TCon08 al 2019-02-26'!$A$1:$H$68,8,0)</f>
        <v>#N/A</v>
      </c>
      <c r="E3106" s="221">
        <f t="shared" si="208"/>
        <v>1900</v>
      </c>
      <c r="F3106" s="66">
        <f t="shared" si="209"/>
        <v>0</v>
      </c>
      <c r="G3106" s="10" t="str">
        <f t="shared" si="210"/>
        <v>19000</v>
      </c>
      <c r="H3106" s="232"/>
      <c r="I3106" s="232"/>
      <c r="J3106" s="232"/>
      <c r="K3106" s="232"/>
      <c r="L3106" s="232"/>
      <c r="M3106" s="233"/>
      <c r="N3106" s="241"/>
      <c r="O3106" s="241"/>
      <c r="P3106" s="242"/>
      <c r="Q3106" s="234"/>
      <c r="R3106" s="235"/>
      <c r="S3106" s="232"/>
      <c r="T3106" s="234"/>
      <c r="U3106" s="234"/>
      <c r="V3106" s="235"/>
      <c r="W3106" s="232"/>
      <c r="X3106" s="232"/>
      <c r="Y3106" s="235"/>
      <c r="Z3106" s="232"/>
      <c r="AA3106" s="232"/>
      <c r="AB3106" s="232"/>
      <c r="AC3106" s="232"/>
      <c r="AD3106" s="269"/>
    </row>
    <row r="3107" spans="2:30">
      <c r="B3107" s="66" t="e">
        <f>LEFT(VLOOKUP(K3107,'TCon08 al 2019-02-26'!$A$1:$H$68,6,0),6)</f>
        <v>#N/A</v>
      </c>
      <c r="C3107" s="66" t="e">
        <f t="shared" si="207"/>
        <v>#N/A</v>
      </c>
      <c r="D3107" s="66" t="e">
        <f>VLOOKUP(K3107,'TCon08 al 2019-02-26'!$A$1:$H$68,8,0)</f>
        <v>#N/A</v>
      </c>
      <c r="E3107" s="221">
        <f t="shared" si="208"/>
        <v>1900</v>
      </c>
      <c r="F3107" s="66">
        <f t="shared" si="209"/>
        <v>0</v>
      </c>
      <c r="G3107" s="10" t="str">
        <f t="shared" si="210"/>
        <v>19000</v>
      </c>
      <c r="H3107" s="232"/>
      <c r="I3107" s="232"/>
      <c r="J3107" s="232"/>
      <c r="K3107" s="232"/>
      <c r="L3107" s="232"/>
      <c r="M3107" s="233"/>
      <c r="N3107" s="241"/>
      <c r="O3107" s="241"/>
      <c r="P3107" s="242"/>
      <c r="Q3107" s="234"/>
      <c r="R3107" s="235"/>
      <c r="S3107" s="232"/>
      <c r="T3107" s="234"/>
      <c r="U3107" s="234"/>
      <c r="V3107" s="235"/>
      <c r="W3107" s="232"/>
      <c r="X3107" s="232"/>
      <c r="Y3107" s="235"/>
      <c r="Z3107" s="232"/>
      <c r="AA3107" s="232"/>
      <c r="AB3107" s="232"/>
      <c r="AC3107" s="232"/>
      <c r="AD3107" s="269"/>
    </row>
    <row r="3108" spans="2:30">
      <c r="B3108" s="66" t="e">
        <f>LEFT(VLOOKUP(K3108,'TCon08 al 2019-02-26'!$A$1:$H$68,6,0),6)</f>
        <v>#N/A</v>
      </c>
      <c r="C3108" s="66" t="e">
        <f t="shared" si="207"/>
        <v>#N/A</v>
      </c>
      <c r="D3108" s="66" t="e">
        <f>VLOOKUP(K3108,'TCon08 al 2019-02-26'!$A$1:$H$68,8,0)</f>
        <v>#N/A</v>
      </c>
      <c r="E3108" s="221">
        <f t="shared" si="208"/>
        <v>1900</v>
      </c>
      <c r="F3108" s="66">
        <f t="shared" si="209"/>
        <v>0</v>
      </c>
      <c r="G3108" s="10" t="str">
        <f t="shared" si="210"/>
        <v>19000</v>
      </c>
      <c r="H3108" s="232"/>
      <c r="I3108" s="232"/>
      <c r="J3108" s="232"/>
      <c r="K3108" s="232"/>
      <c r="L3108" s="232"/>
      <c r="M3108" s="233"/>
      <c r="N3108" s="241"/>
      <c r="O3108" s="241"/>
      <c r="P3108" s="242"/>
      <c r="Q3108" s="234"/>
      <c r="R3108" s="235"/>
      <c r="S3108" s="232"/>
      <c r="T3108" s="234"/>
      <c r="U3108" s="234"/>
      <c r="V3108" s="235"/>
      <c r="W3108" s="232"/>
      <c r="X3108" s="232"/>
      <c r="Y3108" s="235"/>
      <c r="Z3108" s="232"/>
      <c r="AA3108" s="232"/>
      <c r="AB3108" s="232"/>
      <c r="AC3108" s="232"/>
      <c r="AD3108" s="269"/>
    </row>
    <row r="3109" spans="2:30">
      <c r="B3109" s="66" t="e">
        <f>LEFT(VLOOKUP(K3109,'TCon08 al 2019-02-26'!$A$1:$H$68,6,0),6)</f>
        <v>#N/A</v>
      </c>
      <c r="C3109" s="66" t="e">
        <f t="shared" si="207"/>
        <v>#N/A</v>
      </c>
      <c r="D3109" s="66" t="e">
        <f>VLOOKUP(K3109,'TCon08 al 2019-02-26'!$A$1:$H$68,8,0)</f>
        <v>#N/A</v>
      </c>
      <c r="E3109" s="221">
        <f t="shared" si="208"/>
        <v>1900</v>
      </c>
      <c r="F3109" s="66">
        <f t="shared" si="209"/>
        <v>0</v>
      </c>
      <c r="G3109" s="10" t="str">
        <f t="shared" si="210"/>
        <v>19000</v>
      </c>
      <c r="H3109" s="232"/>
      <c r="I3109" s="232"/>
      <c r="J3109" s="232"/>
      <c r="K3109" s="232"/>
      <c r="L3109" s="232"/>
      <c r="M3109" s="233"/>
      <c r="N3109" s="241"/>
      <c r="O3109" s="241"/>
      <c r="P3109" s="242"/>
      <c r="Q3109" s="234"/>
      <c r="R3109" s="235"/>
      <c r="S3109" s="232"/>
      <c r="T3109" s="234"/>
      <c r="U3109" s="234"/>
      <c r="V3109" s="235"/>
      <c r="W3109" s="232"/>
      <c r="X3109" s="232"/>
      <c r="Y3109" s="235"/>
      <c r="Z3109" s="232"/>
      <c r="AA3109" s="232"/>
      <c r="AB3109" s="232"/>
      <c r="AC3109" s="232"/>
      <c r="AD3109" s="269"/>
    </row>
    <row r="3110" spans="2:30">
      <c r="B3110" s="66" t="e">
        <f>LEFT(VLOOKUP(K3110,'TCon08 al 2019-02-26'!$A$1:$H$68,6,0),6)</f>
        <v>#N/A</v>
      </c>
      <c r="C3110" s="66" t="e">
        <f t="shared" si="207"/>
        <v>#N/A</v>
      </c>
      <c r="D3110" s="66" t="e">
        <f>VLOOKUP(K3110,'TCon08 al 2019-02-26'!$A$1:$H$68,8,0)</f>
        <v>#N/A</v>
      </c>
      <c r="E3110" s="221">
        <f t="shared" si="208"/>
        <v>1900</v>
      </c>
      <c r="F3110" s="66">
        <f t="shared" si="209"/>
        <v>0</v>
      </c>
      <c r="G3110" s="10" t="str">
        <f t="shared" si="210"/>
        <v>19000</v>
      </c>
      <c r="H3110" s="232"/>
      <c r="I3110" s="232"/>
      <c r="J3110" s="232"/>
      <c r="K3110" s="232"/>
      <c r="L3110" s="232"/>
      <c r="M3110" s="233"/>
      <c r="N3110" s="241"/>
      <c r="O3110" s="241"/>
      <c r="P3110" s="242"/>
      <c r="Q3110" s="234"/>
      <c r="R3110" s="235"/>
      <c r="S3110" s="232"/>
      <c r="T3110" s="234"/>
      <c r="U3110" s="234"/>
      <c r="V3110" s="235"/>
      <c r="W3110" s="232"/>
      <c r="X3110" s="232"/>
      <c r="Y3110" s="235"/>
      <c r="Z3110" s="232"/>
      <c r="AA3110" s="232"/>
      <c r="AB3110" s="232"/>
      <c r="AC3110" s="232"/>
      <c r="AD3110" s="269"/>
    </row>
    <row r="3111" spans="2:30">
      <c r="B3111" s="66" t="e">
        <f>LEFT(VLOOKUP(K3111,'TCon08 al 2019-02-26'!$A$1:$H$68,6,0),6)</f>
        <v>#N/A</v>
      </c>
      <c r="C3111" s="66" t="e">
        <f t="shared" si="207"/>
        <v>#N/A</v>
      </c>
      <c r="D3111" s="66" t="e">
        <f>VLOOKUP(K3111,'TCon08 al 2019-02-26'!$A$1:$H$68,8,0)</f>
        <v>#N/A</v>
      </c>
      <c r="E3111" s="221">
        <f t="shared" si="208"/>
        <v>1900</v>
      </c>
      <c r="F3111" s="66">
        <f t="shared" si="209"/>
        <v>0</v>
      </c>
      <c r="G3111" s="10" t="str">
        <f t="shared" si="210"/>
        <v>19000</v>
      </c>
      <c r="H3111" s="232"/>
      <c r="I3111" s="232"/>
      <c r="J3111" s="232"/>
      <c r="K3111" s="232"/>
      <c r="L3111" s="232"/>
      <c r="M3111" s="233"/>
      <c r="N3111" s="241"/>
      <c r="O3111" s="241"/>
      <c r="P3111" s="242"/>
      <c r="Q3111" s="234"/>
      <c r="R3111" s="235"/>
      <c r="S3111" s="232"/>
      <c r="T3111" s="234"/>
      <c r="U3111" s="234"/>
      <c r="V3111" s="235"/>
      <c r="W3111" s="232"/>
      <c r="X3111" s="232"/>
      <c r="Y3111" s="235"/>
      <c r="Z3111" s="232"/>
      <c r="AA3111" s="232"/>
      <c r="AB3111" s="232"/>
      <c r="AC3111" s="232"/>
      <c r="AD3111" s="269"/>
    </row>
    <row r="3112" spans="2:30">
      <c r="B3112" s="66" t="e">
        <f>LEFT(VLOOKUP(K3112,'TCon08 al 2019-02-26'!$A$1:$H$68,6,0),6)</f>
        <v>#N/A</v>
      </c>
      <c r="C3112" s="66" t="e">
        <f t="shared" si="207"/>
        <v>#N/A</v>
      </c>
      <c r="D3112" s="66" t="e">
        <f>VLOOKUP(K3112,'TCon08 al 2019-02-26'!$A$1:$H$68,8,0)</f>
        <v>#N/A</v>
      </c>
      <c r="E3112" s="221">
        <f t="shared" si="208"/>
        <v>1900</v>
      </c>
      <c r="F3112" s="66">
        <f t="shared" si="209"/>
        <v>0</v>
      </c>
      <c r="G3112" s="10" t="str">
        <f t="shared" si="210"/>
        <v>19000</v>
      </c>
      <c r="H3112" s="232"/>
      <c r="I3112" s="232"/>
      <c r="J3112" s="232"/>
      <c r="K3112" s="232"/>
      <c r="L3112" s="232"/>
      <c r="M3112" s="233"/>
      <c r="N3112" s="241"/>
      <c r="O3112" s="241"/>
      <c r="P3112" s="242"/>
      <c r="Q3112" s="234"/>
      <c r="R3112" s="235"/>
      <c r="S3112" s="232"/>
      <c r="T3112" s="234"/>
      <c r="U3112" s="234"/>
      <c r="V3112" s="235"/>
      <c r="W3112" s="232"/>
      <c r="X3112" s="232"/>
      <c r="Y3112" s="235"/>
      <c r="Z3112" s="232"/>
      <c r="AA3112" s="232"/>
      <c r="AB3112" s="232"/>
      <c r="AC3112" s="232"/>
      <c r="AD3112" s="269"/>
    </row>
    <row r="3113" spans="2:30">
      <c r="B3113" s="66" t="e">
        <f>LEFT(VLOOKUP(K3113,'TCon08 al 2019-02-26'!$A$1:$H$68,6,0),6)</f>
        <v>#N/A</v>
      </c>
      <c r="C3113" s="66" t="e">
        <f t="shared" si="207"/>
        <v>#N/A</v>
      </c>
      <c r="D3113" s="66" t="e">
        <f>VLOOKUP(K3113,'TCon08 al 2019-02-26'!$A$1:$H$68,8,0)</f>
        <v>#N/A</v>
      </c>
      <c r="E3113" s="221">
        <f t="shared" si="208"/>
        <v>1900</v>
      </c>
      <c r="F3113" s="66">
        <f t="shared" si="209"/>
        <v>0</v>
      </c>
      <c r="G3113" s="10" t="str">
        <f t="shared" si="210"/>
        <v>19000</v>
      </c>
      <c r="H3113" s="232"/>
      <c r="I3113" s="232"/>
      <c r="J3113" s="232"/>
      <c r="K3113" s="232"/>
      <c r="L3113" s="232"/>
      <c r="M3113" s="233"/>
      <c r="N3113" s="241"/>
      <c r="O3113" s="241"/>
      <c r="P3113" s="242"/>
      <c r="Q3113" s="234"/>
      <c r="R3113" s="235"/>
      <c r="S3113" s="232"/>
      <c r="T3113" s="234"/>
      <c r="U3113" s="234"/>
      <c r="V3113" s="235"/>
      <c r="W3113" s="232"/>
      <c r="X3113" s="232"/>
      <c r="Y3113" s="235"/>
      <c r="Z3113" s="232"/>
      <c r="AA3113" s="232"/>
      <c r="AB3113" s="232"/>
      <c r="AC3113" s="232"/>
      <c r="AD3113" s="269"/>
    </row>
    <row r="3114" spans="2:30">
      <c r="B3114" s="66" t="e">
        <f>LEFT(VLOOKUP(K3114,'TCon08 al 2019-02-26'!$A$1:$H$68,6,0),6)</f>
        <v>#N/A</v>
      </c>
      <c r="C3114" s="66" t="e">
        <f t="shared" si="207"/>
        <v>#N/A</v>
      </c>
      <c r="D3114" s="66" t="e">
        <f>VLOOKUP(K3114,'TCon08 al 2019-02-26'!$A$1:$H$68,8,0)</f>
        <v>#N/A</v>
      </c>
      <c r="E3114" s="221">
        <f t="shared" si="208"/>
        <v>1900</v>
      </c>
      <c r="F3114" s="66">
        <f t="shared" si="209"/>
        <v>0</v>
      </c>
      <c r="G3114" s="10" t="str">
        <f t="shared" si="210"/>
        <v>19000</v>
      </c>
      <c r="H3114" s="232"/>
      <c r="I3114" s="232"/>
      <c r="J3114" s="232"/>
      <c r="K3114" s="232"/>
      <c r="L3114" s="232"/>
      <c r="M3114" s="233"/>
      <c r="N3114" s="241"/>
      <c r="O3114" s="241"/>
      <c r="P3114" s="242"/>
      <c r="Q3114" s="234"/>
      <c r="R3114" s="235"/>
      <c r="S3114" s="232"/>
      <c r="T3114" s="234"/>
      <c r="U3114" s="234"/>
      <c r="V3114" s="235"/>
      <c r="W3114" s="232"/>
      <c r="X3114" s="232"/>
      <c r="Y3114" s="235"/>
      <c r="Z3114" s="232"/>
      <c r="AA3114" s="232"/>
      <c r="AB3114" s="232"/>
      <c r="AC3114" s="232"/>
      <c r="AD3114" s="269"/>
    </row>
    <row r="3115" spans="2:30">
      <c r="B3115" s="66" t="e">
        <f>LEFT(VLOOKUP(K3115,'TCon08 al 2019-02-26'!$A$1:$H$68,6,0),6)</f>
        <v>#N/A</v>
      </c>
      <c r="C3115" s="66" t="e">
        <f t="shared" si="207"/>
        <v>#N/A</v>
      </c>
      <c r="D3115" s="66" t="e">
        <f>VLOOKUP(K3115,'TCon08 al 2019-02-26'!$A$1:$H$68,8,0)</f>
        <v>#N/A</v>
      </c>
      <c r="E3115" s="221">
        <f t="shared" si="208"/>
        <v>1900</v>
      </c>
      <c r="F3115" s="66">
        <f t="shared" si="209"/>
        <v>0</v>
      </c>
      <c r="G3115" s="10" t="str">
        <f t="shared" si="210"/>
        <v>19000</v>
      </c>
      <c r="H3115" s="232"/>
      <c r="I3115" s="232"/>
      <c r="J3115" s="232"/>
      <c r="K3115" s="232"/>
      <c r="L3115" s="232"/>
      <c r="M3115" s="233"/>
      <c r="N3115" s="241"/>
      <c r="O3115" s="241"/>
      <c r="P3115" s="242"/>
      <c r="Q3115" s="234"/>
      <c r="R3115" s="235"/>
      <c r="S3115" s="232"/>
      <c r="T3115" s="234"/>
      <c r="U3115" s="234"/>
      <c r="V3115" s="235"/>
      <c r="W3115" s="232"/>
      <c r="X3115" s="232"/>
      <c r="Y3115" s="235"/>
      <c r="Z3115" s="232"/>
      <c r="AA3115" s="232"/>
      <c r="AB3115" s="232"/>
      <c r="AC3115" s="232"/>
      <c r="AD3115" s="269"/>
    </row>
    <row r="3116" spans="2:30">
      <c r="B3116" s="66" t="e">
        <f>LEFT(VLOOKUP(K3116,'TCon08 al 2019-02-26'!$A$1:$H$68,6,0),6)</f>
        <v>#N/A</v>
      </c>
      <c r="C3116" s="66" t="e">
        <f t="shared" si="207"/>
        <v>#N/A</v>
      </c>
      <c r="D3116" s="66" t="e">
        <f>VLOOKUP(K3116,'TCon08 al 2019-02-26'!$A$1:$H$68,8,0)</f>
        <v>#N/A</v>
      </c>
      <c r="E3116" s="221">
        <f t="shared" si="208"/>
        <v>1900</v>
      </c>
      <c r="F3116" s="66">
        <f t="shared" si="209"/>
        <v>0</v>
      </c>
      <c r="G3116" s="10" t="str">
        <f t="shared" si="210"/>
        <v>19000</v>
      </c>
      <c r="H3116" s="232"/>
      <c r="I3116" s="232"/>
      <c r="J3116" s="232"/>
      <c r="K3116" s="232"/>
      <c r="L3116" s="232"/>
      <c r="M3116" s="233"/>
      <c r="N3116" s="241"/>
      <c r="O3116" s="241"/>
      <c r="P3116" s="242"/>
      <c r="Q3116" s="234"/>
      <c r="R3116" s="235"/>
      <c r="S3116" s="232"/>
      <c r="T3116" s="234"/>
      <c r="U3116" s="234"/>
      <c r="V3116" s="235"/>
      <c r="W3116" s="232"/>
      <c r="X3116" s="232"/>
      <c r="Y3116" s="235"/>
      <c r="Z3116" s="232"/>
      <c r="AA3116" s="232"/>
      <c r="AB3116" s="232"/>
      <c r="AC3116" s="232"/>
      <c r="AD3116" s="269"/>
    </row>
    <row r="3117" spans="2:30">
      <c r="B3117" s="66" t="e">
        <f>LEFT(VLOOKUP(K3117,'TCon08 al 2019-02-26'!$A$1:$H$68,6,0),6)</f>
        <v>#N/A</v>
      </c>
      <c r="C3117" s="66" t="e">
        <f t="shared" si="207"/>
        <v>#N/A</v>
      </c>
      <c r="D3117" s="66" t="e">
        <f>VLOOKUP(K3117,'TCon08 al 2019-02-26'!$A$1:$H$68,8,0)</f>
        <v>#N/A</v>
      </c>
      <c r="E3117" s="221">
        <f t="shared" si="208"/>
        <v>1900</v>
      </c>
      <c r="F3117" s="66">
        <f t="shared" si="209"/>
        <v>0</v>
      </c>
      <c r="G3117" s="10" t="str">
        <f t="shared" si="210"/>
        <v>19000</v>
      </c>
      <c r="H3117" s="232"/>
      <c r="I3117" s="232"/>
      <c r="J3117" s="232"/>
      <c r="K3117" s="232"/>
      <c r="L3117" s="232"/>
      <c r="M3117" s="233"/>
      <c r="N3117" s="241"/>
      <c r="O3117" s="241"/>
      <c r="P3117" s="242"/>
      <c r="Q3117" s="234"/>
      <c r="R3117" s="235"/>
      <c r="S3117" s="232"/>
      <c r="T3117" s="234"/>
      <c r="U3117" s="234"/>
      <c r="V3117" s="235"/>
      <c r="W3117" s="232"/>
      <c r="X3117" s="232"/>
      <c r="Y3117" s="235"/>
      <c r="Z3117" s="232"/>
      <c r="AA3117" s="232"/>
      <c r="AB3117" s="232"/>
      <c r="AC3117" s="232"/>
      <c r="AD3117" s="269"/>
    </row>
    <row r="3118" spans="2:30">
      <c r="B3118" s="66" t="e">
        <f>LEFT(VLOOKUP(K3118,'TCon08 al 2019-02-26'!$A$1:$H$68,6,0),6)</f>
        <v>#N/A</v>
      </c>
      <c r="C3118" s="66" t="e">
        <f t="shared" si="207"/>
        <v>#N/A</v>
      </c>
      <c r="D3118" s="66" t="e">
        <f>VLOOKUP(K3118,'TCon08 al 2019-02-26'!$A$1:$H$68,8,0)</f>
        <v>#N/A</v>
      </c>
      <c r="E3118" s="221">
        <f t="shared" si="208"/>
        <v>1900</v>
      </c>
      <c r="F3118" s="66">
        <f t="shared" si="209"/>
        <v>0</v>
      </c>
      <c r="G3118" s="10" t="str">
        <f t="shared" si="210"/>
        <v>19000</v>
      </c>
      <c r="H3118" s="232"/>
      <c r="I3118" s="232"/>
      <c r="J3118" s="232"/>
      <c r="K3118" s="232"/>
      <c r="L3118" s="232"/>
      <c r="M3118" s="233"/>
      <c r="N3118" s="241"/>
      <c r="O3118" s="241"/>
      <c r="P3118" s="242"/>
      <c r="Q3118" s="234"/>
      <c r="R3118" s="235"/>
      <c r="S3118" s="232"/>
      <c r="T3118" s="234"/>
      <c r="U3118" s="234"/>
      <c r="V3118" s="235"/>
      <c r="W3118" s="232"/>
      <c r="X3118" s="232"/>
      <c r="Y3118" s="235"/>
      <c r="Z3118" s="232"/>
      <c r="AA3118" s="232"/>
      <c r="AB3118" s="232"/>
      <c r="AC3118" s="232"/>
      <c r="AD3118" s="269"/>
    </row>
    <row r="3119" spans="2:30">
      <c r="B3119" s="66" t="e">
        <f>LEFT(VLOOKUP(K3119,'TCon08 al 2019-02-26'!$A$1:$H$68,6,0),6)</f>
        <v>#N/A</v>
      </c>
      <c r="C3119" s="66" t="e">
        <f t="shared" si="207"/>
        <v>#N/A</v>
      </c>
      <c r="D3119" s="66" t="e">
        <f>VLOOKUP(K3119,'TCon08 al 2019-02-26'!$A$1:$H$68,8,0)</f>
        <v>#N/A</v>
      </c>
      <c r="E3119" s="221">
        <f t="shared" si="208"/>
        <v>1900</v>
      </c>
      <c r="F3119" s="66">
        <f t="shared" si="209"/>
        <v>0</v>
      </c>
      <c r="G3119" s="10" t="str">
        <f t="shared" si="210"/>
        <v>19000</v>
      </c>
      <c r="H3119" s="232"/>
      <c r="I3119" s="232"/>
      <c r="J3119" s="232"/>
      <c r="K3119" s="232"/>
      <c r="L3119" s="232"/>
      <c r="M3119" s="233"/>
      <c r="N3119" s="241"/>
      <c r="O3119" s="241"/>
      <c r="P3119" s="242"/>
      <c r="Q3119" s="234"/>
      <c r="R3119" s="235"/>
      <c r="S3119" s="232"/>
      <c r="T3119" s="234"/>
      <c r="U3119" s="234"/>
      <c r="V3119" s="235"/>
      <c r="W3119" s="232"/>
      <c r="X3119" s="232"/>
      <c r="Y3119" s="235"/>
      <c r="Z3119" s="232"/>
      <c r="AA3119" s="232"/>
      <c r="AB3119" s="232"/>
      <c r="AC3119" s="232"/>
      <c r="AD3119" s="269"/>
    </row>
    <row r="3120" spans="2:30">
      <c r="B3120" s="66" t="e">
        <f>LEFT(VLOOKUP(K3120,'TCon08 al 2019-02-26'!$A$1:$H$68,6,0),6)</f>
        <v>#N/A</v>
      </c>
      <c r="C3120" s="66" t="e">
        <f t="shared" si="207"/>
        <v>#N/A</v>
      </c>
      <c r="D3120" s="66" t="e">
        <f>VLOOKUP(K3120,'TCon08 al 2019-02-26'!$A$1:$H$68,8,0)</f>
        <v>#N/A</v>
      </c>
      <c r="E3120" s="221">
        <f t="shared" si="208"/>
        <v>1900</v>
      </c>
      <c r="F3120" s="66">
        <f t="shared" si="209"/>
        <v>0</v>
      </c>
      <c r="G3120" s="10" t="str">
        <f t="shared" si="210"/>
        <v>19000</v>
      </c>
      <c r="H3120" s="232"/>
      <c r="I3120" s="232"/>
      <c r="J3120" s="232"/>
      <c r="K3120" s="232"/>
      <c r="L3120" s="232"/>
      <c r="M3120" s="233"/>
      <c r="N3120" s="241"/>
      <c r="O3120" s="241"/>
      <c r="P3120" s="242"/>
      <c r="Q3120" s="234"/>
      <c r="R3120" s="235"/>
      <c r="S3120" s="232"/>
      <c r="T3120" s="234"/>
      <c r="U3120" s="234"/>
      <c r="V3120" s="235"/>
      <c r="W3120" s="232"/>
      <c r="X3120" s="232"/>
      <c r="Y3120" s="235"/>
      <c r="Z3120" s="232"/>
      <c r="AA3120" s="232"/>
      <c r="AB3120" s="232"/>
      <c r="AC3120" s="232"/>
      <c r="AD3120" s="269"/>
    </row>
    <row r="3121" spans="2:30">
      <c r="B3121" s="66" t="e">
        <f>LEFT(VLOOKUP(K3121,'TCon08 al 2019-02-26'!$A$1:$H$68,6,0),6)</f>
        <v>#N/A</v>
      </c>
      <c r="C3121" s="66" t="e">
        <f t="shared" si="207"/>
        <v>#N/A</v>
      </c>
      <c r="D3121" s="66" t="e">
        <f>VLOOKUP(K3121,'TCon08 al 2019-02-26'!$A$1:$H$68,8,0)</f>
        <v>#N/A</v>
      </c>
      <c r="E3121" s="221">
        <f t="shared" si="208"/>
        <v>1900</v>
      </c>
      <c r="F3121" s="66">
        <f t="shared" si="209"/>
        <v>0</v>
      </c>
      <c r="G3121" s="10" t="str">
        <f t="shared" si="210"/>
        <v>19000</v>
      </c>
      <c r="H3121" s="232"/>
      <c r="I3121" s="232"/>
      <c r="J3121" s="232"/>
      <c r="K3121" s="232"/>
      <c r="L3121" s="232"/>
      <c r="M3121" s="233"/>
      <c r="N3121" s="241"/>
      <c r="O3121" s="241"/>
      <c r="P3121" s="242"/>
      <c r="Q3121" s="234"/>
      <c r="R3121" s="235"/>
      <c r="S3121" s="232"/>
      <c r="T3121" s="234"/>
      <c r="U3121" s="234"/>
      <c r="V3121" s="235"/>
      <c r="W3121" s="232"/>
      <c r="X3121" s="232"/>
      <c r="Y3121" s="235"/>
      <c r="Z3121" s="232"/>
      <c r="AA3121" s="232"/>
      <c r="AB3121" s="232"/>
      <c r="AC3121" s="232"/>
      <c r="AD3121" s="269"/>
    </row>
    <row r="3122" spans="2:30">
      <c r="B3122" s="66" t="e">
        <f>LEFT(VLOOKUP(K3122,'TCon08 al 2019-02-26'!$A$1:$H$68,6,0),6)</f>
        <v>#N/A</v>
      </c>
      <c r="C3122" s="66" t="e">
        <f t="shared" si="207"/>
        <v>#N/A</v>
      </c>
      <c r="D3122" s="66" t="e">
        <f>VLOOKUP(K3122,'TCon08 al 2019-02-26'!$A$1:$H$68,8,0)</f>
        <v>#N/A</v>
      </c>
      <c r="E3122" s="221">
        <f t="shared" si="208"/>
        <v>1900</v>
      </c>
      <c r="F3122" s="66">
        <f t="shared" si="209"/>
        <v>0</v>
      </c>
      <c r="G3122" s="10" t="str">
        <f t="shared" si="210"/>
        <v>19000</v>
      </c>
      <c r="H3122" s="232"/>
      <c r="I3122" s="232"/>
      <c r="J3122" s="232"/>
      <c r="K3122" s="232"/>
      <c r="L3122" s="232"/>
      <c r="M3122" s="233"/>
      <c r="N3122" s="241"/>
      <c r="O3122" s="241"/>
      <c r="P3122" s="242"/>
      <c r="Q3122" s="234"/>
      <c r="R3122" s="235"/>
      <c r="S3122" s="232"/>
      <c r="T3122" s="234"/>
      <c r="U3122" s="234"/>
      <c r="V3122" s="235"/>
      <c r="W3122" s="232"/>
      <c r="X3122" s="232"/>
      <c r="Y3122" s="235"/>
      <c r="Z3122" s="232"/>
      <c r="AA3122" s="232"/>
      <c r="AB3122" s="232"/>
      <c r="AC3122" s="232"/>
      <c r="AD3122" s="269"/>
    </row>
    <row r="3123" spans="2:30">
      <c r="B3123" s="66" t="e">
        <f>LEFT(VLOOKUP(K3123,'TCon08 al 2019-02-26'!$A$1:$H$68,6,0),6)</f>
        <v>#N/A</v>
      </c>
      <c r="C3123" s="66" t="e">
        <f t="shared" si="207"/>
        <v>#N/A</v>
      </c>
      <c r="D3123" s="66" t="e">
        <f>VLOOKUP(K3123,'TCon08 al 2019-02-26'!$A$1:$H$68,8,0)</f>
        <v>#N/A</v>
      </c>
      <c r="E3123" s="221">
        <f t="shared" si="208"/>
        <v>1900</v>
      </c>
      <c r="F3123" s="66">
        <f t="shared" si="209"/>
        <v>0</v>
      </c>
      <c r="G3123" s="10" t="str">
        <f t="shared" si="210"/>
        <v>19000</v>
      </c>
      <c r="H3123" s="232"/>
      <c r="I3123" s="232"/>
      <c r="J3123" s="232"/>
      <c r="K3123" s="232"/>
      <c r="L3123" s="232"/>
      <c r="M3123" s="233"/>
      <c r="N3123" s="241"/>
      <c r="O3123" s="241"/>
      <c r="P3123" s="242"/>
      <c r="Q3123" s="234"/>
      <c r="R3123" s="235"/>
      <c r="S3123" s="232"/>
      <c r="T3123" s="234"/>
      <c r="U3123" s="234"/>
      <c r="V3123" s="235"/>
      <c r="W3123" s="232"/>
      <c r="X3123" s="232"/>
      <c r="Y3123" s="235"/>
      <c r="Z3123" s="232"/>
      <c r="AA3123" s="232"/>
      <c r="AB3123" s="232"/>
      <c r="AC3123" s="232"/>
      <c r="AD3123" s="269"/>
    </row>
    <row r="3124" spans="2:30">
      <c r="B3124" s="66" t="e">
        <f>LEFT(VLOOKUP(K3124,'TCon08 al 2019-02-26'!$A$1:$H$68,6,0),6)</f>
        <v>#N/A</v>
      </c>
      <c r="C3124" s="66" t="e">
        <f t="shared" si="207"/>
        <v>#N/A</v>
      </c>
      <c r="D3124" s="66" t="e">
        <f>VLOOKUP(K3124,'TCon08 al 2019-02-26'!$A$1:$H$68,8,0)</f>
        <v>#N/A</v>
      </c>
      <c r="E3124" s="221">
        <f t="shared" si="208"/>
        <v>1900</v>
      </c>
      <c r="F3124" s="66">
        <f t="shared" si="209"/>
        <v>0</v>
      </c>
      <c r="G3124" s="10" t="str">
        <f t="shared" si="210"/>
        <v>19000</v>
      </c>
      <c r="H3124" s="232"/>
      <c r="I3124" s="232"/>
      <c r="J3124" s="232"/>
      <c r="K3124" s="232"/>
      <c r="L3124" s="232"/>
      <c r="M3124" s="233"/>
      <c r="N3124" s="241"/>
      <c r="O3124" s="241"/>
      <c r="P3124" s="242"/>
      <c r="Q3124" s="234"/>
      <c r="R3124" s="235"/>
      <c r="S3124" s="232"/>
      <c r="T3124" s="234"/>
      <c r="U3124" s="234"/>
      <c r="V3124" s="235"/>
      <c r="W3124" s="232"/>
      <c r="X3124" s="232"/>
      <c r="Y3124" s="235"/>
      <c r="Z3124" s="232"/>
      <c r="AA3124" s="232"/>
      <c r="AB3124" s="232"/>
      <c r="AC3124" s="232"/>
      <c r="AD3124" s="269"/>
    </row>
    <row r="3125" spans="2:30">
      <c r="B3125" s="66" t="e">
        <f>LEFT(VLOOKUP(K3125,'TCon08 al 2019-02-26'!$A$1:$H$68,6,0),6)</f>
        <v>#N/A</v>
      </c>
      <c r="C3125" s="66" t="e">
        <f t="shared" si="207"/>
        <v>#N/A</v>
      </c>
      <c r="D3125" s="66" t="e">
        <f>VLOOKUP(K3125,'TCon08 al 2019-02-26'!$A$1:$H$68,8,0)</f>
        <v>#N/A</v>
      </c>
      <c r="E3125" s="221">
        <f t="shared" si="208"/>
        <v>1900</v>
      </c>
      <c r="F3125" s="66">
        <f t="shared" si="209"/>
        <v>0</v>
      </c>
      <c r="G3125" s="10" t="str">
        <f t="shared" si="210"/>
        <v>19000</v>
      </c>
      <c r="H3125" s="232"/>
      <c r="I3125" s="232"/>
      <c r="J3125" s="232"/>
      <c r="K3125" s="232"/>
      <c r="L3125" s="232"/>
      <c r="M3125" s="233"/>
      <c r="N3125" s="241"/>
      <c r="O3125" s="241"/>
      <c r="P3125" s="242"/>
      <c r="Q3125" s="234"/>
      <c r="R3125" s="235"/>
      <c r="S3125" s="232"/>
      <c r="T3125" s="234"/>
      <c r="U3125" s="234"/>
      <c r="V3125" s="235"/>
      <c r="W3125" s="232"/>
      <c r="X3125" s="232"/>
      <c r="Y3125" s="235"/>
      <c r="Z3125" s="232"/>
      <c r="AA3125" s="232"/>
      <c r="AB3125" s="232"/>
      <c r="AC3125" s="232"/>
      <c r="AD3125" s="269"/>
    </row>
    <row r="3126" spans="2:30">
      <c r="B3126" s="66" t="e">
        <f>LEFT(VLOOKUP(K3126,'TCon08 al 2019-02-26'!$A$1:$H$68,6,0),6)</f>
        <v>#N/A</v>
      </c>
      <c r="C3126" s="66" t="e">
        <f t="shared" si="207"/>
        <v>#N/A</v>
      </c>
      <c r="D3126" s="66" t="e">
        <f>VLOOKUP(K3126,'TCon08 al 2019-02-26'!$A$1:$H$68,8,0)</f>
        <v>#N/A</v>
      </c>
      <c r="E3126" s="221">
        <f t="shared" si="208"/>
        <v>1900</v>
      </c>
      <c r="F3126" s="66">
        <f t="shared" si="209"/>
        <v>0</v>
      </c>
      <c r="G3126" s="10" t="str">
        <f t="shared" si="210"/>
        <v>19000</v>
      </c>
      <c r="H3126" s="232"/>
      <c r="I3126" s="232"/>
      <c r="J3126" s="232"/>
      <c r="K3126" s="232"/>
      <c r="L3126" s="232"/>
      <c r="M3126" s="233"/>
      <c r="N3126" s="241"/>
      <c r="O3126" s="241"/>
      <c r="P3126" s="242"/>
      <c r="Q3126" s="234"/>
      <c r="R3126" s="235"/>
      <c r="S3126" s="232"/>
      <c r="T3126" s="234"/>
      <c r="U3126" s="234"/>
      <c r="V3126" s="235"/>
      <c r="W3126" s="232"/>
      <c r="X3126" s="232"/>
      <c r="Y3126" s="235"/>
      <c r="Z3126" s="232"/>
      <c r="AA3126" s="232"/>
      <c r="AB3126" s="232"/>
      <c r="AC3126" s="232"/>
      <c r="AD3126" s="269"/>
    </row>
    <row r="3127" spans="2:30">
      <c r="B3127" s="66" t="e">
        <f>LEFT(VLOOKUP(K3127,'TCon08 al 2019-02-26'!$A$1:$H$68,6,0),6)</f>
        <v>#N/A</v>
      </c>
      <c r="C3127" s="66" t="e">
        <f t="shared" ref="C3127:C3148" si="211">CONCATENATE(MID(B3127,1,1),".",MID(B3127,2,1),".",MID(B3127,3,2),".",MID(B3127,5,2))</f>
        <v>#N/A</v>
      </c>
      <c r="D3127" s="66" t="e">
        <f>VLOOKUP(K3127,'TCon08 al 2019-02-26'!$A$1:$H$68,8,0)</f>
        <v>#N/A</v>
      </c>
      <c r="E3127" s="221">
        <f t="shared" ref="E3127:E3148" si="212">YEAR(J3127)</f>
        <v>1900</v>
      </c>
      <c r="F3127" s="66">
        <f t="shared" si="209"/>
        <v>0</v>
      </c>
      <c r="G3127" s="10" t="str">
        <f t="shared" si="210"/>
        <v>19000</v>
      </c>
      <c r="H3127" s="232"/>
      <c r="I3127" s="232"/>
      <c r="J3127" s="232"/>
      <c r="K3127" s="232"/>
      <c r="L3127" s="232"/>
      <c r="M3127" s="233"/>
      <c r="N3127" s="241"/>
      <c r="O3127" s="241"/>
      <c r="P3127" s="242"/>
      <c r="Q3127" s="234"/>
      <c r="R3127" s="235"/>
      <c r="S3127" s="232"/>
      <c r="T3127" s="234"/>
      <c r="U3127" s="234"/>
      <c r="V3127" s="235"/>
      <c r="W3127" s="232"/>
      <c r="X3127" s="232"/>
      <c r="Y3127" s="235"/>
      <c r="Z3127" s="232"/>
      <c r="AA3127" s="232"/>
      <c r="AB3127" s="232"/>
      <c r="AC3127" s="232"/>
      <c r="AD3127" s="269"/>
    </row>
    <row r="3128" spans="2:30">
      <c r="B3128" s="66" t="e">
        <f>LEFT(VLOOKUP(K3128,'TCon08 al 2019-02-26'!$A$1:$H$68,6,0),6)</f>
        <v>#N/A</v>
      </c>
      <c r="C3128" s="66" t="e">
        <f t="shared" si="211"/>
        <v>#N/A</v>
      </c>
      <c r="D3128" s="66" t="e">
        <f>VLOOKUP(K3128,'TCon08 al 2019-02-26'!$A$1:$H$68,8,0)</f>
        <v>#N/A</v>
      </c>
      <c r="E3128" s="221">
        <f t="shared" si="212"/>
        <v>1900</v>
      </c>
      <c r="F3128" s="66">
        <f t="shared" si="209"/>
        <v>0</v>
      </c>
      <c r="G3128" s="10" t="str">
        <f t="shared" si="210"/>
        <v>19000</v>
      </c>
      <c r="H3128" s="232"/>
      <c r="I3128" s="232"/>
      <c r="J3128" s="232"/>
      <c r="K3128" s="232"/>
      <c r="L3128" s="232"/>
      <c r="M3128" s="233"/>
      <c r="N3128" s="241"/>
      <c r="O3128" s="241"/>
      <c r="P3128" s="242"/>
      <c r="Q3128" s="234"/>
      <c r="R3128" s="235"/>
      <c r="S3128" s="232"/>
      <c r="T3128" s="234"/>
      <c r="U3128" s="234"/>
      <c r="V3128" s="235"/>
      <c r="W3128" s="232"/>
      <c r="X3128" s="232"/>
      <c r="Y3128" s="235"/>
      <c r="Z3128" s="232"/>
      <c r="AA3128" s="232"/>
      <c r="AB3128" s="232"/>
      <c r="AC3128" s="232"/>
      <c r="AD3128" s="269"/>
    </row>
    <row r="3129" spans="2:30">
      <c r="B3129" s="66" t="e">
        <f>LEFT(VLOOKUP(K3129,'TCon08 al 2019-02-26'!$A$1:$H$68,6,0),6)</f>
        <v>#N/A</v>
      </c>
      <c r="C3129" s="66" t="e">
        <f t="shared" si="211"/>
        <v>#N/A</v>
      </c>
      <c r="D3129" s="66" t="e">
        <f>VLOOKUP(K3129,'TCon08 al 2019-02-26'!$A$1:$H$68,8,0)</f>
        <v>#N/A</v>
      </c>
      <c r="E3129" s="221">
        <f t="shared" si="212"/>
        <v>1900</v>
      </c>
      <c r="F3129" s="66">
        <f t="shared" si="209"/>
        <v>0</v>
      </c>
      <c r="G3129" s="10" t="str">
        <f t="shared" si="210"/>
        <v>19000</v>
      </c>
      <c r="H3129" s="232"/>
      <c r="I3129" s="232"/>
      <c r="J3129" s="232"/>
      <c r="K3129" s="232"/>
      <c r="L3129" s="232"/>
      <c r="M3129" s="233"/>
      <c r="N3129" s="241"/>
      <c r="O3129" s="241"/>
      <c r="P3129" s="242"/>
      <c r="Q3129" s="234"/>
      <c r="R3129" s="235"/>
      <c r="S3129" s="232"/>
      <c r="T3129" s="234"/>
      <c r="U3129" s="234"/>
      <c r="V3129" s="235"/>
      <c r="W3129" s="232"/>
      <c r="X3129" s="232"/>
      <c r="Y3129" s="235"/>
      <c r="Z3129" s="232"/>
      <c r="AA3129" s="232"/>
      <c r="AB3129" s="232"/>
      <c r="AC3129" s="232"/>
      <c r="AD3129" s="269"/>
    </row>
    <row r="3130" spans="2:30">
      <c r="B3130" s="66" t="e">
        <f>LEFT(VLOOKUP(K3130,'TCon08 al 2019-02-26'!$A$1:$H$68,6,0),6)</f>
        <v>#N/A</v>
      </c>
      <c r="C3130" s="66" t="e">
        <f t="shared" si="211"/>
        <v>#N/A</v>
      </c>
      <c r="D3130" s="66" t="e">
        <f>VLOOKUP(K3130,'TCon08 al 2019-02-26'!$A$1:$H$68,8,0)</f>
        <v>#N/A</v>
      </c>
      <c r="E3130" s="221">
        <f t="shared" si="212"/>
        <v>1900</v>
      </c>
      <c r="F3130" s="66">
        <f t="shared" si="209"/>
        <v>0</v>
      </c>
      <c r="G3130" s="10" t="str">
        <f t="shared" si="210"/>
        <v>19000</v>
      </c>
      <c r="H3130" s="232"/>
      <c r="I3130" s="232"/>
      <c r="J3130" s="232"/>
      <c r="K3130" s="232"/>
      <c r="L3130" s="232"/>
      <c r="M3130" s="233"/>
      <c r="N3130" s="241"/>
      <c r="O3130" s="241"/>
      <c r="P3130" s="242"/>
      <c r="Q3130" s="234"/>
      <c r="R3130" s="235"/>
      <c r="S3130" s="232"/>
      <c r="T3130" s="234"/>
      <c r="U3130" s="234"/>
      <c r="V3130" s="235"/>
      <c r="W3130" s="232"/>
      <c r="X3130" s="232"/>
      <c r="Y3130" s="235"/>
      <c r="Z3130" s="232"/>
      <c r="AA3130" s="232"/>
      <c r="AB3130" s="232"/>
      <c r="AC3130" s="232"/>
      <c r="AD3130" s="269"/>
    </row>
    <row r="3131" spans="2:30">
      <c r="B3131" s="66" t="e">
        <f>LEFT(VLOOKUP(K3131,'TCon08 al 2019-02-26'!$A$1:$H$68,6,0),6)</f>
        <v>#N/A</v>
      </c>
      <c r="C3131" s="66" t="e">
        <f t="shared" si="211"/>
        <v>#N/A</v>
      </c>
      <c r="D3131" s="66" t="e">
        <f>VLOOKUP(K3131,'TCon08 al 2019-02-26'!$A$1:$H$68,8,0)</f>
        <v>#N/A</v>
      </c>
      <c r="E3131" s="221">
        <f t="shared" si="212"/>
        <v>1900</v>
      </c>
      <c r="F3131" s="66">
        <f t="shared" si="209"/>
        <v>0</v>
      </c>
      <c r="G3131" s="10" t="str">
        <f t="shared" si="210"/>
        <v>19000</v>
      </c>
      <c r="H3131" s="232"/>
      <c r="I3131" s="232"/>
      <c r="J3131" s="232"/>
      <c r="K3131" s="232"/>
      <c r="L3131" s="232"/>
      <c r="M3131" s="233"/>
      <c r="N3131" s="241"/>
      <c r="O3131" s="241"/>
      <c r="P3131" s="242"/>
      <c r="Q3131" s="234"/>
      <c r="R3131" s="235"/>
      <c r="S3131" s="232"/>
      <c r="T3131" s="234"/>
      <c r="U3131" s="234"/>
      <c r="V3131" s="235"/>
      <c r="W3131" s="232"/>
      <c r="X3131" s="232"/>
      <c r="Y3131" s="235"/>
      <c r="Z3131" s="232"/>
      <c r="AA3131" s="232"/>
      <c r="AB3131" s="232"/>
      <c r="AC3131" s="232"/>
      <c r="AD3131" s="269"/>
    </row>
    <row r="3132" spans="2:30">
      <c r="B3132" s="66" t="e">
        <f>LEFT(VLOOKUP(K3132,'TCon08 al 2019-02-26'!$A$1:$H$68,6,0),6)</f>
        <v>#N/A</v>
      </c>
      <c r="C3132" s="66" t="e">
        <f t="shared" si="211"/>
        <v>#N/A</v>
      </c>
      <c r="D3132" s="66" t="e">
        <f>VLOOKUP(K3132,'TCon08 al 2019-02-26'!$A$1:$H$68,8,0)</f>
        <v>#N/A</v>
      </c>
      <c r="E3132" s="221">
        <f t="shared" si="212"/>
        <v>1900</v>
      </c>
      <c r="F3132" s="66">
        <f t="shared" si="209"/>
        <v>0</v>
      </c>
      <c r="G3132" s="10" t="str">
        <f t="shared" si="210"/>
        <v>19000</v>
      </c>
      <c r="H3132" s="232"/>
      <c r="I3132" s="232"/>
      <c r="J3132" s="232"/>
      <c r="K3132" s="232"/>
      <c r="L3132" s="232"/>
      <c r="M3132" s="233"/>
      <c r="N3132" s="241"/>
      <c r="O3132" s="241"/>
      <c r="P3132" s="242"/>
      <c r="Q3132" s="234"/>
      <c r="R3132" s="235"/>
      <c r="S3132" s="232"/>
      <c r="T3132" s="234"/>
      <c r="U3132" s="234"/>
      <c r="V3132" s="235"/>
      <c r="W3132" s="232"/>
      <c r="X3132" s="232"/>
      <c r="Y3132" s="235"/>
      <c r="Z3132" s="232"/>
      <c r="AA3132" s="232"/>
      <c r="AB3132" s="232"/>
      <c r="AC3132" s="232"/>
      <c r="AD3132" s="269"/>
    </row>
    <row r="3133" spans="2:30">
      <c r="B3133" s="66" t="e">
        <f>LEFT(VLOOKUP(K3133,'TCon08 al 2019-02-26'!$A$1:$H$68,6,0),6)</f>
        <v>#N/A</v>
      </c>
      <c r="C3133" s="66" t="e">
        <f t="shared" si="211"/>
        <v>#N/A</v>
      </c>
      <c r="D3133" s="66" t="e">
        <f>VLOOKUP(K3133,'TCon08 al 2019-02-26'!$A$1:$H$68,8,0)</f>
        <v>#N/A</v>
      </c>
      <c r="E3133" s="221">
        <f t="shared" si="212"/>
        <v>1900</v>
      </c>
      <c r="F3133" s="66">
        <f t="shared" si="209"/>
        <v>0</v>
      </c>
      <c r="G3133" s="10" t="str">
        <f t="shared" si="210"/>
        <v>19000</v>
      </c>
      <c r="H3133" s="232"/>
      <c r="I3133" s="232"/>
      <c r="J3133" s="232"/>
      <c r="K3133" s="232"/>
      <c r="L3133" s="232"/>
      <c r="M3133" s="233"/>
      <c r="N3133" s="241"/>
      <c r="O3133" s="241"/>
      <c r="P3133" s="242"/>
      <c r="Q3133" s="234"/>
      <c r="R3133" s="235"/>
      <c r="S3133" s="232"/>
      <c r="T3133" s="234"/>
      <c r="U3133" s="234"/>
      <c r="V3133" s="235"/>
      <c r="W3133" s="232"/>
      <c r="X3133" s="232"/>
      <c r="Y3133" s="235"/>
      <c r="Z3133" s="232"/>
      <c r="AA3133" s="232"/>
      <c r="AB3133" s="232"/>
      <c r="AC3133" s="232"/>
      <c r="AD3133" s="269"/>
    </row>
    <row r="3134" spans="2:30">
      <c r="B3134" s="66" t="e">
        <f>LEFT(VLOOKUP(K3134,'TCon08 al 2019-02-26'!$A$1:$H$68,6,0),6)</f>
        <v>#N/A</v>
      </c>
      <c r="C3134" s="66" t="e">
        <f t="shared" si="211"/>
        <v>#N/A</v>
      </c>
      <c r="D3134" s="66" t="e">
        <f>VLOOKUP(K3134,'TCon08 al 2019-02-26'!$A$1:$H$68,8,0)</f>
        <v>#N/A</v>
      </c>
      <c r="E3134" s="221">
        <f t="shared" si="212"/>
        <v>1900</v>
      </c>
      <c r="F3134" s="66">
        <f t="shared" si="209"/>
        <v>0</v>
      </c>
      <c r="G3134" s="10" t="str">
        <f t="shared" si="210"/>
        <v>19000</v>
      </c>
      <c r="H3134" s="232"/>
      <c r="I3134" s="232"/>
      <c r="J3134" s="232"/>
      <c r="K3134" s="232"/>
      <c r="L3134" s="232"/>
      <c r="M3134" s="233"/>
      <c r="N3134" s="241"/>
      <c r="O3134" s="241"/>
      <c r="P3134" s="242"/>
      <c r="Q3134" s="234"/>
      <c r="R3134" s="235"/>
      <c r="S3134" s="232"/>
      <c r="T3134" s="234"/>
      <c r="U3134" s="234"/>
      <c r="V3134" s="235"/>
      <c r="W3134" s="232"/>
      <c r="X3134" s="232"/>
      <c r="Y3134" s="235"/>
      <c r="Z3134" s="232"/>
      <c r="AA3134" s="232"/>
      <c r="AB3134" s="232"/>
      <c r="AC3134" s="232"/>
      <c r="AD3134" s="269"/>
    </row>
    <row r="3135" spans="2:30">
      <c r="B3135" s="66" t="e">
        <f>LEFT(VLOOKUP(K3135,'TCon08 al 2019-02-26'!$A$1:$H$68,6,0),6)</f>
        <v>#N/A</v>
      </c>
      <c r="C3135" s="66" t="e">
        <f t="shared" si="211"/>
        <v>#N/A</v>
      </c>
      <c r="D3135" s="66" t="e">
        <f>VLOOKUP(K3135,'TCon08 al 2019-02-26'!$A$1:$H$68,8,0)</f>
        <v>#N/A</v>
      </c>
      <c r="E3135" s="221">
        <f t="shared" si="212"/>
        <v>1900</v>
      </c>
      <c r="F3135" s="66">
        <f t="shared" si="209"/>
        <v>0</v>
      </c>
      <c r="G3135" s="10" t="str">
        <f t="shared" si="210"/>
        <v>19000</v>
      </c>
      <c r="H3135" s="232"/>
      <c r="I3135" s="232"/>
      <c r="J3135" s="232"/>
      <c r="K3135" s="232"/>
      <c r="L3135" s="232"/>
      <c r="M3135" s="233"/>
      <c r="N3135" s="241"/>
      <c r="O3135" s="241"/>
      <c r="P3135" s="242"/>
      <c r="Q3135" s="234"/>
      <c r="R3135" s="235"/>
      <c r="S3135" s="232"/>
      <c r="T3135" s="234"/>
      <c r="U3135" s="234"/>
      <c r="V3135" s="235"/>
      <c r="W3135" s="232"/>
      <c r="X3135" s="232"/>
      <c r="Y3135" s="235"/>
      <c r="Z3135" s="232"/>
      <c r="AA3135" s="232"/>
      <c r="AB3135" s="232"/>
      <c r="AC3135" s="232"/>
      <c r="AD3135" s="269"/>
    </row>
    <row r="3136" spans="2:30">
      <c r="B3136" s="66" t="e">
        <f>LEFT(VLOOKUP(K3136,'TCon08 al 2019-02-26'!$A$1:$H$68,6,0),6)</f>
        <v>#N/A</v>
      </c>
      <c r="C3136" s="66" t="e">
        <f t="shared" si="211"/>
        <v>#N/A</v>
      </c>
      <c r="D3136" s="66" t="e">
        <f>VLOOKUP(K3136,'TCon08 al 2019-02-26'!$A$1:$H$68,8,0)</f>
        <v>#N/A</v>
      </c>
      <c r="E3136" s="221">
        <f t="shared" si="212"/>
        <v>1900</v>
      </c>
      <c r="F3136" s="66">
        <f t="shared" si="209"/>
        <v>0</v>
      </c>
      <c r="G3136" s="10" t="str">
        <f t="shared" si="210"/>
        <v>19000</v>
      </c>
      <c r="H3136" s="232"/>
      <c r="I3136" s="232"/>
      <c r="J3136" s="232"/>
      <c r="K3136" s="232"/>
      <c r="L3136" s="232"/>
      <c r="M3136" s="233"/>
      <c r="N3136" s="241"/>
      <c r="O3136" s="241"/>
      <c r="P3136" s="242"/>
      <c r="Q3136" s="234"/>
      <c r="R3136" s="235"/>
      <c r="S3136" s="232"/>
      <c r="T3136" s="234"/>
      <c r="U3136" s="234"/>
      <c r="V3136" s="235"/>
      <c r="W3136" s="232"/>
      <c r="X3136" s="232"/>
      <c r="Y3136" s="235"/>
      <c r="Z3136" s="232"/>
      <c r="AA3136" s="232"/>
      <c r="AB3136" s="232"/>
      <c r="AC3136" s="232"/>
      <c r="AD3136" s="269"/>
    </row>
    <row r="3137" spans="2:30">
      <c r="B3137" s="66" t="e">
        <f>LEFT(VLOOKUP(K3137,'TCon08 al 2019-02-26'!$A$1:$H$68,6,0),6)</f>
        <v>#N/A</v>
      </c>
      <c r="C3137" s="66" t="e">
        <f t="shared" si="211"/>
        <v>#N/A</v>
      </c>
      <c r="D3137" s="66" t="e">
        <f>VLOOKUP(K3137,'TCon08 al 2019-02-26'!$A$1:$H$68,8,0)</f>
        <v>#N/A</v>
      </c>
      <c r="E3137" s="221">
        <f t="shared" si="212"/>
        <v>1900</v>
      </c>
      <c r="F3137" s="66">
        <f t="shared" si="209"/>
        <v>0</v>
      </c>
      <c r="G3137" s="10" t="str">
        <f t="shared" si="210"/>
        <v>19000</v>
      </c>
      <c r="H3137" s="232"/>
      <c r="I3137" s="232"/>
      <c r="J3137" s="232"/>
      <c r="K3137" s="232"/>
      <c r="L3137" s="232"/>
      <c r="M3137" s="233"/>
      <c r="N3137" s="241"/>
      <c r="O3137" s="241"/>
      <c r="P3137" s="242"/>
      <c r="Q3137" s="234"/>
      <c r="R3137" s="235"/>
      <c r="S3137" s="232"/>
      <c r="T3137" s="234"/>
      <c r="U3137" s="234"/>
      <c r="V3137" s="235"/>
      <c r="W3137" s="232"/>
      <c r="X3137" s="232"/>
      <c r="Y3137" s="235"/>
      <c r="Z3137" s="232"/>
      <c r="AA3137" s="232"/>
      <c r="AB3137" s="232"/>
      <c r="AC3137" s="232"/>
      <c r="AD3137" s="269"/>
    </row>
    <row r="3138" spans="2:30">
      <c r="B3138" s="66" t="e">
        <f>LEFT(VLOOKUP(K3138,'TCon08 al 2019-02-26'!$A$1:$H$68,6,0),6)</f>
        <v>#N/A</v>
      </c>
      <c r="C3138" s="66" t="e">
        <f t="shared" si="211"/>
        <v>#N/A</v>
      </c>
      <c r="D3138" s="66" t="e">
        <f>VLOOKUP(K3138,'TCon08 al 2019-02-26'!$A$1:$H$68,8,0)</f>
        <v>#N/A</v>
      </c>
      <c r="E3138" s="221">
        <f t="shared" si="212"/>
        <v>1900</v>
      </c>
      <c r="F3138" s="66">
        <f t="shared" si="209"/>
        <v>0</v>
      </c>
      <c r="G3138" s="10" t="str">
        <f t="shared" si="210"/>
        <v>19000</v>
      </c>
      <c r="H3138" s="232"/>
      <c r="I3138" s="232"/>
      <c r="J3138" s="232"/>
      <c r="K3138" s="232"/>
      <c r="L3138" s="232"/>
      <c r="M3138" s="233"/>
      <c r="N3138" s="241"/>
      <c r="O3138" s="241"/>
      <c r="P3138" s="242"/>
      <c r="Q3138" s="234"/>
      <c r="R3138" s="235"/>
      <c r="S3138" s="232"/>
      <c r="T3138" s="234"/>
      <c r="U3138" s="234"/>
      <c r="V3138" s="235"/>
      <c r="W3138" s="232"/>
      <c r="X3138" s="232"/>
      <c r="Y3138" s="235"/>
      <c r="Z3138" s="232"/>
      <c r="AA3138" s="232"/>
      <c r="AB3138" s="232"/>
      <c r="AC3138" s="232"/>
      <c r="AD3138" s="269"/>
    </row>
    <row r="3139" spans="2:30">
      <c r="B3139" s="66" t="e">
        <f>LEFT(VLOOKUP(K3139,'TCon08 al 2019-02-26'!$A$1:$H$68,6,0),6)</f>
        <v>#N/A</v>
      </c>
      <c r="C3139" s="66" t="e">
        <f t="shared" si="211"/>
        <v>#N/A</v>
      </c>
      <c r="D3139" s="66" t="e">
        <f>VLOOKUP(K3139,'TCon08 al 2019-02-26'!$A$1:$H$68,8,0)</f>
        <v>#N/A</v>
      </c>
      <c r="E3139" s="221">
        <f t="shared" si="212"/>
        <v>1900</v>
      </c>
      <c r="F3139" s="66">
        <f t="shared" si="209"/>
        <v>0</v>
      </c>
      <c r="G3139" s="10" t="str">
        <f t="shared" si="210"/>
        <v>19000</v>
      </c>
      <c r="H3139" s="232"/>
      <c r="I3139" s="232"/>
      <c r="J3139" s="232"/>
      <c r="K3139" s="232"/>
      <c r="L3139" s="232"/>
      <c r="M3139" s="233"/>
      <c r="N3139" s="241"/>
      <c r="O3139" s="241"/>
      <c r="P3139" s="242"/>
      <c r="Q3139" s="234"/>
      <c r="R3139" s="235"/>
      <c r="S3139" s="232"/>
      <c r="T3139" s="234"/>
      <c r="U3139" s="234"/>
      <c r="V3139" s="235"/>
      <c r="W3139" s="232"/>
      <c r="X3139" s="232"/>
      <c r="Y3139" s="235"/>
      <c r="Z3139" s="232"/>
      <c r="AA3139" s="232"/>
      <c r="AB3139" s="232"/>
      <c r="AC3139" s="232"/>
      <c r="AD3139" s="269"/>
    </row>
    <row r="3140" spans="2:30">
      <c r="B3140" s="66" t="e">
        <f>LEFT(VLOOKUP(K3140,'TCon08 al 2019-02-26'!$A$1:$H$68,6,0),6)</f>
        <v>#N/A</v>
      </c>
      <c r="C3140" s="66" t="e">
        <f t="shared" si="211"/>
        <v>#N/A</v>
      </c>
      <c r="D3140" s="66" t="e">
        <f>VLOOKUP(K3140,'TCon08 al 2019-02-26'!$A$1:$H$68,8,0)</f>
        <v>#N/A</v>
      </c>
      <c r="E3140" s="221">
        <f t="shared" si="212"/>
        <v>1900</v>
      </c>
      <c r="F3140" s="66">
        <f t="shared" si="209"/>
        <v>0</v>
      </c>
      <c r="G3140" s="10" t="str">
        <f t="shared" si="210"/>
        <v>19000</v>
      </c>
      <c r="H3140" s="232"/>
      <c r="I3140" s="232"/>
      <c r="J3140" s="232"/>
      <c r="K3140" s="232"/>
      <c r="L3140" s="232"/>
      <c r="M3140" s="233"/>
      <c r="N3140" s="241"/>
      <c r="O3140" s="241"/>
      <c r="P3140" s="242"/>
      <c r="Q3140" s="234"/>
      <c r="R3140" s="235"/>
      <c r="S3140" s="232"/>
      <c r="T3140" s="234"/>
      <c r="U3140" s="234"/>
      <c r="V3140" s="235"/>
      <c r="W3140" s="232"/>
      <c r="X3140" s="232"/>
      <c r="Y3140" s="235"/>
      <c r="Z3140" s="232"/>
      <c r="AA3140" s="232"/>
      <c r="AB3140" s="232"/>
      <c r="AC3140" s="232"/>
      <c r="AD3140" s="269"/>
    </row>
    <row r="3141" spans="2:30">
      <c r="B3141" s="66" t="e">
        <f>LEFT(VLOOKUP(K3141,'TCon08 al 2019-02-26'!$A$1:$H$68,6,0),6)</f>
        <v>#N/A</v>
      </c>
      <c r="C3141" s="66" t="e">
        <f t="shared" si="211"/>
        <v>#N/A</v>
      </c>
      <c r="D3141" s="66" t="e">
        <f>VLOOKUP(K3141,'TCon08 al 2019-02-26'!$A$1:$H$68,8,0)</f>
        <v>#N/A</v>
      </c>
      <c r="E3141" s="221">
        <f t="shared" si="212"/>
        <v>1900</v>
      </c>
      <c r="F3141" s="66">
        <f t="shared" ref="F3141:F3204" si="213">+IF(J3141=0,0,MONTH(J3141))</f>
        <v>0</v>
      </c>
      <c r="G3141" s="10" t="str">
        <f t="shared" ref="G3141:G3204" si="214">+E3141&amp;F3141</f>
        <v>19000</v>
      </c>
      <c r="H3141" s="232"/>
      <c r="I3141" s="232"/>
      <c r="J3141" s="232"/>
      <c r="K3141" s="232"/>
      <c r="L3141" s="232"/>
      <c r="M3141" s="233"/>
      <c r="N3141" s="241"/>
      <c r="O3141" s="241"/>
      <c r="P3141" s="242"/>
      <c r="Q3141" s="234"/>
      <c r="R3141" s="235"/>
      <c r="S3141" s="232"/>
      <c r="T3141" s="234"/>
      <c r="U3141" s="234"/>
      <c r="V3141" s="235"/>
      <c r="W3141" s="232"/>
      <c r="X3141" s="232"/>
      <c r="Y3141" s="235"/>
      <c r="Z3141" s="232"/>
      <c r="AA3141" s="232"/>
      <c r="AB3141" s="232"/>
      <c r="AC3141" s="232"/>
      <c r="AD3141" s="269"/>
    </row>
    <row r="3142" spans="2:30">
      <c r="B3142" s="66" t="e">
        <f>LEFT(VLOOKUP(K3142,'TCon08 al 2019-02-26'!$A$1:$H$68,6,0),6)</f>
        <v>#N/A</v>
      </c>
      <c r="C3142" s="66" t="e">
        <f t="shared" si="211"/>
        <v>#N/A</v>
      </c>
      <c r="D3142" s="66" t="e">
        <f>VLOOKUP(K3142,'TCon08 al 2019-02-26'!$A$1:$H$68,8,0)</f>
        <v>#N/A</v>
      </c>
      <c r="E3142" s="221">
        <f t="shared" si="212"/>
        <v>1900</v>
      </c>
      <c r="F3142" s="66">
        <f t="shared" si="213"/>
        <v>0</v>
      </c>
      <c r="G3142" s="10" t="str">
        <f t="shared" si="214"/>
        <v>19000</v>
      </c>
      <c r="H3142" s="232"/>
      <c r="I3142" s="232"/>
      <c r="J3142" s="232"/>
      <c r="K3142" s="232"/>
      <c r="L3142" s="232"/>
      <c r="M3142" s="233"/>
      <c r="N3142" s="241"/>
      <c r="O3142" s="241"/>
      <c r="P3142" s="242"/>
      <c r="Q3142" s="234"/>
      <c r="R3142" s="235"/>
      <c r="S3142" s="232"/>
      <c r="T3142" s="234"/>
      <c r="U3142" s="234"/>
      <c r="V3142" s="235"/>
      <c r="W3142" s="232"/>
      <c r="X3142" s="232"/>
      <c r="Y3142" s="235"/>
      <c r="Z3142" s="232"/>
      <c r="AA3142" s="232"/>
      <c r="AB3142" s="232"/>
      <c r="AC3142" s="232"/>
      <c r="AD3142" s="269"/>
    </row>
    <row r="3143" spans="2:30">
      <c r="B3143" s="66" t="e">
        <f>LEFT(VLOOKUP(K3143,'TCon08 al 2019-02-26'!$A$1:$H$68,6,0),6)</f>
        <v>#N/A</v>
      </c>
      <c r="C3143" s="66" t="e">
        <f t="shared" si="211"/>
        <v>#N/A</v>
      </c>
      <c r="D3143" s="66" t="e">
        <f>VLOOKUP(K3143,'TCon08 al 2019-02-26'!$A$1:$H$68,8,0)</f>
        <v>#N/A</v>
      </c>
      <c r="E3143" s="221">
        <f t="shared" si="212"/>
        <v>1900</v>
      </c>
      <c r="F3143" s="66">
        <f t="shared" si="213"/>
        <v>0</v>
      </c>
      <c r="G3143" s="10" t="str">
        <f t="shared" si="214"/>
        <v>19000</v>
      </c>
      <c r="H3143" s="232"/>
      <c r="I3143" s="232"/>
      <c r="J3143" s="232"/>
      <c r="K3143" s="232"/>
      <c r="L3143" s="232"/>
      <c r="M3143" s="233"/>
      <c r="N3143" s="241"/>
      <c r="O3143" s="241"/>
      <c r="P3143" s="242"/>
      <c r="Q3143" s="234"/>
      <c r="R3143" s="235"/>
      <c r="S3143" s="232"/>
      <c r="T3143" s="234"/>
      <c r="U3143" s="234"/>
      <c r="V3143" s="235"/>
      <c r="W3143" s="232"/>
      <c r="X3143" s="232"/>
      <c r="Y3143" s="235"/>
      <c r="Z3143" s="232"/>
      <c r="AA3143" s="232"/>
      <c r="AB3143" s="232"/>
      <c r="AC3143" s="232"/>
      <c r="AD3143" s="269"/>
    </row>
    <row r="3144" spans="2:30">
      <c r="B3144" s="66" t="e">
        <f>LEFT(VLOOKUP(K3144,'TCon08 al 2019-02-26'!$A$1:$H$68,6,0),6)</f>
        <v>#N/A</v>
      </c>
      <c r="C3144" s="66" t="e">
        <f t="shared" si="211"/>
        <v>#N/A</v>
      </c>
      <c r="D3144" s="66" t="e">
        <f>VLOOKUP(K3144,'TCon08 al 2019-02-26'!$A$1:$H$68,8,0)</f>
        <v>#N/A</v>
      </c>
      <c r="E3144" s="221">
        <f t="shared" si="212"/>
        <v>1900</v>
      </c>
      <c r="F3144" s="66">
        <f t="shared" si="213"/>
        <v>0</v>
      </c>
      <c r="G3144" s="10" t="str">
        <f t="shared" si="214"/>
        <v>19000</v>
      </c>
      <c r="H3144" s="232"/>
      <c r="I3144" s="232"/>
      <c r="J3144" s="232"/>
      <c r="K3144" s="232"/>
      <c r="L3144" s="232"/>
      <c r="M3144" s="233"/>
      <c r="N3144" s="241"/>
      <c r="O3144" s="241"/>
      <c r="P3144" s="242"/>
      <c r="Q3144" s="234"/>
      <c r="R3144" s="235"/>
      <c r="S3144" s="232"/>
      <c r="T3144" s="234"/>
      <c r="U3144" s="234"/>
      <c r="V3144" s="235"/>
      <c r="W3144" s="232"/>
      <c r="X3144" s="232"/>
      <c r="Y3144" s="235"/>
      <c r="Z3144" s="232"/>
      <c r="AA3144" s="232"/>
      <c r="AB3144" s="232"/>
      <c r="AC3144" s="232"/>
      <c r="AD3144" s="269"/>
    </row>
    <row r="3145" spans="2:30">
      <c r="B3145" s="66" t="e">
        <f>LEFT(VLOOKUP(K3145,'TCon08 al 2019-02-26'!$A$1:$H$68,6,0),6)</f>
        <v>#N/A</v>
      </c>
      <c r="C3145" s="66" t="e">
        <f t="shared" si="211"/>
        <v>#N/A</v>
      </c>
      <c r="D3145" s="66" t="e">
        <f>VLOOKUP(K3145,'TCon08 al 2019-02-26'!$A$1:$H$68,8,0)</f>
        <v>#N/A</v>
      </c>
      <c r="E3145" s="221">
        <f t="shared" si="212"/>
        <v>1900</v>
      </c>
      <c r="F3145" s="66">
        <f t="shared" si="213"/>
        <v>0</v>
      </c>
      <c r="G3145" s="10" t="str">
        <f t="shared" si="214"/>
        <v>19000</v>
      </c>
      <c r="H3145" s="232"/>
      <c r="I3145" s="232"/>
      <c r="J3145" s="232"/>
      <c r="K3145" s="232"/>
      <c r="L3145" s="232"/>
      <c r="M3145" s="233"/>
      <c r="N3145" s="241"/>
      <c r="O3145" s="241"/>
      <c r="P3145" s="242"/>
      <c r="Q3145" s="234"/>
      <c r="R3145" s="235"/>
      <c r="S3145" s="232"/>
      <c r="T3145" s="234"/>
      <c r="U3145" s="234"/>
      <c r="V3145" s="235"/>
      <c r="W3145" s="232"/>
      <c r="X3145" s="232"/>
      <c r="Y3145" s="235"/>
      <c r="Z3145" s="232"/>
      <c r="AA3145" s="232"/>
      <c r="AB3145" s="232"/>
      <c r="AC3145" s="232"/>
      <c r="AD3145" s="269"/>
    </row>
    <row r="3146" spans="2:30">
      <c r="B3146" s="66" t="e">
        <f>LEFT(VLOOKUP(K3146,'TCon08 al 2019-02-26'!$A$1:$H$68,6,0),6)</f>
        <v>#N/A</v>
      </c>
      <c r="C3146" s="66" t="e">
        <f t="shared" si="211"/>
        <v>#N/A</v>
      </c>
      <c r="D3146" s="66" t="e">
        <f>VLOOKUP(K3146,'TCon08 al 2019-02-26'!$A$1:$H$68,8,0)</f>
        <v>#N/A</v>
      </c>
      <c r="E3146" s="221">
        <f t="shared" si="212"/>
        <v>1900</v>
      </c>
      <c r="F3146" s="66">
        <f t="shared" si="213"/>
        <v>0</v>
      </c>
      <c r="G3146" s="10" t="str">
        <f t="shared" si="214"/>
        <v>19000</v>
      </c>
      <c r="H3146" s="232"/>
      <c r="I3146" s="232"/>
      <c r="J3146" s="232"/>
      <c r="K3146" s="232"/>
      <c r="L3146" s="232"/>
      <c r="M3146" s="233"/>
      <c r="N3146" s="241"/>
      <c r="O3146" s="241"/>
      <c r="P3146" s="242"/>
      <c r="Q3146" s="234"/>
      <c r="R3146" s="235"/>
      <c r="S3146" s="232"/>
      <c r="T3146" s="234"/>
      <c r="U3146" s="234"/>
      <c r="V3146" s="235"/>
      <c r="W3146" s="232"/>
      <c r="X3146" s="232"/>
      <c r="Y3146" s="235"/>
      <c r="Z3146" s="232"/>
      <c r="AA3146" s="232"/>
      <c r="AB3146" s="232"/>
      <c r="AC3146" s="232"/>
      <c r="AD3146" s="269"/>
    </row>
    <row r="3147" spans="2:30">
      <c r="B3147" s="66" t="e">
        <f>LEFT(VLOOKUP(K3147,'TCon08 al 2019-02-26'!$A$1:$H$68,6,0),6)</f>
        <v>#N/A</v>
      </c>
      <c r="C3147" s="66" t="e">
        <f t="shared" si="211"/>
        <v>#N/A</v>
      </c>
      <c r="D3147" s="66" t="e">
        <f>VLOOKUP(K3147,'TCon08 al 2019-02-26'!$A$1:$H$68,8,0)</f>
        <v>#N/A</v>
      </c>
      <c r="E3147" s="221">
        <f t="shared" si="212"/>
        <v>1900</v>
      </c>
      <c r="F3147" s="66">
        <f t="shared" si="213"/>
        <v>0</v>
      </c>
      <c r="G3147" s="10" t="str">
        <f t="shared" si="214"/>
        <v>19000</v>
      </c>
      <c r="H3147" s="232"/>
      <c r="I3147" s="232"/>
      <c r="J3147" s="232"/>
      <c r="K3147" s="232"/>
      <c r="L3147" s="232"/>
      <c r="M3147" s="233"/>
      <c r="N3147" s="241"/>
      <c r="O3147" s="241"/>
      <c r="P3147" s="242"/>
      <c r="Q3147" s="234"/>
      <c r="R3147" s="235"/>
      <c r="S3147" s="232"/>
      <c r="T3147" s="234"/>
      <c r="U3147" s="234"/>
      <c r="V3147" s="235"/>
      <c r="W3147" s="232"/>
      <c r="X3147" s="232"/>
      <c r="Y3147" s="235"/>
      <c r="Z3147" s="232"/>
      <c r="AA3147" s="232"/>
      <c r="AB3147" s="232"/>
      <c r="AC3147" s="232"/>
      <c r="AD3147" s="269"/>
    </row>
    <row r="3148" spans="2:30">
      <c r="B3148" s="66" t="e">
        <f>LEFT(VLOOKUP(K3148,'TCon08 al 2019-02-26'!$A$1:$H$68,6,0),6)</f>
        <v>#N/A</v>
      </c>
      <c r="C3148" s="66" t="e">
        <f t="shared" si="211"/>
        <v>#N/A</v>
      </c>
      <c r="D3148" s="66" t="e">
        <f>VLOOKUP(K3148,'TCon08 al 2019-02-26'!$A$1:$H$68,8,0)</f>
        <v>#N/A</v>
      </c>
      <c r="E3148" s="221">
        <f t="shared" si="212"/>
        <v>1900</v>
      </c>
      <c r="F3148" s="66">
        <f t="shared" si="213"/>
        <v>0</v>
      </c>
      <c r="G3148" s="10" t="str">
        <f t="shared" si="214"/>
        <v>19000</v>
      </c>
      <c r="H3148" s="232"/>
      <c r="I3148" s="232"/>
      <c r="J3148" s="232"/>
      <c r="K3148" s="232"/>
      <c r="L3148" s="232"/>
      <c r="M3148" s="233"/>
      <c r="N3148" s="241"/>
      <c r="O3148" s="241"/>
      <c r="P3148" s="242"/>
      <c r="Q3148" s="234"/>
      <c r="R3148" s="235"/>
      <c r="S3148" s="232"/>
      <c r="T3148" s="234"/>
      <c r="U3148" s="234"/>
      <c r="V3148" s="235"/>
      <c r="W3148" s="232"/>
      <c r="X3148" s="232"/>
      <c r="Y3148" s="235"/>
      <c r="Z3148" s="232"/>
      <c r="AA3148" s="232"/>
      <c r="AB3148" s="232"/>
      <c r="AC3148" s="232"/>
      <c r="AD3148" s="269"/>
    </row>
    <row r="3149" spans="2:30">
      <c r="B3149" s="66" t="e">
        <f>LEFT(VLOOKUP(K3149,'TCon08 al 2019-02-26'!$A$1:$H$68,6,0),6)</f>
        <v>#N/A</v>
      </c>
      <c r="C3149" s="66" t="e">
        <f t="shared" ref="C3149:C3156" si="215">CONCATENATE(MID(B3149,1,1),".",MID(B3149,2,1),".",MID(B3149,3,2),".",MID(B3149,5,2))</f>
        <v>#N/A</v>
      </c>
      <c r="D3149" s="66" t="e">
        <f>VLOOKUP(K3149,'TCon08 al 2019-02-26'!$A$1:$H$68,8,0)</f>
        <v>#N/A</v>
      </c>
      <c r="E3149" s="221">
        <f t="shared" ref="E3149:E3156" si="216">YEAR(J3149)</f>
        <v>1900</v>
      </c>
      <c r="F3149" s="66">
        <f t="shared" si="213"/>
        <v>0</v>
      </c>
      <c r="G3149" s="10" t="str">
        <f t="shared" si="214"/>
        <v>19000</v>
      </c>
      <c r="H3149" s="232"/>
      <c r="I3149" s="232"/>
      <c r="J3149" s="232"/>
      <c r="K3149" s="232"/>
      <c r="L3149" s="232"/>
      <c r="M3149" s="233"/>
      <c r="N3149" s="241"/>
      <c r="O3149" s="241"/>
      <c r="P3149" s="242"/>
      <c r="Q3149" s="234"/>
      <c r="R3149" s="235"/>
      <c r="S3149" s="232"/>
      <c r="T3149" s="234"/>
      <c r="U3149" s="234"/>
      <c r="V3149" s="235"/>
      <c r="W3149" s="232"/>
      <c r="X3149" s="232"/>
      <c r="Y3149" s="235"/>
      <c r="Z3149" s="232"/>
      <c r="AA3149" s="232"/>
      <c r="AB3149" s="232"/>
      <c r="AC3149" s="232"/>
    </row>
    <row r="3150" spans="2:30">
      <c r="B3150" s="66" t="e">
        <f>LEFT(VLOOKUP(K3150,'TCon08 al 2019-02-26'!$A$1:$H$68,6,0),6)</f>
        <v>#N/A</v>
      </c>
      <c r="C3150" s="66" t="e">
        <f t="shared" si="215"/>
        <v>#N/A</v>
      </c>
      <c r="D3150" s="66" t="e">
        <f>VLOOKUP(K3150,'TCon08 al 2019-02-26'!$A$1:$H$68,8,0)</f>
        <v>#N/A</v>
      </c>
      <c r="E3150" s="221">
        <f t="shared" si="216"/>
        <v>1900</v>
      </c>
      <c r="F3150" s="66">
        <f t="shared" si="213"/>
        <v>0</v>
      </c>
      <c r="G3150" s="10" t="str">
        <f t="shared" si="214"/>
        <v>19000</v>
      </c>
      <c r="H3150" s="244"/>
      <c r="I3150" s="232"/>
      <c r="J3150" s="232"/>
      <c r="K3150" s="232"/>
      <c r="L3150" s="232"/>
      <c r="M3150" s="233"/>
      <c r="N3150" s="241"/>
      <c r="O3150" s="241"/>
      <c r="P3150" s="242"/>
      <c r="Q3150" s="234"/>
      <c r="R3150" s="235"/>
      <c r="S3150" s="232"/>
      <c r="T3150" s="234"/>
      <c r="U3150" s="234"/>
      <c r="V3150" s="235"/>
      <c r="W3150" s="232"/>
      <c r="X3150" s="236"/>
      <c r="Y3150" s="235"/>
      <c r="Z3150" s="232"/>
      <c r="AA3150" s="232"/>
      <c r="AB3150" s="232"/>
      <c r="AC3150" s="232"/>
    </row>
    <row r="3151" spans="2:30">
      <c r="B3151" s="66" t="e">
        <f>LEFT(VLOOKUP(K3151,'TCon08 al 2019-02-26'!$A$1:$H$68,6,0),6)</f>
        <v>#N/A</v>
      </c>
      <c r="C3151" s="66" t="e">
        <f t="shared" si="215"/>
        <v>#N/A</v>
      </c>
      <c r="D3151" s="66" t="e">
        <f>VLOOKUP(K3151,'TCon08 al 2019-02-26'!$A$1:$H$68,8,0)</f>
        <v>#N/A</v>
      </c>
      <c r="E3151" s="221">
        <f t="shared" si="216"/>
        <v>1900</v>
      </c>
      <c r="F3151" s="66">
        <f t="shared" si="213"/>
        <v>0</v>
      </c>
      <c r="G3151" s="10" t="str">
        <f t="shared" si="214"/>
        <v>19000</v>
      </c>
      <c r="H3151" s="244"/>
      <c r="I3151" s="244"/>
      <c r="J3151" s="244"/>
      <c r="K3151" s="244"/>
      <c r="L3151" s="244"/>
      <c r="M3151" s="245"/>
      <c r="N3151" s="246"/>
      <c r="O3151" s="246"/>
      <c r="P3151" s="247"/>
      <c r="Q3151" s="261"/>
      <c r="R3151" s="262"/>
      <c r="S3151" s="244"/>
      <c r="T3151" s="261"/>
      <c r="U3151" s="261"/>
      <c r="V3151" s="262"/>
      <c r="W3151" s="244"/>
      <c r="X3151" s="263"/>
      <c r="Y3151" s="262"/>
      <c r="Z3151" s="244"/>
      <c r="AA3151" s="244"/>
      <c r="AB3151" s="244"/>
      <c r="AC3151" s="244"/>
    </row>
    <row r="3152" spans="2:30">
      <c r="B3152" s="66" t="e">
        <f>LEFT(VLOOKUP(K3152,'TCon08 al 2019-02-26'!$A$1:$H$68,6,0),6)</f>
        <v>#N/A</v>
      </c>
      <c r="C3152" s="66" t="e">
        <f t="shared" si="215"/>
        <v>#N/A</v>
      </c>
      <c r="D3152" s="66" t="e">
        <f>VLOOKUP(K3152,'TCon08 al 2019-02-26'!$A$1:$H$68,8,0)</f>
        <v>#N/A</v>
      </c>
      <c r="E3152" s="221">
        <f t="shared" si="216"/>
        <v>1900</v>
      </c>
      <c r="F3152" s="66">
        <f t="shared" si="213"/>
        <v>0</v>
      </c>
      <c r="G3152" s="10" t="str">
        <f t="shared" si="214"/>
        <v>19000</v>
      </c>
      <c r="H3152" s="244"/>
      <c r="I3152" s="244"/>
      <c r="J3152" s="244"/>
      <c r="K3152" s="244"/>
      <c r="L3152" s="244"/>
      <c r="M3152" s="245"/>
      <c r="N3152" s="246"/>
      <c r="O3152" s="246"/>
      <c r="P3152" s="247"/>
      <c r="Q3152" s="261"/>
      <c r="R3152" s="262"/>
      <c r="S3152" s="244"/>
      <c r="T3152" s="261"/>
      <c r="U3152" s="261"/>
      <c r="V3152" s="262"/>
      <c r="W3152" s="244"/>
      <c r="X3152" s="263"/>
      <c r="Y3152" s="262"/>
      <c r="Z3152" s="244"/>
      <c r="AA3152" s="244"/>
      <c r="AB3152" s="244"/>
      <c r="AC3152" s="244"/>
    </row>
    <row r="3153" spans="2:29">
      <c r="B3153" s="66" t="e">
        <f>LEFT(VLOOKUP(K3153,'TCon08 al 2019-02-26'!$A$1:$H$68,6,0),6)</f>
        <v>#N/A</v>
      </c>
      <c r="C3153" s="66" t="e">
        <f t="shared" si="215"/>
        <v>#N/A</v>
      </c>
      <c r="D3153" s="66" t="e">
        <f>VLOOKUP(K3153,'TCon08 al 2019-02-26'!$A$1:$H$68,8,0)</f>
        <v>#N/A</v>
      </c>
      <c r="E3153" s="221">
        <f t="shared" si="216"/>
        <v>1900</v>
      </c>
      <c r="F3153" s="66">
        <f t="shared" si="213"/>
        <v>0</v>
      </c>
      <c r="G3153" s="10" t="str">
        <f t="shared" si="214"/>
        <v>19000</v>
      </c>
      <c r="H3153" s="232"/>
      <c r="I3153" s="232"/>
      <c r="J3153" s="232"/>
      <c r="K3153" s="232"/>
      <c r="L3153" s="232"/>
      <c r="M3153" s="233"/>
      <c r="N3153" s="241"/>
      <c r="O3153" s="241"/>
      <c r="P3153" s="242"/>
      <c r="Q3153" s="234"/>
      <c r="R3153" s="235"/>
      <c r="S3153" s="232"/>
      <c r="T3153" s="234"/>
      <c r="U3153" s="234"/>
      <c r="V3153" s="235"/>
      <c r="W3153" s="232"/>
      <c r="X3153" s="232"/>
      <c r="Y3153" s="235"/>
      <c r="Z3153" s="232"/>
      <c r="AA3153" s="232"/>
      <c r="AB3153" s="232"/>
      <c r="AC3153" s="232"/>
    </row>
    <row r="3154" spans="2:29">
      <c r="B3154" s="66" t="e">
        <f>LEFT(VLOOKUP(K3154,'TCon08 al 2019-02-26'!$A$1:$H$68,6,0),6)</f>
        <v>#N/A</v>
      </c>
      <c r="C3154" s="66" t="e">
        <f t="shared" si="215"/>
        <v>#N/A</v>
      </c>
      <c r="D3154" s="66" t="e">
        <f>VLOOKUP(K3154,'TCon08 al 2019-02-26'!$A$1:$H$68,8,0)</f>
        <v>#N/A</v>
      </c>
      <c r="E3154" s="221">
        <f t="shared" si="216"/>
        <v>1900</v>
      </c>
      <c r="F3154" s="66">
        <f t="shared" si="213"/>
        <v>0</v>
      </c>
      <c r="G3154" s="10" t="str">
        <f t="shared" si="214"/>
        <v>19000</v>
      </c>
      <c r="H3154" s="232"/>
      <c r="I3154" s="232"/>
      <c r="J3154" s="232"/>
      <c r="K3154" s="232"/>
      <c r="L3154" s="232"/>
      <c r="M3154" s="233"/>
      <c r="N3154" s="241"/>
      <c r="O3154" s="241"/>
      <c r="P3154" s="242"/>
      <c r="Q3154" s="234"/>
      <c r="R3154" s="235"/>
      <c r="S3154" s="232"/>
      <c r="T3154" s="234"/>
      <c r="U3154" s="234"/>
      <c r="V3154" s="235"/>
      <c r="W3154" s="232"/>
      <c r="X3154" s="232"/>
      <c r="Y3154" s="235"/>
      <c r="Z3154" s="232"/>
      <c r="AA3154" s="232"/>
      <c r="AB3154" s="232"/>
      <c r="AC3154" s="232"/>
    </row>
    <row r="3155" spans="2:29">
      <c r="B3155" s="66" t="e">
        <f>LEFT(VLOOKUP(K3155,'TCon08 al 2019-02-26'!$A$1:$H$68,6,0),6)</f>
        <v>#N/A</v>
      </c>
      <c r="C3155" s="66" t="e">
        <f t="shared" si="215"/>
        <v>#N/A</v>
      </c>
      <c r="D3155" s="66" t="e">
        <f>VLOOKUP(K3155,'TCon08 al 2019-02-26'!$A$1:$H$68,8,0)</f>
        <v>#N/A</v>
      </c>
      <c r="E3155" s="221">
        <f t="shared" si="216"/>
        <v>1900</v>
      </c>
      <c r="F3155" s="66">
        <f t="shared" si="213"/>
        <v>0</v>
      </c>
      <c r="G3155" s="10" t="str">
        <f t="shared" si="214"/>
        <v>19000</v>
      </c>
      <c r="H3155" s="232"/>
      <c r="I3155" s="232"/>
      <c r="J3155" s="232"/>
      <c r="K3155" s="232"/>
      <c r="L3155" s="232"/>
      <c r="M3155" s="233"/>
      <c r="N3155" s="241"/>
      <c r="O3155" s="241"/>
      <c r="P3155" s="242"/>
      <c r="Q3155" s="234"/>
      <c r="R3155" s="235"/>
      <c r="S3155" s="232"/>
      <c r="T3155" s="234"/>
      <c r="U3155" s="234"/>
      <c r="V3155" s="235"/>
      <c r="W3155" s="232"/>
      <c r="X3155" s="232"/>
      <c r="Y3155" s="235"/>
      <c r="Z3155" s="232"/>
      <c r="AA3155" s="232"/>
      <c r="AB3155" s="232"/>
      <c r="AC3155" s="232"/>
    </row>
    <row r="3156" spans="2:29">
      <c r="B3156" s="66" t="e">
        <f>LEFT(VLOOKUP(K3156,'TCon08 al 2019-02-26'!$A$1:$H$68,6,0),6)</f>
        <v>#N/A</v>
      </c>
      <c r="C3156" s="66" t="e">
        <f t="shared" si="215"/>
        <v>#N/A</v>
      </c>
      <c r="D3156" s="66" t="e">
        <f>VLOOKUP(K3156,'TCon08 al 2019-02-26'!$A$1:$H$68,8,0)</f>
        <v>#N/A</v>
      </c>
      <c r="E3156" s="221">
        <f t="shared" si="216"/>
        <v>1900</v>
      </c>
      <c r="F3156" s="66">
        <f t="shared" si="213"/>
        <v>0</v>
      </c>
      <c r="G3156" s="10" t="str">
        <f t="shared" si="214"/>
        <v>19000</v>
      </c>
      <c r="H3156" s="237"/>
      <c r="I3156" s="237"/>
      <c r="J3156" s="237"/>
      <c r="K3156" s="237"/>
      <c r="L3156" s="237"/>
      <c r="M3156" s="238"/>
      <c r="N3156" s="264"/>
      <c r="O3156" s="264"/>
      <c r="P3156" s="265"/>
      <c r="Q3156" s="239"/>
      <c r="R3156" s="240"/>
      <c r="S3156" s="237"/>
      <c r="T3156" s="239"/>
      <c r="U3156" s="239"/>
      <c r="V3156" s="240"/>
      <c r="W3156" s="237"/>
      <c r="X3156" s="237"/>
      <c r="Y3156" s="240"/>
      <c r="Z3156" s="237"/>
      <c r="AA3156" s="237"/>
      <c r="AB3156" s="237"/>
      <c r="AC3156" s="237"/>
    </row>
    <row r="3157" spans="2:29">
      <c r="B3157" s="66" t="e">
        <f>LEFT(VLOOKUP(K3157,'TCon08 al 2019-02-26'!$A$1:$H$68,6,0),6)</f>
        <v>#N/A</v>
      </c>
      <c r="C3157" s="66" t="e">
        <f t="shared" ref="C3157:C3220" si="217">CONCATENATE(MID(B3157,1,1),".",MID(B3157,2,1),".",MID(B3157,3,2),".",MID(B3157,5,2))</f>
        <v>#N/A</v>
      </c>
      <c r="D3157" s="66" t="e">
        <f>VLOOKUP(K3157,'TCon08 al 2019-02-26'!$A$1:$H$68,8,0)</f>
        <v>#N/A</v>
      </c>
      <c r="E3157" s="221">
        <f t="shared" ref="E3157:E3220" si="218">YEAR(J3157)</f>
        <v>1900</v>
      </c>
      <c r="F3157" s="66">
        <f t="shared" si="213"/>
        <v>0</v>
      </c>
      <c r="G3157" s="10" t="str">
        <f t="shared" si="214"/>
        <v>19000</v>
      </c>
      <c r="H3157" s="227"/>
      <c r="I3157" s="227"/>
      <c r="J3157" s="228"/>
      <c r="K3157" s="227"/>
      <c r="L3157" s="227"/>
      <c r="M3157" s="229"/>
      <c r="N3157" s="581"/>
      <c r="O3157" s="227"/>
      <c r="P3157" s="581"/>
      <c r="Q3157" s="227"/>
      <c r="R3157" s="227"/>
      <c r="S3157" s="227"/>
      <c r="T3157" s="227"/>
      <c r="U3157" s="227"/>
      <c r="V3157" s="227"/>
      <c r="W3157" s="227"/>
      <c r="X3157" s="227"/>
      <c r="Y3157" s="227"/>
      <c r="Z3157" s="227"/>
      <c r="AA3157" s="227"/>
      <c r="AB3157" s="227"/>
      <c r="AC3157" s="227"/>
    </row>
    <row r="3158" spans="2:29">
      <c r="B3158" s="66" t="e">
        <f>LEFT(VLOOKUP(K3158,'TCon08 al 2019-02-26'!$A$1:$H$68,6,0),6)</f>
        <v>#N/A</v>
      </c>
      <c r="C3158" s="66" t="e">
        <f t="shared" si="217"/>
        <v>#N/A</v>
      </c>
      <c r="D3158" s="66" t="e">
        <f>VLOOKUP(K3158,'TCon08 al 2019-02-26'!$A$1:$H$68,8,0)</f>
        <v>#N/A</v>
      </c>
      <c r="E3158" s="221">
        <f t="shared" si="218"/>
        <v>1900</v>
      </c>
      <c r="F3158" s="66">
        <f t="shared" si="213"/>
        <v>0</v>
      </c>
      <c r="G3158" s="10" t="str">
        <f t="shared" si="214"/>
        <v>19000</v>
      </c>
      <c r="H3158" s="227"/>
      <c r="I3158" s="227"/>
      <c r="J3158" s="228"/>
      <c r="K3158" s="227"/>
      <c r="L3158" s="227"/>
      <c r="M3158" s="229"/>
      <c r="N3158" s="581"/>
      <c r="O3158" s="227"/>
      <c r="P3158" s="581"/>
      <c r="Q3158" s="227"/>
      <c r="R3158" s="227"/>
      <c r="S3158" s="227"/>
      <c r="T3158" s="227"/>
      <c r="U3158" s="227"/>
      <c r="V3158" s="227"/>
      <c r="W3158" s="227"/>
      <c r="X3158" s="227"/>
      <c r="Y3158" s="227"/>
      <c r="Z3158" s="227"/>
      <c r="AA3158" s="227"/>
      <c r="AB3158" s="227"/>
      <c r="AC3158" s="227"/>
    </row>
    <row r="3159" spans="2:29">
      <c r="B3159" s="66" t="e">
        <f>LEFT(VLOOKUP(K3159,'TCon08 al 2019-02-26'!$A$1:$H$68,6,0),6)</f>
        <v>#N/A</v>
      </c>
      <c r="C3159" s="66" t="e">
        <f t="shared" si="217"/>
        <v>#N/A</v>
      </c>
      <c r="D3159" s="66" t="e">
        <f>VLOOKUP(K3159,'TCon08 al 2019-02-26'!$A$1:$H$68,8,0)</f>
        <v>#N/A</v>
      </c>
      <c r="E3159" s="221">
        <f t="shared" si="218"/>
        <v>1900</v>
      </c>
      <c r="F3159" s="66">
        <f t="shared" si="213"/>
        <v>0</v>
      </c>
      <c r="G3159" s="10" t="str">
        <f t="shared" si="214"/>
        <v>19000</v>
      </c>
      <c r="H3159" s="227"/>
      <c r="I3159" s="227"/>
      <c r="J3159" s="228"/>
      <c r="K3159" s="227"/>
      <c r="L3159" s="227"/>
      <c r="M3159" s="229"/>
      <c r="N3159" s="581"/>
      <c r="O3159" s="227"/>
      <c r="P3159" s="581"/>
      <c r="Q3159" s="227"/>
      <c r="R3159" s="227"/>
      <c r="S3159" s="227"/>
      <c r="T3159" s="227"/>
      <c r="U3159" s="227"/>
      <c r="V3159" s="227"/>
      <c r="W3159" s="227"/>
      <c r="X3159" s="227"/>
      <c r="Y3159" s="227"/>
      <c r="Z3159" s="227"/>
      <c r="AA3159" s="227"/>
      <c r="AB3159" s="227"/>
      <c r="AC3159" s="227"/>
    </row>
    <row r="3160" spans="2:29">
      <c r="B3160" s="66" t="e">
        <f>LEFT(VLOOKUP(K3160,'TCon08 al 2019-02-26'!$A$1:$H$68,6,0),6)</f>
        <v>#N/A</v>
      </c>
      <c r="C3160" s="66" t="e">
        <f t="shared" si="217"/>
        <v>#N/A</v>
      </c>
      <c r="D3160" s="66" t="e">
        <f>VLOOKUP(K3160,'TCon08 al 2019-02-26'!$A$1:$H$68,8,0)</f>
        <v>#N/A</v>
      </c>
      <c r="E3160" s="221">
        <f t="shared" si="218"/>
        <v>1900</v>
      </c>
      <c r="F3160" s="66">
        <f t="shared" si="213"/>
        <v>0</v>
      </c>
      <c r="G3160" s="10" t="str">
        <f t="shared" si="214"/>
        <v>19000</v>
      </c>
      <c r="H3160" s="227"/>
      <c r="I3160" s="227"/>
      <c r="J3160" s="228"/>
      <c r="K3160" s="227"/>
      <c r="L3160" s="227"/>
      <c r="M3160" s="229"/>
      <c r="N3160" s="581"/>
      <c r="O3160" s="227"/>
      <c r="P3160" s="581"/>
      <c r="Q3160" s="227"/>
      <c r="R3160" s="227"/>
      <c r="S3160" s="227"/>
      <c r="T3160" s="227"/>
      <c r="U3160" s="227"/>
      <c r="V3160" s="227"/>
      <c r="W3160" s="227"/>
      <c r="X3160" s="227"/>
      <c r="Y3160" s="227"/>
      <c r="Z3160" s="227"/>
      <c r="AA3160" s="227"/>
      <c r="AB3160" s="227"/>
      <c r="AC3160" s="227"/>
    </row>
    <row r="3161" spans="2:29">
      <c r="B3161" s="66" t="e">
        <f>LEFT(VLOOKUP(K3161,'TCon08 al 2019-02-26'!$A$1:$H$68,6,0),6)</f>
        <v>#N/A</v>
      </c>
      <c r="C3161" s="66" t="e">
        <f t="shared" si="217"/>
        <v>#N/A</v>
      </c>
      <c r="D3161" s="66" t="e">
        <f>VLOOKUP(K3161,'TCon08 al 2019-02-26'!$A$1:$H$68,8,0)</f>
        <v>#N/A</v>
      </c>
      <c r="E3161" s="221">
        <f t="shared" si="218"/>
        <v>1900</v>
      </c>
      <c r="F3161" s="66">
        <f t="shared" si="213"/>
        <v>0</v>
      </c>
      <c r="G3161" s="10" t="str">
        <f t="shared" si="214"/>
        <v>19000</v>
      </c>
      <c r="H3161" s="227"/>
      <c r="I3161" s="227"/>
      <c r="J3161" s="228"/>
      <c r="K3161" s="227"/>
      <c r="L3161" s="227"/>
      <c r="M3161" s="229"/>
      <c r="N3161" s="581"/>
      <c r="O3161" s="227"/>
      <c r="P3161" s="581"/>
      <c r="Q3161" s="227"/>
      <c r="R3161" s="227"/>
      <c r="S3161" s="227"/>
      <c r="T3161" s="227"/>
      <c r="U3161" s="227"/>
      <c r="V3161" s="227"/>
      <c r="W3161" s="227"/>
      <c r="X3161" s="227"/>
      <c r="Y3161" s="227"/>
      <c r="Z3161" s="227"/>
      <c r="AA3161" s="227"/>
      <c r="AB3161" s="227"/>
      <c r="AC3161" s="227"/>
    </row>
    <row r="3162" spans="2:29">
      <c r="B3162" s="66" t="e">
        <f>LEFT(VLOOKUP(K3162,'TCon08 al 2019-02-26'!$A$1:$H$68,6,0),6)</f>
        <v>#N/A</v>
      </c>
      <c r="C3162" s="66" t="e">
        <f t="shared" si="217"/>
        <v>#N/A</v>
      </c>
      <c r="D3162" s="66" t="e">
        <f>VLOOKUP(K3162,'TCon08 al 2019-02-26'!$A$1:$H$68,8,0)</f>
        <v>#N/A</v>
      </c>
      <c r="E3162" s="221">
        <f t="shared" si="218"/>
        <v>1900</v>
      </c>
      <c r="F3162" s="66">
        <f t="shared" si="213"/>
        <v>0</v>
      </c>
      <c r="G3162" s="10" t="str">
        <f t="shared" si="214"/>
        <v>19000</v>
      </c>
      <c r="H3162" s="227"/>
      <c r="I3162" s="227"/>
      <c r="J3162" s="228"/>
      <c r="K3162" s="227"/>
      <c r="L3162" s="227"/>
      <c r="M3162" s="229"/>
      <c r="N3162" s="581"/>
      <c r="O3162" s="227"/>
      <c r="P3162" s="581"/>
      <c r="Q3162" s="227"/>
      <c r="R3162" s="227"/>
      <c r="S3162" s="227"/>
      <c r="T3162" s="227"/>
      <c r="U3162" s="227"/>
      <c r="V3162" s="227"/>
      <c r="W3162" s="227"/>
      <c r="X3162" s="227"/>
      <c r="Y3162" s="227"/>
      <c r="Z3162" s="227"/>
      <c r="AA3162" s="227"/>
      <c r="AB3162" s="227"/>
      <c r="AC3162" s="227"/>
    </row>
    <row r="3163" spans="2:29">
      <c r="B3163" s="66" t="e">
        <f>LEFT(VLOOKUP(K3163,'TCon08 al 2019-02-26'!$A$1:$H$68,6,0),6)</f>
        <v>#N/A</v>
      </c>
      <c r="C3163" s="66" t="e">
        <f t="shared" si="217"/>
        <v>#N/A</v>
      </c>
      <c r="D3163" s="66" t="e">
        <f>VLOOKUP(K3163,'TCon08 al 2019-02-26'!$A$1:$H$68,8,0)</f>
        <v>#N/A</v>
      </c>
      <c r="E3163" s="221">
        <f t="shared" si="218"/>
        <v>1900</v>
      </c>
      <c r="F3163" s="66">
        <f t="shared" si="213"/>
        <v>0</v>
      </c>
      <c r="G3163" s="10" t="str">
        <f t="shared" si="214"/>
        <v>19000</v>
      </c>
      <c r="H3163" s="227"/>
      <c r="I3163" s="227"/>
      <c r="J3163" s="228"/>
      <c r="K3163" s="227"/>
      <c r="L3163" s="227"/>
      <c r="M3163" s="229"/>
      <c r="N3163" s="581"/>
      <c r="O3163" s="227"/>
      <c r="P3163" s="581"/>
      <c r="Q3163" s="227"/>
      <c r="R3163" s="227"/>
      <c r="S3163" s="227"/>
      <c r="T3163" s="227"/>
      <c r="U3163" s="227"/>
      <c r="V3163" s="227"/>
      <c r="W3163" s="227"/>
      <c r="X3163" s="227"/>
      <c r="Y3163" s="227"/>
      <c r="Z3163" s="227"/>
      <c r="AA3163" s="227"/>
      <c r="AB3163" s="227"/>
      <c r="AC3163" s="227"/>
    </row>
    <row r="3164" spans="2:29">
      <c r="B3164" s="66" t="e">
        <f>LEFT(VLOOKUP(K3164,'TCon08 al 2019-02-26'!$A$1:$H$68,6,0),6)</f>
        <v>#N/A</v>
      </c>
      <c r="C3164" s="66" t="e">
        <f t="shared" si="217"/>
        <v>#N/A</v>
      </c>
      <c r="D3164" s="66" t="e">
        <f>VLOOKUP(K3164,'TCon08 al 2019-02-26'!$A$1:$H$68,8,0)</f>
        <v>#N/A</v>
      </c>
      <c r="E3164" s="221">
        <f t="shared" si="218"/>
        <v>1900</v>
      </c>
      <c r="F3164" s="66">
        <f t="shared" si="213"/>
        <v>0</v>
      </c>
      <c r="G3164" s="10" t="str">
        <f t="shared" si="214"/>
        <v>19000</v>
      </c>
      <c r="H3164" s="227"/>
      <c r="I3164" s="227"/>
      <c r="J3164" s="228"/>
      <c r="K3164" s="227"/>
      <c r="L3164" s="227"/>
      <c r="M3164" s="229"/>
      <c r="N3164" s="581"/>
      <c r="O3164" s="227"/>
      <c r="P3164" s="581"/>
      <c r="Q3164" s="227"/>
      <c r="R3164" s="227"/>
      <c r="S3164" s="227"/>
      <c r="T3164" s="227"/>
      <c r="U3164" s="227"/>
      <c r="V3164" s="227"/>
      <c r="W3164" s="227"/>
      <c r="X3164" s="227"/>
      <c r="Y3164" s="227"/>
      <c r="Z3164" s="227"/>
      <c r="AA3164" s="227"/>
      <c r="AB3164" s="227"/>
      <c r="AC3164" s="227"/>
    </row>
    <row r="3165" spans="2:29">
      <c r="B3165" s="66" t="e">
        <f>LEFT(VLOOKUP(K3165,'TCon08 al 2019-02-26'!$A$1:$H$68,6,0),6)</f>
        <v>#N/A</v>
      </c>
      <c r="C3165" s="66" t="e">
        <f t="shared" si="217"/>
        <v>#N/A</v>
      </c>
      <c r="D3165" s="66" t="e">
        <f>VLOOKUP(K3165,'TCon08 al 2019-02-26'!$A$1:$H$68,8,0)</f>
        <v>#N/A</v>
      </c>
      <c r="E3165" s="221">
        <f t="shared" si="218"/>
        <v>1900</v>
      </c>
      <c r="F3165" s="66">
        <f t="shared" si="213"/>
        <v>0</v>
      </c>
      <c r="G3165" s="10" t="str">
        <f t="shared" si="214"/>
        <v>19000</v>
      </c>
      <c r="H3165" s="227"/>
      <c r="I3165" s="227"/>
      <c r="J3165" s="228"/>
      <c r="K3165" s="227"/>
      <c r="L3165" s="227"/>
      <c r="M3165" s="229"/>
      <c r="N3165" s="581"/>
      <c r="O3165" s="227"/>
      <c r="P3165" s="581"/>
      <c r="Q3165" s="227"/>
      <c r="R3165" s="227"/>
      <c r="S3165" s="227"/>
      <c r="T3165" s="227"/>
      <c r="U3165" s="227"/>
      <c r="V3165" s="227"/>
      <c r="W3165" s="227"/>
      <c r="X3165" s="227"/>
      <c r="Y3165" s="227"/>
      <c r="Z3165" s="227"/>
      <c r="AA3165" s="227"/>
      <c r="AB3165" s="227"/>
      <c r="AC3165" s="227"/>
    </row>
    <row r="3166" spans="2:29">
      <c r="B3166" s="66" t="e">
        <f>LEFT(VLOOKUP(K3166,'TCon08 al 2019-02-26'!$A$1:$H$68,6,0),6)</f>
        <v>#N/A</v>
      </c>
      <c r="C3166" s="66" t="e">
        <f t="shared" si="217"/>
        <v>#N/A</v>
      </c>
      <c r="D3166" s="66" t="e">
        <f>VLOOKUP(K3166,'TCon08 al 2019-02-26'!$A$1:$H$68,8,0)</f>
        <v>#N/A</v>
      </c>
      <c r="E3166" s="221">
        <f t="shared" si="218"/>
        <v>1900</v>
      </c>
      <c r="F3166" s="66">
        <f t="shared" si="213"/>
        <v>0</v>
      </c>
      <c r="G3166" s="10" t="str">
        <f t="shared" si="214"/>
        <v>19000</v>
      </c>
      <c r="H3166" s="227"/>
      <c r="I3166" s="227"/>
      <c r="J3166" s="228"/>
      <c r="K3166" s="227"/>
      <c r="L3166" s="227"/>
      <c r="M3166" s="229"/>
      <c r="N3166" s="581"/>
      <c r="O3166" s="227"/>
      <c r="P3166" s="581"/>
      <c r="Q3166" s="227"/>
      <c r="R3166" s="227"/>
      <c r="S3166" s="227"/>
      <c r="T3166" s="227"/>
      <c r="U3166" s="227"/>
      <c r="V3166" s="227"/>
      <c r="W3166" s="227"/>
      <c r="X3166" s="227"/>
      <c r="Y3166" s="227"/>
      <c r="Z3166" s="227"/>
      <c r="AA3166" s="227"/>
      <c r="AB3166" s="227"/>
      <c r="AC3166" s="227"/>
    </row>
    <row r="3167" spans="2:29">
      <c r="B3167" s="66" t="e">
        <f>LEFT(VLOOKUP(K3167,'TCon08 al 2019-02-26'!$A$1:$H$68,6,0),6)</f>
        <v>#N/A</v>
      </c>
      <c r="C3167" s="66" t="e">
        <f t="shared" si="217"/>
        <v>#N/A</v>
      </c>
      <c r="D3167" s="66" t="e">
        <f>VLOOKUP(K3167,'TCon08 al 2019-02-26'!$A$1:$H$68,8,0)</f>
        <v>#N/A</v>
      </c>
      <c r="E3167" s="221">
        <f t="shared" si="218"/>
        <v>1900</v>
      </c>
      <c r="F3167" s="66">
        <f t="shared" si="213"/>
        <v>0</v>
      </c>
      <c r="G3167" s="10" t="str">
        <f t="shared" si="214"/>
        <v>19000</v>
      </c>
      <c r="H3167" s="227"/>
      <c r="I3167" s="227"/>
      <c r="J3167" s="228"/>
      <c r="K3167" s="227"/>
      <c r="L3167" s="227"/>
      <c r="M3167" s="229"/>
      <c r="N3167" s="581"/>
      <c r="O3167" s="227"/>
      <c r="P3167" s="581"/>
      <c r="Q3167" s="227"/>
      <c r="R3167" s="227"/>
      <c r="S3167" s="227"/>
      <c r="T3167" s="227"/>
      <c r="U3167" s="227"/>
      <c r="V3167" s="227"/>
      <c r="W3167" s="227"/>
      <c r="X3167" s="227"/>
      <c r="Y3167" s="227"/>
      <c r="Z3167" s="227"/>
      <c r="AA3167" s="227"/>
      <c r="AB3167" s="227"/>
      <c r="AC3167" s="227"/>
    </row>
    <row r="3168" spans="2:29">
      <c r="B3168" s="66" t="e">
        <f>LEFT(VLOOKUP(K3168,'TCon08 al 2019-02-26'!$A$1:$H$68,6,0),6)</f>
        <v>#N/A</v>
      </c>
      <c r="C3168" s="66" t="e">
        <f t="shared" si="217"/>
        <v>#N/A</v>
      </c>
      <c r="D3168" s="66" t="e">
        <f>VLOOKUP(K3168,'TCon08 al 2019-02-26'!$A$1:$H$68,8,0)</f>
        <v>#N/A</v>
      </c>
      <c r="E3168" s="221">
        <f t="shared" si="218"/>
        <v>1900</v>
      </c>
      <c r="F3168" s="66">
        <f t="shared" si="213"/>
        <v>0</v>
      </c>
      <c r="G3168" s="10" t="str">
        <f t="shared" si="214"/>
        <v>19000</v>
      </c>
      <c r="H3168" s="227"/>
      <c r="I3168" s="227"/>
      <c r="J3168" s="228"/>
      <c r="K3168" s="227"/>
      <c r="L3168" s="227"/>
      <c r="M3168" s="229"/>
      <c r="N3168" s="581"/>
      <c r="O3168" s="227"/>
      <c r="P3168" s="581"/>
      <c r="Q3168" s="227"/>
      <c r="R3168" s="227"/>
      <c r="S3168" s="227"/>
      <c r="T3168" s="227"/>
      <c r="U3168" s="227"/>
      <c r="V3168" s="227"/>
      <c r="W3168" s="227"/>
      <c r="X3168" s="227"/>
      <c r="Y3168" s="227"/>
      <c r="Z3168" s="227"/>
      <c r="AA3168" s="227"/>
      <c r="AB3168" s="227"/>
      <c r="AC3168" s="227"/>
    </row>
    <row r="3169" spans="2:29">
      <c r="B3169" s="66" t="e">
        <f>LEFT(VLOOKUP(K3169,'TCon08 al 2019-02-26'!$A$1:$H$68,6,0),6)</f>
        <v>#N/A</v>
      </c>
      <c r="C3169" s="66" t="e">
        <f t="shared" si="217"/>
        <v>#N/A</v>
      </c>
      <c r="D3169" s="66" t="e">
        <f>VLOOKUP(K3169,'TCon08 al 2019-02-26'!$A$1:$H$68,8,0)</f>
        <v>#N/A</v>
      </c>
      <c r="E3169" s="221">
        <f t="shared" si="218"/>
        <v>1900</v>
      </c>
      <c r="F3169" s="66">
        <f t="shared" si="213"/>
        <v>0</v>
      </c>
      <c r="G3169" s="10" t="str">
        <f t="shared" si="214"/>
        <v>19000</v>
      </c>
      <c r="H3169" s="227"/>
      <c r="I3169" s="227"/>
      <c r="J3169" s="228"/>
      <c r="K3169" s="227"/>
      <c r="L3169" s="227"/>
      <c r="M3169" s="229"/>
      <c r="N3169" s="581"/>
      <c r="O3169" s="227"/>
      <c r="P3169" s="581"/>
      <c r="Q3169" s="227"/>
      <c r="R3169" s="227"/>
      <c r="S3169" s="227"/>
      <c r="T3169" s="227"/>
      <c r="U3169" s="227"/>
      <c r="V3169" s="227"/>
      <c r="W3169" s="227"/>
      <c r="X3169" s="227"/>
      <c r="Y3169" s="227"/>
      <c r="Z3169" s="227"/>
      <c r="AA3169" s="227"/>
      <c r="AB3169" s="227"/>
      <c r="AC3169" s="227"/>
    </row>
    <row r="3170" spans="2:29">
      <c r="B3170" s="66" t="e">
        <f>LEFT(VLOOKUP(K3170,'TCon08 al 2019-02-26'!$A$1:$H$68,6,0),6)</f>
        <v>#N/A</v>
      </c>
      <c r="C3170" s="66" t="e">
        <f t="shared" si="217"/>
        <v>#N/A</v>
      </c>
      <c r="D3170" s="66" t="e">
        <f>VLOOKUP(K3170,'TCon08 al 2019-02-26'!$A$1:$H$68,8,0)</f>
        <v>#N/A</v>
      </c>
      <c r="E3170" s="221">
        <f t="shared" si="218"/>
        <v>1900</v>
      </c>
      <c r="F3170" s="66">
        <f t="shared" si="213"/>
        <v>0</v>
      </c>
      <c r="G3170" s="10" t="str">
        <f t="shared" si="214"/>
        <v>19000</v>
      </c>
      <c r="H3170" s="227"/>
      <c r="I3170" s="227"/>
      <c r="J3170" s="228"/>
      <c r="K3170" s="227"/>
      <c r="L3170" s="227"/>
      <c r="M3170" s="229"/>
      <c r="N3170" s="581"/>
      <c r="O3170" s="227"/>
      <c r="P3170" s="581"/>
      <c r="Q3170" s="227"/>
      <c r="R3170" s="227"/>
      <c r="S3170" s="227"/>
      <c r="T3170" s="227"/>
      <c r="U3170" s="227"/>
      <c r="V3170" s="227"/>
      <c r="W3170" s="227"/>
      <c r="X3170" s="227"/>
      <c r="Y3170" s="227"/>
      <c r="Z3170" s="227"/>
      <c r="AA3170" s="227"/>
      <c r="AB3170" s="227"/>
      <c r="AC3170" s="227"/>
    </row>
    <row r="3171" spans="2:29">
      <c r="B3171" s="66" t="e">
        <f>LEFT(VLOOKUP(K3171,'TCon08 al 2019-02-26'!$A$1:$H$68,6,0),6)</f>
        <v>#N/A</v>
      </c>
      <c r="C3171" s="66" t="e">
        <f t="shared" si="217"/>
        <v>#N/A</v>
      </c>
      <c r="D3171" s="66" t="e">
        <f>VLOOKUP(K3171,'TCon08 al 2019-02-26'!$A$1:$H$68,8,0)</f>
        <v>#N/A</v>
      </c>
      <c r="E3171" s="221">
        <f t="shared" si="218"/>
        <v>1900</v>
      </c>
      <c r="F3171" s="66">
        <f t="shared" si="213"/>
        <v>0</v>
      </c>
      <c r="G3171" s="10" t="str">
        <f t="shared" si="214"/>
        <v>19000</v>
      </c>
      <c r="H3171" s="227"/>
      <c r="I3171" s="227"/>
      <c r="J3171" s="228"/>
      <c r="K3171" s="227"/>
      <c r="L3171" s="227"/>
      <c r="M3171" s="229"/>
      <c r="N3171" s="581"/>
      <c r="O3171" s="227"/>
      <c r="P3171" s="581"/>
      <c r="Q3171" s="227"/>
      <c r="R3171" s="227"/>
      <c r="S3171" s="227"/>
      <c r="T3171" s="227"/>
      <c r="U3171" s="227"/>
      <c r="V3171" s="227"/>
      <c r="W3171" s="227"/>
      <c r="X3171" s="227"/>
      <c r="Y3171" s="227"/>
      <c r="Z3171" s="227"/>
      <c r="AA3171" s="227"/>
      <c r="AB3171" s="227"/>
      <c r="AC3171" s="227"/>
    </row>
    <row r="3172" spans="2:29">
      <c r="B3172" s="66" t="e">
        <f>LEFT(VLOOKUP(K3172,'TCon08 al 2019-02-26'!$A$1:$H$68,6,0),6)</f>
        <v>#N/A</v>
      </c>
      <c r="C3172" s="66" t="e">
        <f t="shared" si="217"/>
        <v>#N/A</v>
      </c>
      <c r="D3172" s="66" t="e">
        <f>VLOOKUP(K3172,'TCon08 al 2019-02-26'!$A$1:$H$68,8,0)</f>
        <v>#N/A</v>
      </c>
      <c r="E3172" s="221">
        <f t="shared" si="218"/>
        <v>1900</v>
      </c>
      <c r="F3172" s="66">
        <f t="shared" si="213"/>
        <v>0</v>
      </c>
      <c r="G3172" s="10" t="str">
        <f t="shared" si="214"/>
        <v>19000</v>
      </c>
      <c r="H3172" s="227"/>
      <c r="I3172" s="227"/>
      <c r="J3172" s="228"/>
      <c r="K3172" s="227"/>
      <c r="L3172" s="227"/>
      <c r="M3172" s="229"/>
      <c r="N3172" s="581"/>
      <c r="O3172" s="227"/>
      <c r="P3172" s="581"/>
      <c r="Q3172" s="227"/>
      <c r="R3172" s="227"/>
      <c r="S3172" s="227"/>
      <c r="T3172" s="227"/>
      <c r="U3172" s="227"/>
      <c r="V3172" s="227"/>
      <c r="W3172" s="227"/>
      <c r="X3172" s="227"/>
      <c r="Y3172" s="227"/>
      <c r="Z3172" s="227"/>
      <c r="AA3172" s="227"/>
      <c r="AB3172" s="227"/>
      <c r="AC3172" s="227"/>
    </row>
    <row r="3173" spans="2:29">
      <c r="B3173" s="66" t="e">
        <f>LEFT(VLOOKUP(K3173,'TCon08 al 2019-02-26'!$A$1:$H$68,6,0),6)</f>
        <v>#N/A</v>
      </c>
      <c r="C3173" s="66" t="e">
        <f t="shared" si="217"/>
        <v>#N/A</v>
      </c>
      <c r="D3173" s="66" t="e">
        <f>VLOOKUP(K3173,'TCon08 al 2019-02-26'!$A$1:$H$68,8,0)</f>
        <v>#N/A</v>
      </c>
      <c r="E3173" s="221">
        <f t="shared" si="218"/>
        <v>1900</v>
      </c>
      <c r="F3173" s="66">
        <f t="shared" si="213"/>
        <v>0</v>
      </c>
      <c r="G3173" s="10" t="str">
        <f t="shared" si="214"/>
        <v>19000</v>
      </c>
      <c r="H3173" s="227"/>
      <c r="I3173" s="227"/>
      <c r="J3173" s="228"/>
      <c r="K3173" s="227"/>
      <c r="L3173" s="227"/>
      <c r="M3173" s="229"/>
      <c r="N3173" s="581"/>
      <c r="O3173" s="227"/>
      <c r="P3173" s="581"/>
      <c r="Q3173" s="227"/>
      <c r="R3173" s="227"/>
      <c r="S3173" s="227"/>
      <c r="T3173" s="227"/>
      <c r="U3173" s="227"/>
      <c r="V3173" s="227"/>
      <c r="W3173" s="227"/>
      <c r="X3173" s="227"/>
      <c r="Y3173" s="227"/>
      <c r="Z3173" s="227"/>
      <c r="AA3173" s="227"/>
      <c r="AB3173" s="227"/>
      <c r="AC3173" s="227"/>
    </row>
    <row r="3174" spans="2:29">
      <c r="B3174" s="66" t="e">
        <f>LEFT(VLOOKUP(K3174,'TCon08 al 2019-02-26'!$A$1:$H$68,6,0),6)</f>
        <v>#N/A</v>
      </c>
      <c r="C3174" s="66" t="e">
        <f t="shared" si="217"/>
        <v>#N/A</v>
      </c>
      <c r="D3174" s="66" t="e">
        <f>VLOOKUP(K3174,'TCon08 al 2019-02-26'!$A$1:$H$68,8,0)</f>
        <v>#N/A</v>
      </c>
      <c r="E3174" s="221">
        <f t="shared" si="218"/>
        <v>1900</v>
      </c>
      <c r="F3174" s="66">
        <f t="shared" si="213"/>
        <v>0</v>
      </c>
      <c r="G3174" s="10" t="str">
        <f t="shared" si="214"/>
        <v>19000</v>
      </c>
      <c r="H3174" s="227"/>
      <c r="I3174" s="227"/>
      <c r="J3174" s="228"/>
      <c r="K3174" s="227"/>
      <c r="L3174" s="227"/>
      <c r="M3174" s="229"/>
      <c r="N3174" s="581"/>
      <c r="O3174" s="227"/>
      <c r="P3174" s="581"/>
      <c r="Q3174" s="227"/>
      <c r="R3174" s="227"/>
      <c r="S3174" s="227"/>
      <c r="T3174" s="227"/>
      <c r="U3174" s="227"/>
      <c r="V3174" s="227"/>
      <c r="W3174" s="227"/>
      <c r="X3174" s="227"/>
      <c r="Y3174" s="227"/>
      <c r="Z3174" s="227"/>
      <c r="AA3174" s="227"/>
      <c r="AB3174" s="227"/>
      <c r="AC3174" s="227"/>
    </row>
    <row r="3175" spans="2:29">
      <c r="B3175" s="66" t="e">
        <f>LEFT(VLOOKUP(K3175,'TCon08 al 2019-02-26'!$A$1:$H$68,6,0),6)</f>
        <v>#N/A</v>
      </c>
      <c r="C3175" s="66" t="e">
        <f t="shared" si="217"/>
        <v>#N/A</v>
      </c>
      <c r="D3175" s="66" t="e">
        <f>VLOOKUP(K3175,'TCon08 al 2019-02-26'!$A$1:$H$68,8,0)</f>
        <v>#N/A</v>
      </c>
      <c r="E3175" s="221">
        <f t="shared" si="218"/>
        <v>1900</v>
      </c>
      <c r="F3175" s="66">
        <f t="shared" si="213"/>
        <v>0</v>
      </c>
      <c r="G3175" s="10" t="str">
        <f t="shared" si="214"/>
        <v>19000</v>
      </c>
      <c r="H3175" s="227"/>
      <c r="I3175" s="227"/>
      <c r="J3175" s="228"/>
      <c r="K3175" s="227"/>
      <c r="L3175" s="227"/>
      <c r="M3175" s="229"/>
      <c r="N3175" s="581"/>
      <c r="O3175" s="227"/>
      <c r="P3175" s="581"/>
      <c r="Q3175" s="227"/>
      <c r="R3175" s="227"/>
      <c r="S3175" s="227"/>
      <c r="T3175" s="227"/>
      <c r="U3175" s="227"/>
      <c r="V3175" s="227"/>
      <c r="W3175" s="227"/>
      <c r="X3175" s="227"/>
      <c r="Y3175" s="227"/>
      <c r="Z3175" s="227"/>
      <c r="AA3175" s="227"/>
      <c r="AB3175" s="227"/>
      <c r="AC3175" s="227"/>
    </row>
    <row r="3176" spans="2:29">
      <c r="B3176" s="66" t="e">
        <f>LEFT(VLOOKUP(K3176,'TCon08 al 2019-02-26'!$A$1:$H$68,6,0),6)</f>
        <v>#N/A</v>
      </c>
      <c r="C3176" s="66" t="e">
        <f t="shared" si="217"/>
        <v>#N/A</v>
      </c>
      <c r="D3176" s="66" t="e">
        <f>VLOOKUP(K3176,'TCon08 al 2019-02-26'!$A$1:$H$68,8,0)</f>
        <v>#N/A</v>
      </c>
      <c r="E3176" s="221">
        <f t="shared" si="218"/>
        <v>1900</v>
      </c>
      <c r="F3176" s="66">
        <f t="shared" si="213"/>
        <v>0</v>
      </c>
      <c r="G3176" s="10" t="str">
        <f t="shared" si="214"/>
        <v>19000</v>
      </c>
      <c r="H3176" s="227"/>
      <c r="I3176" s="227"/>
      <c r="J3176" s="228"/>
      <c r="K3176" s="227"/>
      <c r="L3176" s="227"/>
      <c r="M3176" s="229"/>
      <c r="N3176" s="581"/>
      <c r="O3176" s="227"/>
      <c r="P3176" s="581"/>
      <c r="Q3176" s="227"/>
      <c r="R3176" s="227"/>
      <c r="S3176" s="227"/>
      <c r="T3176" s="227"/>
      <c r="U3176" s="227"/>
      <c r="V3176" s="227"/>
      <c r="W3176" s="227"/>
      <c r="X3176" s="227"/>
      <c r="Y3176" s="227"/>
      <c r="Z3176" s="227"/>
      <c r="AA3176" s="227"/>
      <c r="AB3176" s="227"/>
      <c r="AC3176" s="227"/>
    </row>
    <row r="3177" spans="2:29">
      <c r="B3177" s="66" t="e">
        <f>LEFT(VLOOKUP(K3177,'TCon08 al 2019-02-26'!$A$1:$H$68,6,0),6)</f>
        <v>#N/A</v>
      </c>
      <c r="C3177" s="66" t="e">
        <f t="shared" si="217"/>
        <v>#N/A</v>
      </c>
      <c r="D3177" s="66" t="e">
        <f>VLOOKUP(K3177,'TCon08 al 2019-02-26'!$A$1:$H$68,8,0)</f>
        <v>#N/A</v>
      </c>
      <c r="E3177" s="221">
        <f t="shared" si="218"/>
        <v>1900</v>
      </c>
      <c r="F3177" s="66">
        <f t="shared" si="213"/>
        <v>0</v>
      </c>
      <c r="G3177" s="10" t="str">
        <f t="shared" si="214"/>
        <v>19000</v>
      </c>
      <c r="H3177" s="227"/>
      <c r="I3177" s="227"/>
      <c r="J3177" s="228"/>
      <c r="K3177" s="227"/>
      <c r="L3177" s="227"/>
      <c r="M3177" s="229"/>
      <c r="N3177" s="581"/>
      <c r="O3177" s="227"/>
      <c r="P3177" s="581"/>
      <c r="Q3177" s="227"/>
      <c r="R3177" s="227"/>
      <c r="S3177" s="227"/>
      <c r="T3177" s="227"/>
      <c r="U3177" s="227"/>
      <c r="V3177" s="227"/>
      <c r="W3177" s="227"/>
      <c r="X3177" s="227"/>
      <c r="Y3177" s="227"/>
      <c r="Z3177" s="227"/>
      <c r="AA3177" s="227"/>
      <c r="AB3177" s="227"/>
      <c r="AC3177" s="227"/>
    </row>
    <row r="3178" spans="2:29">
      <c r="B3178" s="66" t="e">
        <f>LEFT(VLOOKUP(K3178,'TCon08 al 2019-02-26'!$A$1:$H$68,6,0),6)</f>
        <v>#N/A</v>
      </c>
      <c r="C3178" s="66" t="e">
        <f t="shared" si="217"/>
        <v>#N/A</v>
      </c>
      <c r="D3178" s="66" t="e">
        <f>VLOOKUP(K3178,'TCon08 al 2019-02-26'!$A$1:$H$68,8,0)</f>
        <v>#N/A</v>
      </c>
      <c r="E3178" s="221">
        <f t="shared" si="218"/>
        <v>1900</v>
      </c>
      <c r="F3178" s="66">
        <f t="shared" si="213"/>
        <v>0</v>
      </c>
      <c r="G3178" s="10" t="str">
        <f t="shared" si="214"/>
        <v>19000</v>
      </c>
      <c r="H3178" s="227"/>
      <c r="I3178" s="227"/>
      <c r="J3178" s="228"/>
      <c r="K3178" s="227"/>
      <c r="L3178" s="227"/>
      <c r="M3178" s="229"/>
      <c r="N3178" s="581"/>
      <c r="O3178" s="227"/>
      <c r="P3178" s="581"/>
      <c r="Q3178" s="227"/>
      <c r="R3178" s="227"/>
      <c r="S3178" s="227"/>
      <c r="T3178" s="227"/>
      <c r="U3178" s="227"/>
      <c r="V3178" s="227"/>
      <c r="W3178" s="227"/>
      <c r="X3178" s="227"/>
      <c r="Y3178" s="227"/>
      <c r="Z3178" s="227"/>
      <c r="AA3178" s="227"/>
      <c r="AB3178" s="227"/>
      <c r="AC3178" s="227"/>
    </row>
    <row r="3179" spans="2:29">
      <c r="B3179" s="66" t="e">
        <f>LEFT(VLOOKUP(K3179,'TCon08 al 2019-02-26'!$A$1:$H$68,6,0),6)</f>
        <v>#N/A</v>
      </c>
      <c r="C3179" s="66" t="e">
        <f t="shared" si="217"/>
        <v>#N/A</v>
      </c>
      <c r="D3179" s="66" t="e">
        <f>VLOOKUP(K3179,'TCon08 al 2019-02-26'!$A$1:$H$68,8,0)</f>
        <v>#N/A</v>
      </c>
      <c r="E3179" s="221">
        <f t="shared" si="218"/>
        <v>1900</v>
      </c>
      <c r="F3179" s="66">
        <f t="shared" si="213"/>
        <v>0</v>
      </c>
      <c r="G3179" s="10" t="str">
        <f t="shared" si="214"/>
        <v>19000</v>
      </c>
      <c r="H3179" s="227"/>
      <c r="I3179" s="227"/>
      <c r="J3179" s="228"/>
      <c r="K3179" s="227"/>
      <c r="L3179" s="227"/>
      <c r="M3179" s="229"/>
      <c r="N3179" s="581"/>
      <c r="O3179" s="227"/>
      <c r="P3179" s="581"/>
      <c r="Q3179" s="227"/>
      <c r="R3179" s="227"/>
      <c r="S3179" s="227"/>
      <c r="T3179" s="227"/>
      <c r="U3179" s="227"/>
      <c r="V3179" s="227"/>
      <c r="W3179" s="227"/>
      <c r="X3179" s="227"/>
      <c r="Y3179" s="227"/>
      <c r="Z3179" s="227"/>
      <c r="AA3179" s="227"/>
      <c r="AB3179" s="227"/>
      <c r="AC3179" s="227"/>
    </row>
    <row r="3180" spans="2:29">
      <c r="B3180" s="66" t="e">
        <f>LEFT(VLOOKUP(K3180,'TCon08 al 2019-02-26'!$A$1:$H$68,6,0),6)</f>
        <v>#N/A</v>
      </c>
      <c r="C3180" s="66" t="e">
        <f t="shared" si="217"/>
        <v>#N/A</v>
      </c>
      <c r="D3180" s="66" t="e">
        <f>VLOOKUP(K3180,'TCon08 al 2019-02-26'!$A$1:$H$68,8,0)</f>
        <v>#N/A</v>
      </c>
      <c r="E3180" s="221">
        <f t="shared" si="218"/>
        <v>1900</v>
      </c>
      <c r="F3180" s="66">
        <f t="shared" si="213"/>
        <v>0</v>
      </c>
      <c r="G3180" s="10" t="str">
        <f t="shared" si="214"/>
        <v>19000</v>
      </c>
      <c r="H3180" s="227"/>
      <c r="I3180" s="227"/>
      <c r="J3180" s="228"/>
      <c r="K3180" s="227"/>
      <c r="L3180" s="227"/>
      <c r="M3180" s="229"/>
      <c r="N3180" s="581"/>
      <c r="O3180" s="227"/>
      <c r="P3180" s="581"/>
      <c r="Q3180" s="227"/>
      <c r="R3180" s="227"/>
      <c r="S3180" s="227"/>
      <c r="T3180" s="227"/>
      <c r="U3180" s="227"/>
      <c r="V3180" s="227"/>
      <c r="W3180" s="227"/>
      <c r="X3180" s="227"/>
      <c r="Y3180" s="227"/>
      <c r="Z3180" s="227"/>
      <c r="AA3180" s="227"/>
      <c r="AB3180" s="227"/>
      <c r="AC3180" s="227"/>
    </row>
    <row r="3181" spans="2:29">
      <c r="B3181" s="66" t="e">
        <f>LEFT(VLOOKUP(K3181,'TCon08 al 2019-02-26'!$A$1:$H$68,6,0),6)</f>
        <v>#N/A</v>
      </c>
      <c r="C3181" s="66" t="e">
        <f t="shared" si="217"/>
        <v>#N/A</v>
      </c>
      <c r="D3181" s="66" t="e">
        <f>VLOOKUP(K3181,'TCon08 al 2019-02-26'!$A$1:$H$68,8,0)</f>
        <v>#N/A</v>
      </c>
      <c r="E3181" s="221">
        <f t="shared" si="218"/>
        <v>1900</v>
      </c>
      <c r="F3181" s="66">
        <f t="shared" si="213"/>
        <v>0</v>
      </c>
      <c r="G3181" s="10" t="str">
        <f t="shared" si="214"/>
        <v>19000</v>
      </c>
      <c r="H3181" s="227"/>
      <c r="I3181" s="227"/>
      <c r="J3181" s="228"/>
      <c r="K3181" s="227"/>
      <c r="L3181" s="227"/>
      <c r="M3181" s="229"/>
      <c r="N3181" s="581"/>
      <c r="O3181" s="227"/>
      <c r="P3181" s="581"/>
      <c r="Q3181" s="227"/>
      <c r="R3181" s="227"/>
      <c r="S3181" s="227"/>
      <c r="T3181" s="227"/>
      <c r="U3181" s="227"/>
      <c r="V3181" s="227"/>
      <c r="W3181" s="227"/>
      <c r="X3181" s="227"/>
      <c r="Y3181" s="227"/>
      <c r="Z3181" s="227"/>
      <c r="AA3181" s="227"/>
      <c r="AB3181" s="227"/>
      <c r="AC3181" s="227"/>
    </row>
    <row r="3182" spans="2:29">
      <c r="B3182" s="66" t="e">
        <f>LEFT(VLOOKUP(K3182,'TCon08 al 2019-02-26'!$A$1:$H$68,6,0),6)</f>
        <v>#N/A</v>
      </c>
      <c r="C3182" s="66" t="e">
        <f t="shared" si="217"/>
        <v>#N/A</v>
      </c>
      <c r="D3182" s="66" t="e">
        <f>VLOOKUP(K3182,'TCon08 al 2019-02-26'!$A$1:$H$68,8,0)</f>
        <v>#N/A</v>
      </c>
      <c r="E3182" s="221">
        <f t="shared" si="218"/>
        <v>1900</v>
      </c>
      <c r="F3182" s="66">
        <f t="shared" si="213"/>
        <v>0</v>
      </c>
      <c r="G3182" s="10" t="str">
        <f t="shared" si="214"/>
        <v>19000</v>
      </c>
      <c r="H3182" s="227"/>
      <c r="I3182" s="227"/>
      <c r="J3182" s="228"/>
      <c r="K3182" s="227"/>
      <c r="L3182" s="227"/>
      <c r="M3182" s="229"/>
      <c r="N3182" s="581"/>
      <c r="O3182" s="227"/>
      <c r="P3182" s="581"/>
      <c r="Q3182" s="227"/>
      <c r="R3182" s="227"/>
      <c r="S3182" s="227"/>
      <c r="T3182" s="227"/>
      <c r="U3182" s="227"/>
      <c r="V3182" s="227"/>
      <c r="W3182" s="227"/>
      <c r="X3182" s="227"/>
      <c r="Y3182" s="227"/>
      <c r="Z3182" s="227"/>
      <c r="AA3182" s="227"/>
      <c r="AB3182" s="227"/>
      <c r="AC3182" s="227"/>
    </row>
    <row r="3183" spans="2:29">
      <c r="B3183" s="66" t="e">
        <f>LEFT(VLOOKUP(K3183,'TCon08 al 2019-02-26'!$A$1:$H$68,6,0),6)</f>
        <v>#N/A</v>
      </c>
      <c r="C3183" s="66" t="e">
        <f t="shared" si="217"/>
        <v>#N/A</v>
      </c>
      <c r="D3183" s="66" t="e">
        <f>VLOOKUP(K3183,'TCon08 al 2019-02-26'!$A$1:$H$68,8,0)</f>
        <v>#N/A</v>
      </c>
      <c r="E3183" s="221">
        <f t="shared" si="218"/>
        <v>1900</v>
      </c>
      <c r="F3183" s="66">
        <f t="shared" si="213"/>
        <v>0</v>
      </c>
      <c r="G3183" s="10" t="str">
        <f t="shared" si="214"/>
        <v>19000</v>
      </c>
      <c r="H3183" s="227"/>
      <c r="I3183" s="227"/>
      <c r="J3183" s="228"/>
      <c r="K3183" s="227"/>
      <c r="L3183" s="227"/>
      <c r="M3183" s="229"/>
      <c r="N3183" s="581"/>
      <c r="O3183" s="227"/>
      <c r="P3183" s="581"/>
      <c r="Q3183" s="227"/>
      <c r="R3183" s="227"/>
      <c r="S3183" s="227"/>
      <c r="T3183" s="227"/>
      <c r="U3183" s="227"/>
      <c r="V3183" s="227"/>
      <c r="W3183" s="227"/>
      <c r="X3183" s="227"/>
      <c r="Y3183" s="227"/>
      <c r="Z3183" s="227"/>
      <c r="AA3183" s="227"/>
      <c r="AB3183" s="227"/>
      <c r="AC3183" s="227"/>
    </row>
    <row r="3184" spans="2:29">
      <c r="B3184" s="66" t="e">
        <f>LEFT(VLOOKUP(K3184,'TCon08 al 2019-02-26'!$A$1:$H$68,6,0),6)</f>
        <v>#N/A</v>
      </c>
      <c r="C3184" s="66" t="e">
        <f t="shared" si="217"/>
        <v>#N/A</v>
      </c>
      <c r="D3184" s="66" t="e">
        <f>VLOOKUP(K3184,'TCon08 al 2019-02-26'!$A$1:$H$68,8,0)</f>
        <v>#N/A</v>
      </c>
      <c r="E3184" s="221">
        <f t="shared" si="218"/>
        <v>1900</v>
      </c>
      <c r="F3184" s="66">
        <f t="shared" si="213"/>
        <v>0</v>
      </c>
      <c r="G3184" s="10" t="str">
        <f t="shared" si="214"/>
        <v>19000</v>
      </c>
      <c r="H3184" s="227"/>
      <c r="I3184" s="227"/>
      <c r="J3184" s="228"/>
      <c r="K3184" s="227"/>
      <c r="L3184" s="227"/>
      <c r="M3184" s="229"/>
      <c r="N3184" s="581"/>
      <c r="O3184" s="227"/>
      <c r="P3184" s="581"/>
      <c r="Q3184" s="227"/>
      <c r="R3184" s="227"/>
      <c r="S3184" s="227"/>
      <c r="T3184" s="227"/>
      <c r="U3184" s="227"/>
      <c r="V3184" s="227"/>
      <c r="W3184" s="227"/>
      <c r="X3184" s="227"/>
      <c r="Y3184" s="227"/>
      <c r="Z3184" s="227"/>
      <c r="AA3184" s="227"/>
      <c r="AB3184" s="227"/>
      <c r="AC3184" s="227"/>
    </row>
    <row r="3185" spans="2:29">
      <c r="B3185" s="66" t="e">
        <f>LEFT(VLOOKUP(K3185,'TCon08 al 2019-02-26'!$A$1:$H$68,6,0),6)</f>
        <v>#N/A</v>
      </c>
      <c r="C3185" s="66" t="e">
        <f t="shared" si="217"/>
        <v>#N/A</v>
      </c>
      <c r="D3185" s="66" t="e">
        <f>VLOOKUP(K3185,'TCon08 al 2019-02-26'!$A$1:$H$68,8,0)</f>
        <v>#N/A</v>
      </c>
      <c r="E3185" s="221">
        <f t="shared" si="218"/>
        <v>1900</v>
      </c>
      <c r="F3185" s="66">
        <f t="shared" si="213"/>
        <v>0</v>
      </c>
      <c r="G3185" s="10" t="str">
        <f t="shared" si="214"/>
        <v>19000</v>
      </c>
      <c r="H3185" s="227"/>
      <c r="I3185" s="227"/>
      <c r="J3185" s="228"/>
      <c r="K3185" s="227"/>
      <c r="L3185" s="227"/>
      <c r="M3185" s="229"/>
      <c r="N3185" s="581"/>
      <c r="O3185" s="227"/>
      <c r="P3185" s="581"/>
      <c r="Q3185" s="227"/>
      <c r="R3185" s="227"/>
      <c r="S3185" s="227"/>
      <c r="T3185" s="227"/>
      <c r="U3185" s="227"/>
      <c r="V3185" s="227"/>
      <c r="W3185" s="227"/>
      <c r="X3185" s="227"/>
      <c r="Y3185" s="227"/>
      <c r="Z3185" s="227"/>
      <c r="AA3185" s="227"/>
      <c r="AB3185" s="227"/>
      <c r="AC3185" s="227"/>
    </row>
    <row r="3186" spans="2:29">
      <c r="B3186" s="66" t="e">
        <f>LEFT(VLOOKUP(K3186,'TCon08 al 2019-02-26'!$A$1:$H$68,6,0),6)</f>
        <v>#N/A</v>
      </c>
      <c r="C3186" s="66" t="e">
        <f t="shared" si="217"/>
        <v>#N/A</v>
      </c>
      <c r="D3186" s="66" t="e">
        <f>VLOOKUP(K3186,'TCon08 al 2019-02-26'!$A$1:$H$68,8,0)</f>
        <v>#N/A</v>
      </c>
      <c r="E3186" s="221">
        <f t="shared" si="218"/>
        <v>1900</v>
      </c>
      <c r="F3186" s="66">
        <f t="shared" si="213"/>
        <v>0</v>
      </c>
      <c r="G3186" s="10" t="str">
        <f t="shared" si="214"/>
        <v>19000</v>
      </c>
      <c r="H3186" s="227"/>
      <c r="I3186" s="227"/>
      <c r="J3186" s="228"/>
      <c r="K3186" s="227"/>
      <c r="L3186" s="227"/>
      <c r="M3186" s="229"/>
      <c r="N3186" s="581"/>
      <c r="O3186" s="227"/>
      <c r="P3186" s="581"/>
      <c r="Q3186" s="227"/>
      <c r="R3186" s="227"/>
      <c r="S3186" s="227"/>
      <c r="T3186" s="227"/>
      <c r="U3186" s="227"/>
      <c r="V3186" s="227"/>
      <c r="W3186" s="227"/>
      <c r="X3186" s="227"/>
      <c r="Y3186" s="227"/>
      <c r="Z3186" s="227"/>
      <c r="AA3186" s="227"/>
      <c r="AB3186" s="227"/>
      <c r="AC3186" s="227"/>
    </row>
    <row r="3187" spans="2:29">
      <c r="B3187" s="66" t="e">
        <f>LEFT(VLOOKUP(K3187,'TCon08 al 2019-02-26'!$A$1:$H$68,6,0),6)</f>
        <v>#N/A</v>
      </c>
      <c r="C3187" s="66" t="e">
        <f t="shared" si="217"/>
        <v>#N/A</v>
      </c>
      <c r="D3187" s="66" t="e">
        <f>VLOOKUP(K3187,'TCon08 al 2019-02-26'!$A$1:$H$68,8,0)</f>
        <v>#N/A</v>
      </c>
      <c r="E3187" s="221">
        <f t="shared" si="218"/>
        <v>1900</v>
      </c>
      <c r="F3187" s="66">
        <f t="shared" si="213"/>
        <v>0</v>
      </c>
      <c r="G3187" s="10" t="str">
        <f t="shared" si="214"/>
        <v>19000</v>
      </c>
      <c r="H3187" s="227"/>
      <c r="I3187" s="227"/>
      <c r="J3187" s="228"/>
      <c r="K3187" s="227"/>
      <c r="L3187" s="227"/>
      <c r="M3187" s="229"/>
      <c r="N3187" s="581"/>
      <c r="O3187" s="227"/>
      <c r="P3187" s="581"/>
      <c r="Q3187" s="227"/>
      <c r="R3187" s="227"/>
      <c r="S3187" s="227"/>
      <c r="T3187" s="227"/>
      <c r="U3187" s="227"/>
      <c r="V3187" s="227"/>
      <c r="W3187" s="227"/>
      <c r="X3187" s="227"/>
      <c r="Y3187" s="227"/>
      <c r="Z3187" s="227"/>
      <c r="AA3187" s="227"/>
      <c r="AB3187" s="227"/>
      <c r="AC3187" s="227"/>
    </row>
    <row r="3188" spans="2:29">
      <c r="B3188" s="66" t="e">
        <f>LEFT(VLOOKUP(K3188,'TCon08 al 2019-02-26'!$A$1:$H$68,6,0),6)</f>
        <v>#N/A</v>
      </c>
      <c r="C3188" s="66" t="e">
        <f t="shared" si="217"/>
        <v>#N/A</v>
      </c>
      <c r="D3188" s="66" t="e">
        <f>VLOOKUP(K3188,'TCon08 al 2019-02-26'!$A$1:$H$68,8,0)</f>
        <v>#N/A</v>
      </c>
      <c r="E3188" s="221">
        <f t="shared" si="218"/>
        <v>1900</v>
      </c>
      <c r="F3188" s="66">
        <f t="shared" si="213"/>
        <v>0</v>
      </c>
      <c r="G3188" s="10" t="str">
        <f t="shared" si="214"/>
        <v>19000</v>
      </c>
      <c r="H3188" s="227"/>
      <c r="I3188" s="227"/>
      <c r="J3188" s="228"/>
      <c r="K3188" s="227"/>
      <c r="L3188" s="227"/>
      <c r="M3188" s="229"/>
      <c r="N3188" s="581"/>
      <c r="O3188" s="227"/>
      <c r="P3188" s="581"/>
      <c r="Q3188" s="227"/>
      <c r="R3188" s="227"/>
      <c r="S3188" s="227"/>
      <c r="T3188" s="227"/>
      <c r="U3188" s="227"/>
      <c r="V3188" s="227"/>
      <c r="W3188" s="227"/>
      <c r="X3188" s="227"/>
      <c r="Y3188" s="227"/>
      <c r="Z3188" s="227"/>
      <c r="AA3188" s="227"/>
      <c r="AB3188" s="227"/>
      <c r="AC3188" s="227"/>
    </row>
    <row r="3189" spans="2:29">
      <c r="B3189" s="66" t="e">
        <f>LEFT(VLOOKUP(K3189,'TCon08 al 2019-02-26'!$A$1:$H$68,6,0),6)</f>
        <v>#N/A</v>
      </c>
      <c r="C3189" s="66" t="e">
        <f t="shared" si="217"/>
        <v>#N/A</v>
      </c>
      <c r="D3189" s="66" t="e">
        <f>VLOOKUP(K3189,'TCon08 al 2019-02-26'!$A$1:$H$68,8,0)</f>
        <v>#N/A</v>
      </c>
      <c r="E3189" s="221">
        <f t="shared" si="218"/>
        <v>1900</v>
      </c>
      <c r="F3189" s="66">
        <f t="shared" si="213"/>
        <v>0</v>
      </c>
      <c r="G3189" s="10" t="str">
        <f t="shared" si="214"/>
        <v>19000</v>
      </c>
      <c r="H3189" s="227"/>
      <c r="I3189" s="227"/>
      <c r="J3189" s="228"/>
      <c r="K3189" s="227"/>
      <c r="L3189" s="227"/>
      <c r="M3189" s="229"/>
      <c r="N3189" s="581"/>
      <c r="O3189" s="227"/>
      <c r="P3189" s="581"/>
      <c r="Q3189" s="227"/>
      <c r="R3189" s="227"/>
      <c r="S3189" s="227"/>
      <c r="T3189" s="227"/>
      <c r="U3189" s="227"/>
      <c r="V3189" s="227"/>
      <c r="W3189" s="227"/>
      <c r="X3189" s="227"/>
      <c r="Y3189" s="227"/>
      <c r="Z3189" s="227"/>
      <c r="AA3189" s="227"/>
      <c r="AB3189" s="227"/>
      <c r="AC3189" s="227"/>
    </row>
    <row r="3190" spans="2:29">
      <c r="B3190" s="66" t="e">
        <f>LEFT(VLOOKUP(K3190,'TCon08 al 2019-02-26'!$A$1:$H$68,6,0),6)</f>
        <v>#N/A</v>
      </c>
      <c r="C3190" s="66" t="e">
        <f t="shared" si="217"/>
        <v>#N/A</v>
      </c>
      <c r="D3190" s="66" t="e">
        <f>VLOOKUP(K3190,'TCon08 al 2019-02-26'!$A$1:$H$68,8,0)</f>
        <v>#N/A</v>
      </c>
      <c r="E3190" s="221">
        <f t="shared" si="218"/>
        <v>1900</v>
      </c>
      <c r="F3190" s="66">
        <f t="shared" si="213"/>
        <v>0</v>
      </c>
      <c r="G3190" s="10" t="str">
        <f t="shared" si="214"/>
        <v>19000</v>
      </c>
      <c r="H3190" s="227"/>
      <c r="I3190" s="227"/>
      <c r="J3190" s="228"/>
      <c r="K3190" s="227"/>
      <c r="L3190" s="227"/>
      <c r="M3190" s="229"/>
      <c r="N3190" s="581"/>
      <c r="O3190" s="227"/>
      <c r="P3190" s="581"/>
      <c r="Q3190" s="227"/>
      <c r="R3190" s="227"/>
      <c r="S3190" s="227"/>
      <c r="T3190" s="227"/>
      <c r="U3190" s="227"/>
      <c r="V3190" s="227"/>
      <c r="W3190" s="227"/>
      <c r="X3190" s="227"/>
      <c r="Y3190" s="227"/>
      <c r="Z3190" s="227"/>
      <c r="AA3190" s="227"/>
      <c r="AB3190" s="227"/>
      <c r="AC3190" s="227"/>
    </row>
    <row r="3191" spans="2:29">
      <c r="B3191" s="66" t="e">
        <f>LEFT(VLOOKUP(K3191,'TCon08 al 2019-02-26'!$A$1:$H$68,6,0),6)</f>
        <v>#N/A</v>
      </c>
      <c r="C3191" s="66" t="e">
        <f t="shared" si="217"/>
        <v>#N/A</v>
      </c>
      <c r="D3191" s="66" t="e">
        <f>VLOOKUP(K3191,'TCon08 al 2019-02-26'!$A$1:$H$68,8,0)</f>
        <v>#N/A</v>
      </c>
      <c r="E3191" s="221">
        <f t="shared" si="218"/>
        <v>1900</v>
      </c>
      <c r="F3191" s="66">
        <f t="shared" si="213"/>
        <v>0</v>
      </c>
      <c r="G3191" s="10" t="str">
        <f t="shared" si="214"/>
        <v>19000</v>
      </c>
      <c r="H3191" s="227"/>
      <c r="I3191" s="227"/>
      <c r="J3191" s="228"/>
      <c r="K3191" s="227"/>
      <c r="L3191" s="227"/>
      <c r="M3191" s="229"/>
      <c r="N3191" s="581"/>
      <c r="O3191" s="227"/>
      <c r="P3191" s="581"/>
      <c r="Q3191" s="227"/>
      <c r="R3191" s="227"/>
      <c r="S3191" s="227"/>
      <c r="T3191" s="227"/>
      <c r="U3191" s="227"/>
      <c r="V3191" s="227"/>
      <c r="W3191" s="227"/>
      <c r="X3191" s="227"/>
      <c r="Y3191" s="227"/>
      <c r="Z3191" s="227"/>
      <c r="AA3191" s="227"/>
      <c r="AB3191" s="227"/>
      <c r="AC3191" s="227"/>
    </row>
    <row r="3192" spans="2:29">
      <c r="B3192" s="66" t="e">
        <f>LEFT(VLOOKUP(K3192,'TCon08 al 2019-02-26'!$A$1:$H$68,6,0),6)</f>
        <v>#N/A</v>
      </c>
      <c r="C3192" s="66" t="e">
        <f t="shared" si="217"/>
        <v>#N/A</v>
      </c>
      <c r="D3192" s="66" t="e">
        <f>VLOOKUP(K3192,'TCon08 al 2019-02-26'!$A$1:$H$68,8,0)</f>
        <v>#N/A</v>
      </c>
      <c r="E3192" s="221">
        <f t="shared" si="218"/>
        <v>1900</v>
      </c>
      <c r="F3192" s="66">
        <f t="shared" si="213"/>
        <v>0</v>
      </c>
      <c r="G3192" s="10" t="str">
        <f t="shared" si="214"/>
        <v>19000</v>
      </c>
      <c r="H3192" s="227"/>
      <c r="I3192" s="227"/>
      <c r="J3192" s="228"/>
      <c r="K3192" s="227"/>
      <c r="L3192" s="227"/>
      <c r="M3192" s="229"/>
      <c r="N3192" s="581"/>
      <c r="O3192" s="227"/>
      <c r="P3192" s="581"/>
      <c r="Q3192" s="227"/>
      <c r="R3192" s="227"/>
      <c r="S3192" s="227"/>
      <c r="T3192" s="227"/>
      <c r="U3192" s="227"/>
      <c r="V3192" s="227"/>
      <c r="W3192" s="227"/>
      <c r="X3192" s="227"/>
      <c r="Y3192" s="227"/>
      <c r="Z3192" s="227"/>
      <c r="AA3192" s="227"/>
      <c r="AB3192" s="227"/>
      <c r="AC3192" s="227"/>
    </row>
    <row r="3193" spans="2:29">
      <c r="B3193" s="66" t="e">
        <f>LEFT(VLOOKUP(K3193,'TCon08 al 2019-02-26'!$A$1:$H$68,6,0),6)</f>
        <v>#N/A</v>
      </c>
      <c r="C3193" s="66" t="e">
        <f t="shared" si="217"/>
        <v>#N/A</v>
      </c>
      <c r="D3193" s="66" t="e">
        <f>VLOOKUP(K3193,'TCon08 al 2019-02-26'!$A$1:$H$68,8,0)</f>
        <v>#N/A</v>
      </c>
      <c r="E3193" s="221">
        <f t="shared" si="218"/>
        <v>1900</v>
      </c>
      <c r="F3193" s="66">
        <f t="shared" si="213"/>
        <v>0</v>
      </c>
      <c r="G3193" s="10" t="str">
        <f t="shared" si="214"/>
        <v>19000</v>
      </c>
      <c r="H3193" s="227"/>
      <c r="I3193" s="227"/>
      <c r="J3193" s="228"/>
      <c r="K3193" s="227"/>
      <c r="L3193" s="227"/>
      <c r="M3193" s="229"/>
      <c r="N3193" s="581"/>
      <c r="O3193" s="227"/>
      <c r="P3193" s="581"/>
      <c r="Q3193" s="227"/>
      <c r="R3193" s="227"/>
      <c r="S3193" s="227"/>
      <c r="T3193" s="227"/>
      <c r="U3193" s="227"/>
      <c r="V3193" s="227"/>
      <c r="W3193" s="227"/>
      <c r="X3193" s="227"/>
      <c r="Y3193" s="227"/>
      <c r="Z3193" s="227"/>
      <c r="AA3193" s="227"/>
      <c r="AB3193" s="227"/>
      <c r="AC3193" s="227"/>
    </row>
    <row r="3194" spans="2:29">
      <c r="B3194" s="66" t="e">
        <f>LEFT(VLOOKUP(K3194,'TCon08 al 2019-02-26'!$A$1:$H$68,6,0),6)</f>
        <v>#N/A</v>
      </c>
      <c r="C3194" s="66" t="e">
        <f t="shared" si="217"/>
        <v>#N/A</v>
      </c>
      <c r="D3194" s="66" t="e">
        <f>VLOOKUP(K3194,'TCon08 al 2019-02-26'!$A$1:$H$68,8,0)</f>
        <v>#N/A</v>
      </c>
      <c r="E3194" s="221">
        <f t="shared" si="218"/>
        <v>1900</v>
      </c>
      <c r="F3194" s="66">
        <f t="shared" si="213"/>
        <v>0</v>
      </c>
      <c r="G3194" s="10" t="str">
        <f t="shared" si="214"/>
        <v>19000</v>
      </c>
      <c r="H3194" s="227"/>
      <c r="I3194" s="227"/>
      <c r="J3194" s="228"/>
      <c r="K3194" s="227"/>
      <c r="L3194" s="227"/>
      <c r="M3194" s="229"/>
      <c r="N3194" s="581"/>
      <c r="O3194" s="227"/>
      <c r="P3194" s="581"/>
      <c r="Q3194" s="227"/>
      <c r="R3194" s="227"/>
      <c r="S3194" s="227"/>
      <c r="T3194" s="227"/>
      <c r="U3194" s="227"/>
      <c r="V3194" s="227"/>
      <c r="W3194" s="227"/>
      <c r="X3194" s="227"/>
      <c r="Y3194" s="227"/>
      <c r="Z3194" s="227"/>
      <c r="AA3194" s="227"/>
      <c r="AB3194" s="227"/>
      <c r="AC3194" s="227"/>
    </row>
    <row r="3195" spans="2:29">
      <c r="B3195" s="66" t="e">
        <f>LEFT(VLOOKUP(K3195,'TCon08 al 2019-02-26'!$A$1:$H$68,6,0),6)</f>
        <v>#N/A</v>
      </c>
      <c r="C3195" s="66" t="e">
        <f t="shared" si="217"/>
        <v>#N/A</v>
      </c>
      <c r="D3195" s="66" t="e">
        <f>VLOOKUP(K3195,'TCon08 al 2019-02-26'!$A$1:$H$68,8,0)</f>
        <v>#N/A</v>
      </c>
      <c r="E3195" s="221">
        <f t="shared" si="218"/>
        <v>1900</v>
      </c>
      <c r="F3195" s="66">
        <f t="shared" si="213"/>
        <v>0</v>
      </c>
      <c r="G3195" s="10" t="str">
        <f t="shared" si="214"/>
        <v>19000</v>
      </c>
      <c r="H3195" s="227"/>
      <c r="I3195" s="227"/>
      <c r="J3195" s="228"/>
      <c r="K3195" s="227"/>
      <c r="L3195" s="227"/>
      <c r="M3195" s="229"/>
      <c r="N3195" s="581"/>
      <c r="O3195" s="227"/>
      <c r="P3195" s="581"/>
      <c r="Q3195" s="227"/>
      <c r="R3195" s="227"/>
      <c r="S3195" s="227"/>
      <c r="T3195" s="227"/>
      <c r="U3195" s="227"/>
      <c r="V3195" s="227"/>
      <c r="W3195" s="227"/>
      <c r="X3195" s="227"/>
      <c r="Y3195" s="227"/>
      <c r="Z3195" s="227"/>
      <c r="AA3195" s="227"/>
      <c r="AB3195" s="227"/>
      <c r="AC3195" s="227"/>
    </row>
    <row r="3196" spans="2:29">
      <c r="B3196" s="66" t="e">
        <f>LEFT(VLOOKUP(K3196,'TCon08 al 2019-02-26'!$A$1:$H$68,6,0),6)</f>
        <v>#N/A</v>
      </c>
      <c r="C3196" s="66" t="e">
        <f t="shared" si="217"/>
        <v>#N/A</v>
      </c>
      <c r="D3196" s="66" t="e">
        <f>VLOOKUP(K3196,'TCon08 al 2019-02-26'!$A$1:$H$68,8,0)</f>
        <v>#N/A</v>
      </c>
      <c r="E3196" s="221">
        <f t="shared" si="218"/>
        <v>1900</v>
      </c>
      <c r="F3196" s="66">
        <f t="shared" si="213"/>
        <v>0</v>
      </c>
      <c r="G3196" s="10" t="str">
        <f t="shared" si="214"/>
        <v>19000</v>
      </c>
      <c r="H3196" s="227"/>
      <c r="I3196" s="227"/>
      <c r="J3196" s="228"/>
      <c r="K3196" s="227"/>
      <c r="L3196" s="227"/>
      <c r="M3196" s="229"/>
      <c r="N3196" s="581"/>
      <c r="O3196" s="227"/>
      <c r="P3196" s="581"/>
      <c r="Q3196" s="227"/>
      <c r="R3196" s="227"/>
      <c r="S3196" s="227"/>
      <c r="T3196" s="227"/>
      <c r="U3196" s="227"/>
      <c r="V3196" s="227"/>
      <c r="W3196" s="227"/>
      <c r="X3196" s="227"/>
      <c r="Y3196" s="227"/>
      <c r="Z3196" s="227"/>
      <c r="AA3196" s="227"/>
      <c r="AB3196" s="227"/>
      <c r="AC3196" s="227"/>
    </row>
    <row r="3197" spans="2:29">
      <c r="B3197" s="66" t="e">
        <f>LEFT(VLOOKUP(K3197,'TCon08 al 2019-02-26'!$A$1:$H$68,6,0),6)</f>
        <v>#N/A</v>
      </c>
      <c r="C3197" s="66" t="e">
        <f t="shared" si="217"/>
        <v>#N/A</v>
      </c>
      <c r="D3197" s="66" t="e">
        <f>VLOOKUP(K3197,'TCon08 al 2019-02-26'!$A$1:$H$68,8,0)</f>
        <v>#N/A</v>
      </c>
      <c r="E3197" s="221">
        <f t="shared" si="218"/>
        <v>1900</v>
      </c>
      <c r="F3197" s="66">
        <f t="shared" si="213"/>
        <v>0</v>
      </c>
      <c r="G3197" s="10" t="str">
        <f t="shared" si="214"/>
        <v>19000</v>
      </c>
      <c r="H3197" s="227"/>
      <c r="I3197" s="227"/>
      <c r="J3197" s="228"/>
      <c r="K3197" s="227"/>
      <c r="L3197" s="227"/>
      <c r="M3197" s="229"/>
      <c r="N3197" s="581"/>
      <c r="O3197" s="227"/>
      <c r="P3197" s="581"/>
      <c r="Q3197" s="227"/>
      <c r="R3197" s="227"/>
      <c r="S3197" s="227"/>
      <c r="T3197" s="227"/>
      <c r="U3197" s="227"/>
      <c r="V3197" s="227"/>
      <c r="W3197" s="227"/>
      <c r="X3197" s="227"/>
      <c r="Y3197" s="227"/>
      <c r="Z3197" s="227"/>
      <c r="AA3197" s="227"/>
      <c r="AB3197" s="227"/>
      <c r="AC3197" s="227"/>
    </row>
    <row r="3198" spans="2:29">
      <c r="B3198" s="66" t="e">
        <f>LEFT(VLOOKUP(K3198,'TCon08 al 2019-02-26'!$A$1:$H$68,6,0),6)</f>
        <v>#N/A</v>
      </c>
      <c r="C3198" s="66" t="e">
        <f t="shared" si="217"/>
        <v>#N/A</v>
      </c>
      <c r="D3198" s="66" t="e">
        <f>VLOOKUP(K3198,'TCon08 al 2019-02-26'!$A$1:$H$68,8,0)</f>
        <v>#N/A</v>
      </c>
      <c r="E3198" s="221">
        <f t="shared" si="218"/>
        <v>1900</v>
      </c>
      <c r="F3198" s="66">
        <f t="shared" si="213"/>
        <v>0</v>
      </c>
      <c r="G3198" s="10" t="str">
        <f t="shared" si="214"/>
        <v>19000</v>
      </c>
      <c r="H3198" s="227"/>
      <c r="I3198" s="227"/>
      <c r="J3198" s="228"/>
      <c r="K3198" s="227"/>
      <c r="L3198" s="227"/>
      <c r="M3198" s="229"/>
      <c r="N3198" s="581"/>
      <c r="O3198" s="227"/>
      <c r="P3198" s="581"/>
      <c r="Q3198" s="227"/>
      <c r="R3198" s="227"/>
      <c r="S3198" s="227"/>
      <c r="T3198" s="227"/>
      <c r="U3198" s="227"/>
      <c r="V3198" s="227"/>
      <c r="W3198" s="227"/>
      <c r="X3198" s="227"/>
      <c r="Y3198" s="227"/>
      <c r="Z3198" s="227"/>
      <c r="AA3198" s="227"/>
      <c r="AB3198" s="227"/>
      <c r="AC3198" s="227"/>
    </row>
    <row r="3199" spans="2:29">
      <c r="B3199" s="66" t="e">
        <f>LEFT(VLOOKUP(K3199,'TCon08 al 2019-02-26'!$A$1:$H$68,6,0),6)</f>
        <v>#N/A</v>
      </c>
      <c r="C3199" s="66" t="e">
        <f t="shared" si="217"/>
        <v>#N/A</v>
      </c>
      <c r="D3199" s="66" t="e">
        <f>VLOOKUP(K3199,'TCon08 al 2019-02-26'!$A$1:$H$68,8,0)</f>
        <v>#N/A</v>
      </c>
      <c r="E3199" s="221">
        <f t="shared" si="218"/>
        <v>1900</v>
      </c>
      <c r="F3199" s="66">
        <f t="shared" si="213"/>
        <v>0</v>
      </c>
      <c r="G3199" s="10" t="str">
        <f t="shared" si="214"/>
        <v>19000</v>
      </c>
      <c r="H3199" s="227"/>
      <c r="I3199" s="227"/>
      <c r="J3199" s="228"/>
      <c r="K3199" s="227"/>
      <c r="L3199" s="227"/>
      <c r="M3199" s="229"/>
      <c r="N3199" s="581"/>
      <c r="O3199" s="227"/>
      <c r="P3199" s="581"/>
      <c r="Q3199" s="227"/>
      <c r="R3199" s="227"/>
      <c r="S3199" s="227"/>
      <c r="T3199" s="227"/>
      <c r="U3199" s="227"/>
      <c r="V3199" s="227"/>
      <c r="W3199" s="227"/>
      <c r="X3199" s="227"/>
      <c r="Y3199" s="227"/>
      <c r="Z3199" s="227"/>
      <c r="AA3199" s="227"/>
      <c r="AB3199" s="227"/>
      <c r="AC3199" s="227"/>
    </row>
    <row r="3200" spans="2:29">
      <c r="B3200" s="66" t="e">
        <f>LEFT(VLOOKUP(K3200,'TCon08 al 2019-02-26'!$A$1:$H$68,6,0),6)</f>
        <v>#N/A</v>
      </c>
      <c r="C3200" s="66" t="e">
        <f t="shared" si="217"/>
        <v>#N/A</v>
      </c>
      <c r="D3200" s="66" t="e">
        <f>VLOOKUP(K3200,'TCon08 al 2019-02-26'!$A$1:$H$68,8,0)</f>
        <v>#N/A</v>
      </c>
      <c r="E3200" s="221">
        <f t="shared" si="218"/>
        <v>1900</v>
      </c>
      <c r="F3200" s="66">
        <f t="shared" si="213"/>
        <v>0</v>
      </c>
      <c r="G3200" s="10" t="str">
        <f t="shared" si="214"/>
        <v>19000</v>
      </c>
      <c r="H3200" s="227"/>
      <c r="I3200" s="227"/>
      <c r="J3200" s="228"/>
      <c r="K3200" s="227"/>
      <c r="L3200" s="227"/>
      <c r="M3200" s="229"/>
      <c r="N3200" s="581"/>
      <c r="O3200" s="227"/>
      <c r="P3200" s="581"/>
      <c r="Q3200" s="227"/>
      <c r="R3200" s="227"/>
      <c r="S3200" s="227"/>
      <c r="T3200" s="227"/>
      <c r="U3200" s="227"/>
      <c r="V3200" s="227"/>
      <c r="W3200" s="227"/>
      <c r="X3200" s="227"/>
      <c r="Y3200" s="227"/>
      <c r="Z3200" s="227"/>
      <c r="AA3200" s="227"/>
      <c r="AB3200" s="227"/>
      <c r="AC3200" s="227"/>
    </row>
    <row r="3201" spans="2:29">
      <c r="B3201" s="66" t="e">
        <f>LEFT(VLOOKUP(K3201,'TCon08 al 2019-02-26'!$A$1:$H$68,6,0),6)</f>
        <v>#N/A</v>
      </c>
      <c r="C3201" s="66" t="e">
        <f t="shared" si="217"/>
        <v>#N/A</v>
      </c>
      <c r="D3201" s="66" t="e">
        <f>VLOOKUP(K3201,'TCon08 al 2019-02-26'!$A$1:$H$68,8,0)</f>
        <v>#N/A</v>
      </c>
      <c r="E3201" s="221">
        <f t="shared" si="218"/>
        <v>1900</v>
      </c>
      <c r="F3201" s="66">
        <f t="shared" si="213"/>
        <v>0</v>
      </c>
      <c r="G3201" s="10" t="str">
        <f t="shared" si="214"/>
        <v>19000</v>
      </c>
      <c r="H3201" s="227"/>
      <c r="I3201" s="227"/>
      <c r="J3201" s="228"/>
      <c r="K3201" s="227"/>
      <c r="L3201" s="227"/>
      <c r="M3201" s="229"/>
      <c r="N3201" s="581"/>
      <c r="O3201" s="227"/>
      <c r="P3201" s="581"/>
      <c r="Q3201" s="227"/>
      <c r="R3201" s="227"/>
      <c r="S3201" s="227"/>
      <c r="T3201" s="227"/>
      <c r="U3201" s="227"/>
      <c r="V3201" s="227"/>
      <c r="W3201" s="227"/>
      <c r="X3201" s="227"/>
      <c r="Y3201" s="227"/>
      <c r="Z3201" s="227"/>
      <c r="AA3201" s="227"/>
      <c r="AB3201" s="227"/>
      <c r="AC3201" s="227"/>
    </row>
    <row r="3202" spans="2:29">
      <c r="B3202" s="66" t="e">
        <f>LEFT(VLOOKUP(K3202,'TCon08 al 2019-02-26'!$A$1:$H$68,6,0),6)</f>
        <v>#N/A</v>
      </c>
      <c r="C3202" s="66" t="e">
        <f t="shared" si="217"/>
        <v>#N/A</v>
      </c>
      <c r="D3202" s="66" t="e">
        <f>VLOOKUP(K3202,'TCon08 al 2019-02-26'!$A$1:$H$68,8,0)</f>
        <v>#N/A</v>
      </c>
      <c r="E3202" s="221">
        <f t="shared" si="218"/>
        <v>1900</v>
      </c>
      <c r="F3202" s="66">
        <f t="shared" si="213"/>
        <v>0</v>
      </c>
      <c r="G3202" s="10" t="str">
        <f t="shared" si="214"/>
        <v>19000</v>
      </c>
      <c r="H3202" s="227"/>
      <c r="I3202" s="227"/>
      <c r="J3202" s="228"/>
      <c r="K3202" s="227"/>
      <c r="L3202" s="227"/>
      <c r="M3202" s="229"/>
      <c r="N3202" s="581"/>
      <c r="O3202" s="227"/>
      <c r="P3202" s="581"/>
      <c r="Q3202" s="227"/>
      <c r="R3202" s="227"/>
      <c r="S3202" s="227"/>
      <c r="T3202" s="227"/>
      <c r="U3202" s="227"/>
      <c r="V3202" s="227"/>
      <c r="W3202" s="227"/>
      <c r="X3202" s="227"/>
      <c r="Y3202" s="227"/>
      <c r="Z3202" s="227"/>
      <c r="AA3202" s="227"/>
      <c r="AB3202" s="227"/>
      <c r="AC3202" s="227"/>
    </row>
    <row r="3203" spans="2:29">
      <c r="B3203" s="66" t="e">
        <f>LEFT(VLOOKUP(K3203,'TCon08 al 2019-02-26'!$A$1:$H$68,6,0),6)</f>
        <v>#N/A</v>
      </c>
      <c r="C3203" s="66" t="e">
        <f t="shared" si="217"/>
        <v>#N/A</v>
      </c>
      <c r="D3203" s="66" t="e">
        <f>VLOOKUP(K3203,'TCon08 al 2019-02-26'!$A$1:$H$68,8,0)</f>
        <v>#N/A</v>
      </c>
      <c r="E3203" s="221">
        <f t="shared" si="218"/>
        <v>1900</v>
      </c>
      <c r="F3203" s="66">
        <f t="shared" si="213"/>
        <v>0</v>
      </c>
      <c r="G3203" s="10" t="str">
        <f t="shared" si="214"/>
        <v>19000</v>
      </c>
      <c r="H3203" s="227"/>
      <c r="I3203" s="227"/>
      <c r="J3203" s="228"/>
      <c r="K3203" s="227"/>
      <c r="L3203" s="227"/>
      <c r="M3203" s="229"/>
      <c r="N3203" s="581"/>
      <c r="O3203" s="227"/>
      <c r="P3203" s="581"/>
      <c r="Q3203" s="227"/>
      <c r="R3203" s="227"/>
      <c r="S3203" s="227"/>
      <c r="T3203" s="227"/>
      <c r="U3203" s="227"/>
      <c r="V3203" s="227"/>
      <c r="W3203" s="227"/>
      <c r="X3203" s="227"/>
      <c r="Y3203" s="227"/>
      <c r="Z3203" s="227"/>
      <c r="AA3203" s="227"/>
      <c r="AB3203" s="227"/>
      <c r="AC3203" s="227"/>
    </row>
    <row r="3204" spans="2:29">
      <c r="B3204" s="66" t="e">
        <f>LEFT(VLOOKUP(K3204,'TCon08 al 2019-02-26'!$A$1:$H$68,6,0),6)</f>
        <v>#N/A</v>
      </c>
      <c r="C3204" s="66" t="e">
        <f t="shared" si="217"/>
        <v>#N/A</v>
      </c>
      <c r="D3204" s="66" t="e">
        <f>VLOOKUP(K3204,'TCon08 al 2019-02-26'!$A$1:$H$68,8,0)</f>
        <v>#N/A</v>
      </c>
      <c r="E3204" s="221">
        <f t="shared" si="218"/>
        <v>1900</v>
      </c>
      <c r="F3204" s="66">
        <f t="shared" si="213"/>
        <v>0</v>
      </c>
      <c r="G3204" s="10" t="str">
        <f t="shared" si="214"/>
        <v>19000</v>
      </c>
      <c r="H3204" s="227"/>
      <c r="I3204" s="227"/>
      <c r="J3204" s="228"/>
      <c r="K3204" s="227"/>
      <c r="L3204" s="227"/>
      <c r="M3204" s="229"/>
      <c r="N3204" s="581"/>
      <c r="O3204" s="227"/>
      <c r="P3204" s="581"/>
      <c r="Q3204" s="227"/>
      <c r="R3204" s="227"/>
      <c r="S3204" s="227"/>
      <c r="T3204" s="227"/>
      <c r="U3204" s="227"/>
      <c r="V3204" s="227"/>
      <c r="W3204" s="227"/>
      <c r="X3204" s="227"/>
      <c r="Y3204" s="227"/>
      <c r="Z3204" s="227"/>
      <c r="AA3204" s="227"/>
      <c r="AB3204" s="227"/>
      <c r="AC3204" s="227"/>
    </row>
    <row r="3205" spans="2:29">
      <c r="B3205" s="66" t="e">
        <f>LEFT(VLOOKUP(K3205,'TCon08 al 2019-02-26'!$A$1:$H$68,6,0),6)</f>
        <v>#N/A</v>
      </c>
      <c r="C3205" s="66" t="e">
        <f t="shared" si="217"/>
        <v>#N/A</v>
      </c>
      <c r="D3205" s="66" t="e">
        <f>VLOOKUP(K3205,'TCon08 al 2019-02-26'!$A$1:$H$68,8,0)</f>
        <v>#N/A</v>
      </c>
      <c r="E3205" s="221">
        <f t="shared" si="218"/>
        <v>1900</v>
      </c>
      <c r="F3205" s="66">
        <f t="shared" ref="F3205:F3268" si="219">+IF(J3205=0,0,MONTH(J3205))</f>
        <v>0</v>
      </c>
      <c r="G3205" s="10" t="str">
        <f t="shared" ref="G3205:G3268" si="220">+E3205&amp;F3205</f>
        <v>19000</v>
      </c>
      <c r="H3205" s="227"/>
      <c r="I3205" s="227"/>
      <c r="J3205" s="228"/>
      <c r="K3205" s="227"/>
      <c r="L3205" s="227"/>
      <c r="M3205" s="229"/>
      <c r="N3205" s="581"/>
      <c r="O3205" s="227"/>
      <c r="P3205" s="581"/>
      <c r="Q3205" s="227"/>
      <c r="R3205" s="227"/>
      <c r="S3205" s="227"/>
      <c r="T3205" s="227"/>
      <c r="U3205" s="227"/>
      <c r="V3205" s="227"/>
      <c r="W3205" s="227"/>
      <c r="X3205" s="227"/>
      <c r="Y3205" s="227"/>
      <c r="Z3205" s="227"/>
      <c r="AA3205" s="227"/>
      <c r="AB3205" s="227"/>
      <c r="AC3205" s="227"/>
    </row>
    <row r="3206" spans="2:29">
      <c r="B3206" s="66" t="e">
        <f>LEFT(VLOOKUP(K3206,'TCon08 al 2019-02-26'!$A$1:$H$68,6,0),6)</f>
        <v>#N/A</v>
      </c>
      <c r="C3206" s="66" t="e">
        <f t="shared" si="217"/>
        <v>#N/A</v>
      </c>
      <c r="D3206" s="66" t="e">
        <f>VLOOKUP(K3206,'TCon08 al 2019-02-26'!$A$1:$H$68,8,0)</f>
        <v>#N/A</v>
      </c>
      <c r="E3206" s="221">
        <f t="shared" si="218"/>
        <v>1900</v>
      </c>
      <c r="F3206" s="66">
        <f t="shared" si="219"/>
        <v>0</v>
      </c>
      <c r="G3206" s="10" t="str">
        <f t="shared" si="220"/>
        <v>19000</v>
      </c>
      <c r="H3206" s="227"/>
      <c r="I3206" s="227"/>
      <c r="J3206" s="228"/>
      <c r="K3206" s="227"/>
      <c r="L3206" s="227"/>
      <c r="M3206" s="229"/>
      <c r="N3206" s="581"/>
      <c r="O3206" s="227"/>
      <c r="P3206" s="581"/>
      <c r="Q3206" s="227"/>
      <c r="R3206" s="227"/>
      <c r="S3206" s="227"/>
      <c r="T3206" s="227"/>
      <c r="U3206" s="227"/>
      <c r="V3206" s="227"/>
      <c r="W3206" s="227"/>
      <c r="X3206" s="227"/>
      <c r="Y3206" s="227"/>
      <c r="Z3206" s="227"/>
      <c r="AA3206" s="227"/>
      <c r="AB3206" s="227"/>
      <c r="AC3206" s="227"/>
    </row>
    <row r="3207" spans="2:29">
      <c r="B3207" s="66" t="e">
        <f>LEFT(VLOOKUP(K3207,'TCon08 al 2019-02-26'!$A$1:$H$68,6,0),6)</f>
        <v>#N/A</v>
      </c>
      <c r="C3207" s="66" t="e">
        <f t="shared" si="217"/>
        <v>#N/A</v>
      </c>
      <c r="D3207" s="66" t="e">
        <f>VLOOKUP(K3207,'TCon08 al 2019-02-26'!$A$1:$H$68,8,0)</f>
        <v>#N/A</v>
      </c>
      <c r="E3207" s="221">
        <f t="shared" si="218"/>
        <v>1900</v>
      </c>
      <c r="F3207" s="66">
        <f t="shared" si="219"/>
        <v>0</v>
      </c>
      <c r="G3207" s="10" t="str">
        <f t="shared" si="220"/>
        <v>19000</v>
      </c>
      <c r="H3207" s="227"/>
      <c r="I3207" s="227"/>
      <c r="J3207" s="228"/>
      <c r="K3207" s="227"/>
      <c r="L3207" s="227"/>
      <c r="M3207" s="229"/>
      <c r="N3207" s="581"/>
      <c r="O3207" s="227"/>
      <c r="P3207" s="581"/>
      <c r="Q3207" s="227"/>
      <c r="R3207" s="227"/>
      <c r="S3207" s="227"/>
      <c r="T3207" s="227"/>
      <c r="U3207" s="227"/>
      <c r="V3207" s="227"/>
      <c r="W3207" s="227"/>
      <c r="X3207" s="227"/>
      <c r="Y3207" s="227"/>
      <c r="Z3207" s="227"/>
      <c r="AA3207" s="227"/>
      <c r="AB3207" s="227"/>
      <c r="AC3207" s="227"/>
    </row>
    <row r="3208" spans="2:29">
      <c r="B3208" s="66" t="e">
        <f>LEFT(VLOOKUP(K3208,'TCon08 al 2019-02-26'!$A$1:$H$68,6,0),6)</f>
        <v>#N/A</v>
      </c>
      <c r="C3208" s="66" t="e">
        <f t="shared" si="217"/>
        <v>#N/A</v>
      </c>
      <c r="D3208" s="66" t="e">
        <f>VLOOKUP(K3208,'TCon08 al 2019-02-26'!$A$1:$H$68,8,0)</f>
        <v>#N/A</v>
      </c>
      <c r="E3208" s="221">
        <f t="shared" si="218"/>
        <v>1900</v>
      </c>
      <c r="F3208" s="66">
        <f t="shared" si="219"/>
        <v>0</v>
      </c>
      <c r="G3208" s="10" t="str">
        <f t="shared" si="220"/>
        <v>19000</v>
      </c>
      <c r="H3208" s="227"/>
      <c r="I3208" s="227"/>
      <c r="J3208" s="228"/>
      <c r="K3208" s="227"/>
      <c r="L3208" s="227"/>
      <c r="M3208" s="229"/>
      <c r="N3208" s="581"/>
      <c r="O3208" s="227"/>
      <c r="P3208" s="581"/>
      <c r="Q3208" s="227"/>
      <c r="R3208" s="227"/>
      <c r="S3208" s="227"/>
      <c r="T3208" s="227"/>
      <c r="U3208" s="227"/>
      <c r="V3208" s="227"/>
      <c r="W3208" s="227"/>
      <c r="X3208" s="227"/>
      <c r="Y3208" s="227"/>
      <c r="Z3208" s="227"/>
      <c r="AA3208" s="227"/>
      <c r="AB3208" s="227"/>
      <c r="AC3208" s="227"/>
    </row>
    <row r="3209" spans="2:29">
      <c r="B3209" s="66" t="e">
        <f>LEFT(VLOOKUP(K3209,'TCon08 al 2019-02-26'!$A$1:$H$68,6,0),6)</f>
        <v>#N/A</v>
      </c>
      <c r="C3209" s="66" t="e">
        <f t="shared" si="217"/>
        <v>#N/A</v>
      </c>
      <c r="D3209" s="66" t="e">
        <f>VLOOKUP(K3209,'TCon08 al 2019-02-26'!$A$1:$H$68,8,0)</f>
        <v>#N/A</v>
      </c>
      <c r="E3209" s="221">
        <f t="shared" si="218"/>
        <v>1900</v>
      </c>
      <c r="F3209" s="66">
        <f t="shared" si="219"/>
        <v>0</v>
      </c>
      <c r="G3209" s="10" t="str">
        <f t="shared" si="220"/>
        <v>19000</v>
      </c>
      <c r="H3209" s="227"/>
      <c r="I3209" s="227"/>
      <c r="J3209" s="228"/>
      <c r="K3209" s="227"/>
      <c r="L3209" s="227"/>
      <c r="M3209" s="229"/>
      <c r="N3209" s="581"/>
      <c r="O3209" s="227"/>
      <c r="P3209" s="581"/>
      <c r="Q3209" s="227"/>
      <c r="R3209" s="227"/>
      <c r="S3209" s="227"/>
      <c r="T3209" s="227"/>
      <c r="U3209" s="227"/>
      <c r="V3209" s="227"/>
      <c r="W3209" s="227"/>
      <c r="X3209" s="227"/>
      <c r="Y3209" s="227"/>
      <c r="Z3209" s="227"/>
      <c r="AA3209" s="227"/>
      <c r="AB3209" s="227"/>
      <c r="AC3209" s="227"/>
    </row>
    <row r="3210" spans="2:29">
      <c r="B3210" s="66" t="e">
        <f>LEFT(VLOOKUP(K3210,'TCon08 al 2019-02-26'!$A$1:$H$68,6,0),6)</f>
        <v>#N/A</v>
      </c>
      <c r="C3210" s="66" t="e">
        <f t="shared" si="217"/>
        <v>#N/A</v>
      </c>
      <c r="D3210" s="66" t="e">
        <f>VLOOKUP(K3210,'TCon08 al 2019-02-26'!$A$1:$H$68,8,0)</f>
        <v>#N/A</v>
      </c>
      <c r="E3210" s="221">
        <f t="shared" si="218"/>
        <v>1900</v>
      </c>
      <c r="F3210" s="66">
        <f t="shared" si="219"/>
        <v>0</v>
      </c>
      <c r="G3210" s="10" t="str">
        <f t="shared" si="220"/>
        <v>19000</v>
      </c>
      <c r="H3210" s="227"/>
      <c r="I3210" s="227"/>
      <c r="J3210" s="228"/>
      <c r="K3210" s="227"/>
      <c r="L3210" s="227"/>
      <c r="M3210" s="229"/>
      <c r="N3210" s="581"/>
      <c r="O3210" s="227"/>
      <c r="P3210" s="581"/>
      <c r="Q3210" s="227"/>
      <c r="R3210" s="227"/>
      <c r="S3210" s="227"/>
      <c r="T3210" s="227"/>
      <c r="U3210" s="227"/>
      <c r="V3210" s="227"/>
      <c r="W3210" s="227"/>
      <c r="X3210" s="227"/>
      <c r="Y3210" s="227"/>
      <c r="Z3210" s="227"/>
      <c r="AA3210" s="227"/>
      <c r="AB3210" s="227"/>
      <c r="AC3210" s="227"/>
    </row>
    <row r="3211" spans="2:29">
      <c r="B3211" s="66" t="e">
        <f>LEFT(VLOOKUP(K3211,'TCon08 al 2019-02-26'!$A$1:$H$68,6,0),6)</f>
        <v>#N/A</v>
      </c>
      <c r="C3211" s="66" t="e">
        <f t="shared" si="217"/>
        <v>#N/A</v>
      </c>
      <c r="D3211" s="66" t="e">
        <f>VLOOKUP(K3211,'TCon08 al 2019-02-26'!$A$1:$H$68,8,0)</f>
        <v>#N/A</v>
      </c>
      <c r="E3211" s="221">
        <f t="shared" si="218"/>
        <v>1900</v>
      </c>
      <c r="F3211" s="66">
        <f t="shared" si="219"/>
        <v>0</v>
      </c>
      <c r="G3211" s="10" t="str">
        <f t="shared" si="220"/>
        <v>19000</v>
      </c>
      <c r="H3211" s="227"/>
      <c r="I3211" s="227"/>
      <c r="J3211" s="228"/>
      <c r="K3211" s="227"/>
      <c r="L3211" s="227"/>
      <c r="M3211" s="229"/>
      <c r="N3211" s="581"/>
      <c r="O3211" s="227"/>
      <c r="P3211" s="581"/>
      <c r="Q3211" s="227"/>
      <c r="R3211" s="227"/>
      <c r="S3211" s="227"/>
      <c r="T3211" s="227"/>
      <c r="U3211" s="227"/>
      <c r="V3211" s="227"/>
      <c r="W3211" s="227"/>
      <c r="X3211" s="227"/>
      <c r="Y3211" s="227"/>
      <c r="Z3211" s="227"/>
      <c r="AA3211" s="227"/>
      <c r="AB3211" s="227"/>
      <c r="AC3211" s="227"/>
    </row>
    <row r="3212" spans="2:29">
      <c r="B3212" s="66" t="e">
        <f>LEFT(VLOOKUP(K3212,'TCon08 al 2019-02-26'!$A$1:$H$68,6,0),6)</f>
        <v>#N/A</v>
      </c>
      <c r="C3212" s="66" t="e">
        <f t="shared" si="217"/>
        <v>#N/A</v>
      </c>
      <c r="D3212" s="66" t="e">
        <f>VLOOKUP(K3212,'TCon08 al 2019-02-26'!$A$1:$H$68,8,0)</f>
        <v>#N/A</v>
      </c>
      <c r="E3212" s="221">
        <f t="shared" si="218"/>
        <v>1900</v>
      </c>
      <c r="F3212" s="66">
        <f t="shared" si="219"/>
        <v>0</v>
      </c>
      <c r="G3212" s="10" t="str">
        <f t="shared" si="220"/>
        <v>19000</v>
      </c>
      <c r="H3212" s="227"/>
      <c r="I3212" s="227"/>
      <c r="J3212" s="228"/>
      <c r="K3212" s="227"/>
      <c r="L3212" s="227"/>
      <c r="M3212" s="229"/>
      <c r="N3212" s="581"/>
      <c r="O3212" s="227"/>
      <c r="P3212" s="581"/>
      <c r="Q3212" s="227"/>
      <c r="R3212" s="227"/>
      <c r="S3212" s="227"/>
      <c r="T3212" s="227"/>
      <c r="U3212" s="227"/>
      <c r="V3212" s="227"/>
      <c r="W3212" s="227"/>
      <c r="X3212" s="227"/>
      <c r="Y3212" s="227"/>
      <c r="Z3212" s="227"/>
      <c r="AA3212" s="227"/>
      <c r="AB3212" s="227"/>
      <c r="AC3212" s="227"/>
    </row>
    <row r="3213" spans="2:29">
      <c r="B3213" s="66" t="e">
        <f>LEFT(VLOOKUP(K3213,'TCon08 al 2019-02-26'!$A$1:$H$68,6,0),6)</f>
        <v>#N/A</v>
      </c>
      <c r="C3213" s="66" t="e">
        <f t="shared" si="217"/>
        <v>#N/A</v>
      </c>
      <c r="D3213" s="66" t="e">
        <f>VLOOKUP(K3213,'TCon08 al 2019-02-26'!$A$1:$H$68,8,0)</f>
        <v>#N/A</v>
      </c>
      <c r="E3213" s="221">
        <f t="shared" si="218"/>
        <v>1900</v>
      </c>
      <c r="F3213" s="66">
        <f t="shared" si="219"/>
        <v>0</v>
      </c>
      <c r="G3213" s="10" t="str">
        <f t="shared" si="220"/>
        <v>19000</v>
      </c>
      <c r="H3213" s="227"/>
      <c r="I3213" s="227"/>
      <c r="J3213" s="228"/>
      <c r="K3213" s="227"/>
      <c r="L3213" s="227"/>
      <c r="M3213" s="229"/>
      <c r="N3213" s="581"/>
      <c r="O3213" s="227"/>
      <c r="P3213" s="581"/>
      <c r="Q3213" s="227"/>
      <c r="R3213" s="227"/>
      <c r="S3213" s="227"/>
      <c r="T3213" s="227"/>
      <c r="U3213" s="227"/>
      <c r="V3213" s="227"/>
      <c r="W3213" s="227"/>
      <c r="X3213" s="227"/>
      <c r="Y3213" s="227"/>
      <c r="Z3213" s="227"/>
      <c r="AA3213" s="227"/>
      <c r="AB3213" s="227"/>
      <c r="AC3213" s="227"/>
    </row>
    <row r="3214" spans="2:29">
      <c r="B3214" s="66" t="e">
        <f>LEFT(VLOOKUP(K3214,'TCon08 al 2019-02-26'!$A$1:$H$68,6,0),6)</f>
        <v>#N/A</v>
      </c>
      <c r="C3214" s="66" t="e">
        <f t="shared" si="217"/>
        <v>#N/A</v>
      </c>
      <c r="D3214" s="66" t="e">
        <f>VLOOKUP(K3214,'TCon08 al 2019-02-26'!$A$1:$H$68,8,0)</f>
        <v>#N/A</v>
      </c>
      <c r="E3214" s="221">
        <f t="shared" si="218"/>
        <v>1900</v>
      </c>
      <c r="F3214" s="66">
        <f t="shared" si="219"/>
        <v>0</v>
      </c>
      <c r="G3214" s="10" t="str">
        <f t="shared" si="220"/>
        <v>19000</v>
      </c>
      <c r="H3214" s="227"/>
      <c r="I3214" s="227"/>
      <c r="J3214" s="228"/>
      <c r="K3214" s="227"/>
      <c r="L3214" s="227"/>
      <c r="M3214" s="229"/>
      <c r="N3214" s="581"/>
      <c r="O3214" s="227"/>
      <c r="P3214" s="581"/>
      <c r="Q3214" s="227"/>
      <c r="R3214" s="227"/>
      <c r="S3214" s="227"/>
      <c r="T3214" s="227"/>
      <c r="U3214" s="227"/>
      <c r="V3214" s="227"/>
      <c r="W3214" s="227"/>
      <c r="X3214" s="227"/>
      <c r="Y3214" s="227"/>
      <c r="Z3214" s="227"/>
      <c r="AA3214" s="227"/>
      <c r="AB3214" s="227"/>
      <c r="AC3214" s="227"/>
    </row>
    <row r="3215" spans="2:29">
      <c r="B3215" s="66" t="e">
        <f>LEFT(VLOOKUP(K3215,'TCon08 al 2019-02-26'!$A$1:$H$68,6,0),6)</f>
        <v>#N/A</v>
      </c>
      <c r="C3215" s="66" t="e">
        <f t="shared" si="217"/>
        <v>#N/A</v>
      </c>
      <c r="D3215" s="66" t="e">
        <f>VLOOKUP(K3215,'TCon08 al 2019-02-26'!$A$1:$H$68,8,0)</f>
        <v>#N/A</v>
      </c>
      <c r="E3215" s="221">
        <f t="shared" si="218"/>
        <v>1900</v>
      </c>
      <c r="F3215" s="66">
        <f t="shared" si="219"/>
        <v>0</v>
      </c>
      <c r="G3215" s="10" t="str">
        <f t="shared" si="220"/>
        <v>19000</v>
      </c>
      <c r="H3215" s="227"/>
      <c r="I3215" s="227"/>
      <c r="J3215" s="228"/>
      <c r="K3215" s="227"/>
      <c r="L3215" s="227"/>
      <c r="M3215" s="229"/>
      <c r="N3215" s="581"/>
      <c r="O3215" s="227"/>
      <c r="P3215" s="581"/>
      <c r="Q3215" s="227"/>
      <c r="R3215" s="227"/>
      <c r="S3215" s="227"/>
      <c r="T3215" s="227"/>
      <c r="U3215" s="227"/>
      <c r="V3215" s="227"/>
      <c r="W3215" s="227"/>
      <c r="X3215" s="227"/>
      <c r="Y3215" s="227"/>
      <c r="Z3215" s="227"/>
      <c r="AA3215" s="227"/>
      <c r="AB3215" s="227"/>
      <c r="AC3215" s="227"/>
    </row>
    <row r="3216" spans="2:29">
      <c r="B3216" s="66" t="e">
        <f>LEFT(VLOOKUP(K3216,'TCon08 al 2019-02-26'!$A$1:$H$68,6,0),6)</f>
        <v>#N/A</v>
      </c>
      <c r="C3216" s="66" t="e">
        <f t="shared" si="217"/>
        <v>#N/A</v>
      </c>
      <c r="D3216" s="66" t="e">
        <f>VLOOKUP(K3216,'TCon08 al 2019-02-26'!$A$1:$H$68,8,0)</f>
        <v>#N/A</v>
      </c>
      <c r="E3216" s="221">
        <f t="shared" si="218"/>
        <v>1900</v>
      </c>
      <c r="F3216" s="66">
        <f t="shared" si="219"/>
        <v>0</v>
      </c>
      <c r="G3216" s="10" t="str">
        <f t="shared" si="220"/>
        <v>19000</v>
      </c>
      <c r="H3216" s="227"/>
      <c r="I3216" s="227"/>
      <c r="J3216" s="228"/>
      <c r="K3216" s="227"/>
      <c r="L3216" s="227"/>
      <c r="M3216" s="229"/>
      <c r="N3216" s="581"/>
      <c r="O3216" s="227"/>
      <c r="P3216" s="581"/>
      <c r="Q3216" s="227"/>
      <c r="R3216" s="227"/>
      <c r="S3216" s="227"/>
      <c r="T3216" s="227"/>
      <c r="U3216" s="227"/>
      <c r="V3216" s="227"/>
      <c r="W3216" s="227"/>
      <c r="X3216" s="227"/>
      <c r="Y3216" s="227"/>
      <c r="Z3216" s="227"/>
      <c r="AA3216" s="227"/>
      <c r="AB3216" s="227"/>
      <c r="AC3216" s="227"/>
    </row>
    <row r="3217" spans="2:29">
      <c r="B3217" s="66" t="e">
        <f>LEFT(VLOOKUP(K3217,'TCon08 al 2019-02-26'!$A$1:$H$68,6,0),6)</f>
        <v>#N/A</v>
      </c>
      <c r="C3217" s="66" t="e">
        <f t="shared" si="217"/>
        <v>#N/A</v>
      </c>
      <c r="D3217" s="66" t="e">
        <f>VLOOKUP(K3217,'TCon08 al 2019-02-26'!$A$1:$H$68,8,0)</f>
        <v>#N/A</v>
      </c>
      <c r="E3217" s="221">
        <f t="shared" si="218"/>
        <v>1900</v>
      </c>
      <c r="F3217" s="66">
        <f t="shared" si="219"/>
        <v>0</v>
      </c>
      <c r="G3217" s="10" t="str">
        <f t="shared" si="220"/>
        <v>19000</v>
      </c>
      <c r="H3217" s="227"/>
      <c r="I3217" s="227"/>
      <c r="J3217" s="228"/>
      <c r="K3217" s="227"/>
      <c r="L3217" s="227"/>
      <c r="M3217" s="229"/>
      <c r="N3217" s="581"/>
      <c r="O3217" s="227"/>
      <c r="P3217" s="581"/>
      <c r="Q3217" s="227"/>
      <c r="R3217" s="227"/>
      <c r="S3217" s="227"/>
      <c r="T3217" s="227"/>
      <c r="U3217" s="227"/>
      <c r="V3217" s="227"/>
      <c r="W3217" s="227"/>
      <c r="X3217" s="227"/>
      <c r="Y3217" s="227"/>
      <c r="Z3217" s="227"/>
      <c r="AA3217" s="227"/>
      <c r="AB3217" s="227"/>
      <c r="AC3217" s="227"/>
    </row>
    <row r="3218" spans="2:29">
      <c r="B3218" s="66" t="e">
        <f>LEFT(VLOOKUP(K3218,'TCon08 al 2019-02-26'!$A$1:$H$68,6,0),6)</f>
        <v>#N/A</v>
      </c>
      <c r="C3218" s="66" t="e">
        <f t="shared" si="217"/>
        <v>#N/A</v>
      </c>
      <c r="D3218" s="66" t="e">
        <f>VLOOKUP(K3218,'TCon08 al 2019-02-26'!$A$1:$H$68,8,0)</f>
        <v>#N/A</v>
      </c>
      <c r="E3218" s="221">
        <f t="shared" si="218"/>
        <v>1900</v>
      </c>
      <c r="F3218" s="66">
        <f t="shared" si="219"/>
        <v>0</v>
      </c>
      <c r="G3218" s="10" t="str">
        <f t="shared" si="220"/>
        <v>19000</v>
      </c>
      <c r="H3218" s="227"/>
      <c r="I3218" s="227"/>
      <c r="J3218" s="228"/>
      <c r="K3218" s="227"/>
      <c r="L3218" s="227"/>
      <c r="M3218" s="229"/>
      <c r="N3218" s="581"/>
      <c r="O3218" s="227"/>
      <c r="P3218" s="581"/>
      <c r="Q3218" s="227"/>
      <c r="R3218" s="227"/>
      <c r="S3218" s="227"/>
      <c r="T3218" s="227"/>
      <c r="U3218" s="227"/>
      <c r="V3218" s="227"/>
      <c r="W3218" s="227"/>
      <c r="X3218" s="227"/>
      <c r="Y3218" s="227"/>
      <c r="Z3218" s="227"/>
      <c r="AA3218" s="227"/>
      <c r="AB3218" s="227"/>
      <c r="AC3218" s="227"/>
    </row>
    <row r="3219" spans="2:29">
      <c r="B3219" s="66" t="e">
        <f>LEFT(VLOOKUP(K3219,'TCon08 al 2019-02-26'!$A$1:$H$68,6,0),6)</f>
        <v>#N/A</v>
      </c>
      <c r="C3219" s="66" t="e">
        <f t="shared" si="217"/>
        <v>#N/A</v>
      </c>
      <c r="D3219" s="66" t="e">
        <f>VLOOKUP(K3219,'TCon08 al 2019-02-26'!$A$1:$H$68,8,0)</f>
        <v>#N/A</v>
      </c>
      <c r="E3219" s="221">
        <f t="shared" si="218"/>
        <v>1900</v>
      </c>
      <c r="F3219" s="66">
        <f t="shared" si="219"/>
        <v>0</v>
      </c>
      <c r="G3219" s="10" t="str">
        <f t="shared" si="220"/>
        <v>19000</v>
      </c>
      <c r="H3219" s="227"/>
      <c r="I3219" s="227"/>
      <c r="J3219" s="228"/>
      <c r="K3219" s="227"/>
      <c r="L3219" s="227"/>
      <c r="M3219" s="229"/>
      <c r="N3219" s="581"/>
      <c r="O3219" s="227"/>
      <c r="P3219" s="581"/>
      <c r="Q3219" s="227"/>
      <c r="R3219" s="227"/>
      <c r="S3219" s="227"/>
      <c r="T3219" s="227"/>
      <c r="U3219" s="227"/>
      <c r="V3219" s="227"/>
      <c r="W3219" s="227"/>
      <c r="X3219" s="227"/>
      <c r="Y3219" s="227"/>
      <c r="Z3219" s="227"/>
      <c r="AA3219" s="227"/>
      <c r="AB3219" s="227"/>
      <c r="AC3219" s="227"/>
    </row>
    <row r="3220" spans="2:29">
      <c r="B3220" s="66" t="e">
        <f>LEFT(VLOOKUP(K3220,'TCon08 al 2019-02-26'!$A$1:$H$68,6,0),6)</f>
        <v>#N/A</v>
      </c>
      <c r="C3220" s="66" t="e">
        <f t="shared" si="217"/>
        <v>#N/A</v>
      </c>
      <c r="D3220" s="66" t="e">
        <f>VLOOKUP(K3220,'TCon08 al 2019-02-26'!$A$1:$H$68,8,0)</f>
        <v>#N/A</v>
      </c>
      <c r="E3220" s="221">
        <f t="shared" si="218"/>
        <v>1900</v>
      </c>
      <c r="F3220" s="66">
        <f t="shared" si="219"/>
        <v>0</v>
      </c>
      <c r="G3220" s="10" t="str">
        <f t="shared" si="220"/>
        <v>19000</v>
      </c>
      <c r="H3220" s="227"/>
      <c r="I3220" s="227"/>
      <c r="J3220" s="228"/>
      <c r="K3220" s="227"/>
      <c r="L3220" s="227"/>
      <c r="M3220" s="229"/>
      <c r="N3220" s="581"/>
      <c r="O3220" s="227"/>
      <c r="P3220" s="581"/>
      <c r="Q3220" s="227"/>
      <c r="R3220" s="227"/>
      <c r="S3220" s="227"/>
      <c r="T3220" s="227"/>
      <c r="U3220" s="227"/>
      <c r="V3220" s="227"/>
      <c r="W3220" s="227"/>
      <c r="X3220" s="227"/>
      <c r="Y3220" s="227"/>
      <c r="Z3220" s="227"/>
      <c r="AA3220" s="227"/>
      <c r="AB3220" s="227"/>
      <c r="AC3220" s="227"/>
    </row>
    <row r="3221" spans="2:29">
      <c r="B3221" s="66" t="e">
        <f>LEFT(VLOOKUP(K3221,'TCon08 al 2019-02-26'!$A$1:$H$68,6,0),6)</f>
        <v>#N/A</v>
      </c>
      <c r="C3221" s="66" t="e">
        <f t="shared" ref="C3221:C3284" si="221">CONCATENATE(MID(B3221,1,1),".",MID(B3221,2,1),".",MID(B3221,3,2),".",MID(B3221,5,2))</f>
        <v>#N/A</v>
      </c>
      <c r="D3221" s="66" t="e">
        <f>VLOOKUP(K3221,'TCon08 al 2019-02-26'!$A$1:$H$68,8,0)</f>
        <v>#N/A</v>
      </c>
      <c r="E3221" s="221">
        <f t="shared" ref="E3221:E3284" si="222">YEAR(J3221)</f>
        <v>1900</v>
      </c>
      <c r="F3221" s="66">
        <f t="shared" si="219"/>
        <v>0</v>
      </c>
      <c r="G3221" s="10" t="str">
        <f t="shared" si="220"/>
        <v>19000</v>
      </c>
      <c r="H3221" s="227"/>
      <c r="I3221" s="227"/>
      <c r="J3221" s="228"/>
      <c r="K3221" s="227"/>
      <c r="L3221" s="227"/>
      <c r="M3221" s="229"/>
      <c r="N3221" s="581"/>
      <c r="O3221" s="227"/>
      <c r="P3221" s="581"/>
      <c r="Q3221" s="227"/>
      <c r="R3221" s="227"/>
      <c r="S3221" s="227"/>
      <c r="T3221" s="227"/>
      <c r="U3221" s="227"/>
      <c r="V3221" s="227"/>
      <c r="W3221" s="227"/>
      <c r="X3221" s="227"/>
      <c r="Y3221" s="227"/>
      <c r="Z3221" s="227"/>
      <c r="AA3221" s="227"/>
      <c r="AB3221" s="227"/>
      <c r="AC3221" s="227"/>
    </row>
    <row r="3222" spans="2:29">
      <c r="B3222" s="66" t="e">
        <f>LEFT(VLOOKUP(K3222,'TCon08 al 2019-02-26'!$A$1:$H$68,6,0),6)</f>
        <v>#N/A</v>
      </c>
      <c r="C3222" s="66" t="e">
        <f t="shared" si="221"/>
        <v>#N/A</v>
      </c>
      <c r="D3222" s="66" t="e">
        <f>VLOOKUP(K3222,'TCon08 al 2019-02-26'!$A$1:$H$68,8,0)</f>
        <v>#N/A</v>
      </c>
      <c r="E3222" s="221">
        <f t="shared" si="222"/>
        <v>1900</v>
      </c>
      <c r="F3222" s="66">
        <f t="shared" si="219"/>
        <v>0</v>
      </c>
      <c r="G3222" s="10" t="str">
        <f t="shared" si="220"/>
        <v>19000</v>
      </c>
      <c r="H3222" s="227"/>
      <c r="I3222" s="227"/>
      <c r="J3222" s="228"/>
      <c r="K3222" s="227"/>
      <c r="L3222" s="227"/>
      <c r="M3222" s="229"/>
      <c r="N3222" s="581"/>
      <c r="O3222" s="227"/>
      <c r="P3222" s="581"/>
      <c r="Q3222" s="227"/>
      <c r="R3222" s="227"/>
      <c r="S3222" s="227"/>
      <c r="T3222" s="227"/>
      <c r="U3222" s="227"/>
      <c r="V3222" s="227"/>
      <c r="W3222" s="227"/>
      <c r="X3222" s="227"/>
      <c r="Y3222" s="227"/>
      <c r="Z3222" s="227"/>
      <c r="AA3222" s="227"/>
      <c r="AB3222" s="227"/>
      <c r="AC3222" s="227"/>
    </row>
    <row r="3223" spans="2:29">
      <c r="B3223" s="66" t="e">
        <f>LEFT(VLOOKUP(K3223,'TCon08 al 2019-02-26'!$A$1:$H$68,6,0),6)</f>
        <v>#N/A</v>
      </c>
      <c r="C3223" s="66" t="e">
        <f t="shared" si="221"/>
        <v>#N/A</v>
      </c>
      <c r="D3223" s="66" t="e">
        <f>VLOOKUP(K3223,'TCon08 al 2019-02-26'!$A$1:$H$68,8,0)</f>
        <v>#N/A</v>
      </c>
      <c r="E3223" s="221">
        <f t="shared" si="222"/>
        <v>1900</v>
      </c>
      <c r="F3223" s="66">
        <f t="shared" si="219"/>
        <v>0</v>
      </c>
      <c r="G3223" s="10" t="str">
        <f t="shared" si="220"/>
        <v>19000</v>
      </c>
      <c r="H3223" s="227"/>
      <c r="I3223" s="227"/>
      <c r="J3223" s="228"/>
      <c r="K3223" s="227"/>
      <c r="L3223" s="227"/>
      <c r="M3223" s="229"/>
      <c r="N3223" s="581"/>
      <c r="O3223" s="227"/>
      <c r="P3223" s="581"/>
      <c r="Q3223" s="227"/>
      <c r="R3223" s="227"/>
      <c r="S3223" s="227"/>
      <c r="T3223" s="227"/>
      <c r="U3223" s="227"/>
      <c r="V3223" s="227"/>
      <c r="W3223" s="227"/>
      <c r="X3223" s="227"/>
      <c r="Y3223" s="227"/>
      <c r="Z3223" s="227"/>
      <c r="AA3223" s="227"/>
      <c r="AB3223" s="227"/>
      <c r="AC3223" s="227"/>
    </row>
    <row r="3224" spans="2:29">
      <c r="B3224" s="66" t="e">
        <f>LEFT(VLOOKUP(K3224,'TCon08 al 2019-02-26'!$A$1:$H$68,6,0),6)</f>
        <v>#N/A</v>
      </c>
      <c r="C3224" s="66" t="e">
        <f t="shared" si="221"/>
        <v>#N/A</v>
      </c>
      <c r="D3224" s="66" t="e">
        <f>VLOOKUP(K3224,'TCon08 al 2019-02-26'!$A$1:$H$68,8,0)</f>
        <v>#N/A</v>
      </c>
      <c r="E3224" s="221">
        <f t="shared" si="222"/>
        <v>1900</v>
      </c>
      <c r="F3224" s="66">
        <f t="shared" si="219"/>
        <v>0</v>
      </c>
      <c r="G3224" s="10" t="str">
        <f t="shared" si="220"/>
        <v>19000</v>
      </c>
      <c r="H3224" s="227"/>
      <c r="I3224" s="227"/>
      <c r="J3224" s="228"/>
      <c r="K3224" s="227"/>
      <c r="L3224" s="227"/>
      <c r="M3224" s="229"/>
      <c r="N3224" s="581"/>
      <c r="O3224" s="227"/>
      <c r="P3224" s="581"/>
      <c r="Q3224" s="227"/>
      <c r="R3224" s="227"/>
      <c r="S3224" s="227"/>
      <c r="T3224" s="227"/>
      <c r="U3224" s="227"/>
      <c r="V3224" s="227"/>
      <c r="W3224" s="227"/>
      <c r="X3224" s="227"/>
      <c r="Y3224" s="227"/>
      <c r="Z3224" s="227"/>
      <c r="AA3224" s="227"/>
      <c r="AB3224" s="227"/>
      <c r="AC3224" s="227"/>
    </row>
    <row r="3225" spans="2:29">
      <c r="B3225" s="66" t="e">
        <f>LEFT(VLOOKUP(K3225,'TCon08 al 2019-02-26'!$A$1:$H$68,6,0),6)</f>
        <v>#N/A</v>
      </c>
      <c r="C3225" s="66" t="e">
        <f t="shared" si="221"/>
        <v>#N/A</v>
      </c>
      <c r="D3225" s="66" t="e">
        <f>VLOOKUP(K3225,'TCon08 al 2019-02-26'!$A$1:$H$68,8,0)</f>
        <v>#N/A</v>
      </c>
      <c r="E3225" s="221">
        <f t="shared" si="222"/>
        <v>1900</v>
      </c>
      <c r="F3225" s="66">
        <f t="shared" si="219"/>
        <v>0</v>
      </c>
      <c r="G3225" s="10" t="str">
        <f t="shared" si="220"/>
        <v>19000</v>
      </c>
      <c r="H3225" s="227"/>
      <c r="I3225" s="227"/>
      <c r="J3225" s="228"/>
      <c r="K3225" s="227"/>
      <c r="L3225" s="227"/>
      <c r="M3225" s="229"/>
      <c r="N3225" s="581"/>
      <c r="O3225" s="227"/>
      <c r="P3225" s="581"/>
      <c r="Q3225" s="227"/>
      <c r="R3225" s="227"/>
      <c r="S3225" s="227"/>
      <c r="T3225" s="227"/>
      <c r="U3225" s="227"/>
      <c r="V3225" s="227"/>
      <c r="W3225" s="227"/>
      <c r="X3225" s="227"/>
      <c r="Y3225" s="227"/>
      <c r="Z3225" s="227"/>
      <c r="AA3225" s="227"/>
      <c r="AB3225" s="227"/>
      <c r="AC3225" s="227"/>
    </row>
    <row r="3226" spans="2:29">
      <c r="B3226" s="66" t="e">
        <f>LEFT(VLOOKUP(K3226,'TCon08 al 2019-02-26'!$A$1:$H$68,6,0),6)</f>
        <v>#N/A</v>
      </c>
      <c r="C3226" s="66" t="e">
        <f t="shared" si="221"/>
        <v>#N/A</v>
      </c>
      <c r="D3226" s="66" t="e">
        <f>VLOOKUP(K3226,'TCon08 al 2019-02-26'!$A$1:$H$68,8,0)</f>
        <v>#N/A</v>
      </c>
      <c r="E3226" s="221">
        <f t="shared" si="222"/>
        <v>1900</v>
      </c>
      <c r="F3226" s="66">
        <f t="shared" si="219"/>
        <v>0</v>
      </c>
      <c r="G3226" s="10" t="str">
        <f t="shared" si="220"/>
        <v>19000</v>
      </c>
      <c r="H3226" s="227"/>
      <c r="I3226" s="227"/>
      <c r="J3226" s="228"/>
      <c r="K3226" s="227"/>
      <c r="L3226" s="227"/>
      <c r="M3226" s="229"/>
      <c r="N3226" s="581"/>
      <c r="O3226" s="227"/>
      <c r="P3226" s="581"/>
      <c r="Q3226" s="227"/>
      <c r="R3226" s="227"/>
      <c r="S3226" s="227"/>
      <c r="T3226" s="227"/>
      <c r="U3226" s="227"/>
      <c r="V3226" s="227"/>
      <c r="W3226" s="227"/>
      <c r="X3226" s="227"/>
      <c r="Y3226" s="227"/>
      <c r="Z3226" s="227"/>
      <c r="AA3226" s="227"/>
      <c r="AB3226" s="227"/>
      <c r="AC3226" s="227"/>
    </row>
    <row r="3227" spans="2:29">
      <c r="B3227" s="66" t="e">
        <f>LEFT(VLOOKUP(K3227,'TCon08 al 2019-02-26'!$A$1:$H$68,6,0),6)</f>
        <v>#N/A</v>
      </c>
      <c r="C3227" s="66" t="e">
        <f t="shared" si="221"/>
        <v>#N/A</v>
      </c>
      <c r="D3227" s="66" t="e">
        <f>VLOOKUP(K3227,'TCon08 al 2019-02-26'!$A$1:$H$68,8,0)</f>
        <v>#N/A</v>
      </c>
      <c r="E3227" s="221">
        <f t="shared" si="222"/>
        <v>1900</v>
      </c>
      <c r="F3227" s="66">
        <f t="shared" si="219"/>
        <v>0</v>
      </c>
      <c r="G3227" s="10" t="str">
        <f t="shared" si="220"/>
        <v>19000</v>
      </c>
      <c r="H3227" s="227"/>
      <c r="I3227" s="227"/>
      <c r="J3227" s="228"/>
      <c r="K3227" s="227"/>
      <c r="L3227" s="227"/>
      <c r="M3227" s="229"/>
      <c r="N3227" s="581"/>
      <c r="O3227" s="227"/>
      <c r="P3227" s="581"/>
      <c r="Q3227" s="227"/>
      <c r="R3227" s="227"/>
      <c r="S3227" s="227"/>
      <c r="T3227" s="227"/>
      <c r="U3227" s="227"/>
      <c r="V3227" s="227"/>
      <c r="W3227" s="227"/>
      <c r="X3227" s="227"/>
      <c r="Y3227" s="227"/>
      <c r="Z3227" s="227"/>
      <c r="AA3227" s="227"/>
      <c r="AB3227" s="227"/>
      <c r="AC3227" s="227"/>
    </row>
    <row r="3228" spans="2:29">
      <c r="B3228" s="66" t="e">
        <f>LEFT(VLOOKUP(K3228,'TCon08 al 2019-02-26'!$A$1:$H$68,6,0),6)</f>
        <v>#N/A</v>
      </c>
      <c r="C3228" s="66" t="e">
        <f t="shared" si="221"/>
        <v>#N/A</v>
      </c>
      <c r="D3228" s="66" t="e">
        <f>VLOOKUP(K3228,'TCon08 al 2019-02-26'!$A$1:$H$68,8,0)</f>
        <v>#N/A</v>
      </c>
      <c r="E3228" s="221">
        <f t="shared" si="222"/>
        <v>1900</v>
      </c>
      <c r="F3228" s="66">
        <f t="shared" si="219"/>
        <v>0</v>
      </c>
      <c r="G3228" s="10" t="str">
        <f t="shared" si="220"/>
        <v>19000</v>
      </c>
      <c r="H3228" s="227"/>
      <c r="I3228" s="227"/>
      <c r="J3228" s="228"/>
      <c r="K3228" s="227"/>
      <c r="L3228" s="227"/>
      <c r="M3228" s="229"/>
      <c r="N3228" s="581"/>
      <c r="O3228" s="227"/>
      <c r="P3228" s="581"/>
      <c r="Q3228" s="227"/>
      <c r="R3228" s="227"/>
      <c r="S3228" s="227"/>
      <c r="T3228" s="227"/>
      <c r="U3228" s="227"/>
      <c r="V3228" s="227"/>
      <c r="W3228" s="227"/>
      <c r="X3228" s="227"/>
      <c r="Y3228" s="227"/>
      <c r="Z3228" s="227"/>
      <c r="AA3228" s="227"/>
      <c r="AB3228" s="227"/>
      <c r="AC3228" s="227"/>
    </row>
    <row r="3229" spans="2:29">
      <c r="B3229" s="66" t="e">
        <f>LEFT(VLOOKUP(K3229,'TCon08 al 2019-02-26'!$A$1:$H$68,6,0),6)</f>
        <v>#N/A</v>
      </c>
      <c r="C3229" s="66" t="e">
        <f t="shared" si="221"/>
        <v>#N/A</v>
      </c>
      <c r="D3229" s="66" t="e">
        <f>VLOOKUP(K3229,'TCon08 al 2019-02-26'!$A$1:$H$68,8,0)</f>
        <v>#N/A</v>
      </c>
      <c r="E3229" s="221">
        <f t="shared" si="222"/>
        <v>1900</v>
      </c>
      <c r="F3229" s="66">
        <f t="shared" si="219"/>
        <v>0</v>
      </c>
      <c r="G3229" s="10" t="str">
        <f t="shared" si="220"/>
        <v>19000</v>
      </c>
      <c r="H3229" s="227"/>
      <c r="I3229" s="227"/>
      <c r="J3229" s="228"/>
      <c r="K3229" s="227"/>
      <c r="L3229" s="227"/>
      <c r="M3229" s="229"/>
      <c r="N3229" s="581"/>
      <c r="O3229" s="227"/>
      <c r="P3229" s="581"/>
      <c r="Q3229" s="227"/>
      <c r="R3229" s="227"/>
      <c r="S3229" s="227"/>
      <c r="T3229" s="227"/>
      <c r="U3229" s="227"/>
      <c r="V3229" s="227"/>
      <c r="W3229" s="227"/>
      <c r="X3229" s="227"/>
      <c r="Y3229" s="227"/>
      <c r="Z3229" s="227"/>
      <c r="AA3229" s="227"/>
      <c r="AB3229" s="227"/>
      <c r="AC3229" s="227"/>
    </row>
    <row r="3230" spans="2:29">
      <c r="B3230" s="66" t="e">
        <f>LEFT(VLOOKUP(K3230,'TCon08 al 2019-02-26'!$A$1:$H$68,6,0),6)</f>
        <v>#N/A</v>
      </c>
      <c r="C3230" s="66" t="e">
        <f t="shared" si="221"/>
        <v>#N/A</v>
      </c>
      <c r="D3230" s="66" t="e">
        <f>VLOOKUP(K3230,'TCon08 al 2019-02-26'!$A$1:$H$68,8,0)</f>
        <v>#N/A</v>
      </c>
      <c r="E3230" s="221">
        <f t="shared" si="222"/>
        <v>1900</v>
      </c>
      <c r="F3230" s="66">
        <f t="shared" si="219"/>
        <v>0</v>
      </c>
      <c r="G3230" s="10" t="str">
        <f t="shared" si="220"/>
        <v>19000</v>
      </c>
      <c r="H3230" s="227"/>
      <c r="I3230" s="227"/>
      <c r="J3230" s="228"/>
      <c r="K3230" s="227"/>
      <c r="L3230" s="227"/>
      <c r="M3230" s="229"/>
      <c r="N3230" s="581"/>
      <c r="O3230" s="227"/>
      <c r="P3230" s="581"/>
      <c r="Q3230" s="227"/>
      <c r="R3230" s="227"/>
      <c r="S3230" s="227"/>
      <c r="T3230" s="227"/>
      <c r="U3230" s="227"/>
      <c r="V3230" s="227"/>
      <c r="W3230" s="227"/>
      <c r="X3230" s="227"/>
      <c r="Y3230" s="227"/>
      <c r="Z3230" s="227"/>
      <c r="AA3230" s="227"/>
      <c r="AB3230" s="227"/>
      <c r="AC3230" s="227"/>
    </row>
    <row r="3231" spans="2:29">
      <c r="B3231" s="66" t="e">
        <f>LEFT(VLOOKUP(K3231,'TCon08 al 2019-02-26'!$A$1:$H$68,6,0),6)</f>
        <v>#N/A</v>
      </c>
      <c r="C3231" s="66" t="e">
        <f t="shared" si="221"/>
        <v>#N/A</v>
      </c>
      <c r="D3231" s="66" t="e">
        <f>VLOOKUP(K3231,'TCon08 al 2019-02-26'!$A$1:$H$68,8,0)</f>
        <v>#N/A</v>
      </c>
      <c r="E3231" s="221">
        <f t="shared" si="222"/>
        <v>1900</v>
      </c>
      <c r="F3231" s="66">
        <f t="shared" si="219"/>
        <v>0</v>
      </c>
      <c r="G3231" s="10" t="str">
        <f t="shared" si="220"/>
        <v>19000</v>
      </c>
      <c r="H3231" s="227"/>
      <c r="I3231" s="227"/>
      <c r="J3231" s="228"/>
      <c r="K3231" s="227"/>
      <c r="L3231" s="227"/>
      <c r="M3231" s="229"/>
      <c r="N3231" s="581"/>
      <c r="O3231" s="227"/>
      <c r="P3231" s="581"/>
      <c r="Q3231" s="227"/>
      <c r="R3231" s="227"/>
      <c r="S3231" s="227"/>
      <c r="T3231" s="227"/>
      <c r="U3231" s="227"/>
      <c r="V3231" s="227"/>
      <c r="W3231" s="227"/>
      <c r="X3231" s="227"/>
      <c r="Y3231" s="227"/>
      <c r="Z3231" s="227"/>
      <c r="AA3231" s="227"/>
      <c r="AB3231" s="227"/>
      <c r="AC3231" s="227"/>
    </row>
    <row r="3232" spans="2:29">
      <c r="B3232" s="66" t="e">
        <f>LEFT(VLOOKUP(K3232,'TCon08 al 2019-02-26'!$A$1:$H$68,6,0),6)</f>
        <v>#N/A</v>
      </c>
      <c r="C3232" s="66" t="e">
        <f t="shared" si="221"/>
        <v>#N/A</v>
      </c>
      <c r="D3232" s="66" t="e">
        <f>VLOOKUP(K3232,'TCon08 al 2019-02-26'!$A$1:$H$68,8,0)</f>
        <v>#N/A</v>
      </c>
      <c r="E3232" s="221">
        <f t="shared" si="222"/>
        <v>1900</v>
      </c>
      <c r="F3232" s="66">
        <f t="shared" si="219"/>
        <v>0</v>
      </c>
      <c r="G3232" s="10" t="str">
        <f t="shared" si="220"/>
        <v>19000</v>
      </c>
      <c r="H3232" s="227"/>
      <c r="I3232" s="227"/>
      <c r="J3232" s="228"/>
      <c r="K3232" s="227"/>
      <c r="L3232" s="227"/>
      <c r="M3232" s="229"/>
      <c r="N3232" s="581"/>
      <c r="O3232" s="227"/>
      <c r="P3232" s="581"/>
      <c r="Q3232" s="227"/>
      <c r="R3232" s="227"/>
      <c r="S3232" s="227"/>
      <c r="T3232" s="227"/>
      <c r="U3232" s="227"/>
      <c r="V3232" s="227"/>
      <c r="W3232" s="227"/>
      <c r="X3232" s="227"/>
      <c r="Y3232" s="227"/>
      <c r="Z3232" s="227"/>
      <c r="AA3232" s="227"/>
      <c r="AB3232" s="227"/>
      <c r="AC3232" s="227"/>
    </row>
    <row r="3233" spans="2:29">
      <c r="B3233" s="66" t="e">
        <f>LEFT(VLOOKUP(K3233,'TCon08 al 2019-02-26'!$A$1:$H$68,6,0),6)</f>
        <v>#N/A</v>
      </c>
      <c r="C3233" s="66" t="e">
        <f t="shared" si="221"/>
        <v>#N/A</v>
      </c>
      <c r="D3233" s="66" t="e">
        <f>VLOOKUP(K3233,'TCon08 al 2019-02-26'!$A$1:$H$68,8,0)</f>
        <v>#N/A</v>
      </c>
      <c r="E3233" s="221">
        <f t="shared" si="222"/>
        <v>1900</v>
      </c>
      <c r="F3233" s="66">
        <f t="shared" si="219"/>
        <v>0</v>
      </c>
      <c r="G3233" s="10" t="str">
        <f t="shared" si="220"/>
        <v>19000</v>
      </c>
      <c r="H3233" s="227"/>
      <c r="I3233" s="227"/>
      <c r="J3233" s="228"/>
      <c r="K3233" s="227"/>
      <c r="L3233" s="227"/>
      <c r="M3233" s="229"/>
      <c r="N3233" s="581"/>
      <c r="O3233" s="227"/>
      <c r="P3233" s="581"/>
      <c r="Q3233" s="227"/>
      <c r="R3233" s="227"/>
      <c r="S3233" s="227"/>
      <c r="T3233" s="227"/>
      <c r="U3233" s="227"/>
      <c r="V3233" s="227"/>
      <c r="W3233" s="227"/>
      <c r="X3233" s="227"/>
      <c r="Y3233" s="227"/>
      <c r="Z3233" s="227"/>
      <c r="AA3233" s="227"/>
      <c r="AB3233" s="227"/>
      <c r="AC3233" s="227"/>
    </row>
    <row r="3234" spans="2:29">
      <c r="B3234" s="66" t="e">
        <f>LEFT(VLOOKUP(K3234,'TCon08 al 2019-02-26'!$A$1:$H$68,6,0),6)</f>
        <v>#N/A</v>
      </c>
      <c r="C3234" s="66" t="e">
        <f t="shared" si="221"/>
        <v>#N/A</v>
      </c>
      <c r="D3234" s="66" t="e">
        <f>VLOOKUP(K3234,'TCon08 al 2019-02-26'!$A$1:$H$68,8,0)</f>
        <v>#N/A</v>
      </c>
      <c r="E3234" s="221">
        <f t="shared" si="222"/>
        <v>1900</v>
      </c>
      <c r="F3234" s="66">
        <f t="shared" si="219"/>
        <v>0</v>
      </c>
      <c r="G3234" s="10" t="str">
        <f t="shared" si="220"/>
        <v>19000</v>
      </c>
      <c r="H3234" s="227"/>
      <c r="I3234" s="227"/>
      <c r="J3234" s="228"/>
      <c r="K3234" s="227"/>
      <c r="L3234" s="227"/>
      <c r="M3234" s="229"/>
      <c r="N3234" s="581"/>
      <c r="O3234" s="227"/>
      <c r="P3234" s="581"/>
      <c r="Q3234" s="227"/>
      <c r="R3234" s="227"/>
      <c r="S3234" s="227"/>
      <c r="T3234" s="227"/>
      <c r="U3234" s="227"/>
      <c r="V3234" s="227"/>
      <c r="W3234" s="227"/>
      <c r="X3234" s="227"/>
      <c r="Y3234" s="227"/>
      <c r="Z3234" s="227"/>
      <c r="AA3234" s="227"/>
      <c r="AB3234" s="227"/>
      <c r="AC3234" s="227"/>
    </row>
    <row r="3235" spans="2:29">
      <c r="B3235" s="66" t="e">
        <f>LEFT(VLOOKUP(K3235,'TCon08 al 2019-02-26'!$A$1:$H$68,6,0),6)</f>
        <v>#N/A</v>
      </c>
      <c r="C3235" s="66" t="e">
        <f t="shared" si="221"/>
        <v>#N/A</v>
      </c>
      <c r="D3235" s="66" t="e">
        <f>VLOOKUP(K3235,'TCon08 al 2019-02-26'!$A$1:$H$68,8,0)</f>
        <v>#N/A</v>
      </c>
      <c r="E3235" s="221">
        <f t="shared" si="222"/>
        <v>1900</v>
      </c>
      <c r="F3235" s="66">
        <f t="shared" si="219"/>
        <v>0</v>
      </c>
      <c r="G3235" s="10" t="str">
        <f t="shared" si="220"/>
        <v>19000</v>
      </c>
      <c r="H3235" s="227"/>
      <c r="I3235" s="227"/>
      <c r="J3235" s="228"/>
      <c r="K3235" s="227"/>
      <c r="L3235" s="227"/>
      <c r="M3235" s="229"/>
      <c r="N3235" s="581"/>
      <c r="O3235" s="227"/>
      <c r="P3235" s="581"/>
      <c r="Q3235" s="227"/>
      <c r="R3235" s="227"/>
      <c r="S3235" s="227"/>
      <c r="T3235" s="227"/>
      <c r="U3235" s="227"/>
      <c r="V3235" s="227"/>
      <c r="W3235" s="227"/>
      <c r="X3235" s="227"/>
      <c r="Y3235" s="227"/>
      <c r="Z3235" s="227"/>
      <c r="AA3235" s="227"/>
      <c r="AB3235" s="227"/>
      <c r="AC3235" s="227"/>
    </row>
    <row r="3236" spans="2:29">
      <c r="B3236" s="66" t="e">
        <f>LEFT(VLOOKUP(K3236,'TCon08 al 2019-02-26'!$A$1:$H$68,6,0),6)</f>
        <v>#N/A</v>
      </c>
      <c r="C3236" s="66" t="e">
        <f t="shared" si="221"/>
        <v>#N/A</v>
      </c>
      <c r="D3236" s="66" t="e">
        <f>VLOOKUP(K3236,'TCon08 al 2019-02-26'!$A$1:$H$68,8,0)</f>
        <v>#N/A</v>
      </c>
      <c r="E3236" s="221">
        <f t="shared" si="222"/>
        <v>1900</v>
      </c>
      <c r="F3236" s="66">
        <f t="shared" si="219"/>
        <v>0</v>
      </c>
      <c r="G3236" s="10" t="str">
        <f t="shared" si="220"/>
        <v>19000</v>
      </c>
      <c r="H3236" s="227"/>
      <c r="I3236" s="227"/>
      <c r="J3236" s="228"/>
      <c r="K3236" s="227"/>
      <c r="L3236" s="227"/>
      <c r="M3236" s="229"/>
      <c r="N3236" s="581"/>
      <c r="O3236" s="227"/>
      <c r="P3236" s="581"/>
      <c r="Q3236" s="227"/>
      <c r="R3236" s="227"/>
      <c r="S3236" s="227"/>
      <c r="T3236" s="227"/>
      <c r="U3236" s="227"/>
      <c r="V3236" s="227"/>
      <c r="W3236" s="227"/>
      <c r="X3236" s="227"/>
      <c r="Y3236" s="227"/>
      <c r="Z3236" s="227"/>
      <c r="AA3236" s="227"/>
      <c r="AB3236" s="227"/>
      <c r="AC3236" s="227"/>
    </row>
    <row r="3237" spans="2:29">
      <c r="B3237" s="66" t="e">
        <f>LEFT(VLOOKUP(K3237,'TCon08 al 2019-02-26'!$A$1:$H$68,6,0),6)</f>
        <v>#N/A</v>
      </c>
      <c r="C3237" s="66" t="e">
        <f t="shared" si="221"/>
        <v>#N/A</v>
      </c>
      <c r="D3237" s="66" t="e">
        <f>VLOOKUP(K3237,'TCon08 al 2019-02-26'!$A$1:$H$68,8,0)</f>
        <v>#N/A</v>
      </c>
      <c r="E3237" s="221">
        <f t="shared" si="222"/>
        <v>1900</v>
      </c>
      <c r="F3237" s="66">
        <f t="shared" si="219"/>
        <v>0</v>
      </c>
      <c r="G3237" s="10" t="str">
        <f t="shared" si="220"/>
        <v>19000</v>
      </c>
      <c r="H3237" s="227"/>
      <c r="I3237" s="227"/>
      <c r="J3237" s="228"/>
      <c r="K3237" s="227"/>
      <c r="L3237" s="227"/>
      <c r="M3237" s="229"/>
      <c r="N3237" s="581"/>
      <c r="O3237" s="227"/>
      <c r="P3237" s="581"/>
      <c r="Q3237" s="227"/>
      <c r="R3237" s="227"/>
      <c r="S3237" s="227"/>
      <c r="T3237" s="227"/>
      <c r="U3237" s="227"/>
      <c r="V3237" s="227"/>
      <c r="W3237" s="227"/>
      <c r="X3237" s="227"/>
      <c r="Y3237" s="227"/>
      <c r="Z3237" s="227"/>
      <c r="AA3237" s="227"/>
      <c r="AB3237" s="227"/>
      <c r="AC3237" s="227"/>
    </row>
    <row r="3238" spans="2:29">
      <c r="B3238" s="66" t="e">
        <f>LEFT(VLOOKUP(K3238,'TCon08 al 2019-02-26'!$A$1:$H$68,6,0),6)</f>
        <v>#N/A</v>
      </c>
      <c r="C3238" s="66" t="e">
        <f t="shared" si="221"/>
        <v>#N/A</v>
      </c>
      <c r="D3238" s="66" t="e">
        <f>VLOOKUP(K3238,'TCon08 al 2019-02-26'!$A$1:$H$68,8,0)</f>
        <v>#N/A</v>
      </c>
      <c r="E3238" s="221">
        <f t="shared" si="222"/>
        <v>1900</v>
      </c>
      <c r="F3238" s="66">
        <f t="shared" si="219"/>
        <v>0</v>
      </c>
      <c r="G3238" s="10" t="str">
        <f t="shared" si="220"/>
        <v>19000</v>
      </c>
      <c r="H3238" s="227"/>
      <c r="I3238" s="227"/>
      <c r="J3238" s="228"/>
      <c r="K3238" s="227"/>
      <c r="L3238" s="227"/>
      <c r="M3238" s="229"/>
      <c r="N3238" s="581"/>
      <c r="O3238" s="227"/>
      <c r="P3238" s="581"/>
      <c r="Q3238" s="227"/>
      <c r="R3238" s="227"/>
      <c r="S3238" s="227"/>
      <c r="T3238" s="227"/>
      <c r="U3238" s="227"/>
      <c r="V3238" s="227"/>
      <c r="W3238" s="227"/>
      <c r="X3238" s="227"/>
      <c r="Y3238" s="227"/>
      <c r="Z3238" s="227"/>
      <c r="AA3238" s="227"/>
      <c r="AB3238" s="227"/>
      <c r="AC3238" s="227"/>
    </row>
    <row r="3239" spans="2:29">
      <c r="B3239" s="66" t="e">
        <f>LEFT(VLOOKUP(K3239,'TCon08 al 2019-02-26'!$A$1:$H$68,6,0),6)</f>
        <v>#N/A</v>
      </c>
      <c r="C3239" s="66" t="e">
        <f t="shared" si="221"/>
        <v>#N/A</v>
      </c>
      <c r="D3239" s="66" t="e">
        <f>VLOOKUP(K3239,'TCon08 al 2019-02-26'!$A$1:$H$68,8,0)</f>
        <v>#N/A</v>
      </c>
      <c r="E3239" s="221">
        <f t="shared" si="222"/>
        <v>1900</v>
      </c>
      <c r="F3239" s="66">
        <f t="shared" si="219"/>
        <v>0</v>
      </c>
      <c r="G3239" s="10" t="str">
        <f t="shared" si="220"/>
        <v>19000</v>
      </c>
      <c r="H3239" s="227"/>
      <c r="I3239" s="227"/>
      <c r="J3239" s="228"/>
      <c r="K3239" s="227"/>
      <c r="L3239" s="227"/>
      <c r="M3239" s="229"/>
      <c r="N3239" s="581"/>
      <c r="O3239" s="227"/>
      <c r="P3239" s="581"/>
      <c r="Q3239" s="227"/>
      <c r="R3239" s="227"/>
      <c r="S3239" s="227"/>
      <c r="T3239" s="227"/>
      <c r="U3239" s="227"/>
      <c r="V3239" s="227"/>
      <c r="W3239" s="227"/>
      <c r="X3239" s="227"/>
      <c r="Y3239" s="227"/>
      <c r="Z3239" s="227"/>
      <c r="AA3239" s="227"/>
      <c r="AB3239" s="227"/>
      <c r="AC3239" s="227"/>
    </row>
    <row r="3240" spans="2:29">
      <c r="B3240" s="66" t="e">
        <f>LEFT(VLOOKUP(K3240,'TCon08 al 2019-02-26'!$A$1:$H$68,6,0),6)</f>
        <v>#N/A</v>
      </c>
      <c r="C3240" s="66" t="e">
        <f t="shared" si="221"/>
        <v>#N/A</v>
      </c>
      <c r="D3240" s="66" t="e">
        <f>VLOOKUP(K3240,'TCon08 al 2019-02-26'!$A$1:$H$68,8,0)</f>
        <v>#N/A</v>
      </c>
      <c r="E3240" s="221">
        <f t="shared" si="222"/>
        <v>1900</v>
      </c>
      <c r="F3240" s="66">
        <f t="shared" si="219"/>
        <v>0</v>
      </c>
      <c r="G3240" s="10" t="str">
        <f t="shared" si="220"/>
        <v>19000</v>
      </c>
      <c r="H3240" s="227"/>
      <c r="I3240" s="227"/>
      <c r="J3240" s="228"/>
      <c r="K3240" s="227"/>
      <c r="L3240" s="227"/>
      <c r="M3240" s="229"/>
      <c r="N3240" s="581"/>
      <c r="O3240" s="227"/>
      <c r="P3240" s="581"/>
      <c r="Q3240" s="227"/>
      <c r="R3240" s="227"/>
      <c r="S3240" s="227"/>
      <c r="T3240" s="227"/>
      <c r="U3240" s="227"/>
      <c r="V3240" s="227"/>
      <c r="W3240" s="227"/>
      <c r="X3240" s="227"/>
      <c r="Y3240" s="227"/>
      <c r="Z3240" s="227"/>
      <c r="AA3240" s="227"/>
      <c r="AB3240" s="227"/>
      <c r="AC3240" s="227"/>
    </row>
    <row r="3241" spans="2:29">
      <c r="B3241" s="66" t="e">
        <f>LEFT(VLOOKUP(K3241,'TCon08 al 2019-02-26'!$A$1:$H$68,6,0),6)</f>
        <v>#N/A</v>
      </c>
      <c r="C3241" s="66" t="e">
        <f t="shared" si="221"/>
        <v>#N/A</v>
      </c>
      <c r="D3241" s="66" t="e">
        <f>VLOOKUP(K3241,'TCon08 al 2019-02-26'!$A$1:$H$68,8,0)</f>
        <v>#N/A</v>
      </c>
      <c r="E3241" s="221">
        <f t="shared" si="222"/>
        <v>1900</v>
      </c>
      <c r="F3241" s="66">
        <f t="shared" si="219"/>
        <v>0</v>
      </c>
      <c r="G3241" s="10" t="str">
        <f t="shared" si="220"/>
        <v>19000</v>
      </c>
      <c r="H3241" s="227"/>
      <c r="I3241" s="227"/>
      <c r="J3241" s="228"/>
      <c r="K3241" s="227"/>
      <c r="L3241" s="227"/>
      <c r="M3241" s="229"/>
      <c r="N3241" s="581"/>
      <c r="O3241" s="227"/>
      <c r="P3241" s="581"/>
      <c r="Q3241" s="227"/>
      <c r="R3241" s="227"/>
      <c r="S3241" s="227"/>
      <c r="T3241" s="227"/>
      <c r="U3241" s="227"/>
      <c r="V3241" s="227"/>
      <c r="W3241" s="227"/>
      <c r="X3241" s="227"/>
      <c r="Y3241" s="227"/>
      <c r="Z3241" s="227"/>
      <c r="AA3241" s="227"/>
      <c r="AB3241" s="227"/>
      <c r="AC3241" s="227"/>
    </row>
    <row r="3242" spans="2:29">
      <c r="B3242" s="66" t="e">
        <f>LEFT(VLOOKUP(K3242,'TCon08 al 2019-02-26'!$A$1:$H$68,6,0),6)</f>
        <v>#N/A</v>
      </c>
      <c r="C3242" s="66" t="e">
        <f t="shared" si="221"/>
        <v>#N/A</v>
      </c>
      <c r="D3242" s="66" t="e">
        <f>VLOOKUP(K3242,'TCon08 al 2019-02-26'!$A$1:$H$68,8,0)</f>
        <v>#N/A</v>
      </c>
      <c r="E3242" s="221">
        <f t="shared" si="222"/>
        <v>1900</v>
      </c>
      <c r="F3242" s="66">
        <f t="shared" si="219"/>
        <v>0</v>
      </c>
      <c r="G3242" s="10" t="str">
        <f t="shared" si="220"/>
        <v>19000</v>
      </c>
      <c r="H3242" s="227"/>
      <c r="I3242" s="227"/>
      <c r="J3242" s="228"/>
      <c r="K3242" s="227"/>
      <c r="L3242" s="227"/>
      <c r="M3242" s="229"/>
      <c r="N3242" s="581"/>
      <c r="O3242" s="227"/>
      <c r="P3242" s="581"/>
      <c r="Q3242" s="227"/>
      <c r="R3242" s="227"/>
      <c r="S3242" s="227"/>
      <c r="T3242" s="227"/>
      <c r="U3242" s="227"/>
      <c r="V3242" s="227"/>
      <c r="W3242" s="227"/>
      <c r="X3242" s="227"/>
      <c r="Y3242" s="227"/>
      <c r="Z3242" s="227"/>
      <c r="AA3242" s="227"/>
      <c r="AB3242" s="227"/>
      <c r="AC3242" s="227"/>
    </row>
    <row r="3243" spans="2:29">
      <c r="B3243" s="66" t="e">
        <f>LEFT(VLOOKUP(K3243,'TCon08 al 2019-02-26'!$A$1:$H$68,6,0),6)</f>
        <v>#N/A</v>
      </c>
      <c r="C3243" s="66" t="e">
        <f t="shared" si="221"/>
        <v>#N/A</v>
      </c>
      <c r="D3243" s="66" t="e">
        <f>VLOOKUP(K3243,'TCon08 al 2019-02-26'!$A$1:$H$68,8,0)</f>
        <v>#N/A</v>
      </c>
      <c r="E3243" s="221">
        <f t="shared" si="222"/>
        <v>1900</v>
      </c>
      <c r="F3243" s="66">
        <f t="shared" si="219"/>
        <v>0</v>
      </c>
      <c r="G3243" s="10" t="str">
        <f t="shared" si="220"/>
        <v>19000</v>
      </c>
      <c r="H3243" s="227"/>
      <c r="I3243" s="227"/>
      <c r="J3243" s="228"/>
      <c r="K3243" s="227"/>
      <c r="L3243" s="227"/>
      <c r="M3243" s="229"/>
      <c r="N3243" s="581"/>
      <c r="O3243" s="227"/>
      <c r="P3243" s="581"/>
      <c r="Q3243" s="227"/>
      <c r="R3243" s="227"/>
      <c r="S3243" s="227"/>
      <c r="T3243" s="227"/>
      <c r="U3243" s="227"/>
      <c r="V3243" s="227"/>
      <c r="W3243" s="227"/>
      <c r="X3243" s="227"/>
      <c r="Y3243" s="227"/>
      <c r="Z3243" s="227"/>
      <c r="AA3243" s="227"/>
      <c r="AB3243" s="227"/>
      <c r="AC3243" s="227"/>
    </row>
    <row r="3244" spans="2:29">
      <c r="B3244" s="66" t="e">
        <f>LEFT(VLOOKUP(K3244,'TCon08 al 2019-02-26'!$A$1:$H$68,6,0),6)</f>
        <v>#N/A</v>
      </c>
      <c r="C3244" s="66" t="e">
        <f t="shared" si="221"/>
        <v>#N/A</v>
      </c>
      <c r="D3244" s="66" t="e">
        <f>VLOOKUP(K3244,'TCon08 al 2019-02-26'!$A$1:$H$68,8,0)</f>
        <v>#N/A</v>
      </c>
      <c r="E3244" s="221">
        <f t="shared" si="222"/>
        <v>1900</v>
      </c>
      <c r="F3244" s="66">
        <f t="shared" si="219"/>
        <v>0</v>
      </c>
      <c r="G3244" s="10" t="str">
        <f t="shared" si="220"/>
        <v>19000</v>
      </c>
      <c r="H3244" s="227"/>
      <c r="I3244" s="227"/>
      <c r="J3244" s="228"/>
      <c r="K3244" s="227"/>
      <c r="L3244" s="227"/>
      <c r="M3244" s="229"/>
      <c r="N3244" s="581"/>
      <c r="O3244" s="227"/>
      <c r="P3244" s="581"/>
      <c r="Q3244" s="227"/>
      <c r="R3244" s="227"/>
      <c r="S3244" s="227"/>
      <c r="T3244" s="227"/>
      <c r="U3244" s="227"/>
      <c r="V3244" s="227"/>
      <c r="W3244" s="227"/>
      <c r="X3244" s="227"/>
      <c r="Y3244" s="227"/>
      <c r="Z3244" s="227"/>
      <c r="AA3244" s="227"/>
      <c r="AB3244" s="227"/>
      <c r="AC3244" s="227"/>
    </row>
    <row r="3245" spans="2:29">
      <c r="B3245" s="66" t="e">
        <f>LEFT(VLOOKUP(K3245,'TCon08 al 2019-02-26'!$A$1:$H$68,6,0),6)</f>
        <v>#N/A</v>
      </c>
      <c r="C3245" s="66" t="e">
        <f t="shared" si="221"/>
        <v>#N/A</v>
      </c>
      <c r="D3245" s="66" t="e">
        <f>VLOOKUP(K3245,'TCon08 al 2019-02-26'!$A$1:$H$68,8,0)</f>
        <v>#N/A</v>
      </c>
      <c r="E3245" s="221">
        <f t="shared" si="222"/>
        <v>1900</v>
      </c>
      <c r="F3245" s="66">
        <f t="shared" si="219"/>
        <v>0</v>
      </c>
      <c r="G3245" s="10" t="str">
        <f t="shared" si="220"/>
        <v>19000</v>
      </c>
      <c r="H3245" s="227"/>
      <c r="I3245" s="227"/>
      <c r="J3245" s="228"/>
      <c r="K3245" s="227"/>
      <c r="L3245" s="227"/>
      <c r="M3245" s="229"/>
      <c r="N3245" s="581"/>
      <c r="O3245" s="227"/>
      <c r="P3245" s="581"/>
      <c r="Q3245" s="227"/>
      <c r="R3245" s="227"/>
      <c r="S3245" s="227"/>
      <c r="T3245" s="227"/>
      <c r="U3245" s="227"/>
      <c r="V3245" s="227"/>
      <c r="W3245" s="227"/>
      <c r="X3245" s="227"/>
      <c r="Y3245" s="227"/>
      <c r="Z3245" s="227"/>
      <c r="AA3245" s="227"/>
      <c r="AB3245" s="227"/>
      <c r="AC3245" s="227"/>
    </row>
    <row r="3246" spans="2:29">
      <c r="B3246" s="66" t="e">
        <f>LEFT(VLOOKUP(K3246,'TCon08 al 2019-02-26'!$A$1:$H$68,6,0),6)</f>
        <v>#N/A</v>
      </c>
      <c r="C3246" s="66" t="e">
        <f t="shared" si="221"/>
        <v>#N/A</v>
      </c>
      <c r="D3246" s="66" t="e">
        <f>VLOOKUP(K3246,'TCon08 al 2019-02-26'!$A$1:$H$68,8,0)</f>
        <v>#N/A</v>
      </c>
      <c r="E3246" s="221">
        <f t="shared" si="222"/>
        <v>1900</v>
      </c>
      <c r="F3246" s="66">
        <f t="shared" si="219"/>
        <v>0</v>
      </c>
      <c r="G3246" s="10" t="str">
        <f t="shared" si="220"/>
        <v>19000</v>
      </c>
      <c r="H3246" s="227"/>
      <c r="I3246" s="227"/>
      <c r="J3246" s="228"/>
      <c r="K3246" s="227"/>
      <c r="L3246" s="227"/>
      <c r="M3246" s="229"/>
      <c r="N3246" s="581"/>
      <c r="O3246" s="227"/>
      <c r="P3246" s="581"/>
      <c r="Q3246" s="227"/>
      <c r="R3246" s="227"/>
      <c r="S3246" s="227"/>
      <c r="T3246" s="227"/>
      <c r="U3246" s="227"/>
      <c r="V3246" s="227"/>
      <c r="W3246" s="227"/>
      <c r="X3246" s="227"/>
      <c r="Y3246" s="227"/>
      <c r="Z3246" s="227"/>
      <c r="AA3246" s="227"/>
      <c r="AB3246" s="227"/>
      <c r="AC3246" s="227"/>
    </row>
    <row r="3247" spans="2:29">
      <c r="B3247" s="66" t="e">
        <f>LEFT(VLOOKUP(K3247,'TCon08 al 2019-02-26'!$A$1:$H$68,6,0),6)</f>
        <v>#N/A</v>
      </c>
      <c r="C3247" s="66" t="e">
        <f t="shared" si="221"/>
        <v>#N/A</v>
      </c>
      <c r="D3247" s="66" t="e">
        <f>VLOOKUP(K3247,'TCon08 al 2019-02-26'!$A$1:$H$68,8,0)</f>
        <v>#N/A</v>
      </c>
      <c r="E3247" s="221">
        <f t="shared" si="222"/>
        <v>1900</v>
      </c>
      <c r="F3247" s="66">
        <f t="shared" si="219"/>
        <v>0</v>
      </c>
      <c r="G3247" s="10" t="str">
        <f t="shared" si="220"/>
        <v>19000</v>
      </c>
      <c r="H3247" s="227"/>
      <c r="I3247" s="227"/>
      <c r="J3247" s="228"/>
      <c r="K3247" s="227"/>
      <c r="L3247" s="227"/>
      <c r="M3247" s="229"/>
      <c r="N3247" s="581"/>
      <c r="O3247" s="227"/>
      <c r="P3247" s="581"/>
      <c r="Q3247" s="227"/>
      <c r="R3247" s="227"/>
      <c r="S3247" s="227"/>
      <c r="T3247" s="227"/>
      <c r="U3247" s="227"/>
      <c r="V3247" s="227"/>
      <c r="W3247" s="227"/>
      <c r="X3247" s="227"/>
      <c r="Y3247" s="227"/>
      <c r="Z3247" s="227"/>
      <c r="AA3247" s="227"/>
      <c r="AB3247" s="227"/>
      <c r="AC3247" s="227"/>
    </row>
    <row r="3248" spans="2:29">
      <c r="B3248" s="66" t="e">
        <f>LEFT(VLOOKUP(K3248,'TCon08 al 2019-02-26'!$A$1:$H$68,6,0),6)</f>
        <v>#N/A</v>
      </c>
      <c r="C3248" s="66" t="e">
        <f t="shared" si="221"/>
        <v>#N/A</v>
      </c>
      <c r="D3248" s="66" t="e">
        <f>VLOOKUP(K3248,'TCon08 al 2019-02-26'!$A$1:$H$68,8,0)</f>
        <v>#N/A</v>
      </c>
      <c r="E3248" s="221">
        <f t="shared" si="222"/>
        <v>1900</v>
      </c>
      <c r="F3248" s="66">
        <f t="shared" si="219"/>
        <v>0</v>
      </c>
      <c r="G3248" s="10" t="str">
        <f t="shared" si="220"/>
        <v>19000</v>
      </c>
      <c r="H3248" s="227"/>
      <c r="I3248" s="227"/>
      <c r="J3248" s="228"/>
      <c r="K3248" s="227"/>
      <c r="L3248" s="227"/>
      <c r="M3248" s="229"/>
      <c r="N3248" s="581"/>
      <c r="O3248" s="227"/>
      <c r="P3248" s="581"/>
      <c r="Q3248" s="227"/>
      <c r="R3248" s="227"/>
      <c r="S3248" s="227"/>
      <c r="T3248" s="227"/>
      <c r="U3248" s="227"/>
      <c r="V3248" s="227"/>
      <c r="W3248" s="227"/>
      <c r="X3248" s="227"/>
      <c r="Y3248" s="227"/>
      <c r="Z3248" s="227"/>
      <c r="AA3248" s="227"/>
      <c r="AB3248" s="227"/>
      <c r="AC3248" s="227"/>
    </row>
    <row r="3249" spans="2:29">
      <c r="B3249" s="66" t="e">
        <f>LEFT(VLOOKUP(K3249,'TCon08 al 2019-02-26'!$A$1:$H$68,6,0),6)</f>
        <v>#N/A</v>
      </c>
      <c r="C3249" s="66" t="e">
        <f t="shared" si="221"/>
        <v>#N/A</v>
      </c>
      <c r="D3249" s="66" t="e">
        <f>VLOOKUP(K3249,'TCon08 al 2019-02-26'!$A$1:$H$68,8,0)</f>
        <v>#N/A</v>
      </c>
      <c r="E3249" s="221">
        <f t="shared" si="222"/>
        <v>1900</v>
      </c>
      <c r="F3249" s="66">
        <f t="shared" si="219"/>
        <v>0</v>
      </c>
      <c r="G3249" s="10" t="str">
        <f t="shared" si="220"/>
        <v>19000</v>
      </c>
      <c r="H3249" s="227"/>
      <c r="I3249" s="227"/>
      <c r="J3249" s="228"/>
      <c r="K3249" s="227"/>
      <c r="L3249" s="227"/>
      <c r="M3249" s="229"/>
      <c r="N3249" s="581"/>
      <c r="O3249" s="227"/>
      <c r="P3249" s="581"/>
      <c r="Q3249" s="227"/>
      <c r="R3249" s="227"/>
      <c r="S3249" s="227"/>
      <c r="T3249" s="227"/>
      <c r="U3249" s="227"/>
      <c r="V3249" s="227"/>
      <c r="W3249" s="227"/>
      <c r="X3249" s="227"/>
      <c r="Y3249" s="227"/>
      <c r="Z3249" s="227"/>
      <c r="AA3249" s="227"/>
      <c r="AB3249" s="227"/>
      <c r="AC3249" s="227"/>
    </row>
    <row r="3250" spans="2:29">
      <c r="B3250" s="66" t="e">
        <f>LEFT(VLOOKUP(K3250,'TCon08 al 2019-02-26'!$A$1:$H$68,6,0),6)</f>
        <v>#N/A</v>
      </c>
      <c r="C3250" s="66" t="e">
        <f t="shared" si="221"/>
        <v>#N/A</v>
      </c>
      <c r="D3250" s="66" t="e">
        <f>VLOOKUP(K3250,'TCon08 al 2019-02-26'!$A$1:$H$68,8,0)</f>
        <v>#N/A</v>
      </c>
      <c r="E3250" s="221">
        <f t="shared" si="222"/>
        <v>1900</v>
      </c>
      <c r="F3250" s="66">
        <f t="shared" si="219"/>
        <v>0</v>
      </c>
      <c r="G3250" s="10" t="str">
        <f t="shared" si="220"/>
        <v>19000</v>
      </c>
      <c r="H3250" s="227"/>
      <c r="I3250" s="227"/>
      <c r="J3250" s="228"/>
      <c r="K3250" s="227"/>
      <c r="L3250" s="227"/>
      <c r="M3250" s="229"/>
      <c r="N3250" s="581"/>
      <c r="O3250" s="227"/>
      <c r="P3250" s="581"/>
      <c r="Q3250" s="227"/>
      <c r="R3250" s="227"/>
      <c r="S3250" s="227"/>
      <c r="T3250" s="227"/>
      <c r="U3250" s="227"/>
      <c r="V3250" s="227"/>
      <c r="W3250" s="227"/>
      <c r="X3250" s="227"/>
      <c r="Y3250" s="227"/>
      <c r="Z3250" s="227"/>
      <c r="AA3250" s="227"/>
      <c r="AB3250" s="227"/>
      <c r="AC3250" s="227"/>
    </row>
    <row r="3251" spans="2:29">
      <c r="B3251" s="66" t="e">
        <f>LEFT(VLOOKUP(K3251,'TCon08 al 2019-02-26'!$A$1:$H$68,6,0),6)</f>
        <v>#N/A</v>
      </c>
      <c r="C3251" s="66" t="e">
        <f t="shared" si="221"/>
        <v>#N/A</v>
      </c>
      <c r="D3251" s="66" t="e">
        <f>VLOOKUP(K3251,'TCon08 al 2019-02-26'!$A$1:$H$68,8,0)</f>
        <v>#N/A</v>
      </c>
      <c r="E3251" s="221">
        <f t="shared" si="222"/>
        <v>1900</v>
      </c>
      <c r="F3251" s="66">
        <f t="shared" si="219"/>
        <v>0</v>
      </c>
      <c r="G3251" s="10" t="str">
        <f t="shared" si="220"/>
        <v>19000</v>
      </c>
      <c r="H3251" s="227"/>
      <c r="I3251" s="227"/>
      <c r="J3251" s="228"/>
      <c r="K3251" s="227"/>
      <c r="L3251" s="227"/>
      <c r="M3251" s="229"/>
      <c r="N3251" s="581"/>
      <c r="O3251" s="227"/>
      <c r="P3251" s="581"/>
      <c r="Q3251" s="227"/>
      <c r="R3251" s="227"/>
      <c r="S3251" s="227"/>
      <c r="T3251" s="227"/>
      <c r="U3251" s="227"/>
      <c r="V3251" s="227"/>
      <c r="W3251" s="227"/>
      <c r="X3251" s="227"/>
      <c r="Y3251" s="227"/>
      <c r="Z3251" s="227"/>
      <c r="AA3251" s="227"/>
      <c r="AB3251" s="227"/>
      <c r="AC3251" s="227"/>
    </row>
    <row r="3252" spans="2:29">
      <c r="B3252" s="66" t="e">
        <f>LEFT(VLOOKUP(K3252,'TCon08 al 2019-02-26'!$A$1:$H$68,6,0),6)</f>
        <v>#N/A</v>
      </c>
      <c r="C3252" s="66" t="e">
        <f t="shared" si="221"/>
        <v>#N/A</v>
      </c>
      <c r="D3252" s="66" t="e">
        <f>VLOOKUP(K3252,'TCon08 al 2019-02-26'!$A$1:$H$68,8,0)</f>
        <v>#N/A</v>
      </c>
      <c r="E3252" s="221">
        <f t="shared" si="222"/>
        <v>1900</v>
      </c>
      <c r="F3252" s="66">
        <f t="shared" si="219"/>
        <v>0</v>
      </c>
      <c r="G3252" s="10" t="str">
        <f t="shared" si="220"/>
        <v>19000</v>
      </c>
      <c r="H3252" s="227"/>
      <c r="I3252" s="227"/>
      <c r="J3252" s="228"/>
      <c r="K3252" s="227"/>
      <c r="L3252" s="227"/>
      <c r="M3252" s="229"/>
      <c r="N3252" s="581"/>
      <c r="O3252" s="227"/>
      <c r="P3252" s="581"/>
      <c r="Q3252" s="227"/>
      <c r="R3252" s="227"/>
      <c r="S3252" s="227"/>
      <c r="T3252" s="227"/>
      <c r="U3252" s="227"/>
      <c r="V3252" s="227"/>
      <c r="W3252" s="227"/>
      <c r="X3252" s="227"/>
      <c r="Y3252" s="227"/>
      <c r="Z3252" s="227"/>
      <c r="AA3252" s="227"/>
      <c r="AB3252" s="227"/>
      <c r="AC3252" s="227"/>
    </row>
    <row r="3253" spans="2:29">
      <c r="B3253" s="66" t="e">
        <f>LEFT(VLOOKUP(K3253,'TCon08 al 2019-02-26'!$A$1:$H$68,6,0),6)</f>
        <v>#N/A</v>
      </c>
      <c r="C3253" s="66" t="e">
        <f t="shared" si="221"/>
        <v>#N/A</v>
      </c>
      <c r="D3253" s="66" t="e">
        <f>VLOOKUP(K3253,'TCon08 al 2019-02-26'!$A$1:$H$68,8,0)</f>
        <v>#N/A</v>
      </c>
      <c r="E3253" s="221">
        <f t="shared" si="222"/>
        <v>1900</v>
      </c>
      <c r="F3253" s="66">
        <f t="shared" si="219"/>
        <v>0</v>
      </c>
      <c r="G3253" s="10" t="str">
        <f t="shared" si="220"/>
        <v>19000</v>
      </c>
      <c r="H3253" s="227"/>
      <c r="I3253" s="227"/>
      <c r="J3253" s="228"/>
      <c r="K3253" s="227"/>
      <c r="L3253" s="227"/>
      <c r="M3253" s="229"/>
      <c r="N3253" s="581"/>
      <c r="O3253" s="227"/>
      <c r="P3253" s="581"/>
      <c r="Q3253" s="227"/>
      <c r="R3253" s="227"/>
      <c r="S3253" s="227"/>
      <c r="T3253" s="227"/>
      <c r="U3253" s="227"/>
      <c r="V3253" s="227"/>
      <c r="W3253" s="227"/>
      <c r="X3253" s="227"/>
      <c r="Y3253" s="227"/>
      <c r="Z3253" s="227"/>
      <c r="AA3253" s="227"/>
      <c r="AB3253" s="227"/>
      <c r="AC3253" s="227"/>
    </row>
    <row r="3254" spans="2:29">
      <c r="B3254" s="66" t="e">
        <f>LEFT(VLOOKUP(K3254,'TCon08 al 2019-02-26'!$A$1:$H$68,6,0),6)</f>
        <v>#N/A</v>
      </c>
      <c r="C3254" s="66" t="e">
        <f t="shared" si="221"/>
        <v>#N/A</v>
      </c>
      <c r="D3254" s="66" t="e">
        <f>VLOOKUP(K3254,'TCon08 al 2019-02-26'!$A$1:$H$68,8,0)</f>
        <v>#N/A</v>
      </c>
      <c r="E3254" s="221">
        <f t="shared" si="222"/>
        <v>1900</v>
      </c>
      <c r="F3254" s="66">
        <f t="shared" si="219"/>
        <v>0</v>
      </c>
      <c r="G3254" s="10" t="str">
        <f t="shared" si="220"/>
        <v>19000</v>
      </c>
      <c r="H3254" s="227"/>
      <c r="I3254" s="227"/>
      <c r="J3254" s="228"/>
      <c r="K3254" s="227"/>
      <c r="L3254" s="227"/>
      <c r="M3254" s="229"/>
      <c r="N3254" s="581"/>
      <c r="O3254" s="227"/>
      <c r="P3254" s="581"/>
      <c r="Q3254" s="227"/>
      <c r="R3254" s="227"/>
      <c r="S3254" s="227"/>
      <c r="T3254" s="227"/>
      <c r="U3254" s="227"/>
      <c r="V3254" s="227"/>
      <c r="W3254" s="227"/>
      <c r="X3254" s="227"/>
      <c r="Y3254" s="227"/>
      <c r="Z3254" s="227"/>
      <c r="AA3254" s="227"/>
      <c r="AB3254" s="227"/>
      <c r="AC3254" s="227"/>
    </row>
    <row r="3255" spans="2:29">
      <c r="B3255" s="66" t="e">
        <f>LEFT(VLOOKUP(K3255,'TCon08 al 2019-02-26'!$A$1:$H$68,6,0),6)</f>
        <v>#N/A</v>
      </c>
      <c r="C3255" s="66" t="e">
        <f t="shared" si="221"/>
        <v>#N/A</v>
      </c>
      <c r="D3255" s="66" t="e">
        <f>VLOOKUP(K3255,'TCon08 al 2019-02-26'!$A$1:$H$68,8,0)</f>
        <v>#N/A</v>
      </c>
      <c r="E3255" s="221">
        <f t="shared" si="222"/>
        <v>1900</v>
      </c>
      <c r="F3255" s="66">
        <f t="shared" si="219"/>
        <v>0</v>
      </c>
      <c r="G3255" s="10" t="str">
        <f t="shared" si="220"/>
        <v>19000</v>
      </c>
      <c r="H3255" s="227"/>
      <c r="I3255" s="227"/>
      <c r="J3255" s="228"/>
      <c r="K3255" s="227"/>
      <c r="L3255" s="227"/>
      <c r="M3255" s="229"/>
      <c r="N3255" s="581"/>
      <c r="O3255" s="227"/>
      <c r="P3255" s="581"/>
      <c r="Q3255" s="227"/>
      <c r="R3255" s="227"/>
      <c r="S3255" s="227"/>
      <c r="T3255" s="227"/>
      <c r="U3255" s="227"/>
      <c r="V3255" s="227"/>
      <c r="W3255" s="227"/>
      <c r="X3255" s="227"/>
      <c r="Y3255" s="227"/>
      <c r="Z3255" s="227"/>
      <c r="AA3255" s="227"/>
      <c r="AB3255" s="227"/>
      <c r="AC3255" s="227"/>
    </row>
    <row r="3256" spans="2:29">
      <c r="B3256" s="66" t="e">
        <f>LEFT(VLOOKUP(K3256,'TCon08 al 2019-02-26'!$A$1:$H$68,6,0),6)</f>
        <v>#N/A</v>
      </c>
      <c r="C3256" s="66" t="e">
        <f t="shared" si="221"/>
        <v>#N/A</v>
      </c>
      <c r="D3256" s="66" t="e">
        <f>VLOOKUP(K3256,'TCon08 al 2019-02-26'!$A$1:$H$68,8,0)</f>
        <v>#N/A</v>
      </c>
      <c r="E3256" s="221">
        <f t="shared" si="222"/>
        <v>1900</v>
      </c>
      <c r="F3256" s="66">
        <f t="shared" si="219"/>
        <v>0</v>
      </c>
      <c r="G3256" s="10" t="str">
        <f t="shared" si="220"/>
        <v>19000</v>
      </c>
      <c r="H3256" s="227"/>
      <c r="I3256" s="227"/>
      <c r="J3256" s="228"/>
      <c r="K3256" s="227"/>
      <c r="L3256" s="227"/>
      <c r="M3256" s="229"/>
      <c r="N3256" s="581"/>
      <c r="O3256" s="227"/>
      <c r="P3256" s="581"/>
      <c r="Q3256" s="227"/>
      <c r="R3256" s="227"/>
      <c r="S3256" s="227"/>
      <c r="T3256" s="227"/>
      <c r="U3256" s="227"/>
      <c r="V3256" s="227"/>
      <c r="W3256" s="227"/>
      <c r="X3256" s="227"/>
      <c r="Y3256" s="227"/>
      <c r="Z3256" s="227"/>
      <c r="AA3256" s="227"/>
      <c r="AB3256" s="227"/>
      <c r="AC3256" s="227"/>
    </row>
    <row r="3257" spans="2:29">
      <c r="B3257" s="66" t="e">
        <f>LEFT(VLOOKUP(K3257,'TCon08 al 2019-02-26'!$A$1:$H$68,6,0),6)</f>
        <v>#N/A</v>
      </c>
      <c r="C3257" s="66" t="e">
        <f t="shared" si="221"/>
        <v>#N/A</v>
      </c>
      <c r="D3257" s="66" t="e">
        <f>VLOOKUP(K3257,'TCon08 al 2019-02-26'!$A$1:$H$68,8,0)</f>
        <v>#N/A</v>
      </c>
      <c r="E3257" s="221">
        <f t="shared" si="222"/>
        <v>1900</v>
      </c>
      <c r="F3257" s="66">
        <f t="shared" si="219"/>
        <v>0</v>
      </c>
      <c r="G3257" s="10" t="str">
        <f t="shared" si="220"/>
        <v>19000</v>
      </c>
      <c r="H3257" s="227"/>
      <c r="I3257" s="227"/>
      <c r="J3257" s="228"/>
      <c r="K3257" s="227"/>
      <c r="L3257" s="227"/>
      <c r="M3257" s="229"/>
      <c r="N3257" s="581"/>
      <c r="O3257" s="227"/>
      <c r="P3257" s="581"/>
      <c r="Q3257" s="227"/>
      <c r="R3257" s="227"/>
      <c r="S3257" s="227"/>
      <c r="T3257" s="227"/>
      <c r="U3257" s="227"/>
      <c r="V3257" s="227"/>
      <c r="W3257" s="227"/>
      <c r="X3257" s="227"/>
      <c r="Y3257" s="227"/>
      <c r="Z3257" s="227"/>
      <c r="AA3257" s="227"/>
      <c r="AB3257" s="227"/>
      <c r="AC3257" s="227"/>
    </row>
    <row r="3258" spans="2:29">
      <c r="B3258" s="66" t="e">
        <f>LEFT(VLOOKUP(K3258,'TCon08 al 2019-02-26'!$A$1:$H$68,6,0),6)</f>
        <v>#N/A</v>
      </c>
      <c r="C3258" s="66" t="e">
        <f t="shared" si="221"/>
        <v>#N/A</v>
      </c>
      <c r="D3258" s="66" t="e">
        <f>VLOOKUP(K3258,'TCon08 al 2019-02-26'!$A$1:$H$68,8,0)</f>
        <v>#N/A</v>
      </c>
      <c r="E3258" s="221">
        <f t="shared" si="222"/>
        <v>1900</v>
      </c>
      <c r="F3258" s="66">
        <f t="shared" si="219"/>
        <v>0</v>
      </c>
      <c r="G3258" s="10" t="str">
        <f t="shared" si="220"/>
        <v>19000</v>
      </c>
      <c r="H3258" s="227"/>
      <c r="I3258" s="227"/>
      <c r="J3258" s="228"/>
      <c r="K3258" s="227"/>
      <c r="L3258" s="227"/>
      <c r="M3258" s="229"/>
      <c r="N3258" s="581"/>
      <c r="O3258" s="227"/>
      <c r="P3258" s="581"/>
      <c r="Q3258" s="227"/>
      <c r="R3258" s="227"/>
      <c r="S3258" s="227"/>
      <c r="T3258" s="227"/>
      <c r="U3258" s="227"/>
      <c r="V3258" s="227"/>
      <c r="W3258" s="227"/>
      <c r="X3258" s="227"/>
      <c r="Y3258" s="227"/>
      <c r="Z3258" s="227"/>
      <c r="AA3258" s="227"/>
      <c r="AB3258" s="227"/>
      <c r="AC3258" s="227"/>
    </row>
    <row r="3259" spans="2:29">
      <c r="B3259" s="66" t="e">
        <f>LEFT(VLOOKUP(K3259,'TCon08 al 2019-02-26'!$A$1:$H$68,6,0),6)</f>
        <v>#N/A</v>
      </c>
      <c r="C3259" s="66" t="e">
        <f t="shared" si="221"/>
        <v>#N/A</v>
      </c>
      <c r="D3259" s="66" t="e">
        <f>VLOOKUP(K3259,'TCon08 al 2019-02-26'!$A$1:$H$68,8,0)</f>
        <v>#N/A</v>
      </c>
      <c r="E3259" s="221">
        <f t="shared" si="222"/>
        <v>1900</v>
      </c>
      <c r="F3259" s="66">
        <f t="shared" si="219"/>
        <v>0</v>
      </c>
      <c r="G3259" s="10" t="str">
        <f t="shared" si="220"/>
        <v>19000</v>
      </c>
      <c r="H3259" s="227"/>
      <c r="I3259" s="227"/>
      <c r="J3259" s="228"/>
      <c r="K3259" s="227"/>
      <c r="L3259" s="227"/>
      <c r="M3259" s="229"/>
      <c r="N3259" s="581"/>
      <c r="O3259" s="227"/>
      <c r="P3259" s="581"/>
      <c r="Q3259" s="227"/>
      <c r="R3259" s="227"/>
      <c r="S3259" s="227"/>
      <c r="T3259" s="227"/>
      <c r="U3259" s="227"/>
      <c r="V3259" s="227"/>
      <c r="W3259" s="227"/>
      <c r="X3259" s="227"/>
      <c r="Y3259" s="227"/>
      <c r="Z3259" s="227"/>
      <c r="AA3259" s="227"/>
      <c r="AB3259" s="227"/>
      <c r="AC3259" s="227"/>
    </row>
    <row r="3260" spans="2:29">
      <c r="B3260" s="66" t="e">
        <f>LEFT(VLOOKUP(K3260,'TCon08 al 2019-02-26'!$A$1:$H$68,6,0),6)</f>
        <v>#N/A</v>
      </c>
      <c r="C3260" s="66" t="e">
        <f t="shared" si="221"/>
        <v>#N/A</v>
      </c>
      <c r="D3260" s="66" t="e">
        <f>VLOOKUP(K3260,'TCon08 al 2019-02-26'!$A$1:$H$68,8,0)</f>
        <v>#N/A</v>
      </c>
      <c r="E3260" s="221">
        <f t="shared" si="222"/>
        <v>1900</v>
      </c>
      <c r="F3260" s="66">
        <f t="shared" si="219"/>
        <v>0</v>
      </c>
      <c r="G3260" s="10" t="str">
        <f t="shared" si="220"/>
        <v>19000</v>
      </c>
      <c r="H3260" s="227"/>
      <c r="I3260" s="227"/>
      <c r="J3260" s="228"/>
      <c r="K3260" s="227"/>
      <c r="L3260" s="227"/>
      <c r="M3260" s="229"/>
      <c r="N3260" s="581"/>
      <c r="O3260" s="227"/>
      <c r="P3260" s="581"/>
      <c r="Q3260" s="227"/>
      <c r="R3260" s="227"/>
      <c r="S3260" s="227"/>
      <c r="T3260" s="227"/>
      <c r="U3260" s="227"/>
      <c r="V3260" s="227"/>
      <c r="W3260" s="227"/>
      <c r="X3260" s="227"/>
      <c r="Y3260" s="227"/>
      <c r="Z3260" s="227"/>
      <c r="AA3260" s="227"/>
      <c r="AB3260" s="227"/>
      <c r="AC3260" s="227"/>
    </row>
    <row r="3261" spans="2:29">
      <c r="B3261" s="66" t="e">
        <f>LEFT(VLOOKUP(K3261,'TCon08 al 2019-02-26'!$A$1:$H$68,6,0),6)</f>
        <v>#N/A</v>
      </c>
      <c r="C3261" s="66" t="e">
        <f t="shared" si="221"/>
        <v>#N/A</v>
      </c>
      <c r="D3261" s="66" t="e">
        <f>VLOOKUP(K3261,'TCon08 al 2019-02-26'!$A$1:$H$68,8,0)</f>
        <v>#N/A</v>
      </c>
      <c r="E3261" s="221">
        <f t="shared" si="222"/>
        <v>1900</v>
      </c>
      <c r="F3261" s="66">
        <f t="shared" si="219"/>
        <v>0</v>
      </c>
      <c r="G3261" s="10" t="str">
        <f t="shared" si="220"/>
        <v>19000</v>
      </c>
      <c r="H3261" s="227"/>
      <c r="I3261" s="227"/>
      <c r="J3261" s="228"/>
      <c r="K3261" s="227"/>
      <c r="L3261" s="227"/>
      <c r="M3261" s="229"/>
      <c r="N3261" s="581"/>
      <c r="O3261" s="227"/>
      <c r="P3261" s="581"/>
      <c r="Q3261" s="227"/>
      <c r="R3261" s="227"/>
      <c r="S3261" s="227"/>
      <c r="T3261" s="227"/>
      <c r="U3261" s="227"/>
      <c r="V3261" s="227"/>
      <c r="W3261" s="227"/>
      <c r="X3261" s="227"/>
      <c r="Y3261" s="227"/>
      <c r="Z3261" s="227"/>
      <c r="AA3261" s="227"/>
      <c r="AB3261" s="227"/>
      <c r="AC3261" s="227"/>
    </row>
    <row r="3262" spans="2:29">
      <c r="B3262" s="66" t="e">
        <f>LEFT(VLOOKUP(K3262,'TCon08 al 2019-02-26'!$A$1:$H$68,6,0),6)</f>
        <v>#N/A</v>
      </c>
      <c r="C3262" s="66" t="e">
        <f t="shared" si="221"/>
        <v>#N/A</v>
      </c>
      <c r="D3262" s="66" t="e">
        <f>VLOOKUP(K3262,'TCon08 al 2019-02-26'!$A$1:$H$68,8,0)</f>
        <v>#N/A</v>
      </c>
      <c r="E3262" s="221">
        <f t="shared" si="222"/>
        <v>1900</v>
      </c>
      <c r="F3262" s="66">
        <f t="shared" si="219"/>
        <v>0</v>
      </c>
      <c r="G3262" s="10" t="str">
        <f t="shared" si="220"/>
        <v>19000</v>
      </c>
      <c r="H3262" s="227"/>
      <c r="I3262" s="227"/>
      <c r="J3262" s="228"/>
      <c r="K3262" s="227"/>
      <c r="L3262" s="227"/>
      <c r="M3262" s="229"/>
      <c r="N3262" s="581"/>
      <c r="O3262" s="227"/>
      <c r="P3262" s="581"/>
      <c r="Q3262" s="227"/>
      <c r="R3262" s="227"/>
      <c r="S3262" s="227"/>
      <c r="T3262" s="227"/>
      <c r="U3262" s="227"/>
      <c r="V3262" s="227"/>
      <c r="W3262" s="227"/>
      <c r="X3262" s="227"/>
      <c r="Y3262" s="227"/>
      <c r="Z3262" s="227"/>
      <c r="AA3262" s="227"/>
      <c r="AB3262" s="227"/>
      <c r="AC3262" s="227"/>
    </row>
    <row r="3263" spans="2:29">
      <c r="B3263" s="66" t="e">
        <f>LEFT(VLOOKUP(K3263,'TCon08 al 2019-02-26'!$A$1:$H$68,6,0),6)</f>
        <v>#N/A</v>
      </c>
      <c r="C3263" s="66" t="e">
        <f t="shared" si="221"/>
        <v>#N/A</v>
      </c>
      <c r="D3263" s="66" t="e">
        <f>VLOOKUP(K3263,'TCon08 al 2019-02-26'!$A$1:$H$68,8,0)</f>
        <v>#N/A</v>
      </c>
      <c r="E3263" s="221">
        <f t="shared" si="222"/>
        <v>1900</v>
      </c>
      <c r="F3263" s="66">
        <f t="shared" si="219"/>
        <v>0</v>
      </c>
      <c r="G3263" s="10" t="str">
        <f t="shared" si="220"/>
        <v>19000</v>
      </c>
      <c r="H3263" s="227"/>
      <c r="I3263" s="227"/>
      <c r="J3263" s="228"/>
      <c r="K3263" s="227"/>
      <c r="L3263" s="227"/>
      <c r="M3263" s="229"/>
      <c r="N3263" s="581"/>
      <c r="O3263" s="227"/>
      <c r="P3263" s="581"/>
      <c r="Q3263" s="227"/>
      <c r="R3263" s="227"/>
      <c r="S3263" s="227"/>
      <c r="T3263" s="227"/>
      <c r="U3263" s="227"/>
      <c r="V3263" s="227"/>
      <c r="W3263" s="227"/>
      <c r="X3263" s="227"/>
      <c r="Y3263" s="227"/>
      <c r="Z3263" s="227"/>
      <c r="AA3263" s="227"/>
      <c r="AB3263" s="227"/>
      <c r="AC3263" s="227"/>
    </row>
    <row r="3264" spans="2:29">
      <c r="B3264" s="66" t="e">
        <f>LEFT(VLOOKUP(K3264,'TCon08 al 2019-02-26'!$A$1:$H$68,6,0),6)</f>
        <v>#N/A</v>
      </c>
      <c r="C3264" s="66" t="e">
        <f t="shared" si="221"/>
        <v>#N/A</v>
      </c>
      <c r="D3264" s="66" t="e">
        <f>VLOOKUP(K3264,'TCon08 al 2019-02-26'!$A$1:$H$68,8,0)</f>
        <v>#N/A</v>
      </c>
      <c r="E3264" s="221">
        <f t="shared" si="222"/>
        <v>1900</v>
      </c>
      <c r="F3264" s="66">
        <f t="shared" si="219"/>
        <v>0</v>
      </c>
      <c r="G3264" s="10" t="str">
        <f t="shared" si="220"/>
        <v>19000</v>
      </c>
      <c r="H3264" s="227"/>
      <c r="I3264" s="227"/>
      <c r="J3264" s="228"/>
      <c r="K3264" s="227"/>
      <c r="L3264" s="227"/>
      <c r="M3264" s="229"/>
      <c r="N3264" s="581"/>
      <c r="O3264" s="227"/>
      <c r="P3264" s="581"/>
      <c r="Q3264" s="227"/>
      <c r="R3264" s="227"/>
      <c r="S3264" s="227"/>
      <c r="T3264" s="227"/>
      <c r="U3264" s="227"/>
      <c r="V3264" s="227"/>
      <c r="W3264" s="227"/>
      <c r="X3264" s="227"/>
      <c r="Y3264" s="227"/>
      <c r="Z3264" s="227"/>
      <c r="AA3264" s="227"/>
      <c r="AB3264" s="227"/>
      <c r="AC3264" s="227"/>
    </row>
    <row r="3265" spans="2:29">
      <c r="B3265" s="66" t="e">
        <f>LEFT(VLOOKUP(K3265,'TCon08 al 2019-02-26'!$A$1:$H$68,6,0),6)</f>
        <v>#N/A</v>
      </c>
      <c r="C3265" s="66" t="e">
        <f t="shared" si="221"/>
        <v>#N/A</v>
      </c>
      <c r="D3265" s="66" t="e">
        <f>VLOOKUP(K3265,'TCon08 al 2019-02-26'!$A$1:$H$68,8,0)</f>
        <v>#N/A</v>
      </c>
      <c r="E3265" s="221">
        <f t="shared" si="222"/>
        <v>1900</v>
      </c>
      <c r="F3265" s="66">
        <f t="shared" si="219"/>
        <v>0</v>
      </c>
      <c r="G3265" s="10" t="str">
        <f t="shared" si="220"/>
        <v>19000</v>
      </c>
      <c r="H3265" s="227"/>
      <c r="I3265" s="227"/>
      <c r="J3265" s="228"/>
      <c r="K3265" s="227"/>
      <c r="L3265" s="227"/>
      <c r="M3265" s="229"/>
      <c r="N3265" s="581"/>
      <c r="O3265" s="227"/>
      <c r="P3265" s="581"/>
      <c r="Q3265" s="227"/>
      <c r="R3265" s="227"/>
      <c r="S3265" s="227"/>
      <c r="T3265" s="227"/>
      <c r="U3265" s="227"/>
      <c r="V3265" s="227"/>
      <c r="W3265" s="227"/>
      <c r="X3265" s="227"/>
      <c r="Y3265" s="227"/>
      <c r="Z3265" s="227"/>
      <c r="AA3265" s="227"/>
      <c r="AB3265" s="227"/>
      <c r="AC3265" s="227"/>
    </row>
    <row r="3266" spans="2:29">
      <c r="B3266" s="66" t="e">
        <f>LEFT(VLOOKUP(K3266,'TCon08 al 2019-02-26'!$A$1:$H$68,6,0),6)</f>
        <v>#N/A</v>
      </c>
      <c r="C3266" s="66" t="e">
        <f t="shared" si="221"/>
        <v>#N/A</v>
      </c>
      <c r="D3266" s="66" t="e">
        <f>VLOOKUP(K3266,'TCon08 al 2019-02-26'!$A$1:$H$68,8,0)</f>
        <v>#N/A</v>
      </c>
      <c r="E3266" s="221">
        <f t="shared" si="222"/>
        <v>1900</v>
      </c>
      <c r="F3266" s="66">
        <f t="shared" si="219"/>
        <v>0</v>
      </c>
      <c r="G3266" s="10" t="str">
        <f t="shared" si="220"/>
        <v>19000</v>
      </c>
      <c r="H3266" s="227"/>
      <c r="I3266" s="227"/>
      <c r="J3266" s="228"/>
      <c r="K3266" s="227"/>
      <c r="L3266" s="227"/>
      <c r="M3266" s="229"/>
      <c r="N3266" s="581"/>
      <c r="O3266" s="227"/>
      <c r="P3266" s="581"/>
      <c r="Q3266" s="227"/>
      <c r="R3266" s="227"/>
      <c r="S3266" s="227"/>
      <c r="T3266" s="227"/>
      <c r="U3266" s="227"/>
      <c r="V3266" s="227"/>
      <c r="W3266" s="227"/>
      <c r="X3266" s="227"/>
      <c r="Y3266" s="227"/>
      <c r="Z3266" s="227"/>
      <c r="AA3266" s="227"/>
      <c r="AB3266" s="227"/>
      <c r="AC3266" s="227"/>
    </row>
    <row r="3267" spans="2:29">
      <c r="B3267" s="66" t="e">
        <f>LEFT(VLOOKUP(K3267,'TCon08 al 2019-02-26'!$A$1:$H$68,6,0),6)</f>
        <v>#N/A</v>
      </c>
      <c r="C3267" s="66" t="e">
        <f t="shared" si="221"/>
        <v>#N/A</v>
      </c>
      <c r="D3267" s="66" t="e">
        <f>VLOOKUP(K3267,'TCon08 al 2019-02-26'!$A$1:$H$68,8,0)</f>
        <v>#N/A</v>
      </c>
      <c r="E3267" s="221">
        <f t="shared" si="222"/>
        <v>1900</v>
      </c>
      <c r="F3267" s="66">
        <f t="shared" si="219"/>
        <v>0</v>
      </c>
      <c r="G3267" s="10" t="str">
        <f t="shared" si="220"/>
        <v>19000</v>
      </c>
      <c r="H3267" s="227"/>
      <c r="I3267" s="227"/>
      <c r="J3267" s="228"/>
      <c r="K3267" s="227"/>
      <c r="L3267" s="227"/>
      <c r="M3267" s="229"/>
      <c r="N3267" s="581"/>
      <c r="O3267" s="227"/>
      <c r="P3267" s="581"/>
      <c r="Q3267" s="227"/>
      <c r="R3267" s="227"/>
      <c r="S3267" s="227"/>
      <c r="T3267" s="227"/>
      <c r="U3267" s="227"/>
      <c r="V3267" s="227"/>
      <c r="W3267" s="227"/>
      <c r="X3267" s="227"/>
      <c r="Y3267" s="227"/>
      <c r="Z3267" s="227"/>
      <c r="AA3267" s="227"/>
      <c r="AB3267" s="227"/>
      <c r="AC3267" s="227"/>
    </row>
    <row r="3268" spans="2:29">
      <c r="B3268" s="66" t="e">
        <f>LEFT(VLOOKUP(K3268,'TCon08 al 2019-02-26'!$A$1:$H$68,6,0),6)</f>
        <v>#N/A</v>
      </c>
      <c r="C3268" s="66" t="e">
        <f t="shared" si="221"/>
        <v>#N/A</v>
      </c>
      <c r="D3268" s="66" t="e">
        <f>VLOOKUP(K3268,'TCon08 al 2019-02-26'!$A$1:$H$68,8,0)</f>
        <v>#N/A</v>
      </c>
      <c r="E3268" s="221">
        <f t="shared" si="222"/>
        <v>1900</v>
      </c>
      <c r="F3268" s="66">
        <f t="shared" si="219"/>
        <v>0</v>
      </c>
      <c r="G3268" s="10" t="str">
        <f t="shared" si="220"/>
        <v>19000</v>
      </c>
      <c r="H3268" s="227"/>
      <c r="I3268" s="227"/>
      <c r="J3268" s="228"/>
      <c r="K3268" s="227"/>
      <c r="L3268" s="227"/>
      <c r="M3268" s="229"/>
      <c r="N3268" s="581"/>
      <c r="O3268" s="227"/>
      <c r="P3268" s="581"/>
      <c r="Q3268" s="227"/>
      <c r="R3268" s="227"/>
      <c r="S3268" s="227"/>
      <c r="T3268" s="227"/>
      <c r="U3268" s="227"/>
      <c r="V3268" s="227"/>
      <c r="W3268" s="227"/>
      <c r="X3268" s="227"/>
      <c r="Y3268" s="227"/>
      <c r="Z3268" s="227"/>
      <c r="AA3268" s="227"/>
      <c r="AB3268" s="227"/>
      <c r="AC3268" s="227"/>
    </row>
    <row r="3269" spans="2:29">
      <c r="B3269" s="66" t="e">
        <f>LEFT(VLOOKUP(K3269,'TCon08 al 2019-02-26'!$A$1:$H$68,6,0),6)</f>
        <v>#N/A</v>
      </c>
      <c r="C3269" s="66" t="e">
        <f t="shared" si="221"/>
        <v>#N/A</v>
      </c>
      <c r="D3269" s="66" t="e">
        <f>VLOOKUP(K3269,'TCon08 al 2019-02-26'!$A$1:$H$68,8,0)</f>
        <v>#N/A</v>
      </c>
      <c r="E3269" s="221">
        <f t="shared" si="222"/>
        <v>1900</v>
      </c>
      <c r="F3269" s="66">
        <f t="shared" ref="F3269:F3332" si="223">+IF(J3269=0,0,MONTH(J3269))</f>
        <v>0</v>
      </c>
      <c r="G3269" s="10" t="str">
        <f t="shared" ref="G3269:G3332" si="224">+E3269&amp;F3269</f>
        <v>19000</v>
      </c>
      <c r="H3269" s="227"/>
      <c r="I3269" s="227"/>
      <c r="J3269" s="228"/>
      <c r="K3269" s="227"/>
      <c r="L3269" s="227"/>
      <c r="M3269" s="229"/>
      <c r="N3269" s="581"/>
      <c r="O3269" s="227"/>
      <c r="P3269" s="581"/>
      <c r="Q3269" s="227"/>
      <c r="R3269" s="227"/>
      <c r="S3269" s="227"/>
      <c r="T3269" s="227"/>
      <c r="U3269" s="227"/>
      <c r="V3269" s="227"/>
      <c r="W3269" s="227"/>
      <c r="X3269" s="227"/>
      <c r="Y3269" s="227"/>
      <c r="Z3269" s="227"/>
      <c r="AA3269" s="227"/>
      <c r="AB3269" s="227"/>
      <c r="AC3269" s="227"/>
    </row>
    <row r="3270" spans="2:29">
      <c r="B3270" s="66" t="e">
        <f>LEFT(VLOOKUP(K3270,'TCon08 al 2019-02-26'!$A$1:$H$68,6,0),6)</f>
        <v>#N/A</v>
      </c>
      <c r="C3270" s="66" t="e">
        <f t="shared" si="221"/>
        <v>#N/A</v>
      </c>
      <c r="D3270" s="66" t="e">
        <f>VLOOKUP(K3270,'TCon08 al 2019-02-26'!$A$1:$H$68,8,0)</f>
        <v>#N/A</v>
      </c>
      <c r="E3270" s="221">
        <f t="shared" si="222"/>
        <v>1900</v>
      </c>
      <c r="F3270" s="66">
        <f t="shared" si="223"/>
        <v>0</v>
      </c>
      <c r="G3270" s="10" t="str">
        <f t="shared" si="224"/>
        <v>19000</v>
      </c>
      <c r="H3270" s="227"/>
      <c r="I3270" s="227"/>
      <c r="J3270" s="228"/>
      <c r="K3270" s="227"/>
      <c r="L3270" s="227"/>
      <c r="M3270" s="229"/>
      <c r="N3270" s="581"/>
      <c r="O3270" s="227"/>
      <c r="P3270" s="581"/>
      <c r="Q3270" s="227"/>
      <c r="R3270" s="227"/>
      <c r="S3270" s="227"/>
      <c r="T3270" s="227"/>
      <c r="U3270" s="227"/>
      <c r="V3270" s="227"/>
      <c r="W3270" s="227"/>
      <c r="X3270" s="227"/>
      <c r="Y3270" s="227"/>
      <c r="Z3270" s="227"/>
      <c r="AA3270" s="227"/>
      <c r="AB3270" s="227"/>
      <c r="AC3270" s="227"/>
    </row>
    <row r="3271" spans="2:29">
      <c r="B3271" s="66" t="e">
        <f>LEFT(VLOOKUP(K3271,'TCon08 al 2019-02-26'!$A$1:$H$68,6,0),6)</f>
        <v>#N/A</v>
      </c>
      <c r="C3271" s="66" t="e">
        <f t="shared" si="221"/>
        <v>#N/A</v>
      </c>
      <c r="D3271" s="66" t="e">
        <f>VLOOKUP(K3271,'TCon08 al 2019-02-26'!$A$1:$H$68,8,0)</f>
        <v>#N/A</v>
      </c>
      <c r="E3271" s="221">
        <f t="shared" si="222"/>
        <v>1900</v>
      </c>
      <c r="F3271" s="66">
        <f t="shared" si="223"/>
        <v>0</v>
      </c>
      <c r="G3271" s="10" t="str">
        <f t="shared" si="224"/>
        <v>19000</v>
      </c>
      <c r="H3271" s="227"/>
      <c r="I3271" s="227"/>
      <c r="J3271" s="228"/>
      <c r="K3271" s="227"/>
      <c r="L3271" s="227"/>
      <c r="M3271" s="229"/>
      <c r="N3271" s="581"/>
      <c r="O3271" s="227"/>
      <c r="P3271" s="581"/>
      <c r="Q3271" s="227"/>
      <c r="R3271" s="227"/>
      <c r="S3271" s="227"/>
      <c r="T3271" s="227"/>
      <c r="U3271" s="227"/>
      <c r="V3271" s="227"/>
      <c r="W3271" s="227"/>
      <c r="X3271" s="227"/>
      <c r="Y3271" s="227"/>
      <c r="Z3271" s="227"/>
      <c r="AA3271" s="227"/>
      <c r="AB3271" s="227"/>
      <c r="AC3271" s="227"/>
    </row>
    <row r="3272" spans="2:29">
      <c r="B3272" s="66" t="e">
        <f>LEFT(VLOOKUP(K3272,'TCon08 al 2019-02-26'!$A$1:$H$68,6,0),6)</f>
        <v>#N/A</v>
      </c>
      <c r="C3272" s="66" t="e">
        <f t="shared" si="221"/>
        <v>#N/A</v>
      </c>
      <c r="D3272" s="66" t="e">
        <f>VLOOKUP(K3272,'TCon08 al 2019-02-26'!$A$1:$H$68,8,0)</f>
        <v>#N/A</v>
      </c>
      <c r="E3272" s="221">
        <f t="shared" si="222"/>
        <v>1900</v>
      </c>
      <c r="F3272" s="66">
        <f t="shared" si="223"/>
        <v>0</v>
      </c>
      <c r="G3272" s="10" t="str">
        <f t="shared" si="224"/>
        <v>19000</v>
      </c>
      <c r="H3272" s="227"/>
      <c r="I3272" s="227"/>
      <c r="J3272" s="228"/>
      <c r="K3272" s="227"/>
      <c r="L3272" s="227"/>
      <c r="M3272" s="229"/>
      <c r="N3272" s="581"/>
      <c r="O3272" s="227"/>
      <c r="P3272" s="581"/>
      <c r="Q3272" s="227"/>
      <c r="R3272" s="227"/>
      <c r="S3272" s="227"/>
      <c r="T3272" s="227"/>
      <c r="U3272" s="227"/>
      <c r="V3272" s="227"/>
      <c r="W3272" s="227"/>
      <c r="X3272" s="227"/>
      <c r="Y3272" s="227"/>
      <c r="Z3272" s="227"/>
      <c r="AA3272" s="227"/>
      <c r="AB3272" s="227"/>
      <c r="AC3272" s="227"/>
    </row>
    <row r="3273" spans="2:29">
      <c r="B3273" s="66" t="e">
        <f>LEFT(VLOOKUP(K3273,'TCon08 al 2019-02-26'!$A$1:$H$68,6,0),6)</f>
        <v>#N/A</v>
      </c>
      <c r="C3273" s="66" t="e">
        <f t="shared" si="221"/>
        <v>#N/A</v>
      </c>
      <c r="D3273" s="66" t="e">
        <f>VLOOKUP(K3273,'TCon08 al 2019-02-26'!$A$1:$H$68,8,0)</f>
        <v>#N/A</v>
      </c>
      <c r="E3273" s="221">
        <f t="shared" si="222"/>
        <v>1900</v>
      </c>
      <c r="F3273" s="66">
        <f t="shared" si="223"/>
        <v>0</v>
      </c>
      <c r="G3273" s="10" t="str">
        <f t="shared" si="224"/>
        <v>19000</v>
      </c>
      <c r="H3273" s="227"/>
      <c r="I3273" s="227"/>
      <c r="J3273" s="228"/>
      <c r="K3273" s="227"/>
      <c r="L3273" s="227"/>
      <c r="M3273" s="229"/>
      <c r="N3273" s="581"/>
      <c r="O3273" s="227"/>
      <c r="P3273" s="581"/>
      <c r="Q3273" s="227"/>
      <c r="R3273" s="227"/>
      <c r="S3273" s="227"/>
      <c r="T3273" s="227"/>
      <c r="U3273" s="227"/>
      <c r="V3273" s="227"/>
      <c r="W3273" s="227"/>
      <c r="X3273" s="227"/>
      <c r="Y3273" s="227"/>
      <c r="Z3273" s="227"/>
      <c r="AA3273" s="227"/>
      <c r="AB3273" s="227"/>
      <c r="AC3273" s="227"/>
    </row>
    <row r="3274" spans="2:29">
      <c r="B3274" s="66" t="e">
        <f>LEFT(VLOOKUP(K3274,'TCon08 al 2019-02-26'!$A$1:$H$68,6,0),6)</f>
        <v>#N/A</v>
      </c>
      <c r="C3274" s="66" t="e">
        <f t="shared" si="221"/>
        <v>#N/A</v>
      </c>
      <c r="D3274" s="66" t="e">
        <f>VLOOKUP(K3274,'TCon08 al 2019-02-26'!$A$1:$H$68,8,0)</f>
        <v>#N/A</v>
      </c>
      <c r="E3274" s="221">
        <f t="shared" si="222"/>
        <v>1900</v>
      </c>
      <c r="F3274" s="66">
        <f t="shared" si="223"/>
        <v>0</v>
      </c>
      <c r="G3274" s="10" t="str">
        <f t="shared" si="224"/>
        <v>19000</v>
      </c>
      <c r="H3274" s="227"/>
      <c r="I3274" s="227"/>
      <c r="J3274" s="228"/>
      <c r="K3274" s="227"/>
      <c r="L3274" s="227"/>
      <c r="M3274" s="229"/>
      <c r="N3274" s="581"/>
      <c r="O3274" s="227"/>
      <c r="P3274" s="581"/>
      <c r="Q3274" s="227"/>
      <c r="R3274" s="227"/>
      <c r="S3274" s="227"/>
      <c r="T3274" s="227"/>
      <c r="U3274" s="227"/>
      <c r="V3274" s="227"/>
      <c r="W3274" s="227"/>
      <c r="X3274" s="227"/>
      <c r="Y3274" s="227"/>
      <c r="Z3274" s="227"/>
      <c r="AA3274" s="227"/>
      <c r="AB3274" s="227"/>
      <c r="AC3274" s="227"/>
    </row>
    <row r="3275" spans="2:29">
      <c r="B3275" s="66" t="e">
        <f>LEFT(VLOOKUP(K3275,'TCon08 al 2019-02-26'!$A$1:$H$68,6,0),6)</f>
        <v>#N/A</v>
      </c>
      <c r="C3275" s="66" t="e">
        <f t="shared" si="221"/>
        <v>#N/A</v>
      </c>
      <c r="D3275" s="66" t="e">
        <f>VLOOKUP(K3275,'TCon08 al 2019-02-26'!$A$1:$H$68,8,0)</f>
        <v>#N/A</v>
      </c>
      <c r="E3275" s="221">
        <f t="shared" si="222"/>
        <v>1900</v>
      </c>
      <c r="F3275" s="66">
        <f t="shared" si="223"/>
        <v>0</v>
      </c>
      <c r="G3275" s="10" t="str">
        <f t="shared" si="224"/>
        <v>19000</v>
      </c>
      <c r="H3275" s="227"/>
      <c r="I3275" s="227"/>
      <c r="J3275" s="228"/>
      <c r="K3275" s="227"/>
      <c r="L3275" s="227"/>
      <c r="M3275" s="229"/>
      <c r="N3275" s="581"/>
      <c r="O3275" s="227"/>
      <c r="P3275" s="581"/>
      <c r="Q3275" s="227"/>
      <c r="R3275" s="227"/>
      <c r="S3275" s="227"/>
      <c r="T3275" s="227"/>
      <c r="U3275" s="227"/>
      <c r="V3275" s="227"/>
      <c r="W3275" s="227"/>
      <c r="X3275" s="227"/>
      <c r="Y3275" s="227"/>
      <c r="Z3275" s="227"/>
      <c r="AA3275" s="227"/>
      <c r="AB3275" s="227"/>
      <c r="AC3275" s="227"/>
    </row>
    <row r="3276" spans="2:29">
      <c r="B3276" s="66" t="e">
        <f>LEFT(VLOOKUP(K3276,'TCon08 al 2019-02-26'!$A$1:$H$68,6,0),6)</f>
        <v>#N/A</v>
      </c>
      <c r="C3276" s="66" t="e">
        <f t="shared" si="221"/>
        <v>#N/A</v>
      </c>
      <c r="D3276" s="66" t="e">
        <f>VLOOKUP(K3276,'TCon08 al 2019-02-26'!$A$1:$H$68,8,0)</f>
        <v>#N/A</v>
      </c>
      <c r="E3276" s="221">
        <f t="shared" si="222"/>
        <v>1900</v>
      </c>
      <c r="F3276" s="66">
        <f t="shared" si="223"/>
        <v>0</v>
      </c>
      <c r="G3276" s="10" t="str">
        <f t="shared" si="224"/>
        <v>19000</v>
      </c>
      <c r="H3276" s="227"/>
      <c r="I3276" s="227"/>
      <c r="J3276" s="228"/>
      <c r="K3276" s="227"/>
      <c r="L3276" s="227"/>
      <c r="M3276" s="229"/>
      <c r="N3276" s="581"/>
      <c r="O3276" s="227"/>
      <c r="P3276" s="581"/>
      <c r="Q3276" s="227"/>
      <c r="R3276" s="227"/>
      <c r="S3276" s="227"/>
      <c r="T3276" s="227"/>
      <c r="U3276" s="227"/>
      <c r="V3276" s="227"/>
      <c r="W3276" s="227"/>
      <c r="X3276" s="227"/>
      <c r="Y3276" s="227"/>
      <c r="Z3276" s="227"/>
      <c r="AA3276" s="227"/>
      <c r="AB3276" s="227"/>
      <c r="AC3276" s="227"/>
    </row>
    <row r="3277" spans="2:29">
      <c r="B3277" s="66" t="e">
        <f>LEFT(VLOOKUP(K3277,'TCon08 al 2019-02-26'!$A$1:$H$68,6,0),6)</f>
        <v>#N/A</v>
      </c>
      <c r="C3277" s="66" t="e">
        <f t="shared" si="221"/>
        <v>#N/A</v>
      </c>
      <c r="D3277" s="66" t="e">
        <f>VLOOKUP(K3277,'TCon08 al 2019-02-26'!$A$1:$H$68,8,0)</f>
        <v>#N/A</v>
      </c>
      <c r="E3277" s="221">
        <f t="shared" si="222"/>
        <v>1900</v>
      </c>
      <c r="F3277" s="66">
        <f t="shared" si="223"/>
        <v>0</v>
      </c>
      <c r="G3277" s="10" t="str">
        <f t="shared" si="224"/>
        <v>19000</v>
      </c>
      <c r="H3277" s="227"/>
      <c r="I3277" s="227"/>
      <c r="J3277" s="228"/>
      <c r="K3277" s="227"/>
      <c r="L3277" s="227"/>
      <c r="M3277" s="229"/>
      <c r="N3277" s="581"/>
      <c r="O3277" s="227"/>
      <c r="P3277" s="581"/>
      <c r="Q3277" s="227"/>
      <c r="R3277" s="227"/>
      <c r="S3277" s="227"/>
      <c r="T3277" s="227"/>
      <c r="U3277" s="227"/>
      <c r="V3277" s="227"/>
      <c r="W3277" s="227"/>
      <c r="X3277" s="227"/>
      <c r="Y3277" s="227"/>
      <c r="Z3277" s="227"/>
      <c r="AA3277" s="227"/>
      <c r="AB3277" s="227"/>
      <c r="AC3277" s="227"/>
    </row>
    <row r="3278" spans="2:29">
      <c r="B3278" s="66" t="e">
        <f>LEFT(VLOOKUP(K3278,'TCon08 al 2019-02-26'!$A$1:$H$68,6,0),6)</f>
        <v>#N/A</v>
      </c>
      <c r="C3278" s="66" t="e">
        <f t="shared" si="221"/>
        <v>#N/A</v>
      </c>
      <c r="D3278" s="66" t="e">
        <f>VLOOKUP(K3278,'TCon08 al 2019-02-26'!$A$1:$H$68,8,0)</f>
        <v>#N/A</v>
      </c>
      <c r="E3278" s="221">
        <f t="shared" si="222"/>
        <v>1900</v>
      </c>
      <c r="F3278" s="66">
        <f t="shared" si="223"/>
        <v>0</v>
      </c>
      <c r="G3278" s="10" t="str">
        <f t="shared" si="224"/>
        <v>19000</v>
      </c>
      <c r="H3278" s="227"/>
      <c r="I3278" s="227"/>
      <c r="J3278" s="228"/>
      <c r="K3278" s="227"/>
      <c r="L3278" s="227"/>
      <c r="M3278" s="229"/>
      <c r="N3278" s="581"/>
      <c r="O3278" s="227"/>
      <c r="P3278" s="581"/>
      <c r="Q3278" s="227"/>
      <c r="R3278" s="227"/>
      <c r="S3278" s="227"/>
      <c r="T3278" s="227"/>
      <c r="U3278" s="227"/>
      <c r="V3278" s="227"/>
      <c r="W3278" s="227"/>
      <c r="X3278" s="227"/>
      <c r="Y3278" s="227"/>
      <c r="Z3278" s="227"/>
      <c r="AA3278" s="227"/>
      <c r="AB3278" s="227"/>
      <c r="AC3278" s="227"/>
    </row>
    <row r="3279" spans="2:29">
      <c r="B3279" s="66" t="e">
        <f>LEFT(VLOOKUP(K3279,'TCon08 al 2019-02-26'!$A$1:$H$68,6,0),6)</f>
        <v>#N/A</v>
      </c>
      <c r="C3279" s="66" t="e">
        <f t="shared" si="221"/>
        <v>#N/A</v>
      </c>
      <c r="D3279" s="66" t="e">
        <f>VLOOKUP(K3279,'TCon08 al 2019-02-26'!$A$1:$H$68,8,0)</f>
        <v>#N/A</v>
      </c>
      <c r="E3279" s="221">
        <f t="shared" si="222"/>
        <v>1900</v>
      </c>
      <c r="F3279" s="66">
        <f t="shared" si="223"/>
        <v>0</v>
      </c>
      <c r="G3279" s="10" t="str">
        <f t="shared" si="224"/>
        <v>19000</v>
      </c>
      <c r="H3279" s="227"/>
      <c r="I3279" s="227"/>
      <c r="J3279" s="228"/>
      <c r="K3279" s="227"/>
      <c r="L3279" s="227"/>
      <c r="M3279" s="229"/>
      <c r="N3279" s="581"/>
      <c r="O3279" s="227"/>
      <c r="P3279" s="581"/>
      <c r="Q3279" s="227"/>
      <c r="R3279" s="227"/>
      <c r="S3279" s="227"/>
      <c r="T3279" s="227"/>
      <c r="U3279" s="227"/>
      <c r="V3279" s="227"/>
      <c r="W3279" s="227"/>
      <c r="X3279" s="227"/>
      <c r="Y3279" s="227"/>
      <c r="Z3279" s="227"/>
      <c r="AA3279" s="227"/>
      <c r="AB3279" s="227"/>
      <c r="AC3279" s="227"/>
    </row>
    <row r="3280" spans="2:29">
      <c r="B3280" s="66" t="e">
        <f>LEFT(VLOOKUP(K3280,'TCon08 al 2019-02-26'!$A$1:$H$68,6,0),6)</f>
        <v>#N/A</v>
      </c>
      <c r="C3280" s="66" t="e">
        <f t="shared" si="221"/>
        <v>#N/A</v>
      </c>
      <c r="D3280" s="66" t="e">
        <f>VLOOKUP(K3280,'TCon08 al 2019-02-26'!$A$1:$H$68,8,0)</f>
        <v>#N/A</v>
      </c>
      <c r="E3280" s="221">
        <f t="shared" si="222"/>
        <v>1900</v>
      </c>
      <c r="F3280" s="66">
        <f t="shared" si="223"/>
        <v>0</v>
      </c>
      <c r="G3280" s="10" t="str">
        <f t="shared" si="224"/>
        <v>19000</v>
      </c>
      <c r="H3280" s="227"/>
      <c r="I3280" s="227"/>
      <c r="J3280" s="228"/>
      <c r="K3280" s="227"/>
      <c r="L3280" s="227"/>
      <c r="M3280" s="229"/>
      <c r="N3280" s="581"/>
      <c r="O3280" s="227"/>
      <c r="P3280" s="581"/>
      <c r="Q3280" s="227"/>
      <c r="R3280" s="227"/>
      <c r="S3280" s="227"/>
      <c r="T3280" s="227"/>
      <c r="U3280" s="227"/>
      <c r="V3280" s="227"/>
      <c r="W3280" s="227"/>
      <c r="X3280" s="227"/>
      <c r="Y3280" s="227"/>
      <c r="Z3280" s="227"/>
      <c r="AA3280" s="227"/>
      <c r="AB3280" s="227"/>
      <c r="AC3280" s="227"/>
    </row>
    <row r="3281" spans="2:29">
      <c r="B3281" s="66" t="e">
        <f>LEFT(VLOOKUP(K3281,'TCon08 al 2019-02-26'!$A$1:$H$68,6,0),6)</f>
        <v>#N/A</v>
      </c>
      <c r="C3281" s="66" t="e">
        <f t="shared" si="221"/>
        <v>#N/A</v>
      </c>
      <c r="D3281" s="66" t="e">
        <f>VLOOKUP(K3281,'TCon08 al 2019-02-26'!$A$1:$H$68,8,0)</f>
        <v>#N/A</v>
      </c>
      <c r="E3281" s="221">
        <f t="shared" si="222"/>
        <v>1900</v>
      </c>
      <c r="F3281" s="66">
        <f t="shared" si="223"/>
        <v>0</v>
      </c>
      <c r="G3281" s="10" t="str">
        <f t="shared" si="224"/>
        <v>19000</v>
      </c>
      <c r="H3281" s="227"/>
      <c r="I3281" s="227"/>
      <c r="J3281" s="228"/>
      <c r="K3281" s="227"/>
      <c r="L3281" s="227"/>
      <c r="M3281" s="229"/>
      <c r="N3281" s="581"/>
      <c r="O3281" s="227"/>
      <c r="P3281" s="581"/>
      <c r="Q3281" s="227"/>
      <c r="R3281" s="227"/>
      <c r="S3281" s="227"/>
      <c r="T3281" s="227"/>
      <c r="U3281" s="227"/>
      <c r="V3281" s="227"/>
      <c r="W3281" s="227"/>
      <c r="X3281" s="227"/>
      <c r="Y3281" s="227"/>
      <c r="Z3281" s="227"/>
      <c r="AA3281" s="227"/>
      <c r="AB3281" s="227"/>
      <c r="AC3281" s="227"/>
    </row>
    <row r="3282" spans="2:29">
      <c r="B3282" s="66" t="e">
        <f>LEFT(VLOOKUP(K3282,'TCon08 al 2019-02-26'!$A$1:$H$68,6,0),6)</f>
        <v>#N/A</v>
      </c>
      <c r="C3282" s="66" t="e">
        <f t="shared" si="221"/>
        <v>#N/A</v>
      </c>
      <c r="D3282" s="66" t="e">
        <f>VLOOKUP(K3282,'TCon08 al 2019-02-26'!$A$1:$H$68,8,0)</f>
        <v>#N/A</v>
      </c>
      <c r="E3282" s="221">
        <f t="shared" si="222"/>
        <v>1900</v>
      </c>
      <c r="F3282" s="66">
        <f t="shared" si="223"/>
        <v>0</v>
      </c>
      <c r="G3282" s="10" t="str">
        <f t="shared" si="224"/>
        <v>19000</v>
      </c>
      <c r="H3282" s="227"/>
      <c r="I3282" s="227"/>
      <c r="J3282" s="228"/>
      <c r="K3282" s="227"/>
      <c r="L3282" s="227"/>
      <c r="M3282" s="229"/>
      <c r="N3282" s="581"/>
      <c r="O3282" s="227"/>
      <c r="P3282" s="581"/>
      <c r="Q3282" s="227"/>
      <c r="R3282" s="227"/>
      <c r="S3282" s="227"/>
      <c r="T3282" s="227"/>
      <c r="U3282" s="227"/>
      <c r="V3282" s="227"/>
      <c r="W3282" s="227"/>
      <c r="X3282" s="227"/>
      <c r="Y3282" s="227"/>
      <c r="Z3282" s="227"/>
      <c r="AA3282" s="227"/>
      <c r="AB3282" s="227"/>
      <c r="AC3282" s="227"/>
    </row>
    <row r="3283" spans="2:29">
      <c r="B3283" s="66" t="e">
        <f>LEFT(VLOOKUP(K3283,'TCon08 al 2019-02-26'!$A$1:$H$68,6,0),6)</f>
        <v>#N/A</v>
      </c>
      <c r="C3283" s="66" t="e">
        <f t="shared" si="221"/>
        <v>#N/A</v>
      </c>
      <c r="D3283" s="66" t="e">
        <f>VLOOKUP(K3283,'TCon08 al 2019-02-26'!$A$1:$H$68,8,0)</f>
        <v>#N/A</v>
      </c>
      <c r="E3283" s="221">
        <f t="shared" si="222"/>
        <v>1900</v>
      </c>
      <c r="F3283" s="66">
        <f t="shared" si="223"/>
        <v>0</v>
      </c>
      <c r="G3283" s="10" t="str">
        <f t="shared" si="224"/>
        <v>19000</v>
      </c>
      <c r="H3283" s="227"/>
      <c r="I3283" s="227"/>
      <c r="J3283" s="228"/>
      <c r="K3283" s="227"/>
      <c r="L3283" s="227"/>
      <c r="M3283" s="229"/>
      <c r="N3283" s="581"/>
      <c r="O3283" s="227"/>
      <c r="P3283" s="581"/>
      <c r="Q3283" s="227"/>
      <c r="R3283" s="227"/>
      <c r="S3283" s="227"/>
      <c r="T3283" s="227"/>
      <c r="U3283" s="227"/>
      <c r="V3283" s="227"/>
      <c r="W3283" s="227"/>
      <c r="X3283" s="227"/>
      <c r="Y3283" s="227"/>
      <c r="Z3283" s="227"/>
      <c r="AA3283" s="227"/>
      <c r="AB3283" s="227"/>
      <c r="AC3283" s="227"/>
    </row>
    <row r="3284" spans="2:29">
      <c r="B3284" s="66" t="e">
        <f>LEFT(VLOOKUP(K3284,'TCon08 al 2019-02-26'!$A$1:$H$68,6,0),6)</f>
        <v>#N/A</v>
      </c>
      <c r="C3284" s="66" t="e">
        <f t="shared" si="221"/>
        <v>#N/A</v>
      </c>
      <c r="D3284" s="66" t="e">
        <f>VLOOKUP(K3284,'TCon08 al 2019-02-26'!$A$1:$H$68,8,0)</f>
        <v>#N/A</v>
      </c>
      <c r="E3284" s="221">
        <f t="shared" si="222"/>
        <v>1900</v>
      </c>
      <c r="F3284" s="66">
        <f t="shared" si="223"/>
        <v>0</v>
      </c>
      <c r="G3284" s="10" t="str">
        <f t="shared" si="224"/>
        <v>19000</v>
      </c>
      <c r="H3284" s="227"/>
      <c r="I3284" s="227"/>
      <c r="J3284" s="228"/>
      <c r="K3284" s="227"/>
      <c r="L3284" s="227"/>
      <c r="M3284" s="229"/>
      <c r="N3284" s="581"/>
      <c r="O3284" s="227"/>
      <c r="P3284" s="581"/>
      <c r="Q3284" s="227"/>
      <c r="R3284" s="227"/>
      <c r="S3284" s="227"/>
      <c r="T3284" s="227"/>
      <c r="U3284" s="227"/>
      <c r="V3284" s="227"/>
      <c r="W3284" s="227"/>
      <c r="X3284" s="227"/>
      <c r="Y3284" s="227"/>
      <c r="Z3284" s="227"/>
      <c r="AA3284" s="227"/>
      <c r="AB3284" s="227"/>
      <c r="AC3284" s="227"/>
    </row>
    <row r="3285" spans="2:29">
      <c r="B3285" s="66" t="e">
        <f>LEFT(VLOOKUP(K3285,'TCon08 al 2019-02-26'!$A$1:$H$68,6,0),6)</f>
        <v>#N/A</v>
      </c>
      <c r="C3285" s="66" t="e">
        <f t="shared" ref="C3285:C3348" si="225">CONCATENATE(MID(B3285,1,1),".",MID(B3285,2,1),".",MID(B3285,3,2),".",MID(B3285,5,2))</f>
        <v>#N/A</v>
      </c>
      <c r="D3285" s="66" t="e">
        <f>VLOOKUP(K3285,'TCon08 al 2019-02-26'!$A$1:$H$68,8,0)</f>
        <v>#N/A</v>
      </c>
      <c r="E3285" s="221">
        <f t="shared" ref="E3285:E3348" si="226">YEAR(J3285)</f>
        <v>1900</v>
      </c>
      <c r="F3285" s="66">
        <f t="shared" si="223"/>
        <v>0</v>
      </c>
      <c r="G3285" s="10" t="str">
        <f t="shared" si="224"/>
        <v>19000</v>
      </c>
      <c r="H3285" s="227"/>
      <c r="I3285" s="227"/>
      <c r="J3285" s="228"/>
      <c r="K3285" s="227"/>
      <c r="L3285" s="227"/>
      <c r="M3285" s="229"/>
      <c r="N3285" s="581"/>
      <c r="O3285" s="227"/>
      <c r="P3285" s="581"/>
      <c r="Q3285" s="227"/>
      <c r="R3285" s="227"/>
      <c r="S3285" s="227"/>
      <c r="T3285" s="227"/>
      <c r="U3285" s="227"/>
      <c r="V3285" s="227"/>
      <c r="W3285" s="227"/>
      <c r="X3285" s="227"/>
      <c r="Y3285" s="227"/>
      <c r="Z3285" s="227"/>
      <c r="AA3285" s="227"/>
      <c r="AB3285" s="227"/>
      <c r="AC3285" s="227"/>
    </row>
    <row r="3286" spans="2:29">
      <c r="B3286" s="66" t="e">
        <f>LEFT(VLOOKUP(K3286,'TCon08 al 2019-02-26'!$A$1:$H$68,6,0),6)</f>
        <v>#N/A</v>
      </c>
      <c r="C3286" s="66" t="e">
        <f t="shared" si="225"/>
        <v>#N/A</v>
      </c>
      <c r="D3286" s="66" t="e">
        <f>VLOOKUP(K3286,'TCon08 al 2019-02-26'!$A$1:$H$68,8,0)</f>
        <v>#N/A</v>
      </c>
      <c r="E3286" s="221">
        <f t="shared" si="226"/>
        <v>1900</v>
      </c>
      <c r="F3286" s="66">
        <f t="shared" si="223"/>
        <v>0</v>
      </c>
      <c r="G3286" s="10" t="str">
        <f t="shared" si="224"/>
        <v>19000</v>
      </c>
      <c r="H3286" s="227"/>
      <c r="I3286" s="227"/>
      <c r="J3286" s="228"/>
      <c r="K3286" s="227"/>
      <c r="L3286" s="227"/>
      <c r="M3286" s="229"/>
      <c r="N3286" s="581"/>
      <c r="O3286" s="227"/>
      <c r="P3286" s="581"/>
      <c r="Q3286" s="227"/>
      <c r="R3286" s="227"/>
      <c r="S3286" s="227"/>
      <c r="T3286" s="227"/>
      <c r="U3286" s="227"/>
      <c r="V3286" s="227"/>
      <c r="W3286" s="227"/>
      <c r="X3286" s="227"/>
      <c r="Y3286" s="227"/>
      <c r="Z3286" s="227"/>
      <c r="AA3286" s="227"/>
      <c r="AB3286" s="227"/>
      <c r="AC3286" s="227"/>
    </row>
    <row r="3287" spans="2:29">
      <c r="B3287" s="66" t="e">
        <f>LEFT(VLOOKUP(K3287,'TCon08 al 2019-02-26'!$A$1:$H$68,6,0),6)</f>
        <v>#N/A</v>
      </c>
      <c r="C3287" s="66" t="e">
        <f t="shared" si="225"/>
        <v>#N/A</v>
      </c>
      <c r="D3287" s="66" t="e">
        <f>VLOOKUP(K3287,'TCon08 al 2019-02-26'!$A$1:$H$68,8,0)</f>
        <v>#N/A</v>
      </c>
      <c r="E3287" s="221">
        <f t="shared" si="226"/>
        <v>1900</v>
      </c>
      <c r="F3287" s="66">
        <f t="shared" si="223"/>
        <v>0</v>
      </c>
      <c r="G3287" s="10" t="str">
        <f t="shared" si="224"/>
        <v>19000</v>
      </c>
      <c r="H3287" s="227"/>
      <c r="I3287" s="227"/>
      <c r="J3287" s="228"/>
      <c r="K3287" s="227"/>
      <c r="L3287" s="227"/>
      <c r="M3287" s="229"/>
      <c r="N3287" s="581"/>
      <c r="O3287" s="227"/>
      <c r="P3287" s="581"/>
      <c r="Q3287" s="227"/>
      <c r="R3287" s="227"/>
      <c r="S3287" s="227"/>
      <c r="T3287" s="227"/>
      <c r="U3287" s="227"/>
      <c r="V3287" s="227"/>
      <c r="W3287" s="227"/>
      <c r="X3287" s="227"/>
      <c r="Y3287" s="227"/>
      <c r="Z3287" s="227"/>
      <c r="AA3287" s="227"/>
      <c r="AB3287" s="227"/>
      <c r="AC3287" s="227"/>
    </row>
    <row r="3288" spans="2:29">
      <c r="B3288" s="66" t="e">
        <f>LEFT(VLOOKUP(K3288,'TCon08 al 2019-02-26'!$A$1:$H$68,6,0),6)</f>
        <v>#N/A</v>
      </c>
      <c r="C3288" s="66" t="e">
        <f t="shared" si="225"/>
        <v>#N/A</v>
      </c>
      <c r="D3288" s="66" t="e">
        <f>VLOOKUP(K3288,'TCon08 al 2019-02-26'!$A$1:$H$68,8,0)</f>
        <v>#N/A</v>
      </c>
      <c r="E3288" s="221">
        <f t="shared" si="226"/>
        <v>1900</v>
      </c>
      <c r="F3288" s="66">
        <f t="shared" si="223"/>
        <v>0</v>
      </c>
      <c r="G3288" s="10" t="str">
        <f t="shared" si="224"/>
        <v>19000</v>
      </c>
      <c r="H3288" s="227"/>
      <c r="I3288" s="227"/>
      <c r="J3288" s="228"/>
      <c r="K3288" s="227"/>
      <c r="L3288" s="227"/>
      <c r="M3288" s="229"/>
      <c r="N3288" s="581"/>
      <c r="O3288" s="227"/>
      <c r="P3288" s="581"/>
      <c r="Q3288" s="227"/>
      <c r="R3288" s="227"/>
      <c r="S3288" s="227"/>
      <c r="T3288" s="227"/>
      <c r="U3288" s="227"/>
      <c r="V3288" s="227"/>
      <c r="W3288" s="227"/>
      <c r="X3288" s="227"/>
      <c r="Y3288" s="227"/>
      <c r="Z3288" s="227"/>
      <c r="AA3288" s="227"/>
      <c r="AB3288" s="227"/>
      <c r="AC3288" s="227"/>
    </row>
    <row r="3289" spans="2:29">
      <c r="B3289" s="66" t="e">
        <f>LEFT(VLOOKUP(K3289,'TCon08 al 2019-02-26'!$A$1:$H$68,6,0),6)</f>
        <v>#N/A</v>
      </c>
      <c r="C3289" s="66" t="e">
        <f t="shared" si="225"/>
        <v>#N/A</v>
      </c>
      <c r="D3289" s="66" t="e">
        <f>VLOOKUP(K3289,'TCon08 al 2019-02-26'!$A$1:$H$68,8,0)</f>
        <v>#N/A</v>
      </c>
      <c r="E3289" s="221">
        <f t="shared" si="226"/>
        <v>1900</v>
      </c>
      <c r="F3289" s="66">
        <f t="shared" si="223"/>
        <v>0</v>
      </c>
      <c r="G3289" s="10" t="str">
        <f t="shared" si="224"/>
        <v>19000</v>
      </c>
      <c r="H3289" s="227"/>
      <c r="I3289" s="227"/>
      <c r="J3289" s="228"/>
      <c r="K3289" s="227"/>
      <c r="L3289" s="227"/>
      <c r="M3289" s="229"/>
      <c r="N3289" s="581"/>
      <c r="O3289" s="227"/>
      <c r="P3289" s="581"/>
      <c r="Q3289" s="227"/>
      <c r="R3289" s="227"/>
      <c r="S3289" s="227"/>
      <c r="T3289" s="227"/>
      <c r="U3289" s="227"/>
      <c r="V3289" s="227"/>
      <c r="W3289" s="227"/>
      <c r="X3289" s="227"/>
      <c r="Y3289" s="227"/>
      <c r="Z3289" s="227"/>
      <c r="AA3289" s="227"/>
      <c r="AB3289" s="227"/>
      <c r="AC3289" s="227"/>
    </row>
    <row r="3290" spans="2:29">
      <c r="B3290" s="66" t="e">
        <f>LEFT(VLOOKUP(K3290,'TCon08 al 2019-02-26'!$A$1:$H$68,6,0),6)</f>
        <v>#N/A</v>
      </c>
      <c r="C3290" s="66" t="e">
        <f t="shared" si="225"/>
        <v>#N/A</v>
      </c>
      <c r="D3290" s="66" t="e">
        <f>VLOOKUP(K3290,'TCon08 al 2019-02-26'!$A$1:$H$68,8,0)</f>
        <v>#N/A</v>
      </c>
      <c r="E3290" s="221">
        <f t="shared" si="226"/>
        <v>1900</v>
      </c>
      <c r="F3290" s="66">
        <f t="shared" si="223"/>
        <v>0</v>
      </c>
      <c r="G3290" s="10" t="str">
        <f t="shared" si="224"/>
        <v>19000</v>
      </c>
      <c r="H3290" s="227"/>
      <c r="I3290" s="227"/>
      <c r="J3290" s="228"/>
      <c r="K3290" s="227"/>
      <c r="L3290" s="227"/>
      <c r="M3290" s="229"/>
      <c r="N3290" s="581"/>
      <c r="O3290" s="227"/>
      <c r="P3290" s="581"/>
      <c r="Q3290" s="227"/>
      <c r="R3290" s="227"/>
      <c r="S3290" s="227"/>
      <c r="T3290" s="227"/>
      <c r="U3290" s="227"/>
      <c r="V3290" s="227"/>
      <c r="W3290" s="227"/>
      <c r="X3290" s="227"/>
      <c r="Y3290" s="227"/>
      <c r="Z3290" s="227"/>
      <c r="AA3290" s="227"/>
      <c r="AB3290" s="227"/>
      <c r="AC3290" s="227"/>
    </row>
    <row r="3291" spans="2:29">
      <c r="B3291" s="66" t="e">
        <f>LEFT(VLOOKUP(K3291,'TCon08 al 2019-02-26'!$A$1:$H$68,6,0),6)</f>
        <v>#N/A</v>
      </c>
      <c r="C3291" s="66" t="e">
        <f t="shared" si="225"/>
        <v>#N/A</v>
      </c>
      <c r="D3291" s="66" t="e">
        <f>VLOOKUP(K3291,'TCon08 al 2019-02-26'!$A$1:$H$68,8,0)</f>
        <v>#N/A</v>
      </c>
      <c r="E3291" s="221">
        <f t="shared" si="226"/>
        <v>1900</v>
      </c>
      <c r="F3291" s="66">
        <f t="shared" si="223"/>
        <v>0</v>
      </c>
      <c r="G3291" s="10" t="str">
        <f t="shared" si="224"/>
        <v>19000</v>
      </c>
      <c r="H3291" s="227"/>
      <c r="I3291" s="227"/>
      <c r="J3291" s="228"/>
      <c r="K3291" s="227"/>
      <c r="L3291" s="227"/>
      <c r="M3291" s="229"/>
      <c r="N3291" s="581"/>
      <c r="O3291" s="227"/>
      <c r="P3291" s="581"/>
      <c r="Q3291" s="227"/>
      <c r="R3291" s="227"/>
      <c r="S3291" s="227"/>
      <c r="T3291" s="227"/>
      <c r="U3291" s="227"/>
      <c r="V3291" s="227"/>
      <c r="W3291" s="227"/>
      <c r="X3291" s="227"/>
      <c r="Y3291" s="227"/>
      <c r="Z3291" s="227"/>
      <c r="AA3291" s="227"/>
      <c r="AB3291" s="227"/>
      <c r="AC3291" s="227"/>
    </row>
    <row r="3292" spans="2:29">
      <c r="B3292" s="66" t="e">
        <f>LEFT(VLOOKUP(K3292,'TCon08 al 2019-02-26'!$A$1:$H$68,6,0),6)</f>
        <v>#N/A</v>
      </c>
      <c r="C3292" s="66" t="e">
        <f t="shared" si="225"/>
        <v>#N/A</v>
      </c>
      <c r="D3292" s="66" t="e">
        <f>VLOOKUP(K3292,'TCon08 al 2019-02-26'!$A$1:$H$68,8,0)</f>
        <v>#N/A</v>
      </c>
      <c r="E3292" s="221">
        <f t="shared" si="226"/>
        <v>1900</v>
      </c>
      <c r="F3292" s="66">
        <f t="shared" si="223"/>
        <v>0</v>
      </c>
      <c r="G3292" s="10" t="str">
        <f t="shared" si="224"/>
        <v>19000</v>
      </c>
      <c r="H3292" s="227"/>
      <c r="I3292" s="227"/>
      <c r="J3292" s="228"/>
      <c r="K3292" s="227"/>
      <c r="L3292" s="227"/>
      <c r="M3292" s="229"/>
      <c r="N3292" s="581"/>
      <c r="O3292" s="227"/>
      <c r="P3292" s="581"/>
      <c r="Q3292" s="227"/>
      <c r="R3292" s="227"/>
      <c r="S3292" s="227"/>
      <c r="T3292" s="227"/>
      <c r="U3292" s="227"/>
      <c r="V3292" s="227"/>
      <c r="W3292" s="227"/>
      <c r="X3292" s="227"/>
      <c r="Y3292" s="227"/>
      <c r="Z3292" s="227"/>
      <c r="AA3292" s="227"/>
      <c r="AB3292" s="227"/>
      <c r="AC3292" s="227"/>
    </row>
    <row r="3293" spans="2:29">
      <c r="B3293" s="66" t="e">
        <f>LEFT(VLOOKUP(K3293,'TCon08 al 2019-02-26'!$A$1:$H$68,6,0),6)</f>
        <v>#N/A</v>
      </c>
      <c r="C3293" s="66" t="e">
        <f t="shared" si="225"/>
        <v>#N/A</v>
      </c>
      <c r="D3293" s="66" t="e">
        <f>VLOOKUP(K3293,'TCon08 al 2019-02-26'!$A$1:$H$68,8,0)</f>
        <v>#N/A</v>
      </c>
      <c r="E3293" s="221">
        <f t="shared" si="226"/>
        <v>1900</v>
      </c>
      <c r="F3293" s="66">
        <f t="shared" si="223"/>
        <v>0</v>
      </c>
      <c r="G3293" s="10" t="str">
        <f t="shared" si="224"/>
        <v>19000</v>
      </c>
      <c r="H3293" s="227"/>
      <c r="I3293" s="227"/>
      <c r="J3293" s="228"/>
      <c r="K3293" s="227"/>
      <c r="L3293" s="227"/>
      <c r="M3293" s="229"/>
      <c r="N3293" s="581"/>
      <c r="O3293" s="227"/>
      <c r="P3293" s="581"/>
      <c r="Q3293" s="227"/>
      <c r="R3293" s="227"/>
      <c r="S3293" s="227"/>
      <c r="T3293" s="227"/>
      <c r="U3293" s="227"/>
      <c r="V3293" s="227"/>
      <c r="W3293" s="227"/>
      <c r="X3293" s="227"/>
      <c r="Y3293" s="227"/>
      <c r="Z3293" s="227"/>
      <c r="AA3293" s="227"/>
      <c r="AB3293" s="227"/>
      <c r="AC3293" s="227"/>
    </row>
    <row r="3294" spans="2:29">
      <c r="B3294" s="66" t="e">
        <f>LEFT(VLOOKUP(K3294,'TCon08 al 2019-02-26'!$A$1:$H$68,6,0),6)</f>
        <v>#N/A</v>
      </c>
      <c r="C3294" s="66" t="e">
        <f t="shared" si="225"/>
        <v>#N/A</v>
      </c>
      <c r="D3294" s="66" t="e">
        <f>VLOOKUP(K3294,'TCon08 al 2019-02-26'!$A$1:$H$68,8,0)</f>
        <v>#N/A</v>
      </c>
      <c r="E3294" s="221">
        <f t="shared" si="226"/>
        <v>1900</v>
      </c>
      <c r="F3294" s="66">
        <f t="shared" si="223"/>
        <v>0</v>
      </c>
      <c r="G3294" s="10" t="str">
        <f t="shared" si="224"/>
        <v>19000</v>
      </c>
      <c r="H3294" s="227"/>
      <c r="I3294" s="227"/>
      <c r="J3294" s="228"/>
      <c r="K3294" s="227"/>
      <c r="L3294" s="227"/>
      <c r="M3294" s="229"/>
      <c r="N3294" s="581"/>
      <c r="O3294" s="227"/>
      <c r="P3294" s="581"/>
      <c r="Q3294" s="227"/>
      <c r="R3294" s="227"/>
      <c r="S3294" s="227"/>
      <c r="T3294" s="227"/>
      <c r="U3294" s="227"/>
      <c r="V3294" s="227"/>
      <c r="W3294" s="227"/>
      <c r="X3294" s="227"/>
      <c r="Y3294" s="227"/>
      <c r="Z3294" s="227"/>
      <c r="AA3294" s="227"/>
      <c r="AB3294" s="227"/>
      <c r="AC3294" s="227"/>
    </row>
    <row r="3295" spans="2:29">
      <c r="B3295" s="66" t="e">
        <f>LEFT(VLOOKUP(K3295,'TCon08 al 2019-02-26'!$A$1:$H$68,6,0),6)</f>
        <v>#N/A</v>
      </c>
      <c r="C3295" s="66" t="e">
        <f t="shared" si="225"/>
        <v>#N/A</v>
      </c>
      <c r="D3295" s="66" t="e">
        <f>VLOOKUP(K3295,'TCon08 al 2019-02-26'!$A$1:$H$68,8,0)</f>
        <v>#N/A</v>
      </c>
      <c r="E3295" s="221">
        <f t="shared" si="226"/>
        <v>1900</v>
      </c>
      <c r="F3295" s="66">
        <f t="shared" si="223"/>
        <v>0</v>
      </c>
      <c r="G3295" s="10" t="str">
        <f t="shared" si="224"/>
        <v>19000</v>
      </c>
      <c r="H3295" s="227"/>
      <c r="I3295" s="227"/>
      <c r="J3295" s="228"/>
      <c r="K3295" s="227"/>
      <c r="L3295" s="227"/>
      <c r="M3295" s="229"/>
      <c r="N3295" s="581"/>
      <c r="O3295" s="227"/>
      <c r="P3295" s="581"/>
      <c r="Q3295" s="227"/>
      <c r="R3295" s="227"/>
      <c r="S3295" s="227"/>
      <c r="T3295" s="227"/>
      <c r="U3295" s="227"/>
      <c r="V3295" s="227"/>
      <c r="W3295" s="227"/>
      <c r="X3295" s="227"/>
      <c r="Y3295" s="227"/>
      <c r="Z3295" s="227"/>
      <c r="AA3295" s="227"/>
      <c r="AB3295" s="227"/>
      <c r="AC3295" s="227"/>
    </row>
    <row r="3296" spans="2:29">
      <c r="B3296" s="66" t="e">
        <f>LEFT(VLOOKUP(K3296,'TCon08 al 2019-02-26'!$A$1:$H$68,6,0),6)</f>
        <v>#N/A</v>
      </c>
      <c r="C3296" s="66" t="e">
        <f t="shared" si="225"/>
        <v>#N/A</v>
      </c>
      <c r="D3296" s="66" t="e">
        <f>VLOOKUP(K3296,'TCon08 al 2019-02-26'!$A$1:$H$68,8,0)</f>
        <v>#N/A</v>
      </c>
      <c r="E3296" s="221">
        <f t="shared" si="226"/>
        <v>1900</v>
      </c>
      <c r="F3296" s="66">
        <f t="shared" si="223"/>
        <v>0</v>
      </c>
      <c r="G3296" s="10" t="str">
        <f t="shared" si="224"/>
        <v>19000</v>
      </c>
      <c r="H3296" s="227"/>
      <c r="I3296" s="227"/>
      <c r="J3296" s="228"/>
      <c r="K3296" s="227"/>
      <c r="L3296" s="227"/>
      <c r="M3296" s="229"/>
      <c r="N3296" s="581"/>
      <c r="O3296" s="227"/>
      <c r="P3296" s="581"/>
      <c r="Q3296" s="227"/>
      <c r="R3296" s="227"/>
      <c r="S3296" s="227"/>
      <c r="T3296" s="227"/>
      <c r="U3296" s="227"/>
      <c r="V3296" s="227"/>
      <c r="W3296" s="227"/>
      <c r="X3296" s="227"/>
      <c r="Y3296" s="227"/>
      <c r="Z3296" s="227"/>
      <c r="AA3296" s="227"/>
      <c r="AB3296" s="227"/>
      <c r="AC3296" s="227"/>
    </row>
    <row r="3297" spans="2:29">
      <c r="B3297" s="66" t="e">
        <f>LEFT(VLOOKUP(K3297,'TCon08 al 2019-02-26'!$A$1:$H$68,6,0),6)</f>
        <v>#N/A</v>
      </c>
      <c r="C3297" s="66" t="e">
        <f t="shared" si="225"/>
        <v>#N/A</v>
      </c>
      <c r="D3297" s="66" t="e">
        <f>VLOOKUP(K3297,'TCon08 al 2019-02-26'!$A$1:$H$68,8,0)</f>
        <v>#N/A</v>
      </c>
      <c r="E3297" s="221">
        <f t="shared" si="226"/>
        <v>1900</v>
      </c>
      <c r="F3297" s="66">
        <f t="shared" si="223"/>
        <v>0</v>
      </c>
      <c r="G3297" s="10" t="str">
        <f t="shared" si="224"/>
        <v>19000</v>
      </c>
      <c r="H3297" s="227"/>
      <c r="I3297" s="227"/>
      <c r="J3297" s="228"/>
      <c r="K3297" s="227"/>
      <c r="L3297" s="227"/>
      <c r="M3297" s="229"/>
      <c r="N3297" s="581"/>
      <c r="O3297" s="227"/>
      <c r="P3297" s="581"/>
      <c r="Q3297" s="227"/>
      <c r="R3297" s="227"/>
      <c r="S3297" s="227"/>
      <c r="T3297" s="227"/>
      <c r="U3297" s="227"/>
      <c r="V3297" s="227"/>
      <c r="W3297" s="227"/>
      <c r="X3297" s="227"/>
      <c r="Y3297" s="227"/>
      <c r="Z3297" s="227"/>
      <c r="AA3297" s="227"/>
      <c r="AB3297" s="227"/>
      <c r="AC3297" s="227"/>
    </row>
    <row r="3298" spans="2:29">
      <c r="B3298" s="66" t="e">
        <f>LEFT(VLOOKUP(K3298,'TCon08 al 2019-02-26'!$A$1:$H$68,6,0),6)</f>
        <v>#N/A</v>
      </c>
      <c r="C3298" s="66" t="e">
        <f t="shared" si="225"/>
        <v>#N/A</v>
      </c>
      <c r="D3298" s="66" t="e">
        <f>VLOOKUP(K3298,'TCon08 al 2019-02-26'!$A$1:$H$68,8,0)</f>
        <v>#N/A</v>
      </c>
      <c r="E3298" s="221">
        <f t="shared" si="226"/>
        <v>1900</v>
      </c>
      <c r="F3298" s="66">
        <f t="shared" si="223"/>
        <v>0</v>
      </c>
      <c r="G3298" s="10" t="str">
        <f t="shared" si="224"/>
        <v>19000</v>
      </c>
      <c r="H3298" s="227"/>
      <c r="I3298" s="227"/>
      <c r="J3298" s="228"/>
      <c r="K3298" s="227"/>
      <c r="L3298" s="227"/>
      <c r="M3298" s="229"/>
      <c r="N3298" s="581"/>
      <c r="O3298" s="227"/>
      <c r="P3298" s="581"/>
      <c r="Q3298" s="227"/>
      <c r="R3298" s="227"/>
      <c r="S3298" s="227"/>
      <c r="T3298" s="227"/>
      <c r="U3298" s="227"/>
      <c r="V3298" s="227"/>
      <c r="W3298" s="227"/>
      <c r="X3298" s="227"/>
      <c r="Y3298" s="227"/>
      <c r="Z3298" s="227"/>
      <c r="AA3298" s="227"/>
      <c r="AB3298" s="227"/>
      <c r="AC3298" s="227"/>
    </row>
    <row r="3299" spans="2:29">
      <c r="B3299" s="66" t="e">
        <f>LEFT(VLOOKUP(K3299,'TCon08 al 2019-02-26'!$A$1:$H$68,6,0),6)</f>
        <v>#N/A</v>
      </c>
      <c r="C3299" s="66" t="e">
        <f t="shared" si="225"/>
        <v>#N/A</v>
      </c>
      <c r="D3299" s="66" t="e">
        <f>VLOOKUP(K3299,'TCon08 al 2019-02-26'!$A$1:$H$68,8,0)</f>
        <v>#N/A</v>
      </c>
      <c r="E3299" s="221">
        <f t="shared" si="226"/>
        <v>1900</v>
      </c>
      <c r="F3299" s="66">
        <f t="shared" si="223"/>
        <v>0</v>
      </c>
      <c r="G3299" s="10" t="str">
        <f t="shared" si="224"/>
        <v>19000</v>
      </c>
      <c r="H3299" s="227"/>
      <c r="I3299" s="227"/>
      <c r="J3299" s="228"/>
      <c r="K3299" s="227"/>
      <c r="L3299" s="227"/>
      <c r="M3299" s="229"/>
      <c r="N3299" s="581"/>
      <c r="O3299" s="227"/>
      <c r="P3299" s="581"/>
      <c r="Q3299" s="227"/>
      <c r="R3299" s="227"/>
      <c r="S3299" s="227"/>
      <c r="T3299" s="227"/>
      <c r="U3299" s="227"/>
      <c r="V3299" s="227"/>
      <c r="W3299" s="227"/>
      <c r="X3299" s="227"/>
      <c r="Y3299" s="227"/>
      <c r="Z3299" s="227"/>
      <c r="AA3299" s="227"/>
      <c r="AB3299" s="227"/>
      <c r="AC3299" s="227"/>
    </row>
    <row r="3300" spans="2:29">
      <c r="B3300" s="66" t="e">
        <f>LEFT(VLOOKUP(K3300,'TCon08 al 2019-02-26'!$A$1:$H$68,6,0),6)</f>
        <v>#N/A</v>
      </c>
      <c r="C3300" s="66" t="e">
        <f t="shared" si="225"/>
        <v>#N/A</v>
      </c>
      <c r="D3300" s="66" t="e">
        <f>VLOOKUP(K3300,'TCon08 al 2019-02-26'!$A$1:$H$68,8,0)</f>
        <v>#N/A</v>
      </c>
      <c r="E3300" s="221">
        <f t="shared" si="226"/>
        <v>1900</v>
      </c>
      <c r="F3300" s="66">
        <f t="shared" si="223"/>
        <v>0</v>
      </c>
      <c r="G3300" s="10" t="str">
        <f t="shared" si="224"/>
        <v>19000</v>
      </c>
      <c r="H3300" s="227"/>
      <c r="I3300" s="227"/>
      <c r="J3300" s="228"/>
      <c r="K3300" s="227"/>
      <c r="L3300" s="227"/>
      <c r="M3300" s="229"/>
      <c r="N3300" s="581"/>
      <c r="O3300" s="227"/>
      <c r="P3300" s="581"/>
      <c r="Q3300" s="227"/>
      <c r="R3300" s="227"/>
      <c r="S3300" s="227"/>
      <c r="T3300" s="227"/>
      <c r="U3300" s="227"/>
      <c r="V3300" s="227"/>
      <c r="W3300" s="227"/>
      <c r="X3300" s="227"/>
      <c r="Y3300" s="227"/>
      <c r="Z3300" s="227"/>
      <c r="AA3300" s="227"/>
      <c r="AB3300" s="227"/>
      <c r="AC3300" s="227"/>
    </row>
    <row r="3301" spans="2:29">
      <c r="B3301" s="66" t="e">
        <f>LEFT(VLOOKUP(K3301,'TCon08 al 2019-02-26'!$A$1:$H$68,6,0),6)</f>
        <v>#N/A</v>
      </c>
      <c r="C3301" s="66" t="e">
        <f t="shared" si="225"/>
        <v>#N/A</v>
      </c>
      <c r="D3301" s="66" t="e">
        <f>VLOOKUP(K3301,'TCon08 al 2019-02-26'!$A$1:$H$68,8,0)</f>
        <v>#N/A</v>
      </c>
      <c r="E3301" s="221">
        <f t="shared" si="226"/>
        <v>1900</v>
      </c>
      <c r="F3301" s="66">
        <f t="shared" si="223"/>
        <v>0</v>
      </c>
      <c r="G3301" s="10" t="str">
        <f t="shared" si="224"/>
        <v>19000</v>
      </c>
      <c r="H3301" s="227"/>
      <c r="I3301" s="227"/>
      <c r="J3301" s="228"/>
      <c r="K3301" s="227"/>
      <c r="L3301" s="227"/>
      <c r="M3301" s="229"/>
      <c r="N3301" s="581"/>
      <c r="O3301" s="227"/>
      <c r="P3301" s="581"/>
      <c r="Q3301" s="227"/>
      <c r="R3301" s="227"/>
      <c r="S3301" s="227"/>
      <c r="T3301" s="227"/>
      <c r="U3301" s="227"/>
      <c r="V3301" s="227"/>
      <c r="W3301" s="227"/>
      <c r="X3301" s="227"/>
      <c r="Y3301" s="227"/>
      <c r="Z3301" s="227"/>
      <c r="AA3301" s="227"/>
      <c r="AB3301" s="227"/>
      <c r="AC3301" s="227"/>
    </row>
    <row r="3302" spans="2:29">
      <c r="B3302" s="66" t="e">
        <f>LEFT(VLOOKUP(K3302,'TCon08 al 2019-02-26'!$A$1:$H$68,6,0),6)</f>
        <v>#N/A</v>
      </c>
      <c r="C3302" s="66" t="e">
        <f t="shared" si="225"/>
        <v>#N/A</v>
      </c>
      <c r="D3302" s="66" t="e">
        <f>VLOOKUP(K3302,'TCon08 al 2019-02-26'!$A$1:$H$68,8,0)</f>
        <v>#N/A</v>
      </c>
      <c r="E3302" s="221">
        <f t="shared" si="226"/>
        <v>1900</v>
      </c>
      <c r="F3302" s="66">
        <f t="shared" si="223"/>
        <v>0</v>
      </c>
      <c r="G3302" s="10" t="str">
        <f t="shared" si="224"/>
        <v>19000</v>
      </c>
      <c r="H3302" s="227"/>
      <c r="I3302" s="227"/>
      <c r="J3302" s="228"/>
      <c r="K3302" s="227"/>
      <c r="L3302" s="227"/>
      <c r="M3302" s="229"/>
      <c r="N3302" s="581"/>
      <c r="O3302" s="227"/>
      <c r="P3302" s="581"/>
      <c r="Q3302" s="227"/>
      <c r="R3302" s="227"/>
      <c r="S3302" s="227"/>
      <c r="T3302" s="227"/>
      <c r="U3302" s="227"/>
      <c r="V3302" s="227"/>
      <c r="W3302" s="227"/>
      <c r="X3302" s="227"/>
      <c r="Y3302" s="227"/>
      <c r="Z3302" s="227"/>
      <c r="AA3302" s="227"/>
      <c r="AB3302" s="227"/>
      <c r="AC3302" s="227"/>
    </row>
    <row r="3303" spans="2:29">
      <c r="B3303" s="66" t="e">
        <f>LEFT(VLOOKUP(K3303,'TCon08 al 2019-02-26'!$A$1:$H$68,6,0),6)</f>
        <v>#N/A</v>
      </c>
      <c r="C3303" s="66" t="e">
        <f t="shared" si="225"/>
        <v>#N/A</v>
      </c>
      <c r="D3303" s="66" t="e">
        <f>VLOOKUP(K3303,'TCon08 al 2019-02-26'!$A$1:$H$68,8,0)</f>
        <v>#N/A</v>
      </c>
      <c r="E3303" s="221">
        <f t="shared" si="226"/>
        <v>1900</v>
      </c>
      <c r="F3303" s="66">
        <f t="shared" si="223"/>
        <v>0</v>
      </c>
      <c r="G3303" s="10" t="str">
        <f t="shared" si="224"/>
        <v>19000</v>
      </c>
      <c r="H3303" s="227"/>
      <c r="I3303" s="227"/>
      <c r="J3303" s="228"/>
      <c r="K3303" s="227"/>
      <c r="L3303" s="227"/>
      <c r="M3303" s="229"/>
      <c r="N3303" s="581"/>
      <c r="O3303" s="227"/>
      <c r="P3303" s="581"/>
      <c r="Q3303" s="227"/>
      <c r="R3303" s="227"/>
      <c r="S3303" s="227"/>
      <c r="T3303" s="227"/>
      <c r="U3303" s="227"/>
      <c r="V3303" s="227"/>
      <c r="W3303" s="227"/>
      <c r="X3303" s="227"/>
      <c r="Y3303" s="227"/>
      <c r="Z3303" s="227"/>
      <c r="AA3303" s="227"/>
      <c r="AB3303" s="227"/>
      <c r="AC3303" s="227"/>
    </row>
    <row r="3304" spans="2:29">
      <c r="B3304" s="66" t="e">
        <f>LEFT(VLOOKUP(K3304,'TCon08 al 2019-02-26'!$A$1:$H$68,6,0),6)</f>
        <v>#N/A</v>
      </c>
      <c r="C3304" s="66" t="e">
        <f t="shared" si="225"/>
        <v>#N/A</v>
      </c>
      <c r="D3304" s="66" t="e">
        <f>VLOOKUP(K3304,'TCon08 al 2019-02-26'!$A$1:$H$68,8,0)</f>
        <v>#N/A</v>
      </c>
      <c r="E3304" s="221">
        <f t="shared" si="226"/>
        <v>1900</v>
      </c>
      <c r="F3304" s="66">
        <f t="shared" si="223"/>
        <v>0</v>
      </c>
      <c r="G3304" s="10" t="str">
        <f t="shared" si="224"/>
        <v>19000</v>
      </c>
      <c r="H3304" s="227"/>
      <c r="I3304" s="227"/>
      <c r="J3304" s="228"/>
      <c r="K3304" s="227"/>
      <c r="L3304" s="227"/>
      <c r="M3304" s="229"/>
      <c r="N3304" s="581"/>
      <c r="O3304" s="227"/>
      <c r="P3304" s="581"/>
      <c r="Q3304" s="227"/>
      <c r="R3304" s="227"/>
      <c r="S3304" s="227"/>
      <c r="T3304" s="227"/>
      <c r="U3304" s="227"/>
      <c r="V3304" s="227"/>
      <c r="W3304" s="227"/>
      <c r="X3304" s="227"/>
      <c r="Y3304" s="227"/>
      <c r="Z3304" s="227"/>
      <c r="AA3304" s="227"/>
      <c r="AB3304" s="227"/>
      <c r="AC3304" s="227"/>
    </row>
    <row r="3305" spans="2:29">
      <c r="B3305" s="66" t="e">
        <f>LEFT(VLOOKUP(K3305,'TCon08 al 2019-02-26'!$A$1:$H$68,6,0),6)</f>
        <v>#N/A</v>
      </c>
      <c r="C3305" s="66" t="e">
        <f t="shared" si="225"/>
        <v>#N/A</v>
      </c>
      <c r="D3305" s="66" t="e">
        <f>VLOOKUP(K3305,'TCon08 al 2019-02-26'!$A$1:$H$68,8,0)</f>
        <v>#N/A</v>
      </c>
      <c r="E3305" s="221">
        <f t="shared" si="226"/>
        <v>1900</v>
      </c>
      <c r="F3305" s="66">
        <f t="shared" si="223"/>
        <v>0</v>
      </c>
      <c r="G3305" s="10" t="str">
        <f t="shared" si="224"/>
        <v>19000</v>
      </c>
      <c r="H3305" s="227"/>
      <c r="I3305" s="227"/>
      <c r="J3305" s="228"/>
      <c r="K3305" s="227"/>
      <c r="L3305" s="227"/>
      <c r="M3305" s="229"/>
      <c r="N3305" s="581"/>
      <c r="O3305" s="227"/>
      <c r="P3305" s="581"/>
      <c r="Q3305" s="227"/>
      <c r="R3305" s="227"/>
      <c r="S3305" s="227"/>
      <c r="T3305" s="227"/>
      <c r="U3305" s="227"/>
      <c r="V3305" s="227"/>
      <c r="W3305" s="227"/>
      <c r="X3305" s="227"/>
      <c r="Y3305" s="227"/>
      <c r="Z3305" s="227"/>
      <c r="AA3305" s="227"/>
      <c r="AB3305" s="227"/>
      <c r="AC3305" s="227"/>
    </row>
    <row r="3306" spans="2:29">
      <c r="B3306" s="66" t="e">
        <f>LEFT(VLOOKUP(K3306,'TCon08 al 2019-02-26'!$A$1:$H$68,6,0),6)</f>
        <v>#N/A</v>
      </c>
      <c r="C3306" s="66" t="e">
        <f t="shared" si="225"/>
        <v>#N/A</v>
      </c>
      <c r="D3306" s="66" t="e">
        <f>VLOOKUP(K3306,'TCon08 al 2019-02-26'!$A$1:$H$68,8,0)</f>
        <v>#N/A</v>
      </c>
      <c r="E3306" s="221">
        <f t="shared" si="226"/>
        <v>1900</v>
      </c>
      <c r="F3306" s="66">
        <f t="shared" si="223"/>
        <v>0</v>
      </c>
      <c r="G3306" s="10" t="str">
        <f t="shared" si="224"/>
        <v>19000</v>
      </c>
      <c r="H3306" s="227"/>
      <c r="I3306" s="227"/>
      <c r="J3306" s="228"/>
      <c r="K3306" s="227"/>
      <c r="L3306" s="227"/>
      <c r="M3306" s="229"/>
      <c r="N3306" s="581"/>
      <c r="O3306" s="227"/>
      <c r="P3306" s="581"/>
      <c r="Q3306" s="227"/>
      <c r="R3306" s="227"/>
      <c r="S3306" s="227"/>
      <c r="T3306" s="227"/>
      <c r="U3306" s="227"/>
      <c r="V3306" s="227"/>
      <c r="W3306" s="227"/>
      <c r="X3306" s="227"/>
      <c r="Y3306" s="227"/>
      <c r="Z3306" s="227"/>
      <c r="AA3306" s="227"/>
      <c r="AB3306" s="227"/>
      <c r="AC3306" s="227"/>
    </row>
    <row r="3307" spans="2:29">
      <c r="B3307" s="66" t="e">
        <f>LEFT(VLOOKUP(K3307,'TCon08 al 2019-02-26'!$A$1:$H$68,6,0),6)</f>
        <v>#N/A</v>
      </c>
      <c r="C3307" s="66" t="e">
        <f t="shared" si="225"/>
        <v>#N/A</v>
      </c>
      <c r="D3307" s="66" t="e">
        <f>VLOOKUP(K3307,'TCon08 al 2019-02-26'!$A$1:$H$68,8,0)</f>
        <v>#N/A</v>
      </c>
      <c r="E3307" s="221">
        <f t="shared" si="226"/>
        <v>1900</v>
      </c>
      <c r="F3307" s="66">
        <f t="shared" si="223"/>
        <v>0</v>
      </c>
      <c r="G3307" s="10" t="str">
        <f t="shared" si="224"/>
        <v>19000</v>
      </c>
      <c r="H3307" s="227"/>
      <c r="I3307" s="227"/>
      <c r="J3307" s="228"/>
      <c r="K3307" s="227"/>
      <c r="L3307" s="227"/>
      <c r="M3307" s="229"/>
      <c r="N3307" s="581"/>
      <c r="O3307" s="227"/>
      <c r="P3307" s="581"/>
      <c r="Q3307" s="227"/>
      <c r="R3307" s="227"/>
      <c r="S3307" s="227"/>
      <c r="T3307" s="227"/>
      <c r="U3307" s="227"/>
      <c r="V3307" s="227"/>
      <c r="W3307" s="227"/>
      <c r="X3307" s="227"/>
      <c r="Y3307" s="227"/>
      <c r="Z3307" s="227"/>
      <c r="AA3307" s="227"/>
      <c r="AB3307" s="227"/>
      <c r="AC3307" s="227"/>
    </row>
    <row r="3308" spans="2:29">
      <c r="B3308" s="66" t="e">
        <f>LEFT(VLOOKUP(K3308,'TCon08 al 2019-02-26'!$A$1:$H$68,6,0),6)</f>
        <v>#N/A</v>
      </c>
      <c r="C3308" s="66" t="e">
        <f t="shared" si="225"/>
        <v>#N/A</v>
      </c>
      <c r="D3308" s="66" t="e">
        <f>VLOOKUP(K3308,'TCon08 al 2019-02-26'!$A$1:$H$68,8,0)</f>
        <v>#N/A</v>
      </c>
      <c r="E3308" s="221">
        <f t="shared" si="226"/>
        <v>1900</v>
      </c>
      <c r="F3308" s="66">
        <f t="shared" si="223"/>
        <v>0</v>
      </c>
      <c r="G3308" s="10" t="str">
        <f t="shared" si="224"/>
        <v>19000</v>
      </c>
      <c r="H3308" s="227"/>
      <c r="I3308" s="227"/>
      <c r="J3308" s="228"/>
      <c r="K3308" s="227"/>
      <c r="L3308" s="227"/>
      <c r="M3308" s="229"/>
      <c r="N3308" s="581"/>
      <c r="O3308" s="227"/>
      <c r="P3308" s="581"/>
      <c r="Q3308" s="227"/>
      <c r="R3308" s="227"/>
      <c r="S3308" s="227"/>
      <c r="T3308" s="227"/>
      <c r="U3308" s="227"/>
      <c r="V3308" s="227"/>
      <c r="W3308" s="227"/>
      <c r="X3308" s="227"/>
      <c r="Y3308" s="227"/>
      <c r="Z3308" s="227"/>
      <c r="AA3308" s="227"/>
      <c r="AB3308" s="227"/>
      <c r="AC3308" s="227"/>
    </row>
    <row r="3309" spans="2:29">
      <c r="B3309" s="66" t="e">
        <f>LEFT(VLOOKUP(K3309,'TCon08 al 2019-02-26'!$A$1:$H$68,6,0),6)</f>
        <v>#N/A</v>
      </c>
      <c r="C3309" s="66" t="e">
        <f t="shared" si="225"/>
        <v>#N/A</v>
      </c>
      <c r="D3309" s="66" t="e">
        <f>VLOOKUP(K3309,'TCon08 al 2019-02-26'!$A$1:$H$68,8,0)</f>
        <v>#N/A</v>
      </c>
      <c r="E3309" s="221">
        <f t="shared" si="226"/>
        <v>1900</v>
      </c>
      <c r="F3309" s="66">
        <f t="shared" si="223"/>
        <v>0</v>
      </c>
      <c r="G3309" s="10" t="str">
        <f t="shared" si="224"/>
        <v>19000</v>
      </c>
      <c r="H3309" s="227"/>
      <c r="I3309" s="227"/>
      <c r="J3309" s="228"/>
      <c r="K3309" s="227"/>
      <c r="L3309" s="227"/>
      <c r="M3309" s="229"/>
      <c r="N3309" s="581"/>
      <c r="O3309" s="227"/>
      <c r="P3309" s="581"/>
      <c r="Q3309" s="227"/>
      <c r="R3309" s="227"/>
      <c r="S3309" s="227"/>
      <c r="T3309" s="227"/>
      <c r="U3309" s="227"/>
      <c r="V3309" s="227"/>
      <c r="W3309" s="227"/>
      <c r="X3309" s="227"/>
      <c r="Y3309" s="227"/>
      <c r="Z3309" s="227"/>
      <c r="AA3309" s="227"/>
      <c r="AB3309" s="227"/>
      <c r="AC3309" s="227"/>
    </row>
    <row r="3310" spans="2:29">
      <c r="B3310" s="66" t="e">
        <f>LEFT(VLOOKUP(K3310,'TCon08 al 2019-02-26'!$A$1:$H$68,6,0),6)</f>
        <v>#N/A</v>
      </c>
      <c r="C3310" s="66" t="e">
        <f t="shared" si="225"/>
        <v>#N/A</v>
      </c>
      <c r="D3310" s="66" t="e">
        <f>VLOOKUP(K3310,'TCon08 al 2019-02-26'!$A$1:$H$68,8,0)</f>
        <v>#N/A</v>
      </c>
      <c r="E3310" s="221">
        <f t="shared" si="226"/>
        <v>1900</v>
      </c>
      <c r="F3310" s="66">
        <f t="shared" si="223"/>
        <v>0</v>
      </c>
      <c r="G3310" s="10" t="str">
        <f t="shared" si="224"/>
        <v>19000</v>
      </c>
      <c r="H3310" s="227"/>
      <c r="I3310" s="227"/>
      <c r="J3310" s="228"/>
      <c r="K3310" s="227"/>
      <c r="L3310" s="227"/>
      <c r="M3310" s="229"/>
      <c r="N3310" s="581"/>
      <c r="O3310" s="227"/>
      <c r="P3310" s="581"/>
      <c r="Q3310" s="227"/>
      <c r="R3310" s="227"/>
      <c r="S3310" s="227"/>
      <c r="T3310" s="227"/>
      <c r="U3310" s="227"/>
      <c r="V3310" s="227"/>
      <c r="W3310" s="227"/>
      <c r="X3310" s="227"/>
      <c r="Y3310" s="227"/>
      <c r="Z3310" s="227"/>
      <c r="AA3310" s="227"/>
      <c r="AB3310" s="227"/>
      <c r="AC3310" s="227"/>
    </row>
    <row r="3311" spans="2:29">
      <c r="B3311" s="66" t="e">
        <f>LEFT(VLOOKUP(K3311,'TCon08 al 2019-02-26'!$A$1:$H$68,6,0),6)</f>
        <v>#N/A</v>
      </c>
      <c r="C3311" s="66" t="e">
        <f t="shared" si="225"/>
        <v>#N/A</v>
      </c>
      <c r="D3311" s="66" t="e">
        <f>VLOOKUP(K3311,'TCon08 al 2019-02-26'!$A$1:$H$68,8,0)</f>
        <v>#N/A</v>
      </c>
      <c r="E3311" s="221">
        <f t="shared" si="226"/>
        <v>1900</v>
      </c>
      <c r="F3311" s="66">
        <f t="shared" si="223"/>
        <v>0</v>
      </c>
      <c r="G3311" s="10" t="str">
        <f t="shared" si="224"/>
        <v>19000</v>
      </c>
      <c r="H3311" s="227"/>
      <c r="I3311" s="227"/>
      <c r="J3311" s="228"/>
      <c r="K3311" s="227"/>
      <c r="L3311" s="227"/>
      <c r="M3311" s="229"/>
      <c r="N3311" s="581"/>
      <c r="O3311" s="227"/>
      <c r="P3311" s="581"/>
      <c r="Q3311" s="227"/>
      <c r="R3311" s="227"/>
      <c r="S3311" s="227"/>
      <c r="T3311" s="227"/>
      <c r="U3311" s="227"/>
      <c r="V3311" s="227"/>
      <c r="W3311" s="227"/>
      <c r="X3311" s="227"/>
      <c r="Y3311" s="227"/>
      <c r="Z3311" s="227"/>
      <c r="AA3311" s="227"/>
      <c r="AB3311" s="227"/>
      <c r="AC3311" s="227"/>
    </row>
    <row r="3312" spans="2:29">
      <c r="B3312" s="66" t="e">
        <f>LEFT(VLOOKUP(K3312,'TCon08 al 2019-02-26'!$A$1:$H$68,6,0),6)</f>
        <v>#N/A</v>
      </c>
      <c r="C3312" s="66" t="e">
        <f t="shared" si="225"/>
        <v>#N/A</v>
      </c>
      <c r="D3312" s="66" t="e">
        <f>VLOOKUP(K3312,'TCon08 al 2019-02-26'!$A$1:$H$68,8,0)</f>
        <v>#N/A</v>
      </c>
      <c r="E3312" s="221">
        <f t="shared" si="226"/>
        <v>1900</v>
      </c>
      <c r="F3312" s="66">
        <f t="shared" si="223"/>
        <v>0</v>
      </c>
      <c r="G3312" s="10" t="str">
        <f t="shared" si="224"/>
        <v>19000</v>
      </c>
      <c r="H3312" s="227"/>
      <c r="I3312" s="227"/>
      <c r="J3312" s="228"/>
      <c r="K3312" s="227"/>
      <c r="L3312" s="227"/>
      <c r="M3312" s="229"/>
      <c r="N3312" s="581"/>
      <c r="O3312" s="227"/>
      <c r="P3312" s="581"/>
      <c r="Q3312" s="227"/>
      <c r="R3312" s="227"/>
      <c r="S3312" s="227"/>
      <c r="T3312" s="227"/>
      <c r="U3312" s="227"/>
      <c r="V3312" s="227"/>
      <c r="W3312" s="227"/>
      <c r="X3312" s="227"/>
      <c r="Y3312" s="227"/>
      <c r="Z3312" s="227"/>
      <c r="AA3312" s="227"/>
      <c r="AB3312" s="227"/>
      <c r="AC3312" s="227"/>
    </row>
    <row r="3313" spans="2:29">
      <c r="B3313" s="66" t="e">
        <f>LEFT(VLOOKUP(K3313,'TCon08 al 2019-02-26'!$A$1:$H$68,6,0),6)</f>
        <v>#N/A</v>
      </c>
      <c r="C3313" s="66" t="e">
        <f t="shared" si="225"/>
        <v>#N/A</v>
      </c>
      <c r="D3313" s="66" t="e">
        <f>VLOOKUP(K3313,'TCon08 al 2019-02-26'!$A$1:$H$68,8,0)</f>
        <v>#N/A</v>
      </c>
      <c r="E3313" s="221">
        <f t="shared" si="226"/>
        <v>1900</v>
      </c>
      <c r="F3313" s="66">
        <f t="shared" si="223"/>
        <v>0</v>
      </c>
      <c r="G3313" s="10" t="str">
        <f t="shared" si="224"/>
        <v>19000</v>
      </c>
      <c r="H3313" s="227"/>
      <c r="I3313" s="227"/>
      <c r="J3313" s="228"/>
      <c r="K3313" s="227"/>
      <c r="L3313" s="227"/>
      <c r="M3313" s="229"/>
      <c r="N3313" s="581"/>
      <c r="O3313" s="227"/>
      <c r="P3313" s="581"/>
      <c r="Q3313" s="227"/>
      <c r="R3313" s="227"/>
      <c r="S3313" s="227"/>
      <c r="T3313" s="227"/>
      <c r="U3313" s="227"/>
      <c r="V3313" s="227"/>
      <c r="W3313" s="227"/>
      <c r="X3313" s="227"/>
      <c r="Y3313" s="227"/>
      <c r="Z3313" s="227"/>
      <c r="AA3313" s="227"/>
      <c r="AB3313" s="227"/>
      <c r="AC3313" s="227"/>
    </row>
    <row r="3314" spans="2:29">
      <c r="B3314" s="66" t="e">
        <f>LEFT(VLOOKUP(K3314,'TCon08 al 2019-02-26'!$A$1:$H$68,6,0),6)</f>
        <v>#N/A</v>
      </c>
      <c r="C3314" s="66" t="e">
        <f t="shared" si="225"/>
        <v>#N/A</v>
      </c>
      <c r="D3314" s="66" t="e">
        <f>VLOOKUP(K3314,'TCon08 al 2019-02-26'!$A$1:$H$68,8,0)</f>
        <v>#N/A</v>
      </c>
      <c r="E3314" s="221">
        <f t="shared" si="226"/>
        <v>1900</v>
      </c>
      <c r="F3314" s="66">
        <f t="shared" si="223"/>
        <v>0</v>
      </c>
      <c r="G3314" s="10" t="str">
        <f t="shared" si="224"/>
        <v>19000</v>
      </c>
      <c r="H3314" s="227"/>
      <c r="I3314" s="227"/>
      <c r="J3314" s="228"/>
      <c r="K3314" s="227"/>
      <c r="L3314" s="227"/>
      <c r="M3314" s="229"/>
      <c r="N3314" s="581"/>
      <c r="O3314" s="227"/>
      <c r="P3314" s="581"/>
      <c r="Q3314" s="227"/>
      <c r="R3314" s="227"/>
      <c r="S3314" s="227"/>
      <c r="T3314" s="227"/>
      <c r="U3314" s="227"/>
      <c r="V3314" s="227"/>
      <c r="W3314" s="227"/>
      <c r="X3314" s="227"/>
      <c r="Y3314" s="227"/>
      <c r="Z3314" s="227"/>
      <c r="AA3314" s="227"/>
      <c r="AB3314" s="227"/>
      <c r="AC3314" s="227"/>
    </row>
    <row r="3315" spans="2:29">
      <c r="B3315" s="66" t="e">
        <f>LEFT(VLOOKUP(K3315,'TCon08 al 2019-02-26'!$A$1:$H$68,6,0),6)</f>
        <v>#N/A</v>
      </c>
      <c r="C3315" s="66" t="e">
        <f t="shared" si="225"/>
        <v>#N/A</v>
      </c>
      <c r="D3315" s="66" t="e">
        <f>VLOOKUP(K3315,'TCon08 al 2019-02-26'!$A$1:$H$68,8,0)</f>
        <v>#N/A</v>
      </c>
      <c r="E3315" s="221">
        <f t="shared" si="226"/>
        <v>1900</v>
      </c>
      <c r="F3315" s="66">
        <f t="shared" si="223"/>
        <v>0</v>
      </c>
      <c r="G3315" s="10" t="str">
        <f t="shared" si="224"/>
        <v>19000</v>
      </c>
      <c r="H3315" s="227"/>
      <c r="I3315" s="227"/>
      <c r="J3315" s="228"/>
      <c r="K3315" s="227"/>
      <c r="L3315" s="227"/>
      <c r="M3315" s="229"/>
      <c r="N3315" s="581"/>
      <c r="O3315" s="227"/>
      <c r="P3315" s="581"/>
      <c r="Q3315" s="227"/>
      <c r="R3315" s="227"/>
      <c r="S3315" s="227"/>
      <c r="T3315" s="227"/>
      <c r="U3315" s="227"/>
      <c r="V3315" s="227"/>
      <c r="W3315" s="227"/>
      <c r="X3315" s="227"/>
      <c r="Y3315" s="227"/>
      <c r="Z3315" s="227"/>
      <c r="AA3315" s="227"/>
      <c r="AB3315" s="227"/>
      <c r="AC3315" s="227"/>
    </row>
    <row r="3316" spans="2:29">
      <c r="B3316" s="66" t="e">
        <f>LEFT(VLOOKUP(K3316,'TCon08 al 2019-02-26'!$A$1:$H$68,6,0),6)</f>
        <v>#N/A</v>
      </c>
      <c r="C3316" s="66" t="e">
        <f t="shared" si="225"/>
        <v>#N/A</v>
      </c>
      <c r="D3316" s="66" t="e">
        <f>VLOOKUP(K3316,'TCon08 al 2019-02-26'!$A$1:$H$68,8,0)</f>
        <v>#N/A</v>
      </c>
      <c r="E3316" s="221">
        <f t="shared" si="226"/>
        <v>1900</v>
      </c>
      <c r="F3316" s="66">
        <f t="shared" si="223"/>
        <v>0</v>
      </c>
      <c r="G3316" s="10" t="str">
        <f t="shared" si="224"/>
        <v>19000</v>
      </c>
      <c r="H3316" s="227"/>
      <c r="I3316" s="227"/>
      <c r="J3316" s="228"/>
      <c r="K3316" s="227"/>
      <c r="L3316" s="227"/>
      <c r="M3316" s="229"/>
      <c r="N3316" s="581"/>
      <c r="O3316" s="227"/>
      <c r="P3316" s="581"/>
      <c r="Q3316" s="227"/>
      <c r="R3316" s="227"/>
      <c r="S3316" s="227"/>
      <c r="T3316" s="227"/>
      <c r="U3316" s="227"/>
      <c r="V3316" s="227"/>
      <c r="W3316" s="227"/>
      <c r="X3316" s="227"/>
      <c r="Y3316" s="227"/>
      <c r="Z3316" s="227"/>
      <c r="AA3316" s="227"/>
      <c r="AB3316" s="227"/>
      <c r="AC3316" s="227"/>
    </row>
    <row r="3317" spans="2:29">
      <c r="B3317" s="66" t="e">
        <f>LEFT(VLOOKUP(K3317,'TCon08 al 2019-02-26'!$A$1:$H$68,6,0),6)</f>
        <v>#N/A</v>
      </c>
      <c r="C3317" s="66" t="e">
        <f t="shared" si="225"/>
        <v>#N/A</v>
      </c>
      <c r="D3317" s="66" t="e">
        <f>VLOOKUP(K3317,'TCon08 al 2019-02-26'!$A$1:$H$68,8,0)</f>
        <v>#N/A</v>
      </c>
      <c r="E3317" s="221">
        <f t="shared" si="226"/>
        <v>1900</v>
      </c>
      <c r="F3317" s="66">
        <f t="shared" si="223"/>
        <v>0</v>
      </c>
      <c r="G3317" s="10" t="str">
        <f t="shared" si="224"/>
        <v>19000</v>
      </c>
      <c r="H3317" s="227"/>
      <c r="I3317" s="227"/>
      <c r="J3317" s="228"/>
      <c r="K3317" s="227"/>
      <c r="L3317" s="227"/>
      <c r="M3317" s="229"/>
      <c r="N3317" s="581"/>
      <c r="O3317" s="227"/>
      <c r="P3317" s="581"/>
      <c r="Q3317" s="227"/>
      <c r="R3317" s="227"/>
      <c r="S3317" s="227"/>
      <c r="T3317" s="227"/>
      <c r="U3317" s="227"/>
      <c r="V3317" s="227"/>
      <c r="W3317" s="227"/>
      <c r="X3317" s="227"/>
      <c r="Y3317" s="227"/>
      <c r="Z3317" s="227"/>
      <c r="AA3317" s="227"/>
      <c r="AB3317" s="227"/>
      <c r="AC3317" s="227"/>
    </row>
    <row r="3318" spans="2:29">
      <c r="B3318" s="66" t="e">
        <f>LEFT(VLOOKUP(K3318,'TCon08 al 2019-02-26'!$A$1:$H$68,6,0),6)</f>
        <v>#N/A</v>
      </c>
      <c r="C3318" s="66" t="e">
        <f t="shared" si="225"/>
        <v>#N/A</v>
      </c>
      <c r="D3318" s="66" t="e">
        <f>VLOOKUP(K3318,'TCon08 al 2019-02-26'!$A$1:$H$68,8,0)</f>
        <v>#N/A</v>
      </c>
      <c r="E3318" s="221">
        <f t="shared" si="226"/>
        <v>1900</v>
      </c>
      <c r="F3318" s="66">
        <f t="shared" si="223"/>
        <v>0</v>
      </c>
      <c r="G3318" s="10" t="str">
        <f t="shared" si="224"/>
        <v>19000</v>
      </c>
      <c r="H3318" s="227"/>
      <c r="I3318" s="227"/>
      <c r="J3318" s="228"/>
      <c r="K3318" s="227"/>
      <c r="L3318" s="227"/>
      <c r="M3318" s="229"/>
      <c r="N3318" s="581"/>
      <c r="O3318" s="227"/>
      <c r="P3318" s="581"/>
      <c r="Q3318" s="227"/>
      <c r="R3318" s="227"/>
      <c r="S3318" s="227"/>
      <c r="T3318" s="227"/>
      <c r="U3318" s="227"/>
      <c r="V3318" s="227"/>
      <c r="W3318" s="227"/>
      <c r="X3318" s="227"/>
      <c r="Y3318" s="227"/>
      <c r="Z3318" s="227"/>
      <c r="AA3318" s="227"/>
      <c r="AB3318" s="227"/>
      <c r="AC3318" s="227"/>
    </row>
    <row r="3319" spans="2:29">
      <c r="B3319" s="66" t="e">
        <f>LEFT(VLOOKUP(K3319,'TCon08 al 2019-02-26'!$A$1:$H$68,6,0),6)</f>
        <v>#N/A</v>
      </c>
      <c r="C3319" s="66" t="e">
        <f t="shared" si="225"/>
        <v>#N/A</v>
      </c>
      <c r="D3319" s="66" t="e">
        <f>VLOOKUP(K3319,'TCon08 al 2019-02-26'!$A$1:$H$68,8,0)</f>
        <v>#N/A</v>
      </c>
      <c r="E3319" s="221">
        <f t="shared" si="226"/>
        <v>1900</v>
      </c>
      <c r="F3319" s="66">
        <f t="shared" si="223"/>
        <v>0</v>
      </c>
      <c r="G3319" s="10" t="str">
        <f t="shared" si="224"/>
        <v>19000</v>
      </c>
      <c r="H3319" s="227"/>
      <c r="I3319" s="227"/>
      <c r="J3319" s="228"/>
      <c r="K3319" s="227"/>
      <c r="L3319" s="227"/>
      <c r="M3319" s="229"/>
      <c r="N3319" s="581"/>
      <c r="O3319" s="227"/>
      <c r="P3319" s="581"/>
      <c r="Q3319" s="227"/>
      <c r="R3319" s="227"/>
      <c r="S3319" s="227"/>
      <c r="T3319" s="227"/>
      <c r="U3319" s="227"/>
      <c r="V3319" s="227"/>
      <c r="W3319" s="227"/>
      <c r="X3319" s="227"/>
      <c r="Y3319" s="227"/>
      <c r="Z3319" s="227"/>
      <c r="AA3319" s="227"/>
      <c r="AB3319" s="227"/>
      <c r="AC3319" s="227"/>
    </row>
    <row r="3320" spans="2:29">
      <c r="B3320" s="66" t="e">
        <f>LEFT(VLOOKUP(K3320,'TCon08 al 2019-02-26'!$A$1:$H$68,6,0),6)</f>
        <v>#N/A</v>
      </c>
      <c r="C3320" s="66" t="e">
        <f t="shared" si="225"/>
        <v>#N/A</v>
      </c>
      <c r="D3320" s="66" t="e">
        <f>VLOOKUP(K3320,'TCon08 al 2019-02-26'!$A$1:$H$68,8,0)</f>
        <v>#N/A</v>
      </c>
      <c r="E3320" s="221">
        <f t="shared" si="226"/>
        <v>1900</v>
      </c>
      <c r="F3320" s="66">
        <f t="shared" si="223"/>
        <v>0</v>
      </c>
      <c r="G3320" s="10" t="str">
        <f t="shared" si="224"/>
        <v>19000</v>
      </c>
      <c r="H3320" s="227"/>
      <c r="I3320" s="227"/>
      <c r="J3320" s="228"/>
      <c r="K3320" s="227"/>
      <c r="L3320" s="227"/>
      <c r="M3320" s="229"/>
      <c r="N3320" s="581"/>
      <c r="O3320" s="227"/>
      <c r="P3320" s="581"/>
      <c r="Q3320" s="227"/>
      <c r="R3320" s="227"/>
      <c r="S3320" s="227"/>
      <c r="T3320" s="227"/>
      <c r="U3320" s="227"/>
      <c r="V3320" s="227"/>
      <c r="W3320" s="227"/>
      <c r="X3320" s="227"/>
      <c r="Y3320" s="227"/>
      <c r="Z3320" s="227"/>
      <c r="AA3320" s="227"/>
      <c r="AB3320" s="227"/>
      <c r="AC3320" s="227"/>
    </row>
    <row r="3321" spans="2:29">
      <c r="B3321" s="66" t="e">
        <f>LEFT(VLOOKUP(K3321,'TCon08 al 2019-02-26'!$A$1:$H$68,6,0),6)</f>
        <v>#N/A</v>
      </c>
      <c r="C3321" s="66" t="e">
        <f t="shared" si="225"/>
        <v>#N/A</v>
      </c>
      <c r="D3321" s="66" t="e">
        <f>VLOOKUP(K3321,'TCon08 al 2019-02-26'!$A$1:$H$68,8,0)</f>
        <v>#N/A</v>
      </c>
      <c r="E3321" s="221">
        <f t="shared" si="226"/>
        <v>1900</v>
      </c>
      <c r="F3321" s="66">
        <f t="shared" si="223"/>
        <v>0</v>
      </c>
      <c r="G3321" s="10" t="str">
        <f t="shared" si="224"/>
        <v>19000</v>
      </c>
      <c r="H3321" s="227"/>
      <c r="I3321" s="227"/>
      <c r="J3321" s="228"/>
      <c r="K3321" s="227"/>
      <c r="L3321" s="227"/>
      <c r="M3321" s="229"/>
      <c r="N3321" s="581"/>
      <c r="O3321" s="227"/>
      <c r="P3321" s="581"/>
      <c r="Q3321" s="227"/>
      <c r="R3321" s="227"/>
      <c r="S3321" s="227"/>
      <c r="T3321" s="227"/>
      <c r="U3321" s="227"/>
      <c r="V3321" s="227"/>
      <c r="W3321" s="227"/>
      <c r="X3321" s="227"/>
      <c r="Y3321" s="227"/>
      <c r="Z3321" s="227"/>
      <c r="AA3321" s="227"/>
      <c r="AB3321" s="227"/>
      <c r="AC3321" s="227"/>
    </row>
    <row r="3322" spans="2:29">
      <c r="B3322" s="66" t="e">
        <f>LEFT(VLOOKUP(K3322,'TCon08 al 2019-02-26'!$A$1:$H$68,6,0),6)</f>
        <v>#N/A</v>
      </c>
      <c r="C3322" s="66" t="e">
        <f t="shared" si="225"/>
        <v>#N/A</v>
      </c>
      <c r="D3322" s="66" t="e">
        <f>VLOOKUP(K3322,'TCon08 al 2019-02-26'!$A$1:$H$68,8,0)</f>
        <v>#N/A</v>
      </c>
      <c r="E3322" s="221">
        <f t="shared" si="226"/>
        <v>1900</v>
      </c>
      <c r="F3322" s="66">
        <f t="shared" si="223"/>
        <v>0</v>
      </c>
      <c r="G3322" s="10" t="str">
        <f t="shared" si="224"/>
        <v>19000</v>
      </c>
      <c r="H3322" s="227"/>
      <c r="I3322" s="227"/>
      <c r="J3322" s="228"/>
      <c r="K3322" s="227"/>
      <c r="L3322" s="227"/>
      <c r="M3322" s="229"/>
      <c r="N3322" s="581"/>
      <c r="O3322" s="227"/>
      <c r="P3322" s="581"/>
      <c r="Q3322" s="227"/>
      <c r="R3322" s="227"/>
      <c r="S3322" s="227"/>
      <c r="T3322" s="227"/>
      <c r="U3322" s="227"/>
      <c r="V3322" s="227"/>
      <c r="W3322" s="227"/>
      <c r="X3322" s="227"/>
      <c r="Y3322" s="227"/>
      <c r="Z3322" s="227"/>
      <c r="AA3322" s="227"/>
      <c r="AB3322" s="227"/>
      <c r="AC3322" s="227"/>
    </row>
    <row r="3323" spans="2:29">
      <c r="B3323" s="66" t="e">
        <f>LEFT(VLOOKUP(K3323,'TCon08 al 2019-02-26'!$A$1:$H$68,6,0),6)</f>
        <v>#N/A</v>
      </c>
      <c r="C3323" s="66" t="e">
        <f t="shared" si="225"/>
        <v>#N/A</v>
      </c>
      <c r="D3323" s="66" t="e">
        <f>VLOOKUP(K3323,'TCon08 al 2019-02-26'!$A$1:$H$68,8,0)</f>
        <v>#N/A</v>
      </c>
      <c r="E3323" s="221">
        <f t="shared" si="226"/>
        <v>1900</v>
      </c>
      <c r="F3323" s="66">
        <f t="shared" si="223"/>
        <v>0</v>
      </c>
      <c r="G3323" s="10" t="str">
        <f t="shared" si="224"/>
        <v>19000</v>
      </c>
      <c r="H3323" s="227"/>
      <c r="I3323" s="227"/>
      <c r="J3323" s="228"/>
      <c r="K3323" s="227"/>
      <c r="L3323" s="227"/>
      <c r="M3323" s="229"/>
      <c r="N3323" s="581"/>
      <c r="O3323" s="227"/>
      <c r="P3323" s="581"/>
      <c r="Q3323" s="227"/>
      <c r="R3323" s="227"/>
      <c r="S3323" s="227"/>
      <c r="T3323" s="227"/>
      <c r="U3323" s="227"/>
      <c r="V3323" s="227"/>
      <c r="W3323" s="227"/>
      <c r="X3323" s="227"/>
      <c r="Y3323" s="227"/>
      <c r="Z3323" s="227"/>
      <c r="AA3323" s="227"/>
      <c r="AB3323" s="227"/>
      <c r="AC3323" s="227"/>
    </row>
    <row r="3324" spans="2:29">
      <c r="B3324" s="66" t="e">
        <f>LEFT(VLOOKUP(K3324,'TCon08 al 2019-02-26'!$A$1:$H$68,6,0),6)</f>
        <v>#N/A</v>
      </c>
      <c r="C3324" s="66" t="e">
        <f t="shared" si="225"/>
        <v>#N/A</v>
      </c>
      <c r="D3324" s="66" t="e">
        <f>VLOOKUP(K3324,'TCon08 al 2019-02-26'!$A$1:$H$68,8,0)</f>
        <v>#N/A</v>
      </c>
      <c r="E3324" s="221">
        <f t="shared" si="226"/>
        <v>1900</v>
      </c>
      <c r="F3324" s="66">
        <f t="shared" si="223"/>
        <v>0</v>
      </c>
      <c r="G3324" s="10" t="str">
        <f t="shared" si="224"/>
        <v>19000</v>
      </c>
      <c r="H3324" s="227"/>
      <c r="I3324" s="227"/>
      <c r="J3324" s="228"/>
      <c r="K3324" s="227"/>
      <c r="L3324" s="227"/>
      <c r="M3324" s="229"/>
      <c r="N3324" s="581"/>
      <c r="O3324" s="227"/>
      <c r="P3324" s="581"/>
      <c r="Q3324" s="227"/>
      <c r="R3324" s="227"/>
      <c r="S3324" s="227"/>
      <c r="T3324" s="227"/>
      <c r="U3324" s="227"/>
      <c r="V3324" s="227"/>
      <c r="W3324" s="227"/>
      <c r="X3324" s="227"/>
      <c r="Y3324" s="227"/>
      <c r="Z3324" s="227"/>
      <c r="AA3324" s="227"/>
      <c r="AB3324" s="227"/>
      <c r="AC3324" s="227"/>
    </row>
    <row r="3325" spans="2:29">
      <c r="B3325" s="66" t="e">
        <f>LEFT(VLOOKUP(K3325,'TCon08 al 2019-02-26'!$A$1:$H$68,6,0),6)</f>
        <v>#N/A</v>
      </c>
      <c r="C3325" s="66" t="e">
        <f t="shared" si="225"/>
        <v>#N/A</v>
      </c>
      <c r="D3325" s="66" t="e">
        <f>VLOOKUP(K3325,'TCon08 al 2019-02-26'!$A$1:$H$68,8,0)</f>
        <v>#N/A</v>
      </c>
      <c r="E3325" s="221">
        <f t="shared" si="226"/>
        <v>1900</v>
      </c>
      <c r="F3325" s="66">
        <f t="shared" si="223"/>
        <v>0</v>
      </c>
      <c r="G3325" s="10" t="str">
        <f t="shared" si="224"/>
        <v>19000</v>
      </c>
      <c r="H3325" s="227"/>
      <c r="I3325" s="227"/>
      <c r="J3325" s="228"/>
      <c r="K3325" s="227"/>
      <c r="L3325" s="227"/>
      <c r="M3325" s="229"/>
      <c r="N3325" s="581"/>
      <c r="O3325" s="227"/>
      <c r="P3325" s="581"/>
      <c r="Q3325" s="227"/>
      <c r="R3325" s="227"/>
      <c r="S3325" s="227"/>
      <c r="T3325" s="227"/>
      <c r="U3325" s="227"/>
      <c r="V3325" s="227"/>
      <c r="W3325" s="227"/>
      <c r="X3325" s="227"/>
      <c r="Y3325" s="227"/>
      <c r="Z3325" s="227"/>
      <c r="AA3325" s="227"/>
      <c r="AB3325" s="227"/>
      <c r="AC3325" s="227"/>
    </row>
    <row r="3326" spans="2:29">
      <c r="B3326" s="66" t="e">
        <f>LEFT(VLOOKUP(K3326,'TCon08 al 2019-02-26'!$A$1:$H$68,6,0),6)</f>
        <v>#N/A</v>
      </c>
      <c r="C3326" s="66" t="e">
        <f t="shared" si="225"/>
        <v>#N/A</v>
      </c>
      <c r="D3326" s="66" t="e">
        <f>VLOOKUP(K3326,'TCon08 al 2019-02-26'!$A$1:$H$68,8,0)</f>
        <v>#N/A</v>
      </c>
      <c r="E3326" s="221">
        <f t="shared" si="226"/>
        <v>1900</v>
      </c>
      <c r="F3326" s="66">
        <f t="shared" si="223"/>
        <v>0</v>
      </c>
      <c r="G3326" s="10" t="str">
        <f t="shared" si="224"/>
        <v>19000</v>
      </c>
      <c r="H3326" s="227"/>
      <c r="I3326" s="227"/>
      <c r="J3326" s="228"/>
      <c r="K3326" s="227"/>
      <c r="L3326" s="227"/>
      <c r="M3326" s="229"/>
      <c r="N3326" s="581"/>
      <c r="O3326" s="227"/>
      <c r="P3326" s="581"/>
      <c r="Q3326" s="227"/>
      <c r="R3326" s="227"/>
      <c r="S3326" s="227"/>
      <c r="T3326" s="227"/>
      <c r="U3326" s="227"/>
      <c r="V3326" s="227"/>
      <c r="W3326" s="227"/>
      <c r="X3326" s="227"/>
      <c r="Y3326" s="227"/>
      <c r="Z3326" s="227"/>
      <c r="AA3326" s="227"/>
      <c r="AB3326" s="227"/>
      <c r="AC3326" s="227"/>
    </row>
    <row r="3327" spans="2:29">
      <c r="B3327" s="66" t="e">
        <f>LEFT(VLOOKUP(K3327,'TCon08 al 2019-02-26'!$A$1:$H$68,6,0),6)</f>
        <v>#N/A</v>
      </c>
      <c r="C3327" s="66" t="e">
        <f t="shared" si="225"/>
        <v>#N/A</v>
      </c>
      <c r="D3327" s="66" t="e">
        <f>VLOOKUP(K3327,'TCon08 al 2019-02-26'!$A$1:$H$68,8,0)</f>
        <v>#N/A</v>
      </c>
      <c r="E3327" s="221">
        <f t="shared" si="226"/>
        <v>1900</v>
      </c>
      <c r="F3327" s="66">
        <f t="shared" si="223"/>
        <v>0</v>
      </c>
      <c r="G3327" s="10" t="str">
        <f t="shared" si="224"/>
        <v>19000</v>
      </c>
      <c r="H3327" s="227"/>
      <c r="I3327" s="227"/>
      <c r="J3327" s="228"/>
      <c r="K3327" s="227"/>
      <c r="L3327" s="227"/>
      <c r="M3327" s="229"/>
      <c r="N3327" s="581"/>
      <c r="O3327" s="227"/>
      <c r="P3327" s="581"/>
      <c r="Q3327" s="227"/>
      <c r="R3327" s="227"/>
      <c r="S3327" s="227"/>
      <c r="T3327" s="227"/>
      <c r="U3327" s="227"/>
      <c r="V3327" s="227"/>
      <c r="W3327" s="227"/>
      <c r="X3327" s="227"/>
      <c r="Y3327" s="227"/>
      <c r="Z3327" s="227"/>
      <c r="AA3327" s="227"/>
      <c r="AB3327" s="227"/>
      <c r="AC3327" s="227"/>
    </row>
    <row r="3328" spans="2:29">
      <c r="B3328" s="66" t="e">
        <f>LEFT(VLOOKUP(K3328,'TCon08 al 2019-02-26'!$A$1:$H$68,6,0),6)</f>
        <v>#N/A</v>
      </c>
      <c r="C3328" s="66" t="e">
        <f t="shared" si="225"/>
        <v>#N/A</v>
      </c>
      <c r="D3328" s="66" t="e">
        <f>VLOOKUP(K3328,'TCon08 al 2019-02-26'!$A$1:$H$68,8,0)</f>
        <v>#N/A</v>
      </c>
      <c r="E3328" s="221">
        <f t="shared" si="226"/>
        <v>1900</v>
      </c>
      <c r="F3328" s="66">
        <f t="shared" si="223"/>
        <v>0</v>
      </c>
      <c r="G3328" s="10" t="str">
        <f t="shared" si="224"/>
        <v>19000</v>
      </c>
      <c r="H3328" s="227"/>
      <c r="I3328" s="227"/>
      <c r="J3328" s="228"/>
      <c r="K3328" s="227"/>
      <c r="L3328" s="227"/>
      <c r="M3328" s="229"/>
      <c r="N3328" s="581"/>
      <c r="O3328" s="227"/>
      <c r="P3328" s="581"/>
      <c r="Q3328" s="227"/>
      <c r="R3328" s="227"/>
      <c r="S3328" s="227"/>
      <c r="T3328" s="227"/>
      <c r="U3328" s="227"/>
      <c r="V3328" s="227"/>
      <c r="W3328" s="227"/>
      <c r="X3328" s="227"/>
      <c r="Y3328" s="227"/>
      <c r="Z3328" s="227"/>
      <c r="AA3328" s="227"/>
      <c r="AB3328" s="227"/>
      <c r="AC3328" s="227"/>
    </row>
    <row r="3329" spans="2:29">
      <c r="B3329" s="66" t="e">
        <f>LEFT(VLOOKUP(K3329,'TCon08 al 2019-02-26'!$A$1:$H$68,6,0),6)</f>
        <v>#N/A</v>
      </c>
      <c r="C3329" s="66" t="e">
        <f t="shared" si="225"/>
        <v>#N/A</v>
      </c>
      <c r="D3329" s="66" t="e">
        <f>VLOOKUP(K3329,'TCon08 al 2019-02-26'!$A$1:$H$68,8,0)</f>
        <v>#N/A</v>
      </c>
      <c r="E3329" s="221">
        <f t="shared" si="226"/>
        <v>1900</v>
      </c>
      <c r="F3329" s="66">
        <f t="shared" si="223"/>
        <v>0</v>
      </c>
      <c r="G3329" s="10" t="str">
        <f t="shared" si="224"/>
        <v>19000</v>
      </c>
      <c r="H3329" s="227"/>
      <c r="I3329" s="227"/>
      <c r="J3329" s="228"/>
      <c r="K3329" s="227"/>
      <c r="L3329" s="227"/>
      <c r="M3329" s="229"/>
      <c r="N3329" s="581"/>
      <c r="O3329" s="227"/>
      <c r="P3329" s="581"/>
      <c r="Q3329" s="227"/>
      <c r="R3329" s="227"/>
      <c r="S3329" s="227"/>
      <c r="T3329" s="227"/>
      <c r="U3329" s="227"/>
      <c r="V3329" s="227"/>
      <c r="W3329" s="227"/>
      <c r="X3329" s="227"/>
      <c r="Y3329" s="227"/>
      <c r="Z3329" s="227"/>
      <c r="AA3329" s="227"/>
      <c r="AB3329" s="227"/>
      <c r="AC3329" s="227"/>
    </row>
    <row r="3330" spans="2:29">
      <c r="B3330" s="66" t="e">
        <f>LEFT(VLOOKUP(K3330,'TCon08 al 2019-02-26'!$A$1:$H$68,6,0),6)</f>
        <v>#N/A</v>
      </c>
      <c r="C3330" s="66" t="e">
        <f t="shared" si="225"/>
        <v>#N/A</v>
      </c>
      <c r="D3330" s="66" t="e">
        <f>VLOOKUP(K3330,'TCon08 al 2019-02-26'!$A$1:$H$68,8,0)</f>
        <v>#N/A</v>
      </c>
      <c r="E3330" s="221">
        <f t="shared" si="226"/>
        <v>1900</v>
      </c>
      <c r="F3330" s="66">
        <f t="shared" si="223"/>
        <v>0</v>
      </c>
      <c r="G3330" s="10" t="str">
        <f t="shared" si="224"/>
        <v>19000</v>
      </c>
      <c r="H3330" s="227"/>
      <c r="I3330" s="227"/>
      <c r="J3330" s="228"/>
      <c r="K3330" s="227"/>
      <c r="L3330" s="227"/>
      <c r="M3330" s="229"/>
      <c r="N3330" s="581"/>
      <c r="O3330" s="227"/>
      <c r="P3330" s="581"/>
      <c r="Q3330" s="227"/>
      <c r="R3330" s="227"/>
      <c r="S3330" s="227"/>
      <c r="T3330" s="227"/>
      <c r="U3330" s="227"/>
      <c r="V3330" s="227"/>
      <c r="W3330" s="227"/>
      <c r="X3330" s="227"/>
      <c r="Y3330" s="227"/>
      <c r="Z3330" s="227"/>
      <c r="AA3330" s="227"/>
      <c r="AB3330" s="227"/>
      <c r="AC3330" s="227"/>
    </row>
    <row r="3331" spans="2:29">
      <c r="B3331" s="66" t="e">
        <f>LEFT(VLOOKUP(K3331,'TCon08 al 2019-02-26'!$A$1:$H$68,6,0),6)</f>
        <v>#N/A</v>
      </c>
      <c r="C3331" s="66" t="e">
        <f t="shared" si="225"/>
        <v>#N/A</v>
      </c>
      <c r="D3331" s="66" t="e">
        <f>VLOOKUP(K3331,'TCon08 al 2019-02-26'!$A$1:$H$68,8,0)</f>
        <v>#N/A</v>
      </c>
      <c r="E3331" s="221">
        <f t="shared" si="226"/>
        <v>1900</v>
      </c>
      <c r="F3331" s="66">
        <f t="shared" si="223"/>
        <v>0</v>
      </c>
      <c r="G3331" s="10" t="str">
        <f t="shared" si="224"/>
        <v>19000</v>
      </c>
      <c r="H3331" s="227"/>
      <c r="I3331" s="227"/>
      <c r="J3331" s="228"/>
      <c r="K3331" s="227"/>
      <c r="L3331" s="227"/>
      <c r="M3331" s="229"/>
      <c r="N3331" s="581"/>
      <c r="O3331" s="227"/>
      <c r="P3331" s="581"/>
      <c r="Q3331" s="227"/>
      <c r="R3331" s="227"/>
      <c r="S3331" s="227"/>
      <c r="T3331" s="227"/>
      <c r="U3331" s="227"/>
      <c r="V3331" s="227"/>
      <c r="W3331" s="227"/>
      <c r="X3331" s="227"/>
      <c r="Y3331" s="227"/>
      <c r="Z3331" s="227"/>
      <c r="AA3331" s="227"/>
      <c r="AB3331" s="227"/>
      <c r="AC3331" s="227"/>
    </row>
    <row r="3332" spans="2:29">
      <c r="B3332" s="66" t="e">
        <f>LEFT(VLOOKUP(K3332,'TCon08 al 2019-02-26'!$A$1:$H$68,6,0),6)</f>
        <v>#N/A</v>
      </c>
      <c r="C3332" s="66" t="e">
        <f t="shared" si="225"/>
        <v>#N/A</v>
      </c>
      <c r="D3332" s="66" t="e">
        <f>VLOOKUP(K3332,'TCon08 al 2019-02-26'!$A$1:$H$68,8,0)</f>
        <v>#N/A</v>
      </c>
      <c r="E3332" s="221">
        <f t="shared" si="226"/>
        <v>1900</v>
      </c>
      <c r="F3332" s="66">
        <f t="shared" si="223"/>
        <v>0</v>
      </c>
      <c r="G3332" s="10" t="str">
        <f t="shared" si="224"/>
        <v>19000</v>
      </c>
      <c r="H3332" s="227"/>
      <c r="I3332" s="227"/>
      <c r="J3332" s="228"/>
      <c r="K3332" s="227"/>
      <c r="L3332" s="227"/>
      <c r="M3332" s="229"/>
      <c r="N3332" s="581"/>
      <c r="O3332" s="227"/>
      <c r="P3332" s="581"/>
      <c r="Q3332" s="227"/>
      <c r="R3332" s="227"/>
      <c r="S3332" s="227"/>
      <c r="T3332" s="227"/>
      <c r="U3332" s="227"/>
      <c r="V3332" s="227"/>
      <c r="W3332" s="227"/>
      <c r="X3332" s="227"/>
      <c r="Y3332" s="227"/>
      <c r="Z3332" s="227"/>
      <c r="AA3332" s="227"/>
      <c r="AB3332" s="227"/>
      <c r="AC3332" s="227"/>
    </row>
    <row r="3333" spans="2:29">
      <c r="B3333" s="66" t="e">
        <f>LEFT(VLOOKUP(K3333,'TCon08 al 2019-02-26'!$A$1:$H$68,6,0),6)</f>
        <v>#N/A</v>
      </c>
      <c r="C3333" s="66" t="e">
        <f t="shared" si="225"/>
        <v>#N/A</v>
      </c>
      <c r="D3333" s="66" t="e">
        <f>VLOOKUP(K3333,'TCon08 al 2019-02-26'!$A$1:$H$68,8,0)</f>
        <v>#N/A</v>
      </c>
      <c r="E3333" s="221">
        <f t="shared" si="226"/>
        <v>1900</v>
      </c>
      <c r="F3333" s="66">
        <f t="shared" ref="F3333:F3396" si="227">+IF(J3333=0,0,MONTH(J3333))</f>
        <v>0</v>
      </c>
      <c r="G3333" s="10" t="str">
        <f t="shared" ref="G3333:G3396" si="228">+E3333&amp;F3333</f>
        <v>19000</v>
      </c>
      <c r="H3333" s="227"/>
      <c r="I3333" s="227"/>
      <c r="J3333" s="228"/>
      <c r="K3333" s="227"/>
      <c r="L3333" s="227"/>
      <c r="M3333" s="229"/>
      <c r="N3333" s="581"/>
      <c r="O3333" s="227"/>
      <c r="P3333" s="581"/>
      <c r="Q3333" s="227"/>
      <c r="R3333" s="227"/>
      <c r="S3333" s="227"/>
      <c r="T3333" s="227"/>
      <c r="U3333" s="227"/>
      <c r="V3333" s="227"/>
      <c r="W3333" s="227"/>
      <c r="X3333" s="227"/>
      <c r="Y3333" s="227"/>
      <c r="Z3333" s="227"/>
      <c r="AA3333" s="227"/>
      <c r="AB3333" s="227"/>
      <c r="AC3333" s="227"/>
    </row>
    <row r="3334" spans="2:29">
      <c r="B3334" s="66" t="e">
        <f>LEFT(VLOOKUP(K3334,'TCon08 al 2019-02-26'!$A$1:$H$68,6,0),6)</f>
        <v>#N/A</v>
      </c>
      <c r="C3334" s="66" t="e">
        <f t="shared" si="225"/>
        <v>#N/A</v>
      </c>
      <c r="D3334" s="66" t="e">
        <f>VLOOKUP(K3334,'TCon08 al 2019-02-26'!$A$1:$H$68,8,0)</f>
        <v>#N/A</v>
      </c>
      <c r="E3334" s="221">
        <f t="shared" si="226"/>
        <v>1900</v>
      </c>
      <c r="F3334" s="66">
        <f t="shared" si="227"/>
        <v>0</v>
      </c>
      <c r="G3334" s="10" t="str">
        <f t="shared" si="228"/>
        <v>19000</v>
      </c>
      <c r="H3334" s="227"/>
      <c r="I3334" s="227"/>
      <c r="J3334" s="228"/>
      <c r="K3334" s="227"/>
      <c r="L3334" s="227"/>
      <c r="M3334" s="229"/>
      <c r="N3334" s="581"/>
      <c r="O3334" s="227"/>
      <c r="P3334" s="581"/>
      <c r="Q3334" s="227"/>
      <c r="R3334" s="227"/>
      <c r="S3334" s="227"/>
      <c r="T3334" s="227"/>
      <c r="U3334" s="227"/>
      <c r="V3334" s="227"/>
      <c r="W3334" s="227"/>
      <c r="X3334" s="227"/>
      <c r="Y3334" s="227"/>
      <c r="Z3334" s="227"/>
      <c r="AA3334" s="227"/>
      <c r="AB3334" s="227"/>
      <c r="AC3334" s="227"/>
    </row>
    <row r="3335" spans="2:29">
      <c r="B3335" s="66" t="e">
        <f>LEFT(VLOOKUP(K3335,'TCon08 al 2019-02-26'!$A$1:$H$68,6,0),6)</f>
        <v>#N/A</v>
      </c>
      <c r="C3335" s="66" t="e">
        <f t="shared" si="225"/>
        <v>#N/A</v>
      </c>
      <c r="D3335" s="66" t="e">
        <f>VLOOKUP(K3335,'TCon08 al 2019-02-26'!$A$1:$H$68,8,0)</f>
        <v>#N/A</v>
      </c>
      <c r="E3335" s="221">
        <f t="shared" si="226"/>
        <v>1900</v>
      </c>
      <c r="F3335" s="66">
        <f t="shared" si="227"/>
        <v>0</v>
      </c>
      <c r="G3335" s="10" t="str">
        <f t="shared" si="228"/>
        <v>19000</v>
      </c>
      <c r="H3335" s="227"/>
      <c r="I3335" s="227"/>
      <c r="J3335" s="228"/>
      <c r="K3335" s="227"/>
      <c r="L3335" s="227"/>
      <c r="M3335" s="229"/>
      <c r="N3335" s="581"/>
      <c r="O3335" s="227"/>
      <c r="P3335" s="581"/>
      <c r="Q3335" s="227"/>
      <c r="R3335" s="227"/>
      <c r="S3335" s="227"/>
      <c r="T3335" s="227"/>
      <c r="U3335" s="227"/>
      <c r="V3335" s="227"/>
      <c r="W3335" s="227"/>
      <c r="X3335" s="227"/>
      <c r="Y3335" s="227"/>
      <c r="Z3335" s="227"/>
      <c r="AA3335" s="227"/>
      <c r="AB3335" s="227"/>
      <c r="AC3335" s="227"/>
    </row>
    <row r="3336" spans="2:29">
      <c r="B3336" s="66" t="e">
        <f>LEFT(VLOOKUP(K3336,'TCon08 al 2019-02-26'!$A$1:$H$68,6,0),6)</f>
        <v>#N/A</v>
      </c>
      <c r="C3336" s="66" t="e">
        <f t="shared" si="225"/>
        <v>#N/A</v>
      </c>
      <c r="D3336" s="66" t="e">
        <f>VLOOKUP(K3336,'TCon08 al 2019-02-26'!$A$1:$H$68,8,0)</f>
        <v>#N/A</v>
      </c>
      <c r="E3336" s="221">
        <f t="shared" si="226"/>
        <v>1900</v>
      </c>
      <c r="F3336" s="66">
        <f t="shared" si="227"/>
        <v>0</v>
      </c>
      <c r="G3336" s="10" t="str">
        <f t="shared" si="228"/>
        <v>19000</v>
      </c>
      <c r="H3336" s="227"/>
      <c r="I3336" s="227"/>
      <c r="J3336" s="228"/>
      <c r="K3336" s="227"/>
      <c r="L3336" s="227"/>
      <c r="M3336" s="229"/>
      <c r="N3336" s="581"/>
      <c r="O3336" s="227"/>
      <c r="P3336" s="581"/>
      <c r="Q3336" s="227"/>
      <c r="R3336" s="227"/>
      <c r="S3336" s="227"/>
      <c r="T3336" s="227"/>
      <c r="U3336" s="227"/>
      <c r="V3336" s="227"/>
      <c r="W3336" s="227"/>
      <c r="X3336" s="227"/>
      <c r="Y3336" s="227"/>
      <c r="Z3336" s="227"/>
      <c r="AA3336" s="227"/>
      <c r="AB3336" s="227"/>
      <c r="AC3336" s="227"/>
    </row>
    <row r="3337" spans="2:29">
      <c r="B3337" s="66" t="e">
        <f>LEFT(VLOOKUP(K3337,'TCon08 al 2019-02-26'!$A$1:$H$68,6,0),6)</f>
        <v>#N/A</v>
      </c>
      <c r="C3337" s="66" t="e">
        <f t="shared" si="225"/>
        <v>#N/A</v>
      </c>
      <c r="D3337" s="66" t="e">
        <f>VLOOKUP(K3337,'TCon08 al 2019-02-26'!$A$1:$H$68,8,0)</f>
        <v>#N/A</v>
      </c>
      <c r="E3337" s="221">
        <f t="shared" si="226"/>
        <v>1900</v>
      </c>
      <c r="F3337" s="66">
        <f t="shared" si="227"/>
        <v>0</v>
      </c>
      <c r="G3337" s="10" t="str">
        <f t="shared" si="228"/>
        <v>19000</v>
      </c>
      <c r="H3337" s="227"/>
      <c r="I3337" s="227"/>
      <c r="J3337" s="228"/>
      <c r="K3337" s="227"/>
      <c r="L3337" s="227"/>
      <c r="M3337" s="229"/>
      <c r="N3337" s="581"/>
      <c r="O3337" s="227"/>
      <c r="P3337" s="581"/>
      <c r="Q3337" s="227"/>
      <c r="R3337" s="227"/>
      <c r="S3337" s="227"/>
      <c r="T3337" s="227"/>
      <c r="U3337" s="227"/>
      <c r="V3337" s="227"/>
      <c r="W3337" s="227"/>
      <c r="X3337" s="227"/>
      <c r="Y3337" s="227"/>
      <c r="Z3337" s="227"/>
      <c r="AA3337" s="227"/>
      <c r="AB3337" s="227"/>
      <c r="AC3337" s="227"/>
    </row>
    <row r="3338" spans="2:29">
      <c r="B3338" s="66" t="e">
        <f>LEFT(VLOOKUP(K3338,'TCon08 al 2019-02-26'!$A$1:$H$68,6,0),6)</f>
        <v>#N/A</v>
      </c>
      <c r="C3338" s="66" t="e">
        <f t="shared" si="225"/>
        <v>#N/A</v>
      </c>
      <c r="D3338" s="66" t="e">
        <f>VLOOKUP(K3338,'TCon08 al 2019-02-26'!$A$1:$H$68,8,0)</f>
        <v>#N/A</v>
      </c>
      <c r="E3338" s="221">
        <f t="shared" si="226"/>
        <v>1900</v>
      </c>
      <c r="F3338" s="66">
        <f t="shared" si="227"/>
        <v>0</v>
      </c>
      <c r="G3338" s="10" t="str">
        <f t="shared" si="228"/>
        <v>19000</v>
      </c>
      <c r="H3338" s="227"/>
      <c r="I3338" s="227"/>
      <c r="J3338" s="228"/>
      <c r="K3338" s="227"/>
      <c r="L3338" s="227"/>
      <c r="M3338" s="229"/>
      <c r="N3338" s="581"/>
      <c r="O3338" s="227"/>
      <c r="P3338" s="581"/>
      <c r="Q3338" s="227"/>
      <c r="R3338" s="227"/>
      <c r="S3338" s="227"/>
      <c r="T3338" s="227"/>
      <c r="U3338" s="227"/>
      <c r="V3338" s="227"/>
      <c r="W3338" s="227"/>
      <c r="X3338" s="227"/>
      <c r="Y3338" s="227"/>
      <c r="Z3338" s="227"/>
      <c r="AA3338" s="227"/>
      <c r="AB3338" s="227"/>
      <c r="AC3338" s="227"/>
    </row>
    <row r="3339" spans="2:29">
      <c r="B3339" s="66" t="e">
        <f>LEFT(VLOOKUP(K3339,'TCon08 al 2019-02-26'!$A$1:$H$68,6,0),6)</f>
        <v>#N/A</v>
      </c>
      <c r="C3339" s="66" t="e">
        <f t="shared" si="225"/>
        <v>#N/A</v>
      </c>
      <c r="D3339" s="66" t="e">
        <f>VLOOKUP(K3339,'TCon08 al 2019-02-26'!$A$1:$H$68,8,0)</f>
        <v>#N/A</v>
      </c>
      <c r="E3339" s="221">
        <f t="shared" si="226"/>
        <v>1900</v>
      </c>
      <c r="F3339" s="66">
        <f t="shared" si="227"/>
        <v>0</v>
      </c>
      <c r="G3339" s="10" t="str">
        <f t="shared" si="228"/>
        <v>19000</v>
      </c>
      <c r="H3339" s="227"/>
      <c r="I3339" s="227"/>
      <c r="J3339" s="228"/>
      <c r="K3339" s="227"/>
      <c r="L3339" s="227"/>
      <c r="M3339" s="229"/>
      <c r="N3339" s="581"/>
      <c r="O3339" s="227"/>
      <c r="P3339" s="581"/>
      <c r="Q3339" s="227"/>
      <c r="R3339" s="227"/>
      <c r="S3339" s="227"/>
      <c r="T3339" s="227"/>
      <c r="U3339" s="227"/>
      <c r="V3339" s="227"/>
      <c r="W3339" s="227"/>
      <c r="X3339" s="227"/>
      <c r="Y3339" s="227"/>
      <c r="Z3339" s="227"/>
      <c r="AA3339" s="227"/>
      <c r="AB3339" s="227"/>
      <c r="AC3339" s="227"/>
    </row>
    <row r="3340" spans="2:29">
      <c r="B3340" s="66" t="e">
        <f>LEFT(VLOOKUP(K3340,'TCon08 al 2019-02-26'!$A$1:$H$68,6,0),6)</f>
        <v>#N/A</v>
      </c>
      <c r="C3340" s="66" t="e">
        <f t="shared" si="225"/>
        <v>#N/A</v>
      </c>
      <c r="D3340" s="66" t="e">
        <f>VLOOKUP(K3340,'TCon08 al 2019-02-26'!$A$1:$H$68,8,0)</f>
        <v>#N/A</v>
      </c>
      <c r="E3340" s="221">
        <f t="shared" si="226"/>
        <v>1900</v>
      </c>
      <c r="F3340" s="66">
        <f t="shared" si="227"/>
        <v>0</v>
      </c>
      <c r="G3340" s="10" t="str">
        <f t="shared" si="228"/>
        <v>19000</v>
      </c>
      <c r="H3340" s="227"/>
      <c r="I3340" s="227"/>
      <c r="J3340" s="228"/>
      <c r="K3340" s="227"/>
      <c r="L3340" s="227"/>
      <c r="M3340" s="229"/>
      <c r="N3340" s="581"/>
      <c r="O3340" s="227"/>
      <c r="P3340" s="581"/>
      <c r="Q3340" s="227"/>
      <c r="R3340" s="227"/>
      <c r="S3340" s="227"/>
      <c r="T3340" s="227"/>
      <c r="U3340" s="227"/>
      <c r="V3340" s="227"/>
      <c r="W3340" s="227"/>
      <c r="X3340" s="227"/>
      <c r="Y3340" s="227"/>
      <c r="Z3340" s="227"/>
      <c r="AA3340" s="227"/>
      <c r="AB3340" s="227"/>
      <c r="AC3340" s="227"/>
    </row>
    <row r="3341" spans="2:29">
      <c r="B3341" s="66" t="e">
        <f>LEFT(VLOOKUP(K3341,'TCon08 al 2019-02-26'!$A$1:$H$68,6,0),6)</f>
        <v>#N/A</v>
      </c>
      <c r="C3341" s="66" t="e">
        <f t="shared" si="225"/>
        <v>#N/A</v>
      </c>
      <c r="D3341" s="66" t="e">
        <f>VLOOKUP(K3341,'TCon08 al 2019-02-26'!$A$1:$H$68,8,0)</f>
        <v>#N/A</v>
      </c>
      <c r="E3341" s="221">
        <f t="shared" si="226"/>
        <v>1900</v>
      </c>
      <c r="F3341" s="66">
        <f t="shared" si="227"/>
        <v>0</v>
      </c>
      <c r="G3341" s="10" t="str">
        <f t="shared" si="228"/>
        <v>19000</v>
      </c>
      <c r="H3341" s="227"/>
      <c r="I3341" s="227"/>
      <c r="J3341" s="228"/>
      <c r="K3341" s="227"/>
      <c r="L3341" s="227"/>
      <c r="M3341" s="229"/>
      <c r="N3341" s="581"/>
      <c r="O3341" s="227"/>
      <c r="P3341" s="581"/>
      <c r="Q3341" s="227"/>
      <c r="R3341" s="227"/>
      <c r="S3341" s="227"/>
      <c r="T3341" s="227"/>
      <c r="U3341" s="227"/>
      <c r="V3341" s="227"/>
      <c r="W3341" s="227"/>
      <c r="X3341" s="227"/>
      <c r="Y3341" s="227"/>
      <c r="Z3341" s="227"/>
      <c r="AA3341" s="227"/>
      <c r="AB3341" s="227"/>
      <c r="AC3341" s="227"/>
    </row>
    <row r="3342" spans="2:29">
      <c r="B3342" s="66" t="e">
        <f>LEFT(VLOOKUP(K3342,'TCon08 al 2019-02-26'!$A$1:$H$68,6,0),6)</f>
        <v>#N/A</v>
      </c>
      <c r="C3342" s="66" t="e">
        <f t="shared" si="225"/>
        <v>#N/A</v>
      </c>
      <c r="D3342" s="66" t="e">
        <f>VLOOKUP(K3342,'TCon08 al 2019-02-26'!$A$1:$H$68,8,0)</f>
        <v>#N/A</v>
      </c>
      <c r="E3342" s="221">
        <f t="shared" si="226"/>
        <v>1900</v>
      </c>
      <c r="F3342" s="66">
        <f t="shared" si="227"/>
        <v>0</v>
      </c>
      <c r="G3342" s="10" t="str">
        <f t="shared" si="228"/>
        <v>19000</v>
      </c>
      <c r="H3342" s="227"/>
      <c r="I3342" s="227"/>
      <c r="J3342" s="228"/>
      <c r="K3342" s="227"/>
      <c r="L3342" s="227"/>
      <c r="M3342" s="229"/>
      <c r="N3342" s="581"/>
      <c r="O3342" s="227"/>
      <c r="P3342" s="581"/>
      <c r="Q3342" s="227"/>
      <c r="R3342" s="227"/>
      <c r="S3342" s="227"/>
      <c r="T3342" s="227"/>
      <c r="U3342" s="227"/>
      <c r="V3342" s="227"/>
      <c r="W3342" s="227"/>
      <c r="X3342" s="227"/>
      <c r="Y3342" s="227"/>
      <c r="Z3342" s="227"/>
      <c r="AA3342" s="227"/>
      <c r="AB3342" s="227"/>
      <c r="AC3342" s="227"/>
    </row>
    <row r="3343" spans="2:29">
      <c r="B3343" s="66" t="e">
        <f>LEFT(VLOOKUP(K3343,'TCon08 al 2019-02-26'!$A$1:$H$68,6,0),6)</f>
        <v>#N/A</v>
      </c>
      <c r="C3343" s="66" t="e">
        <f t="shared" si="225"/>
        <v>#N/A</v>
      </c>
      <c r="D3343" s="66" t="e">
        <f>VLOOKUP(K3343,'TCon08 al 2019-02-26'!$A$1:$H$68,8,0)</f>
        <v>#N/A</v>
      </c>
      <c r="E3343" s="221">
        <f t="shared" si="226"/>
        <v>1900</v>
      </c>
      <c r="F3343" s="66">
        <f t="shared" si="227"/>
        <v>0</v>
      </c>
      <c r="G3343" s="10" t="str">
        <f t="shared" si="228"/>
        <v>19000</v>
      </c>
      <c r="H3343" s="227"/>
      <c r="I3343" s="227"/>
      <c r="J3343" s="228"/>
      <c r="K3343" s="227"/>
      <c r="L3343" s="227"/>
      <c r="M3343" s="229"/>
      <c r="N3343" s="581"/>
      <c r="O3343" s="227"/>
      <c r="P3343" s="581"/>
      <c r="Q3343" s="227"/>
      <c r="R3343" s="227"/>
      <c r="S3343" s="227"/>
      <c r="T3343" s="227"/>
      <c r="U3343" s="227"/>
      <c r="V3343" s="227"/>
      <c r="W3343" s="227"/>
      <c r="X3343" s="227"/>
      <c r="Y3343" s="227"/>
      <c r="Z3343" s="227"/>
      <c r="AA3343" s="227"/>
      <c r="AB3343" s="227"/>
      <c r="AC3343" s="227"/>
    </row>
    <row r="3344" spans="2:29">
      <c r="B3344" s="66" t="e">
        <f>LEFT(VLOOKUP(K3344,'TCon08 al 2019-02-26'!$A$1:$H$68,6,0),6)</f>
        <v>#N/A</v>
      </c>
      <c r="C3344" s="66" t="e">
        <f t="shared" si="225"/>
        <v>#N/A</v>
      </c>
      <c r="D3344" s="66" t="e">
        <f>VLOOKUP(K3344,'TCon08 al 2019-02-26'!$A$1:$H$68,8,0)</f>
        <v>#N/A</v>
      </c>
      <c r="E3344" s="221">
        <f t="shared" si="226"/>
        <v>1900</v>
      </c>
      <c r="F3344" s="66">
        <f t="shared" si="227"/>
        <v>0</v>
      </c>
      <c r="G3344" s="10" t="str">
        <f t="shared" si="228"/>
        <v>19000</v>
      </c>
      <c r="H3344" s="227"/>
      <c r="I3344" s="227"/>
      <c r="J3344" s="228"/>
      <c r="K3344" s="227"/>
      <c r="L3344" s="227"/>
      <c r="M3344" s="229"/>
      <c r="N3344" s="581"/>
      <c r="O3344" s="227"/>
      <c r="P3344" s="581"/>
      <c r="Q3344" s="227"/>
      <c r="R3344" s="227"/>
      <c r="S3344" s="227"/>
      <c r="T3344" s="227"/>
      <c r="U3344" s="227"/>
      <c r="V3344" s="227"/>
      <c r="W3344" s="227"/>
      <c r="X3344" s="227"/>
      <c r="Y3344" s="227"/>
      <c r="Z3344" s="227"/>
      <c r="AA3344" s="227"/>
      <c r="AB3344" s="227"/>
      <c r="AC3344" s="227"/>
    </row>
    <row r="3345" spans="2:29">
      <c r="B3345" s="66" t="e">
        <f>LEFT(VLOOKUP(K3345,'TCon08 al 2019-02-26'!$A$1:$H$68,6,0),6)</f>
        <v>#N/A</v>
      </c>
      <c r="C3345" s="66" t="e">
        <f t="shared" si="225"/>
        <v>#N/A</v>
      </c>
      <c r="D3345" s="66" t="e">
        <f>VLOOKUP(K3345,'TCon08 al 2019-02-26'!$A$1:$H$68,8,0)</f>
        <v>#N/A</v>
      </c>
      <c r="E3345" s="221">
        <f t="shared" si="226"/>
        <v>1900</v>
      </c>
      <c r="F3345" s="66">
        <f t="shared" si="227"/>
        <v>0</v>
      </c>
      <c r="G3345" s="10" t="str">
        <f t="shared" si="228"/>
        <v>19000</v>
      </c>
      <c r="H3345" s="227"/>
      <c r="I3345" s="227"/>
      <c r="J3345" s="228"/>
      <c r="K3345" s="227"/>
      <c r="L3345" s="227"/>
      <c r="M3345" s="229"/>
      <c r="N3345" s="581"/>
      <c r="O3345" s="227"/>
      <c r="P3345" s="581"/>
      <c r="Q3345" s="227"/>
      <c r="R3345" s="227"/>
      <c r="S3345" s="227"/>
      <c r="T3345" s="227"/>
      <c r="U3345" s="227"/>
      <c r="V3345" s="227"/>
      <c r="W3345" s="227"/>
      <c r="X3345" s="227"/>
      <c r="Y3345" s="227"/>
      <c r="Z3345" s="227"/>
      <c r="AA3345" s="227"/>
      <c r="AB3345" s="227"/>
      <c r="AC3345" s="227"/>
    </row>
    <row r="3346" spans="2:29">
      <c r="B3346" s="66" t="e">
        <f>LEFT(VLOOKUP(K3346,'TCon08 al 2019-02-26'!$A$1:$H$68,6,0),6)</f>
        <v>#N/A</v>
      </c>
      <c r="C3346" s="66" t="e">
        <f t="shared" si="225"/>
        <v>#N/A</v>
      </c>
      <c r="D3346" s="66" t="e">
        <f>VLOOKUP(K3346,'TCon08 al 2019-02-26'!$A$1:$H$68,8,0)</f>
        <v>#N/A</v>
      </c>
      <c r="E3346" s="221">
        <f t="shared" si="226"/>
        <v>1900</v>
      </c>
      <c r="F3346" s="66">
        <f t="shared" si="227"/>
        <v>0</v>
      </c>
      <c r="G3346" s="10" t="str">
        <f t="shared" si="228"/>
        <v>19000</v>
      </c>
      <c r="H3346" s="227"/>
      <c r="I3346" s="227"/>
      <c r="J3346" s="228"/>
      <c r="K3346" s="227"/>
      <c r="L3346" s="227"/>
      <c r="M3346" s="229"/>
      <c r="N3346" s="581"/>
      <c r="O3346" s="227"/>
      <c r="P3346" s="581"/>
      <c r="Q3346" s="227"/>
      <c r="R3346" s="227"/>
      <c r="S3346" s="227"/>
      <c r="T3346" s="227"/>
      <c r="U3346" s="227"/>
      <c r="V3346" s="227"/>
      <c r="W3346" s="227"/>
      <c r="X3346" s="227"/>
      <c r="Y3346" s="227"/>
      <c r="Z3346" s="227"/>
      <c r="AA3346" s="227"/>
      <c r="AB3346" s="227"/>
      <c r="AC3346" s="227"/>
    </row>
    <row r="3347" spans="2:29">
      <c r="B3347" s="66" t="e">
        <f>LEFT(VLOOKUP(K3347,'TCon08 al 2019-02-26'!$A$1:$H$68,6,0),6)</f>
        <v>#N/A</v>
      </c>
      <c r="C3347" s="66" t="e">
        <f t="shared" si="225"/>
        <v>#N/A</v>
      </c>
      <c r="D3347" s="66" t="e">
        <f>VLOOKUP(K3347,'TCon08 al 2019-02-26'!$A$1:$H$68,8,0)</f>
        <v>#N/A</v>
      </c>
      <c r="E3347" s="221">
        <f t="shared" si="226"/>
        <v>1900</v>
      </c>
      <c r="F3347" s="66">
        <f t="shared" si="227"/>
        <v>0</v>
      </c>
      <c r="G3347" s="10" t="str">
        <f t="shared" si="228"/>
        <v>19000</v>
      </c>
      <c r="H3347" s="227"/>
      <c r="I3347" s="227"/>
      <c r="J3347" s="228"/>
      <c r="K3347" s="227"/>
      <c r="L3347" s="227"/>
      <c r="M3347" s="229"/>
      <c r="N3347" s="581"/>
      <c r="O3347" s="227"/>
      <c r="P3347" s="581"/>
      <c r="Q3347" s="227"/>
      <c r="R3347" s="227"/>
      <c r="S3347" s="227"/>
      <c r="T3347" s="227"/>
      <c r="U3347" s="227"/>
      <c r="V3347" s="227"/>
      <c r="W3347" s="227"/>
      <c r="X3347" s="227"/>
      <c r="Y3347" s="227"/>
      <c r="Z3347" s="227"/>
      <c r="AA3347" s="227"/>
      <c r="AB3347" s="227"/>
      <c r="AC3347" s="227"/>
    </row>
    <row r="3348" spans="2:29">
      <c r="B3348" s="66" t="e">
        <f>LEFT(VLOOKUP(K3348,'TCon08 al 2019-02-26'!$A$1:$H$68,6,0),6)</f>
        <v>#N/A</v>
      </c>
      <c r="C3348" s="66" t="e">
        <f t="shared" si="225"/>
        <v>#N/A</v>
      </c>
      <c r="D3348" s="66" t="e">
        <f>VLOOKUP(K3348,'TCon08 al 2019-02-26'!$A$1:$H$68,8,0)</f>
        <v>#N/A</v>
      </c>
      <c r="E3348" s="221">
        <f t="shared" si="226"/>
        <v>1900</v>
      </c>
      <c r="F3348" s="66">
        <f t="shared" si="227"/>
        <v>0</v>
      </c>
      <c r="G3348" s="10" t="str">
        <f t="shared" si="228"/>
        <v>19000</v>
      </c>
      <c r="H3348" s="227"/>
      <c r="I3348" s="227"/>
      <c r="J3348" s="228"/>
      <c r="K3348" s="227"/>
      <c r="L3348" s="227"/>
      <c r="M3348" s="229"/>
      <c r="N3348" s="581"/>
      <c r="O3348" s="227"/>
      <c r="P3348" s="581"/>
      <c r="Q3348" s="227"/>
      <c r="R3348" s="227"/>
      <c r="S3348" s="227"/>
      <c r="T3348" s="227"/>
      <c r="U3348" s="227"/>
      <c r="V3348" s="227"/>
      <c r="W3348" s="227"/>
      <c r="X3348" s="227"/>
      <c r="Y3348" s="227"/>
      <c r="Z3348" s="227"/>
      <c r="AA3348" s="227"/>
      <c r="AB3348" s="227"/>
      <c r="AC3348" s="227"/>
    </row>
    <row r="3349" spans="2:29">
      <c r="B3349" s="66" t="e">
        <f>LEFT(VLOOKUP(K3349,'TCon08 al 2019-02-26'!$A$1:$H$68,6,0),6)</f>
        <v>#N/A</v>
      </c>
      <c r="C3349" s="66" t="e">
        <f t="shared" ref="C3349:C3412" si="229">CONCATENATE(MID(B3349,1,1),".",MID(B3349,2,1),".",MID(B3349,3,2),".",MID(B3349,5,2))</f>
        <v>#N/A</v>
      </c>
      <c r="D3349" s="66" t="e">
        <f>VLOOKUP(K3349,'TCon08 al 2019-02-26'!$A$1:$H$68,8,0)</f>
        <v>#N/A</v>
      </c>
      <c r="E3349" s="221">
        <f t="shared" ref="E3349:E3412" si="230">YEAR(J3349)</f>
        <v>1900</v>
      </c>
      <c r="F3349" s="66">
        <f t="shared" si="227"/>
        <v>0</v>
      </c>
      <c r="G3349" s="10" t="str">
        <f t="shared" si="228"/>
        <v>19000</v>
      </c>
      <c r="H3349" s="227"/>
      <c r="I3349" s="227"/>
      <c r="J3349" s="228"/>
      <c r="K3349" s="227"/>
      <c r="L3349" s="227"/>
      <c r="M3349" s="229"/>
      <c r="N3349" s="581"/>
      <c r="O3349" s="227"/>
      <c r="P3349" s="581"/>
      <c r="Q3349" s="227"/>
      <c r="R3349" s="227"/>
      <c r="S3349" s="227"/>
      <c r="T3349" s="227"/>
      <c r="U3349" s="227"/>
      <c r="V3349" s="227"/>
      <c r="W3349" s="227"/>
      <c r="X3349" s="227"/>
      <c r="Y3349" s="227"/>
      <c r="Z3349" s="227"/>
      <c r="AA3349" s="227"/>
      <c r="AB3349" s="227"/>
      <c r="AC3349" s="227"/>
    </row>
    <row r="3350" spans="2:29">
      <c r="B3350" s="66" t="e">
        <f>LEFT(VLOOKUP(K3350,'TCon08 al 2019-02-26'!$A$1:$H$68,6,0),6)</f>
        <v>#N/A</v>
      </c>
      <c r="C3350" s="66" t="e">
        <f t="shared" si="229"/>
        <v>#N/A</v>
      </c>
      <c r="D3350" s="66" t="e">
        <f>VLOOKUP(K3350,'TCon08 al 2019-02-26'!$A$1:$H$68,8,0)</f>
        <v>#N/A</v>
      </c>
      <c r="E3350" s="221">
        <f t="shared" si="230"/>
        <v>1900</v>
      </c>
      <c r="F3350" s="66">
        <f t="shared" si="227"/>
        <v>0</v>
      </c>
      <c r="G3350" s="10" t="str">
        <f t="shared" si="228"/>
        <v>19000</v>
      </c>
      <c r="H3350" s="227"/>
      <c r="I3350" s="227"/>
      <c r="J3350" s="228"/>
      <c r="K3350" s="227"/>
      <c r="L3350" s="227"/>
      <c r="M3350" s="229"/>
      <c r="N3350" s="581"/>
      <c r="O3350" s="227"/>
      <c r="P3350" s="581"/>
      <c r="Q3350" s="227"/>
      <c r="R3350" s="227"/>
      <c r="S3350" s="227"/>
      <c r="T3350" s="227"/>
      <c r="U3350" s="227"/>
      <c r="V3350" s="227"/>
      <c r="W3350" s="227"/>
      <c r="X3350" s="227"/>
      <c r="Y3350" s="227"/>
      <c r="Z3350" s="227"/>
      <c r="AA3350" s="227"/>
      <c r="AB3350" s="227"/>
      <c r="AC3350" s="227"/>
    </row>
    <row r="3351" spans="2:29">
      <c r="B3351" s="66" t="e">
        <f>LEFT(VLOOKUP(K3351,'TCon08 al 2019-02-26'!$A$1:$H$68,6,0),6)</f>
        <v>#N/A</v>
      </c>
      <c r="C3351" s="66" t="e">
        <f t="shared" si="229"/>
        <v>#N/A</v>
      </c>
      <c r="D3351" s="66" t="e">
        <f>VLOOKUP(K3351,'TCon08 al 2019-02-26'!$A$1:$H$68,8,0)</f>
        <v>#N/A</v>
      </c>
      <c r="E3351" s="221">
        <f t="shared" si="230"/>
        <v>1900</v>
      </c>
      <c r="F3351" s="66">
        <f t="shared" si="227"/>
        <v>0</v>
      </c>
      <c r="G3351" s="10" t="str">
        <f t="shared" si="228"/>
        <v>19000</v>
      </c>
      <c r="H3351" s="227"/>
      <c r="I3351" s="227"/>
      <c r="J3351" s="228"/>
      <c r="K3351" s="227"/>
      <c r="L3351" s="227"/>
      <c r="M3351" s="229"/>
      <c r="N3351" s="581"/>
      <c r="O3351" s="227"/>
      <c r="P3351" s="581"/>
      <c r="Q3351" s="227"/>
      <c r="R3351" s="227"/>
      <c r="S3351" s="227"/>
      <c r="T3351" s="227"/>
      <c r="U3351" s="227"/>
      <c r="V3351" s="227"/>
      <c r="W3351" s="227"/>
      <c r="X3351" s="227"/>
      <c r="Y3351" s="227"/>
      <c r="Z3351" s="227"/>
      <c r="AA3351" s="227"/>
      <c r="AB3351" s="227"/>
      <c r="AC3351" s="227"/>
    </row>
    <row r="3352" spans="2:29">
      <c r="B3352" s="66" t="e">
        <f>LEFT(VLOOKUP(K3352,'TCon08 al 2019-02-26'!$A$1:$H$68,6,0),6)</f>
        <v>#N/A</v>
      </c>
      <c r="C3352" s="66" t="e">
        <f t="shared" si="229"/>
        <v>#N/A</v>
      </c>
      <c r="D3352" s="66" t="e">
        <f>VLOOKUP(K3352,'TCon08 al 2019-02-26'!$A$1:$H$68,8,0)</f>
        <v>#N/A</v>
      </c>
      <c r="E3352" s="221">
        <f t="shared" si="230"/>
        <v>1900</v>
      </c>
      <c r="F3352" s="66">
        <f t="shared" si="227"/>
        <v>0</v>
      </c>
      <c r="G3352" s="10" t="str">
        <f t="shared" si="228"/>
        <v>19000</v>
      </c>
      <c r="H3352" s="227"/>
      <c r="I3352" s="227"/>
      <c r="J3352" s="228"/>
      <c r="K3352" s="227"/>
      <c r="L3352" s="227"/>
      <c r="M3352" s="229"/>
      <c r="N3352" s="581"/>
      <c r="O3352" s="227"/>
      <c r="P3352" s="581"/>
      <c r="Q3352" s="227"/>
      <c r="R3352" s="227"/>
      <c r="S3352" s="227"/>
      <c r="T3352" s="227"/>
      <c r="U3352" s="227"/>
      <c r="V3352" s="227"/>
      <c r="W3352" s="227"/>
      <c r="X3352" s="227"/>
      <c r="Y3352" s="227"/>
      <c r="Z3352" s="227"/>
      <c r="AA3352" s="227"/>
      <c r="AB3352" s="227"/>
      <c r="AC3352" s="227"/>
    </row>
    <row r="3353" spans="2:29">
      <c r="B3353" s="66" t="e">
        <f>LEFT(VLOOKUP(K3353,'TCon08 al 2019-02-26'!$A$1:$H$68,6,0),6)</f>
        <v>#N/A</v>
      </c>
      <c r="C3353" s="66" t="e">
        <f t="shared" si="229"/>
        <v>#N/A</v>
      </c>
      <c r="D3353" s="66" t="e">
        <f>VLOOKUP(K3353,'TCon08 al 2019-02-26'!$A$1:$H$68,8,0)</f>
        <v>#N/A</v>
      </c>
      <c r="E3353" s="221">
        <f t="shared" si="230"/>
        <v>1900</v>
      </c>
      <c r="F3353" s="66">
        <f t="shared" si="227"/>
        <v>0</v>
      </c>
      <c r="G3353" s="10" t="str">
        <f t="shared" si="228"/>
        <v>19000</v>
      </c>
      <c r="H3353" s="227"/>
      <c r="I3353" s="227"/>
      <c r="J3353" s="228"/>
      <c r="K3353" s="227"/>
      <c r="L3353" s="227"/>
      <c r="M3353" s="229"/>
      <c r="N3353" s="581"/>
      <c r="O3353" s="227"/>
      <c r="P3353" s="581"/>
      <c r="Q3353" s="227"/>
      <c r="R3353" s="227"/>
      <c r="S3353" s="227"/>
      <c r="T3353" s="227"/>
      <c r="U3353" s="227"/>
      <c r="V3353" s="227"/>
      <c r="W3353" s="227"/>
      <c r="X3353" s="227"/>
      <c r="Y3353" s="227"/>
      <c r="Z3353" s="227"/>
      <c r="AA3353" s="227"/>
      <c r="AB3353" s="227"/>
      <c r="AC3353" s="227"/>
    </row>
    <row r="3354" spans="2:29">
      <c r="B3354" s="66" t="e">
        <f>LEFT(VLOOKUP(K3354,'TCon08 al 2019-02-26'!$A$1:$H$68,6,0),6)</f>
        <v>#N/A</v>
      </c>
      <c r="C3354" s="66" t="e">
        <f t="shared" si="229"/>
        <v>#N/A</v>
      </c>
      <c r="D3354" s="66" t="e">
        <f>VLOOKUP(K3354,'TCon08 al 2019-02-26'!$A$1:$H$68,8,0)</f>
        <v>#N/A</v>
      </c>
      <c r="E3354" s="221">
        <f t="shared" si="230"/>
        <v>1900</v>
      </c>
      <c r="F3354" s="66">
        <f t="shared" si="227"/>
        <v>0</v>
      </c>
      <c r="G3354" s="10" t="str">
        <f t="shared" si="228"/>
        <v>19000</v>
      </c>
      <c r="H3354" s="227"/>
      <c r="I3354" s="227"/>
      <c r="J3354" s="228"/>
      <c r="K3354" s="227"/>
      <c r="L3354" s="227"/>
      <c r="M3354" s="229"/>
      <c r="N3354" s="581"/>
      <c r="O3354" s="227"/>
      <c r="P3354" s="581"/>
      <c r="Q3354" s="227"/>
      <c r="R3354" s="227"/>
      <c r="S3354" s="227"/>
      <c r="T3354" s="227"/>
      <c r="U3354" s="227"/>
      <c r="V3354" s="227"/>
      <c r="W3354" s="227"/>
      <c r="X3354" s="227"/>
      <c r="Y3354" s="227"/>
      <c r="Z3354" s="227"/>
      <c r="AA3354" s="227"/>
      <c r="AB3354" s="227"/>
      <c r="AC3354" s="227"/>
    </row>
    <row r="3355" spans="2:29">
      <c r="B3355" s="66" t="e">
        <f>LEFT(VLOOKUP(K3355,'TCon08 al 2019-02-26'!$A$1:$H$68,6,0),6)</f>
        <v>#N/A</v>
      </c>
      <c r="C3355" s="66" t="e">
        <f t="shared" si="229"/>
        <v>#N/A</v>
      </c>
      <c r="D3355" s="66" t="e">
        <f>VLOOKUP(K3355,'TCon08 al 2019-02-26'!$A$1:$H$68,8,0)</f>
        <v>#N/A</v>
      </c>
      <c r="E3355" s="221">
        <f t="shared" si="230"/>
        <v>1900</v>
      </c>
      <c r="F3355" s="66">
        <f t="shared" si="227"/>
        <v>0</v>
      </c>
      <c r="G3355" s="10" t="str">
        <f t="shared" si="228"/>
        <v>19000</v>
      </c>
      <c r="H3355" s="227"/>
      <c r="I3355" s="227"/>
      <c r="J3355" s="228"/>
      <c r="K3355" s="227"/>
      <c r="L3355" s="227"/>
      <c r="M3355" s="229"/>
      <c r="N3355" s="581"/>
      <c r="O3355" s="227"/>
      <c r="P3355" s="581"/>
      <c r="Q3355" s="227"/>
      <c r="R3355" s="227"/>
      <c r="S3355" s="227"/>
      <c r="T3355" s="227"/>
      <c r="U3355" s="227"/>
      <c r="V3355" s="227"/>
      <c r="W3355" s="227"/>
      <c r="X3355" s="227"/>
      <c r="Y3355" s="227"/>
      <c r="Z3355" s="227"/>
      <c r="AA3355" s="227"/>
      <c r="AB3355" s="227"/>
      <c r="AC3355" s="227"/>
    </row>
    <row r="3356" spans="2:29">
      <c r="B3356" s="66" t="e">
        <f>LEFT(VLOOKUP(K3356,'TCon08 al 2019-02-26'!$A$1:$H$68,6,0),6)</f>
        <v>#N/A</v>
      </c>
      <c r="C3356" s="66" t="e">
        <f t="shared" si="229"/>
        <v>#N/A</v>
      </c>
      <c r="D3356" s="66" t="e">
        <f>VLOOKUP(K3356,'TCon08 al 2019-02-26'!$A$1:$H$68,8,0)</f>
        <v>#N/A</v>
      </c>
      <c r="E3356" s="221">
        <f t="shared" si="230"/>
        <v>1900</v>
      </c>
      <c r="F3356" s="66">
        <f t="shared" si="227"/>
        <v>0</v>
      </c>
      <c r="G3356" s="10" t="str">
        <f t="shared" si="228"/>
        <v>19000</v>
      </c>
      <c r="H3356" s="227"/>
      <c r="I3356" s="227"/>
      <c r="J3356" s="228"/>
      <c r="K3356" s="227"/>
      <c r="L3356" s="227"/>
      <c r="M3356" s="229"/>
      <c r="N3356" s="581"/>
      <c r="O3356" s="227"/>
      <c r="P3356" s="581"/>
      <c r="Q3356" s="227"/>
      <c r="R3356" s="227"/>
      <c r="S3356" s="227"/>
      <c r="T3356" s="227"/>
      <c r="U3356" s="227"/>
      <c r="V3356" s="227"/>
      <c r="W3356" s="227"/>
      <c r="X3356" s="227"/>
      <c r="Y3356" s="227"/>
      <c r="Z3356" s="227"/>
      <c r="AA3356" s="227"/>
      <c r="AB3356" s="227"/>
      <c r="AC3356" s="227"/>
    </row>
    <row r="3357" spans="2:29">
      <c r="B3357" s="66" t="e">
        <f>LEFT(VLOOKUP(K3357,'TCon08 al 2019-02-26'!$A$1:$H$68,6,0),6)</f>
        <v>#N/A</v>
      </c>
      <c r="C3357" s="66" t="e">
        <f t="shared" si="229"/>
        <v>#N/A</v>
      </c>
      <c r="D3357" s="66" t="e">
        <f>VLOOKUP(K3357,'TCon08 al 2019-02-26'!$A$1:$H$68,8,0)</f>
        <v>#N/A</v>
      </c>
      <c r="E3357" s="221">
        <f t="shared" si="230"/>
        <v>1900</v>
      </c>
      <c r="F3357" s="66">
        <f t="shared" si="227"/>
        <v>0</v>
      </c>
      <c r="G3357" s="10" t="str">
        <f t="shared" si="228"/>
        <v>19000</v>
      </c>
      <c r="H3357" s="227"/>
      <c r="I3357" s="227"/>
      <c r="J3357" s="228"/>
      <c r="K3357" s="227"/>
      <c r="L3357" s="227"/>
      <c r="M3357" s="229"/>
      <c r="N3357" s="581"/>
      <c r="O3357" s="227"/>
      <c r="P3357" s="581"/>
      <c r="Q3357" s="227"/>
      <c r="R3357" s="227"/>
      <c r="S3357" s="227"/>
      <c r="T3357" s="227"/>
      <c r="U3357" s="227"/>
      <c r="V3357" s="227"/>
      <c r="W3357" s="227"/>
      <c r="X3357" s="227"/>
      <c r="Y3357" s="227"/>
      <c r="Z3357" s="227"/>
      <c r="AA3357" s="227"/>
      <c r="AB3357" s="227"/>
      <c r="AC3357" s="227"/>
    </row>
    <row r="3358" spans="2:29">
      <c r="B3358" s="66" t="e">
        <f>LEFT(VLOOKUP(K3358,'TCon08 al 2019-02-26'!$A$1:$H$68,6,0),6)</f>
        <v>#N/A</v>
      </c>
      <c r="C3358" s="66" t="e">
        <f t="shared" si="229"/>
        <v>#N/A</v>
      </c>
      <c r="D3358" s="66" t="e">
        <f>VLOOKUP(K3358,'TCon08 al 2019-02-26'!$A$1:$H$68,8,0)</f>
        <v>#N/A</v>
      </c>
      <c r="E3358" s="221">
        <f t="shared" si="230"/>
        <v>1900</v>
      </c>
      <c r="F3358" s="66">
        <f t="shared" si="227"/>
        <v>0</v>
      </c>
      <c r="G3358" s="10" t="str">
        <f t="shared" si="228"/>
        <v>19000</v>
      </c>
      <c r="H3358" s="227"/>
      <c r="I3358" s="227"/>
      <c r="J3358" s="228"/>
      <c r="K3358" s="227"/>
      <c r="L3358" s="227"/>
      <c r="M3358" s="229"/>
      <c r="N3358" s="581"/>
      <c r="O3358" s="227"/>
      <c r="P3358" s="581"/>
      <c r="Q3358" s="227"/>
      <c r="R3358" s="227"/>
      <c r="S3358" s="227"/>
      <c r="T3358" s="227"/>
      <c r="U3358" s="227"/>
      <c r="V3358" s="227"/>
      <c r="W3358" s="227"/>
      <c r="X3358" s="227"/>
      <c r="Y3358" s="227"/>
      <c r="Z3358" s="227"/>
      <c r="AA3358" s="227"/>
      <c r="AB3358" s="227"/>
      <c r="AC3358" s="227"/>
    </row>
    <row r="3359" spans="2:29">
      <c r="B3359" s="66" t="e">
        <f>LEFT(VLOOKUP(K3359,'TCon08 al 2019-02-26'!$A$1:$H$68,6,0),6)</f>
        <v>#N/A</v>
      </c>
      <c r="C3359" s="66" t="e">
        <f t="shared" si="229"/>
        <v>#N/A</v>
      </c>
      <c r="D3359" s="66" t="e">
        <f>VLOOKUP(K3359,'TCon08 al 2019-02-26'!$A$1:$H$68,8,0)</f>
        <v>#N/A</v>
      </c>
      <c r="E3359" s="221">
        <f t="shared" si="230"/>
        <v>1900</v>
      </c>
      <c r="F3359" s="66">
        <f t="shared" si="227"/>
        <v>0</v>
      </c>
      <c r="G3359" s="10" t="str">
        <f t="shared" si="228"/>
        <v>19000</v>
      </c>
      <c r="H3359" s="227"/>
      <c r="I3359" s="227"/>
      <c r="J3359" s="228"/>
      <c r="K3359" s="227"/>
      <c r="L3359" s="227"/>
      <c r="M3359" s="229"/>
      <c r="N3359" s="581"/>
      <c r="O3359" s="227"/>
      <c r="P3359" s="581"/>
      <c r="Q3359" s="227"/>
      <c r="R3359" s="227"/>
      <c r="S3359" s="227"/>
      <c r="T3359" s="227"/>
      <c r="U3359" s="227"/>
      <c r="V3359" s="227"/>
      <c r="W3359" s="227"/>
      <c r="X3359" s="227"/>
      <c r="Y3359" s="227"/>
      <c r="Z3359" s="227"/>
      <c r="AA3359" s="227"/>
      <c r="AB3359" s="227"/>
      <c r="AC3359" s="227"/>
    </row>
    <row r="3360" spans="2:29">
      <c r="B3360" s="66" t="e">
        <f>LEFT(VLOOKUP(K3360,'TCon08 al 2019-02-26'!$A$1:$H$68,6,0),6)</f>
        <v>#N/A</v>
      </c>
      <c r="C3360" s="66" t="e">
        <f t="shared" si="229"/>
        <v>#N/A</v>
      </c>
      <c r="D3360" s="66" t="e">
        <f>VLOOKUP(K3360,'TCon08 al 2019-02-26'!$A$1:$H$68,8,0)</f>
        <v>#N/A</v>
      </c>
      <c r="E3360" s="221">
        <f t="shared" si="230"/>
        <v>1900</v>
      </c>
      <c r="F3360" s="66">
        <f t="shared" si="227"/>
        <v>0</v>
      </c>
      <c r="G3360" s="10" t="str">
        <f t="shared" si="228"/>
        <v>19000</v>
      </c>
      <c r="H3360" s="227"/>
      <c r="I3360" s="227"/>
      <c r="J3360" s="228"/>
      <c r="K3360" s="227"/>
      <c r="L3360" s="227"/>
      <c r="M3360" s="229"/>
      <c r="N3360" s="581"/>
      <c r="O3360" s="227"/>
      <c r="P3360" s="581"/>
      <c r="Q3360" s="227"/>
      <c r="R3360" s="227"/>
      <c r="S3360" s="227"/>
      <c r="T3360" s="227"/>
      <c r="U3360" s="227"/>
      <c r="V3360" s="227"/>
      <c r="W3360" s="227"/>
      <c r="X3360" s="227"/>
      <c r="Y3360" s="227"/>
      <c r="Z3360" s="227"/>
      <c r="AA3360" s="227"/>
      <c r="AB3360" s="227"/>
      <c r="AC3360" s="227"/>
    </row>
    <row r="3361" spans="2:29">
      <c r="B3361" s="66" t="e">
        <f>LEFT(VLOOKUP(K3361,'TCon08 al 2019-02-26'!$A$1:$H$68,6,0),6)</f>
        <v>#N/A</v>
      </c>
      <c r="C3361" s="66" t="e">
        <f t="shared" si="229"/>
        <v>#N/A</v>
      </c>
      <c r="D3361" s="66" t="e">
        <f>VLOOKUP(K3361,'TCon08 al 2019-02-26'!$A$1:$H$68,8,0)</f>
        <v>#N/A</v>
      </c>
      <c r="E3361" s="221">
        <f t="shared" si="230"/>
        <v>1900</v>
      </c>
      <c r="F3361" s="66">
        <f t="shared" si="227"/>
        <v>0</v>
      </c>
      <c r="G3361" s="10" t="str">
        <f t="shared" si="228"/>
        <v>19000</v>
      </c>
      <c r="H3361" s="227"/>
      <c r="I3361" s="227"/>
      <c r="J3361" s="228"/>
      <c r="K3361" s="227"/>
      <c r="L3361" s="227"/>
      <c r="M3361" s="229"/>
      <c r="N3361" s="581"/>
      <c r="O3361" s="227"/>
      <c r="P3361" s="581"/>
      <c r="Q3361" s="227"/>
      <c r="R3361" s="227"/>
      <c r="S3361" s="227"/>
      <c r="T3361" s="227"/>
      <c r="U3361" s="227"/>
      <c r="V3361" s="227"/>
      <c r="W3361" s="227"/>
      <c r="X3361" s="227"/>
      <c r="Y3361" s="227"/>
      <c r="Z3361" s="227"/>
      <c r="AA3361" s="227"/>
      <c r="AB3361" s="227"/>
      <c r="AC3361" s="227"/>
    </row>
    <row r="3362" spans="2:29">
      <c r="B3362" s="66" t="e">
        <f>LEFT(VLOOKUP(K3362,'TCon08 al 2019-02-26'!$A$1:$H$68,6,0),6)</f>
        <v>#N/A</v>
      </c>
      <c r="C3362" s="66" t="e">
        <f t="shared" si="229"/>
        <v>#N/A</v>
      </c>
      <c r="D3362" s="66" t="e">
        <f>VLOOKUP(K3362,'TCon08 al 2019-02-26'!$A$1:$H$68,8,0)</f>
        <v>#N/A</v>
      </c>
      <c r="E3362" s="221">
        <f t="shared" si="230"/>
        <v>1900</v>
      </c>
      <c r="F3362" s="66">
        <f t="shared" si="227"/>
        <v>0</v>
      </c>
      <c r="G3362" s="10" t="str">
        <f t="shared" si="228"/>
        <v>19000</v>
      </c>
      <c r="H3362" s="227"/>
      <c r="I3362" s="227"/>
      <c r="J3362" s="228"/>
      <c r="K3362" s="227"/>
      <c r="L3362" s="227"/>
      <c r="M3362" s="229"/>
      <c r="N3362" s="581"/>
      <c r="O3362" s="227"/>
      <c r="P3362" s="581"/>
      <c r="Q3362" s="227"/>
      <c r="R3362" s="227"/>
      <c r="S3362" s="227"/>
      <c r="T3362" s="227"/>
      <c r="U3362" s="227"/>
      <c r="V3362" s="227"/>
      <c r="W3362" s="227"/>
      <c r="X3362" s="227"/>
      <c r="Y3362" s="227"/>
      <c r="Z3362" s="227"/>
      <c r="AA3362" s="227"/>
      <c r="AB3362" s="227"/>
      <c r="AC3362" s="227"/>
    </row>
    <row r="3363" spans="2:29">
      <c r="B3363" s="66" t="e">
        <f>LEFT(VLOOKUP(K3363,'TCon08 al 2019-02-26'!$A$1:$H$68,6,0),6)</f>
        <v>#N/A</v>
      </c>
      <c r="C3363" s="66" t="e">
        <f t="shared" si="229"/>
        <v>#N/A</v>
      </c>
      <c r="D3363" s="66" t="e">
        <f>VLOOKUP(K3363,'TCon08 al 2019-02-26'!$A$1:$H$68,8,0)</f>
        <v>#N/A</v>
      </c>
      <c r="E3363" s="221">
        <f t="shared" si="230"/>
        <v>1900</v>
      </c>
      <c r="F3363" s="66">
        <f t="shared" si="227"/>
        <v>0</v>
      </c>
      <c r="G3363" s="10" t="str">
        <f t="shared" si="228"/>
        <v>19000</v>
      </c>
      <c r="H3363" s="227"/>
      <c r="I3363" s="227"/>
      <c r="J3363" s="228"/>
      <c r="K3363" s="227"/>
      <c r="L3363" s="227"/>
      <c r="M3363" s="229"/>
      <c r="N3363" s="581"/>
      <c r="O3363" s="227"/>
      <c r="P3363" s="581"/>
      <c r="Q3363" s="227"/>
      <c r="R3363" s="227"/>
      <c r="S3363" s="227"/>
      <c r="T3363" s="227"/>
      <c r="U3363" s="227"/>
      <c r="V3363" s="227"/>
      <c r="W3363" s="227"/>
      <c r="X3363" s="227"/>
      <c r="Y3363" s="227"/>
      <c r="Z3363" s="227"/>
      <c r="AA3363" s="227"/>
      <c r="AB3363" s="227"/>
      <c r="AC3363" s="227"/>
    </row>
    <row r="3364" spans="2:29">
      <c r="B3364" s="66" t="e">
        <f>LEFT(VLOOKUP(K3364,'TCon08 al 2019-02-26'!$A$1:$H$68,6,0),6)</f>
        <v>#N/A</v>
      </c>
      <c r="C3364" s="66" t="e">
        <f t="shared" si="229"/>
        <v>#N/A</v>
      </c>
      <c r="D3364" s="66" t="e">
        <f>VLOOKUP(K3364,'TCon08 al 2019-02-26'!$A$1:$H$68,8,0)</f>
        <v>#N/A</v>
      </c>
      <c r="E3364" s="221">
        <f t="shared" si="230"/>
        <v>1900</v>
      </c>
      <c r="F3364" s="66">
        <f t="shared" si="227"/>
        <v>0</v>
      </c>
      <c r="G3364" s="10" t="str">
        <f t="shared" si="228"/>
        <v>19000</v>
      </c>
      <c r="H3364" s="227"/>
      <c r="I3364" s="227"/>
      <c r="J3364" s="228"/>
      <c r="K3364" s="227"/>
      <c r="L3364" s="227"/>
      <c r="M3364" s="229"/>
      <c r="N3364" s="581"/>
      <c r="O3364" s="227"/>
      <c r="P3364" s="581"/>
      <c r="Q3364" s="227"/>
      <c r="R3364" s="227"/>
      <c r="S3364" s="227"/>
      <c r="T3364" s="227"/>
      <c r="U3364" s="227"/>
      <c r="V3364" s="227"/>
      <c r="W3364" s="227"/>
      <c r="X3364" s="227"/>
      <c r="Y3364" s="227"/>
      <c r="Z3364" s="227"/>
      <c r="AA3364" s="227"/>
      <c r="AB3364" s="227"/>
      <c r="AC3364" s="227"/>
    </row>
    <row r="3365" spans="2:29">
      <c r="B3365" s="66" t="e">
        <f>LEFT(VLOOKUP(K3365,'TCon08 al 2019-02-26'!$A$1:$H$68,6,0),6)</f>
        <v>#N/A</v>
      </c>
      <c r="C3365" s="66" t="e">
        <f t="shared" si="229"/>
        <v>#N/A</v>
      </c>
      <c r="D3365" s="66" t="e">
        <f>VLOOKUP(K3365,'TCon08 al 2019-02-26'!$A$1:$H$68,8,0)</f>
        <v>#N/A</v>
      </c>
      <c r="E3365" s="221">
        <f t="shared" si="230"/>
        <v>1900</v>
      </c>
      <c r="F3365" s="66">
        <f t="shared" si="227"/>
        <v>0</v>
      </c>
      <c r="G3365" s="10" t="str">
        <f t="shared" si="228"/>
        <v>19000</v>
      </c>
      <c r="H3365" s="227"/>
      <c r="I3365" s="227"/>
      <c r="J3365" s="228"/>
      <c r="K3365" s="227"/>
      <c r="L3365" s="227"/>
      <c r="M3365" s="229"/>
      <c r="N3365" s="581"/>
      <c r="O3365" s="227"/>
      <c r="P3365" s="581"/>
      <c r="Q3365" s="227"/>
      <c r="R3365" s="227"/>
      <c r="S3365" s="227"/>
      <c r="T3365" s="227"/>
      <c r="U3365" s="227"/>
      <c r="V3365" s="227"/>
      <c r="W3365" s="227"/>
      <c r="X3365" s="227"/>
      <c r="Y3365" s="227"/>
      <c r="Z3365" s="227"/>
      <c r="AA3365" s="227"/>
      <c r="AB3365" s="227"/>
      <c r="AC3365" s="227"/>
    </row>
    <row r="3366" spans="2:29">
      <c r="B3366" s="66" t="e">
        <f>LEFT(VLOOKUP(K3366,'TCon08 al 2019-02-26'!$A$1:$H$68,6,0),6)</f>
        <v>#N/A</v>
      </c>
      <c r="C3366" s="66" t="e">
        <f t="shared" si="229"/>
        <v>#N/A</v>
      </c>
      <c r="D3366" s="66" t="e">
        <f>VLOOKUP(K3366,'TCon08 al 2019-02-26'!$A$1:$H$68,8,0)</f>
        <v>#N/A</v>
      </c>
      <c r="E3366" s="221">
        <f t="shared" si="230"/>
        <v>1900</v>
      </c>
      <c r="F3366" s="66">
        <f t="shared" si="227"/>
        <v>0</v>
      </c>
      <c r="G3366" s="10" t="str">
        <f t="shared" si="228"/>
        <v>19000</v>
      </c>
      <c r="H3366" s="227"/>
      <c r="I3366" s="227"/>
      <c r="J3366" s="228"/>
      <c r="K3366" s="227"/>
      <c r="L3366" s="227"/>
      <c r="M3366" s="229"/>
      <c r="N3366" s="581"/>
      <c r="O3366" s="227"/>
      <c r="P3366" s="581"/>
      <c r="Q3366" s="227"/>
      <c r="R3366" s="227"/>
      <c r="S3366" s="227"/>
      <c r="T3366" s="227"/>
      <c r="U3366" s="227"/>
      <c r="V3366" s="227"/>
      <c r="W3366" s="227"/>
      <c r="X3366" s="227"/>
      <c r="Y3366" s="227"/>
      <c r="Z3366" s="227"/>
      <c r="AA3366" s="227"/>
      <c r="AB3366" s="227"/>
      <c r="AC3366" s="227"/>
    </row>
    <row r="3367" spans="2:29">
      <c r="B3367" s="66" t="e">
        <f>LEFT(VLOOKUP(K3367,'TCon08 al 2019-02-26'!$A$1:$H$68,6,0),6)</f>
        <v>#N/A</v>
      </c>
      <c r="C3367" s="66" t="e">
        <f t="shared" si="229"/>
        <v>#N/A</v>
      </c>
      <c r="D3367" s="66" t="e">
        <f>VLOOKUP(K3367,'TCon08 al 2019-02-26'!$A$1:$H$68,8,0)</f>
        <v>#N/A</v>
      </c>
      <c r="E3367" s="221">
        <f t="shared" si="230"/>
        <v>1900</v>
      </c>
      <c r="F3367" s="66">
        <f t="shared" si="227"/>
        <v>0</v>
      </c>
      <c r="G3367" s="10" t="str">
        <f t="shared" si="228"/>
        <v>19000</v>
      </c>
      <c r="H3367" s="227"/>
      <c r="I3367" s="227"/>
      <c r="J3367" s="228"/>
      <c r="K3367" s="227"/>
      <c r="L3367" s="227"/>
      <c r="M3367" s="229"/>
      <c r="N3367" s="581"/>
      <c r="O3367" s="227"/>
      <c r="P3367" s="581"/>
      <c r="Q3367" s="227"/>
      <c r="R3367" s="227"/>
      <c r="S3367" s="227"/>
      <c r="T3367" s="227"/>
      <c r="U3367" s="227"/>
      <c r="V3367" s="227"/>
      <c r="W3367" s="227"/>
      <c r="X3367" s="227"/>
      <c r="Y3367" s="227"/>
      <c r="Z3367" s="227"/>
      <c r="AA3367" s="227"/>
      <c r="AB3367" s="227"/>
      <c r="AC3367" s="227"/>
    </row>
    <row r="3368" spans="2:29">
      <c r="B3368" s="66" t="e">
        <f>LEFT(VLOOKUP(K3368,'TCon08 al 2019-02-26'!$A$1:$H$68,6,0),6)</f>
        <v>#N/A</v>
      </c>
      <c r="C3368" s="66" t="e">
        <f t="shared" si="229"/>
        <v>#N/A</v>
      </c>
      <c r="D3368" s="66" t="e">
        <f>VLOOKUP(K3368,'TCon08 al 2019-02-26'!$A$1:$H$68,8,0)</f>
        <v>#N/A</v>
      </c>
      <c r="E3368" s="221">
        <f t="shared" si="230"/>
        <v>1900</v>
      </c>
      <c r="F3368" s="66">
        <f t="shared" si="227"/>
        <v>0</v>
      </c>
      <c r="G3368" s="10" t="str">
        <f t="shared" si="228"/>
        <v>19000</v>
      </c>
      <c r="H3368" s="227"/>
      <c r="I3368" s="227"/>
      <c r="J3368" s="228"/>
      <c r="K3368" s="227"/>
      <c r="L3368" s="227"/>
      <c r="M3368" s="229"/>
      <c r="N3368" s="581"/>
      <c r="O3368" s="227"/>
      <c r="P3368" s="581"/>
      <c r="Q3368" s="227"/>
      <c r="R3368" s="227"/>
      <c r="S3368" s="227"/>
      <c r="T3368" s="227"/>
      <c r="U3368" s="227"/>
      <c r="V3368" s="227"/>
      <c r="W3368" s="227"/>
      <c r="X3368" s="227"/>
      <c r="Y3368" s="227"/>
      <c r="Z3368" s="227"/>
      <c r="AA3368" s="227"/>
      <c r="AB3368" s="227"/>
      <c r="AC3368" s="227"/>
    </row>
    <row r="3369" spans="2:29">
      <c r="B3369" s="66" t="e">
        <f>LEFT(VLOOKUP(K3369,'TCon08 al 2019-02-26'!$A$1:$H$68,6,0),6)</f>
        <v>#N/A</v>
      </c>
      <c r="C3369" s="66" t="e">
        <f t="shared" si="229"/>
        <v>#N/A</v>
      </c>
      <c r="D3369" s="66" t="e">
        <f>VLOOKUP(K3369,'TCon08 al 2019-02-26'!$A$1:$H$68,8,0)</f>
        <v>#N/A</v>
      </c>
      <c r="E3369" s="221">
        <f t="shared" si="230"/>
        <v>1900</v>
      </c>
      <c r="F3369" s="66">
        <f t="shared" si="227"/>
        <v>0</v>
      </c>
      <c r="G3369" s="10" t="str">
        <f t="shared" si="228"/>
        <v>19000</v>
      </c>
      <c r="H3369" s="227"/>
      <c r="I3369" s="227"/>
      <c r="J3369" s="228"/>
      <c r="K3369" s="227"/>
      <c r="L3369" s="227"/>
      <c r="M3369" s="229"/>
      <c r="N3369" s="581"/>
      <c r="O3369" s="227"/>
      <c r="P3369" s="581"/>
      <c r="Q3369" s="227"/>
      <c r="R3369" s="227"/>
      <c r="S3369" s="227"/>
      <c r="T3369" s="227"/>
      <c r="U3369" s="227"/>
      <c r="V3369" s="227"/>
      <c r="W3369" s="227"/>
      <c r="X3369" s="227"/>
      <c r="Y3369" s="227"/>
      <c r="Z3369" s="227"/>
      <c r="AA3369" s="227"/>
      <c r="AB3369" s="227"/>
      <c r="AC3369" s="227"/>
    </row>
    <row r="3370" spans="2:29">
      <c r="B3370" s="66" t="e">
        <f>LEFT(VLOOKUP(K3370,'TCon08 al 2019-02-26'!$A$1:$H$68,6,0),6)</f>
        <v>#N/A</v>
      </c>
      <c r="C3370" s="66" t="e">
        <f t="shared" si="229"/>
        <v>#N/A</v>
      </c>
      <c r="D3370" s="66" t="e">
        <f>VLOOKUP(K3370,'TCon08 al 2019-02-26'!$A$1:$H$68,8,0)</f>
        <v>#N/A</v>
      </c>
      <c r="E3370" s="221">
        <f t="shared" si="230"/>
        <v>1900</v>
      </c>
      <c r="F3370" s="66">
        <f t="shared" si="227"/>
        <v>0</v>
      </c>
      <c r="G3370" s="10" t="str">
        <f t="shared" si="228"/>
        <v>19000</v>
      </c>
      <c r="H3370" s="227"/>
      <c r="I3370" s="227"/>
      <c r="J3370" s="228"/>
      <c r="K3370" s="227"/>
      <c r="L3370" s="227"/>
      <c r="M3370" s="229"/>
      <c r="N3370" s="581"/>
      <c r="O3370" s="227"/>
      <c r="P3370" s="581"/>
      <c r="Q3370" s="227"/>
      <c r="R3370" s="227"/>
      <c r="S3370" s="227"/>
      <c r="T3370" s="227"/>
      <c r="U3370" s="227"/>
      <c r="V3370" s="227"/>
      <c r="W3370" s="227"/>
      <c r="X3370" s="227"/>
      <c r="Y3370" s="227"/>
      <c r="Z3370" s="227"/>
      <c r="AA3370" s="227"/>
      <c r="AB3370" s="227"/>
      <c r="AC3370" s="227"/>
    </row>
    <row r="3371" spans="2:29">
      <c r="B3371" s="66" t="e">
        <f>LEFT(VLOOKUP(K3371,'TCon08 al 2019-02-26'!$A$1:$H$68,6,0),6)</f>
        <v>#N/A</v>
      </c>
      <c r="C3371" s="66" t="e">
        <f t="shared" si="229"/>
        <v>#N/A</v>
      </c>
      <c r="D3371" s="66" t="e">
        <f>VLOOKUP(K3371,'TCon08 al 2019-02-26'!$A$1:$H$68,8,0)</f>
        <v>#N/A</v>
      </c>
      <c r="E3371" s="221">
        <f t="shared" si="230"/>
        <v>1900</v>
      </c>
      <c r="F3371" s="66">
        <f t="shared" si="227"/>
        <v>0</v>
      </c>
      <c r="G3371" s="10" t="str">
        <f t="shared" si="228"/>
        <v>19000</v>
      </c>
      <c r="H3371" s="227"/>
      <c r="I3371" s="227"/>
      <c r="J3371" s="228"/>
      <c r="K3371" s="227"/>
      <c r="L3371" s="227"/>
      <c r="M3371" s="229"/>
      <c r="N3371" s="581"/>
      <c r="O3371" s="227"/>
      <c r="P3371" s="581"/>
      <c r="Q3371" s="227"/>
      <c r="R3371" s="227"/>
      <c r="S3371" s="227"/>
      <c r="T3371" s="227"/>
      <c r="U3371" s="227"/>
      <c r="V3371" s="227"/>
      <c r="W3371" s="227"/>
      <c r="X3371" s="227"/>
      <c r="Y3371" s="227"/>
      <c r="Z3371" s="227"/>
      <c r="AA3371" s="227"/>
      <c r="AB3371" s="227"/>
      <c r="AC3371" s="227"/>
    </row>
    <row r="3372" spans="2:29">
      <c r="B3372" s="66" t="e">
        <f>LEFT(VLOOKUP(K3372,'TCon08 al 2019-02-26'!$A$1:$H$68,6,0),6)</f>
        <v>#N/A</v>
      </c>
      <c r="C3372" s="66" t="e">
        <f t="shared" si="229"/>
        <v>#N/A</v>
      </c>
      <c r="D3372" s="66" t="e">
        <f>VLOOKUP(K3372,'TCon08 al 2019-02-26'!$A$1:$H$68,8,0)</f>
        <v>#N/A</v>
      </c>
      <c r="E3372" s="221">
        <f t="shared" si="230"/>
        <v>1900</v>
      </c>
      <c r="F3372" s="66">
        <f t="shared" si="227"/>
        <v>0</v>
      </c>
      <c r="G3372" s="10" t="str">
        <f t="shared" si="228"/>
        <v>19000</v>
      </c>
      <c r="H3372" s="227"/>
      <c r="I3372" s="227"/>
      <c r="J3372" s="228"/>
      <c r="K3372" s="227"/>
      <c r="L3372" s="227"/>
      <c r="M3372" s="229"/>
      <c r="N3372" s="581"/>
      <c r="O3372" s="227"/>
      <c r="P3372" s="581"/>
      <c r="Q3372" s="227"/>
      <c r="R3372" s="227"/>
      <c r="S3372" s="227"/>
      <c r="T3372" s="227"/>
      <c r="U3372" s="227"/>
      <c r="V3372" s="227"/>
      <c r="W3372" s="227"/>
      <c r="X3372" s="227"/>
      <c r="Y3372" s="227"/>
      <c r="Z3372" s="227"/>
      <c r="AA3372" s="227"/>
      <c r="AB3372" s="227"/>
      <c r="AC3372" s="227"/>
    </row>
    <row r="3373" spans="2:29">
      <c r="B3373" s="66" t="e">
        <f>LEFT(VLOOKUP(K3373,'TCon08 al 2019-02-26'!$A$1:$H$68,6,0),6)</f>
        <v>#N/A</v>
      </c>
      <c r="C3373" s="66" t="e">
        <f t="shared" si="229"/>
        <v>#N/A</v>
      </c>
      <c r="D3373" s="66" t="e">
        <f>VLOOKUP(K3373,'TCon08 al 2019-02-26'!$A$1:$H$68,8,0)</f>
        <v>#N/A</v>
      </c>
      <c r="E3373" s="221">
        <f t="shared" si="230"/>
        <v>1900</v>
      </c>
      <c r="F3373" s="66">
        <f t="shared" si="227"/>
        <v>0</v>
      </c>
      <c r="G3373" s="10" t="str">
        <f t="shared" si="228"/>
        <v>19000</v>
      </c>
      <c r="H3373" s="227"/>
      <c r="I3373" s="227"/>
      <c r="J3373" s="228"/>
      <c r="K3373" s="227"/>
      <c r="L3373" s="227"/>
      <c r="M3373" s="229"/>
      <c r="N3373" s="581"/>
      <c r="O3373" s="227"/>
      <c r="P3373" s="581"/>
      <c r="Q3373" s="227"/>
      <c r="R3373" s="227"/>
      <c r="S3373" s="227"/>
      <c r="T3373" s="227"/>
      <c r="U3373" s="227"/>
      <c r="V3373" s="227"/>
      <c r="W3373" s="227"/>
      <c r="X3373" s="227"/>
      <c r="Y3373" s="227"/>
      <c r="Z3373" s="227"/>
      <c r="AA3373" s="227"/>
      <c r="AB3373" s="227"/>
      <c r="AC3373" s="227"/>
    </row>
    <row r="3374" spans="2:29">
      <c r="B3374" s="66" t="e">
        <f>LEFT(VLOOKUP(K3374,'TCon08 al 2019-02-26'!$A$1:$H$68,6,0),6)</f>
        <v>#N/A</v>
      </c>
      <c r="C3374" s="66" t="e">
        <f t="shared" si="229"/>
        <v>#N/A</v>
      </c>
      <c r="D3374" s="66" t="e">
        <f>VLOOKUP(K3374,'TCon08 al 2019-02-26'!$A$1:$H$68,8,0)</f>
        <v>#N/A</v>
      </c>
      <c r="E3374" s="221">
        <f t="shared" si="230"/>
        <v>1900</v>
      </c>
      <c r="F3374" s="66">
        <f t="shared" si="227"/>
        <v>0</v>
      </c>
      <c r="G3374" s="10" t="str">
        <f t="shared" si="228"/>
        <v>19000</v>
      </c>
      <c r="H3374" s="227"/>
      <c r="I3374" s="227"/>
      <c r="J3374" s="228"/>
      <c r="K3374" s="227"/>
      <c r="L3374" s="227"/>
      <c r="M3374" s="229"/>
      <c r="N3374" s="581"/>
      <c r="O3374" s="227"/>
      <c r="P3374" s="581"/>
      <c r="Q3374" s="227"/>
      <c r="R3374" s="227"/>
      <c r="S3374" s="227"/>
      <c r="T3374" s="227"/>
      <c r="U3374" s="227"/>
      <c r="V3374" s="227"/>
      <c r="W3374" s="227"/>
      <c r="X3374" s="227"/>
      <c r="Y3374" s="227"/>
      <c r="Z3374" s="227"/>
      <c r="AA3374" s="227"/>
      <c r="AB3374" s="227"/>
      <c r="AC3374" s="227"/>
    </row>
    <row r="3375" spans="2:29">
      <c r="B3375" s="66" t="e">
        <f>LEFT(VLOOKUP(K3375,'TCon08 al 2019-02-26'!$A$1:$H$68,6,0),6)</f>
        <v>#N/A</v>
      </c>
      <c r="C3375" s="66" t="e">
        <f t="shared" si="229"/>
        <v>#N/A</v>
      </c>
      <c r="D3375" s="66" t="e">
        <f>VLOOKUP(K3375,'TCon08 al 2019-02-26'!$A$1:$H$68,8,0)</f>
        <v>#N/A</v>
      </c>
      <c r="E3375" s="221">
        <f t="shared" si="230"/>
        <v>1900</v>
      </c>
      <c r="F3375" s="66">
        <f t="shared" si="227"/>
        <v>0</v>
      </c>
      <c r="G3375" s="10" t="str">
        <f t="shared" si="228"/>
        <v>19000</v>
      </c>
      <c r="H3375" s="227"/>
      <c r="I3375" s="227"/>
      <c r="J3375" s="228"/>
      <c r="K3375" s="227"/>
      <c r="L3375" s="227"/>
      <c r="M3375" s="229"/>
      <c r="N3375" s="581"/>
      <c r="O3375" s="227"/>
      <c r="P3375" s="581"/>
      <c r="Q3375" s="227"/>
      <c r="R3375" s="227"/>
      <c r="S3375" s="227"/>
      <c r="T3375" s="227"/>
      <c r="U3375" s="227"/>
      <c r="V3375" s="227"/>
      <c r="W3375" s="227"/>
      <c r="X3375" s="227"/>
      <c r="Y3375" s="227"/>
      <c r="Z3375" s="227"/>
      <c r="AA3375" s="227"/>
      <c r="AB3375" s="227"/>
      <c r="AC3375" s="227"/>
    </row>
    <row r="3376" spans="2:29">
      <c r="B3376" s="66" t="e">
        <f>LEFT(VLOOKUP(K3376,'TCon08 al 2019-02-26'!$A$1:$H$68,6,0),6)</f>
        <v>#N/A</v>
      </c>
      <c r="C3376" s="66" t="e">
        <f t="shared" si="229"/>
        <v>#N/A</v>
      </c>
      <c r="D3376" s="66" t="e">
        <f>VLOOKUP(K3376,'TCon08 al 2019-02-26'!$A$1:$H$68,8,0)</f>
        <v>#N/A</v>
      </c>
      <c r="E3376" s="221">
        <f t="shared" si="230"/>
        <v>1900</v>
      </c>
      <c r="F3376" s="66">
        <f t="shared" si="227"/>
        <v>0</v>
      </c>
      <c r="G3376" s="10" t="str">
        <f t="shared" si="228"/>
        <v>19000</v>
      </c>
      <c r="H3376" s="227"/>
      <c r="I3376" s="227"/>
      <c r="J3376" s="228"/>
      <c r="K3376" s="227"/>
      <c r="L3376" s="227"/>
      <c r="M3376" s="229"/>
      <c r="N3376" s="581"/>
      <c r="O3376" s="227"/>
      <c r="P3376" s="581"/>
      <c r="Q3376" s="227"/>
      <c r="R3376" s="227"/>
      <c r="S3376" s="227"/>
      <c r="T3376" s="227"/>
      <c r="U3376" s="227"/>
      <c r="V3376" s="227"/>
      <c r="W3376" s="227"/>
      <c r="X3376" s="227"/>
      <c r="Y3376" s="227"/>
      <c r="Z3376" s="227"/>
      <c r="AA3376" s="227"/>
      <c r="AB3376" s="227"/>
      <c r="AC3376" s="227"/>
    </row>
    <row r="3377" spans="2:29">
      <c r="B3377" s="66" t="e">
        <f>LEFT(VLOOKUP(K3377,'TCon08 al 2019-02-26'!$A$1:$H$68,6,0),6)</f>
        <v>#N/A</v>
      </c>
      <c r="C3377" s="66" t="e">
        <f t="shared" si="229"/>
        <v>#N/A</v>
      </c>
      <c r="D3377" s="66" t="e">
        <f>VLOOKUP(K3377,'TCon08 al 2019-02-26'!$A$1:$H$68,8,0)</f>
        <v>#N/A</v>
      </c>
      <c r="E3377" s="221">
        <f t="shared" si="230"/>
        <v>1900</v>
      </c>
      <c r="F3377" s="66">
        <f t="shared" si="227"/>
        <v>0</v>
      </c>
      <c r="G3377" s="10" t="str">
        <f t="shared" si="228"/>
        <v>19000</v>
      </c>
      <c r="H3377" s="227"/>
      <c r="I3377" s="227"/>
      <c r="J3377" s="228"/>
      <c r="K3377" s="227"/>
      <c r="L3377" s="227"/>
      <c r="M3377" s="229"/>
      <c r="N3377" s="581"/>
      <c r="O3377" s="227"/>
      <c r="P3377" s="581"/>
      <c r="Q3377" s="227"/>
      <c r="R3377" s="227"/>
      <c r="S3377" s="227"/>
      <c r="T3377" s="227"/>
      <c r="U3377" s="227"/>
      <c r="V3377" s="227"/>
      <c r="W3377" s="227"/>
      <c r="X3377" s="227"/>
      <c r="Y3377" s="227"/>
      <c r="Z3377" s="227"/>
      <c r="AA3377" s="227"/>
      <c r="AB3377" s="227"/>
      <c r="AC3377" s="227"/>
    </row>
    <row r="3378" spans="2:29">
      <c r="B3378" s="66" t="e">
        <f>LEFT(VLOOKUP(K3378,'TCon08 al 2019-02-26'!$A$1:$H$68,6,0),6)</f>
        <v>#N/A</v>
      </c>
      <c r="C3378" s="66" t="e">
        <f t="shared" si="229"/>
        <v>#N/A</v>
      </c>
      <c r="D3378" s="66" t="e">
        <f>VLOOKUP(K3378,'TCon08 al 2019-02-26'!$A$1:$H$68,8,0)</f>
        <v>#N/A</v>
      </c>
      <c r="E3378" s="221">
        <f t="shared" si="230"/>
        <v>1900</v>
      </c>
      <c r="F3378" s="66">
        <f t="shared" si="227"/>
        <v>0</v>
      </c>
      <c r="G3378" s="10" t="str">
        <f t="shared" si="228"/>
        <v>19000</v>
      </c>
      <c r="H3378" s="227"/>
      <c r="I3378" s="227"/>
      <c r="J3378" s="228"/>
      <c r="K3378" s="227"/>
      <c r="L3378" s="227"/>
      <c r="M3378" s="229"/>
      <c r="N3378" s="581"/>
      <c r="O3378" s="227"/>
      <c r="P3378" s="581"/>
      <c r="Q3378" s="227"/>
      <c r="R3378" s="227"/>
      <c r="S3378" s="227"/>
      <c r="T3378" s="227"/>
      <c r="U3378" s="227"/>
      <c r="V3378" s="227"/>
      <c r="W3378" s="227"/>
      <c r="X3378" s="227"/>
      <c r="Y3378" s="227"/>
      <c r="Z3378" s="227"/>
      <c r="AA3378" s="227"/>
      <c r="AB3378" s="227"/>
      <c r="AC3378" s="227"/>
    </row>
    <row r="3379" spans="2:29">
      <c r="B3379" s="66" t="e">
        <f>LEFT(VLOOKUP(K3379,'TCon08 al 2019-02-26'!$A$1:$H$68,6,0),6)</f>
        <v>#N/A</v>
      </c>
      <c r="C3379" s="66" t="e">
        <f t="shared" si="229"/>
        <v>#N/A</v>
      </c>
      <c r="D3379" s="66" t="e">
        <f>VLOOKUP(K3379,'TCon08 al 2019-02-26'!$A$1:$H$68,8,0)</f>
        <v>#N/A</v>
      </c>
      <c r="E3379" s="221">
        <f t="shared" si="230"/>
        <v>1900</v>
      </c>
      <c r="F3379" s="66">
        <f t="shared" si="227"/>
        <v>0</v>
      </c>
      <c r="G3379" s="10" t="str">
        <f t="shared" si="228"/>
        <v>19000</v>
      </c>
      <c r="H3379" s="227"/>
      <c r="I3379" s="227"/>
      <c r="J3379" s="228"/>
      <c r="K3379" s="227"/>
      <c r="L3379" s="227"/>
      <c r="M3379" s="229"/>
      <c r="N3379" s="581"/>
      <c r="O3379" s="227"/>
      <c r="P3379" s="581"/>
      <c r="Q3379" s="227"/>
      <c r="R3379" s="227"/>
      <c r="S3379" s="227"/>
      <c r="T3379" s="227"/>
      <c r="U3379" s="227"/>
      <c r="V3379" s="227"/>
      <c r="W3379" s="227"/>
      <c r="X3379" s="227"/>
      <c r="Y3379" s="227"/>
      <c r="Z3379" s="227"/>
      <c r="AA3379" s="227"/>
      <c r="AB3379" s="227"/>
      <c r="AC3379" s="227"/>
    </row>
    <row r="3380" spans="2:29">
      <c r="B3380" s="66" t="e">
        <f>LEFT(VLOOKUP(K3380,'TCon08 al 2019-02-26'!$A$1:$H$68,6,0),6)</f>
        <v>#N/A</v>
      </c>
      <c r="C3380" s="66" t="e">
        <f t="shared" si="229"/>
        <v>#N/A</v>
      </c>
      <c r="D3380" s="66" t="e">
        <f>VLOOKUP(K3380,'TCon08 al 2019-02-26'!$A$1:$H$68,8,0)</f>
        <v>#N/A</v>
      </c>
      <c r="E3380" s="221">
        <f t="shared" si="230"/>
        <v>1900</v>
      </c>
      <c r="F3380" s="66">
        <f t="shared" si="227"/>
        <v>0</v>
      </c>
      <c r="G3380" s="10" t="str">
        <f t="shared" si="228"/>
        <v>19000</v>
      </c>
      <c r="H3380" s="227"/>
      <c r="I3380" s="227"/>
      <c r="J3380" s="228"/>
      <c r="K3380" s="227"/>
      <c r="L3380" s="227"/>
      <c r="M3380" s="229"/>
      <c r="N3380" s="581"/>
      <c r="O3380" s="227"/>
      <c r="P3380" s="581"/>
      <c r="Q3380" s="227"/>
      <c r="R3380" s="227"/>
      <c r="S3380" s="227"/>
      <c r="T3380" s="227"/>
      <c r="U3380" s="227"/>
      <c r="V3380" s="227"/>
      <c r="W3380" s="227"/>
      <c r="X3380" s="227"/>
      <c r="Y3380" s="227"/>
      <c r="Z3380" s="227"/>
      <c r="AA3380" s="227"/>
      <c r="AB3380" s="227"/>
      <c r="AC3380" s="227"/>
    </row>
    <row r="3381" spans="2:29">
      <c r="B3381" s="66" t="e">
        <f>LEFT(VLOOKUP(K3381,'TCon08 al 2019-02-26'!$A$1:$H$68,6,0),6)</f>
        <v>#N/A</v>
      </c>
      <c r="C3381" s="66" t="e">
        <f t="shared" si="229"/>
        <v>#N/A</v>
      </c>
      <c r="D3381" s="66" t="e">
        <f>VLOOKUP(K3381,'TCon08 al 2019-02-26'!$A$1:$H$68,8,0)</f>
        <v>#N/A</v>
      </c>
      <c r="E3381" s="221">
        <f t="shared" si="230"/>
        <v>1900</v>
      </c>
      <c r="F3381" s="66">
        <f t="shared" si="227"/>
        <v>0</v>
      </c>
      <c r="G3381" s="10" t="str">
        <f t="shared" si="228"/>
        <v>19000</v>
      </c>
      <c r="H3381" s="227"/>
      <c r="I3381" s="227"/>
      <c r="J3381" s="228"/>
      <c r="K3381" s="227"/>
      <c r="L3381" s="227"/>
      <c r="M3381" s="229"/>
      <c r="N3381" s="581"/>
      <c r="O3381" s="227"/>
      <c r="P3381" s="581"/>
      <c r="Q3381" s="227"/>
      <c r="R3381" s="227"/>
      <c r="S3381" s="227"/>
      <c r="T3381" s="227"/>
      <c r="U3381" s="227"/>
      <c r="V3381" s="227"/>
      <c r="W3381" s="227"/>
      <c r="X3381" s="227"/>
      <c r="Y3381" s="227"/>
      <c r="Z3381" s="227"/>
      <c r="AA3381" s="227"/>
      <c r="AB3381" s="227"/>
      <c r="AC3381" s="227"/>
    </row>
    <row r="3382" spans="2:29">
      <c r="B3382" s="66" t="e">
        <f>LEFT(VLOOKUP(K3382,'TCon08 al 2019-02-26'!$A$1:$H$68,6,0),6)</f>
        <v>#N/A</v>
      </c>
      <c r="C3382" s="66" t="e">
        <f t="shared" si="229"/>
        <v>#N/A</v>
      </c>
      <c r="D3382" s="66" t="e">
        <f>VLOOKUP(K3382,'TCon08 al 2019-02-26'!$A$1:$H$68,8,0)</f>
        <v>#N/A</v>
      </c>
      <c r="E3382" s="221">
        <f t="shared" si="230"/>
        <v>1900</v>
      </c>
      <c r="F3382" s="66">
        <f t="shared" si="227"/>
        <v>0</v>
      </c>
      <c r="G3382" s="10" t="str">
        <f t="shared" si="228"/>
        <v>19000</v>
      </c>
      <c r="H3382" s="227"/>
      <c r="I3382" s="227"/>
      <c r="J3382" s="228"/>
      <c r="K3382" s="227"/>
      <c r="L3382" s="227"/>
      <c r="M3382" s="229"/>
      <c r="N3382" s="581"/>
      <c r="O3382" s="227"/>
      <c r="P3382" s="581"/>
      <c r="Q3382" s="227"/>
      <c r="R3382" s="227"/>
      <c r="S3382" s="227"/>
      <c r="T3382" s="227"/>
      <c r="U3382" s="227"/>
      <c r="V3382" s="227"/>
      <c r="W3382" s="227"/>
      <c r="X3382" s="227"/>
      <c r="Y3382" s="227"/>
      <c r="Z3382" s="227"/>
      <c r="AA3382" s="227"/>
      <c r="AB3382" s="227"/>
      <c r="AC3382" s="227"/>
    </row>
    <row r="3383" spans="2:29">
      <c r="B3383" s="66" t="e">
        <f>LEFT(VLOOKUP(K3383,'TCon08 al 2019-02-26'!$A$1:$H$68,6,0),6)</f>
        <v>#N/A</v>
      </c>
      <c r="C3383" s="66" t="e">
        <f t="shared" si="229"/>
        <v>#N/A</v>
      </c>
      <c r="D3383" s="66" t="e">
        <f>VLOOKUP(K3383,'TCon08 al 2019-02-26'!$A$1:$H$68,8,0)</f>
        <v>#N/A</v>
      </c>
      <c r="E3383" s="221">
        <f t="shared" si="230"/>
        <v>1900</v>
      </c>
      <c r="F3383" s="66">
        <f t="shared" si="227"/>
        <v>0</v>
      </c>
      <c r="G3383" s="10" t="str">
        <f t="shared" si="228"/>
        <v>19000</v>
      </c>
      <c r="H3383" s="227"/>
      <c r="I3383" s="227"/>
      <c r="J3383" s="228"/>
      <c r="K3383" s="227"/>
      <c r="L3383" s="227"/>
      <c r="M3383" s="229"/>
      <c r="N3383" s="581"/>
      <c r="O3383" s="227"/>
      <c r="P3383" s="581"/>
      <c r="Q3383" s="227"/>
      <c r="R3383" s="227"/>
      <c r="S3383" s="227"/>
      <c r="T3383" s="227"/>
      <c r="U3383" s="227"/>
      <c r="V3383" s="227"/>
      <c r="W3383" s="227"/>
      <c r="X3383" s="227"/>
      <c r="Y3383" s="227"/>
      <c r="Z3383" s="227"/>
      <c r="AA3383" s="227"/>
      <c r="AB3383" s="227"/>
      <c r="AC3383" s="227"/>
    </row>
    <row r="3384" spans="2:29">
      <c r="B3384" s="66" t="e">
        <f>LEFT(VLOOKUP(K3384,'TCon08 al 2019-02-26'!$A$1:$H$68,6,0),6)</f>
        <v>#N/A</v>
      </c>
      <c r="C3384" s="66" t="e">
        <f t="shared" si="229"/>
        <v>#N/A</v>
      </c>
      <c r="D3384" s="66" t="e">
        <f>VLOOKUP(K3384,'TCon08 al 2019-02-26'!$A$1:$H$68,8,0)</f>
        <v>#N/A</v>
      </c>
      <c r="E3384" s="221">
        <f t="shared" si="230"/>
        <v>1900</v>
      </c>
      <c r="F3384" s="66">
        <f t="shared" si="227"/>
        <v>0</v>
      </c>
      <c r="G3384" s="10" t="str">
        <f t="shared" si="228"/>
        <v>19000</v>
      </c>
      <c r="H3384" s="227"/>
      <c r="I3384" s="227"/>
      <c r="J3384" s="228"/>
      <c r="K3384" s="227"/>
      <c r="L3384" s="227"/>
      <c r="M3384" s="229"/>
      <c r="N3384" s="581"/>
      <c r="O3384" s="227"/>
      <c r="P3384" s="581"/>
      <c r="Q3384" s="227"/>
      <c r="R3384" s="227"/>
      <c r="S3384" s="227"/>
      <c r="T3384" s="227"/>
      <c r="U3384" s="227"/>
      <c r="V3384" s="227"/>
      <c r="W3384" s="227"/>
      <c r="X3384" s="227"/>
      <c r="Y3384" s="227"/>
      <c r="Z3384" s="227"/>
      <c r="AA3384" s="227"/>
      <c r="AB3384" s="227"/>
      <c r="AC3384" s="227"/>
    </row>
    <row r="3385" spans="2:29">
      <c r="B3385" s="66" t="e">
        <f>LEFT(VLOOKUP(K3385,'TCon08 al 2019-02-26'!$A$1:$H$68,6,0),6)</f>
        <v>#N/A</v>
      </c>
      <c r="C3385" s="66" t="e">
        <f t="shared" si="229"/>
        <v>#N/A</v>
      </c>
      <c r="D3385" s="66" t="e">
        <f>VLOOKUP(K3385,'TCon08 al 2019-02-26'!$A$1:$H$68,8,0)</f>
        <v>#N/A</v>
      </c>
      <c r="E3385" s="221">
        <f t="shared" si="230"/>
        <v>1900</v>
      </c>
      <c r="F3385" s="66">
        <f t="shared" si="227"/>
        <v>0</v>
      </c>
      <c r="G3385" s="10" t="str">
        <f t="shared" si="228"/>
        <v>19000</v>
      </c>
      <c r="H3385" s="227"/>
      <c r="I3385" s="227"/>
      <c r="J3385" s="228"/>
      <c r="K3385" s="227"/>
      <c r="L3385" s="227"/>
      <c r="M3385" s="229"/>
      <c r="N3385" s="581"/>
      <c r="O3385" s="227"/>
      <c r="P3385" s="581"/>
      <c r="Q3385" s="227"/>
      <c r="R3385" s="227"/>
      <c r="S3385" s="227"/>
      <c r="T3385" s="227"/>
      <c r="U3385" s="227"/>
      <c r="V3385" s="227"/>
      <c r="W3385" s="227"/>
      <c r="X3385" s="227"/>
      <c r="Y3385" s="227"/>
      <c r="Z3385" s="227"/>
      <c r="AA3385" s="227"/>
      <c r="AB3385" s="227"/>
      <c r="AC3385" s="227"/>
    </row>
    <row r="3386" spans="2:29">
      <c r="B3386" s="66" t="e">
        <f>LEFT(VLOOKUP(K3386,'TCon08 al 2019-02-26'!$A$1:$H$68,6,0),6)</f>
        <v>#N/A</v>
      </c>
      <c r="C3386" s="66" t="e">
        <f t="shared" si="229"/>
        <v>#N/A</v>
      </c>
      <c r="D3386" s="66" t="e">
        <f>VLOOKUP(K3386,'TCon08 al 2019-02-26'!$A$1:$H$68,8,0)</f>
        <v>#N/A</v>
      </c>
      <c r="E3386" s="221">
        <f t="shared" si="230"/>
        <v>1900</v>
      </c>
      <c r="F3386" s="66">
        <f t="shared" si="227"/>
        <v>0</v>
      </c>
      <c r="G3386" s="10" t="str">
        <f t="shared" si="228"/>
        <v>19000</v>
      </c>
      <c r="H3386" s="227"/>
      <c r="I3386" s="227"/>
      <c r="J3386" s="228"/>
      <c r="K3386" s="227"/>
      <c r="L3386" s="227"/>
      <c r="M3386" s="229"/>
      <c r="N3386" s="581"/>
      <c r="O3386" s="227"/>
      <c r="P3386" s="581"/>
      <c r="Q3386" s="227"/>
      <c r="R3386" s="227"/>
      <c r="S3386" s="227"/>
      <c r="T3386" s="227"/>
      <c r="U3386" s="227"/>
      <c r="V3386" s="227"/>
      <c r="W3386" s="227"/>
      <c r="X3386" s="227"/>
      <c r="Y3386" s="227"/>
      <c r="Z3386" s="227"/>
      <c r="AA3386" s="227"/>
      <c r="AB3386" s="227"/>
      <c r="AC3386" s="227"/>
    </row>
    <row r="3387" spans="2:29">
      <c r="B3387" s="66" t="e">
        <f>LEFT(VLOOKUP(K3387,'TCon08 al 2019-02-26'!$A$1:$H$68,6,0),6)</f>
        <v>#N/A</v>
      </c>
      <c r="C3387" s="66" t="e">
        <f t="shared" si="229"/>
        <v>#N/A</v>
      </c>
      <c r="D3387" s="66" t="e">
        <f>VLOOKUP(K3387,'TCon08 al 2019-02-26'!$A$1:$H$68,8,0)</f>
        <v>#N/A</v>
      </c>
      <c r="E3387" s="221">
        <f t="shared" si="230"/>
        <v>1900</v>
      </c>
      <c r="F3387" s="66">
        <f t="shared" si="227"/>
        <v>0</v>
      </c>
      <c r="G3387" s="10" t="str">
        <f t="shared" si="228"/>
        <v>19000</v>
      </c>
      <c r="H3387" s="227"/>
      <c r="I3387" s="227"/>
      <c r="J3387" s="228"/>
      <c r="K3387" s="227"/>
      <c r="L3387" s="227"/>
      <c r="M3387" s="229"/>
      <c r="N3387" s="581"/>
      <c r="O3387" s="227"/>
      <c r="P3387" s="581"/>
      <c r="Q3387" s="227"/>
      <c r="R3387" s="227"/>
      <c r="S3387" s="227"/>
      <c r="T3387" s="227"/>
      <c r="U3387" s="227"/>
      <c r="V3387" s="227"/>
      <c r="W3387" s="227"/>
      <c r="X3387" s="227"/>
      <c r="Y3387" s="227"/>
      <c r="Z3387" s="227"/>
      <c r="AA3387" s="227"/>
      <c r="AB3387" s="227"/>
      <c r="AC3387" s="227"/>
    </row>
    <row r="3388" spans="2:29">
      <c r="B3388" s="66" t="e">
        <f>LEFT(VLOOKUP(K3388,'TCon08 al 2019-02-26'!$A$1:$H$68,6,0),6)</f>
        <v>#N/A</v>
      </c>
      <c r="C3388" s="66" t="e">
        <f t="shared" si="229"/>
        <v>#N/A</v>
      </c>
      <c r="D3388" s="66" t="e">
        <f>VLOOKUP(K3388,'TCon08 al 2019-02-26'!$A$1:$H$68,8,0)</f>
        <v>#N/A</v>
      </c>
      <c r="E3388" s="221">
        <f t="shared" si="230"/>
        <v>1900</v>
      </c>
      <c r="F3388" s="66">
        <f t="shared" si="227"/>
        <v>0</v>
      </c>
      <c r="G3388" s="10" t="str">
        <f t="shared" si="228"/>
        <v>19000</v>
      </c>
      <c r="H3388" s="227"/>
      <c r="I3388" s="227"/>
      <c r="J3388" s="228"/>
      <c r="K3388" s="227"/>
      <c r="L3388" s="227"/>
      <c r="M3388" s="229"/>
      <c r="N3388" s="581"/>
      <c r="O3388" s="227"/>
      <c r="P3388" s="581"/>
      <c r="Q3388" s="227"/>
      <c r="R3388" s="227"/>
      <c r="S3388" s="227"/>
      <c r="T3388" s="227"/>
      <c r="U3388" s="227"/>
      <c r="V3388" s="227"/>
      <c r="W3388" s="227"/>
      <c r="X3388" s="227"/>
      <c r="Y3388" s="227"/>
      <c r="Z3388" s="227"/>
      <c r="AA3388" s="227"/>
      <c r="AB3388" s="227"/>
      <c r="AC3388" s="227"/>
    </row>
    <row r="3389" spans="2:29">
      <c r="B3389" s="66" t="e">
        <f>LEFT(VLOOKUP(K3389,'TCon08 al 2019-02-26'!$A$1:$H$68,6,0),6)</f>
        <v>#N/A</v>
      </c>
      <c r="C3389" s="66" t="e">
        <f t="shared" si="229"/>
        <v>#N/A</v>
      </c>
      <c r="D3389" s="66" t="e">
        <f>VLOOKUP(K3389,'TCon08 al 2019-02-26'!$A$1:$H$68,8,0)</f>
        <v>#N/A</v>
      </c>
      <c r="E3389" s="221">
        <f t="shared" si="230"/>
        <v>1900</v>
      </c>
      <c r="F3389" s="66">
        <f t="shared" si="227"/>
        <v>0</v>
      </c>
      <c r="G3389" s="10" t="str">
        <f t="shared" si="228"/>
        <v>19000</v>
      </c>
      <c r="H3389" s="227"/>
      <c r="I3389" s="227"/>
      <c r="J3389" s="228"/>
      <c r="K3389" s="227"/>
      <c r="L3389" s="227"/>
      <c r="M3389" s="229"/>
      <c r="N3389" s="581"/>
      <c r="O3389" s="227"/>
      <c r="P3389" s="581"/>
      <c r="Q3389" s="227"/>
      <c r="R3389" s="227"/>
      <c r="S3389" s="227"/>
      <c r="T3389" s="227"/>
      <c r="U3389" s="227"/>
      <c r="V3389" s="227"/>
      <c r="W3389" s="227"/>
      <c r="X3389" s="227"/>
      <c r="Y3389" s="227"/>
      <c r="Z3389" s="227"/>
      <c r="AA3389" s="227"/>
      <c r="AB3389" s="227"/>
      <c r="AC3389" s="227"/>
    </row>
    <row r="3390" spans="2:29">
      <c r="B3390" s="66" t="e">
        <f>LEFT(VLOOKUP(K3390,'TCon08 al 2019-02-26'!$A$1:$H$68,6,0),6)</f>
        <v>#N/A</v>
      </c>
      <c r="C3390" s="66" t="e">
        <f t="shared" si="229"/>
        <v>#N/A</v>
      </c>
      <c r="D3390" s="66" t="e">
        <f>VLOOKUP(K3390,'TCon08 al 2019-02-26'!$A$1:$H$68,8,0)</f>
        <v>#N/A</v>
      </c>
      <c r="E3390" s="221">
        <f t="shared" si="230"/>
        <v>1900</v>
      </c>
      <c r="F3390" s="66">
        <f t="shared" si="227"/>
        <v>0</v>
      </c>
      <c r="G3390" s="10" t="str">
        <f t="shared" si="228"/>
        <v>19000</v>
      </c>
      <c r="H3390" s="227"/>
      <c r="I3390" s="227"/>
      <c r="J3390" s="228"/>
      <c r="K3390" s="227"/>
      <c r="L3390" s="227"/>
      <c r="M3390" s="229"/>
      <c r="N3390" s="581"/>
      <c r="O3390" s="227"/>
      <c r="P3390" s="581"/>
      <c r="Q3390" s="227"/>
      <c r="R3390" s="227"/>
      <c r="S3390" s="227"/>
      <c r="T3390" s="227"/>
      <c r="U3390" s="227"/>
      <c r="V3390" s="227"/>
      <c r="W3390" s="227"/>
      <c r="X3390" s="227"/>
      <c r="Y3390" s="227"/>
      <c r="Z3390" s="227"/>
      <c r="AA3390" s="227"/>
      <c r="AB3390" s="227"/>
      <c r="AC3390" s="227"/>
    </row>
    <row r="3391" spans="2:29">
      <c r="B3391" s="66" t="e">
        <f>LEFT(VLOOKUP(K3391,'TCon08 al 2019-02-26'!$A$1:$H$68,6,0),6)</f>
        <v>#N/A</v>
      </c>
      <c r="C3391" s="66" t="e">
        <f t="shared" si="229"/>
        <v>#N/A</v>
      </c>
      <c r="D3391" s="66" t="e">
        <f>VLOOKUP(K3391,'TCon08 al 2019-02-26'!$A$1:$H$68,8,0)</f>
        <v>#N/A</v>
      </c>
      <c r="E3391" s="221">
        <f t="shared" si="230"/>
        <v>1900</v>
      </c>
      <c r="F3391" s="66">
        <f t="shared" si="227"/>
        <v>0</v>
      </c>
      <c r="G3391" s="10" t="str">
        <f t="shared" si="228"/>
        <v>19000</v>
      </c>
      <c r="H3391" s="227"/>
      <c r="I3391" s="227"/>
      <c r="J3391" s="228"/>
      <c r="K3391" s="227"/>
      <c r="L3391" s="227"/>
      <c r="M3391" s="229"/>
      <c r="N3391" s="581"/>
      <c r="O3391" s="227"/>
      <c r="P3391" s="581"/>
      <c r="Q3391" s="227"/>
      <c r="R3391" s="227"/>
      <c r="S3391" s="227"/>
      <c r="T3391" s="227"/>
      <c r="U3391" s="227"/>
      <c r="V3391" s="227"/>
      <c r="W3391" s="227"/>
      <c r="X3391" s="227"/>
      <c r="Y3391" s="227"/>
      <c r="Z3391" s="227"/>
      <c r="AA3391" s="227"/>
      <c r="AB3391" s="227"/>
      <c r="AC3391" s="227"/>
    </row>
    <row r="3392" spans="2:29">
      <c r="B3392" s="66" t="e">
        <f>LEFT(VLOOKUP(K3392,'TCon08 al 2019-02-26'!$A$1:$H$68,6,0),6)</f>
        <v>#N/A</v>
      </c>
      <c r="C3392" s="66" t="e">
        <f t="shared" si="229"/>
        <v>#N/A</v>
      </c>
      <c r="D3392" s="66" t="e">
        <f>VLOOKUP(K3392,'TCon08 al 2019-02-26'!$A$1:$H$68,8,0)</f>
        <v>#N/A</v>
      </c>
      <c r="E3392" s="221">
        <f t="shared" si="230"/>
        <v>1900</v>
      </c>
      <c r="F3392" s="66">
        <f t="shared" si="227"/>
        <v>0</v>
      </c>
      <c r="G3392" s="10" t="str">
        <f t="shared" si="228"/>
        <v>19000</v>
      </c>
      <c r="H3392" s="227"/>
      <c r="I3392" s="227"/>
      <c r="J3392" s="228"/>
      <c r="K3392" s="227"/>
      <c r="L3392" s="227"/>
      <c r="M3392" s="229"/>
      <c r="N3392" s="581"/>
      <c r="O3392" s="227"/>
      <c r="P3392" s="581"/>
      <c r="Q3392" s="227"/>
      <c r="R3392" s="227"/>
      <c r="S3392" s="227"/>
      <c r="T3392" s="227"/>
      <c r="U3392" s="227"/>
      <c r="V3392" s="227"/>
      <c r="W3392" s="227"/>
      <c r="X3392" s="227"/>
      <c r="Y3392" s="227"/>
      <c r="Z3392" s="227"/>
      <c r="AA3392" s="227"/>
      <c r="AB3392" s="227"/>
      <c r="AC3392" s="227"/>
    </row>
    <row r="3393" spans="2:29">
      <c r="B3393" s="66" t="e">
        <f>LEFT(VLOOKUP(K3393,'TCon08 al 2019-02-26'!$A$1:$H$68,6,0),6)</f>
        <v>#N/A</v>
      </c>
      <c r="C3393" s="66" t="e">
        <f t="shared" si="229"/>
        <v>#N/A</v>
      </c>
      <c r="D3393" s="66" t="e">
        <f>VLOOKUP(K3393,'TCon08 al 2019-02-26'!$A$1:$H$68,8,0)</f>
        <v>#N/A</v>
      </c>
      <c r="E3393" s="221">
        <f t="shared" si="230"/>
        <v>1900</v>
      </c>
      <c r="F3393" s="66">
        <f t="shared" si="227"/>
        <v>0</v>
      </c>
      <c r="G3393" s="10" t="str">
        <f t="shared" si="228"/>
        <v>19000</v>
      </c>
      <c r="H3393" s="227"/>
      <c r="I3393" s="227"/>
      <c r="J3393" s="228"/>
      <c r="K3393" s="227"/>
      <c r="L3393" s="227"/>
      <c r="M3393" s="229"/>
      <c r="N3393" s="581"/>
      <c r="O3393" s="227"/>
      <c r="P3393" s="581"/>
      <c r="Q3393" s="227"/>
      <c r="R3393" s="227"/>
      <c r="S3393" s="227"/>
      <c r="T3393" s="227"/>
      <c r="U3393" s="227"/>
      <c r="V3393" s="227"/>
      <c r="W3393" s="227"/>
      <c r="X3393" s="227"/>
      <c r="Y3393" s="227"/>
      <c r="Z3393" s="227"/>
      <c r="AA3393" s="227"/>
      <c r="AB3393" s="227"/>
      <c r="AC3393" s="227"/>
    </row>
    <row r="3394" spans="2:29">
      <c r="B3394" s="66" t="e">
        <f>LEFT(VLOOKUP(K3394,'TCon08 al 2019-02-26'!$A$1:$H$68,6,0),6)</f>
        <v>#N/A</v>
      </c>
      <c r="C3394" s="66" t="e">
        <f t="shared" si="229"/>
        <v>#N/A</v>
      </c>
      <c r="D3394" s="66" t="e">
        <f>VLOOKUP(K3394,'TCon08 al 2019-02-26'!$A$1:$H$68,8,0)</f>
        <v>#N/A</v>
      </c>
      <c r="E3394" s="221">
        <f t="shared" si="230"/>
        <v>1900</v>
      </c>
      <c r="F3394" s="66">
        <f t="shared" si="227"/>
        <v>0</v>
      </c>
      <c r="G3394" s="10" t="str">
        <f t="shared" si="228"/>
        <v>19000</v>
      </c>
      <c r="H3394" s="227"/>
      <c r="I3394" s="227"/>
      <c r="J3394" s="228"/>
      <c r="K3394" s="227"/>
      <c r="L3394" s="227"/>
      <c r="M3394" s="229"/>
      <c r="N3394" s="581"/>
      <c r="O3394" s="227"/>
      <c r="P3394" s="581"/>
      <c r="Q3394" s="227"/>
      <c r="R3394" s="227"/>
      <c r="S3394" s="227"/>
      <c r="T3394" s="227"/>
      <c r="U3394" s="227"/>
      <c r="V3394" s="227"/>
      <c r="W3394" s="227"/>
      <c r="X3394" s="227"/>
      <c r="Y3394" s="227"/>
      <c r="Z3394" s="227"/>
      <c r="AA3394" s="227"/>
      <c r="AB3394" s="227"/>
      <c r="AC3394" s="227"/>
    </row>
    <row r="3395" spans="2:29">
      <c r="B3395" s="66" t="e">
        <f>LEFT(VLOOKUP(K3395,'TCon08 al 2019-02-26'!$A$1:$H$68,6,0),6)</f>
        <v>#N/A</v>
      </c>
      <c r="C3395" s="66" t="e">
        <f t="shared" si="229"/>
        <v>#N/A</v>
      </c>
      <c r="D3395" s="66" t="e">
        <f>VLOOKUP(K3395,'TCon08 al 2019-02-26'!$A$1:$H$68,8,0)</f>
        <v>#N/A</v>
      </c>
      <c r="E3395" s="221">
        <f t="shared" si="230"/>
        <v>1900</v>
      </c>
      <c r="F3395" s="66">
        <f t="shared" si="227"/>
        <v>0</v>
      </c>
      <c r="G3395" s="10" t="str">
        <f t="shared" si="228"/>
        <v>19000</v>
      </c>
      <c r="H3395" s="227"/>
      <c r="I3395" s="227"/>
      <c r="J3395" s="228"/>
      <c r="K3395" s="227"/>
      <c r="L3395" s="227"/>
      <c r="M3395" s="229"/>
      <c r="N3395" s="581"/>
      <c r="O3395" s="227"/>
      <c r="P3395" s="581"/>
      <c r="Q3395" s="227"/>
      <c r="R3395" s="227"/>
      <c r="S3395" s="227"/>
      <c r="T3395" s="227"/>
      <c r="U3395" s="227"/>
      <c r="V3395" s="227"/>
      <c r="W3395" s="227"/>
      <c r="X3395" s="227"/>
      <c r="Y3395" s="227"/>
      <c r="Z3395" s="227"/>
      <c r="AA3395" s="227"/>
      <c r="AB3395" s="227"/>
      <c r="AC3395" s="227"/>
    </row>
    <row r="3396" spans="2:29">
      <c r="B3396" s="66" t="e">
        <f>LEFT(VLOOKUP(K3396,'TCon08 al 2019-02-26'!$A$1:$H$68,6,0),6)</f>
        <v>#N/A</v>
      </c>
      <c r="C3396" s="66" t="e">
        <f t="shared" si="229"/>
        <v>#N/A</v>
      </c>
      <c r="D3396" s="66" t="e">
        <f>VLOOKUP(K3396,'TCon08 al 2019-02-26'!$A$1:$H$68,8,0)</f>
        <v>#N/A</v>
      </c>
      <c r="E3396" s="221">
        <f t="shared" si="230"/>
        <v>1900</v>
      </c>
      <c r="F3396" s="66">
        <f t="shared" si="227"/>
        <v>0</v>
      </c>
      <c r="G3396" s="10" t="str">
        <f t="shared" si="228"/>
        <v>19000</v>
      </c>
      <c r="H3396" s="227"/>
      <c r="I3396" s="227"/>
      <c r="J3396" s="228"/>
      <c r="K3396" s="227"/>
      <c r="L3396" s="227"/>
      <c r="M3396" s="229"/>
      <c r="N3396" s="581"/>
      <c r="O3396" s="227"/>
      <c r="P3396" s="581"/>
      <c r="Q3396" s="227"/>
      <c r="R3396" s="227"/>
      <c r="S3396" s="227"/>
      <c r="T3396" s="227"/>
      <c r="U3396" s="227"/>
      <c r="V3396" s="227"/>
      <c r="W3396" s="227"/>
      <c r="X3396" s="227"/>
      <c r="Y3396" s="227"/>
      <c r="Z3396" s="227"/>
      <c r="AA3396" s="227"/>
      <c r="AB3396" s="227"/>
      <c r="AC3396" s="227"/>
    </row>
    <row r="3397" spans="2:29">
      <c r="B3397" s="66" t="e">
        <f>LEFT(VLOOKUP(K3397,'TCon08 al 2019-02-26'!$A$1:$H$68,6,0),6)</f>
        <v>#N/A</v>
      </c>
      <c r="C3397" s="66" t="e">
        <f t="shared" si="229"/>
        <v>#N/A</v>
      </c>
      <c r="D3397" s="66" t="e">
        <f>VLOOKUP(K3397,'TCon08 al 2019-02-26'!$A$1:$H$68,8,0)</f>
        <v>#N/A</v>
      </c>
      <c r="E3397" s="221">
        <f t="shared" si="230"/>
        <v>1900</v>
      </c>
      <c r="F3397" s="66">
        <f t="shared" ref="F3397:F3460" si="231">+IF(J3397=0,0,MONTH(J3397))</f>
        <v>0</v>
      </c>
      <c r="G3397" s="10" t="str">
        <f t="shared" ref="G3397:G3460" si="232">+E3397&amp;F3397</f>
        <v>19000</v>
      </c>
      <c r="H3397" s="227"/>
      <c r="I3397" s="227"/>
      <c r="J3397" s="228"/>
      <c r="K3397" s="227"/>
      <c r="L3397" s="227"/>
      <c r="M3397" s="229"/>
      <c r="N3397" s="581"/>
      <c r="O3397" s="227"/>
      <c r="P3397" s="581"/>
      <c r="Q3397" s="227"/>
      <c r="R3397" s="227"/>
      <c r="S3397" s="227"/>
      <c r="T3397" s="227"/>
      <c r="U3397" s="227"/>
      <c r="V3397" s="227"/>
      <c r="W3397" s="227"/>
      <c r="X3397" s="227"/>
      <c r="Y3397" s="227"/>
      <c r="Z3397" s="227"/>
      <c r="AA3397" s="227"/>
      <c r="AB3397" s="227"/>
      <c r="AC3397" s="227"/>
    </row>
    <row r="3398" spans="2:29">
      <c r="B3398" s="66" t="e">
        <f>LEFT(VLOOKUP(K3398,'TCon08 al 2019-02-26'!$A$1:$H$68,6,0),6)</f>
        <v>#N/A</v>
      </c>
      <c r="C3398" s="66" t="e">
        <f t="shared" si="229"/>
        <v>#N/A</v>
      </c>
      <c r="D3398" s="66" t="e">
        <f>VLOOKUP(K3398,'TCon08 al 2019-02-26'!$A$1:$H$68,8,0)</f>
        <v>#N/A</v>
      </c>
      <c r="E3398" s="221">
        <f t="shared" si="230"/>
        <v>1900</v>
      </c>
      <c r="F3398" s="66">
        <f t="shared" si="231"/>
        <v>0</v>
      </c>
      <c r="G3398" s="10" t="str">
        <f t="shared" si="232"/>
        <v>19000</v>
      </c>
      <c r="H3398" s="227"/>
      <c r="I3398" s="227"/>
      <c r="J3398" s="228"/>
      <c r="K3398" s="227"/>
      <c r="L3398" s="227"/>
      <c r="M3398" s="229"/>
      <c r="N3398" s="581"/>
      <c r="O3398" s="227"/>
      <c r="P3398" s="581"/>
      <c r="Q3398" s="227"/>
      <c r="R3398" s="227"/>
      <c r="S3398" s="227"/>
      <c r="T3398" s="227"/>
      <c r="U3398" s="227"/>
      <c r="V3398" s="227"/>
      <c r="W3398" s="227"/>
      <c r="X3398" s="227"/>
      <c r="Y3398" s="227"/>
      <c r="Z3398" s="227"/>
      <c r="AA3398" s="227"/>
      <c r="AB3398" s="227"/>
      <c r="AC3398" s="227"/>
    </row>
    <row r="3399" spans="2:29">
      <c r="B3399" s="66" t="e">
        <f>LEFT(VLOOKUP(K3399,'TCon08 al 2019-02-26'!$A$1:$H$68,6,0),6)</f>
        <v>#N/A</v>
      </c>
      <c r="C3399" s="66" t="e">
        <f t="shared" si="229"/>
        <v>#N/A</v>
      </c>
      <c r="D3399" s="66" t="e">
        <f>VLOOKUP(K3399,'TCon08 al 2019-02-26'!$A$1:$H$68,8,0)</f>
        <v>#N/A</v>
      </c>
      <c r="E3399" s="221">
        <f t="shared" si="230"/>
        <v>1900</v>
      </c>
      <c r="F3399" s="66">
        <f t="shared" si="231"/>
        <v>0</v>
      </c>
      <c r="G3399" s="10" t="str">
        <f t="shared" si="232"/>
        <v>19000</v>
      </c>
      <c r="H3399" s="227"/>
      <c r="I3399" s="227"/>
      <c r="J3399" s="228"/>
      <c r="K3399" s="227"/>
      <c r="L3399" s="227"/>
      <c r="M3399" s="229"/>
      <c r="N3399" s="581"/>
      <c r="O3399" s="227"/>
      <c r="P3399" s="581"/>
      <c r="Q3399" s="227"/>
      <c r="R3399" s="227"/>
      <c r="S3399" s="227"/>
      <c r="T3399" s="227"/>
      <c r="U3399" s="227"/>
      <c r="V3399" s="227"/>
      <c r="W3399" s="227"/>
      <c r="X3399" s="227"/>
      <c r="Y3399" s="227"/>
      <c r="Z3399" s="227"/>
      <c r="AA3399" s="227"/>
      <c r="AB3399" s="227"/>
      <c r="AC3399" s="227"/>
    </row>
    <row r="3400" spans="2:29">
      <c r="B3400" s="66" t="e">
        <f>LEFT(VLOOKUP(K3400,'TCon08 al 2019-02-26'!$A$1:$H$68,6,0),6)</f>
        <v>#N/A</v>
      </c>
      <c r="C3400" s="66" t="e">
        <f t="shared" si="229"/>
        <v>#N/A</v>
      </c>
      <c r="D3400" s="66" t="e">
        <f>VLOOKUP(K3400,'TCon08 al 2019-02-26'!$A$1:$H$68,8,0)</f>
        <v>#N/A</v>
      </c>
      <c r="E3400" s="221">
        <f t="shared" si="230"/>
        <v>1900</v>
      </c>
      <c r="F3400" s="66">
        <f t="shared" si="231"/>
        <v>0</v>
      </c>
      <c r="G3400" s="10" t="str">
        <f t="shared" si="232"/>
        <v>19000</v>
      </c>
      <c r="H3400" s="227"/>
      <c r="I3400" s="227"/>
      <c r="J3400" s="228"/>
      <c r="K3400" s="227"/>
      <c r="L3400" s="227"/>
      <c r="M3400" s="229"/>
      <c r="N3400" s="581"/>
      <c r="O3400" s="227"/>
      <c r="P3400" s="581"/>
      <c r="Q3400" s="227"/>
      <c r="R3400" s="227"/>
      <c r="S3400" s="227"/>
      <c r="T3400" s="227"/>
      <c r="U3400" s="227"/>
      <c r="V3400" s="227"/>
      <c r="W3400" s="227"/>
      <c r="X3400" s="227"/>
      <c r="Y3400" s="227"/>
      <c r="Z3400" s="227"/>
      <c r="AA3400" s="227"/>
      <c r="AB3400" s="227"/>
      <c r="AC3400" s="227"/>
    </row>
    <row r="3401" spans="2:29">
      <c r="B3401" s="66" t="e">
        <f>LEFT(VLOOKUP(K3401,'TCon08 al 2019-02-26'!$A$1:$H$68,6,0),6)</f>
        <v>#N/A</v>
      </c>
      <c r="C3401" s="66" t="e">
        <f t="shared" si="229"/>
        <v>#N/A</v>
      </c>
      <c r="D3401" s="66" t="e">
        <f>VLOOKUP(K3401,'TCon08 al 2019-02-26'!$A$1:$H$68,8,0)</f>
        <v>#N/A</v>
      </c>
      <c r="E3401" s="221">
        <f t="shared" si="230"/>
        <v>1900</v>
      </c>
      <c r="F3401" s="66">
        <f t="shared" si="231"/>
        <v>0</v>
      </c>
      <c r="G3401" s="10" t="str">
        <f t="shared" si="232"/>
        <v>19000</v>
      </c>
      <c r="H3401" s="227"/>
      <c r="I3401" s="227"/>
      <c r="J3401" s="228"/>
      <c r="K3401" s="227"/>
      <c r="L3401" s="227"/>
      <c r="M3401" s="229"/>
      <c r="N3401" s="581"/>
      <c r="O3401" s="227"/>
      <c r="P3401" s="581"/>
      <c r="Q3401" s="227"/>
      <c r="R3401" s="227"/>
      <c r="S3401" s="227"/>
      <c r="T3401" s="227"/>
      <c r="U3401" s="227"/>
      <c r="V3401" s="227"/>
      <c r="W3401" s="227"/>
      <c r="X3401" s="227"/>
      <c r="Y3401" s="227"/>
      <c r="Z3401" s="227"/>
      <c r="AA3401" s="227"/>
      <c r="AB3401" s="227"/>
      <c r="AC3401" s="227"/>
    </row>
    <row r="3402" spans="2:29">
      <c r="B3402" s="66" t="e">
        <f>LEFT(VLOOKUP(K3402,'TCon08 al 2019-02-26'!$A$1:$H$68,6,0),6)</f>
        <v>#N/A</v>
      </c>
      <c r="C3402" s="66" t="e">
        <f t="shared" si="229"/>
        <v>#N/A</v>
      </c>
      <c r="D3402" s="66" t="e">
        <f>VLOOKUP(K3402,'TCon08 al 2019-02-26'!$A$1:$H$68,8,0)</f>
        <v>#N/A</v>
      </c>
      <c r="E3402" s="221">
        <f t="shared" si="230"/>
        <v>1900</v>
      </c>
      <c r="F3402" s="66">
        <f t="shared" si="231"/>
        <v>0</v>
      </c>
      <c r="G3402" s="10" t="str">
        <f t="shared" si="232"/>
        <v>19000</v>
      </c>
      <c r="H3402" s="227"/>
      <c r="I3402" s="227"/>
      <c r="J3402" s="228"/>
      <c r="K3402" s="227"/>
      <c r="L3402" s="227"/>
      <c r="M3402" s="229"/>
      <c r="N3402" s="581"/>
      <c r="O3402" s="227"/>
      <c r="P3402" s="581"/>
      <c r="Q3402" s="227"/>
      <c r="R3402" s="227"/>
      <c r="S3402" s="227"/>
      <c r="T3402" s="227"/>
      <c r="U3402" s="227"/>
      <c r="V3402" s="227"/>
      <c r="W3402" s="227"/>
      <c r="X3402" s="227"/>
      <c r="Y3402" s="227"/>
      <c r="Z3402" s="227"/>
      <c r="AA3402" s="227"/>
      <c r="AB3402" s="227"/>
      <c r="AC3402" s="227"/>
    </row>
    <row r="3403" spans="2:29">
      <c r="B3403" s="66" t="e">
        <f>LEFT(VLOOKUP(K3403,'TCon08 al 2019-02-26'!$A$1:$H$68,6,0),6)</f>
        <v>#N/A</v>
      </c>
      <c r="C3403" s="66" t="e">
        <f t="shared" si="229"/>
        <v>#N/A</v>
      </c>
      <c r="D3403" s="66" t="e">
        <f>VLOOKUP(K3403,'TCon08 al 2019-02-26'!$A$1:$H$68,8,0)</f>
        <v>#N/A</v>
      </c>
      <c r="E3403" s="221">
        <f t="shared" si="230"/>
        <v>1900</v>
      </c>
      <c r="F3403" s="66">
        <f t="shared" si="231"/>
        <v>0</v>
      </c>
      <c r="G3403" s="10" t="str">
        <f t="shared" si="232"/>
        <v>19000</v>
      </c>
      <c r="H3403" s="227"/>
      <c r="I3403" s="227"/>
      <c r="J3403" s="228"/>
      <c r="K3403" s="227"/>
      <c r="L3403" s="227"/>
      <c r="M3403" s="229"/>
      <c r="N3403" s="581"/>
      <c r="O3403" s="227"/>
      <c r="P3403" s="581"/>
      <c r="Q3403" s="227"/>
      <c r="R3403" s="227"/>
      <c r="S3403" s="227"/>
      <c r="T3403" s="227"/>
      <c r="U3403" s="227"/>
      <c r="V3403" s="227"/>
      <c r="W3403" s="227"/>
      <c r="X3403" s="227"/>
      <c r="Y3403" s="227"/>
      <c r="Z3403" s="227"/>
      <c r="AA3403" s="227"/>
      <c r="AB3403" s="227"/>
      <c r="AC3403" s="227"/>
    </row>
    <row r="3404" spans="2:29">
      <c r="B3404" s="66" t="e">
        <f>LEFT(VLOOKUP(K3404,'TCon08 al 2019-02-26'!$A$1:$H$68,6,0),6)</f>
        <v>#N/A</v>
      </c>
      <c r="C3404" s="66" t="e">
        <f t="shared" si="229"/>
        <v>#N/A</v>
      </c>
      <c r="D3404" s="66" t="e">
        <f>VLOOKUP(K3404,'TCon08 al 2019-02-26'!$A$1:$H$68,8,0)</f>
        <v>#N/A</v>
      </c>
      <c r="E3404" s="221">
        <f t="shared" si="230"/>
        <v>1900</v>
      </c>
      <c r="F3404" s="66">
        <f t="shared" si="231"/>
        <v>0</v>
      </c>
      <c r="G3404" s="10" t="str">
        <f t="shared" si="232"/>
        <v>19000</v>
      </c>
      <c r="H3404" s="227"/>
      <c r="I3404" s="227"/>
      <c r="J3404" s="228"/>
      <c r="K3404" s="227"/>
      <c r="L3404" s="227"/>
      <c r="M3404" s="229"/>
      <c r="N3404" s="581"/>
      <c r="O3404" s="227"/>
      <c r="P3404" s="581"/>
      <c r="Q3404" s="227"/>
      <c r="R3404" s="227"/>
      <c r="S3404" s="227"/>
      <c r="T3404" s="227"/>
      <c r="U3404" s="227"/>
      <c r="V3404" s="227"/>
      <c r="W3404" s="227"/>
      <c r="X3404" s="227"/>
      <c r="Y3404" s="227"/>
      <c r="Z3404" s="227"/>
      <c r="AA3404" s="227"/>
      <c r="AB3404" s="227"/>
      <c r="AC3404" s="227"/>
    </row>
    <row r="3405" spans="2:29">
      <c r="B3405" s="66" t="e">
        <f>LEFT(VLOOKUP(K3405,'TCon08 al 2019-02-26'!$A$1:$H$68,6,0),6)</f>
        <v>#N/A</v>
      </c>
      <c r="C3405" s="66" t="e">
        <f t="shared" si="229"/>
        <v>#N/A</v>
      </c>
      <c r="D3405" s="66" t="e">
        <f>VLOOKUP(K3405,'TCon08 al 2019-02-26'!$A$1:$H$68,8,0)</f>
        <v>#N/A</v>
      </c>
      <c r="E3405" s="221">
        <f t="shared" si="230"/>
        <v>1900</v>
      </c>
      <c r="F3405" s="66">
        <f t="shared" si="231"/>
        <v>0</v>
      </c>
      <c r="G3405" s="10" t="str">
        <f t="shared" si="232"/>
        <v>19000</v>
      </c>
      <c r="H3405" s="227"/>
      <c r="I3405" s="227"/>
      <c r="J3405" s="228"/>
      <c r="K3405" s="227"/>
      <c r="L3405" s="227"/>
      <c r="M3405" s="229"/>
      <c r="N3405" s="581"/>
      <c r="O3405" s="227"/>
      <c r="P3405" s="581"/>
      <c r="Q3405" s="227"/>
      <c r="R3405" s="227"/>
      <c r="S3405" s="227"/>
      <c r="T3405" s="227"/>
      <c r="U3405" s="227"/>
      <c r="V3405" s="227"/>
      <c r="W3405" s="227"/>
      <c r="X3405" s="227"/>
      <c r="Y3405" s="227"/>
      <c r="Z3405" s="227"/>
      <c r="AA3405" s="227"/>
      <c r="AB3405" s="227"/>
      <c r="AC3405" s="227"/>
    </row>
    <row r="3406" spans="2:29">
      <c r="B3406" s="66" t="e">
        <f>LEFT(VLOOKUP(K3406,'TCon08 al 2019-02-26'!$A$1:$H$68,6,0),6)</f>
        <v>#N/A</v>
      </c>
      <c r="C3406" s="66" t="e">
        <f t="shared" si="229"/>
        <v>#N/A</v>
      </c>
      <c r="D3406" s="66" t="e">
        <f>VLOOKUP(K3406,'TCon08 al 2019-02-26'!$A$1:$H$68,8,0)</f>
        <v>#N/A</v>
      </c>
      <c r="E3406" s="221">
        <f t="shared" si="230"/>
        <v>1900</v>
      </c>
      <c r="F3406" s="66">
        <f t="shared" si="231"/>
        <v>0</v>
      </c>
      <c r="G3406" s="10" t="str">
        <f t="shared" si="232"/>
        <v>19000</v>
      </c>
      <c r="H3406" s="227"/>
      <c r="I3406" s="227"/>
      <c r="J3406" s="228"/>
      <c r="K3406" s="227"/>
      <c r="L3406" s="227"/>
      <c r="M3406" s="229"/>
      <c r="N3406" s="581"/>
      <c r="O3406" s="227"/>
      <c r="P3406" s="581"/>
      <c r="Q3406" s="227"/>
      <c r="R3406" s="227"/>
      <c r="S3406" s="227"/>
      <c r="T3406" s="227"/>
      <c r="U3406" s="227"/>
      <c r="V3406" s="227"/>
      <c r="W3406" s="227"/>
      <c r="X3406" s="227"/>
      <c r="Y3406" s="227"/>
      <c r="Z3406" s="227"/>
      <c r="AA3406" s="227"/>
      <c r="AB3406" s="227"/>
      <c r="AC3406" s="227"/>
    </row>
    <row r="3407" spans="2:29">
      <c r="B3407" s="66" t="e">
        <f>LEFT(VLOOKUP(K3407,'TCon08 al 2019-02-26'!$A$1:$H$68,6,0),6)</f>
        <v>#N/A</v>
      </c>
      <c r="C3407" s="66" t="e">
        <f t="shared" si="229"/>
        <v>#N/A</v>
      </c>
      <c r="D3407" s="66" t="e">
        <f>VLOOKUP(K3407,'TCon08 al 2019-02-26'!$A$1:$H$68,8,0)</f>
        <v>#N/A</v>
      </c>
      <c r="E3407" s="221">
        <f t="shared" si="230"/>
        <v>1900</v>
      </c>
      <c r="F3407" s="66">
        <f t="shared" si="231"/>
        <v>0</v>
      </c>
      <c r="G3407" s="10" t="str">
        <f t="shared" si="232"/>
        <v>19000</v>
      </c>
      <c r="H3407" s="227"/>
      <c r="I3407" s="227"/>
      <c r="J3407" s="228"/>
      <c r="K3407" s="227"/>
      <c r="L3407" s="227"/>
      <c r="M3407" s="229"/>
      <c r="N3407" s="581"/>
      <c r="O3407" s="227"/>
      <c r="P3407" s="581"/>
      <c r="Q3407" s="227"/>
      <c r="R3407" s="227"/>
      <c r="S3407" s="227"/>
      <c r="T3407" s="227"/>
      <c r="U3407" s="227"/>
      <c r="V3407" s="227"/>
      <c r="W3407" s="227"/>
      <c r="X3407" s="227"/>
      <c r="Y3407" s="227"/>
      <c r="Z3407" s="227"/>
      <c r="AA3407" s="227"/>
      <c r="AB3407" s="227"/>
      <c r="AC3407" s="227"/>
    </row>
    <row r="3408" spans="2:29">
      <c r="B3408" s="66" t="e">
        <f>LEFT(VLOOKUP(K3408,'TCon08 al 2019-02-26'!$A$1:$H$68,6,0),6)</f>
        <v>#N/A</v>
      </c>
      <c r="C3408" s="66" t="e">
        <f t="shared" si="229"/>
        <v>#N/A</v>
      </c>
      <c r="D3408" s="66" t="e">
        <f>VLOOKUP(K3408,'TCon08 al 2019-02-26'!$A$1:$H$68,8,0)</f>
        <v>#N/A</v>
      </c>
      <c r="E3408" s="221">
        <f t="shared" si="230"/>
        <v>1900</v>
      </c>
      <c r="F3408" s="66">
        <f t="shared" si="231"/>
        <v>0</v>
      </c>
      <c r="G3408" s="10" t="str">
        <f t="shared" si="232"/>
        <v>19000</v>
      </c>
      <c r="H3408" s="227"/>
      <c r="I3408" s="227"/>
      <c r="J3408" s="228"/>
      <c r="K3408" s="227"/>
      <c r="L3408" s="227"/>
      <c r="M3408" s="229"/>
      <c r="N3408" s="581"/>
      <c r="O3408" s="227"/>
      <c r="P3408" s="581"/>
      <c r="Q3408" s="227"/>
      <c r="R3408" s="227"/>
      <c r="S3408" s="227"/>
      <c r="T3408" s="227"/>
      <c r="U3408" s="227"/>
      <c r="V3408" s="227"/>
      <c r="W3408" s="227"/>
      <c r="X3408" s="227"/>
      <c r="Y3408" s="227"/>
      <c r="Z3408" s="227"/>
      <c r="AA3408" s="227"/>
      <c r="AB3408" s="227"/>
      <c r="AC3408" s="227"/>
    </row>
    <row r="3409" spans="2:29">
      <c r="B3409" s="66" t="e">
        <f>LEFT(VLOOKUP(K3409,'TCon08 al 2019-02-26'!$A$1:$H$68,6,0),6)</f>
        <v>#N/A</v>
      </c>
      <c r="C3409" s="66" t="e">
        <f t="shared" si="229"/>
        <v>#N/A</v>
      </c>
      <c r="D3409" s="66" t="e">
        <f>VLOOKUP(K3409,'TCon08 al 2019-02-26'!$A$1:$H$68,8,0)</f>
        <v>#N/A</v>
      </c>
      <c r="E3409" s="221">
        <f t="shared" si="230"/>
        <v>1900</v>
      </c>
      <c r="F3409" s="66">
        <f t="shared" si="231"/>
        <v>0</v>
      </c>
      <c r="G3409" s="10" t="str">
        <f t="shared" si="232"/>
        <v>19000</v>
      </c>
      <c r="H3409" s="227"/>
      <c r="I3409" s="227"/>
      <c r="J3409" s="228"/>
      <c r="K3409" s="227"/>
      <c r="L3409" s="227"/>
      <c r="M3409" s="229"/>
      <c r="N3409" s="581"/>
      <c r="O3409" s="227"/>
      <c r="P3409" s="581"/>
      <c r="Q3409" s="227"/>
      <c r="R3409" s="227"/>
      <c r="S3409" s="227"/>
      <c r="T3409" s="227"/>
      <c r="U3409" s="227"/>
      <c r="V3409" s="227"/>
      <c r="W3409" s="227"/>
      <c r="X3409" s="227"/>
      <c r="Y3409" s="227"/>
      <c r="Z3409" s="227"/>
      <c r="AA3409" s="227"/>
      <c r="AB3409" s="227"/>
      <c r="AC3409" s="227"/>
    </row>
    <row r="3410" spans="2:29">
      <c r="B3410" s="66" t="e">
        <f>LEFT(VLOOKUP(K3410,'TCon08 al 2019-02-26'!$A$1:$H$68,6,0),6)</f>
        <v>#N/A</v>
      </c>
      <c r="C3410" s="66" t="e">
        <f t="shared" si="229"/>
        <v>#N/A</v>
      </c>
      <c r="D3410" s="66" t="e">
        <f>VLOOKUP(K3410,'TCon08 al 2019-02-26'!$A$1:$H$68,8,0)</f>
        <v>#N/A</v>
      </c>
      <c r="E3410" s="221">
        <f t="shared" si="230"/>
        <v>1900</v>
      </c>
      <c r="F3410" s="66">
        <f t="shared" si="231"/>
        <v>0</v>
      </c>
      <c r="G3410" s="10" t="str">
        <f t="shared" si="232"/>
        <v>19000</v>
      </c>
      <c r="H3410" s="227"/>
      <c r="I3410" s="227"/>
      <c r="J3410" s="228"/>
      <c r="K3410" s="227"/>
      <c r="L3410" s="227"/>
      <c r="M3410" s="229"/>
      <c r="N3410" s="581"/>
      <c r="O3410" s="227"/>
      <c r="P3410" s="581"/>
      <c r="Q3410" s="227"/>
      <c r="R3410" s="227"/>
      <c r="S3410" s="227"/>
      <c r="T3410" s="227"/>
      <c r="U3410" s="227"/>
      <c r="V3410" s="227"/>
      <c r="W3410" s="227"/>
      <c r="X3410" s="227"/>
      <c r="Y3410" s="227"/>
      <c r="Z3410" s="227"/>
      <c r="AA3410" s="227"/>
      <c r="AB3410" s="227"/>
      <c r="AC3410" s="227"/>
    </row>
    <row r="3411" spans="2:29">
      <c r="B3411" s="66" t="e">
        <f>LEFT(VLOOKUP(K3411,'TCon08 al 2019-02-26'!$A$1:$H$68,6,0),6)</f>
        <v>#N/A</v>
      </c>
      <c r="C3411" s="66" t="e">
        <f t="shared" si="229"/>
        <v>#N/A</v>
      </c>
      <c r="D3411" s="66" t="e">
        <f>VLOOKUP(K3411,'TCon08 al 2019-02-26'!$A$1:$H$68,8,0)</f>
        <v>#N/A</v>
      </c>
      <c r="E3411" s="221">
        <f t="shared" si="230"/>
        <v>1900</v>
      </c>
      <c r="F3411" s="66">
        <f t="shared" si="231"/>
        <v>0</v>
      </c>
      <c r="G3411" s="10" t="str">
        <f t="shared" si="232"/>
        <v>19000</v>
      </c>
      <c r="H3411" s="227"/>
      <c r="I3411" s="227"/>
      <c r="J3411" s="228"/>
      <c r="K3411" s="227"/>
      <c r="L3411" s="227"/>
      <c r="M3411" s="229"/>
      <c r="N3411" s="581"/>
      <c r="O3411" s="227"/>
      <c r="P3411" s="581"/>
      <c r="Q3411" s="227"/>
      <c r="R3411" s="227"/>
      <c r="S3411" s="227"/>
      <c r="T3411" s="227"/>
      <c r="U3411" s="227"/>
      <c r="V3411" s="227"/>
      <c r="W3411" s="227"/>
      <c r="X3411" s="227"/>
      <c r="Y3411" s="227"/>
      <c r="Z3411" s="227"/>
      <c r="AA3411" s="227"/>
      <c r="AB3411" s="227"/>
      <c r="AC3411" s="227"/>
    </row>
    <row r="3412" spans="2:29">
      <c r="B3412" s="66" t="e">
        <f>LEFT(VLOOKUP(K3412,'TCon08 al 2019-02-26'!$A$1:$H$68,6,0),6)</f>
        <v>#N/A</v>
      </c>
      <c r="C3412" s="66" t="e">
        <f t="shared" si="229"/>
        <v>#N/A</v>
      </c>
      <c r="D3412" s="66" t="e">
        <f>VLOOKUP(K3412,'TCon08 al 2019-02-26'!$A$1:$H$68,8,0)</f>
        <v>#N/A</v>
      </c>
      <c r="E3412" s="221">
        <f t="shared" si="230"/>
        <v>1900</v>
      </c>
      <c r="F3412" s="66">
        <f t="shared" si="231"/>
        <v>0</v>
      </c>
      <c r="G3412" s="10" t="str">
        <f t="shared" si="232"/>
        <v>19000</v>
      </c>
      <c r="H3412" s="227"/>
      <c r="I3412" s="227"/>
      <c r="J3412" s="228"/>
      <c r="K3412" s="227"/>
      <c r="L3412" s="227"/>
      <c r="M3412" s="229"/>
      <c r="N3412" s="581"/>
      <c r="O3412" s="227"/>
      <c r="P3412" s="581"/>
      <c r="Q3412" s="227"/>
      <c r="R3412" s="227"/>
      <c r="S3412" s="227"/>
      <c r="T3412" s="227"/>
      <c r="U3412" s="227"/>
      <c r="V3412" s="227"/>
      <c r="W3412" s="227"/>
      <c r="X3412" s="227"/>
      <c r="Y3412" s="227"/>
      <c r="Z3412" s="227"/>
      <c r="AA3412" s="227"/>
      <c r="AB3412" s="227"/>
      <c r="AC3412" s="227"/>
    </row>
    <row r="3413" spans="2:29">
      <c r="B3413" s="66" t="e">
        <f>LEFT(VLOOKUP(K3413,'TCon08 al 2019-02-26'!$A$1:$H$68,6,0),6)</f>
        <v>#N/A</v>
      </c>
      <c r="C3413" s="66" t="e">
        <f t="shared" ref="C3413:C3476" si="233">CONCATENATE(MID(B3413,1,1),".",MID(B3413,2,1),".",MID(B3413,3,2),".",MID(B3413,5,2))</f>
        <v>#N/A</v>
      </c>
      <c r="D3413" s="66" t="e">
        <f>VLOOKUP(K3413,'TCon08 al 2019-02-26'!$A$1:$H$68,8,0)</f>
        <v>#N/A</v>
      </c>
      <c r="E3413" s="221">
        <f t="shared" ref="E3413:E3476" si="234">YEAR(J3413)</f>
        <v>1900</v>
      </c>
      <c r="F3413" s="66">
        <f t="shared" si="231"/>
        <v>0</v>
      </c>
      <c r="G3413" s="10" t="str">
        <f t="shared" si="232"/>
        <v>19000</v>
      </c>
      <c r="H3413" s="227"/>
      <c r="I3413" s="227"/>
      <c r="J3413" s="228"/>
      <c r="K3413" s="227"/>
      <c r="L3413" s="227"/>
      <c r="M3413" s="229"/>
      <c r="N3413" s="581"/>
      <c r="O3413" s="227"/>
      <c r="P3413" s="581"/>
      <c r="Q3413" s="227"/>
      <c r="R3413" s="227"/>
      <c r="S3413" s="227"/>
      <c r="T3413" s="227"/>
      <c r="U3413" s="227"/>
      <c r="V3413" s="227"/>
      <c r="W3413" s="227"/>
      <c r="X3413" s="227"/>
      <c r="Y3413" s="227"/>
      <c r="Z3413" s="227"/>
      <c r="AA3413" s="227"/>
      <c r="AB3413" s="227"/>
      <c r="AC3413" s="227"/>
    </row>
    <row r="3414" spans="2:29">
      <c r="B3414" s="66" t="e">
        <f>LEFT(VLOOKUP(K3414,'TCon08 al 2019-02-26'!$A$1:$H$68,6,0),6)</f>
        <v>#N/A</v>
      </c>
      <c r="C3414" s="66" t="e">
        <f t="shared" si="233"/>
        <v>#N/A</v>
      </c>
      <c r="D3414" s="66" t="e">
        <f>VLOOKUP(K3414,'TCon08 al 2019-02-26'!$A$1:$H$68,8,0)</f>
        <v>#N/A</v>
      </c>
      <c r="E3414" s="221">
        <f t="shared" si="234"/>
        <v>1900</v>
      </c>
      <c r="F3414" s="66">
        <f t="shared" si="231"/>
        <v>0</v>
      </c>
      <c r="G3414" s="10" t="str">
        <f t="shared" si="232"/>
        <v>19000</v>
      </c>
      <c r="H3414" s="227"/>
      <c r="I3414" s="227"/>
      <c r="J3414" s="228"/>
      <c r="K3414" s="227"/>
      <c r="L3414" s="227"/>
      <c r="M3414" s="229"/>
      <c r="N3414" s="581"/>
      <c r="O3414" s="227"/>
      <c r="P3414" s="581"/>
      <c r="Q3414" s="227"/>
      <c r="R3414" s="227"/>
      <c r="S3414" s="227"/>
      <c r="T3414" s="227"/>
      <c r="U3414" s="227"/>
      <c r="V3414" s="227"/>
      <c r="W3414" s="227"/>
      <c r="X3414" s="227"/>
      <c r="Y3414" s="227"/>
      <c r="Z3414" s="227"/>
      <c r="AA3414" s="227"/>
      <c r="AB3414" s="227"/>
      <c r="AC3414" s="227"/>
    </row>
    <row r="3415" spans="2:29">
      <c r="B3415" s="66" t="e">
        <f>LEFT(VLOOKUP(K3415,'TCon08 al 2019-02-26'!$A$1:$H$68,6,0),6)</f>
        <v>#N/A</v>
      </c>
      <c r="C3415" s="66" t="e">
        <f t="shared" si="233"/>
        <v>#N/A</v>
      </c>
      <c r="D3415" s="66" t="e">
        <f>VLOOKUP(K3415,'TCon08 al 2019-02-26'!$A$1:$H$68,8,0)</f>
        <v>#N/A</v>
      </c>
      <c r="E3415" s="221">
        <f t="shared" si="234"/>
        <v>1900</v>
      </c>
      <c r="F3415" s="66">
        <f t="shared" si="231"/>
        <v>0</v>
      </c>
      <c r="G3415" s="10" t="str">
        <f t="shared" si="232"/>
        <v>19000</v>
      </c>
      <c r="H3415" s="227"/>
      <c r="I3415" s="227"/>
      <c r="J3415" s="228"/>
      <c r="K3415" s="227"/>
      <c r="L3415" s="227"/>
      <c r="M3415" s="229"/>
      <c r="N3415" s="581"/>
      <c r="O3415" s="227"/>
      <c r="P3415" s="581"/>
      <c r="Q3415" s="227"/>
      <c r="R3415" s="227"/>
      <c r="S3415" s="227"/>
      <c r="T3415" s="227"/>
      <c r="U3415" s="227"/>
      <c r="V3415" s="227"/>
      <c r="W3415" s="227"/>
      <c r="X3415" s="227"/>
      <c r="Y3415" s="227"/>
      <c r="Z3415" s="227"/>
      <c r="AA3415" s="227"/>
      <c r="AB3415" s="227"/>
      <c r="AC3415" s="227"/>
    </row>
    <row r="3416" spans="2:29">
      <c r="B3416" s="66" t="e">
        <f>LEFT(VLOOKUP(K3416,'TCon08 al 2019-02-26'!$A$1:$H$68,6,0),6)</f>
        <v>#N/A</v>
      </c>
      <c r="C3416" s="66" t="e">
        <f t="shared" si="233"/>
        <v>#N/A</v>
      </c>
      <c r="D3416" s="66" t="e">
        <f>VLOOKUP(K3416,'TCon08 al 2019-02-26'!$A$1:$H$68,8,0)</f>
        <v>#N/A</v>
      </c>
      <c r="E3416" s="221">
        <f t="shared" si="234"/>
        <v>1900</v>
      </c>
      <c r="F3416" s="66">
        <f t="shared" si="231"/>
        <v>0</v>
      </c>
      <c r="G3416" s="10" t="str">
        <f t="shared" si="232"/>
        <v>19000</v>
      </c>
      <c r="H3416" s="227"/>
      <c r="I3416" s="227"/>
      <c r="J3416" s="228"/>
      <c r="K3416" s="227"/>
      <c r="L3416" s="227"/>
      <c r="M3416" s="229"/>
      <c r="N3416" s="581"/>
      <c r="O3416" s="227"/>
      <c r="P3416" s="581"/>
      <c r="Q3416" s="227"/>
      <c r="R3416" s="227"/>
      <c r="S3416" s="227"/>
      <c r="T3416" s="227"/>
      <c r="U3416" s="227"/>
      <c r="V3416" s="227"/>
      <c r="W3416" s="227"/>
      <c r="X3416" s="227"/>
      <c r="Y3416" s="227"/>
      <c r="Z3416" s="227"/>
      <c r="AA3416" s="227"/>
      <c r="AB3416" s="227"/>
      <c r="AC3416" s="227"/>
    </row>
    <row r="3417" spans="2:29">
      <c r="B3417" s="66" t="e">
        <f>LEFT(VLOOKUP(K3417,'TCon08 al 2019-02-26'!$A$1:$H$68,6,0),6)</f>
        <v>#N/A</v>
      </c>
      <c r="C3417" s="66" t="e">
        <f t="shared" si="233"/>
        <v>#N/A</v>
      </c>
      <c r="D3417" s="66" t="e">
        <f>VLOOKUP(K3417,'TCon08 al 2019-02-26'!$A$1:$H$68,8,0)</f>
        <v>#N/A</v>
      </c>
      <c r="E3417" s="221">
        <f t="shared" si="234"/>
        <v>1900</v>
      </c>
      <c r="F3417" s="66">
        <f t="shared" si="231"/>
        <v>0</v>
      </c>
      <c r="G3417" s="10" t="str">
        <f t="shared" si="232"/>
        <v>19000</v>
      </c>
      <c r="H3417" s="227"/>
      <c r="I3417" s="227"/>
      <c r="J3417" s="228"/>
      <c r="K3417" s="227"/>
      <c r="L3417" s="227"/>
      <c r="M3417" s="229"/>
      <c r="N3417" s="581"/>
      <c r="O3417" s="227"/>
      <c r="P3417" s="581"/>
      <c r="Q3417" s="227"/>
      <c r="R3417" s="227"/>
      <c r="S3417" s="227"/>
      <c r="T3417" s="227"/>
      <c r="U3417" s="227"/>
      <c r="V3417" s="227"/>
      <c r="W3417" s="227"/>
      <c r="X3417" s="227"/>
      <c r="Y3417" s="227"/>
      <c r="Z3417" s="227"/>
      <c r="AA3417" s="227"/>
      <c r="AB3417" s="227"/>
      <c r="AC3417" s="227"/>
    </row>
    <row r="3418" spans="2:29">
      <c r="B3418" s="66" t="e">
        <f>LEFT(VLOOKUP(K3418,'TCon08 al 2019-02-26'!$A$1:$H$68,6,0),6)</f>
        <v>#N/A</v>
      </c>
      <c r="C3418" s="66" t="e">
        <f t="shared" si="233"/>
        <v>#N/A</v>
      </c>
      <c r="D3418" s="66" t="e">
        <f>VLOOKUP(K3418,'TCon08 al 2019-02-26'!$A$1:$H$68,8,0)</f>
        <v>#N/A</v>
      </c>
      <c r="E3418" s="221">
        <f t="shared" si="234"/>
        <v>1900</v>
      </c>
      <c r="F3418" s="66">
        <f t="shared" si="231"/>
        <v>0</v>
      </c>
      <c r="G3418" s="10" t="str">
        <f t="shared" si="232"/>
        <v>19000</v>
      </c>
      <c r="H3418" s="227"/>
      <c r="I3418" s="227"/>
      <c r="J3418" s="228"/>
      <c r="K3418" s="227"/>
      <c r="L3418" s="227"/>
      <c r="M3418" s="229"/>
      <c r="N3418" s="581"/>
      <c r="O3418" s="227"/>
      <c r="P3418" s="581"/>
      <c r="Q3418" s="227"/>
      <c r="R3418" s="227"/>
      <c r="S3418" s="227"/>
      <c r="T3418" s="227"/>
      <c r="U3418" s="227"/>
      <c r="V3418" s="227"/>
      <c r="W3418" s="227"/>
      <c r="X3418" s="227"/>
      <c r="Y3418" s="227"/>
      <c r="Z3418" s="227"/>
      <c r="AA3418" s="227"/>
      <c r="AB3418" s="227"/>
      <c r="AC3418" s="227"/>
    </row>
    <row r="3419" spans="2:29">
      <c r="B3419" s="66" t="e">
        <f>LEFT(VLOOKUP(K3419,'TCon08 al 2019-02-26'!$A$1:$H$68,6,0),6)</f>
        <v>#N/A</v>
      </c>
      <c r="C3419" s="66" t="e">
        <f t="shared" si="233"/>
        <v>#N/A</v>
      </c>
      <c r="D3419" s="66" t="e">
        <f>VLOOKUP(K3419,'TCon08 al 2019-02-26'!$A$1:$H$68,8,0)</f>
        <v>#N/A</v>
      </c>
      <c r="E3419" s="221">
        <f t="shared" si="234"/>
        <v>1900</v>
      </c>
      <c r="F3419" s="66">
        <f t="shared" si="231"/>
        <v>0</v>
      </c>
      <c r="G3419" s="10" t="str">
        <f t="shared" si="232"/>
        <v>19000</v>
      </c>
      <c r="H3419" s="227"/>
      <c r="I3419" s="227"/>
      <c r="J3419" s="228"/>
      <c r="K3419" s="227"/>
      <c r="L3419" s="227"/>
      <c r="M3419" s="229"/>
      <c r="N3419" s="581"/>
      <c r="O3419" s="227"/>
      <c r="P3419" s="581"/>
      <c r="Q3419" s="227"/>
      <c r="R3419" s="227"/>
      <c r="S3419" s="227"/>
      <c r="T3419" s="227"/>
      <c r="U3419" s="227"/>
      <c r="V3419" s="227"/>
      <c r="W3419" s="227"/>
      <c r="X3419" s="227"/>
      <c r="Y3419" s="227"/>
      <c r="Z3419" s="227"/>
      <c r="AA3419" s="227"/>
      <c r="AB3419" s="227"/>
      <c r="AC3419" s="227"/>
    </row>
    <row r="3420" spans="2:29">
      <c r="B3420" s="66" t="e">
        <f>LEFT(VLOOKUP(K3420,'TCon08 al 2019-02-26'!$A$1:$H$68,6,0),6)</f>
        <v>#N/A</v>
      </c>
      <c r="C3420" s="66" t="e">
        <f t="shared" si="233"/>
        <v>#N/A</v>
      </c>
      <c r="D3420" s="66" t="e">
        <f>VLOOKUP(K3420,'TCon08 al 2019-02-26'!$A$1:$H$68,8,0)</f>
        <v>#N/A</v>
      </c>
      <c r="E3420" s="221">
        <f t="shared" si="234"/>
        <v>1900</v>
      </c>
      <c r="F3420" s="66">
        <f t="shared" si="231"/>
        <v>0</v>
      </c>
      <c r="G3420" s="10" t="str">
        <f t="shared" si="232"/>
        <v>19000</v>
      </c>
      <c r="H3420" s="227"/>
      <c r="I3420" s="227"/>
      <c r="J3420" s="228"/>
      <c r="K3420" s="227"/>
      <c r="L3420" s="227"/>
      <c r="M3420" s="229"/>
      <c r="N3420" s="581"/>
      <c r="O3420" s="227"/>
      <c r="P3420" s="581"/>
      <c r="Q3420" s="227"/>
      <c r="R3420" s="227"/>
      <c r="S3420" s="227"/>
      <c r="T3420" s="227"/>
      <c r="U3420" s="227"/>
      <c r="V3420" s="227"/>
      <c r="W3420" s="227"/>
      <c r="X3420" s="227"/>
      <c r="Y3420" s="227"/>
      <c r="Z3420" s="227"/>
      <c r="AA3420" s="227"/>
      <c r="AB3420" s="227"/>
      <c r="AC3420" s="227"/>
    </row>
    <row r="3421" spans="2:29">
      <c r="B3421" s="66" t="e">
        <f>LEFT(VLOOKUP(K3421,'TCon08 al 2019-02-26'!$A$1:$H$68,6,0),6)</f>
        <v>#N/A</v>
      </c>
      <c r="C3421" s="66" t="e">
        <f t="shared" si="233"/>
        <v>#N/A</v>
      </c>
      <c r="D3421" s="66" t="e">
        <f>VLOOKUP(K3421,'TCon08 al 2019-02-26'!$A$1:$H$68,8,0)</f>
        <v>#N/A</v>
      </c>
      <c r="E3421" s="221">
        <f t="shared" si="234"/>
        <v>1900</v>
      </c>
      <c r="F3421" s="66">
        <f t="shared" si="231"/>
        <v>0</v>
      </c>
      <c r="G3421" s="10" t="str">
        <f t="shared" si="232"/>
        <v>19000</v>
      </c>
      <c r="H3421" s="227"/>
      <c r="I3421" s="227"/>
      <c r="J3421" s="228"/>
      <c r="K3421" s="227"/>
      <c r="L3421" s="227"/>
      <c r="M3421" s="229"/>
      <c r="N3421" s="581"/>
      <c r="O3421" s="227"/>
      <c r="P3421" s="581"/>
      <c r="Q3421" s="227"/>
      <c r="R3421" s="227"/>
      <c r="S3421" s="227"/>
      <c r="T3421" s="227"/>
      <c r="U3421" s="227"/>
      <c r="V3421" s="227"/>
      <c r="W3421" s="227"/>
      <c r="X3421" s="227"/>
      <c r="Y3421" s="227"/>
      <c r="Z3421" s="227"/>
      <c r="AA3421" s="227"/>
      <c r="AB3421" s="227"/>
      <c r="AC3421" s="227"/>
    </row>
    <row r="3422" spans="2:29">
      <c r="B3422" s="66" t="e">
        <f>LEFT(VLOOKUP(K3422,'TCon08 al 2019-02-26'!$A$1:$H$68,6,0),6)</f>
        <v>#N/A</v>
      </c>
      <c r="C3422" s="66" t="e">
        <f t="shared" si="233"/>
        <v>#N/A</v>
      </c>
      <c r="D3422" s="66" t="e">
        <f>VLOOKUP(K3422,'TCon08 al 2019-02-26'!$A$1:$H$68,8,0)</f>
        <v>#N/A</v>
      </c>
      <c r="E3422" s="221">
        <f t="shared" si="234"/>
        <v>1900</v>
      </c>
      <c r="F3422" s="66">
        <f t="shared" si="231"/>
        <v>0</v>
      </c>
      <c r="G3422" s="10" t="str">
        <f t="shared" si="232"/>
        <v>19000</v>
      </c>
      <c r="H3422" s="227"/>
      <c r="I3422" s="227"/>
      <c r="J3422" s="228"/>
      <c r="K3422" s="227"/>
      <c r="L3422" s="227"/>
      <c r="M3422" s="229"/>
      <c r="N3422" s="581"/>
      <c r="O3422" s="227"/>
      <c r="P3422" s="581"/>
      <c r="Q3422" s="227"/>
      <c r="R3422" s="227"/>
      <c r="S3422" s="227"/>
      <c r="T3422" s="227"/>
      <c r="U3422" s="227"/>
      <c r="V3422" s="227"/>
      <c r="W3422" s="227"/>
      <c r="X3422" s="227"/>
      <c r="Y3422" s="227"/>
      <c r="Z3422" s="227"/>
      <c r="AA3422" s="227"/>
      <c r="AB3422" s="227"/>
      <c r="AC3422" s="227"/>
    </row>
    <row r="3423" spans="2:29">
      <c r="B3423" s="66" t="e">
        <f>LEFT(VLOOKUP(K3423,'TCon08 al 2019-02-26'!$A$1:$H$68,6,0),6)</f>
        <v>#N/A</v>
      </c>
      <c r="C3423" s="66" t="e">
        <f t="shared" si="233"/>
        <v>#N/A</v>
      </c>
      <c r="D3423" s="66" t="e">
        <f>VLOOKUP(K3423,'TCon08 al 2019-02-26'!$A$1:$H$68,8,0)</f>
        <v>#N/A</v>
      </c>
      <c r="E3423" s="221">
        <f t="shared" si="234"/>
        <v>1900</v>
      </c>
      <c r="F3423" s="66">
        <f t="shared" si="231"/>
        <v>0</v>
      </c>
      <c r="G3423" s="10" t="str">
        <f t="shared" si="232"/>
        <v>19000</v>
      </c>
      <c r="H3423" s="227"/>
      <c r="I3423" s="227"/>
      <c r="J3423" s="228"/>
      <c r="K3423" s="227"/>
      <c r="L3423" s="227"/>
      <c r="M3423" s="229"/>
      <c r="N3423" s="581"/>
      <c r="O3423" s="227"/>
      <c r="P3423" s="581"/>
      <c r="Q3423" s="227"/>
      <c r="R3423" s="227"/>
      <c r="S3423" s="227"/>
      <c r="T3423" s="227"/>
      <c r="U3423" s="227"/>
      <c r="V3423" s="227"/>
      <c r="W3423" s="227"/>
      <c r="X3423" s="227"/>
      <c r="Y3423" s="227"/>
      <c r="Z3423" s="227"/>
      <c r="AA3423" s="227"/>
      <c r="AB3423" s="227"/>
      <c r="AC3423" s="227"/>
    </row>
    <row r="3424" spans="2:29">
      <c r="B3424" s="66" t="e">
        <f>LEFT(VLOOKUP(K3424,'TCon08 al 2019-02-26'!$A$1:$H$68,6,0),6)</f>
        <v>#N/A</v>
      </c>
      <c r="C3424" s="66" t="e">
        <f t="shared" si="233"/>
        <v>#N/A</v>
      </c>
      <c r="D3424" s="66" t="e">
        <f>VLOOKUP(K3424,'TCon08 al 2019-02-26'!$A$1:$H$68,8,0)</f>
        <v>#N/A</v>
      </c>
      <c r="E3424" s="221">
        <f t="shared" si="234"/>
        <v>1900</v>
      </c>
      <c r="F3424" s="66">
        <f t="shared" si="231"/>
        <v>0</v>
      </c>
      <c r="G3424" s="10" t="str">
        <f t="shared" si="232"/>
        <v>19000</v>
      </c>
      <c r="H3424" s="227"/>
      <c r="I3424" s="227"/>
      <c r="J3424" s="228"/>
      <c r="K3424" s="227"/>
      <c r="L3424" s="227"/>
      <c r="M3424" s="229"/>
      <c r="N3424" s="581"/>
      <c r="O3424" s="227"/>
      <c r="P3424" s="581"/>
      <c r="Q3424" s="227"/>
      <c r="R3424" s="227"/>
      <c r="S3424" s="227"/>
      <c r="T3424" s="227"/>
      <c r="U3424" s="227"/>
      <c r="V3424" s="227"/>
      <c r="W3424" s="227"/>
      <c r="X3424" s="227"/>
      <c r="Y3424" s="227"/>
      <c r="Z3424" s="227"/>
      <c r="AA3424" s="227"/>
      <c r="AB3424" s="227"/>
      <c r="AC3424" s="227"/>
    </row>
    <row r="3425" spans="2:29">
      <c r="B3425" s="66" t="e">
        <f>LEFT(VLOOKUP(K3425,'TCon08 al 2019-02-26'!$A$1:$H$68,6,0),6)</f>
        <v>#N/A</v>
      </c>
      <c r="C3425" s="66" t="e">
        <f t="shared" si="233"/>
        <v>#N/A</v>
      </c>
      <c r="D3425" s="66" t="e">
        <f>VLOOKUP(K3425,'TCon08 al 2019-02-26'!$A$1:$H$68,8,0)</f>
        <v>#N/A</v>
      </c>
      <c r="E3425" s="221">
        <f t="shared" si="234"/>
        <v>1900</v>
      </c>
      <c r="F3425" s="66">
        <f t="shared" si="231"/>
        <v>0</v>
      </c>
      <c r="G3425" s="10" t="str">
        <f t="shared" si="232"/>
        <v>19000</v>
      </c>
      <c r="H3425" s="227"/>
      <c r="I3425" s="227"/>
      <c r="J3425" s="228"/>
      <c r="K3425" s="227"/>
      <c r="L3425" s="227"/>
      <c r="M3425" s="229"/>
      <c r="N3425" s="581"/>
      <c r="O3425" s="227"/>
      <c r="P3425" s="581"/>
      <c r="Q3425" s="227"/>
      <c r="R3425" s="227"/>
      <c r="S3425" s="227"/>
      <c r="T3425" s="227"/>
      <c r="U3425" s="227"/>
      <c r="V3425" s="227"/>
      <c r="W3425" s="227"/>
      <c r="X3425" s="227"/>
      <c r="Y3425" s="227"/>
      <c r="Z3425" s="227"/>
      <c r="AA3425" s="227"/>
      <c r="AB3425" s="227"/>
      <c r="AC3425" s="227"/>
    </row>
    <row r="3426" spans="2:29">
      <c r="B3426" s="66" t="e">
        <f>LEFT(VLOOKUP(K3426,'TCon08 al 2019-02-26'!$A$1:$H$68,6,0),6)</f>
        <v>#N/A</v>
      </c>
      <c r="C3426" s="66" t="e">
        <f t="shared" si="233"/>
        <v>#N/A</v>
      </c>
      <c r="D3426" s="66" t="e">
        <f>VLOOKUP(K3426,'TCon08 al 2019-02-26'!$A$1:$H$68,8,0)</f>
        <v>#N/A</v>
      </c>
      <c r="E3426" s="221">
        <f t="shared" si="234"/>
        <v>1900</v>
      </c>
      <c r="F3426" s="66">
        <f t="shared" si="231"/>
        <v>0</v>
      </c>
      <c r="G3426" s="10" t="str">
        <f t="shared" si="232"/>
        <v>19000</v>
      </c>
      <c r="H3426" s="227"/>
      <c r="I3426" s="227"/>
      <c r="J3426" s="228"/>
      <c r="K3426" s="227"/>
      <c r="L3426" s="227"/>
      <c r="M3426" s="229"/>
      <c r="N3426" s="581"/>
      <c r="O3426" s="227"/>
      <c r="P3426" s="581"/>
      <c r="Q3426" s="227"/>
      <c r="R3426" s="227"/>
      <c r="S3426" s="227"/>
      <c r="T3426" s="227"/>
      <c r="U3426" s="227"/>
      <c r="V3426" s="227"/>
      <c r="W3426" s="227"/>
      <c r="X3426" s="227"/>
      <c r="Y3426" s="227"/>
      <c r="Z3426" s="227"/>
      <c r="AA3426" s="227"/>
      <c r="AB3426" s="227"/>
      <c r="AC3426" s="227"/>
    </row>
    <row r="3427" spans="2:29">
      <c r="B3427" s="66" t="e">
        <f>LEFT(VLOOKUP(K3427,'TCon08 al 2019-02-26'!$A$1:$H$68,6,0),6)</f>
        <v>#N/A</v>
      </c>
      <c r="C3427" s="66" t="e">
        <f t="shared" si="233"/>
        <v>#N/A</v>
      </c>
      <c r="D3427" s="66" t="e">
        <f>VLOOKUP(K3427,'TCon08 al 2019-02-26'!$A$1:$H$68,8,0)</f>
        <v>#N/A</v>
      </c>
      <c r="E3427" s="221">
        <f t="shared" si="234"/>
        <v>1900</v>
      </c>
      <c r="F3427" s="66">
        <f t="shared" si="231"/>
        <v>0</v>
      </c>
      <c r="G3427" s="10" t="str">
        <f t="shared" si="232"/>
        <v>19000</v>
      </c>
      <c r="H3427" s="227"/>
      <c r="I3427" s="227"/>
      <c r="J3427" s="228"/>
      <c r="K3427" s="227"/>
      <c r="L3427" s="227"/>
      <c r="M3427" s="229"/>
      <c r="N3427" s="581"/>
      <c r="O3427" s="227"/>
      <c r="P3427" s="581"/>
      <c r="Q3427" s="227"/>
      <c r="R3427" s="227"/>
      <c r="S3427" s="227"/>
      <c r="T3427" s="227"/>
      <c r="U3427" s="227"/>
      <c r="V3427" s="227"/>
      <c r="W3427" s="227"/>
      <c r="X3427" s="227"/>
      <c r="Y3427" s="227"/>
      <c r="Z3427" s="227"/>
      <c r="AA3427" s="227"/>
      <c r="AB3427" s="227"/>
      <c r="AC3427" s="227"/>
    </row>
    <row r="3428" spans="2:29">
      <c r="B3428" s="66" t="e">
        <f>LEFT(VLOOKUP(K3428,'TCon08 al 2019-02-26'!$A$1:$H$68,6,0),6)</f>
        <v>#N/A</v>
      </c>
      <c r="C3428" s="66" t="e">
        <f t="shared" si="233"/>
        <v>#N/A</v>
      </c>
      <c r="D3428" s="66" t="e">
        <f>VLOOKUP(K3428,'TCon08 al 2019-02-26'!$A$1:$H$68,8,0)</f>
        <v>#N/A</v>
      </c>
      <c r="E3428" s="221">
        <f t="shared" si="234"/>
        <v>1900</v>
      </c>
      <c r="F3428" s="66">
        <f t="shared" si="231"/>
        <v>0</v>
      </c>
      <c r="G3428" s="10" t="str">
        <f t="shared" si="232"/>
        <v>19000</v>
      </c>
      <c r="H3428" s="227"/>
      <c r="I3428" s="227"/>
      <c r="J3428" s="228"/>
      <c r="K3428" s="227"/>
      <c r="L3428" s="227"/>
      <c r="M3428" s="229"/>
      <c r="N3428" s="581"/>
      <c r="O3428" s="227"/>
      <c r="P3428" s="581"/>
      <c r="Q3428" s="227"/>
      <c r="R3428" s="227"/>
      <c r="S3428" s="227"/>
      <c r="T3428" s="227"/>
      <c r="U3428" s="227"/>
      <c r="V3428" s="227"/>
      <c r="W3428" s="227"/>
      <c r="X3428" s="227"/>
      <c r="Y3428" s="227"/>
      <c r="Z3428" s="227"/>
      <c r="AA3428" s="227"/>
      <c r="AB3428" s="227"/>
      <c r="AC3428" s="227"/>
    </row>
    <row r="3429" spans="2:29">
      <c r="B3429" s="66" t="e">
        <f>LEFT(VLOOKUP(K3429,'TCon08 al 2019-02-26'!$A$1:$H$68,6,0),6)</f>
        <v>#N/A</v>
      </c>
      <c r="C3429" s="66" t="e">
        <f t="shared" si="233"/>
        <v>#N/A</v>
      </c>
      <c r="D3429" s="66" t="e">
        <f>VLOOKUP(K3429,'TCon08 al 2019-02-26'!$A$1:$H$68,8,0)</f>
        <v>#N/A</v>
      </c>
      <c r="E3429" s="221">
        <f t="shared" si="234"/>
        <v>1900</v>
      </c>
      <c r="F3429" s="66">
        <f t="shared" si="231"/>
        <v>0</v>
      </c>
      <c r="G3429" s="10" t="str">
        <f t="shared" si="232"/>
        <v>19000</v>
      </c>
      <c r="H3429" s="227"/>
      <c r="I3429" s="227"/>
      <c r="J3429" s="228"/>
      <c r="K3429" s="227"/>
      <c r="L3429" s="227"/>
      <c r="M3429" s="229"/>
      <c r="N3429" s="581"/>
      <c r="O3429" s="227"/>
      <c r="P3429" s="581"/>
      <c r="Q3429" s="227"/>
      <c r="R3429" s="227"/>
      <c r="S3429" s="227"/>
      <c r="T3429" s="227"/>
      <c r="U3429" s="227"/>
      <c r="V3429" s="227"/>
      <c r="W3429" s="227"/>
      <c r="X3429" s="227"/>
      <c r="Y3429" s="227"/>
      <c r="Z3429" s="227"/>
      <c r="AA3429" s="227"/>
      <c r="AB3429" s="227"/>
      <c r="AC3429" s="227"/>
    </row>
    <row r="3430" spans="2:29">
      <c r="B3430" s="66" t="e">
        <f>LEFT(VLOOKUP(K3430,'TCon08 al 2019-02-26'!$A$1:$H$68,6,0),6)</f>
        <v>#N/A</v>
      </c>
      <c r="C3430" s="66" t="e">
        <f t="shared" si="233"/>
        <v>#N/A</v>
      </c>
      <c r="D3430" s="66" t="e">
        <f>VLOOKUP(K3430,'TCon08 al 2019-02-26'!$A$1:$H$68,8,0)</f>
        <v>#N/A</v>
      </c>
      <c r="E3430" s="221">
        <f t="shared" si="234"/>
        <v>1900</v>
      </c>
      <c r="F3430" s="66">
        <f t="shared" si="231"/>
        <v>0</v>
      </c>
      <c r="G3430" s="10" t="str">
        <f t="shared" si="232"/>
        <v>19000</v>
      </c>
      <c r="H3430" s="227"/>
      <c r="I3430" s="227"/>
      <c r="J3430" s="228"/>
      <c r="K3430" s="227"/>
      <c r="L3430" s="227"/>
      <c r="M3430" s="229"/>
      <c r="N3430" s="581"/>
      <c r="O3430" s="227"/>
      <c r="P3430" s="581"/>
      <c r="Q3430" s="227"/>
      <c r="R3430" s="227"/>
      <c r="S3430" s="227"/>
      <c r="T3430" s="227"/>
      <c r="U3430" s="227"/>
      <c r="V3430" s="227"/>
      <c r="W3430" s="227"/>
      <c r="X3430" s="227"/>
      <c r="Y3430" s="227"/>
      <c r="Z3430" s="227"/>
      <c r="AA3430" s="227"/>
      <c r="AB3430" s="227"/>
      <c r="AC3430" s="227"/>
    </row>
    <row r="3431" spans="2:29">
      <c r="B3431" s="66" t="e">
        <f>LEFT(VLOOKUP(K3431,'TCon08 al 2019-02-26'!$A$1:$H$68,6,0),6)</f>
        <v>#N/A</v>
      </c>
      <c r="C3431" s="66" t="e">
        <f t="shared" si="233"/>
        <v>#N/A</v>
      </c>
      <c r="D3431" s="66" t="e">
        <f>VLOOKUP(K3431,'TCon08 al 2019-02-26'!$A$1:$H$68,8,0)</f>
        <v>#N/A</v>
      </c>
      <c r="E3431" s="221">
        <f t="shared" si="234"/>
        <v>1900</v>
      </c>
      <c r="F3431" s="66">
        <f t="shared" si="231"/>
        <v>0</v>
      </c>
      <c r="G3431" s="10" t="str">
        <f t="shared" si="232"/>
        <v>19000</v>
      </c>
      <c r="H3431" s="227"/>
      <c r="I3431" s="227"/>
      <c r="J3431" s="228"/>
      <c r="K3431" s="227"/>
      <c r="L3431" s="227"/>
      <c r="M3431" s="229"/>
      <c r="N3431" s="581"/>
      <c r="O3431" s="227"/>
      <c r="P3431" s="581"/>
      <c r="Q3431" s="227"/>
      <c r="R3431" s="227"/>
      <c r="S3431" s="227"/>
      <c r="T3431" s="227"/>
      <c r="U3431" s="227"/>
      <c r="V3431" s="227"/>
      <c r="W3431" s="227"/>
      <c r="X3431" s="227"/>
      <c r="Y3431" s="227"/>
      <c r="Z3431" s="227"/>
      <c r="AA3431" s="227"/>
      <c r="AB3431" s="227"/>
      <c r="AC3431" s="227"/>
    </row>
    <row r="3432" spans="2:29">
      <c r="B3432" s="66" t="e">
        <f>LEFT(VLOOKUP(K3432,'TCon08 al 2019-02-26'!$A$1:$H$68,6,0),6)</f>
        <v>#N/A</v>
      </c>
      <c r="C3432" s="66" t="e">
        <f t="shared" si="233"/>
        <v>#N/A</v>
      </c>
      <c r="D3432" s="66" t="e">
        <f>VLOOKUP(K3432,'TCon08 al 2019-02-26'!$A$1:$H$68,8,0)</f>
        <v>#N/A</v>
      </c>
      <c r="E3432" s="221">
        <f t="shared" si="234"/>
        <v>1900</v>
      </c>
      <c r="F3432" s="66">
        <f t="shared" si="231"/>
        <v>0</v>
      </c>
      <c r="G3432" s="10" t="str">
        <f t="shared" si="232"/>
        <v>19000</v>
      </c>
      <c r="H3432" s="227"/>
      <c r="I3432" s="227"/>
      <c r="J3432" s="228"/>
      <c r="K3432" s="227"/>
      <c r="L3432" s="227"/>
      <c r="M3432" s="229"/>
      <c r="N3432" s="581"/>
      <c r="O3432" s="227"/>
      <c r="P3432" s="581"/>
      <c r="Q3432" s="227"/>
      <c r="R3432" s="227"/>
      <c r="S3432" s="227"/>
      <c r="T3432" s="227"/>
      <c r="U3432" s="227"/>
      <c r="V3432" s="227"/>
      <c r="W3432" s="227"/>
      <c r="X3432" s="227"/>
      <c r="Y3432" s="227"/>
      <c r="Z3432" s="227"/>
      <c r="AA3432" s="227"/>
      <c r="AB3432" s="227"/>
      <c r="AC3432" s="227"/>
    </row>
    <row r="3433" spans="2:29">
      <c r="B3433" s="66" t="e">
        <f>LEFT(VLOOKUP(K3433,'TCon08 al 2019-02-26'!$A$1:$H$68,6,0),6)</f>
        <v>#N/A</v>
      </c>
      <c r="C3433" s="66" t="e">
        <f t="shared" si="233"/>
        <v>#N/A</v>
      </c>
      <c r="D3433" s="66" t="e">
        <f>VLOOKUP(K3433,'TCon08 al 2019-02-26'!$A$1:$H$68,8,0)</f>
        <v>#N/A</v>
      </c>
      <c r="E3433" s="221">
        <f t="shared" si="234"/>
        <v>1900</v>
      </c>
      <c r="F3433" s="66">
        <f t="shared" si="231"/>
        <v>0</v>
      </c>
      <c r="G3433" s="10" t="str">
        <f t="shared" si="232"/>
        <v>19000</v>
      </c>
      <c r="H3433" s="227"/>
      <c r="I3433" s="227"/>
      <c r="J3433" s="228"/>
      <c r="K3433" s="227"/>
      <c r="L3433" s="227"/>
      <c r="M3433" s="229"/>
      <c r="N3433" s="581"/>
      <c r="O3433" s="227"/>
      <c r="P3433" s="581"/>
      <c r="Q3433" s="227"/>
      <c r="R3433" s="227"/>
      <c r="S3433" s="227"/>
      <c r="T3433" s="227"/>
      <c r="U3433" s="227"/>
      <c r="V3433" s="227"/>
      <c r="W3433" s="227"/>
      <c r="X3433" s="227"/>
      <c r="Y3433" s="227"/>
      <c r="Z3433" s="227"/>
      <c r="AA3433" s="227"/>
      <c r="AB3433" s="227"/>
      <c r="AC3433" s="227"/>
    </row>
    <row r="3434" spans="2:29">
      <c r="B3434" s="66" t="e">
        <f>LEFT(VLOOKUP(K3434,'TCon08 al 2019-02-26'!$A$1:$H$68,6,0),6)</f>
        <v>#N/A</v>
      </c>
      <c r="C3434" s="66" t="e">
        <f t="shared" si="233"/>
        <v>#N/A</v>
      </c>
      <c r="D3434" s="66" t="e">
        <f>VLOOKUP(K3434,'TCon08 al 2019-02-26'!$A$1:$H$68,8,0)</f>
        <v>#N/A</v>
      </c>
      <c r="E3434" s="221">
        <f t="shared" si="234"/>
        <v>1900</v>
      </c>
      <c r="F3434" s="66">
        <f t="shared" si="231"/>
        <v>0</v>
      </c>
      <c r="G3434" s="10" t="str">
        <f t="shared" si="232"/>
        <v>19000</v>
      </c>
      <c r="H3434" s="227"/>
      <c r="I3434" s="227"/>
      <c r="J3434" s="228"/>
      <c r="K3434" s="227"/>
      <c r="L3434" s="227"/>
      <c r="M3434" s="229"/>
      <c r="N3434" s="581"/>
      <c r="O3434" s="227"/>
      <c r="P3434" s="581"/>
      <c r="Q3434" s="227"/>
      <c r="R3434" s="227"/>
      <c r="S3434" s="227"/>
      <c r="T3434" s="227"/>
      <c r="U3434" s="227"/>
      <c r="V3434" s="227"/>
      <c r="W3434" s="227"/>
      <c r="X3434" s="227"/>
      <c r="Y3434" s="227"/>
      <c r="Z3434" s="227"/>
      <c r="AA3434" s="227"/>
      <c r="AB3434" s="227"/>
      <c r="AC3434" s="227"/>
    </row>
    <row r="3435" spans="2:29">
      <c r="B3435" s="66" t="e">
        <f>LEFT(VLOOKUP(K3435,'TCon08 al 2019-02-26'!$A$1:$H$68,6,0),6)</f>
        <v>#N/A</v>
      </c>
      <c r="C3435" s="66" t="e">
        <f t="shared" si="233"/>
        <v>#N/A</v>
      </c>
      <c r="D3435" s="66" t="e">
        <f>VLOOKUP(K3435,'TCon08 al 2019-02-26'!$A$1:$H$68,8,0)</f>
        <v>#N/A</v>
      </c>
      <c r="E3435" s="221">
        <f t="shared" si="234"/>
        <v>1900</v>
      </c>
      <c r="F3435" s="66">
        <f t="shared" si="231"/>
        <v>0</v>
      </c>
      <c r="G3435" s="10" t="str">
        <f t="shared" si="232"/>
        <v>19000</v>
      </c>
      <c r="H3435" s="227"/>
      <c r="I3435" s="227"/>
      <c r="J3435" s="228"/>
      <c r="K3435" s="227"/>
      <c r="L3435" s="227"/>
      <c r="M3435" s="229"/>
      <c r="N3435" s="581"/>
      <c r="O3435" s="227"/>
      <c r="P3435" s="581"/>
      <c r="Q3435" s="227"/>
      <c r="R3435" s="227"/>
      <c r="S3435" s="227"/>
      <c r="T3435" s="227"/>
      <c r="U3435" s="227"/>
      <c r="V3435" s="227"/>
      <c r="W3435" s="227"/>
      <c r="X3435" s="227"/>
      <c r="Y3435" s="227"/>
      <c r="Z3435" s="227"/>
      <c r="AA3435" s="227"/>
      <c r="AB3435" s="227"/>
      <c r="AC3435" s="227"/>
    </row>
    <row r="3436" spans="2:29">
      <c r="B3436" s="66" t="e">
        <f>LEFT(VLOOKUP(K3436,'TCon08 al 2019-02-26'!$A$1:$H$68,6,0),6)</f>
        <v>#N/A</v>
      </c>
      <c r="C3436" s="66" t="e">
        <f t="shared" si="233"/>
        <v>#N/A</v>
      </c>
      <c r="D3436" s="66" t="e">
        <f>VLOOKUP(K3436,'TCon08 al 2019-02-26'!$A$1:$H$68,8,0)</f>
        <v>#N/A</v>
      </c>
      <c r="E3436" s="221">
        <f t="shared" si="234"/>
        <v>1900</v>
      </c>
      <c r="F3436" s="66">
        <f t="shared" si="231"/>
        <v>0</v>
      </c>
      <c r="G3436" s="10" t="str">
        <f t="shared" si="232"/>
        <v>19000</v>
      </c>
      <c r="H3436" s="227"/>
      <c r="I3436" s="227"/>
      <c r="J3436" s="228"/>
      <c r="K3436" s="227"/>
      <c r="L3436" s="227"/>
      <c r="M3436" s="229"/>
      <c r="N3436" s="581"/>
      <c r="O3436" s="227"/>
      <c r="P3436" s="581"/>
      <c r="Q3436" s="227"/>
      <c r="R3436" s="227"/>
      <c r="S3436" s="227"/>
      <c r="T3436" s="227"/>
      <c r="U3436" s="227"/>
      <c r="V3436" s="227"/>
      <c r="W3436" s="227"/>
      <c r="X3436" s="227"/>
      <c r="Y3436" s="227"/>
      <c r="Z3436" s="227"/>
      <c r="AA3436" s="227"/>
      <c r="AB3436" s="227"/>
      <c r="AC3436" s="227"/>
    </row>
    <row r="3437" spans="2:29">
      <c r="B3437" s="66" t="e">
        <f>LEFT(VLOOKUP(K3437,'TCon08 al 2019-02-26'!$A$1:$H$68,6,0),6)</f>
        <v>#N/A</v>
      </c>
      <c r="C3437" s="66" t="e">
        <f t="shared" si="233"/>
        <v>#N/A</v>
      </c>
      <c r="D3437" s="66" t="e">
        <f>VLOOKUP(K3437,'TCon08 al 2019-02-26'!$A$1:$H$68,8,0)</f>
        <v>#N/A</v>
      </c>
      <c r="E3437" s="221">
        <f t="shared" si="234"/>
        <v>1900</v>
      </c>
      <c r="F3437" s="66">
        <f t="shared" si="231"/>
        <v>0</v>
      </c>
      <c r="G3437" s="10" t="str">
        <f t="shared" si="232"/>
        <v>19000</v>
      </c>
      <c r="H3437" s="227"/>
      <c r="I3437" s="227"/>
      <c r="J3437" s="228"/>
      <c r="K3437" s="227"/>
      <c r="L3437" s="227"/>
      <c r="M3437" s="229"/>
      <c r="N3437" s="581"/>
      <c r="O3437" s="227"/>
      <c r="P3437" s="581"/>
      <c r="Q3437" s="227"/>
      <c r="R3437" s="227"/>
      <c r="S3437" s="227"/>
      <c r="T3437" s="227"/>
      <c r="U3437" s="227"/>
      <c r="V3437" s="227"/>
      <c r="W3437" s="227"/>
      <c r="X3437" s="227"/>
      <c r="Y3437" s="227"/>
      <c r="Z3437" s="227"/>
      <c r="AA3437" s="227"/>
      <c r="AB3437" s="227"/>
      <c r="AC3437" s="227"/>
    </row>
    <row r="3438" spans="2:29">
      <c r="B3438" s="66" t="e">
        <f>LEFT(VLOOKUP(K3438,'TCon08 al 2019-02-26'!$A$1:$H$68,6,0),6)</f>
        <v>#N/A</v>
      </c>
      <c r="C3438" s="66" t="e">
        <f t="shared" si="233"/>
        <v>#N/A</v>
      </c>
      <c r="D3438" s="66" t="e">
        <f>VLOOKUP(K3438,'TCon08 al 2019-02-26'!$A$1:$H$68,8,0)</f>
        <v>#N/A</v>
      </c>
      <c r="E3438" s="221">
        <f t="shared" si="234"/>
        <v>1900</v>
      </c>
      <c r="F3438" s="66">
        <f t="shared" si="231"/>
        <v>0</v>
      </c>
      <c r="G3438" s="10" t="str">
        <f t="shared" si="232"/>
        <v>19000</v>
      </c>
      <c r="H3438" s="227"/>
      <c r="I3438" s="227"/>
      <c r="J3438" s="228"/>
      <c r="K3438" s="227"/>
      <c r="L3438" s="227"/>
      <c r="M3438" s="229"/>
      <c r="N3438" s="581"/>
      <c r="O3438" s="227"/>
      <c r="P3438" s="581"/>
      <c r="Q3438" s="227"/>
      <c r="R3438" s="227"/>
      <c r="S3438" s="227"/>
      <c r="T3438" s="227"/>
      <c r="U3438" s="227"/>
      <c r="V3438" s="227"/>
      <c r="W3438" s="227"/>
      <c r="X3438" s="227"/>
      <c r="Y3438" s="227"/>
      <c r="Z3438" s="227"/>
      <c r="AA3438" s="227"/>
      <c r="AB3438" s="227"/>
      <c r="AC3438" s="227"/>
    </row>
    <row r="3439" spans="2:29">
      <c r="B3439" s="66" t="e">
        <f>LEFT(VLOOKUP(K3439,'TCon08 al 2019-02-26'!$A$1:$H$68,6,0),6)</f>
        <v>#N/A</v>
      </c>
      <c r="C3439" s="66" t="e">
        <f t="shared" si="233"/>
        <v>#N/A</v>
      </c>
      <c r="D3439" s="66" t="e">
        <f>VLOOKUP(K3439,'TCon08 al 2019-02-26'!$A$1:$H$68,8,0)</f>
        <v>#N/A</v>
      </c>
      <c r="E3439" s="221">
        <f t="shared" si="234"/>
        <v>1900</v>
      </c>
      <c r="F3439" s="66">
        <f t="shared" si="231"/>
        <v>0</v>
      </c>
      <c r="G3439" s="10" t="str">
        <f t="shared" si="232"/>
        <v>19000</v>
      </c>
      <c r="H3439" s="227"/>
      <c r="I3439" s="227"/>
      <c r="J3439" s="228"/>
      <c r="K3439" s="227"/>
      <c r="L3439" s="227"/>
      <c r="M3439" s="229"/>
      <c r="N3439" s="581"/>
      <c r="O3439" s="227"/>
      <c r="P3439" s="581"/>
      <c r="Q3439" s="227"/>
      <c r="R3439" s="227"/>
      <c r="S3439" s="227"/>
      <c r="T3439" s="227"/>
      <c r="U3439" s="227"/>
      <c r="V3439" s="227"/>
      <c r="W3439" s="227"/>
      <c r="X3439" s="227"/>
      <c r="Y3439" s="227"/>
      <c r="Z3439" s="227"/>
      <c r="AA3439" s="227"/>
      <c r="AB3439" s="227"/>
      <c r="AC3439" s="227"/>
    </row>
    <row r="3440" spans="2:29">
      <c r="B3440" s="66" t="e">
        <f>LEFT(VLOOKUP(K3440,'TCon08 al 2019-02-26'!$A$1:$H$68,6,0),6)</f>
        <v>#N/A</v>
      </c>
      <c r="C3440" s="66" t="e">
        <f t="shared" si="233"/>
        <v>#N/A</v>
      </c>
      <c r="D3440" s="66" t="e">
        <f>VLOOKUP(K3440,'TCon08 al 2019-02-26'!$A$1:$H$68,8,0)</f>
        <v>#N/A</v>
      </c>
      <c r="E3440" s="221">
        <f t="shared" si="234"/>
        <v>1900</v>
      </c>
      <c r="F3440" s="66">
        <f t="shared" si="231"/>
        <v>0</v>
      </c>
      <c r="G3440" s="10" t="str">
        <f t="shared" si="232"/>
        <v>19000</v>
      </c>
      <c r="H3440" s="227"/>
      <c r="I3440" s="227"/>
      <c r="J3440" s="228"/>
      <c r="K3440" s="227"/>
      <c r="L3440" s="227"/>
      <c r="M3440" s="229"/>
      <c r="N3440" s="581"/>
      <c r="O3440" s="227"/>
      <c r="P3440" s="581"/>
      <c r="Q3440" s="227"/>
      <c r="R3440" s="227"/>
      <c r="S3440" s="227"/>
      <c r="T3440" s="227"/>
      <c r="U3440" s="227"/>
      <c r="V3440" s="227"/>
      <c r="W3440" s="227"/>
      <c r="X3440" s="227"/>
      <c r="Y3440" s="227"/>
      <c r="Z3440" s="227"/>
      <c r="AA3440" s="227"/>
      <c r="AB3440" s="227"/>
      <c r="AC3440" s="227"/>
    </row>
    <row r="3441" spans="2:29">
      <c r="B3441" s="66" t="e">
        <f>LEFT(VLOOKUP(K3441,'TCon08 al 2019-02-26'!$A$1:$H$68,6,0),6)</f>
        <v>#N/A</v>
      </c>
      <c r="C3441" s="66" t="e">
        <f t="shared" si="233"/>
        <v>#N/A</v>
      </c>
      <c r="D3441" s="66" t="e">
        <f>VLOOKUP(K3441,'TCon08 al 2019-02-26'!$A$1:$H$68,8,0)</f>
        <v>#N/A</v>
      </c>
      <c r="E3441" s="221">
        <f t="shared" si="234"/>
        <v>1900</v>
      </c>
      <c r="F3441" s="66">
        <f t="shared" si="231"/>
        <v>0</v>
      </c>
      <c r="G3441" s="10" t="str">
        <f t="shared" si="232"/>
        <v>19000</v>
      </c>
      <c r="H3441" s="227"/>
      <c r="I3441" s="227"/>
      <c r="J3441" s="228"/>
      <c r="K3441" s="227"/>
      <c r="L3441" s="227"/>
      <c r="M3441" s="229"/>
      <c r="N3441" s="581"/>
      <c r="O3441" s="227"/>
      <c r="P3441" s="581"/>
      <c r="Q3441" s="227"/>
      <c r="R3441" s="227"/>
      <c r="S3441" s="227"/>
      <c r="T3441" s="227"/>
      <c r="U3441" s="227"/>
      <c r="V3441" s="227"/>
      <c r="W3441" s="227"/>
      <c r="X3441" s="227"/>
      <c r="Y3441" s="227"/>
      <c r="Z3441" s="227"/>
      <c r="AA3441" s="227"/>
      <c r="AB3441" s="227"/>
      <c r="AC3441" s="227"/>
    </row>
    <row r="3442" spans="2:29">
      <c r="B3442" s="66" t="e">
        <f>LEFT(VLOOKUP(K3442,'TCon08 al 2019-02-26'!$A$1:$H$68,6,0),6)</f>
        <v>#N/A</v>
      </c>
      <c r="C3442" s="66" t="e">
        <f t="shared" si="233"/>
        <v>#N/A</v>
      </c>
      <c r="D3442" s="66" t="e">
        <f>VLOOKUP(K3442,'TCon08 al 2019-02-26'!$A$1:$H$68,8,0)</f>
        <v>#N/A</v>
      </c>
      <c r="E3442" s="221">
        <f t="shared" si="234"/>
        <v>1900</v>
      </c>
      <c r="F3442" s="66">
        <f t="shared" si="231"/>
        <v>0</v>
      </c>
      <c r="G3442" s="10" t="str">
        <f t="shared" si="232"/>
        <v>19000</v>
      </c>
      <c r="H3442" s="227"/>
      <c r="I3442" s="227"/>
      <c r="J3442" s="228"/>
      <c r="K3442" s="227"/>
      <c r="L3442" s="227"/>
      <c r="M3442" s="229"/>
      <c r="N3442" s="581"/>
      <c r="O3442" s="227"/>
      <c r="P3442" s="581"/>
      <c r="Q3442" s="227"/>
      <c r="R3442" s="227"/>
      <c r="S3442" s="227"/>
      <c r="T3442" s="227"/>
      <c r="U3442" s="227"/>
      <c r="V3442" s="227"/>
      <c r="W3442" s="227"/>
      <c r="X3442" s="227"/>
      <c r="Y3442" s="227"/>
      <c r="Z3442" s="227"/>
      <c r="AA3442" s="227"/>
      <c r="AB3442" s="227"/>
      <c r="AC3442" s="227"/>
    </row>
    <row r="3443" spans="2:29">
      <c r="B3443" s="66" t="e">
        <f>LEFT(VLOOKUP(K3443,'TCon08 al 2019-02-26'!$A$1:$H$68,6,0),6)</f>
        <v>#N/A</v>
      </c>
      <c r="C3443" s="66" t="e">
        <f t="shared" si="233"/>
        <v>#N/A</v>
      </c>
      <c r="D3443" s="66" t="e">
        <f>VLOOKUP(K3443,'TCon08 al 2019-02-26'!$A$1:$H$68,8,0)</f>
        <v>#N/A</v>
      </c>
      <c r="E3443" s="221">
        <f t="shared" si="234"/>
        <v>1900</v>
      </c>
      <c r="F3443" s="66">
        <f t="shared" si="231"/>
        <v>0</v>
      </c>
      <c r="G3443" s="10" t="str">
        <f t="shared" si="232"/>
        <v>19000</v>
      </c>
      <c r="H3443" s="227"/>
      <c r="I3443" s="227"/>
      <c r="J3443" s="228"/>
      <c r="K3443" s="227"/>
      <c r="L3443" s="227"/>
      <c r="M3443" s="229"/>
      <c r="N3443" s="581"/>
      <c r="O3443" s="227"/>
      <c r="P3443" s="581"/>
      <c r="Q3443" s="227"/>
      <c r="R3443" s="227"/>
      <c r="S3443" s="227"/>
      <c r="T3443" s="227"/>
      <c r="U3443" s="227"/>
      <c r="V3443" s="227"/>
      <c r="W3443" s="227"/>
      <c r="X3443" s="227"/>
      <c r="Y3443" s="227"/>
      <c r="Z3443" s="227"/>
      <c r="AA3443" s="227"/>
      <c r="AB3443" s="227"/>
      <c r="AC3443" s="227"/>
    </row>
    <row r="3444" spans="2:29">
      <c r="B3444" s="66" t="e">
        <f>LEFT(VLOOKUP(K3444,'TCon08 al 2019-02-26'!$A$1:$H$68,6,0),6)</f>
        <v>#N/A</v>
      </c>
      <c r="C3444" s="66" t="e">
        <f t="shared" si="233"/>
        <v>#N/A</v>
      </c>
      <c r="D3444" s="66" t="e">
        <f>VLOOKUP(K3444,'TCon08 al 2019-02-26'!$A$1:$H$68,8,0)</f>
        <v>#N/A</v>
      </c>
      <c r="E3444" s="221">
        <f t="shared" si="234"/>
        <v>1900</v>
      </c>
      <c r="F3444" s="66">
        <f t="shared" si="231"/>
        <v>0</v>
      </c>
      <c r="G3444" s="10" t="str">
        <f t="shared" si="232"/>
        <v>19000</v>
      </c>
      <c r="H3444" s="227"/>
      <c r="I3444" s="227"/>
      <c r="J3444" s="228"/>
      <c r="K3444" s="227"/>
      <c r="L3444" s="227"/>
      <c r="M3444" s="229"/>
      <c r="N3444" s="581"/>
      <c r="O3444" s="227"/>
      <c r="P3444" s="581"/>
      <c r="Q3444" s="227"/>
      <c r="R3444" s="227"/>
      <c r="S3444" s="227"/>
      <c r="T3444" s="227"/>
      <c r="U3444" s="227"/>
      <c r="V3444" s="227"/>
      <c r="W3444" s="227"/>
      <c r="X3444" s="227"/>
      <c r="Y3444" s="227"/>
      <c r="Z3444" s="227"/>
      <c r="AA3444" s="227"/>
      <c r="AB3444" s="227"/>
      <c r="AC3444" s="227"/>
    </row>
    <row r="3445" spans="2:29">
      <c r="B3445" s="66" t="e">
        <f>LEFT(VLOOKUP(K3445,'TCon08 al 2019-02-26'!$A$1:$H$68,6,0),6)</f>
        <v>#N/A</v>
      </c>
      <c r="C3445" s="66" t="e">
        <f t="shared" si="233"/>
        <v>#N/A</v>
      </c>
      <c r="D3445" s="66" t="e">
        <f>VLOOKUP(K3445,'TCon08 al 2019-02-26'!$A$1:$H$68,8,0)</f>
        <v>#N/A</v>
      </c>
      <c r="E3445" s="221">
        <f t="shared" si="234"/>
        <v>1900</v>
      </c>
      <c r="F3445" s="66">
        <f t="shared" si="231"/>
        <v>0</v>
      </c>
      <c r="G3445" s="10" t="str">
        <f t="shared" si="232"/>
        <v>19000</v>
      </c>
      <c r="H3445" s="227"/>
      <c r="I3445" s="227"/>
      <c r="J3445" s="228"/>
      <c r="K3445" s="227"/>
      <c r="L3445" s="227"/>
      <c r="M3445" s="229"/>
      <c r="N3445" s="581"/>
      <c r="O3445" s="227"/>
      <c r="P3445" s="581"/>
      <c r="Q3445" s="227"/>
      <c r="R3445" s="227"/>
      <c r="S3445" s="227"/>
      <c r="T3445" s="227"/>
      <c r="U3445" s="227"/>
      <c r="V3445" s="227"/>
      <c r="W3445" s="227"/>
      <c r="X3445" s="227"/>
      <c r="Y3445" s="227"/>
      <c r="Z3445" s="227"/>
      <c r="AA3445" s="227"/>
      <c r="AB3445" s="227"/>
      <c r="AC3445" s="227"/>
    </row>
    <row r="3446" spans="2:29">
      <c r="B3446" s="66" t="e">
        <f>LEFT(VLOOKUP(K3446,'TCon08 al 2019-02-26'!$A$1:$H$68,6,0),6)</f>
        <v>#N/A</v>
      </c>
      <c r="C3446" s="66" t="e">
        <f t="shared" si="233"/>
        <v>#N/A</v>
      </c>
      <c r="D3446" s="66" t="e">
        <f>VLOOKUP(K3446,'TCon08 al 2019-02-26'!$A$1:$H$68,8,0)</f>
        <v>#N/A</v>
      </c>
      <c r="E3446" s="221">
        <f t="shared" si="234"/>
        <v>1900</v>
      </c>
      <c r="F3446" s="66">
        <f t="shared" si="231"/>
        <v>0</v>
      </c>
      <c r="G3446" s="10" t="str">
        <f t="shared" si="232"/>
        <v>19000</v>
      </c>
      <c r="H3446" s="227"/>
      <c r="I3446" s="227"/>
      <c r="J3446" s="228"/>
      <c r="K3446" s="227"/>
      <c r="L3446" s="227"/>
      <c r="M3446" s="229"/>
      <c r="N3446" s="581"/>
      <c r="O3446" s="227"/>
      <c r="P3446" s="581"/>
      <c r="Q3446" s="227"/>
      <c r="R3446" s="227"/>
      <c r="S3446" s="227"/>
      <c r="T3446" s="227"/>
      <c r="U3446" s="227"/>
      <c r="V3446" s="227"/>
      <c r="W3446" s="227"/>
      <c r="X3446" s="227"/>
      <c r="Y3446" s="227"/>
      <c r="Z3446" s="227"/>
      <c r="AA3446" s="227"/>
      <c r="AB3446" s="227"/>
      <c r="AC3446" s="227"/>
    </row>
    <row r="3447" spans="2:29">
      <c r="B3447" s="66" t="e">
        <f>LEFT(VLOOKUP(K3447,'TCon08 al 2019-02-26'!$A$1:$H$68,6,0),6)</f>
        <v>#N/A</v>
      </c>
      <c r="C3447" s="66" t="e">
        <f t="shared" si="233"/>
        <v>#N/A</v>
      </c>
      <c r="D3447" s="66" t="e">
        <f>VLOOKUP(K3447,'TCon08 al 2019-02-26'!$A$1:$H$68,8,0)</f>
        <v>#N/A</v>
      </c>
      <c r="E3447" s="221">
        <f t="shared" si="234"/>
        <v>1900</v>
      </c>
      <c r="F3447" s="66">
        <f t="shared" si="231"/>
        <v>0</v>
      </c>
      <c r="G3447" s="10" t="str">
        <f t="shared" si="232"/>
        <v>19000</v>
      </c>
      <c r="H3447" s="227"/>
      <c r="I3447" s="227"/>
      <c r="J3447" s="228"/>
      <c r="K3447" s="227"/>
      <c r="L3447" s="227"/>
      <c r="M3447" s="229"/>
      <c r="N3447" s="581"/>
      <c r="O3447" s="227"/>
      <c r="P3447" s="581"/>
      <c r="Q3447" s="227"/>
      <c r="R3447" s="227"/>
      <c r="S3447" s="227"/>
      <c r="T3447" s="227"/>
      <c r="U3447" s="227"/>
      <c r="V3447" s="227"/>
      <c r="W3447" s="227"/>
      <c r="X3447" s="227"/>
      <c r="Y3447" s="227"/>
      <c r="Z3447" s="227"/>
      <c r="AA3447" s="227"/>
      <c r="AB3447" s="227"/>
      <c r="AC3447" s="227"/>
    </row>
    <row r="3448" spans="2:29">
      <c r="B3448" s="66" t="e">
        <f>LEFT(VLOOKUP(K3448,'TCon08 al 2019-02-26'!$A$1:$H$68,6,0),6)</f>
        <v>#N/A</v>
      </c>
      <c r="C3448" s="66" t="e">
        <f t="shared" si="233"/>
        <v>#N/A</v>
      </c>
      <c r="D3448" s="66" t="e">
        <f>VLOOKUP(K3448,'TCon08 al 2019-02-26'!$A$1:$H$68,8,0)</f>
        <v>#N/A</v>
      </c>
      <c r="E3448" s="221">
        <f t="shared" si="234"/>
        <v>1900</v>
      </c>
      <c r="F3448" s="66">
        <f t="shared" si="231"/>
        <v>0</v>
      </c>
      <c r="G3448" s="10" t="str">
        <f t="shared" si="232"/>
        <v>19000</v>
      </c>
      <c r="H3448" s="227"/>
      <c r="I3448" s="227"/>
      <c r="J3448" s="228"/>
      <c r="K3448" s="227"/>
      <c r="L3448" s="227"/>
      <c r="M3448" s="229"/>
      <c r="N3448" s="581"/>
      <c r="O3448" s="227"/>
      <c r="P3448" s="581"/>
      <c r="Q3448" s="227"/>
      <c r="R3448" s="227"/>
      <c r="S3448" s="227"/>
      <c r="T3448" s="227"/>
      <c r="U3448" s="227"/>
      <c r="V3448" s="227"/>
      <c r="W3448" s="227"/>
      <c r="X3448" s="227"/>
      <c r="Y3448" s="227"/>
      <c r="Z3448" s="227"/>
      <c r="AA3448" s="227"/>
      <c r="AB3448" s="227"/>
      <c r="AC3448" s="227"/>
    </row>
    <row r="3449" spans="2:29">
      <c r="B3449" s="66" t="e">
        <f>LEFT(VLOOKUP(K3449,'TCon08 al 2019-02-26'!$A$1:$H$68,6,0),6)</f>
        <v>#N/A</v>
      </c>
      <c r="C3449" s="66" t="e">
        <f t="shared" si="233"/>
        <v>#N/A</v>
      </c>
      <c r="D3449" s="66" t="e">
        <f>VLOOKUP(K3449,'TCon08 al 2019-02-26'!$A$1:$H$68,8,0)</f>
        <v>#N/A</v>
      </c>
      <c r="E3449" s="221">
        <f t="shared" si="234"/>
        <v>1900</v>
      </c>
      <c r="F3449" s="66">
        <f t="shared" si="231"/>
        <v>0</v>
      </c>
      <c r="G3449" s="10" t="str">
        <f t="shared" si="232"/>
        <v>19000</v>
      </c>
      <c r="H3449" s="227"/>
      <c r="I3449" s="227"/>
      <c r="J3449" s="228"/>
      <c r="K3449" s="227"/>
      <c r="L3449" s="227"/>
      <c r="M3449" s="229"/>
      <c r="N3449" s="581"/>
      <c r="O3449" s="227"/>
      <c r="P3449" s="581"/>
      <c r="Q3449" s="227"/>
      <c r="R3449" s="227"/>
      <c r="S3449" s="227"/>
      <c r="T3449" s="227"/>
      <c r="U3449" s="227"/>
      <c r="V3449" s="227"/>
      <c r="W3449" s="227"/>
      <c r="X3449" s="227"/>
      <c r="Y3449" s="227"/>
      <c r="Z3449" s="227"/>
      <c r="AA3449" s="227"/>
      <c r="AB3449" s="227"/>
      <c r="AC3449" s="227"/>
    </row>
    <row r="3450" spans="2:29">
      <c r="B3450" s="66" t="e">
        <f>LEFT(VLOOKUP(K3450,'TCon08 al 2019-02-26'!$A$1:$H$68,6,0),6)</f>
        <v>#N/A</v>
      </c>
      <c r="C3450" s="66" t="e">
        <f t="shared" si="233"/>
        <v>#N/A</v>
      </c>
      <c r="D3450" s="66" t="e">
        <f>VLOOKUP(K3450,'TCon08 al 2019-02-26'!$A$1:$H$68,8,0)</f>
        <v>#N/A</v>
      </c>
      <c r="E3450" s="221">
        <f t="shared" si="234"/>
        <v>1900</v>
      </c>
      <c r="F3450" s="66">
        <f t="shared" si="231"/>
        <v>0</v>
      </c>
      <c r="G3450" s="10" t="str">
        <f t="shared" si="232"/>
        <v>19000</v>
      </c>
      <c r="H3450" s="227"/>
      <c r="I3450" s="227"/>
      <c r="J3450" s="228"/>
      <c r="K3450" s="227"/>
      <c r="L3450" s="227"/>
      <c r="M3450" s="229"/>
      <c r="N3450" s="581"/>
      <c r="O3450" s="227"/>
      <c r="P3450" s="581"/>
      <c r="Q3450" s="227"/>
      <c r="R3450" s="227"/>
      <c r="S3450" s="227"/>
      <c r="T3450" s="227"/>
      <c r="U3450" s="227"/>
      <c r="V3450" s="227"/>
      <c r="W3450" s="227"/>
      <c r="X3450" s="227"/>
      <c r="Y3450" s="227"/>
      <c r="Z3450" s="227"/>
      <c r="AA3450" s="227"/>
      <c r="AB3450" s="227"/>
      <c r="AC3450" s="227"/>
    </row>
    <row r="3451" spans="2:29">
      <c r="B3451" s="66" t="e">
        <f>LEFT(VLOOKUP(K3451,'TCon08 al 2019-02-26'!$A$1:$H$68,6,0),6)</f>
        <v>#N/A</v>
      </c>
      <c r="C3451" s="66" t="e">
        <f t="shared" si="233"/>
        <v>#N/A</v>
      </c>
      <c r="D3451" s="66" t="e">
        <f>VLOOKUP(K3451,'TCon08 al 2019-02-26'!$A$1:$H$68,8,0)</f>
        <v>#N/A</v>
      </c>
      <c r="E3451" s="221">
        <f t="shared" si="234"/>
        <v>1900</v>
      </c>
      <c r="F3451" s="66">
        <f t="shared" si="231"/>
        <v>0</v>
      </c>
      <c r="G3451" s="10" t="str">
        <f t="shared" si="232"/>
        <v>19000</v>
      </c>
      <c r="H3451" s="227"/>
      <c r="I3451" s="227"/>
      <c r="J3451" s="228"/>
      <c r="K3451" s="227"/>
      <c r="L3451" s="227"/>
      <c r="M3451" s="229"/>
      <c r="N3451" s="581"/>
      <c r="O3451" s="227"/>
      <c r="P3451" s="581"/>
      <c r="Q3451" s="227"/>
      <c r="R3451" s="227"/>
      <c r="S3451" s="227"/>
      <c r="T3451" s="227"/>
      <c r="U3451" s="227"/>
      <c r="V3451" s="227"/>
      <c r="W3451" s="227"/>
      <c r="X3451" s="227"/>
      <c r="Y3451" s="227"/>
      <c r="Z3451" s="227"/>
      <c r="AA3451" s="227"/>
      <c r="AB3451" s="227"/>
      <c r="AC3451" s="227"/>
    </row>
    <row r="3452" spans="2:29">
      <c r="B3452" s="66" t="e">
        <f>LEFT(VLOOKUP(K3452,'TCon08 al 2019-02-26'!$A$1:$H$68,6,0),6)</f>
        <v>#N/A</v>
      </c>
      <c r="C3452" s="66" t="e">
        <f t="shared" si="233"/>
        <v>#N/A</v>
      </c>
      <c r="D3452" s="66" t="e">
        <f>VLOOKUP(K3452,'TCon08 al 2019-02-26'!$A$1:$H$68,8,0)</f>
        <v>#N/A</v>
      </c>
      <c r="E3452" s="221">
        <f t="shared" si="234"/>
        <v>1900</v>
      </c>
      <c r="F3452" s="66">
        <f t="shared" si="231"/>
        <v>0</v>
      </c>
      <c r="G3452" s="10" t="str">
        <f t="shared" si="232"/>
        <v>19000</v>
      </c>
      <c r="H3452" s="227"/>
      <c r="I3452" s="227"/>
      <c r="J3452" s="228"/>
      <c r="K3452" s="227"/>
      <c r="L3452" s="227"/>
      <c r="M3452" s="229"/>
      <c r="N3452" s="581"/>
      <c r="O3452" s="227"/>
      <c r="P3452" s="581"/>
      <c r="Q3452" s="227"/>
      <c r="R3452" s="227"/>
      <c r="S3452" s="227"/>
      <c r="T3452" s="227"/>
      <c r="U3452" s="227"/>
      <c r="V3452" s="227"/>
      <c r="W3452" s="227"/>
      <c r="X3452" s="227"/>
      <c r="Y3452" s="227"/>
      <c r="Z3452" s="227"/>
      <c r="AA3452" s="227"/>
      <c r="AB3452" s="227"/>
      <c r="AC3452" s="227"/>
    </row>
    <row r="3453" spans="2:29">
      <c r="B3453" s="66" t="e">
        <f>LEFT(VLOOKUP(K3453,'TCon08 al 2019-02-26'!$A$1:$H$68,6,0),6)</f>
        <v>#N/A</v>
      </c>
      <c r="C3453" s="66" t="e">
        <f t="shared" si="233"/>
        <v>#N/A</v>
      </c>
      <c r="D3453" s="66" t="e">
        <f>VLOOKUP(K3453,'TCon08 al 2019-02-26'!$A$1:$H$68,8,0)</f>
        <v>#N/A</v>
      </c>
      <c r="E3453" s="221">
        <f t="shared" si="234"/>
        <v>1900</v>
      </c>
      <c r="F3453" s="66">
        <f t="shared" si="231"/>
        <v>0</v>
      </c>
      <c r="G3453" s="10" t="str">
        <f t="shared" si="232"/>
        <v>19000</v>
      </c>
      <c r="H3453" s="227"/>
      <c r="I3453" s="227"/>
      <c r="J3453" s="228"/>
      <c r="K3453" s="227"/>
      <c r="L3453" s="227"/>
      <c r="M3453" s="229"/>
      <c r="N3453" s="581"/>
      <c r="O3453" s="227"/>
      <c r="P3453" s="581"/>
      <c r="Q3453" s="227"/>
      <c r="R3453" s="227"/>
      <c r="S3453" s="227"/>
      <c r="T3453" s="227"/>
      <c r="U3453" s="227"/>
      <c r="V3453" s="227"/>
      <c r="W3453" s="227"/>
      <c r="X3453" s="227"/>
      <c r="Y3453" s="227"/>
      <c r="Z3453" s="227"/>
      <c r="AA3453" s="227"/>
      <c r="AB3453" s="227"/>
      <c r="AC3453" s="227"/>
    </row>
    <row r="3454" spans="2:29">
      <c r="B3454" s="66" t="e">
        <f>LEFT(VLOOKUP(K3454,'TCon08 al 2019-02-26'!$A$1:$H$68,6,0),6)</f>
        <v>#N/A</v>
      </c>
      <c r="C3454" s="66" t="e">
        <f t="shared" si="233"/>
        <v>#N/A</v>
      </c>
      <c r="D3454" s="66" t="e">
        <f>VLOOKUP(K3454,'TCon08 al 2019-02-26'!$A$1:$H$68,8,0)</f>
        <v>#N/A</v>
      </c>
      <c r="E3454" s="221">
        <f t="shared" si="234"/>
        <v>1900</v>
      </c>
      <c r="F3454" s="66">
        <f t="shared" si="231"/>
        <v>0</v>
      </c>
      <c r="G3454" s="10" t="str">
        <f t="shared" si="232"/>
        <v>19000</v>
      </c>
      <c r="H3454" s="227"/>
      <c r="I3454" s="227"/>
      <c r="J3454" s="228"/>
      <c r="K3454" s="227"/>
      <c r="L3454" s="227"/>
      <c r="M3454" s="229"/>
      <c r="N3454" s="581"/>
      <c r="O3454" s="227"/>
      <c r="P3454" s="581"/>
      <c r="Q3454" s="227"/>
      <c r="R3454" s="227"/>
      <c r="S3454" s="227"/>
      <c r="T3454" s="227"/>
      <c r="U3454" s="227"/>
      <c r="V3454" s="227"/>
      <c r="W3454" s="227"/>
      <c r="X3454" s="227"/>
      <c r="Y3454" s="227"/>
      <c r="Z3454" s="227"/>
      <c r="AA3454" s="227"/>
      <c r="AB3454" s="227"/>
      <c r="AC3454" s="227"/>
    </row>
    <row r="3455" spans="2:29">
      <c r="B3455" s="66" t="e">
        <f>LEFT(VLOOKUP(K3455,'TCon08 al 2019-02-26'!$A$1:$H$68,6,0),6)</f>
        <v>#N/A</v>
      </c>
      <c r="C3455" s="66" t="e">
        <f t="shared" si="233"/>
        <v>#N/A</v>
      </c>
      <c r="D3455" s="66" t="e">
        <f>VLOOKUP(K3455,'TCon08 al 2019-02-26'!$A$1:$H$68,8,0)</f>
        <v>#N/A</v>
      </c>
      <c r="E3455" s="221">
        <f t="shared" si="234"/>
        <v>1900</v>
      </c>
      <c r="F3455" s="66">
        <f t="shared" si="231"/>
        <v>0</v>
      </c>
      <c r="G3455" s="10" t="str">
        <f t="shared" si="232"/>
        <v>19000</v>
      </c>
      <c r="H3455" s="227"/>
      <c r="I3455" s="227"/>
      <c r="J3455" s="228"/>
      <c r="K3455" s="227"/>
      <c r="L3455" s="227"/>
      <c r="M3455" s="229"/>
      <c r="N3455" s="581"/>
      <c r="O3455" s="227"/>
      <c r="P3455" s="581"/>
      <c r="Q3455" s="227"/>
      <c r="R3455" s="227"/>
      <c r="S3455" s="227"/>
      <c r="T3455" s="227"/>
      <c r="U3455" s="227"/>
      <c r="V3455" s="227"/>
      <c r="W3455" s="227"/>
      <c r="X3455" s="227"/>
      <c r="Y3455" s="227"/>
      <c r="Z3455" s="227"/>
      <c r="AA3455" s="227"/>
      <c r="AB3455" s="227"/>
      <c r="AC3455" s="227"/>
    </row>
    <row r="3456" spans="2:29">
      <c r="B3456" s="66" t="e">
        <f>LEFT(VLOOKUP(K3456,'TCon08 al 2019-02-26'!$A$1:$H$68,6,0),6)</f>
        <v>#N/A</v>
      </c>
      <c r="C3456" s="66" t="e">
        <f t="shared" si="233"/>
        <v>#N/A</v>
      </c>
      <c r="D3456" s="66" t="e">
        <f>VLOOKUP(K3456,'TCon08 al 2019-02-26'!$A$1:$H$68,8,0)</f>
        <v>#N/A</v>
      </c>
      <c r="E3456" s="221">
        <f t="shared" si="234"/>
        <v>1900</v>
      </c>
      <c r="F3456" s="66">
        <f t="shared" si="231"/>
        <v>0</v>
      </c>
      <c r="G3456" s="10" t="str">
        <f t="shared" si="232"/>
        <v>19000</v>
      </c>
      <c r="H3456" s="227"/>
      <c r="I3456" s="227"/>
      <c r="J3456" s="228"/>
      <c r="K3456" s="227"/>
      <c r="L3456" s="227"/>
      <c r="M3456" s="229"/>
      <c r="N3456" s="581"/>
      <c r="O3456" s="227"/>
      <c r="P3456" s="581"/>
      <c r="Q3456" s="227"/>
      <c r="R3456" s="227"/>
      <c r="S3456" s="227"/>
      <c r="T3456" s="227"/>
      <c r="U3456" s="227"/>
      <c r="V3456" s="227"/>
      <c r="W3456" s="227"/>
      <c r="X3456" s="227"/>
      <c r="Y3456" s="227"/>
      <c r="Z3456" s="227"/>
      <c r="AA3456" s="227"/>
      <c r="AB3456" s="227"/>
      <c r="AC3456" s="227"/>
    </row>
    <row r="3457" spans="2:29">
      <c r="B3457" s="66" t="e">
        <f>LEFT(VLOOKUP(K3457,'TCon08 al 2019-02-26'!$A$1:$H$68,6,0),6)</f>
        <v>#N/A</v>
      </c>
      <c r="C3457" s="66" t="e">
        <f t="shared" si="233"/>
        <v>#N/A</v>
      </c>
      <c r="D3457" s="66" t="e">
        <f>VLOOKUP(K3457,'TCon08 al 2019-02-26'!$A$1:$H$68,8,0)</f>
        <v>#N/A</v>
      </c>
      <c r="E3457" s="221">
        <f t="shared" si="234"/>
        <v>1900</v>
      </c>
      <c r="F3457" s="66">
        <f t="shared" si="231"/>
        <v>0</v>
      </c>
      <c r="G3457" s="10" t="str">
        <f t="shared" si="232"/>
        <v>19000</v>
      </c>
      <c r="H3457" s="227"/>
      <c r="I3457" s="227"/>
      <c r="J3457" s="228"/>
      <c r="K3457" s="227"/>
      <c r="L3457" s="227"/>
      <c r="M3457" s="229"/>
      <c r="N3457" s="581"/>
      <c r="O3457" s="227"/>
      <c r="P3457" s="581"/>
      <c r="Q3457" s="227"/>
      <c r="R3457" s="227"/>
      <c r="S3457" s="227"/>
      <c r="T3457" s="227"/>
      <c r="U3457" s="227"/>
      <c r="V3457" s="227"/>
      <c r="W3457" s="227"/>
      <c r="X3457" s="227"/>
      <c r="Y3457" s="227"/>
      <c r="Z3457" s="227"/>
      <c r="AA3457" s="227"/>
      <c r="AB3457" s="227"/>
      <c r="AC3457" s="227"/>
    </row>
    <row r="3458" spans="2:29">
      <c r="B3458" s="66" t="e">
        <f>LEFT(VLOOKUP(K3458,'TCon08 al 2019-02-26'!$A$1:$H$68,6,0),6)</f>
        <v>#N/A</v>
      </c>
      <c r="C3458" s="66" t="e">
        <f t="shared" si="233"/>
        <v>#N/A</v>
      </c>
      <c r="D3458" s="66" t="e">
        <f>VLOOKUP(K3458,'TCon08 al 2019-02-26'!$A$1:$H$68,8,0)</f>
        <v>#N/A</v>
      </c>
      <c r="E3458" s="221">
        <f t="shared" si="234"/>
        <v>1900</v>
      </c>
      <c r="F3458" s="66">
        <f t="shared" si="231"/>
        <v>0</v>
      </c>
      <c r="G3458" s="10" t="str">
        <f t="shared" si="232"/>
        <v>19000</v>
      </c>
      <c r="H3458" s="227"/>
      <c r="I3458" s="227"/>
      <c r="J3458" s="228"/>
      <c r="K3458" s="227"/>
      <c r="L3458" s="227"/>
      <c r="M3458" s="229"/>
      <c r="N3458" s="581"/>
      <c r="O3458" s="227"/>
      <c r="P3458" s="581"/>
      <c r="Q3458" s="227"/>
      <c r="R3458" s="227"/>
      <c r="S3458" s="227"/>
      <c r="T3458" s="227"/>
      <c r="U3458" s="227"/>
      <c r="V3458" s="227"/>
      <c r="W3458" s="227"/>
      <c r="X3458" s="227"/>
      <c r="Y3458" s="227"/>
      <c r="Z3458" s="227"/>
      <c r="AA3458" s="227"/>
      <c r="AB3458" s="227"/>
      <c r="AC3458" s="227"/>
    </row>
    <row r="3459" spans="2:29">
      <c r="B3459" s="66" t="e">
        <f>LEFT(VLOOKUP(K3459,'TCon08 al 2019-02-26'!$A$1:$H$68,6,0),6)</f>
        <v>#N/A</v>
      </c>
      <c r="C3459" s="66" t="e">
        <f t="shared" si="233"/>
        <v>#N/A</v>
      </c>
      <c r="D3459" s="66" t="e">
        <f>VLOOKUP(K3459,'TCon08 al 2019-02-26'!$A$1:$H$68,8,0)</f>
        <v>#N/A</v>
      </c>
      <c r="E3459" s="221">
        <f t="shared" si="234"/>
        <v>1900</v>
      </c>
      <c r="F3459" s="66">
        <f t="shared" si="231"/>
        <v>0</v>
      </c>
      <c r="G3459" s="10" t="str">
        <f t="shared" si="232"/>
        <v>19000</v>
      </c>
      <c r="H3459" s="227"/>
      <c r="I3459" s="227"/>
      <c r="J3459" s="228"/>
      <c r="K3459" s="227"/>
      <c r="L3459" s="227"/>
      <c r="M3459" s="229"/>
      <c r="N3459" s="581"/>
      <c r="O3459" s="227"/>
      <c r="P3459" s="581"/>
      <c r="Q3459" s="227"/>
      <c r="R3459" s="227"/>
      <c r="S3459" s="227"/>
      <c r="T3459" s="227"/>
      <c r="U3459" s="227"/>
      <c r="V3459" s="227"/>
      <c r="W3459" s="227"/>
      <c r="X3459" s="227"/>
      <c r="Y3459" s="227"/>
      <c r="Z3459" s="227"/>
      <c r="AA3459" s="227"/>
      <c r="AB3459" s="227"/>
      <c r="AC3459" s="227"/>
    </row>
    <row r="3460" spans="2:29">
      <c r="B3460" s="66" t="e">
        <f>LEFT(VLOOKUP(K3460,'TCon08 al 2019-02-26'!$A$1:$H$68,6,0),6)</f>
        <v>#N/A</v>
      </c>
      <c r="C3460" s="66" t="e">
        <f t="shared" si="233"/>
        <v>#N/A</v>
      </c>
      <c r="D3460" s="66" t="e">
        <f>VLOOKUP(K3460,'TCon08 al 2019-02-26'!$A$1:$H$68,8,0)</f>
        <v>#N/A</v>
      </c>
      <c r="E3460" s="221">
        <f t="shared" si="234"/>
        <v>1900</v>
      </c>
      <c r="F3460" s="66">
        <f t="shared" si="231"/>
        <v>0</v>
      </c>
      <c r="G3460" s="10" t="str">
        <f t="shared" si="232"/>
        <v>19000</v>
      </c>
      <c r="H3460" s="227"/>
      <c r="I3460" s="227"/>
      <c r="J3460" s="228"/>
      <c r="K3460" s="227"/>
      <c r="L3460" s="227"/>
      <c r="M3460" s="229"/>
      <c r="N3460" s="581"/>
      <c r="O3460" s="227"/>
      <c r="P3460" s="581"/>
      <c r="Q3460" s="227"/>
      <c r="R3460" s="227"/>
      <c r="S3460" s="227"/>
      <c r="T3460" s="227"/>
      <c r="U3460" s="227"/>
      <c r="V3460" s="227"/>
      <c r="W3460" s="227"/>
      <c r="X3460" s="227"/>
      <c r="Y3460" s="227"/>
      <c r="Z3460" s="227"/>
      <c r="AA3460" s="227"/>
      <c r="AB3460" s="227"/>
      <c r="AC3460" s="227"/>
    </row>
    <row r="3461" spans="2:29">
      <c r="B3461" s="66" t="e">
        <f>LEFT(VLOOKUP(K3461,'TCon08 al 2019-02-26'!$A$1:$H$68,6,0),6)</f>
        <v>#N/A</v>
      </c>
      <c r="C3461" s="66" t="e">
        <f t="shared" si="233"/>
        <v>#N/A</v>
      </c>
      <c r="D3461" s="66" t="e">
        <f>VLOOKUP(K3461,'TCon08 al 2019-02-26'!$A$1:$H$68,8,0)</f>
        <v>#N/A</v>
      </c>
      <c r="E3461" s="221">
        <f t="shared" si="234"/>
        <v>1900</v>
      </c>
      <c r="F3461" s="66">
        <f t="shared" ref="F3461:F3524" si="235">+IF(J3461=0,0,MONTH(J3461))</f>
        <v>0</v>
      </c>
      <c r="G3461" s="10" t="str">
        <f t="shared" ref="G3461:G3524" si="236">+E3461&amp;F3461</f>
        <v>19000</v>
      </c>
      <c r="H3461" s="227"/>
      <c r="I3461" s="227"/>
      <c r="J3461" s="228"/>
      <c r="K3461" s="227"/>
      <c r="L3461" s="227"/>
      <c r="M3461" s="229"/>
      <c r="N3461" s="581"/>
      <c r="O3461" s="227"/>
      <c r="P3461" s="581"/>
      <c r="Q3461" s="227"/>
      <c r="R3461" s="227"/>
      <c r="S3461" s="227"/>
      <c r="T3461" s="227"/>
      <c r="U3461" s="227"/>
      <c r="V3461" s="227"/>
      <c r="W3461" s="227"/>
      <c r="X3461" s="227"/>
      <c r="Y3461" s="227"/>
      <c r="Z3461" s="227"/>
      <c r="AA3461" s="227"/>
      <c r="AB3461" s="227"/>
      <c r="AC3461" s="227"/>
    </row>
    <row r="3462" spans="2:29">
      <c r="B3462" s="66" t="e">
        <f>LEFT(VLOOKUP(K3462,'TCon08 al 2019-02-26'!$A$1:$H$68,6,0),6)</f>
        <v>#N/A</v>
      </c>
      <c r="C3462" s="66" t="e">
        <f t="shared" si="233"/>
        <v>#N/A</v>
      </c>
      <c r="D3462" s="66" t="e">
        <f>VLOOKUP(K3462,'TCon08 al 2019-02-26'!$A$1:$H$68,8,0)</f>
        <v>#N/A</v>
      </c>
      <c r="E3462" s="221">
        <f t="shared" si="234"/>
        <v>1900</v>
      </c>
      <c r="F3462" s="66">
        <f t="shared" si="235"/>
        <v>0</v>
      </c>
      <c r="G3462" s="10" t="str">
        <f t="shared" si="236"/>
        <v>19000</v>
      </c>
      <c r="H3462" s="227"/>
      <c r="I3462" s="227"/>
      <c r="J3462" s="228"/>
      <c r="K3462" s="227"/>
      <c r="L3462" s="227"/>
      <c r="M3462" s="229"/>
      <c r="N3462" s="581"/>
      <c r="O3462" s="227"/>
      <c r="P3462" s="581"/>
      <c r="Q3462" s="227"/>
      <c r="R3462" s="227"/>
      <c r="S3462" s="227"/>
      <c r="T3462" s="227"/>
      <c r="U3462" s="227"/>
      <c r="V3462" s="227"/>
      <c r="W3462" s="227"/>
      <c r="X3462" s="227"/>
      <c r="Y3462" s="227"/>
      <c r="Z3462" s="227"/>
      <c r="AA3462" s="227"/>
      <c r="AB3462" s="227"/>
      <c r="AC3462" s="227"/>
    </row>
    <row r="3463" spans="2:29">
      <c r="B3463" s="66" t="e">
        <f>LEFT(VLOOKUP(K3463,'TCon08 al 2019-02-26'!$A$1:$H$68,6,0),6)</f>
        <v>#N/A</v>
      </c>
      <c r="C3463" s="66" t="e">
        <f t="shared" si="233"/>
        <v>#N/A</v>
      </c>
      <c r="D3463" s="66" t="e">
        <f>VLOOKUP(K3463,'TCon08 al 2019-02-26'!$A$1:$H$68,8,0)</f>
        <v>#N/A</v>
      </c>
      <c r="E3463" s="221">
        <f t="shared" si="234"/>
        <v>1900</v>
      </c>
      <c r="F3463" s="66">
        <f t="shared" si="235"/>
        <v>0</v>
      </c>
      <c r="G3463" s="10" t="str">
        <f t="shared" si="236"/>
        <v>19000</v>
      </c>
      <c r="H3463" s="227"/>
      <c r="I3463" s="227"/>
      <c r="J3463" s="228"/>
      <c r="K3463" s="227"/>
      <c r="L3463" s="227"/>
      <c r="M3463" s="229"/>
      <c r="N3463" s="581"/>
      <c r="O3463" s="227"/>
      <c r="P3463" s="581"/>
      <c r="Q3463" s="227"/>
      <c r="R3463" s="227"/>
      <c r="S3463" s="227"/>
      <c r="T3463" s="227"/>
      <c r="U3463" s="227"/>
      <c r="V3463" s="227"/>
      <c r="W3463" s="227"/>
      <c r="X3463" s="227"/>
      <c r="Y3463" s="227"/>
      <c r="Z3463" s="227"/>
      <c r="AA3463" s="227"/>
      <c r="AB3463" s="227"/>
      <c r="AC3463" s="227"/>
    </row>
    <row r="3464" spans="2:29">
      <c r="B3464" s="66" t="e">
        <f>LEFT(VLOOKUP(K3464,'TCon08 al 2019-02-26'!$A$1:$H$68,6,0),6)</f>
        <v>#N/A</v>
      </c>
      <c r="C3464" s="66" t="e">
        <f t="shared" si="233"/>
        <v>#N/A</v>
      </c>
      <c r="D3464" s="66" t="e">
        <f>VLOOKUP(K3464,'TCon08 al 2019-02-26'!$A$1:$H$68,8,0)</f>
        <v>#N/A</v>
      </c>
      <c r="E3464" s="221">
        <f t="shared" si="234"/>
        <v>1900</v>
      </c>
      <c r="F3464" s="66">
        <f t="shared" si="235"/>
        <v>0</v>
      </c>
      <c r="G3464" s="10" t="str">
        <f t="shared" si="236"/>
        <v>19000</v>
      </c>
      <c r="H3464" s="227"/>
      <c r="I3464" s="227"/>
      <c r="J3464" s="228"/>
      <c r="K3464" s="227"/>
      <c r="L3464" s="227"/>
      <c r="M3464" s="229"/>
      <c r="N3464" s="581"/>
      <c r="O3464" s="227"/>
      <c r="P3464" s="581"/>
      <c r="Q3464" s="227"/>
      <c r="R3464" s="227"/>
      <c r="S3464" s="227"/>
      <c r="T3464" s="227"/>
      <c r="U3464" s="227"/>
      <c r="V3464" s="227"/>
      <c r="W3464" s="227"/>
      <c r="X3464" s="227"/>
      <c r="Y3464" s="227"/>
      <c r="Z3464" s="227"/>
      <c r="AA3464" s="227"/>
      <c r="AB3464" s="227"/>
      <c r="AC3464" s="227"/>
    </row>
    <row r="3465" spans="2:29">
      <c r="B3465" s="66" t="e">
        <f>LEFT(VLOOKUP(K3465,'TCon08 al 2019-02-26'!$A$1:$H$68,6,0),6)</f>
        <v>#N/A</v>
      </c>
      <c r="C3465" s="66" t="e">
        <f t="shared" si="233"/>
        <v>#N/A</v>
      </c>
      <c r="D3465" s="66" t="e">
        <f>VLOOKUP(K3465,'TCon08 al 2019-02-26'!$A$1:$H$68,8,0)</f>
        <v>#N/A</v>
      </c>
      <c r="E3465" s="221">
        <f t="shared" si="234"/>
        <v>1900</v>
      </c>
      <c r="F3465" s="66">
        <f t="shared" si="235"/>
        <v>0</v>
      </c>
      <c r="G3465" s="10" t="str">
        <f t="shared" si="236"/>
        <v>19000</v>
      </c>
      <c r="H3465" s="227"/>
      <c r="I3465" s="227"/>
      <c r="J3465" s="228"/>
      <c r="K3465" s="227"/>
      <c r="L3465" s="227"/>
      <c r="M3465" s="229"/>
      <c r="N3465" s="581"/>
      <c r="O3465" s="227"/>
      <c r="P3465" s="581"/>
      <c r="Q3465" s="227"/>
      <c r="R3465" s="227"/>
      <c r="S3465" s="227"/>
      <c r="T3465" s="227"/>
      <c r="U3465" s="227"/>
      <c r="V3465" s="227"/>
      <c r="W3465" s="227"/>
      <c r="X3465" s="227"/>
      <c r="Y3465" s="227"/>
      <c r="Z3465" s="227"/>
      <c r="AA3465" s="227"/>
      <c r="AB3465" s="227"/>
      <c r="AC3465" s="227"/>
    </row>
    <row r="3466" spans="2:29">
      <c r="B3466" s="66" t="e">
        <f>LEFT(VLOOKUP(K3466,'TCon08 al 2019-02-26'!$A$1:$H$68,6,0),6)</f>
        <v>#N/A</v>
      </c>
      <c r="C3466" s="66" t="e">
        <f t="shared" si="233"/>
        <v>#N/A</v>
      </c>
      <c r="D3466" s="66" t="e">
        <f>VLOOKUP(K3466,'TCon08 al 2019-02-26'!$A$1:$H$68,8,0)</f>
        <v>#N/A</v>
      </c>
      <c r="E3466" s="221">
        <f t="shared" si="234"/>
        <v>1900</v>
      </c>
      <c r="F3466" s="66">
        <f t="shared" si="235"/>
        <v>0</v>
      </c>
      <c r="G3466" s="10" t="str">
        <f t="shared" si="236"/>
        <v>19000</v>
      </c>
      <c r="H3466" s="227"/>
      <c r="I3466" s="227"/>
      <c r="J3466" s="228"/>
      <c r="K3466" s="227"/>
      <c r="L3466" s="227"/>
      <c r="M3466" s="229"/>
      <c r="N3466" s="581"/>
      <c r="O3466" s="227"/>
      <c r="P3466" s="581"/>
      <c r="Q3466" s="227"/>
      <c r="R3466" s="227"/>
      <c r="S3466" s="227"/>
      <c r="T3466" s="227"/>
      <c r="U3466" s="227"/>
      <c r="V3466" s="227"/>
      <c r="W3466" s="227"/>
      <c r="X3466" s="227"/>
      <c r="Y3466" s="227"/>
      <c r="Z3466" s="227"/>
      <c r="AA3466" s="227"/>
      <c r="AB3466" s="227"/>
      <c r="AC3466" s="227"/>
    </row>
    <row r="3467" spans="2:29">
      <c r="B3467" s="66" t="e">
        <f>LEFT(VLOOKUP(K3467,'TCon08 al 2019-02-26'!$A$1:$H$68,6,0),6)</f>
        <v>#N/A</v>
      </c>
      <c r="C3467" s="66" t="e">
        <f t="shared" si="233"/>
        <v>#N/A</v>
      </c>
      <c r="D3467" s="66" t="e">
        <f>VLOOKUP(K3467,'TCon08 al 2019-02-26'!$A$1:$H$68,8,0)</f>
        <v>#N/A</v>
      </c>
      <c r="E3467" s="221">
        <f t="shared" si="234"/>
        <v>1900</v>
      </c>
      <c r="F3467" s="66">
        <f t="shared" si="235"/>
        <v>0</v>
      </c>
      <c r="G3467" s="10" t="str">
        <f t="shared" si="236"/>
        <v>19000</v>
      </c>
      <c r="H3467" s="227"/>
      <c r="I3467" s="227"/>
      <c r="J3467" s="228"/>
      <c r="K3467" s="227"/>
      <c r="L3467" s="227"/>
      <c r="M3467" s="229"/>
      <c r="N3467" s="581"/>
      <c r="O3467" s="227"/>
      <c r="P3467" s="581"/>
      <c r="Q3467" s="227"/>
      <c r="R3467" s="227"/>
      <c r="S3467" s="227"/>
      <c r="T3467" s="227"/>
      <c r="U3467" s="227"/>
      <c r="V3467" s="227"/>
      <c r="W3467" s="227"/>
      <c r="X3467" s="227"/>
      <c r="Y3467" s="227"/>
      <c r="Z3467" s="227"/>
      <c r="AA3467" s="227"/>
      <c r="AB3467" s="227"/>
      <c r="AC3467" s="227"/>
    </row>
    <row r="3468" spans="2:29">
      <c r="B3468" s="66" t="e">
        <f>LEFT(VLOOKUP(K3468,'TCon08 al 2019-02-26'!$A$1:$H$68,6,0),6)</f>
        <v>#N/A</v>
      </c>
      <c r="C3468" s="66" t="e">
        <f t="shared" si="233"/>
        <v>#N/A</v>
      </c>
      <c r="D3468" s="66" t="e">
        <f>VLOOKUP(K3468,'TCon08 al 2019-02-26'!$A$1:$H$68,8,0)</f>
        <v>#N/A</v>
      </c>
      <c r="E3468" s="221">
        <f t="shared" si="234"/>
        <v>1900</v>
      </c>
      <c r="F3468" s="66">
        <f t="shared" si="235"/>
        <v>0</v>
      </c>
      <c r="G3468" s="10" t="str">
        <f t="shared" si="236"/>
        <v>19000</v>
      </c>
      <c r="H3468" s="227"/>
      <c r="I3468" s="227"/>
      <c r="J3468" s="228"/>
      <c r="K3468" s="227"/>
      <c r="L3468" s="227"/>
      <c r="M3468" s="229"/>
      <c r="N3468" s="581"/>
      <c r="O3468" s="227"/>
      <c r="P3468" s="581"/>
      <c r="Q3468" s="227"/>
      <c r="R3468" s="227"/>
      <c r="S3468" s="227"/>
      <c r="T3468" s="227"/>
      <c r="U3468" s="227"/>
      <c r="V3468" s="227"/>
      <c r="W3468" s="227"/>
      <c r="X3468" s="227"/>
      <c r="Y3468" s="227"/>
      <c r="Z3468" s="227"/>
      <c r="AA3468" s="227"/>
      <c r="AB3468" s="227"/>
      <c r="AC3468" s="227"/>
    </row>
    <row r="3469" spans="2:29">
      <c r="B3469" s="66" t="e">
        <f>LEFT(VLOOKUP(K3469,'TCon08 al 2019-02-26'!$A$1:$H$68,6,0),6)</f>
        <v>#N/A</v>
      </c>
      <c r="C3469" s="66" t="e">
        <f t="shared" si="233"/>
        <v>#N/A</v>
      </c>
      <c r="D3469" s="66" t="e">
        <f>VLOOKUP(K3469,'TCon08 al 2019-02-26'!$A$1:$H$68,8,0)</f>
        <v>#N/A</v>
      </c>
      <c r="E3469" s="221">
        <f t="shared" si="234"/>
        <v>1900</v>
      </c>
      <c r="F3469" s="66">
        <f t="shared" si="235"/>
        <v>0</v>
      </c>
      <c r="G3469" s="10" t="str">
        <f t="shared" si="236"/>
        <v>19000</v>
      </c>
      <c r="H3469" s="227"/>
      <c r="I3469" s="227"/>
      <c r="J3469" s="228"/>
      <c r="K3469" s="227"/>
      <c r="L3469" s="227"/>
      <c r="M3469" s="229"/>
      <c r="N3469" s="581"/>
      <c r="O3469" s="227"/>
      <c r="P3469" s="581"/>
      <c r="Q3469" s="227"/>
      <c r="R3469" s="227"/>
      <c r="S3469" s="227"/>
      <c r="T3469" s="227"/>
      <c r="U3469" s="227"/>
      <c r="V3469" s="227"/>
      <c r="W3469" s="227"/>
      <c r="X3469" s="227"/>
      <c r="Y3469" s="227"/>
      <c r="Z3469" s="227"/>
      <c r="AA3469" s="227"/>
      <c r="AB3469" s="227"/>
      <c r="AC3469" s="227"/>
    </row>
    <row r="3470" spans="2:29">
      <c r="B3470" s="66" t="e">
        <f>LEFT(VLOOKUP(K3470,'TCon08 al 2019-02-26'!$A$1:$H$68,6,0),6)</f>
        <v>#N/A</v>
      </c>
      <c r="C3470" s="66" t="e">
        <f t="shared" si="233"/>
        <v>#N/A</v>
      </c>
      <c r="D3470" s="66" t="e">
        <f>VLOOKUP(K3470,'TCon08 al 2019-02-26'!$A$1:$H$68,8,0)</f>
        <v>#N/A</v>
      </c>
      <c r="E3470" s="221">
        <f t="shared" si="234"/>
        <v>1900</v>
      </c>
      <c r="F3470" s="66">
        <f t="shared" si="235"/>
        <v>0</v>
      </c>
      <c r="G3470" s="10" t="str">
        <f t="shared" si="236"/>
        <v>19000</v>
      </c>
      <c r="H3470" s="227"/>
      <c r="I3470" s="227"/>
      <c r="J3470" s="228"/>
      <c r="K3470" s="227"/>
      <c r="L3470" s="227"/>
      <c r="M3470" s="229"/>
      <c r="N3470" s="581"/>
      <c r="O3470" s="227"/>
      <c r="P3470" s="581"/>
      <c r="Q3470" s="227"/>
      <c r="R3470" s="227"/>
      <c r="S3470" s="227"/>
      <c r="T3470" s="227"/>
      <c r="U3470" s="227"/>
      <c r="V3470" s="227"/>
      <c r="W3470" s="227"/>
      <c r="X3470" s="227"/>
      <c r="Y3470" s="227"/>
      <c r="Z3470" s="227"/>
      <c r="AA3470" s="227"/>
      <c r="AB3470" s="227"/>
      <c r="AC3470" s="227"/>
    </row>
    <row r="3471" spans="2:29">
      <c r="B3471" s="66" t="e">
        <f>LEFT(VLOOKUP(K3471,'TCon08 al 2019-02-26'!$A$1:$H$68,6,0),6)</f>
        <v>#N/A</v>
      </c>
      <c r="C3471" s="66" t="e">
        <f t="shared" si="233"/>
        <v>#N/A</v>
      </c>
      <c r="D3471" s="66" t="e">
        <f>VLOOKUP(K3471,'TCon08 al 2019-02-26'!$A$1:$H$68,8,0)</f>
        <v>#N/A</v>
      </c>
      <c r="E3471" s="221">
        <f t="shared" si="234"/>
        <v>1900</v>
      </c>
      <c r="F3471" s="66">
        <f t="shared" si="235"/>
        <v>0</v>
      </c>
      <c r="G3471" s="10" t="str">
        <f t="shared" si="236"/>
        <v>19000</v>
      </c>
      <c r="H3471" s="227"/>
      <c r="I3471" s="227"/>
      <c r="J3471" s="228"/>
      <c r="K3471" s="227"/>
      <c r="L3471" s="227"/>
      <c r="M3471" s="229"/>
      <c r="N3471" s="581"/>
      <c r="O3471" s="227"/>
      <c r="P3471" s="581"/>
      <c r="Q3471" s="227"/>
      <c r="R3471" s="227"/>
      <c r="S3471" s="227"/>
      <c r="T3471" s="227"/>
      <c r="U3471" s="227"/>
      <c r="V3471" s="227"/>
      <c r="W3471" s="227"/>
      <c r="X3471" s="227"/>
      <c r="Y3471" s="227"/>
      <c r="Z3471" s="227"/>
      <c r="AA3471" s="227"/>
      <c r="AB3471" s="227"/>
      <c r="AC3471" s="227"/>
    </row>
    <row r="3472" spans="2:29">
      <c r="B3472" s="66" t="e">
        <f>LEFT(VLOOKUP(K3472,'TCon08 al 2019-02-26'!$A$1:$H$68,6,0),6)</f>
        <v>#N/A</v>
      </c>
      <c r="C3472" s="66" t="e">
        <f t="shared" si="233"/>
        <v>#N/A</v>
      </c>
      <c r="D3472" s="66" t="e">
        <f>VLOOKUP(K3472,'TCon08 al 2019-02-26'!$A$1:$H$68,8,0)</f>
        <v>#N/A</v>
      </c>
      <c r="E3472" s="221">
        <f t="shared" si="234"/>
        <v>1900</v>
      </c>
      <c r="F3472" s="66">
        <f t="shared" si="235"/>
        <v>0</v>
      </c>
      <c r="G3472" s="10" t="str">
        <f t="shared" si="236"/>
        <v>19000</v>
      </c>
      <c r="H3472" s="227"/>
      <c r="I3472" s="227"/>
      <c r="J3472" s="228"/>
      <c r="K3472" s="227"/>
      <c r="L3472" s="227"/>
      <c r="M3472" s="229"/>
      <c r="N3472" s="581"/>
      <c r="O3472" s="227"/>
      <c r="P3472" s="581"/>
      <c r="Q3472" s="227"/>
      <c r="R3472" s="227"/>
      <c r="S3472" s="227"/>
      <c r="T3472" s="227"/>
      <c r="U3472" s="227"/>
      <c r="V3472" s="227"/>
      <c r="W3472" s="227"/>
      <c r="X3472" s="227"/>
      <c r="Y3472" s="227"/>
      <c r="Z3472" s="227"/>
      <c r="AA3472" s="227"/>
      <c r="AB3472" s="227"/>
      <c r="AC3472" s="227"/>
    </row>
    <row r="3473" spans="2:29">
      <c r="B3473" s="66" t="e">
        <f>LEFT(VLOOKUP(K3473,'TCon08 al 2019-02-26'!$A$1:$H$68,6,0),6)</f>
        <v>#N/A</v>
      </c>
      <c r="C3473" s="66" t="e">
        <f t="shared" si="233"/>
        <v>#N/A</v>
      </c>
      <c r="D3473" s="66" t="e">
        <f>VLOOKUP(K3473,'TCon08 al 2019-02-26'!$A$1:$H$68,8,0)</f>
        <v>#N/A</v>
      </c>
      <c r="E3473" s="221">
        <f t="shared" si="234"/>
        <v>1900</v>
      </c>
      <c r="F3473" s="66">
        <f t="shared" si="235"/>
        <v>0</v>
      </c>
      <c r="G3473" s="10" t="str">
        <f t="shared" si="236"/>
        <v>19000</v>
      </c>
      <c r="H3473" s="227"/>
      <c r="I3473" s="227"/>
      <c r="J3473" s="228"/>
      <c r="K3473" s="227"/>
      <c r="L3473" s="227"/>
      <c r="M3473" s="229"/>
      <c r="N3473" s="581"/>
      <c r="O3473" s="227"/>
      <c r="P3473" s="581"/>
      <c r="Q3473" s="227"/>
      <c r="R3473" s="227"/>
      <c r="S3473" s="227"/>
      <c r="T3473" s="227"/>
      <c r="U3473" s="227"/>
      <c r="V3473" s="227"/>
      <c r="W3473" s="227"/>
      <c r="X3473" s="227"/>
      <c r="Y3473" s="227"/>
      <c r="Z3473" s="227"/>
      <c r="AA3473" s="227"/>
      <c r="AB3473" s="227"/>
      <c r="AC3473" s="227"/>
    </row>
    <row r="3474" spans="2:29">
      <c r="B3474" s="66" t="e">
        <f>LEFT(VLOOKUP(K3474,'TCon08 al 2019-02-26'!$A$1:$H$68,6,0),6)</f>
        <v>#N/A</v>
      </c>
      <c r="C3474" s="66" t="e">
        <f t="shared" si="233"/>
        <v>#N/A</v>
      </c>
      <c r="D3474" s="66" t="e">
        <f>VLOOKUP(K3474,'TCon08 al 2019-02-26'!$A$1:$H$68,8,0)</f>
        <v>#N/A</v>
      </c>
      <c r="E3474" s="221">
        <f t="shared" si="234"/>
        <v>1900</v>
      </c>
      <c r="F3474" s="66">
        <f t="shared" si="235"/>
        <v>0</v>
      </c>
      <c r="G3474" s="10" t="str">
        <f t="shared" si="236"/>
        <v>19000</v>
      </c>
      <c r="H3474" s="227"/>
      <c r="I3474" s="227"/>
      <c r="J3474" s="228"/>
      <c r="K3474" s="227"/>
      <c r="L3474" s="227"/>
      <c r="M3474" s="229"/>
      <c r="N3474" s="581"/>
      <c r="O3474" s="227"/>
      <c r="P3474" s="581"/>
      <c r="Q3474" s="227"/>
      <c r="R3474" s="227"/>
      <c r="S3474" s="227"/>
      <c r="T3474" s="227"/>
      <c r="U3474" s="227"/>
      <c r="V3474" s="227"/>
      <c r="W3474" s="227"/>
      <c r="X3474" s="227"/>
      <c r="Y3474" s="227"/>
      <c r="Z3474" s="227"/>
      <c r="AA3474" s="227"/>
      <c r="AB3474" s="227"/>
      <c r="AC3474" s="227"/>
    </row>
    <row r="3475" spans="2:29">
      <c r="B3475" s="66" t="e">
        <f>LEFT(VLOOKUP(K3475,'TCon08 al 2019-02-26'!$A$1:$H$68,6,0),6)</f>
        <v>#N/A</v>
      </c>
      <c r="C3475" s="66" t="e">
        <f t="shared" si="233"/>
        <v>#N/A</v>
      </c>
      <c r="D3475" s="66" t="e">
        <f>VLOOKUP(K3475,'TCon08 al 2019-02-26'!$A$1:$H$68,8,0)</f>
        <v>#N/A</v>
      </c>
      <c r="E3475" s="221">
        <f t="shared" si="234"/>
        <v>1900</v>
      </c>
      <c r="F3475" s="66">
        <f t="shared" si="235"/>
        <v>0</v>
      </c>
      <c r="G3475" s="10" t="str">
        <f t="shared" si="236"/>
        <v>19000</v>
      </c>
      <c r="H3475" s="227"/>
      <c r="I3475" s="227"/>
      <c r="J3475" s="228"/>
      <c r="K3475" s="227"/>
      <c r="L3475" s="227"/>
      <c r="M3475" s="229"/>
      <c r="N3475" s="581"/>
      <c r="O3475" s="227"/>
      <c r="P3475" s="581"/>
      <c r="Q3475" s="227"/>
      <c r="R3475" s="227"/>
      <c r="S3475" s="227"/>
      <c r="T3475" s="227"/>
      <c r="U3475" s="227"/>
      <c r="V3475" s="227"/>
      <c r="W3475" s="227"/>
      <c r="X3475" s="227"/>
      <c r="Y3475" s="227"/>
      <c r="Z3475" s="227"/>
      <c r="AA3475" s="227"/>
      <c r="AB3475" s="227"/>
      <c r="AC3475" s="227"/>
    </row>
    <row r="3476" spans="2:29">
      <c r="B3476" s="66" t="e">
        <f>LEFT(VLOOKUP(K3476,'TCon08 al 2019-02-26'!$A$1:$H$68,6,0),6)</f>
        <v>#N/A</v>
      </c>
      <c r="C3476" s="66" t="e">
        <f t="shared" si="233"/>
        <v>#N/A</v>
      </c>
      <c r="D3476" s="66" t="e">
        <f>VLOOKUP(K3476,'TCon08 al 2019-02-26'!$A$1:$H$68,8,0)</f>
        <v>#N/A</v>
      </c>
      <c r="E3476" s="221">
        <f t="shared" si="234"/>
        <v>1900</v>
      </c>
      <c r="F3476" s="66">
        <f t="shared" si="235"/>
        <v>0</v>
      </c>
      <c r="G3476" s="10" t="str">
        <f t="shared" si="236"/>
        <v>19000</v>
      </c>
      <c r="H3476" s="227"/>
      <c r="I3476" s="227"/>
      <c r="J3476" s="228"/>
      <c r="K3476" s="227"/>
      <c r="L3476" s="227"/>
      <c r="M3476" s="229"/>
      <c r="N3476" s="581"/>
      <c r="O3476" s="227"/>
      <c r="P3476" s="581"/>
      <c r="Q3476" s="227"/>
      <c r="R3476" s="227"/>
      <c r="S3476" s="227"/>
      <c r="T3476" s="227"/>
      <c r="U3476" s="227"/>
      <c r="V3476" s="227"/>
      <c r="W3476" s="227"/>
      <c r="X3476" s="227"/>
      <c r="Y3476" s="227"/>
      <c r="Z3476" s="227"/>
      <c r="AA3476" s="227"/>
      <c r="AB3476" s="227"/>
      <c r="AC3476" s="227"/>
    </row>
    <row r="3477" spans="2:29">
      <c r="B3477" s="66" t="e">
        <f>LEFT(VLOOKUP(K3477,'TCon08 al 2019-02-26'!$A$1:$H$68,6,0),6)</f>
        <v>#N/A</v>
      </c>
      <c r="C3477" s="66" t="e">
        <f t="shared" ref="C3477:C3540" si="237">CONCATENATE(MID(B3477,1,1),".",MID(B3477,2,1),".",MID(B3477,3,2),".",MID(B3477,5,2))</f>
        <v>#N/A</v>
      </c>
      <c r="D3477" s="66" t="e">
        <f>VLOOKUP(K3477,'TCon08 al 2019-02-26'!$A$1:$H$68,8,0)</f>
        <v>#N/A</v>
      </c>
      <c r="E3477" s="221">
        <f t="shared" ref="E3477:E3540" si="238">YEAR(J3477)</f>
        <v>1900</v>
      </c>
      <c r="F3477" s="66">
        <f t="shared" si="235"/>
        <v>0</v>
      </c>
      <c r="G3477" s="10" t="str">
        <f t="shared" si="236"/>
        <v>19000</v>
      </c>
      <c r="H3477" s="227"/>
      <c r="I3477" s="227"/>
      <c r="J3477" s="228"/>
      <c r="K3477" s="227"/>
      <c r="L3477" s="227"/>
      <c r="M3477" s="229"/>
      <c r="N3477" s="581"/>
      <c r="O3477" s="227"/>
      <c r="P3477" s="581"/>
      <c r="Q3477" s="227"/>
      <c r="R3477" s="227"/>
      <c r="S3477" s="227"/>
      <c r="T3477" s="227"/>
      <c r="U3477" s="227"/>
      <c r="V3477" s="227"/>
      <c r="W3477" s="227"/>
      <c r="X3477" s="227"/>
      <c r="Y3477" s="227"/>
      <c r="Z3477" s="227"/>
      <c r="AA3477" s="227"/>
      <c r="AB3477" s="227"/>
      <c r="AC3477" s="227"/>
    </row>
    <row r="3478" spans="2:29">
      <c r="B3478" s="66" t="e">
        <f>LEFT(VLOOKUP(K3478,'TCon08 al 2019-02-26'!$A$1:$H$68,6,0),6)</f>
        <v>#N/A</v>
      </c>
      <c r="C3478" s="66" t="e">
        <f t="shared" si="237"/>
        <v>#N/A</v>
      </c>
      <c r="D3478" s="66" t="e">
        <f>VLOOKUP(K3478,'TCon08 al 2019-02-26'!$A$1:$H$68,8,0)</f>
        <v>#N/A</v>
      </c>
      <c r="E3478" s="221">
        <f t="shared" si="238"/>
        <v>1900</v>
      </c>
      <c r="F3478" s="66">
        <f t="shared" si="235"/>
        <v>0</v>
      </c>
      <c r="G3478" s="10" t="str">
        <f t="shared" si="236"/>
        <v>19000</v>
      </c>
      <c r="H3478" s="227"/>
      <c r="I3478" s="227"/>
      <c r="J3478" s="228"/>
      <c r="K3478" s="227"/>
      <c r="L3478" s="227"/>
      <c r="M3478" s="229"/>
      <c r="N3478" s="581"/>
      <c r="O3478" s="227"/>
      <c r="P3478" s="581"/>
      <c r="Q3478" s="227"/>
      <c r="R3478" s="227"/>
      <c r="S3478" s="227"/>
      <c r="T3478" s="227"/>
      <c r="U3478" s="227"/>
      <c r="V3478" s="227"/>
      <c r="W3478" s="227"/>
      <c r="X3478" s="227"/>
      <c r="Y3478" s="227"/>
      <c r="Z3478" s="227"/>
      <c r="AA3478" s="227"/>
      <c r="AB3478" s="227"/>
      <c r="AC3478" s="227"/>
    </row>
    <row r="3479" spans="2:29">
      <c r="B3479" s="66" t="e">
        <f>LEFT(VLOOKUP(K3479,'TCon08 al 2019-02-26'!$A$1:$H$68,6,0),6)</f>
        <v>#N/A</v>
      </c>
      <c r="C3479" s="66" t="e">
        <f t="shared" si="237"/>
        <v>#N/A</v>
      </c>
      <c r="D3479" s="66" t="e">
        <f>VLOOKUP(K3479,'TCon08 al 2019-02-26'!$A$1:$H$68,8,0)</f>
        <v>#N/A</v>
      </c>
      <c r="E3479" s="221">
        <f t="shared" si="238"/>
        <v>1900</v>
      </c>
      <c r="F3479" s="66">
        <f t="shared" si="235"/>
        <v>0</v>
      </c>
      <c r="G3479" s="10" t="str">
        <f t="shared" si="236"/>
        <v>19000</v>
      </c>
      <c r="H3479" s="227"/>
      <c r="I3479" s="227"/>
      <c r="J3479" s="228"/>
      <c r="K3479" s="227"/>
      <c r="L3479" s="227"/>
      <c r="M3479" s="229"/>
      <c r="N3479" s="581"/>
      <c r="O3479" s="227"/>
      <c r="P3479" s="581"/>
      <c r="Q3479" s="227"/>
      <c r="R3479" s="227"/>
      <c r="S3479" s="227"/>
      <c r="T3479" s="227"/>
      <c r="U3479" s="227"/>
      <c r="V3479" s="227"/>
      <c r="W3479" s="227"/>
      <c r="X3479" s="227"/>
      <c r="Y3479" s="227"/>
      <c r="Z3479" s="227"/>
      <c r="AA3479" s="227"/>
      <c r="AB3479" s="227"/>
      <c r="AC3479" s="227"/>
    </row>
    <row r="3480" spans="2:29">
      <c r="B3480" s="66" t="e">
        <f>LEFT(VLOOKUP(K3480,'TCon08 al 2019-02-26'!$A$1:$H$68,6,0),6)</f>
        <v>#N/A</v>
      </c>
      <c r="C3480" s="66" t="e">
        <f t="shared" si="237"/>
        <v>#N/A</v>
      </c>
      <c r="D3480" s="66" t="e">
        <f>VLOOKUP(K3480,'TCon08 al 2019-02-26'!$A$1:$H$68,8,0)</f>
        <v>#N/A</v>
      </c>
      <c r="E3480" s="221">
        <f t="shared" si="238"/>
        <v>1900</v>
      </c>
      <c r="F3480" s="66">
        <f t="shared" si="235"/>
        <v>0</v>
      </c>
      <c r="G3480" s="10" t="str">
        <f t="shared" si="236"/>
        <v>19000</v>
      </c>
      <c r="H3480" s="227"/>
      <c r="I3480" s="227"/>
      <c r="J3480" s="228"/>
      <c r="K3480" s="227"/>
      <c r="L3480" s="227"/>
      <c r="M3480" s="229"/>
      <c r="N3480" s="581"/>
      <c r="O3480" s="227"/>
      <c r="P3480" s="581"/>
      <c r="Q3480" s="227"/>
      <c r="R3480" s="227"/>
      <c r="S3480" s="227"/>
      <c r="T3480" s="227"/>
      <c r="U3480" s="227"/>
      <c r="V3480" s="227"/>
      <c r="W3480" s="227"/>
      <c r="X3480" s="227"/>
      <c r="Y3480" s="227"/>
      <c r="Z3480" s="227"/>
      <c r="AA3480" s="227"/>
      <c r="AB3480" s="227"/>
      <c r="AC3480" s="227"/>
    </row>
    <row r="3481" spans="2:29">
      <c r="B3481" s="66" t="e">
        <f>LEFT(VLOOKUP(K3481,'TCon08 al 2019-02-26'!$A$1:$H$68,6,0),6)</f>
        <v>#N/A</v>
      </c>
      <c r="C3481" s="66" t="e">
        <f t="shared" si="237"/>
        <v>#N/A</v>
      </c>
      <c r="D3481" s="66" t="e">
        <f>VLOOKUP(K3481,'TCon08 al 2019-02-26'!$A$1:$H$68,8,0)</f>
        <v>#N/A</v>
      </c>
      <c r="E3481" s="221">
        <f t="shared" si="238"/>
        <v>1900</v>
      </c>
      <c r="F3481" s="66">
        <f t="shared" si="235"/>
        <v>0</v>
      </c>
      <c r="G3481" s="10" t="str">
        <f t="shared" si="236"/>
        <v>19000</v>
      </c>
      <c r="H3481" s="227"/>
      <c r="I3481" s="227"/>
      <c r="J3481" s="228"/>
      <c r="K3481" s="227"/>
      <c r="L3481" s="227"/>
      <c r="M3481" s="229"/>
      <c r="N3481" s="581"/>
      <c r="O3481" s="227"/>
      <c r="P3481" s="581"/>
      <c r="Q3481" s="227"/>
      <c r="R3481" s="227"/>
      <c r="S3481" s="227"/>
      <c r="T3481" s="227"/>
      <c r="U3481" s="227"/>
      <c r="V3481" s="227"/>
      <c r="W3481" s="227"/>
      <c r="X3481" s="227"/>
      <c r="Y3481" s="227"/>
      <c r="Z3481" s="227"/>
      <c r="AA3481" s="227"/>
      <c r="AB3481" s="227"/>
      <c r="AC3481" s="227"/>
    </row>
    <row r="3482" spans="2:29">
      <c r="B3482" s="66" t="e">
        <f>LEFT(VLOOKUP(K3482,'TCon08 al 2019-02-26'!$A$1:$H$68,6,0),6)</f>
        <v>#N/A</v>
      </c>
      <c r="C3482" s="66" t="e">
        <f t="shared" si="237"/>
        <v>#N/A</v>
      </c>
      <c r="D3482" s="66" t="e">
        <f>VLOOKUP(K3482,'TCon08 al 2019-02-26'!$A$1:$H$68,8,0)</f>
        <v>#N/A</v>
      </c>
      <c r="E3482" s="221">
        <f t="shared" si="238"/>
        <v>1900</v>
      </c>
      <c r="F3482" s="66">
        <f t="shared" si="235"/>
        <v>0</v>
      </c>
      <c r="G3482" s="10" t="str">
        <f t="shared" si="236"/>
        <v>19000</v>
      </c>
      <c r="H3482" s="227"/>
      <c r="I3482" s="227"/>
      <c r="J3482" s="228"/>
      <c r="K3482" s="227"/>
      <c r="L3482" s="227"/>
      <c r="M3482" s="229"/>
      <c r="N3482" s="581"/>
      <c r="O3482" s="227"/>
      <c r="P3482" s="581"/>
      <c r="Q3482" s="227"/>
      <c r="R3482" s="227"/>
      <c r="S3482" s="227"/>
      <c r="T3482" s="227"/>
      <c r="U3482" s="227"/>
      <c r="V3482" s="227"/>
      <c r="W3482" s="227"/>
      <c r="X3482" s="227"/>
      <c r="Y3482" s="227"/>
      <c r="Z3482" s="227"/>
      <c r="AA3482" s="227"/>
      <c r="AB3482" s="227"/>
      <c r="AC3482" s="227"/>
    </row>
    <row r="3483" spans="2:29">
      <c r="B3483" s="66" t="e">
        <f>LEFT(VLOOKUP(K3483,'TCon08 al 2019-02-26'!$A$1:$H$68,6,0),6)</f>
        <v>#N/A</v>
      </c>
      <c r="C3483" s="66" t="e">
        <f t="shared" si="237"/>
        <v>#N/A</v>
      </c>
      <c r="D3483" s="66" t="e">
        <f>VLOOKUP(K3483,'TCon08 al 2019-02-26'!$A$1:$H$68,8,0)</f>
        <v>#N/A</v>
      </c>
      <c r="E3483" s="221">
        <f t="shared" si="238"/>
        <v>1900</v>
      </c>
      <c r="F3483" s="66">
        <f t="shared" si="235"/>
        <v>0</v>
      </c>
      <c r="G3483" s="10" t="str">
        <f t="shared" si="236"/>
        <v>19000</v>
      </c>
      <c r="H3483" s="227"/>
      <c r="I3483" s="227"/>
      <c r="J3483" s="228"/>
      <c r="K3483" s="227"/>
      <c r="L3483" s="227"/>
      <c r="M3483" s="229"/>
      <c r="N3483" s="581"/>
      <c r="O3483" s="227"/>
      <c r="P3483" s="581"/>
      <c r="Q3483" s="227"/>
      <c r="R3483" s="227"/>
      <c r="S3483" s="227"/>
      <c r="T3483" s="227"/>
      <c r="U3483" s="227"/>
      <c r="V3483" s="227"/>
      <c r="W3483" s="227"/>
      <c r="X3483" s="227"/>
      <c r="Y3483" s="227"/>
      <c r="Z3483" s="227"/>
      <c r="AA3483" s="227"/>
      <c r="AB3483" s="227"/>
      <c r="AC3483" s="227"/>
    </row>
    <row r="3484" spans="2:29">
      <c r="B3484" s="66" t="e">
        <f>LEFT(VLOOKUP(K3484,'TCon08 al 2019-02-26'!$A$1:$H$68,6,0),6)</f>
        <v>#N/A</v>
      </c>
      <c r="C3484" s="66" t="e">
        <f t="shared" si="237"/>
        <v>#N/A</v>
      </c>
      <c r="D3484" s="66" t="e">
        <f>VLOOKUP(K3484,'TCon08 al 2019-02-26'!$A$1:$H$68,8,0)</f>
        <v>#N/A</v>
      </c>
      <c r="E3484" s="221">
        <f t="shared" si="238"/>
        <v>1900</v>
      </c>
      <c r="F3484" s="66">
        <f t="shared" si="235"/>
        <v>0</v>
      </c>
      <c r="G3484" s="10" t="str">
        <f t="shared" si="236"/>
        <v>19000</v>
      </c>
      <c r="H3484" s="227"/>
      <c r="I3484" s="227"/>
      <c r="J3484" s="228"/>
      <c r="K3484" s="227"/>
      <c r="L3484" s="227"/>
      <c r="M3484" s="229"/>
      <c r="N3484" s="581"/>
      <c r="O3484" s="227"/>
      <c r="P3484" s="581"/>
      <c r="Q3484" s="227"/>
      <c r="R3484" s="227"/>
      <c r="S3484" s="227"/>
      <c r="T3484" s="227"/>
      <c r="U3484" s="227"/>
      <c r="V3484" s="227"/>
      <c r="W3484" s="227"/>
      <c r="X3484" s="227"/>
      <c r="Y3484" s="227"/>
      <c r="Z3484" s="227"/>
      <c r="AA3484" s="227"/>
      <c r="AB3484" s="227"/>
      <c r="AC3484" s="227"/>
    </row>
    <row r="3485" spans="2:29">
      <c r="B3485" s="66" t="e">
        <f>LEFT(VLOOKUP(K3485,'TCon08 al 2019-02-26'!$A$1:$H$68,6,0),6)</f>
        <v>#N/A</v>
      </c>
      <c r="C3485" s="66" t="e">
        <f t="shared" si="237"/>
        <v>#N/A</v>
      </c>
      <c r="D3485" s="66" t="e">
        <f>VLOOKUP(K3485,'TCon08 al 2019-02-26'!$A$1:$H$68,8,0)</f>
        <v>#N/A</v>
      </c>
      <c r="E3485" s="221">
        <f t="shared" si="238"/>
        <v>1900</v>
      </c>
      <c r="F3485" s="66">
        <f t="shared" si="235"/>
        <v>0</v>
      </c>
      <c r="G3485" s="10" t="str">
        <f t="shared" si="236"/>
        <v>19000</v>
      </c>
      <c r="H3485" s="227"/>
      <c r="I3485" s="227"/>
      <c r="J3485" s="228"/>
      <c r="K3485" s="227"/>
      <c r="L3485" s="227"/>
      <c r="M3485" s="229"/>
      <c r="N3485" s="581"/>
      <c r="O3485" s="227"/>
      <c r="P3485" s="581"/>
      <c r="Q3485" s="227"/>
      <c r="R3485" s="227"/>
      <c r="S3485" s="227"/>
      <c r="T3485" s="227"/>
      <c r="U3485" s="227"/>
      <c r="V3485" s="227"/>
      <c r="W3485" s="227"/>
      <c r="X3485" s="227"/>
      <c r="Y3485" s="227"/>
      <c r="Z3485" s="227"/>
      <c r="AA3485" s="227"/>
      <c r="AB3485" s="227"/>
      <c r="AC3485" s="227"/>
    </row>
    <row r="3486" spans="2:29">
      <c r="B3486" s="66" t="e">
        <f>LEFT(VLOOKUP(K3486,'TCon08 al 2019-02-26'!$A$1:$H$68,6,0),6)</f>
        <v>#N/A</v>
      </c>
      <c r="C3486" s="66" t="e">
        <f t="shared" si="237"/>
        <v>#N/A</v>
      </c>
      <c r="D3486" s="66" t="e">
        <f>VLOOKUP(K3486,'TCon08 al 2019-02-26'!$A$1:$H$68,8,0)</f>
        <v>#N/A</v>
      </c>
      <c r="E3486" s="221">
        <f t="shared" si="238"/>
        <v>1900</v>
      </c>
      <c r="F3486" s="66">
        <f t="shared" si="235"/>
        <v>0</v>
      </c>
      <c r="G3486" s="10" t="str">
        <f t="shared" si="236"/>
        <v>19000</v>
      </c>
      <c r="H3486" s="227"/>
      <c r="I3486" s="227"/>
      <c r="J3486" s="228"/>
      <c r="K3486" s="227"/>
      <c r="L3486" s="227"/>
      <c r="M3486" s="229"/>
      <c r="N3486" s="581"/>
      <c r="O3486" s="227"/>
      <c r="P3486" s="581"/>
      <c r="Q3486" s="227"/>
      <c r="R3486" s="227"/>
      <c r="S3486" s="227"/>
      <c r="T3486" s="227"/>
      <c r="U3486" s="227"/>
      <c r="V3486" s="227"/>
      <c r="W3486" s="227"/>
      <c r="X3486" s="227"/>
      <c r="Y3486" s="227"/>
      <c r="Z3486" s="227"/>
      <c r="AA3486" s="227"/>
      <c r="AB3486" s="227"/>
      <c r="AC3486" s="227"/>
    </row>
    <row r="3487" spans="2:29">
      <c r="B3487" s="66" t="e">
        <f>LEFT(VLOOKUP(K3487,'TCon08 al 2019-02-26'!$A$1:$H$68,6,0),6)</f>
        <v>#N/A</v>
      </c>
      <c r="C3487" s="66" t="e">
        <f t="shared" si="237"/>
        <v>#N/A</v>
      </c>
      <c r="D3487" s="66" t="e">
        <f>VLOOKUP(K3487,'TCon08 al 2019-02-26'!$A$1:$H$68,8,0)</f>
        <v>#N/A</v>
      </c>
      <c r="E3487" s="221">
        <f t="shared" si="238"/>
        <v>1900</v>
      </c>
      <c r="F3487" s="66">
        <f t="shared" si="235"/>
        <v>0</v>
      </c>
      <c r="G3487" s="10" t="str">
        <f t="shared" si="236"/>
        <v>19000</v>
      </c>
      <c r="H3487" s="227"/>
      <c r="I3487" s="227"/>
      <c r="J3487" s="228"/>
      <c r="K3487" s="227"/>
      <c r="L3487" s="227"/>
      <c r="M3487" s="229"/>
      <c r="N3487" s="581"/>
      <c r="O3487" s="227"/>
      <c r="P3487" s="581"/>
      <c r="Q3487" s="227"/>
      <c r="R3487" s="227"/>
      <c r="S3487" s="227"/>
      <c r="T3487" s="227"/>
      <c r="U3487" s="227"/>
      <c r="V3487" s="227"/>
      <c r="W3487" s="227"/>
      <c r="X3487" s="227"/>
      <c r="Y3487" s="227"/>
      <c r="Z3487" s="227"/>
      <c r="AA3487" s="227"/>
      <c r="AB3487" s="227"/>
      <c r="AC3487" s="227"/>
    </row>
    <row r="3488" spans="2:29">
      <c r="B3488" s="66" t="e">
        <f>LEFT(VLOOKUP(K3488,'TCon08 al 2019-02-26'!$A$1:$H$68,6,0),6)</f>
        <v>#N/A</v>
      </c>
      <c r="C3488" s="66" t="e">
        <f t="shared" si="237"/>
        <v>#N/A</v>
      </c>
      <c r="D3488" s="66" t="e">
        <f>VLOOKUP(K3488,'TCon08 al 2019-02-26'!$A$1:$H$68,8,0)</f>
        <v>#N/A</v>
      </c>
      <c r="E3488" s="221">
        <f t="shared" si="238"/>
        <v>1900</v>
      </c>
      <c r="F3488" s="66">
        <f t="shared" si="235"/>
        <v>0</v>
      </c>
      <c r="G3488" s="10" t="str">
        <f t="shared" si="236"/>
        <v>19000</v>
      </c>
      <c r="H3488" s="227"/>
      <c r="I3488" s="227"/>
      <c r="J3488" s="228"/>
      <c r="K3488" s="227"/>
      <c r="L3488" s="227"/>
      <c r="M3488" s="229"/>
      <c r="N3488" s="581"/>
      <c r="O3488" s="227"/>
      <c r="P3488" s="581"/>
      <c r="Q3488" s="227"/>
      <c r="R3488" s="227"/>
      <c r="S3488" s="227"/>
      <c r="T3488" s="227"/>
      <c r="U3488" s="227"/>
      <c r="V3488" s="227"/>
      <c r="W3488" s="227"/>
      <c r="X3488" s="227"/>
      <c r="Y3488" s="227"/>
      <c r="Z3488" s="227"/>
      <c r="AA3488" s="227"/>
      <c r="AB3488" s="227"/>
      <c r="AC3488" s="227"/>
    </row>
    <row r="3489" spans="2:29">
      <c r="B3489" s="66" t="e">
        <f>LEFT(VLOOKUP(K3489,'TCon08 al 2019-02-26'!$A$1:$H$68,6,0),6)</f>
        <v>#N/A</v>
      </c>
      <c r="C3489" s="66" t="e">
        <f t="shared" si="237"/>
        <v>#N/A</v>
      </c>
      <c r="D3489" s="66" t="e">
        <f>VLOOKUP(K3489,'TCon08 al 2019-02-26'!$A$1:$H$68,8,0)</f>
        <v>#N/A</v>
      </c>
      <c r="E3489" s="221">
        <f t="shared" si="238"/>
        <v>1900</v>
      </c>
      <c r="F3489" s="66">
        <f t="shared" si="235"/>
        <v>0</v>
      </c>
      <c r="G3489" s="10" t="str">
        <f t="shared" si="236"/>
        <v>19000</v>
      </c>
      <c r="H3489" s="227"/>
      <c r="I3489" s="227"/>
      <c r="J3489" s="228"/>
      <c r="K3489" s="227"/>
      <c r="L3489" s="227"/>
      <c r="M3489" s="229"/>
      <c r="N3489" s="581"/>
      <c r="O3489" s="227"/>
      <c r="P3489" s="581"/>
      <c r="Q3489" s="227"/>
      <c r="R3489" s="227"/>
      <c r="S3489" s="227"/>
      <c r="T3489" s="227"/>
      <c r="U3489" s="227"/>
      <c r="V3489" s="227"/>
      <c r="W3489" s="227"/>
      <c r="X3489" s="227"/>
      <c r="Y3489" s="227"/>
      <c r="Z3489" s="227"/>
      <c r="AA3489" s="227"/>
      <c r="AB3489" s="227"/>
      <c r="AC3489" s="227"/>
    </row>
    <row r="3490" spans="2:29">
      <c r="B3490" s="66" t="e">
        <f>LEFT(VLOOKUP(K3490,'TCon08 al 2019-02-26'!$A$1:$H$68,6,0),6)</f>
        <v>#N/A</v>
      </c>
      <c r="C3490" s="66" t="e">
        <f t="shared" si="237"/>
        <v>#N/A</v>
      </c>
      <c r="D3490" s="66" t="e">
        <f>VLOOKUP(K3490,'TCon08 al 2019-02-26'!$A$1:$H$68,8,0)</f>
        <v>#N/A</v>
      </c>
      <c r="E3490" s="221">
        <f t="shared" si="238"/>
        <v>1900</v>
      </c>
      <c r="F3490" s="66">
        <f t="shared" si="235"/>
        <v>0</v>
      </c>
      <c r="G3490" s="10" t="str">
        <f t="shared" si="236"/>
        <v>19000</v>
      </c>
      <c r="H3490" s="227"/>
      <c r="I3490" s="227"/>
      <c r="J3490" s="228"/>
      <c r="K3490" s="227"/>
      <c r="L3490" s="227"/>
      <c r="M3490" s="229"/>
      <c r="N3490" s="581"/>
      <c r="O3490" s="227"/>
      <c r="P3490" s="581"/>
      <c r="Q3490" s="227"/>
      <c r="R3490" s="227"/>
      <c r="S3490" s="227"/>
      <c r="T3490" s="227"/>
      <c r="U3490" s="227"/>
      <c r="V3490" s="227"/>
      <c r="W3490" s="227"/>
      <c r="X3490" s="227"/>
      <c r="Y3490" s="227"/>
      <c r="Z3490" s="227"/>
      <c r="AA3490" s="227"/>
      <c r="AB3490" s="227"/>
      <c r="AC3490" s="227"/>
    </row>
    <row r="3491" spans="2:29">
      <c r="B3491" s="66" t="e">
        <f>LEFT(VLOOKUP(K3491,'TCon08 al 2019-02-26'!$A$1:$H$68,6,0),6)</f>
        <v>#N/A</v>
      </c>
      <c r="C3491" s="66" t="e">
        <f t="shared" si="237"/>
        <v>#N/A</v>
      </c>
      <c r="D3491" s="66" t="e">
        <f>VLOOKUP(K3491,'TCon08 al 2019-02-26'!$A$1:$H$68,8,0)</f>
        <v>#N/A</v>
      </c>
      <c r="E3491" s="221">
        <f t="shared" si="238"/>
        <v>1900</v>
      </c>
      <c r="F3491" s="66">
        <f t="shared" si="235"/>
        <v>0</v>
      </c>
      <c r="G3491" s="10" t="str">
        <f t="shared" si="236"/>
        <v>19000</v>
      </c>
      <c r="H3491" s="227"/>
      <c r="I3491" s="227"/>
      <c r="J3491" s="228"/>
      <c r="K3491" s="227"/>
      <c r="L3491" s="227"/>
      <c r="M3491" s="229"/>
      <c r="N3491" s="581"/>
      <c r="O3491" s="227"/>
      <c r="P3491" s="581"/>
      <c r="Q3491" s="227"/>
      <c r="R3491" s="227"/>
      <c r="S3491" s="227"/>
      <c r="T3491" s="227"/>
      <c r="U3491" s="227"/>
      <c r="V3491" s="227"/>
      <c r="W3491" s="227"/>
      <c r="X3491" s="227"/>
      <c r="Y3491" s="227"/>
      <c r="Z3491" s="227"/>
      <c r="AA3491" s="227"/>
      <c r="AB3491" s="227"/>
      <c r="AC3491" s="227"/>
    </row>
    <row r="3492" spans="2:29">
      <c r="B3492" s="66" t="e">
        <f>LEFT(VLOOKUP(K3492,'TCon08 al 2019-02-26'!$A$1:$H$68,6,0),6)</f>
        <v>#N/A</v>
      </c>
      <c r="C3492" s="66" t="e">
        <f t="shared" si="237"/>
        <v>#N/A</v>
      </c>
      <c r="D3492" s="66" t="e">
        <f>VLOOKUP(K3492,'TCon08 al 2019-02-26'!$A$1:$H$68,8,0)</f>
        <v>#N/A</v>
      </c>
      <c r="E3492" s="221">
        <f t="shared" si="238"/>
        <v>1900</v>
      </c>
      <c r="F3492" s="66">
        <f t="shared" si="235"/>
        <v>0</v>
      </c>
      <c r="G3492" s="10" t="str">
        <f t="shared" si="236"/>
        <v>19000</v>
      </c>
      <c r="H3492" s="227"/>
      <c r="I3492" s="227"/>
      <c r="J3492" s="228"/>
      <c r="K3492" s="227"/>
      <c r="L3492" s="227"/>
      <c r="M3492" s="229"/>
      <c r="N3492" s="581"/>
      <c r="O3492" s="227"/>
      <c r="P3492" s="581"/>
      <c r="Q3492" s="227"/>
      <c r="R3492" s="227"/>
      <c r="S3492" s="227"/>
      <c r="T3492" s="227"/>
      <c r="U3492" s="227"/>
      <c r="V3492" s="227"/>
      <c r="W3492" s="227"/>
      <c r="X3492" s="227"/>
      <c r="Y3492" s="227"/>
      <c r="Z3492" s="227"/>
      <c r="AA3492" s="227"/>
      <c r="AB3492" s="227"/>
      <c r="AC3492" s="227"/>
    </row>
    <row r="3493" spans="2:29">
      <c r="B3493" s="66" t="e">
        <f>LEFT(VLOOKUP(K3493,'TCon08 al 2019-02-26'!$A$1:$H$68,6,0),6)</f>
        <v>#N/A</v>
      </c>
      <c r="C3493" s="66" t="e">
        <f t="shared" si="237"/>
        <v>#N/A</v>
      </c>
      <c r="D3493" s="66" t="e">
        <f>VLOOKUP(K3493,'TCon08 al 2019-02-26'!$A$1:$H$68,8,0)</f>
        <v>#N/A</v>
      </c>
      <c r="E3493" s="221">
        <f t="shared" si="238"/>
        <v>1900</v>
      </c>
      <c r="F3493" s="66">
        <f t="shared" si="235"/>
        <v>0</v>
      </c>
      <c r="G3493" s="10" t="str">
        <f t="shared" si="236"/>
        <v>19000</v>
      </c>
      <c r="H3493" s="227"/>
      <c r="I3493" s="227"/>
      <c r="J3493" s="228"/>
      <c r="K3493" s="227"/>
      <c r="L3493" s="227"/>
      <c r="M3493" s="229"/>
      <c r="N3493" s="581"/>
      <c r="O3493" s="227"/>
      <c r="P3493" s="581"/>
      <c r="Q3493" s="227"/>
      <c r="R3493" s="227"/>
      <c r="S3493" s="227"/>
      <c r="T3493" s="227"/>
      <c r="U3493" s="227"/>
      <c r="V3493" s="227"/>
      <c r="W3493" s="227"/>
      <c r="X3493" s="227"/>
      <c r="Y3493" s="227"/>
      <c r="Z3493" s="227"/>
      <c r="AA3493" s="227"/>
      <c r="AB3493" s="227"/>
      <c r="AC3493" s="227"/>
    </row>
    <row r="3494" spans="2:29">
      <c r="B3494" s="66" t="e">
        <f>LEFT(VLOOKUP(K3494,'TCon08 al 2019-02-26'!$A$1:$H$68,6,0),6)</f>
        <v>#N/A</v>
      </c>
      <c r="C3494" s="66" t="e">
        <f t="shared" si="237"/>
        <v>#N/A</v>
      </c>
      <c r="D3494" s="66" t="e">
        <f>VLOOKUP(K3494,'TCon08 al 2019-02-26'!$A$1:$H$68,8,0)</f>
        <v>#N/A</v>
      </c>
      <c r="E3494" s="221">
        <f t="shared" si="238"/>
        <v>1900</v>
      </c>
      <c r="F3494" s="66">
        <f t="shared" si="235"/>
        <v>0</v>
      </c>
      <c r="G3494" s="10" t="str">
        <f t="shared" si="236"/>
        <v>19000</v>
      </c>
      <c r="H3494" s="227"/>
      <c r="I3494" s="227"/>
      <c r="J3494" s="228"/>
      <c r="K3494" s="227"/>
      <c r="L3494" s="227"/>
      <c r="M3494" s="229"/>
      <c r="N3494" s="581"/>
      <c r="O3494" s="227"/>
      <c r="P3494" s="581"/>
      <c r="Q3494" s="227"/>
      <c r="R3494" s="227"/>
      <c r="S3494" s="227"/>
      <c r="T3494" s="227"/>
      <c r="U3494" s="227"/>
      <c r="V3494" s="227"/>
      <c r="W3494" s="227"/>
      <c r="X3494" s="227"/>
      <c r="Y3494" s="227"/>
      <c r="Z3494" s="227"/>
      <c r="AA3494" s="227"/>
      <c r="AB3494" s="227"/>
      <c r="AC3494" s="227"/>
    </row>
    <row r="3495" spans="2:29">
      <c r="B3495" s="66" t="e">
        <f>LEFT(VLOOKUP(K3495,'TCon08 al 2019-02-26'!$A$1:$H$68,6,0),6)</f>
        <v>#N/A</v>
      </c>
      <c r="C3495" s="66" t="e">
        <f t="shared" si="237"/>
        <v>#N/A</v>
      </c>
      <c r="D3495" s="66" t="e">
        <f>VLOOKUP(K3495,'TCon08 al 2019-02-26'!$A$1:$H$68,8,0)</f>
        <v>#N/A</v>
      </c>
      <c r="E3495" s="221">
        <f t="shared" si="238"/>
        <v>1900</v>
      </c>
      <c r="F3495" s="66">
        <f t="shared" si="235"/>
        <v>0</v>
      </c>
      <c r="G3495" s="10" t="str">
        <f t="shared" si="236"/>
        <v>19000</v>
      </c>
      <c r="H3495" s="227"/>
      <c r="I3495" s="227"/>
      <c r="J3495" s="228"/>
      <c r="K3495" s="227"/>
      <c r="L3495" s="227"/>
      <c r="M3495" s="229"/>
      <c r="N3495" s="581"/>
      <c r="O3495" s="227"/>
      <c r="P3495" s="581"/>
      <c r="Q3495" s="227"/>
      <c r="R3495" s="227"/>
      <c r="S3495" s="227"/>
      <c r="T3495" s="227"/>
      <c r="U3495" s="227"/>
      <c r="V3495" s="227"/>
      <c r="W3495" s="227"/>
      <c r="X3495" s="227"/>
      <c r="Y3495" s="227"/>
      <c r="Z3495" s="227"/>
      <c r="AA3495" s="227"/>
      <c r="AB3495" s="227"/>
      <c r="AC3495" s="227"/>
    </row>
    <row r="3496" spans="2:29">
      <c r="B3496" s="66" t="e">
        <f>LEFT(VLOOKUP(K3496,'TCon08 al 2019-02-26'!$A$1:$H$68,6,0),6)</f>
        <v>#N/A</v>
      </c>
      <c r="C3496" s="66" t="e">
        <f t="shared" si="237"/>
        <v>#N/A</v>
      </c>
      <c r="D3496" s="66" t="e">
        <f>VLOOKUP(K3496,'TCon08 al 2019-02-26'!$A$1:$H$68,8,0)</f>
        <v>#N/A</v>
      </c>
      <c r="E3496" s="221">
        <f t="shared" si="238"/>
        <v>1900</v>
      </c>
      <c r="F3496" s="66">
        <f t="shared" si="235"/>
        <v>0</v>
      </c>
      <c r="G3496" s="10" t="str">
        <f t="shared" si="236"/>
        <v>19000</v>
      </c>
      <c r="H3496" s="227"/>
      <c r="I3496" s="227"/>
      <c r="J3496" s="228"/>
      <c r="K3496" s="227"/>
      <c r="L3496" s="227"/>
      <c r="M3496" s="229"/>
      <c r="N3496" s="581"/>
      <c r="O3496" s="227"/>
      <c r="P3496" s="581"/>
      <c r="Q3496" s="227"/>
      <c r="R3496" s="227"/>
      <c r="S3496" s="227"/>
      <c r="T3496" s="227"/>
      <c r="U3496" s="227"/>
      <c r="V3496" s="227"/>
      <c r="W3496" s="227"/>
      <c r="X3496" s="227"/>
      <c r="Y3496" s="227"/>
      <c r="Z3496" s="227"/>
      <c r="AA3496" s="227"/>
      <c r="AB3496" s="227"/>
      <c r="AC3496" s="227"/>
    </row>
    <row r="3497" spans="2:29">
      <c r="B3497" s="66" t="e">
        <f>LEFT(VLOOKUP(K3497,'TCon08 al 2019-02-26'!$A$1:$H$68,6,0),6)</f>
        <v>#N/A</v>
      </c>
      <c r="C3497" s="66" t="e">
        <f t="shared" si="237"/>
        <v>#N/A</v>
      </c>
      <c r="D3497" s="66" t="e">
        <f>VLOOKUP(K3497,'TCon08 al 2019-02-26'!$A$1:$H$68,8,0)</f>
        <v>#N/A</v>
      </c>
      <c r="E3497" s="221">
        <f t="shared" si="238"/>
        <v>1900</v>
      </c>
      <c r="F3497" s="66">
        <f t="shared" si="235"/>
        <v>0</v>
      </c>
      <c r="G3497" s="10" t="str">
        <f t="shared" si="236"/>
        <v>19000</v>
      </c>
      <c r="H3497" s="227"/>
      <c r="I3497" s="227"/>
      <c r="J3497" s="228"/>
      <c r="K3497" s="227"/>
      <c r="L3497" s="227"/>
      <c r="M3497" s="229"/>
      <c r="N3497" s="581"/>
      <c r="O3497" s="227"/>
      <c r="P3497" s="581"/>
      <c r="Q3497" s="227"/>
      <c r="R3497" s="227"/>
      <c r="S3497" s="227"/>
      <c r="T3497" s="227"/>
      <c r="U3497" s="227"/>
      <c r="V3497" s="227"/>
      <c r="W3497" s="227"/>
      <c r="X3497" s="227"/>
      <c r="Y3497" s="227"/>
      <c r="Z3497" s="227"/>
      <c r="AA3497" s="227"/>
      <c r="AB3497" s="227"/>
      <c r="AC3497" s="227"/>
    </row>
    <row r="3498" spans="2:29">
      <c r="B3498" s="66" t="e">
        <f>LEFT(VLOOKUP(K3498,'TCon08 al 2019-02-26'!$A$1:$H$68,6,0),6)</f>
        <v>#N/A</v>
      </c>
      <c r="C3498" s="66" t="e">
        <f t="shared" si="237"/>
        <v>#N/A</v>
      </c>
      <c r="D3498" s="66" t="e">
        <f>VLOOKUP(K3498,'TCon08 al 2019-02-26'!$A$1:$H$68,8,0)</f>
        <v>#N/A</v>
      </c>
      <c r="E3498" s="221">
        <f t="shared" si="238"/>
        <v>1900</v>
      </c>
      <c r="F3498" s="66">
        <f t="shared" si="235"/>
        <v>0</v>
      </c>
      <c r="G3498" s="10" t="str">
        <f t="shared" si="236"/>
        <v>19000</v>
      </c>
      <c r="H3498" s="227"/>
      <c r="I3498" s="227"/>
      <c r="J3498" s="228"/>
      <c r="K3498" s="227"/>
      <c r="L3498" s="227"/>
      <c r="M3498" s="229"/>
      <c r="N3498" s="581"/>
      <c r="O3498" s="227"/>
      <c r="P3498" s="581"/>
      <c r="Q3498" s="227"/>
      <c r="R3498" s="227"/>
      <c r="S3498" s="227"/>
      <c r="T3498" s="227"/>
      <c r="U3498" s="227"/>
      <c r="V3498" s="227"/>
      <c r="W3498" s="227"/>
      <c r="X3498" s="227"/>
      <c r="Y3498" s="227"/>
      <c r="Z3498" s="227"/>
      <c r="AA3498" s="227"/>
      <c r="AB3498" s="227"/>
      <c r="AC3498" s="227"/>
    </row>
    <row r="3499" spans="2:29">
      <c r="B3499" s="66" t="e">
        <f>LEFT(VLOOKUP(K3499,'TCon08 al 2019-02-26'!$A$1:$H$68,6,0),6)</f>
        <v>#N/A</v>
      </c>
      <c r="C3499" s="66" t="e">
        <f t="shared" si="237"/>
        <v>#N/A</v>
      </c>
      <c r="D3499" s="66" t="e">
        <f>VLOOKUP(K3499,'TCon08 al 2019-02-26'!$A$1:$H$68,8,0)</f>
        <v>#N/A</v>
      </c>
      <c r="E3499" s="221">
        <f t="shared" si="238"/>
        <v>1900</v>
      </c>
      <c r="F3499" s="66">
        <f t="shared" si="235"/>
        <v>0</v>
      </c>
      <c r="G3499" s="10" t="str">
        <f t="shared" si="236"/>
        <v>19000</v>
      </c>
      <c r="H3499" s="227"/>
      <c r="I3499" s="227"/>
      <c r="J3499" s="228"/>
      <c r="K3499" s="227"/>
      <c r="L3499" s="227"/>
      <c r="M3499" s="229"/>
      <c r="N3499" s="581"/>
      <c r="O3499" s="227"/>
      <c r="P3499" s="581"/>
      <c r="Q3499" s="227"/>
      <c r="R3499" s="227"/>
      <c r="S3499" s="227"/>
      <c r="T3499" s="227"/>
      <c r="U3499" s="227"/>
      <c r="V3499" s="227"/>
      <c r="W3499" s="227"/>
      <c r="X3499" s="227"/>
      <c r="Y3499" s="227"/>
      <c r="Z3499" s="227"/>
      <c r="AA3499" s="227"/>
      <c r="AB3499" s="227"/>
      <c r="AC3499" s="227"/>
    </row>
    <row r="3500" spans="2:29">
      <c r="B3500" s="66" t="e">
        <f>LEFT(VLOOKUP(K3500,'TCon08 al 2019-02-26'!$A$1:$H$68,6,0),6)</f>
        <v>#N/A</v>
      </c>
      <c r="C3500" s="66" t="e">
        <f t="shared" si="237"/>
        <v>#N/A</v>
      </c>
      <c r="D3500" s="66" t="e">
        <f>VLOOKUP(K3500,'TCon08 al 2019-02-26'!$A$1:$H$68,8,0)</f>
        <v>#N/A</v>
      </c>
      <c r="E3500" s="221">
        <f t="shared" si="238"/>
        <v>1900</v>
      </c>
      <c r="F3500" s="66">
        <f t="shared" si="235"/>
        <v>0</v>
      </c>
      <c r="G3500" s="10" t="str">
        <f t="shared" si="236"/>
        <v>19000</v>
      </c>
      <c r="H3500" s="227"/>
      <c r="I3500" s="227"/>
      <c r="J3500" s="228"/>
      <c r="K3500" s="227"/>
      <c r="L3500" s="227"/>
      <c r="M3500" s="229"/>
      <c r="N3500" s="581"/>
      <c r="O3500" s="227"/>
      <c r="P3500" s="581"/>
      <c r="Q3500" s="227"/>
      <c r="R3500" s="227"/>
      <c r="S3500" s="227"/>
      <c r="T3500" s="227"/>
      <c r="U3500" s="227"/>
      <c r="V3500" s="227"/>
      <c r="W3500" s="227"/>
      <c r="X3500" s="227"/>
      <c r="Y3500" s="227"/>
      <c r="Z3500" s="227"/>
      <c r="AA3500" s="227"/>
      <c r="AB3500" s="227"/>
      <c r="AC3500" s="227"/>
    </row>
    <row r="3501" spans="2:29">
      <c r="B3501" s="66" t="e">
        <f>LEFT(VLOOKUP(K3501,'TCon08 al 2019-02-26'!$A$1:$H$68,6,0),6)</f>
        <v>#N/A</v>
      </c>
      <c r="C3501" s="66" t="e">
        <f t="shared" si="237"/>
        <v>#N/A</v>
      </c>
      <c r="D3501" s="66" t="e">
        <f>VLOOKUP(K3501,'TCon08 al 2019-02-26'!$A$1:$H$68,8,0)</f>
        <v>#N/A</v>
      </c>
      <c r="E3501" s="221">
        <f t="shared" si="238"/>
        <v>1900</v>
      </c>
      <c r="F3501" s="66">
        <f t="shared" si="235"/>
        <v>0</v>
      </c>
      <c r="G3501" s="10" t="str">
        <f t="shared" si="236"/>
        <v>19000</v>
      </c>
      <c r="H3501" s="227"/>
      <c r="I3501" s="227"/>
      <c r="J3501" s="228"/>
      <c r="K3501" s="227"/>
      <c r="L3501" s="227"/>
      <c r="M3501" s="229"/>
      <c r="N3501" s="581"/>
      <c r="O3501" s="227"/>
      <c r="P3501" s="581"/>
      <c r="Q3501" s="227"/>
      <c r="R3501" s="227"/>
      <c r="S3501" s="227"/>
      <c r="T3501" s="227"/>
      <c r="U3501" s="227"/>
      <c r="V3501" s="227"/>
      <c r="W3501" s="227"/>
      <c r="X3501" s="227"/>
      <c r="Y3501" s="227"/>
      <c r="Z3501" s="227"/>
      <c r="AA3501" s="227"/>
      <c r="AB3501" s="227"/>
      <c r="AC3501" s="227"/>
    </row>
    <row r="3502" spans="2:29">
      <c r="B3502" s="66" t="e">
        <f>LEFT(VLOOKUP(K3502,'TCon08 al 2019-02-26'!$A$1:$H$68,6,0),6)</f>
        <v>#N/A</v>
      </c>
      <c r="C3502" s="66" t="e">
        <f t="shared" si="237"/>
        <v>#N/A</v>
      </c>
      <c r="D3502" s="66" t="e">
        <f>VLOOKUP(K3502,'TCon08 al 2019-02-26'!$A$1:$H$68,8,0)</f>
        <v>#N/A</v>
      </c>
      <c r="E3502" s="221">
        <f t="shared" si="238"/>
        <v>1900</v>
      </c>
      <c r="F3502" s="66">
        <f t="shared" si="235"/>
        <v>0</v>
      </c>
      <c r="G3502" s="10" t="str">
        <f t="shared" si="236"/>
        <v>19000</v>
      </c>
      <c r="H3502" s="227"/>
      <c r="I3502" s="227"/>
      <c r="J3502" s="228"/>
      <c r="K3502" s="227"/>
      <c r="L3502" s="227"/>
      <c r="M3502" s="229"/>
      <c r="N3502" s="581"/>
      <c r="O3502" s="227"/>
      <c r="P3502" s="581"/>
      <c r="Q3502" s="227"/>
      <c r="R3502" s="227"/>
      <c r="S3502" s="227"/>
      <c r="T3502" s="227"/>
      <c r="U3502" s="227"/>
      <c r="V3502" s="227"/>
      <c r="W3502" s="227"/>
      <c r="X3502" s="227"/>
      <c r="Y3502" s="227"/>
      <c r="Z3502" s="227"/>
      <c r="AA3502" s="227"/>
      <c r="AB3502" s="227"/>
      <c r="AC3502" s="227"/>
    </row>
    <row r="3503" spans="2:29">
      <c r="B3503" s="66" t="e">
        <f>LEFT(VLOOKUP(K3503,'TCon08 al 2019-02-26'!$A$1:$H$68,6,0),6)</f>
        <v>#N/A</v>
      </c>
      <c r="C3503" s="66" t="e">
        <f t="shared" si="237"/>
        <v>#N/A</v>
      </c>
      <c r="D3503" s="66" t="e">
        <f>VLOOKUP(K3503,'TCon08 al 2019-02-26'!$A$1:$H$68,8,0)</f>
        <v>#N/A</v>
      </c>
      <c r="E3503" s="221">
        <f t="shared" si="238"/>
        <v>1900</v>
      </c>
      <c r="F3503" s="66">
        <f t="shared" si="235"/>
        <v>0</v>
      </c>
      <c r="G3503" s="10" t="str">
        <f t="shared" si="236"/>
        <v>19000</v>
      </c>
      <c r="H3503" s="227"/>
      <c r="I3503" s="227"/>
      <c r="J3503" s="228"/>
      <c r="K3503" s="227"/>
      <c r="L3503" s="227"/>
      <c r="M3503" s="229"/>
      <c r="N3503" s="581"/>
      <c r="O3503" s="227"/>
      <c r="P3503" s="581"/>
      <c r="Q3503" s="227"/>
      <c r="R3503" s="227"/>
      <c r="S3503" s="227"/>
      <c r="T3503" s="227"/>
      <c r="U3503" s="227"/>
      <c r="V3503" s="227"/>
      <c r="W3503" s="227"/>
      <c r="X3503" s="227"/>
      <c r="Y3503" s="227"/>
      <c r="Z3503" s="227"/>
      <c r="AA3503" s="227"/>
      <c r="AB3503" s="227"/>
      <c r="AC3503" s="227"/>
    </row>
    <row r="3504" spans="2:29">
      <c r="B3504" s="66" t="e">
        <f>LEFT(VLOOKUP(K3504,'TCon08 al 2019-02-26'!$A$1:$H$68,6,0),6)</f>
        <v>#N/A</v>
      </c>
      <c r="C3504" s="66" t="e">
        <f t="shared" si="237"/>
        <v>#N/A</v>
      </c>
      <c r="D3504" s="66" t="e">
        <f>VLOOKUP(K3504,'TCon08 al 2019-02-26'!$A$1:$H$68,8,0)</f>
        <v>#N/A</v>
      </c>
      <c r="E3504" s="221">
        <f t="shared" si="238"/>
        <v>1900</v>
      </c>
      <c r="F3504" s="66">
        <f t="shared" si="235"/>
        <v>0</v>
      </c>
      <c r="G3504" s="10" t="str">
        <f t="shared" si="236"/>
        <v>19000</v>
      </c>
      <c r="H3504" s="227"/>
      <c r="I3504" s="227"/>
      <c r="J3504" s="228"/>
      <c r="K3504" s="227"/>
      <c r="L3504" s="227"/>
      <c r="M3504" s="229"/>
      <c r="N3504" s="581"/>
      <c r="O3504" s="227"/>
      <c r="P3504" s="581"/>
      <c r="Q3504" s="227"/>
      <c r="R3504" s="227"/>
      <c r="S3504" s="227"/>
      <c r="T3504" s="227"/>
      <c r="U3504" s="227"/>
      <c r="V3504" s="227"/>
      <c r="W3504" s="227"/>
      <c r="X3504" s="227"/>
      <c r="Y3504" s="227"/>
      <c r="Z3504" s="227"/>
      <c r="AA3504" s="227"/>
      <c r="AB3504" s="227"/>
      <c r="AC3504" s="227"/>
    </row>
    <row r="3505" spans="2:29">
      <c r="B3505" s="66" t="e">
        <f>LEFT(VLOOKUP(K3505,'TCon08 al 2019-02-26'!$A$1:$H$68,6,0),6)</f>
        <v>#N/A</v>
      </c>
      <c r="C3505" s="66" t="e">
        <f t="shared" si="237"/>
        <v>#N/A</v>
      </c>
      <c r="D3505" s="66" t="e">
        <f>VLOOKUP(K3505,'TCon08 al 2019-02-26'!$A$1:$H$68,8,0)</f>
        <v>#N/A</v>
      </c>
      <c r="E3505" s="221">
        <f t="shared" si="238"/>
        <v>1900</v>
      </c>
      <c r="F3505" s="66">
        <f t="shared" si="235"/>
        <v>0</v>
      </c>
      <c r="G3505" s="10" t="str">
        <f t="shared" si="236"/>
        <v>19000</v>
      </c>
      <c r="H3505" s="227"/>
      <c r="I3505" s="227"/>
      <c r="J3505" s="228"/>
      <c r="K3505" s="227"/>
      <c r="L3505" s="227"/>
      <c r="M3505" s="229"/>
      <c r="N3505" s="581"/>
      <c r="O3505" s="227"/>
      <c r="P3505" s="581"/>
      <c r="Q3505" s="227"/>
      <c r="R3505" s="227"/>
      <c r="S3505" s="227"/>
      <c r="T3505" s="227"/>
      <c r="U3505" s="227"/>
      <c r="V3505" s="227"/>
      <c r="W3505" s="227"/>
      <c r="X3505" s="227"/>
      <c r="Y3505" s="227"/>
      <c r="Z3505" s="227"/>
      <c r="AA3505" s="227"/>
      <c r="AB3505" s="227"/>
      <c r="AC3505" s="227"/>
    </row>
    <row r="3506" spans="2:29">
      <c r="B3506" s="66" t="e">
        <f>LEFT(VLOOKUP(K3506,'TCon08 al 2019-02-26'!$A$1:$H$68,6,0),6)</f>
        <v>#N/A</v>
      </c>
      <c r="C3506" s="66" t="e">
        <f t="shared" si="237"/>
        <v>#N/A</v>
      </c>
      <c r="D3506" s="66" t="e">
        <f>VLOOKUP(K3506,'TCon08 al 2019-02-26'!$A$1:$H$68,8,0)</f>
        <v>#N/A</v>
      </c>
      <c r="E3506" s="221">
        <f t="shared" si="238"/>
        <v>1900</v>
      </c>
      <c r="F3506" s="66">
        <f t="shared" si="235"/>
        <v>0</v>
      </c>
      <c r="G3506" s="10" t="str">
        <f t="shared" si="236"/>
        <v>19000</v>
      </c>
      <c r="H3506" s="227"/>
      <c r="I3506" s="227"/>
      <c r="J3506" s="228"/>
      <c r="K3506" s="227"/>
      <c r="L3506" s="227"/>
      <c r="M3506" s="229"/>
      <c r="N3506" s="581"/>
      <c r="O3506" s="227"/>
      <c r="P3506" s="581"/>
      <c r="Q3506" s="227"/>
      <c r="R3506" s="227"/>
      <c r="S3506" s="227"/>
      <c r="T3506" s="227"/>
      <c r="U3506" s="227"/>
      <c r="V3506" s="227"/>
      <c r="W3506" s="227"/>
      <c r="X3506" s="227"/>
      <c r="Y3506" s="227"/>
      <c r="Z3506" s="227"/>
      <c r="AA3506" s="227"/>
      <c r="AB3506" s="227"/>
      <c r="AC3506" s="227"/>
    </row>
    <row r="3507" spans="2:29">
      <c r="B3507" s="66" t="e">
        <f>LEFT(VLOOKUP(K3507,'TCon08 al 2019-02-26'!$A$1:$H$68,6,0),6)</f>
        <v>#N/A</v>
      </c>
      <c r="C3507" s="66" t="e">
        <f t="shared" si="237"/>
        <v>#N/A</v>
      </c>
      <c r="D3507" s="66" t="e">
        <f>VLOOKUP(K3507,'TCon08 al 2019-02-26'!$A$1:$H$68,8,0)</f>
        <v>#N/A</v>
      </c>
      <c r="E3507" s="221">
        <f t="shared" si="238"/>
        <v>1900</v>
      </c>
      <c r="F3507" s="66">
        <f t="shared" si="235"/>
        <v>0</v>
      </c>
      <c r="G3507" s="10" t="str">
        <f t="shared" si="236"/>
        <v>19000</v>
      </c>
      <c r="H3507" s="227"/>
      <c r="I3507" s="227"/>
      <c r="J3507" s="228"/>
      <c r="K3507" s="227"/>
      <c r="L3507" s="227"/>
      <c r="M3507" s="229"/>
      <c r="N3507" s="581"/>
      <c r="O3507" s="227"/>
      <c r="P3507" s="581"/>
      <c r="Q3507" s="227"/>
      <c r="R3507" s="227"/>
      <c r="S3507" s="227"/>
      <c r="T3507" s="227"/>
      <c r="U3507" s="227"/>
      <c r="V3507" s="227"/>
      <c r="W3507" s="227"/>
      <c r="X3507" s="227"/>
      <c r="Y3507" s="227"/>
      <c r="Z3507" s="227"/>
      <c r="AA3507" s="227"/>
      <c r="AB3507" s="227"/>
      <c r="AC3507" s="227"/>
    </row>
    <row r="3508" spans="2:29">
      <c r="B3508" s="66" t="e">
        <f>LEFT(VLOOKUP(K3508,'TCon08 al 2019-02-26'!$A$1:$H$68,6,0),6)</f>
        <v>#N/A</v>
      </c>
      <c r="C3508" s="66" t="e">
        <f t="shared" si="237"/>
        <v>#N/A</v>
      </c>
      <c r="D3508" s="66" t="e">
        <f>VLOOKUP(K3508,'TCon08 al 2019-02-26'!$A$1:$H$68,8,0)</f>
        <v>#N/A</v>
      </c>
      <c r="E3508" s="221">
        <f t="shared" si="238"/>
        <v>1900</v>
      </c>
      <c r="F3508" s="66">
        <f t="shared" si="235"/>
        <v>0</v>
      </c>
      <c r="G3508" s="10" t="str">
        <f t="shared" si="236"/>
        <v>19000</v>
      </c>
      <c r="H3508" s="227"/>
      <c r="I3508" s="227"/>
      <c r="J3508" s="228"/>
      <c r="K3508" s="227"/>
      <c r="L3508" s="227"/>
      <c r="M3508" s="229"/>
      <c r="N3508" s="581"/>
      <c r="O3508" s="227"/>
      <c r="P3508" s="581"/>
      <c r="Q3508" s="227"/>
      <c r="R3508" s="227"/>
      <c r="S3508" s="227"/>
      <c r="T3508" s="227"/>
      <c r="U3508" s="227"/>
      <c r="V3508" s="227"/>
      <c r="W3508" s="227"/>
      <c r="X3508" s="227"/>
      <c r="Y3508" s="227"/>
      <c r="Z3508" s="227"/>
      <c r="AA3508" s="227"/>
      <c r="AB3508" s="227"/>
      <c r="AC3508" s="227"/>
    </row>
    <row r="3509" spans="2:29">
      <c r="B3509" s="66" t="e">
        <f>LEFT(VLOOKUP(K3509,'TCon08 al 2019-02-26'!$A$1:$H$68,6,0),6)</f>
        <v>#N/A</v>
      </c>
      <c r="C3509" s="66" t="e">
        <f t="shared" si="237"/>
        <v>#N/A</v>
      </c>
      <c r="D3509" s="66" t="e">
        <f>VLOOKUP(K3509,'TCon08 al 2019-02-26'!$A$1:$H$68,8,0)</f>
        <v>#N/A</v>
      </c>
      <c r="E3509" s="221">
        <f t="shared" si="238"/>
        <v>1900</v>
      </c>
      <c r="F3509" s="66">
        <f t="shared" si="235"/>
        <v>0</v>
      </c>
      <c r="G3509" s="10" t="str">
        <f t="shared" si="236"/>
        <v>19000</v>
      </c>
      <c r="H3509" s="227"/>
      <c r="I3509" s="227"/>
      <c r="J3509" s="228"/>
      <c r="K3509" s="227"/>
      <c r="L3509" s="227"/>
      <c r="M3509" s="229"/>
      <c r="N3509" s="581"/>
      <c r="O3509" s="227"/>
      <c r="P3509" s="581"/>
      <c r="Q3509" s="227"/>
      <c r="R3509" s="227"/>
      <c r="S3509" s="227"/>
      <c r="T3509" s="227"/>
      <c r="U3509" s="227"/>
      <c r="V3509" s="227"/>
      <c r="W3509" s="227"/>
      <c r="X3509" s="227"/>
      <c r="Y3509" s="227"/>
      <c r="Z3509" s="227"/>
      <c r="AA3509" s="227"/>
      <c r="AB3509" s="227"/>
      <c r="AC3509" s="227"/>
    </row>
    <row r="3510" spans="2:29">
      <c r="B3510" s="66" t="e">
        <f>LEFT(VLOOKUP(K3510,'TCon08 al 2019-02-26'!$A$1:$H$68,6,0),6)</f>
        <v>#N/A</v>
      </c>
      <c r="C3510" s="66" t="e">
        <f t="shared" si="237"/>
        <v>#N/A</v>
      </c>
      <c r="D3510" s="66" t="e">
        <f>VLOOKUP(K3510,'TCon08 al 2019-02-26'!$A$1:$H$68,8,0)</f>
        <v>#N/A</v>
      </c>
      <c r="E3510" s="221">
        <f t="shared" si="238"/>
        <v>1900</v>
      </c>
      <c r="F3510" s="66">
        <f t="shared" si="235"/>
        <v>0</v>
      </c>
      <c r="G3510" s="10" t="str">
        <f t="shared" si="236"/>
        <v>19000</v>
      </c>
      <c r="H3510" s="227"/>
      <c r="I3510" s="227"/>
      <c r="J3510" s="228"/>
      <c r="K3510" s="227"/>
      <c r="L3510" s="227"/>
      <c r="M3510" s="229"/>
      <c r="N3510" s="581"/>
      <c r="O3510" s="227"/>
      <c r="P3510" s="581"/>
      <c r="Q3510" s="227"/>
      <c r="R3510" s="227"/>
      <c r="S3510" s="227"/>
      <c r="T3510" s="227"/>
      <c r="U3510" s="227"/>
      <c r="V3510" s="227"/>
      <c r="W3510" s="227"/>
      <c r="X3510" s="227"/>
      <c r="Y3510" s="227"/>
      <c r="Z3510" s="227"/>
      <c r="AA3510" s="227"/>
      <c r="AB3510" s="227"/>
      <c r="AC3510" s="227"/>
    </row>
    <row r="3511" spans="2:29">
      <c r="B3511" s="66" t="e">
        <f>LEFT(VLOOKUP(K3511,'TCon08 al 2019-02-26'!$A$1:$H$68,6,0),6)</f>
        <v>#N/A</v>
      </c>
      <c r="C3511" s="66" t="e">
        <f t="shared" si="237"/>
        <v>#N/A</v>
      </c>
      <c r="D3511" s="66" t="e">
        <f>VLOOKUP(K3511,'TCon08 al 2019-02-26'!$A$1:$H$68,8,0)</f>
        <v>#N/A</v>
      </c>
      <c r="E3511" s="221">
        <f t="shared" si="238"/>
        <v>1900</v>
      </c>
      <c r="F3511" s="66">
        <f t="shared" si="235"/>
        <v>0</v>
      </c>
      <c r="G3511" s="10" t="str">
        <f t="shared" si="236"/>
        <v>19000</v>
      </c>
      <c r="H3511" s="227"/>
      <c r="I3511" s="227"/>
      <c r="J3511" s="228"/>
      <c r="K3511" s="227"/>
      <c r="L3511" s="227"/>
      <c r="M3511" s="229"/>
      <c r="N3511" s="581"/>
      <c r="O3511" s="227"/>
      <c r="P3511" s="581"/>
      <c r="Q3511" s="227"/>
      <c r="R3511" s="227"/>
      <c r="S3511" s="227"/>
      <c r="T3511" s="227"/>
      <c r="U3511" s="227"/>
      <c r="V3511" s="227"/>
      <c r="W3511" s="227"/>
      <c r="X3511" s="227"/>
      <c r="Y3511" s="227"/>
      <c r="Z3511" s="227"/>
      <c r="AA3511" s="227"/>
      <c r="AB3511" s="227"/>
      <c r="AC3511" s="227"/>
    </row>
    <row r="3512" spans="2:29">
      <c r="B3512" s="66" t="e">
        <f>LEFT(VLOOKUP(K3512,'TCon08 al 2019-02-26'!$A$1:$H$68,6,0),6)</f>
        <v>#N/A</v>
      </c>
      <c r="C3512" s="66" t="e">
        <f t="shared" si="237"/>
        <v>#N/A</v>
      </c>
      <c r="D3512" s="66" t="e">
        <f>VLOOKUP(K3512,'TCon08 al 2019-02-26'!$A$1:$H$68,8,0)</f>
        <v>#N/A</v>
      </c>
      <c r="E3512" s="221">
        <f t="shared" si="238"/>
        <v>1900</v>
      </c>
      <c r="F3512" s="66">
        <f t="shared" si="235"/>
        <v>0</v>
      </c>
      <c r="G3512" s="10" t="str">
        <f t="shared" si="236"/>
        <v>19000</v>
      </c>
      <c r="H3512" s="227"/>
      <c r="I3512" s="227"/>
      <c r="J3512" s="228"/>
      <c r="K3512" s="227"/>
      <c r="L3512" s="227"/>
      <c r="M3512" s="229"/>
      <c r="N3512" s="581"/>
      <c r="O3512" s="227"/>
      <c r="P3512" s="581"/>
      <c r="Q3512" s="227"/>
      <c r="R3512" s="227"/>
      <c r="S3512" s="227"/>
      <c r="T3512" s="227"/>
      <c r="U3512" s="227"/>
      <c r="V3512" s="227"/>
      <c r="W3512" s="227"/>
      <c r="X3512" s="227"/>
      <c r="Y3512" s="227"/>
      <c r="Z3512" s="227"/>
      <c r="AA3512" s="227"/>
      <c r="AB3512" s="227"/>
      <c r="AC3512" s="227"/>
    </row>
    <row r="3513" spans="2:29">
      <c r="B3513" s="66" t="e">
        <f>LEFT(VLOOKUP(K3513,'TCon08 al 2019-02-26'!$A$1:$H$68,6,0),6)</f>
        <v>#N/A</v>
      </c>
      <c r="C3513" s="66" t="e">
        <f t="shared" si="237"/>
        <v>#N/A</v>
      </c>
      <c r="D3513" s="66" t="e">
        <f>VLOOKUP(K3513,'TCon08 al 2019-02-26'!$A$1:$H$68,8,0)</f>
        <v>#N/A</v>
      </c>
      <c r="E3513" s="221">
        <f t="shared" si="238"/>
        <v>1900</v>
      </c>
      <c r="F3513" s="66">
        <f t="shared" si="235"/>
        <v>0</v>
      </c>
      <c r="G3513" s="10" t="str">
        <f t="shared" si="236"/>
        <v>19000</v>
      </c>
      <c r="H3513" s="227"/>
      <c r="I3513" s="227"/>
      <c r="J3513" s="228"/>
      <c r="K3513" s="227"/>
      <c r="L3513" s="227"/>
      <c r="M3513" s="229"/>
      <c r="N3513" s="581"/>
      <c r="O3513" s="227"/>
      <c r="P3513" s="581"/>
      <c r="Q3513" s="227"/>
      <c r="R3513" s="227"/>
      <c r="S3513" s="227"/>
      <c r="T3513" s="227"/>
      <c r="U3513" s="227"/>
      <c r="V3513" s="227"/>
      <c r="W3513" s="227"/>
      <c r="X3513" s="227"/>
      <c r="Y3513" s="227"/>
      <c r="Z3513" s="227"/>
      <c r="AA3513" s="227"/>
      <c r="AB3513" s="227"/>
      <c r="AC3513" s="227"/>
    </row>
    <row r="3514" spans="2:29">
      <c r="B3514" s="66" t="e">
        <f>LEFT(VLOOKUP(K3514,'TCon08 al 2019-02-26'!$A$1:$H$68,6,0),6)</f>
        <v>#N/A</v>
      </c>
      <c r="C3514" s="66" t="e">
        <f t="shared" si="237"/>
        <v>#N/A</v>
      </c>
      <c r="D3514" s="66" t="e">
        <f>VLOOKUP(K3514,'TCon08 al 2019-02-26'!$A$1:$H$68,8,0)</f>
        <v>#N/A</v>
      </c>
      <c r="E3514" s="221">
        <f t="shared" si="238"/>
        <v>1900</v>
      </c>
      <c r="F3514" s="66">
        <f t="shared" si="235"/>
        <v>0</v>
      </c>
      <c r="G3514" s="10" t="str">
        <f t="shared" si="236"/>
        <v>19000</v>
      </c>
      <c r="H3514" s="227"/>
      <c r="I3514" s="227"/>
      <c r="J3514" s="228"/>
      <c r="K3514" s="227"/>
      <c r="L3514" s="227"/>
      <c r="M3514" s="229"/>
      <c r="N3514" s="581"/>
      <c r="O3514" s="227"/>
      <c r="P3514" s="581"/>
      <c r="Q3514" s="227"/>
      <c r="R3514" s="227"/>
      <c r="S3514" s="227"/>
      <c r="T3514" s="227"/>
      <c r="U3514" s="227"/>
      <c r="V3514" s="227"/>
      <c r="W3514" s="227"/>
      <c r="X3514" s="227"/>
      <c r="Y3514" s="227"/>
      <c r="Z3514" s="227"/>
      <c r="AA3514" s="227"/>
      <c r="AB3514" s="227"/>
      <c r="AC3514" s="227"/>
    </row>
    <row r="3515" spans="2:29">
      <c r="B3515" s="66" t="e">
        <f>LEFT(VLOOKUP(K3515,'TCon08 al 2019-02-26'!$A$1:$H$68,6,0),6)</f>
        <v>#N/A</v>
      </c>
      <c r="C3515" s="66" t="e">
        <f t="shared" si="237"/>
        <v>#N/A</v>
      </c>
      <c r="D3515" s="66" t="e">
        <f>VLOOKUP(K3515,'TCon08 al 2019-02-26'!$A$1:$H$68,8,0)</f>
        <v>#N/A</v>
      </c>
      <c r="E3515" s="221">
        <f t="shared" si="238"/>
        <v>1900</v>
      </c>
      <c r="F3515" s="66">
        <f t="shared" si="235"/>
        <v>0</v>
      </c>
      <c r="G3515" s="10" t="str">
        <f t="shared" si="236"/>
        <v>19000</v>
      </c>
      <c r="H3515" s="227"/>
      <c r="I3515" s="227"/>
      <c r="J3515" s="228"/>
      <c r="K3515" s="227"/>
      <c r="L3515" s="227"/>
      <c r="M3515" s="229"/>
      <c r="N3515" s="581"/>
      <c r="O3515" s="227"/>
      <c r="P3515" s="581"/>
      <c r="Q3515" s="227"/>
      <c r="R3515" s="227"/>
      <c r="S3515" s="227"/>
      <c r="T3515" s="227"/>
      <c r="U3515" s="227"/>
      <c r="V3515" s="227"/>
      <c r="W3515" s="227"/>
      <c r="X3515" s="227"/>
      <c r="Y3515" s="227"/>
      <c r="Z3515" s="227"/>
      <c r="AA3515" s="227"/>
      <c r="AB3515" s="227"/>
      <c r="AC3515" s="227"/>
    </row>
    <row r="3516" spans="2:29">
      <c r="B3516" s="66" t="e">
        <f>LEFT(VLOOKUP(K3516,'TCon08 al 2019-02-26'!$A$1:$H$68,6,0),6)</f>
        <v>#N/A</v>
      </c>
      <c r="C3516" s="66" t="e">
        <f t="shared" si="237"/>
        <v>#N/A</v>
      </c>
      <c r="D3516" s="66" t="e">
        <f>VLOOKUP(K3516,'TCon08 al 2019-02-26'!$A$1:$H$68,8,0)</f>
        <v>#N/A</v>
      </c>
      <c r="E3516" s="221">
        <f t="shared" si="238"/>
        <v>1900</v>
      </c>
      <c r="F3516" s="66">
        <f t="shared" si="235"/>
        <v>0</v>
      </c>
      <c r="G3516" s="10" t="str">
        <f t="shared" si="236"/>
        <v>19000</v>
      </c>
      <c r="H3516" s="227"/>
      <c r="I3516" s="227"/>
      <c r="J3516" s="228"/>
      <c r="K3516" s="227"/>
      <c r="L3516" s="227"/>
      <c r="M3516" s="229"/>
      <c r="N3516" s="581"/>
      <c r="O3516" s="227"/>
      <c r="P3516" s="581"/>
      <c r="Q3516" s="227"/>
      <c r="R3516" s="227"/>
      <c r="S3516" s="227"/>
      <c r="T3516" s="227"/>
      <c r="U3516" s="227"/>
      <c r="V3516" s="227"/>
      <c r="W3516" s="227"/>
      <c r="X3516" s="227"/>
      <c r="Y3516" s="227"/>
      <c r="Z3516" s="227"/>
      <c r="AA3516" s="227"/>
      <c r="AB3516" s="227"/>
      <c r="AC3516" s="227"/>
    </row>
    <row r="3517" spans="2:29">
      <c r="B3517" s="66" t="e">
        <f>LEFT(VLOOKUP(K3517,'TCon08 al 2019-02-26'!$A$1:$H$68,6,0),6)</f>
        <v>#N/A</v>
      </c>
      <c r="C3517" s="66" t="e">
        <f t="shared" si="237"/>
        <v>#N/A</v>
      </c>
      <c r="D3517" s="66" t="e">
        <f>VLOOKUP(K3517,'TCon08 al 2019-02-26'!$A$1:$H$68,8,0)</f>
        <v>#N/A</v>
      </c>
      <c r="E3517" s="221">
        <f t="shared" si="238"/>
        <v>1900</v>
      </c>
      <c r="F3517" s="66">
        <f t="shared" si="235"/>
        <v>0</v>
      </c>
      <c r="G3517" s="10" t="str">
        <f t="shared" si="236"/>
        <v>19000</v>
      </c>
      <c r="H3517" s="227"/>
      <c r="I3517" s="227"/>
      <c r="J3517" s="228"/>
      <c r="K3517" s="227"/>
      <c r="L3517" s="227"/>
      <c r="M3517" s="229"/>
      <c r="N3517" s="581"/>
      <c r="O3517" s="227"/>
      <c r="P3517" s="581"/>
      <c r="Q3517" s="227"/>
      <c r="R3517" s="227"/>
      <c r="S3517" s="227"/>
      <c r="T3517" s="227"/>
      <c r="U3517" s="227"/>
      <c r="V3517" s="227"/>
      <c r="W3517" s="227"/>
      <c r="X3517" s="227"/>
      <c r="Y3517" s="227"/>
      <c r="Z3517" s="227"/>
      <c r="AA3517" s="227"/>
      <c r="AB3517" s="227"/>
      <c r="AC3517" s="227"/>
    </row>
    <row r="3518" spans="2:29">
      <c r="B3518" s="66" t="e">
        <f>LEFT(VLOOKUP(K3518,'TCon08 al 2019-02-26'!$A$1:$H$68,6,0),6)</f>
        <v>#N/A</v>
      </c>
      <c r="C3518" s="66" t="e">
        <f t="shared" si="237"/>
        <v>#N/A</v>
      </c>
      <c r="D3518" s="66" t="e">
        <f>VLOOKUP(K3518,'TCon08 al 2019-02-26'!$A$1:$H$68,8,0)</f>
        <v>#N/A</v>
      </c>
      <c r="E3518" s="221">
        <f t="shared" si="238"/>
        <v>1900</v>
      </c>
      <c r="F3518" s="66">
        <f t="shared" si="235"/>
        <v>0</v>
      </c>
      <c r="G3518" s="10" t="str">
        <f t="shared" si="236"/>
        <v>19000</v>
      </c>
      <c r="H3518" s="227"/>
      <c r="I3518" s="227"/>
      <c r="J3518" s="228"/>
      <c r="K3518" s="227"/>
      <c r="L3518" s="227"/>
      <c r="M3518" s="229"/>
      <c r="N3518" s="581"/>
      <c r="O3518" s="227"/>
      <c r="P3518" s="581"/>
      <c r="Q3518" s="227"/>
      <c r="R3518" s="227"/>
      <c r="S3518" s="227"/>
      <c r="T3518" s="227"/>
      <c r="U3518" s="227"/>
      <c r="V3518" s="227"/>
      <c r="W3518" s="227"/>
      <c r="X3518" s="227"/>
      <c r="Y3518" s="227"/>
      <c r="Z3518" s="227"/>
      <c r="AA3518" s="227"/>
      <c r="AB3518" s="227"/>
      <c r="AC3518" s="227"/>
    </row>
    <row r="3519" spans="2:29">
      <c r="B3519" s="66" t="e">
        <f>LEFT(VLOOKUP(K3519,'TCon08 al 2019-02-26'!$A$1:$H$68,6,0),6)</f>
        <v>#N/A</v>
      </c>
      <c r="C3519" s="66" t="e">
        <f t="shared" si="237"/>
        <v>#N/A</v>
      </c>
      <c r="D3519" s="66" t="e">
        <f>VLOOKUP(K3519,'TCon08 al 2019-02-26'!$A$1:$H$68,8,0)</f>
        <v>#N/A</v>
      </c>
      <c r="E3519" s="221">
        <f t="shared" si="238"/>
        <v>1900</v>
      </c>
      <c r="F3519" s="66">
        <f t="shared" si="235"/>
        <v>0</v>
      </c>
      <c r="G3519" s="10" t="str">
        <f t="shared" si="236"/>
        <v>19000</v>
      </c>
      <c r="H3519" s="227"/>
      <c r="I3519" s="227"/>
      <c r="J3519" s="228"/>
      <c r="K3519" s="227"/>
      <c r="L3519" s="227"/>
      <c r="M3519" s="229"/>
      <c r="N3519" s="581"/>
      <c r="O3519" s="227"/>
      <c r="P3519" s="581"/>
      <c r="Q3519" s="227"/>
      <c r="R3519" s="227"/>
      <c r="S3519" s="227"/>
      <c r="T3519" s="227"/>
      <c r="U3519" s="227"/>
      <c r="V3519" s="227"/>
      <c r="W3519" s="227"/>
      <c r="X3519" s="227"/>
      <c r="Y3519" s="227"/>
      <c r="Z3519" s="227"/>
      <c r="AA3519" s="227"/>
      <c r="AB3519" s="227"/>
      <c r="AC3519" s="227"/>
    </row>
    <row r="3520" spans="2:29">
      <c r="B3520" s="66" t="e">
        <f>LEFT(VLOOKUP(K3520,'TCon08 al 2019-02-26'!$A$1:$H$68,6,0),6)</f>
        <v>#N/A</v>
      </c>
      <c r="C3520" s="66" t="e">
        <f t="shared" si="237"/>
        <v>#N/A</v>
      </c>
      <c r="D3520" s="66" t="e">
        <f>VLOOKUP(K3520,'TCon08 al 2019-02-26'!$A$1:$H$68,8,0)</f>
        <v>#N/A</v>
      </c>
      <c r="E3520" s="221">
        <f t="shared" si="238"/>
        <v>1900</v>
      </c>
      <c r="F3520" s="66">
        <f t="shared" si="235"/>
        <v>0</v>
      </c>
      <c r="G3520" s="10" t="str">
        <f t="shared" si="236"/>
        <v>19000</v>
      </c>
      <c r="H3520" s="227"/>
      <c r="I3520" s="227"/>
      <c r="J3520" s="228"/>
      <c r="K3520" s="227"/>
      <c r="L3520" s="227"/>
      <c r="M3520" s="229"/>
      <c r="N3520" s="581"/>
      <c r="O3520" s="227"/>
      <c r="P3520" s="581"/>
      <c r="Q3520" s="227"/>
      <c r="R3520" s="227"/>
      <c r="S3520" s="227"/>
      <c r="T3520" s="227"/>
      <c r="U3520" s="227"/>
      <c r="V3520" s="227"/>
      <c r="W3520" s="227"/>
      <c r="X3520" s="227"/>
      <c r="Y3520" s="227"/>
      <c r="Z3520" s="227"/>
      <c r="AA3520" s="227"/>
      <c r="AB3520" s="227"/>
      <c r="AC3520" s="227"/>
    </row>
    <row r="3521" spans="2:29">
      <c r="B3521" s="66" t="e">
        <f>LEFT(VLOOKUP(K3521,'TCon08 al 2019-02-26'!$A$1:$H$68,6,0),6)</f>
        <v>#N/A</v>
      </c>
      <c r="C3521" s="66" t="e">
        <f t="shared" si="237"/>
        <v>#N/A</v>
      </c>
      <c r="D3521" s="66" t="e">
        <f>VLOOKUP(K3521,'TCon08 al 2019-02-26'!$A$1:$H$68,8,0)</f>
        <v>#N/A</v>
      </c>
      <c r="E3521" s="221">
        <f t="shared" si="238"/>
        <v>1900</v>
      </c>
      <c r="F3521" s="66">
        <f t="shared" si="235"/>
        <v>0</v>
      </c>
      <c r="G3521" s="10" t="str">
        <f t="shared" si="236"/>
        <v>19000</v>
      </c>
      <c r="H3521" s="227"/>
      <c r="I3521" s="227"/>
      <c r="J3521" s="228"/>
      <c r="K3521" s="227"/>
      <c r="L3521" s="227"/>
      <c r="M3521" s="229"/>
      <c r="N3521" s="581"/>
      <c r="O3521" s="227"/>
      <c r="P3521" s="581"/>
      <c r="Q3521" s="227"/>
      <c r="R3521" s="227"/>
      <c r="S3521" s="227"/>
      <c r="T3521" s="227"/>
      <c r="U3521" s="227"/>
      <c r="V3521" s="227"/>
      <c r="W3521" s="227"/>
      <c r="X3521" s="227"/>
      <c r="Y3521" s="227"/>
      <c r="Z3521" s="227"/>
      <c r="AA3521" s="227"/>
      <c r="AB3521" s="227"/>
      <c r="AC3521" s="227"/>
    </row>
    <row r="3522" spans="2:29">
      <c r="B3522" s="66" t="e">
        <f>LEFT(VLOOKUP(K3522,'TCon08 al 2019-02-26'!$A$1:$H$68,6,0),6)</f>
        <v>#N/A</v>
      </c>
      <c r="C3522" s="66" t="e">
        <f t="shared" si="237"/>
        <v>#N/A</v>
      </c>
      <c r="D3522" s="66" t="e">
        <f>VLOOKUP(K3522,'TCon08 al 2019-02-26'!$A$1:$H$68,8,0)</f>
        <v>#N/A</v>
      </c>
      <c r="E3522" s="221">
        <f t="shared" si="238"/>
        <v>1900</v>
      </c>
      <c r="F3522" s="66">
        <f t="shared" si="235"/>
        <v>0</v>
      </c>
      <c r="G3522" s="10" t="str">
        <f t="shared" si="236"/>
        <v>19000</v>
      </c>
      <c r="H3522" s="227"/>
      <c r="I3522" s="227"/>
      <c r="J3522" s="228"/>
      <c r="K3522" s="227"/>
      <c r="L3522" s="227"/>
      <c r="M3522" s="229"/>
      <c r="N3522" s="581"/>
      <c r="O3522" s="227"/>
      <c r="P3522" s="581"/>
      <c r="Q3522" s="227"/>
      <c r="R3522" s="227"/>
      <c r="S3522" s="227"/>
      <c r="T3522" s="227"/>
      <c r="U3522" s="227"/>
      <c r="V3522" s="227"/>
      <c r="W3522" s="227"/>
      <c r="X3522" s="227"/>
      <c r="Y3522" s="227"/>
      <c r="Z3522" s="227"/>
      <c r="AA3522" s="227"/>
      <c r="AB3522" s="227"/>
      <c r="AC3522" s="227"/>
    </row>
    <row r="3523" spans="2:29">
      <c r="B3523" s="66" t="e">
        <f>LEFT(VLOOKUP(K3523,'TCon08 al 2019-02-26'!$A$1:$H$68,6,0),6)</f>
        <v>#N/A</v>
      </c>
      <c r="C3523" s="66" t="e">
        <f t="shared" si="237"/>
        <v>#N/A</v>
      </c>
      <c r="D3523" s="66" t="e">
        <f>VLOOKUP(K3523,'TCon08 al 2019-02-26'!$A$1:$H$68,8,0)</f>
        <v>#N/A</v>
      </c>
      <c r="E3523" s="221">
        <f t="shared" si="238"/>
        <v>1900</v>
      </c>
      <c r="F3523" s="66">
        <f t="shared" si="235"/>
        <v>0</v>
      </c>
      <c r="G3523" s="10" t="str">
        <f t="shared" si="236"/>
        <v>19000</v>
      </c>
      <c r="H3523" s="227"/>
      <c r="I3523" s="227"/>
      <c r="J3523" s="228"/>
      <c r="K3523" s="227"/>
      <c r="L3523" s="227"/>
      <c r="M3523" s="229"/>
      <c r="N3523" s="581"/>
      <c r="O3523" s="227"/>
      <c r="P3523" s="581"/>
      <c r="Q3523" s="227"/>
      <c r="R3523" s="227"/>
      <c r="S3523" s="227"/>
      <c r="T3523" s="227"/>
      <c r="U3523" s="227"/>
      <c r="V3523" s="227"/>
      <c r="W3523" s="227"/>
      <c r="X3523" s="227"/>
      <c r="Y3523" s="227"/>
      <c r="Z3523" s="227"/>
      <c r="AA3523" s="227"/>
      <c r="AB3523" s="227"/>
      <c r="AC3523" s="227"/>
    </row>
    <row r="3524" spans="2:29">
      <c r="B3524" s="66" t="e">
        <f>LEFT(VLOOKUP(K3524,'TCon08 al 2019-02-26'!$A$1:$H$68,6,0),6)</f>
        <v>#N/A</v>
      </c>
      <c r="C3524" s="66" t="e">
        <f t="shared" si="237"/>
        <v>#N/A</v>
      </c>
      <c r="D3524" s="66" t="e">
        <f>VLOOKUP(K3524,'TCon08 al 2019-02-26'!$A$1:$H$68,8,0)</f>
        <v>#N/A</v>
      </c>
      <c r="E3524" s="221">
        <f t="shared" si="238"/>
        <v>1900</v>
      </c>
      <c r="F3524" s="66">
        <f t="shared" si="235"/>
        <v>0</v>
      </c>
      <c r="G3524" s="10" t="str">
        <f t="shared" si="236"/>
        <v>19000</v>
      </c>
      <c r="H3524" s="227"/>
      <c r="I3524" s="227"/>
      <c r="J3524" s="228"/>
      <c r="K3524" s="227"/>
      <c r="L3524" s="227"/>
      <c r="M3524" s="229"/>
      <c r="N3524" s="581"/>
      <c r="O3524" s="227"/>
      <c r="P3524" s="581"/>
      <c r="Q3524" s="227"/>
      <c r="R3524" s="227"/>
      <c r="S3524" s="227"/>
      <c r="T3524" s="227"/>
      <c r="U3524" s="227"/>
      <c r="V3524" s="227"/>
      <c r="W3524" s="227"/>
      <c r="X3524" s="227"/>
      <c r="Y3524" s="227"/>
      <c r="Z3524" s="227"/>
      <c r="AA3524" s="227"/>
      <c r="AB3524" s="227"/>
      <c r="AC3524" s="227"/>
    </row>
    <row r="3525" spans="2:29">
      <c r="B3525" s="66" t="e">
        <f>LEFT(VLOOKUP(K3525,'TCon08 al 2019-02-26'!$A$1:$H$68,6,0),6)</f>
        <v>#N/A</v>
      </c>
      <c r="C3525" s="66" t="e">
        <f t="shared" si="237"/>
        <v>#N/A</v>
      </c>
      <c r="D3525" s="66" t="e">
        <f>VLOOKUP(K3525,'TCon08 al 2019-02-26'!$A$1:$H$68,8,0)</f>
        <v>#N/A</v>
      </c>
      <c r="E3525" s="221">
        <f t="shared" si="238"/>
        <v>1900</v>
      </c>
      <c r="F3525" s="66">
        <f t="shared" ref="F3525:F3588" si="239">+IF(J3525=0,0,MONTH(J3525))</f>
        <v>0</v>
      </c>
      <c r="G3525" s="10" t="str">
        <f t="shared" ref="G3525:G3588" si="240">+E3525&amp;F3525</f>
        <v>19000</v>
      </c>
      <c r="H3525" s="227"/>
      <c r="I3525" s="227"/>
      <c r="J3525" s="228"/>
      <c r="K3525" s="227"/>
      <c r="L3525" s="227"/>
      <c r="M3525" s="229"/>
      <c r="N3525" s="581"/>
      <c r="O3525" s="227"/>
      <c r="P3525" s="581"/>
      <c r="Q3525" s="227"/>
      <c r="R3525" s="227"/>
      <c r="S3525" s="227"/>
      <c r="T3525" s="227"/>
      <c r="U3525" s="227"/>
      <c r="V3525" s="227"/>
      <c r="W3525" s="227"/>
      <c r="X3525" s="227"/>
      <c r="Y3525" s="227"/>
      <c r="Z3525" s="227"/>
      <c r="AA3525" s="227"/>
      <c r="AB3525" s="227"/>
      <c r="AC3525" s="227"/>
    </row>
    <row r="3526" spans="2:29">
      <c r="B3526" s="66" t="e">
        <f>LEFT(VLOOKUP(K3526,'TCon08 al 2019-02-26'!$A$1:$H$68,6,0),6)</f>
        <v>#N/A</v>
      </c>
      <c r="C3526" s="66" t="e">
        <f t="shared" si="237"/>
        <v>#N/A</v>
      </c>
      <c r="D3526" s="66" t="e">
        <f>VLOOKUP(K3526,'TCon08 al 2019-02-26'!$A$1:$H$68,8,0)</f>
        <v>#N/A</v>
      </c>
      <c r="E3526" s="221">
        <f t="shared" si="238"/>
        <v>1900</v>
      </c>
      <c r="F3526" s="66">
        <f t="shared" si="239"/>
        <v>0</v>
      </c>
      <c r="G3526" s="10" t="str">
        <f t="shared" si="240"/>
        <v>19000</v>
      </c>
      <c r="H3526" s="227"/>
      <c r="I3526" s="227"/>
      <c r="J3526" s="228"/>
      <c r="K3526" s="227"/>
      <c r="L3526" s="227"/>
      <c r="M3526" s="229"/>
      <c r="N3526" s="581"/>
      <c r="O3526" s="227"/>
      <c r="P3526" s="581"/>
      <c r="Q3526" s="227"/>
      <c r="R3526" s="227"/>
      <c r="S3526" s="227"/>
      <c r="T3526" s="227"/>
      <c r="U3526" s="227"/>
      <c r="V3526" s="227"/>
      <c r="W3526" s="227"/>
      <c r="X3526" s="227"/>
      <c r="Y3526" s="227"/>
      <c r="Z3526" s="227"/>
      <c r="AA3526" s="227"/>
      <c r="AB3526" s="227"/>
      <c r="AC3526" s="227"/>
    </row>
    <row r="3527" spans="2:29">
      <c r="B3527" s="66" t="e">
        <f>LEFT(VLOOKUP(K3527,'TCon08 al 2019-02-26'!$A$1:$H$68,6,0),6)</f>
        <v>#N/A</v>
      </c>
      <c r="C3527" s="66" t="e">
        <f t="shared" si="237"/>
        <v>#N/A</v>
      </c>
      <c r="D3527" s="66" t="e">
        <f>VLOOKUP(K3527,'TCon08 al 2019-02-26'!$A$1:$H$68,8,0)</f>
        <v>#N/A</v>
      </c>
      <c r="E3527" s="221">
        <f t="shared" si="238"/>
        <v>1900</v>
      </c>
      <c r="F3527" s="66">
        <f t="shared" si="239"/>
        <v>0</v>
      </c>
      <c r="G3527" s="10" t="str">
        <f t="shared" si="240"/>
        <v>19000</v>
      </c>
      <c r="H3527" s="227"/>
      <c r="I3527" s="227"/>
      <c r="J3527" s="228"/>
      <c r="K3527" s="227"/>
      <c r="L3527" s="227"/>
      <c r="M3527" s="229"/>
      <c r="N3527" s="581"/>
      <c r="O3527" s="227"/>
      <c r="P3527" s="581"/>
      <c r="Q3527" s="227"/>
      <c r="R3527" s="227"/>
      <c r="S3527" s="227"/>
      <c r="T3527" s="227"/>
      <c r="U3527" s="227"/>
      <c r="V3527" s="227"/>
      <c r="W3527" s="227"/>
      <c r="X3527" s="227"/>
      <c r="Y3527" s="227"/>
      <c r="Z3527" s="227"/>
      <c r="AA3527" s="227"/>
      <c r="AB3527" s="227"/>
      <c r="AC3527" s="227"/>
    </row>
    <row r="3528" spans="2:29">
      <c r="B3528" s="66" t="e">
        <f>LEFT(VLOOKUP(K3528,'TCon08 al 2019-02-26'!$A$1:$H$68,6,0),6)</f>
        <v>#N/A</v>
      </c>
      <c r="C3528" s="66" t="e">
        <f t="shared" si="237"/>
        <v>#N/A</v>
      </c>
      <c r="D3528" s="66" t="e">
        <f>VLOOKUP(K3528,'TCon08 al 2019-02-26'!$A$1:$H$68,8,0)</f>
        <v>#N/A</v>
      </c>
      <c r="E3528" s="221">
        <f t="shared" si="238"/>
        <v>1900</v>
      </c>
      <c r="F3528" s="66">
        <f t="shared" si="239"/>
        <v>0</v>
      </c>
      <c r="G3528" s="10" t="str">
        <f t="shared" si="240"/>
        <v>19000</v>
      </c>
      <c r="H3528" s="227"/>
      <c r="I3528" s="227"/>
      <c r="J3528" s="228"/>
      <c r="K3528" s="227"/>
      <c r="L3528" s="227"/>
      <c r="M3528" s="229"/>
      <c r="N3528" s="581"/>
      <c r="O3528" s="227"/>
      <c r="P3528" s="581"/>
      <c r="Q3528" s="227"/>
      <c r="R3528" s="227"/>
      <c r="S3528" s="227"/>
      <c r="T3528" s="227"/>
      <c r="U3528" s="227"/>
      <c r="V3528" s="227"/>
      <c r="W3528" s="227"/>
      <c r="X3528" s="227"/>
      <c r="Y3528" s="227"/>
      <c r="Z3528" s="227"/>
      <c r="AA3528" s="227"/>
      <c r="AB3528" s="227"/>
      <c r="AC3528" s="227"/>
    </row>
    <row r="3529" spans="2:29">
      <c r="B3529" s="66" t="e">
        <f>LEFT(VLOOKUP(K3529,'TCon08 al 2019-02-26'!$A$1:$H$68,6,0),6)</f>
        <v>#N/A</v>
      </c>
      <c r="C3529" s="66" t="e">
        <f t="shared" si="237"/>
        <v>#N/A</v>
      </c>
      <c r="D3529" s="66" t="e">
        <f>VLOOKUP(K3529,'TCon08 al 2019-02-26'!$A$1:$H$68,8,0)</f>
        <v>#N/A</v>
      </c>
      <c r="E3529" s="221">
        <f t="shared" si="238"/>
        <v>1900</v>
      </c>
      <c r="F3529" s="66">
        <f t="shared" si="239"/>
        <v>0</v>
      </c>
      <c r="G3529" s="10" t="str">
        <f t="shared" si="240"/>
        <v>19000</v>
      </c>
      <c r="H3529" s="227"/>
      <c r="I3529" s="227"/>
      <c r="J3529" s="228"/>
      <c r="K3529" s="227"/>
      <c r="L3529" s="227"/>
      <c r="M3529" s="229"/>
      <c r="N3529" s="581"/>
      <c r="O3529" s="227"/>
      <c r="P3529" s="581"/>
      <c r="Q3529" s="227"/>
      <c r="R3529" s="227"/>
      <c r="S3529" s="227"/>
      <c r="T3529" s="227"/>
      <c r="U3529" s="227"/>
      <c r="V3529" s="227"/>
      <c r="W3529" s="227"/>
      <c r="X3529" s="227"/>
      <c r="Y3529" s="227"/>
      <c r="Z3529" s="227"/>
      <c r="AA3529" s="227"/>
      <c r="AB3529" s="227"/>
      <c r="AC3529" s="227"/>
    </row>
    <row r="3530" spans="2:29">
      <c r="B3530" s="66" t="e">
        <f>LEFT(VLOOKUP(K3530,'TCon08 al 2019-02-26'!$A$1:$H$68,6,0),6)</f>
        <v>#N/A</v>
      </c>
      <c r="C3530" s="66" t="e">
        <f t="shared" si="237"/>
        <v>#N/A</v>
      </c>
      <c r="D3530" s="66" t="e">
        <f>VLOOKUP(K3530,'TCon08 al 2019-02-26'!$A$1:$H$68,8,0)</f>
        <v>#N/A</v>
      </c>
      <c r="E3530" s="221">
        <f t="shared" si="238"/>
        <v>1900</v>
      </c>
      <c r="F3530" s="66">
        <f t="shared" si="239"/>
        <v>0</v>
      </c>
      <c r="G3530" s="10" t="str">
        <f t="shared" si="240"/>
        <v>19000</v>
      </c>
      <c r="H3530" s="227"/>
      <c r="I3530" s="227"/>
      <c r="J3530" s="228"/>
      <c r="K3530" s="227"/>
      <c r="L3530" s="227"/>
      <c r="M3530" s="229"/>
      <c r="N3530" s="581"/>
      <c r="O3530" s="227"/>
      <c r="P3530" s="581"/>
      <c r="Q3530" s="227"/>
      <c r="R3530" s="227"/>
      <c r="S3530" s="227"/>
      <c r="T3530" s="227"/>
      <c r="U3530" s="227"/>
      <c r="V3530" s="227"/>
      <c r="W3530" s="227"/>
      <c r="X3530" s="227"/>
      <c r="Y3530" s="227"/>
      <c r="Z3530" s="227"/>
      <c r="AA3530" s="227"/>
      <c r="AB3530" s="227"/>
      <c r="AC3530" s="227"/>
    </row>
    <row r="3531" spans="2:29">
      <c r="B3531" s="66" t="e">
        <f>LEFT(VLOOKUP(K3531,'TCon08 al 2019-02-26'!$A$1:$H$68,6,0),6)</f>
        <v>#N/A</v>
      </c>
      <c r="C3531" s="66" t="e">
        <f t="shared" si="237"/>
        <v>#N/A</v>
      </c>
      <c r="D3531" s="66" t="e">
        <f>VLOOKUP(K3531,'TCon08 al 2019-02-26'!$A$1:$H$68,8,0)</f>
        <v>#N/A</v>
      </c>
      <c r="E3531" s="221">
        <f t="shared" si="238"/>
        <v>1900</v>
      </c>
      <c r="F3531" s="66">
        <f t="shared" si="239"/>
        <v>0</v>
      </c>
      <c r="G3531" s="10" t="str">
        <f t="shared" si="240"/>
        <v>19000</v>
      </c>
      <c r="H3531" s="227"/>
      <c r="I3531" s="227"/>
      <c r="J3531" s="228"/>
      <c r="K3531" s="227"/>
      <c r="L3531" s="227"/>
      <c r="M3531" s="229"/>
      <c r="N3531" s="581"/>
      <c r="O3531" s="227"/>
      <c r="P3531" s="581"/>
      <c r="Q3531" s="227"/>
      <c r="R3531" s="227"/>
      <c r="S3531" s="227"/>
      <c r="T3531" s="227"/>
      <c r="U3531" s="227"/>
      <c r="V3531" s="227"/>
      <c r="W3531" s="227"/>
      <c r="X3531" s="227"/>
      <c r="Y3531" s="227"/>
      <c r="Z3531" s="227"/>
      <c r="AA3531" s="227"/>
      <c r="AB3531" s="227"/>
      <c r="AC3531" s="227"/>
    </row>
    <row r="3532" spans="2:29">
      <c r="B3532" s="66" t="e">
        <f>LEFT(VLOOKUP(K3532,'TCon08 al 2019-02-26'!$A$1:$H$68,6,0),6)</f>
        <v>#N/A</v>
      </c>
      <c r="C3532" s="66" t="e">
        <f t="shared" si="237"/>
        <v>#N/A</v>
      </c>
      <c r="D3532" s="66" t="e">
        <f>VLOOKUP(K3532,'TCon08 al 2019-02-26'!$A$1:$H$68,8,0)</f>
        <v>#N/A</v>
      </c>
      <c r="E3532" s="221">
        <f t="shared" si="238"/>
        <v>1900</v>
      </c>
      <c r="F3532" s="66">
        <f t="shared" si="239"/>
        <v>0</v>
      </c>
      <c r="G3532" s="10" t="str">
        <f t="shared" si="240"/>
        <v>19000</v>
      </c>
      <c r="H3532" s="227"/>
      <c r="I3532" s="227"/>
      <c r="J3532" s="228"/>
      <c r="K3532" s="227"/>
      <c r="L3532" s="227"/>
      <c r="M3532" s="229"/>
      <c r="N3532" s="581"/>
      <c r="O3532" s="227"/>
      <c r="P3532" s="581"/>
      <c r="Q3532" s="227"/>
      <c r="R3532" s="227"/>
      <c r="S3532" s="227"/>
      <c r="T3532" s="227"/>
      <c r="U3532" s="227"/>
      <c r="V3532" s="227"/>
      <c r="W3532" s="227"/>
      <c r="X3532" s="227"/>
      <c r="Y3532" s="227"/>
      <c r="Z3532" s="227"/>
      <c r="AA3532" s="227"/>
      <c r="AB3532" s="227"/>
      <c r="AC3532" s="227"/>
    </row>
    <row r="3533" spans="2:29">
      <c r="B3533" s="66" t="e">
        <f>LEFT(VLOOKUP(K3533,'TCon08 al 2019-02-26'!$A$1:$H$68,6,0),6)</f>
        <v>#N/A</v>
      </c>
      <c r="C3533" s="66" t="e">
        <f t="shared" si="237"/>
        <v>#N/A</v>
      </c>
      <c r="D3533" s="66" t="e">
        <f>VLOOKUP(K3533,'TCon08 al 2019-02-26'!$A$1:$H$68,8,0)</f>
        <v>#N/A</v>
      </c>
      <c r="E3533" s="221">
        <f t="shared" si="238"/>
        <v>1900</v>
      </c>
      <c r="F3533" s="66">
        <f t="shared" si="239"/>
        <v>0</v>
      </c>
      <c r="G3533" s="10" t="str">
        <f t="shared" si="240"/>
        <v>19000</v>
      </c>
      <c r="H3533" s="227"/>
      <c r="I3533" s="227"/>
      <c r="J3533" s="228"/>
      <c r="K3533" s="227"/>
      <c r="L3533" s="227"/>
      <c r="M3533" s="229"/>
      <c r="N3533" s="581"/>
      <c r="O3533" s="227"/>
      <c r="P3533" s="581"/>
      <c r="Q3533" s="227"/>
      <c r="R3533" s="227"/>
      <c r="S3533" s="227"/>
      <c r="T3533" s="227"/>
      <c r="U3533" s="227"/>
      <c r="V3533" s="227"/>
      <c r="W3533" s="227"/>
      <c r="X3533" s="227"/>
      <c r="Y3533" s="227"/>
      <c r="Z3533" s="227"/>
      <c r="AA3533" s="227"/>
      <c r="AB3533" s="227"/>
      <c r="AC3533" s="227"/>
    </row>
    <row r="3534" spans="2:29">
      <c r="B3534" s="66" t="e">
        <f>LEFT(VLOOKUP(K3534,'TCon08 al 2019-02-26'!$A$1:$H$68,6,0),6)</f>
        <v>#N/A</v>
      </c>
      <c r="C3534" s="66" t="e">
        <f t="shared" si="237"/>
        <v>#N/A</v>
      </c>
      <c r="D3534" s="66" t="e">
        <f>VLOOKUP(K3534,'TCon08 al 2019-02-26'!$A$1:$H$68,8,0)</f>
        <v>#N/A</v>
      </c>
      <c r="E3534" s="221">
        <f t="shared" si="238"/>
        <v>1900</v>
      </c>
      <c r="F3534" s="66">
        <f t="shared" si="239"/>
        <v>0</v>
      </c>
      <c r="G3534" s="10" t="str">
        <f t="shared" si="240"/>
        <v>19000</v>
      </c>
      <c r="H3534" s="227"/>
      <c r="I3534" s="227"/>
      <c r="J3534" s="228"/>
      <c r="K3534" s="227"/>
      <c r="L3534" s="227"/>
      <c r="M3534" s="229"/>
      <c r="N3534" s="581"/>
      <c r="O3534" s="227"/>
      <c r="P3534" s="581"/>
      <c r="Q3534" s="227"/>
      <c r="R3534" s="227"/>
      <c r="S3534" s="227"/>
      <c r="T3534" s="227"/>
      <c r="U3534" s="227"/>
      <c r="V3534" s="227"/>
      <c r="W3534" s="227"/>
      <c r="X3534" s="227"/>
      <c r="Y3534" s="227"/>
      <c r="Z3534" s="227"/>
      <c r="AA3534" s="227"/>
      <c r="AB3534" s="227"/>
      <c r="AC3534" s="227"/>
    </row>
    <row r="3535" spans="2:29">
      <c r="B3535" s="66" t="e">
        <f>LEFT(VLOOKUP(K3535,'TCon08 al 2019-02-26'!$A$1:$H$68,6,0),6)</f>
        <v>#N/A</v>
      </c>
      <c r="C3535" s="66" t="e">
        <f t="shared" si="237"/>
        <v>#N/A</v>
      </c>
      <c r="D3535" s="66" t="e">
        <f>VLOOKUP(K3535,'TCon08 al 2019-02-26'!$A$1:$H$68,8,0)</f>
        <v>#N/A</v>
      </c>
      <c r="E3535" s="221">
        <f t="shared" si="238"/>
        <v>1900</v>
      </c>
      <c r="F3535" s="66">
        <f t="shared" si="239"/>
        <v>0</v>
      </c>
      <c r="G3535" s="10" t="str">
        <f t="shared" si="240"/>
        <v>19000</v>
      </c>
      <c r="H3535" s="227"/>
      <c r="I3535" s="227"/>
      <c r="J3535" s="228"/>
      <c r="K3535" s="227"/>
      <c r="L3535" s="227"/>
      <c r="M3535" s="229"/>
      <c r="N3535" s="581"/>
      <c r="O3535" s="227"/>
      <c r="P3535" s="581"/>
      <c r="Q3535" s="227"/>
      <c r="R3535" s="227"/>
      <c r="S3535" s="227"/>
      <c r="T3535" s="227"/>
      <c r="U3535" s="227"/>
      <c r="V3535" s="227"/>
      <c r="W3535" s="227"/>
      <c r="X3535" s="227"/>
      <c r="Y3535" s="227"/>
      <c r="Z3535" s="227"/>
      <c r="AA3535" s="227"/>
      <c r="AB3535" s="227"/>
      <c r="AC3535" s="227"/>
    </row>
    <row r="3536" spans="2:29">
      <c r="B3536" s="66" t="e">
        <f>LEFT(VLOOKUP(K3536,'TCon08 al 2019-02-26'!$A$1:$H$68,6,0),6)</f>
        <v>#N/A</v>
      </c>
      <c r="C3536" s="66" t="e">
        <f t="shared" si="237"/>
        <v>#N/A</v>
      </c>
      <c r="D3536" s="66" t="e">
        <f>VLOOKUP(K3536,'TCon08 al 2019-02-26'!$A$1:$H$68,8,0)</f>
        <v>#N/A</v>
      </c>
      <c r="E3536" s="221">
        <f t="shared" si="238"/>
        <v>1900</v>
      </c>
      <c r="F3536" s="66">
        <f t="shared" si="239"/>
        <v>0</v>
      </c>
      <c r="G3536" s="10" t="str">
        <f t="shared" si="240"/>
        <v>19000</v>
      </c>
      <c r="H3536" s="227"/>
      <c r="I3536" s="227"/>
      <c r="J3536" s="228"/>
      <c r="K3536" s="227"/>
      <c r="L3536" s="227"/>
      <c r="M3536" s="229"/>
      <c r="N3536" s="581"/>
      <c r="O3536" s="227"/>
      <c r="P3536" s="581"/>
      <c r="Q3536" s="227"/>
      <c r="R3536" s="227"/>
      <c r="S3536" s="227"/>
      <c r="T3536" s="227"/>
      <c r="U3536" s="227"/>
      <c r="V3536" s="227"/>
      <c r="W3536" s="227"/>
      <c r="X3536" s="227"/>
      <c r="Y3536" s="227"/>
      <c r="Z3536" s="227"/>
      <c r="AA3536" s="227"/>
      <c r="AB3536" s="227"/>
      <c r="AC3536" s="227"/>
    </row>
    <row r="3537" spans="2:29">
      <c r="B3537" s="66" t="e">
        <f>LEFT(VLOOKUP(K3537,'TCon08 al 2019-02-26'!$A$1:$H$68,6,0),6)</f>
        <v>#N/A</v>
      </c>
      <c r="C3537" s="66" t="e">
        <f t="shared" si="237"/>
        <v>#N/A</v>
      </c>
      <c r="D3537" s="66" t="e">
        <f>VLOOKUP(K3537,'TCon08 al 2019-02-26'!$A$1:$H$68,8,0)</f>
        <v>#N/A</v>
      </c>
      <c r="E3537" s="221">
        <f t="shared" si="238"/>
        <v>1900</v>
      </c>
      <c r="F3537" s="66">
        <f t="shared" si="239"/>
        <v>0</v>
      </c>
      <c r="G3537" s="10" t="str">
        <f t="shared" si="240"/>
        <v>19000</v>
      </c>
      <c r="H3537" s="227"/>
      <c r="I3537" s="227"/>
      <c r="J3537" s="228"/>
      <c r="K3537" s="227"/>
      <c r="L3537" s="227"/>
      <c r="M3537" s="229"/>
      <c r="N3537" s="581"/>
      <c r="O3537" s="227"/>
      <c r="P3537" s="581"/>
      <c r="Q3537" s="227"/>
      <c r="R3537" s="227"/>
      <c r="S3537" s="227"/>
      <c r="T3537" s="227"/>
      <c r="U3537" s="227"/>
      <c r="V3537" s="227"/>
      <c r="W3537" s="227"/>
      <c r="X3537" s="227"/>
      <c r="Y3537" s="227"/>
      <c r="Z3537" s="227"/>
      <c r="AA3537" s="227"/>
      <c r="AB3537" s="227"/>
      <c r="AC3537" s="227"/>
    </row>
    <row r="3538" spans="2:29">
      <c r="B3538" s="66" t="e">
        <f>LEFT(VLOOKUP(K3538,'TCon08 al 2019-02-26'!$A$1:$H$68,6,0),6)</f>
        <v>#N/A</v>
      </c>
      <c r="C3538" s="66" t="e">
        <f t="shared" si="237"/>
        <v>#N/A</v>
      </c>
      <c r="D3538" s="66" t="e">
        <f>VLOOKUP(K3538,'TCon08 al 2019-02-26'!$A$1:$H$68,8,0)</f>
        <v>#N/A</v>
      </c>
      <c r="E3538" s="221">
        <f t="shared" si="238"/>
        <v>1900</v>
      </c>
      <c r="F3538" s="66">
        <f t="shared" si="239"/>
        <v>0</v>
      </c>
      <c r="G3538" s="10" t="str">
        <f t="shared" si="240"/>
        <v>19000</v>
      </c>
      <c r="H3538" s="227"/>
      <c r="I3538" s="227"/>
      <c r="J3538" s="228"/>
      <c r="K3538" s="227"/>
      <c r="L3538" s="227"/>
      <c r="M3538" s="229"/>
      <c r="N3538" s="581"/>
      <c r="O3538" s="227"/>
      <c r="P3538" s="581"/>
      <c r="Q3538" s="227"/>
      <c r="R3538" s="227"/>
      <c r="S3538" s="227"/>
      <c r="T3538" s="227"/>
      <c r="U3538" s="227"/>
      <c r="V3538" s="227"/>
      <c r="W3538" s="227"/>
      <c r="X3538" s="227"/>
      <c r="Y3538" s="227"/>
      <c r="Z3538" s="227"/>
      <c r="AA3538" s="227"/>
      <c r="AB3538" s="227"/>
      <c r="AC3538" s="227"/>
    </row>
    <row r="3539" spans="2:29">
      <c r="B3539" s="66" t="e">
        <f>LEFT(VLOOKUP(K3539,'TCon08 al 2019-02-26'!$A$1:$H$68,6,0),6)</f>
        <v>#N/A</v>
      </c>
      <c r="C3539" s="66" t="e">
        <f t="shared" si="237"/>
        <v>#N/A</v>
      </c>
      <c r="D3539" s="66" t="e">
        <f>VLOOKUP(K3539,'TCon08 al 2019-02-26'!$A$1:$H$68,8,0)</f>
        <v>#N/A</v>
      </c>
      <c r="E3539" s="221">
        <f t="shared" si="238"/>
        <v>1900</v>
      </c>
      <c r="F3539" s="66">
        <f t="shared" si="239"/>
        <v>0</v>
      </c>
      <c r="G3539" s="10" t="str">
        <f t="shared" si="240"/>
        <v>19000</v>
      </c>
      <c r="H3539" s="227"/>
      <c r="I3539" s="227"/>
      <c r="J3539" s="228"/>
      <c r="K3539" s="227"/>
      <c r="L3539" s="227"/>
      <c r="M3539" s="229"/>
      <c r="N3539" s="581"/>
      <c r="O3539" s="227"/>
      <c r="P3539" s="581"/>
      <c r="Q3539" s="227"/>
      <c r="R3539" s="227"/>
      <c r="S3539" s="227"/>
      <c r="T3539" s="227"/>
      <c r="U3539" s="227"/>
      <c r="V3539" s="227"/>
      <c r="W3539" s="227"/>
      <c r="X3539" s="227"/>
      <c r="Y3539" s="227"/>
      <c r="Z3539" s="227"/>
      <c r="AA3539" s="227"/>
      <c r="AB3539" s="227"/>
      <c r="AC3539" s="227"/>
    </row>
    <row r="3540" spans="2:29">
      <c r="B3540" s="66" t="e">
        <f>LEFT(VLOOKUP(K3540,'TCon08 al 2019-02-26'!$A$1:$H$68,6,0),6)</f>
        <v>#N/A</v>
      </c>
      <c r="C3540" s="66" t="e">
        <f t="shared" si="237"/>
        <v>#N/A</v>
      </c>
      <c r="D3540" s="66" t="e">
        <f>VLOOKUP(K3540,'TCon08 al 2019-02-26'!$A$1:$H$68,8,0)</f>
        <v>#N/A</v>
      </c>
      <c r="E3540" s="221">
        <f t="shared" si="238"/>
        <v>1900</v>
      </c>
      <c r="F3540" s="66">
        <f t="shared" si="239"/>
        <v>0</v>
      </c>
      <c r="G3540" s="10" t="str">
        <f t="shared" si="240"/>
        <v>19000</v>
      </c>
      <c r="H3540" s="227"/>
      <c r="I3540" s="227"/>
      <c r="J3540" s="228"/>
      <c r="K3540" s="227"/>
      <c r="L3540" s="227"/>
      <c r="M3540" s="229"/>
      <c r="N3540" s="581"/>
      <c r="O3540" s="227"/>
      <c r="P3540" s="581"/>
      <c r="Q3540" s="227"/>
      <c r="R3540" s="227"/>
      <c r="S3540" s="227"/>
      <c r="T3540" s="227"/>
      <c r="U3540" s="227"/>
      <c r="V3540" s="227"/>
      <c r="W3540" s="227"/>
      <c r="X3540" s="227"/>
      <c r="Y3540" s="227"/>
      <c r="Z3540" s="227"/>
      <c r="AA3540" s="227"/>
      <c r="AB3540" s="227"/>
      <c r="AC3540" s="227"/>
    </row>
    <row r="3541" spans="2:29">
      <c r="B3541" s="66" t="e">
        <f>LEFT(VLOOKUP(K3541,'TCon08 al 2019-02-26'!$A$1:$H$68,6,0),6)</f>
        <v>#N/A</v>
      </c>
      <c r="C3541" s="66" t="e">
        <f t="shared" ref="C3541:C3604" si="241">CONCATENATE(MID(B3541,1,1),".",MID(B3541,2,1),".",MID(B3541,3,2),".",MID(B3541,5,2))</f>
        <v>#N/A</v>
      </c>
      <c r="D3541" s="66" t="e">
        <f>VLOOKUP(K3541,'TCon08 al 2019-02-26'!$A$1:$H$68,8,0)</f>
        <v>#N/A</v>
      </c>
      <c r="E3541" s="221">
        <f t="shared" ref="E3541:E3604" si="242">YEAR(J3541)</f>
        <v>1900</v>
      </c>
      <c r="F3541" s="66">
        <f t="shared" si="239"/>
        <v>0</v>
      </c>
      <c r="G3541" s="10" t="str">
        <f t="shared" si="240"/>
        <v>19000</v>
      </c>
      <c r="H3541" s="227"/>
      <c r="I3541" s="227"/>
      <c r="J3541" s="228"/>
      <c r="K3541" s="227"/>
      <c r="L3541" s="227"/>
      <c r="M3541" s="229"/>
      <c r="N3541" s="581"/>
      <c r="O3541" s="227"/>
      <c r="P3541" s="581"/>
      <c r="Q3541" s="227"/>
      <c r="R3541" s="227"/>
      <c r="S3541" s="227"/>
      <c r="T3541" s="227"/>
      <c r="U3541" s="227"/>
      <c r="V3541" s="227"/>
      <c r="W3541" s="227"/>
      <c r="X3541" s="227"/>
      <c r="Y3541" s="227"/>
      <c r="Z3541" s="227"/>
      <c r="AA3541" s="227"/>
      <c r="AB3541" s="227"/>
      <c r="AC3541" s="227"/>
    </row>
    <row r="3542" spans="2:29">
      <c r="B3542" s="66" t="e">
        <f>LEFT(VLOOKUP(K3542,'TCon08 al 2019-02-26'!$A$1:$H$68,6,0),6)</f>
        <v>#N/A</v>
      </c>
      <c r="C3542" s="66" t="e">
        <f t="shared" si="241"/>
        <v>#N/A</v>
      </c>
      <c r="D3542" s="66" t="e">
        <f>VLOOKUP(K3542,'TCon08 al 2019-02-26'!$A$1:$H$68,8,0)</f>
        <v>#N/A</v>
      </c>
      <c r="E3542" s="221">
        <f t="shared" si="242"/>
        <v>1900</v>
      </c>
      <c r="F3542" s="66">
        <f t="shared" si="239"/>
        <v>0</v>
      </c>
      <c r="G3542" s="10" t="str">
        <f t="shared" si="240"/>
        <v>19000</v>
      </c>
      <c r="H3542" s="227"/>
      <c r="I3542" s="227"/>
      <c r="J3542" s="228"/>
      <c r="K3542" s="227"/>
      <c r="L3542" s="227"/>
      <c r="M3542" s="229"/>
      <c r="N3542" s="581"/>
      <c r="O3542" s="227"/>
      <c r="P3542" s="581"/>
      <c r="Q3542" s="227"/>
      <c r="R3542" s="227"/>
      <c r="S3542" s="227"/>
      <c r="T3542" s="227"/>
      <c r="U3542" s="227"/>
      <c r="V3542" s="227"/>
      <c r="W3542" s="227"/>
      <c r="X3542" s="227"/>
      <c r="Y3542" s="227"/>
      <c r="Z3542" s="227"/>
      <c r="AA3542" s="227"/>
      <c r="AB3542" s="227"/>
      <c r="AC3542" s="227"/>
    </row>
    <row r="3543" spans="2:29">
      <c r="B3543" s="66" t="e">
        <f>LEFT(VLOOKUP(K3543,'TCon08 al 2019-02-26'!$A$1:$H$68,6,0),6)</f>
        <v>#N/A</v>
      </c>
      <c r="C3543" s="66" t="e">
        <f t="shared" si="241"/>
        <v>#N/A</v>
      </c>
      <c r="D3543" s="66" t="e">
        <f>VLOOKUP(K3543,'TCon08 al 2019-02-26'!$A$1:$H$68,8,0)</f>
        <v>#N/A</v>
      </c>
      <c r="E3543" s="221">
        <f t="shared" si="242"/>
        <v>1900</v>
      </c>
      <c r="F3543" s="66">
        <f t="shared" si="239"/>
        <v>0</v>
      </c>
      <c r="G3543" s="10" t="str">
        <f t="shared" si="240"/>
        <v>19000</v>
      </c>
      <c r="H3543" s="227"/>
      <c r="I3543" s="227"/>
      <c r="J3543" s="228"/>
      <c r="K3543" s="227"/>
      <c r="L3543" s="227"/>
      <c r="M3543" s="229"/>
      <c r="N3543" s="581"/>
      <c r="O3543" s="227"/>
      <c r="P3543" s="581"/>
      <c r="Q3543" s="227"/>
      <c r="R3543" s="227"/>
      <c r="S3543" s="227"/>
      <c r="T3543" s="227"/>
      <c r="U3543" s="227"/>
      <c r="V3543" s="227"/>
      <c r="W3543" s="227"/>
      <c r="X3543" s="227"/>
      <c r="Y3543" s="227"/>
      <c r="Z3543" s="227"/>
      <c r="AA3543" s="227"/>
      <c r="AB3543" s="227"/>
      <c r="AC3543" s="227"/>
    </row>
    <row r="3544" spans="2:29">
      <c r="B3544" s="66" t="e">
        <f>LEFT(VLOOKUP(K3544,'TCon08 al 2019-02-26'!$A$1:$H$68,6,0),6)</f>
        <v>#N/A</v>
      </c>
      <c r="C3544" s="66" t="e">
        <f t="shared" si="241"/>
        <v>#N/A</v>
      </c>
      <c r="D3544" s="66" t="e">
        <f>VLOOKUP(K3544,'TCon08 al 2019-02-26'!$A$1:$H$68,8,0)</f>
        <v>#N/A</v>
      </c>
      <c r="E3544" s="221">
        <f t="shared" si="242"/>
        <v>1900</v>
      </c>
      <c r="F3544" s="66">
        <f t="shared" si="239"/>
        <v>0</v>
      </c>
      <c r="G3544" s="10" t="str">
        <f t="shared" si="240"/>
        <v>19000</v>
      </c>
      <c r="H3544" s="227"/>
      <c r="I3544" s="227"/>
      <c r="J3544" s="228"/>
      <c r="K3544" s="227"/>
      <c r="L3544" s="227"/>
      <c r="M3544" s="229"/>
      <c r="N3544" s="581"/>
      <c r="O3544" s="227"/>
      <c r="P3544" s="581"/>
      <c r="Q3544" s="227"/>
      <c r="R3544" s="227"/>
      <c r="S3544" s="227"/>
      <c r="T3544" s="227"/>
      <c r="U3544" s="227"/>
      <c r="V3544" s="227"/>
      <c r="W3544" s="227"/>
      <c r="X3544" s="227"/>
      <c r="Y3544" s="227"/>
      <c r="Z3544" s="227"/>
      <c r="AA3544" s="227"/>
      <c r="AB3544" s="227"/>
      <c r="AC3544" s="227"/>
    </row>
    <row r="3545" spans="2:29">
      <c r="B3545" s="66" t="e">
        <f>LEFT(VLOOKUP(K3545,'TCon08 al 2019-02-26'!$A$1:$H$68,6,0),6)</f>
        <v>#N/A</v>
      </c>
      <c r="C3545" s="66" t="e">
        <f t="shared" si="241"/>
        <v>#N/A</v>
      </c>
      <c r="D3545" s="66" t="e">
        <f>VLOOKUP(K3545,'TCon08 al 2019-02-26'!$A$1:$H$68,8,0)</f>
        <v>#N/A</v>
      </c>
      <c r="E3545" s="221">
        <f t="shared" si="242"/>
        <v>1900</v>
      </c>
      <c r="F3545" s="66">
        <f t="shared" si="239"/>
        <v>0</v>
      </c>
      <c r="G3545" s="10" t="str">
        <f t="shared" si="240"/>
        <v>19000</v>
      </c>
      <c r="H3545" s="227"/>
      <c r="I3545" s="227"/>
      <c r="J3545" s="228"/>
      <c r="K3545" s="227"/>
      <c r="L3545" s="227"/>
      <c r="M3545" s="229"/>
      <c r="N3545" s="581"/>
      <c r="O3545" s="227"/>
      <c r="P3545" s="581"/>
      <c r="Q3545" s="227"/>
      <c r="R3545" s="227"/>
      <c r="S3545" s="227"/>
      <c r="T3545" s="227"/>
      <c r="U3545" s="227"/>
      <c r="V3545" s="227"/>
      <c r="W3545" s="227"/>
      <c r="X3545" s="227"/>
      <c r="Y3545" s="227"/>
      <c r="Z3545" s="227"/>
      <c r="AA3545" s="227"/>
      <c r="AB3545" s="227"/>
      <c r="AC3545" s="227"/>
    </row>
    <row r="3546" spans="2:29">
      <c r="B3546" s="66" t="e">
        <f>LEFT(VLOOKUP(K3546,'TCon08 al 2019-02-26'!$A$1:$H$68,6,0),6)</f>
        <v>#N/A</v>
      </c>
      <c r="C3546" s="66" t="e">
        <f t="shared" si="241"/>
        <v>#N/A</v>
      </c>
      <c r="D3546" s="66" t="e">
        <f>VLOOKUP(K3546,'TCon08 al 2019-02-26'!$A$1:$H$68,8,0)</f>
        <v>#N/A</v>
      </c>
      <c r="E3546" s="221">
        <f t="shared" si="242"/>
        <v>1900</v>
      </c>
      <c r="F3546" s="66">
        <f t="shared" si="239"/>
        <v>0</v>
      </c>
      <c r="G3546" s="10" t="str">
        <f t="shared" si="240"/>
        <v>19000</v>
      </c>
      <c r="H3546" s="227"/>
      <c r="I3546" s="227"/>
      <c r="J3546" s="228"/>
      <c r="K3546" s="227"/>
      <c r="L3546" s="227"/>
      <c r="M3546" s="229"/>
      <c r="N3546" s="581"/>
      <c r="O3546" s="227"/>
      <c r="P3546" s="581"/>
      <c r="Q3546" s="227"/>
      <c r="R3546" s="227"/>
      <c r="S3546" s="227"/>
      <c r="T3546" s="227"/>
      <c r="U3546" s="227"/>
      <c r="V3546" s="227"/>
      <c r="W3546" s="227"/>
      <c r="X3546" s="227"/>
      <c r="Y3546" s="227"/>
      <c r="Z3546" s="227"/>
      <c r="AA3546" s="227"/>
      <c r="AB3546" s="227"/>
      <c r="AC3546" s="227"/>
    </row>
    <row r="3547" spans="2:29">
      <c r="B3547" s="66" t="e">
        <f>LEFT(VLOOKUP(K3547,'TCon08 al 2019-02-26'!$A$1:$H$68,6,0),6)</f>
        <v>#N/A</v>
      </c>
      <c r="C3547" s="66" t="e">
        <f t="shared" si="241"/>
        <v>#N/A</v>
      </c>
      <c r="D3547" s="66" t="e">
        <f>VLOOKUP(K3547,'TCon08 al 2019-02-26'!$A$1:$H$68,8,0)</f>
        <v>#N/A</v>
      </c>
      <c r="E3547" s="221">
        <f t="shared" si="242"/>
        <v>1900</v>
      </c>
      <c r="F3547" s="66">
        <f t="shared" si="239"/>
        <v>0</v>
      </c>
      <c r="G3547" s="10" t="str">
        <f t="shared" si="240"/>
        <v>19000</v>
      </c>
      <c r="H3547" s="227"/>
      <c r="I3547" s="227"/>
      <c r="J3547" s="228"/>
      <c r="K3547" s="227"/>
      <c r="L3547" s="227"/>
      <c r="M3547" s="229"/>
      <c r="N3547" s="581"/>
      <c r="O3547" s="227"/>
      <c r="P3547" s="581"/>
      <c r="Q3547" s="227"/>
      <c r="R3547" s="227"/>
      <c r="S3547" s="227"/>
      <c r="T3547" s="227"/>
      <c r="U3547" s="227"/>
      <c r="V3547" s="227"/>
      <c r="W3547" s="227"/>
      <c r="X3547" s="227"/>
      <c r="Y3547" s="227"/>
      <c r="Z3547" s="227"/>
      <c r="AA3547" s="227"/>
      <c r="AB3547" s="227"/>
      <c r="AC3547" s="227"/>
    </row>
    <row r="3548" spans="2:29">
      <c r="B3548" s="66" t="e">
        <f>LEFT(VLOOKUP(K3548,'TCon08 al 2019-02-26'!$A$1:$H$68,6,0),6)</f>
        <v>#N/A</v>
      </c>
      <c r="C3548" s="66" t="e">
        <f t="shared" si="241"/>
        <v>#N/A</v>
      </c>
      <c r="D3548" s="66" t="e">
        <f>VLOOKUP(K3548,'TCon08 al 2019-02-26'!$A$1:$H$68,8,0)</f>
        <v>#N/A</v>
      </c>
      <c r="E3548" s="221">
        <f t="shared" si="242"/>
        <v>1900</v>
      </c>
      <c r="F3548" s="66">
        <f t="shared" si="239"/>
        <v>0</v>
      </c>
      <c r="G3548" s="10" t="str">
        <f t="shared" si="240"/>
        <v>19000</v>
      </c>
      <c r="H3548" s="227"/>
      <c r="I3548" s="227"/>
      <c r="J3548" s="228"/>
      <c r="K3548" s="227"/>
      <c r="L3548" s="227"/>
      <c r="M3548" s="229"/>
      <c r="N3548" s="581"/>
      <c r="O3548" s="227"/>
      <c r="P3548" s="581"/>
      <c r="Q3548" s="227"/>
      <c r="R3548" s="227"/>
      <c r="S3548" s="227"/>
      <c r="T3548" s="227"/>
      <c r="U3548" s="227"/>
      <c r="V3548" s="227"/>
      <c r="W3548" s="227"/>
      <c r="X3548" s="227"/>
      <c r="Y3548" s="227"/>
      <c r="Z3548" s="227"/>
      <c r="AA3548" s="227"/>
      <c r="AB3548" s="227"/>
      <c r="AC3548" s="227"/>
    </row>
    <row r="3549" spans="2:29">
      <c r="B3549" s="66" t="e">
        <f>LEFT(VLOOKUP(K3549,'TCon08 al 2019-02-26'!$A$1:$H$68,6,0),6)</f>
        <v>#N/A</v>
      </c>
      <c r="C3549" s="66" t="e">
        <f t="shared" si="241"/>
        <v>#N/A</v>
      </c>
      <c r="D3549" s="66" t="e">
        <f>VLOOKUP(K3549,'TCon08 al 2019-02-26'!$A$1:$H$68,8,0)</f>
        <v>#N/A</v>
      </c>
      <c r="E3549" s="221">
        <f t="shared" si="242"/>
        <v>1900</v>
      </c>
      <c r="F3549" s="66">
        <f t="shared" si="239"/>
        <v>0</v>
      </c>
      <c r="G3549" s="10" t="str">
        <f t="shared" si="240"/>
        <v>19000</v>
      </c>
      <c r="H3549" s="227"/>
      <c r="I3549" s="227"/>
      <c r="J3549" s="228"/>
      <c r="K3549" s="227"/>
      <c r="L3549" s="227"/>
      <c r="M3549" s="229"/>
      <c r="N3549" s="581"/>
      <c r="O3549" s="227"/>
      <c r="P3549" s="581"/>
      <c r="Q3549" s="227"/>
      <c r="R3549" s="227"/>
      <c r="S3549" s="227"/>
      <c r="T3549" s="227"/>
      <c r="U3549" s="227"/>
      <c r="V3549" s="227"/>
      <c r="W3549" s="227"/>
      <c r="X3549" s="227"/>
      <c r="Y3549" s="227"/>
      <c r="Z3549" s="227"/>
      <c r="AA3549" s="227"/>
      <c r="AB3549" s="227"/>
      <c r="AC3549" s="227"/>
    </row>
    <row r="3550" spans="2:29">
      <c r="B3550" s="66" t="e">
        <f>LEFT(VLOOKUP(K3550,'TCon08 al 2019-02-26'!$A$1:$H$68,6,0),6)</f>
        <v>#N/A</v>
      </c>
      <c r="C3550" s="66" t="e">
        <f t="shared" si="241"/>
        <v>#N/A</v>
      </c>
      <c r="D3550" s="66" t="e">
        <f>VLOOKUP(K3550,'TCon08 al 2019-02-26'!$A$1:$H$68,8,0)</f>
        <v>#N/A</v>
      </c>
      <c r="E3550" s="221">
        <f t="shared" si="242"/>
        <v>1900</v>
      </c>
      <c r="F3550" s="66">
        <f t="shared" si="239"/>
        <v>0</v>
      </c>
      <c r="G3550" s="10" t="str">
        <f t="shared" si="240"/>
        <v>19000</v>
      </c>
      <c r="H3550" s="227"/>
      <c r="I3550" s="227"/>
      <c r="J3550" s="228"/>
      <c r="K3550" s="227"/>
      <c r="L3550" s="227"/>
      <c r="M3550" s="229"/>
      <c r="N3550" s="581"/>
      <c r="O3550" s="227"/>
      <c r="P3550" s="581"/>
      <c r="Q3550" s="227"/>
      <c r="R3550" s="227"/>
      <c r="S3550" s="227"/>
      <c r="T3550" s="227"/>
      <c r="U3550" s="227"/>
      <c r="V3550" s="227"/>
      <c r="W3550" s="227"/>
      <c r="X3550" s="227"/>
      <c r="Y3550" s="227"/>
      <c r="Z3550" s="227"/>
      <c r="AA3550" s="227"/>
      <c r="AB3550" s="227"/>
      <c r="AC3550" s="227"/>
    </row>
    <row r="3551" spans="2:29">
      <c r="B3551" s="66" t="e">
        <f>LEFT(VLOOKUP(K3551,'TCon08 al 2019-02-26'!$A$1:$H$68,6,0),6)</f>
        <v>#N/A</v>
      </c>
      <c r="C3551" s="66" t="e">
        <f t="shared" si="241"/>
        <v>#N/A</v>
      </c>
      <c r="D3551" s="66" t="e">
        <f>VLOOKUP(K3551,'TCon08 al 2019-02-26'!$A$1:$H$68,8,0)</f>
        <v>#N/A</v>
      </c>
      <c r="E3551" s="221">
        <f t="shared" si="242"/>
        <v>1900</v>
      </c>
      <c r="F3551" s="66">
        <f t="shared" si="239"/>
        <v>0</v>
      </c>
      <c r="G3551" s="10" t="str">
        <f t="shared" si="240"/>
        <v>19000</v>
      </c>
      <c r="H3551" s="227"/>
      <c r="I3551" s="227"/>
      <c r="J3551" s="228"/>
      <c r="K3551" s="227"/>
      <c r="L3551" s="227"/>
      <c r="M3551" s="229"/>
      <c r="N3551" s="581"/>
      <c r="O3551" s="227"/>
      <c r="P3551" s="581"/>
      <c r="Q3551" s="227"/>
      <c r="R3551" s="227"/>
      <c r="S3551" s="227"/>
      <c r="T3551" s="227"/>
      <c r="U3551" s="227"/>
      <c r="V3551" s="227"/>
      <c r="W3551" s="227"/>
      <c r="X3551" s="227"/>
      <c r="Y3551" s="227"/>
      <c r="Z3551" s="227"/>
      <c r="AA3551" s="227"/>
      <c r="AB3551" s="227"/>
      <c r="AC3551" s="227"/>
    </row>
    <row r="3552" spans="2:29">
      <c r="B3552" s="66" t="e">
        <f>LEFT(VLOOKUP(K3552,'TCon08 al 2019-02-26'!$A$1:$H$68,6,0),6)</f>
        <v>#N/A</v>
      </c>
      <c r="C3552" s="66" t="e">
        <f t="shared" si="241"/>
        <v>#N/A</v>
      </c>
      <c r="D3552" s="66" t="e">
        <f>VLOOKUP(K3552,'TCon08 al 2019-02-26'!$A$1:$H$68,8,0)</f>
        <v>#N/A</v>
      </c>
      <c r="E3552" s="221">
        <f t="shared" si="242"/>
        <v>1900</v>
      </c>
      <c r="F3552" s="66">
        <f t="shared" si="239"/>
        <v>0</v>
      </c>
      <c r="G3552" s="10" t="str">
        <f t="shared" si="240"/>
        <v>19000</v>
      </c>
      <c r="H3552" s="227"/>
      <c r="I3552" s="227"/>
      <c r="J3552" s="228"/>
      <c r="K3552" s="227"/>
      <c r="L3552" s="227"/>
      <c r="M3552" s="229"/>
      <c r="N3552" s="581"/>
      <c r="O3552" s="227"/>
      <c r="P3552" s="581"/>
      <c r="Q3552" s="227"/>
      <c r="R3552" s="227"/>
      <c r="S3552" s="227"/>
      <c r="T3552" s="227"/>
      <c r="U3552" s="227"/>
      <c r="V3552" s="227"/>
      <c r="W3552" s="227"/>
      <c r="X3552" s="227"/>
      <c r="Y3552" s="227"/>
      <c r="Z3552" s="227"/>
      <c r="AA3552" s="227"/>
      <c r="AB3552" s="227"/>
      <c r="AC3552" s="227"/>
    </row>
    <row r="3553" spans="2:29">
      <c r="B3553" s="66" t="e">
        <f>LEFT(VLOOKUP(K3553,'TCon08 al 2019-02-26'!$A$1:$H$68,6,0),6)</f>
        <v>#N/A</v>
      </c>
      <c r="C3553" s="66" t="e">
        <f t="shared" si="241"/>
        <v>#N/A</v>
      </c>
      <c r="D3553" s="66" t="e">
        <f>VLOOKUP(K3553,'TCon08 al 2019-02-26'!$A$1:$H$68,8,0)</f>
        <v>#N/A</v>
      </c>
      <c r="E3553" s="221">
        <f t="shared" si="242"/>
        <v>1900</v>
      </c>
      <c r="F3553" s="66">
        <f t="shared" si="239"/>
        <v>0</v>
      </c>
      <c r="G3553" s="10" t="str">
        <f t="shared" si="240"/>
        <v>19000</v>
      </c>
      <c r="H3553" s="227"/>
      <c r="I3553" s="227"/>
      <c r="J3553" s="228"/>
      <c r="K3553" s="227"/>
      <c r="L3553" s="227"/>
      <c r="M3553" s="229"/>
      <c r="N3553" s="581"/>
      <c r="O3553" s="227"/>
      <c r="P3553" s="581"/>
      <c r="Q3553" s="227"/>
      <c r="R3553" s="227"/>
      <c r="S3553" s="227"/>
      <c r="T3553" s="227"/>
      <c r="U3553" s="227"/>
      <c r="V3553" s="227"/>
      <c r="W3553" s="227"/>
      <c r="X3553" s="227"/>
      <c r="Y3553" s="227"/>
      <c r="Z3553" s="227"/>
      <c r="AA3553" s="227"/>
      <c r="AB3553" s="227"/>
      <c r="AC3553" s="227"/>
    </row>
    <row r="3554" spans="2:29">
      <c r="B3554" s="66" t="e">
        <f>LEFT(VLOOKUP(K3554,'TCon08 al 2019-02-26'!$A$1:$H$68,6,0),6)</f>
        <v>#N/A</v>
      </c>
      <c r="C3554" s="66" t="e">
        <f t="shared" si="241"/>
        <v>#N/A</v>
      </c>
      <c r="D3554" s="66" t="e">
        <f>VLOOKUP(K3554,'TCon08 al 2019-02-26'!$A$1:$H$68,8,0)</f>
        <v>#N/A</v>
      </c>
      <c r="E3554" s="221">
        <f t="shared" si="242"/>
        <v>1900</v>
      </c>
      <c r="F3554" s="66">
        <f t="shared" si="239"/>
        <v>0</v>
      </c>
      <c r="G3554" s="10" t="str">
        <f t="shared" si="240"/>
        <v>19000</v>
      </c>
      <c r="H3554" s="227"/>
      <c r="I3554" s="227"/>
      <c r="J3554" s="228"/>
      <c r="K3554" s="227"/>
      <c r="L3554" s="227"/>
      <c r="M3554" s="229"/>
      <c r="N3554" s="581"/>
      <c r="O3554" s="227"/>
      <c r="P3554" s="581"/>
      <c r="Q3554" s="227"/>
      <c r="R3554" s="227"/>
      <c r="S3554" s="227"/>
      <c r="T3554" s="227"/>
      <c r="U3554" s="227"/>
      <c r="V3554" s="227"/>
      <c r="W3554" s="227"/>
      <c r="X3554" s="227"/>
      <c r="Y3554" s="227"/>
      <c r="Z3554" s="227"/>
      <c r="AA3554" s="227"/>
      <c r="AB3554" s="227"/>
      <c r="AC3554" s="227"/>
    </row>
    <row r="3555" spans="2:29">
      <c r="B3555" s="66" t="e">
        <f>LEFT(VLOOKUP(K3555,'TCon08 al 2019-02-26'!$A$1:$H$68,6,0),6)</f>
        <v>#N/A</v>
      </c>
      <c r="C3555" s="66" t="e">
        <f t="shared" si="241"/>
        <v>#N/A</v>
      </c>
      <c r="D3555" s="66" t="e">
        <f>VLOOKUP(K3555,'TCon08 al 2019-02-26'!$A$1:$H$68,8,0)</f>
        <v>#N/A</v>
      </c>
      <c r="E3555" s="221">
        <f t="shared" si="242"/>
        <v>1900</v>
      </c>
      <c r="F3555" s="66">
        <f t="shared" si="239"/>
        <v>0</v>
      </c>
      <c r="G3555" s="10" t="str">
        <f t="shared" si="240"/>
        <v>19000</v>
      </c>
      <c r="H3555" s="227"/>
      <c r="I3555" s="227"/>
      <c r="J3555" s="228"/>
      <c r="K3555" s="227"/>
      <c r="L3555" s="227"/>
      <c r="M3555" s="229"/>
      <c r="N3555" s="581"/>
      <c r="O3555" s="227"/>
      <c r="P3555" s="581"/>
      <c r="Q3555" s="227"/>
      <c r="R3555" s="227"/>
      <c r="S3555" s="227"/>
      <c r="T3555" s="227"/>
      <c r="U3555" s="227"/>
      <c r="V3555" s="227"/>
      <c r="W3555" s="227"/>
      <c r="X3555" s="227"/>
      <c r="Y3555" s="227"/>
      <c r="Z3555" s="227"/>
      <c r="AA3555" s="227"/>
      <c r="AB3555" s="227"/>
      <c r="AC3555" s="227"/>
    </row>
    <row r="3556" spans="2:29">
      <c r="B3556" s="66" t="e">
        <f>LEFT(VLOOKUP(K3556,'TCon08 al 2019-02-26'!$A$1:$H$68,6,0),6)</f>
        <v>#N/A</v>
      </c>
      <c r="C3556" s="66" t="e">
        <f t="shared" si="241"/>
        <v>#N/A</v>
      </c>
      <c r="D3556" s="66" t="e">
        <f>VLOOKUP(K3556,'TCon08 al 2019-02-26'!$A$1:$H$68,8,0)</f>
        <v>#N/A</v>
      </c>
      <c r="E3556" s="221">
        <f t="shared" si="242"/>
        <v>1900</v>
      </c>
      <c r="F3556" s="66">
        <f t="shared" si="239"/>
        <v>0</v>
      </c>
      <c r="G3556" s="10" t="str">
        <f t="shared" si="240"/>
        <v>19000</v>
      </c>
      <c r="H3556" s="227"/>
      <c r="I3556" s="227"/>
      <c r="J3556" s="228"/>
      <c r="K3556" s="227"/>
      <c r="L3556" s="227"/>
      <c r="M3556" s="229"/>
      <c r="N3556" s="581"/>
      <c r="O3556" s="227"/>
      <c r="P3556" s="581"/>
      <c r="Q3556" s="227"/>
      <c r="R3556" s="227"/>
      <c r="S3556" s="227"/>
      <c r="T3556" s="227"/>
      <c r="U3556" s="227"/>
      <c r="V3556" s="227"/>
      <c r="W3556" s="227"/>
      <c r="X3556" s="227"/>
      <c r="Y3556" s="227"/>
      <c r="Z3556" s="227"/>
      <c r="AA3556" s="227"/>
      <c r="AB3556" s="227"/>
      <c r="AC3556" s="227"/>
    </row>
    <row r="3557" spans="2:29">
      <c r="B3557" s="66" t="e">
        <f>LEFT(VLOOKUP(K3557,'TCon08 al 2019-02-26'!$A$1:$H$68,6,0),6)</f>
        <v>#N/A</v>
      </c>
      <c r="C3557" s="66" t="e">
        <f t="shared" si="241"/>
        <v>#N/A</v>
      </c>
      <c r="D3557" s="66" t="e">
        <f>VLOOKUP(K3557,'TCon08 al 2019-02-26'!$A$1:$H$68,8,0)</f>
        <v>#N/A</v>
      </c>
      <c r="E3557" s="221">
        <f t="shared" si="242"/>
        <v>1900</v>
      </c>
      <c r="F3557" s="66">
        <f t="shared" si="239"/>
        <v>0</v>
      </c>
      <c r="G3557" s="10" t="str">
        <f t="shared" si="240"/>
        <v>19000</v>
      </c>
      <c r="H3557" s="227"/>
      <c r="I3557" s="227"/>
      <c r="J3557" s="228"/>
      <c r="K3557" s="227"/>
      <c r="L3557" s="227"/>
      <c r="M3557" s="229"/>
      <c r="N3557" s="581"/>
      <c r="O3557" s="227"/>
      <c r="P3557" s="581"/>
      <c r="Q3557" s="227"/>
      <c r="R3557" s="227"/>
      <c r="S3557" s="227"/>
      <c r="T3557" s="227"/>
      <c r="U3557" s="227"/>
      <c r="V3557" s="227"/>
      <c r="W3557" s="227"/>
      <c r="X3557" s="227"/>
      <c r="Y3557" s="227"/>
      <c r="Z3557" s="227"/>
      <c r="AA3557" s="227"/>
      <c r="AB3557" s="227"/>
      <c r="AC3557" s="227"/>
    </row>
    <row r="3558" spans="2:29">
      <c r="B3558" s="66" t="e">
        <f>LEFT(VLOOKUP(K3558,'TCon08 al 2019-02-26'!$A$1:$H$68,6,0),6)</f>
        <v>#N/A</v>
      </c>
      <c r="C3558" s="66" t="e">
        <f t="shared" si="241"/>
        <v>#N/A</v>
      </c>
      <c r="D3558" s="66" t="e">
        <f>VLOOKUP(K3558,'TCon08 al 2019-02-26'!$A$1:$H$68,8,0)</f>
        <v>#N/A</v>
      </c>
      <c r="E3558" s="221">
        <f t="shared" si="242"/>
        <v>1900</v>
      </c>
      <c r="F3558" s="66">
        <f t="shared" si="239"/>
        <v>0</v>
      </c>
      <c r="G3558" s="10" t="str">
        <f t="shared" si="240"/>
        <v>19000</v>
      </c>
      <c r="H3558" s="227"/>
      <c r="I3558" s="227"/>
      <c r="J3558" s="228"/>
      <c r="K3558" s="227"/>
      <c r="L3558" s="227"/>
      <c r="M3558" s="229"/>
      <c r="N3558" s="581"/>
      <c r="O3558" s="227"/>
      <c r="P3558" s="581"/>
      <c r="Q3558" s="227"/>
      <c r="R3558" s="227"/>
      <c r="S3558" s="227"/>
      <c r="T3558" s="227"/>
      <c r="U3558" s="227"/>
      <c r="V3558" s="227"/>
      <c r="W3558" s="227"/>
      <c r="X3558" s="227"/>
      <c r="Y3558" s="227"/>
      <c r="Z3558" s="227"/>
      <c r="AA3558" s="227"/>
      <c r="AB3558" s="227"/>
      <c r="AC3558" s="227"/>
    </row>
    <row r="3559" spans="2:29">
      <c r="B3559" s="66" t="e">
        <f>LEFT(VLOOKUP(K3559,'TCon08 al 2019-02-26'!$A$1:$H$68,6,0),6)</f>
        <v>#N/A</v>
      </c>
      <c r="C3559" s="66" t="e">
        <f t="shared" si="241"/>
        <v>#N/A</v>
      </c>
      <c r="D3559" s="66" t="e">
        <f>VLOOKUP(K3559,'TCon08 al 2019-02-26'!$A$1:$H$68,8,0)</f>
        <v>#N/A</v>
      </c>
      <c r="E3559" s="221">
        <f t="shared" si="242"/>
        <v>1900</v>
      </c>
      <c r="F3559" s="66">
        <f t="shared" si="239"/>
        <v>0</v>
      </c>
      <c r="G3559" s="10" t="str">
        <f t="shared" si="240"/>
        <v>19000</v>
      </c>
      <c r="H3559" s="227"/>
      <c r="I3559" s="227"/>
      <c r="J3559" s="228"/>
      <c r="K3559" s="227"/>
      <c r="L3559" s="227"/>
      <c r="M3559" s="229"/>
      <c r="N3559" s="581"/>
      <c r="O3559" s="227"/>
      <c r="P3559" s="581"/>
      <c r="Q3559" s="227"/>
      <c r="R3559" s="227"/>
      <c r="S3559" s="227"/>
      <c r="T3559" s="227"/>
      <c r="U3559" s="227"/>
      <c r="V3559" s="227"/>
      <c r="W3559" s="227"/>
      <c r="X3559" s="227"/>
      <c r="Y3559" s="227"/>
      <c r="Z3559" s="227"/>
      <c r="AA3559" s="227"/>
      <c r="AB3559" s="227"/>
      <c r="AC3559" s="227"/>
    </row>
    <row r="3560" spans="2:29">
      <c r="B3560" s="66" t="e">
        <f>LEFT(VLOOKUP(K3560,'TCon08 al 2019-02-26'!$A$1:$H$68,6,0),6)</f>
        <v>#N/A</v>
      </c>
      <c r="C3560" s="66" t="e">
        <f t="shared" si="241"/>
        <v>#N/A</v>
      </c>
      <c r="D3560" s="66" t="e">
        <f>VLOOKUP(K3560,'TCon08 al 2019-02-26'!$A$1:$H$68,8,0)</f>
        <v>#N/A</v>
      </c>
      <c r="E3560" s="221">
        <f t="shared" si="242"/>
        <v>1900</v>
      </c>
      <c r="F3560" s="66">
        <f t="shared" si="239"/>
        <v>0</v>
      </c>
      <c r="G3560" s="10" t="str">
        <f t="shared" si="240"/>
        <v>19000</v>
      </c>
      <c r="H3560" s="227"/>
      <c r="I3560" s="227"/>
      <c r="J3560" s="228"/>
      <c r="K3560" s="227"/>
      <c r="L3560" s="227"/>
      <c r="M3560" s="229"/>
      <c r="N3560" s="581"/>
      <c r="O3560" s="227"/>
      <c r="P3560" s="581"/>
      <c r="Q3560" s="227"/>
      <c r="R3560" s="227"/>
      <c r="S3560" s="227"/>
      <c r="T3560" s="227"/>
      <c r="U3560" s="227"/>
      <c r="V3560" s="227"/>
      <c r="W3560" s="227"/>
      <c r="X3560" s="227"/>
      <c r="Y3560" s="227"/>
      <c r="Z3560" s="227"/>
      <c r="AA3560" s="227"/>
      <c r="AB3560" s="227"/>
      <c r="AC3560" s="227"/>
    </row>
    <row r="3561" spans="2:29">
      <c r="B3561" s="66" t="e">
        <f>LEFT(VLOOKUP(K3561,'TCon08 al 2019-02-26'!$A$1:$H$68,6,0),6)</f>
        <v>#N/A</v>
      </c>
      <c r="C3561" s="66" t="e">
        <f t="shared" si="241"/>
        <v>#N/A</v>
      </c>
      <c r="D3561" s="66" t="e">
        <f>VLOOKUP(K3561,'TCon08 al 2019-02-26'!$A$1:$H$68,8,0)</f>
        <v>#N/A</v>
      </c>
      <c r="E3561" s="221">
        <f t="shared" si="242"/>
        <v>1900</v>
      </c>
      <c r="F3561" s="66">
        <f t="shared" si="239"/>
        <v>0</v>
      </c>
      <c r="G3561" s="10" t="str">
        <f t="shared" si="240"/>
        <v>19000</v>
      </c>
      <c r="H3561" s="227"/>
      <c r="I3561" s="227"/>
      <c r="J3561" s="228"/>
      <c r="K3561" s="227"/>
      <c r="L3561" s="227"/>
      <c r="M3561" s="229"/>
      <c r="N3561" s="581"/>
      <c r="O3561" s="227"/>
      <c r="P3561" s="581"/>
      <c r="Q3561" s="227"/>
      <c r="R3561" s="227"/>
      <c r="S3561" s="227"/>
      <c r="T3561" s="227"/>
      <c r="U3561" s="227"/>
      <c r="V3561" s="227"/>
      <c r="W3561" s="227"/>
      <c r="X3561" s="227"/>
      <c r="Y3561" s="227"/>
      <c r="Z3561" s="227"/>
      <c r="AA3561" s="227"/>
      <c r="AB3561" s="227"/>
      <c r="AC3561" s="227"/>
    </row>
    <row r="3562" spans="2:29">
      <c r="B3562" s="66" t="e">
        <f>LEFT(VLOOKUP(K3562,'TCon08 al 2019-02-26'!$A$1:$H$68,6,0),6)</f>
        <v>#N/A</v>
      </c>
      <c r="C3562" s="66" t="e">
        <f t="shared" si="241"/>
        <v>#N/A</v>
      </c>
      <c r="D3562" s="66" t="e">
        <f>VLOOKUP(K3562,'TCon08 al 2019-02-26'!$A$1:$H$68,8,0)</f>
        <v>#N/A</v>
      </c>
      <c r="E3562" s="221">
        <f t="shared" si="242"/>
        <v>1900</v>
      </c>
      <c r="F3562" s="66">
        <f t="shared" si="239"/>
        <v>0</v>
      </c>
      <c r="G3562" s="10" t="str">
        <f t="shared" si="240"/>
        <v>19000</v>
      </c>
      <c r="H3562" s="227"/>
      <c r="I3562" s="227"/>
      <c r="J3562" s="228"/>
      <c r="K3562" s="227"/>
      <c r="L3562" s="227"/>
      <c r="M3562" s="229"/>
      <c r="N3562" s="581"/>
      <c r="O3562" s="227"/>
      <c r="P3562" s="581"/>
      <c r="Q3562" s="227"/>
      <c r="R3562" s="227"/>
      <c r="S3562" s="227"/>
      <c r="T3562" s="227"/>
      <c r="U3562" s="227"/>
      <c r="V3562" s="227"/>
      <c r="W3562" s="227"/>
      <c r="X3562" s="227"/>
      <c r="Y3562" s="227"/>
      <c r="Z3562" s="227"/>
      <c r="AA3562" s="227"/>
      <c r="AB3562" s="227"/>
      <c r="AC3562" s="227"/>
    </row>
    <row r="3563" spans="2:29">
      <c r="B3563" s="66" t="e">
        <f>LEFT(VLOOKUP(K3563,'TCon08 al 2019-02-26'!$A$1:$H$68,6,0),6)</f>
        <v>#N/A</v>
      </c>
      <c r="C3563" s="66" t="e">
        <f t="shared" si="241"/>
        <v>#N/A</v>
      </c>
      <c r="D3563" s="66" t="e">
        <f>VLOOKUP(K3563,'TCon08 al 2019-02-26'!$A$1:$H$68,8,0)</f>
        <v>#N/A</v>
      </c>
      <c r="E3563" s="221">
        <f t="shared" si="242"/>
        <v>1900</v>
      </c>
      <c r="F3563" s="66">
        <f t="shared" si="239"/>
        <v>0</v>
      </c>
      <c r="G3563" s="10" t="str">
        <f t="shared" si="240"/>
        <v>19000</v>
      </c>
      <c r="H3563" s="227"/>
      <c r="I3563" s="227"/>
      <c r="J3563" s="228"/>
      <c r="K3563" s="227"/>
      <c r="L3563" s="227"/>
      <c r="M3563" s="229"/>
      <c r="N3563" s="581"/>
      <c r="O3563" s="227"/>
      <c r="P3563" s="581"/>
      <c r="Q3563" s="227"/>
      <c r="R3563" s="227"/>
      <c r="S3563" s="227"/>
      <c r="T3563" s="227"/>
      <c r="U3563" s="227"/>
      <c r="V3563" s="227"/>
      <c r="W3563" s="227"/>
      <c r="X3563" s="227"/>
      <c r="Y3563" s="227"/>
      <c r="Z3563" s="227"/>
      <c r="AA3563" s="227"/>
      <c r="AB3563" s="227"/>
      <c r="AC3563" s="227"/>
    </row>
    <row r="3564" spans="2:29">
      <c r="B3564" s="66" t="e">
        <f>LEFT(VLOOKUP(K3564,'TCon08 al 2019-02-26'!$A$1:$H$68,6,0),6)</f>
        <v>#N/A</v>
      </c>
      <c r="C3564" s="66" t="e">
        <f t="shared" si="241"/>
        <v>#N/A</v>
      </c>
      <c r="D3564" s="66" t="e">
        <f>VLOOKUP(K3564,'TCon08 al 2019-02-26'!$A$1:$H$68,8,0)</f>
        <v>#N/A</v>
      </c>
      <c r="E3564" s="221">
        <f t="shared" si="242"/>
        <v>1900</v>
      </c>
      <c r="F3564" s="66">
        <f t="shared" si="239"/>
        <v>0</v>
      </c>
      <c r="G3564" s="10" t="str">
        <f t="shared" si="240"/>
        <v>19000</v>
      </c>
      <c r="H3564" s="227"/>
      <c r="I3564" s="227"/>
      <c r="J3564" s="228"/>
      <c r="K3564" s="227"/>
      <c r="L3564" s="227"/>
      <c r="M3564" s="229"/>
      <c r="N3564" s="581"/>
      <c r="O3564" s="227"/>
      <c r="P3564" s="581"/>
      <c r="Q3564" s="227"/>
      <c r="R3564" s="227"/>
      <c r="S3564" s="227"/>
      <c r="T3564" s="227"/>
      <c r="U3564" s="227"/>
      <c r="V3564" s="227"/>
      <c r="W3564" s="227"/>
      <c r="X3564" s="227"/>
      <c r="Y3564" s="227"/>
      <c r="Z3564" s="227"/>
      <c r="AA3564" s="227"/>
      <c r="AB3564" s="227"/>
      <c r="AC3564" s="227"/>
    </row>
    <row r="3565" spans="2:29">
      <c r="B3565" s="66" t="e">
        <f>LEFT(VLOOKUP(K3565,'TCon08 al 2019-02-26'!$A$1:$H$68,6,0),6)</f>
        <v>#N/A</v>
      </c>
      <c r="C3565" s="66" t="e">
        <f t="shared" si="241"/>
        <v>#N/A</v>
      </c>
      <c r="D3565" s="66" t="e">
        <f>VLOOKUP(K3565,'TCon08 al 2019-02-26'!$A$1:$H$68,8,0)</f>
        <v>#N/A</v>
      </c>
      <c r="E3565" s="221">
        <f t="shared" si="242"/>
        <v>1900</v>
      </c>
      <c r="F3565" s="66">
        <f t="shared" si="239"/>
        <v>0</v>
      </c>
      <c r="G3565" s="10" t="str">
        <f t="shared" si="240"/>
        <v>19000</v>
      </c>
      <c r="H3565" s="227"/>
      <c r="I3565" s="227"/>
      <c r="J3565" s="228"/>
      <c r="K3565" s="227"/>
      <c r="L3565" s="227"/>
      <c r="M3565" s="229"/>
      <c r="N3565" s="581"/>
      <c r="O3565" s="227"/>
      <c r="P3565" s="581"/>
      <c r="Q3565" s="227"/>
      <c r="R3565" s="227"/>
      <c r="S3565" s="227"/>
      <c r="T3565" s="227"/>
      <c r="U3565" s="227"/>
      <c r="V3565" s="227"/>
      <c r="W3565" s="227"/>
      <c r="X3565" s="227"/>
      <c r="Y3565" s="227"/>
      <c r="Z3565" s="227"/>
      <c r="AA3565" s="227"/>
      <c r="AB3565" s="227"/>
      <c r="AC3565" s="227"/>
    </row>
    <row r="3566" spans="2:29">
      <c r="B3566" s="66" t="e">
        <f>LEFT(VLOOKUP(K3566,'TCon08 al 2019-02-26'!$A$1:$H$68,6,0),6)</f>
        <v>#N/A</v>
      </c>
      <c r="C3566" s="66" t="e">
        <f t="shared" si="241"/>
        <v>#N/A</v>
      </c>
      <c r="D3566" s="66" t="e">
        <f>VLOOKUP(K3566,'TCon08 al 2019-02-26'!$A$1:$H$68,8,0)</f>
        <v>#N/A</v>
      </c>
      <c r="E3566" s="221">
        <f t="shared" si="242"/>
        <v>1900</v>
      </c>
      <c r="F3566" s="66">
        <f t="shared" si="239"/>
        <v>0</v>
      </c>
      <c r="G3566" s="10" t="str">
        <f t="shared" si="240"/>
        <v>19000</v>
      </c>
      <c r="H3566" s="227"/>
      <c r="I3566" s="227"/>
      <c r="J3566" s="228"/>
      <c r="K3566" s="227"/>
      <c r="L3566" s="227"/>
      <c r="M3566" s="229"/>
      <c r="N3566" s="581"/>
      <c r="O3566" s="227"/>
      <c r="P3566" s="581"/>
      <c r="Q3566" s="227"/>
      <c r="R3566" s="227"/>
      <c r="S3566" s="227"/>
      <c r="T3566" s="227"/>
      <c r="U3566" s="227"/>
      <c r="V3566" s="227"/>
      <c r="W3566" s="227"/>
      <c r="X3566" s="227"/>
      <c r="Y3566" s="227"/>
      <c r="Z3566" s="227"/>
      <c r="AA3566" s="227"/>
      <c r="AB3566" s="227"/>
      <c r="AC3566" s="227"/>
    </row>
    <row r="3567" spans="2:29">
      <c r="B3567" s="66" t="e">
        <f>LEFT(VLOOKUP(K3567,'TCon08 al 2019-02-26'!$A$1:$H$68,6,0),6)</f>
        <v>#N/A</v>
      </c>
      <c r="C3567" s="66" t="e">
        <f t="shared" si="241"/>
        <v>#N/A</v>
      </c>
      <c r="D3567" s="66" t="e">
        <f>VLOOKUP(K3567,'TCon08 al 2019-02-26'!$A$1:$H$68,8,0)</f>
        <v>#N/A</v>
      </c>
      <c r="E3567" s="221">
        <f t="shared" si="242"/>
        <v>1900</v>
      </c>
      <c r="F3567" s="66">
        <f t="shared" si="239"/>
        <v>0</v>
      </c>
      <c r="G3567" s="10" t="str">
        <f t="shared" si="240"/>
        <v>19000</v>
      </c>
      <c r="H3567" s="227"/>
      <c r="I3567" s="227"/>
      <c r="J3567" s="228"/>
      <c r="K3567" s="227"/>
      <c r="L3567" s="227"/>
      <c r="M3567" s="229"/>
      <c r="N3567" s="581"/>
      <c r="O3567" s="227"/>
      <c r="P3567" s="581"/>
      <c r="Q3567" s="227"/>
      <c r="R3567" s="227"/>
      <c r="S3567" s="227"/>
      <c r="T3567" s="227"/>
      <c r="U3567" s="227"/>
      <c r="V3567" s="227"/>
      <c r="W3567" s="227"/>
      <c r="X3567" s="227"/>
      <c r="Y3567" s="227"/>
      <c r="Z3567" s="227"/>
      <c r="AA3567" s="227"/>
      <c r="AB3567" s="227"/>
      <c r="AC3567" s="227"/>
    </row>
    <row r="3568" spans="2:29">
      <c r="B3568" s="66" t="e">
        <f>LEFT(VLOOKUP(K3568,'TCon08 al 2019-02-26'!$A$1:$H$68,6,0),6)</f>
        <v>#N/A</v>
      </c>
      <c r="C3568" s="66" t="e">
        <f t="shared" si="241"/>
        <v>#N/A</v>
      </c>
      <c r="D3568" s="66" t="e">
        <f>VLOOKUP(K3568,'TCon08 al 2019-02-26'!$A$1:$H$68,8,0)</f>
        <v>#N/A</v>
      </c>
      <c r="E3568" s="221">
        <f t="shared" si="242"/>
        <v>1900</v>
      </c>
      <c r="F3568" s="66">
        <f t="shared" si="239"/>
        <v>0</v>
      </c>
      <c r="G3568" s="10" t="str">
        <f t="shared" si="240"/>
        <v>19000</v>
      </c>
      <c r="H3568" s="227"/>
      <c r="I3568" s="227"/>
      <c r="J3568" s="228"/>
      <c r="K3568" s="227"/>
      <c r="L3568" s="227"/>
      <c r="M3568" s="229"/>
      <c r="N3568" s="581"/>
      <c r="O3568" s="227"/>
      <c r="P3568" s="581"/>
      <c r="Q3568" s="227"/>
      <c r="R3568" s="227"/>
      <c r="S3568" s="227"/>
      <c r="T3568" s="227"/>
      <c r="U3568" s="227"/>
      <c r="V3568" s="227"/>
      <c r="W3568" s="227"/>
      <c r="X3568" s="227"/>
      <c r="Y3568" s="227"/>
      <c r="Z3568" s="227"/>
      <c r="AA3568" s="227"/>
      <c r="AB3568" s="227"/>
      <c r="AC3568" s="227"/>
    </row>
    <row r="3569" spans="2:29">
      <c r="B3569" s="66" t="e">
        <f>LEFT(VLOOKUP(K3569,'TCon08 al 2019-02-26'!$A$1:$H$68,6,0),6)</f>
        <v>#N/A</v>
      </c>
      <c r="C3569" s="66" t="e">
        <f t="shared" si="241"/>
        <v>#N/A</v>
      </c>
      <c r="D3569" s="66" t="e">
        <f>VLOOKUP(K3569,'TCon08 al 2019-02-26'!$A$1:$H$68,8,0)</f>
        <v>#N/A</v>
      </c>
      <c r="E3569" s="221">
        <f t="shared" si="242"/>
        <v>1900</v>
      </c>
      <c r="F3569" s="66">
        <f t="shared" si="239"/>
        <v>0</v>
      </c>
      <c r="G3569" s="10" t="str">
        <f t="shared" si="240"/>
        <v>19000</v>
      </c>
      <c r="H3569" s="227"/>
      <c r="I3569" s="227"/>
      <c r="J3569" s="228"/>
      <c r="K3569" s="227"/>
      <c r="L3569" s="227"/>
      <c r="M3569" s="229"/>
      <c r="N3569" s="581"/>
      <c r="O3569" s="227"/>
      <c r="P3569" s="581"/>
      <c r="Q3569" s="227"/>
      <c r="R3569" s="227"/>
      <c r="S3569" s="227"/>
      <c r="T3569" s="227"/>
      <c r="U3569" s="227"/>
      <c r="V3569" s="227"/>
      <c r="W3569" s="227"/>
      <c r="X3569" s="227"/>
      <c r="Y3569" s="227"/>
      <c r="Z3569" s="227"/>
      <c r="AA3569" s="227"/>
      <c r="AB3569" s="227"/>
      <c r="AC3569" s="227"/>
    </row>
    <row r="3570" spans="2:29">
      <c r="B3570" s="66" t="e">
        <f>LEFT(VLOOKUP(K3570,'TCon08 al 2019-02-26'!$A$1:$H$68,6,0),6)</f>
        <v>#N/A</v>
      </c>
      <c r="C3570" s="66" t="e">
        <f t="shared" si="241"/>
        <v>#N/A</v>
      </c>
      <c r="D3570" s="66" t="e">
        <f>VLOOKUP(K3570,'TCon08 al 2019-02-26'!$A$1:$H$68,8,0)</f>
        <v>#N/A</v>
      </c>
      <c r="E3570" s="221">
        <f t="shared" si="242"/>
        <v>1900</v>
      </c>
      <c r="F3570" s="66">
        <f t="shared" si="239"/>
        <v>0</v>
      </c>
      <c r="G3570" s="10" t="str">
        <f t="shared" si="240"/>
        <v>19000</v>
      </c>
      <c r="H3570" s="227"/>
      <c r="I3570" s="227"/>
      <c r="J3570" s="228"/>
      <c r="K3570" s="227"/>
      <c r="L3570" s="227"/>
      <c r="M3570" s="229"/>
      <c r="N3570" s="581"/>
      <c r="O3570" s="227"/>
      <c r="P3570" s="581"/>
      <c r="Q3570" s="227"/>
      <c r="R3570" s="227"/>
      <c r="S3570" s="227"/>
      <c r="T3570" s="227"/>
      <c r="U3570" s="227"/>
      <c r="V3570" s="227"/>
      <c r="W3570" s="227"/>
      <c r="X3570" s="227"/>
      <c r="Y3570" s="227"/>
      <c r="Z3570" s="227"/>
      <c r="AA3570" s="227"/>
      <c r="AB3570" s="227"/>
      <c r="AC3570" s="227"/>
    </row>
    <row r="3571" spans="2:29">
      <c r="B3571" s="66" t="e">
        <f>LEFT(VLOOKUP(K3571,'TCon08 al 2019-02-26'!$A$1:$H$68,6,0),6)</f>
        <v>#N/A</v>
      </c>
      <c r="C3571" s="66" t="e">
        <f t="shared" si="241"/>
        <v>#N/A</v>
      </c>
      <c r="D3571" s="66" t="e">
        <f>VLOOKUP(K3571,'TCon08 al 2019-02-26'!$A$1:$H$68,8,0)</f>
        <v>#N/A</v>
      </c>
      <c r="E3571" s="221">
        <f t="shared" si="242"/>
        <v>1900</v>
      </c>
      <c r="F3571" s="66">
        <f t="shared" si="239"/>
        <v>0</v>
      </c>
      <c r="G3571" s="10" t="str">
        <f t="shared" si="240"/>
        <v>19000</v>
      </c>
      <c r="H3571" s="227"/>
      <c r="I3571" s="227"/>
      <c r="J3571" s="228"/>
      <c r="K3571" s="227"/>
      <c r="L3571" s="227"/>
      <c r="M3571" s="229"/>
      <c r="N3571" s="581"/>
      <c r="O3571" s="227"/>
      <c r="P3571" s="581"/>
      <c r="Q3571" s="227"/>
      <c r="R3571" s="227"/>
      <c r="S3571" s="227"/>
      <c r="T3571" s="227"/>
      <c r="U3571" s="227"/>
      <c r="V3571" s="227"/>
      <c r="W3571" s="227"/>
      <c r="X3571" s="227"/>
      <c r="Y3571" s="227"/>
      <c r="Z3571" s="227"/>
      <c r="AA3571" s="227"/>
      <c r="AB3571" s="227"/>
      <c r="AC3571" s="227"/>
    </row>
    <row r="3572" spans="2:29">
      <c r="B3572" s="66" t="e">
        <f>LEFT(VLOOKUP(K3572,'TCon08 al 2019-02-26'!$A$1:$H$68,6,0),6)</f>
        <v>#N/A</v>
      </c>
      <c r="C3572" s="66" t="e">
        <f t="shared" si="241"/>
        <v>#N/A</v>
      </c>
      <c r="D3572" s="66" t="e">
        <f>VLOOKUP(K3572,'TCon08 al 2019-02-26'!$A$1:$H$68,8,0)</f>
        <v>#N/A</v>
      </c>
      <c r="E3572" s="221">
        <f t="shared" si="242"/>
        <v>1900</v>
      </c>
      <c r="F3572" s="66">
        <f t="shared" si="239"/>
        <v>0</v>
      </c>
      <c r="G3572" s="10" t="str">
        <f t="shared" si="240"/>
        <v>19000</v>
      </c>
      <c r="H3572" s="227"/>
      <c r="I3572" s="227"/>
      <c r="J3572" s="228"/>
      <c r="K3572" s="227"/>
      <c r="L3572" s="227"/>
      <c r="M3572" s="229"/>
      <c r="N3572" s="581"/>
      <c r="O3572" s="227"/>
      <c r="P3572" s="581"/>
      <c r="Q3572" s="227"/>
      <c r="R3572" s="227"/>
      <c r="S3572" s="227"/>
      <c r="T3572" s="227"/>
      <c r="U3572" s="227"/>
      <c r="V3572" s="227"/>
      <c r="W3572" s="227"/>
      <c r="X3572" s="227"/>
      <c r="Y3572" s="227"/>
      <c r="Z3572" s="227"/>
      <c r="AA3572" s="227"/>
      <c r="AB3572" s="227"/>
      <c r="AC3572" s="227"/>
    </row>
    <row r="3573" spans="2:29">
      <c r="B3573" s="66" t="e">
        <f>LEFT(VLOOKUP(K3573,'TCon08 al 2019-02-26'!$A$1:$H$68,6,0),6)</f>
        <v>#N/A</v>
      </c>
      <c r="C3573" s="66" t="e">
        <f t="shared" si="241"/>
        <v>#N/A</v>
      </c>
      <c r="D3573" s="66" t="e">
        <f>VLOOKUP(K3573,'TCon08 al 2019-02-26'!$A$1:$H$68,8,0)</f>
        <v>#N/A</v>
      </c>
      <c r="E3573" s="221">
        <f t="shared" si="242"/>
        <v>1900</v>
      </c>
      <c r="F3573" s="66">
        <f t="shared" si="239"/>
        <v>0</v>
      </c>
      <c r="G3573" s="10" t="str">
        <f t="shared" si="240"/>
        <v>19000</v>
      </c>
      <c r="H3573" s="227"/>
      <c r="I3573" s="227"/>
      <c r="J3573" s="228"/>
      <c r="K3573" s="227"/>
      <c r="L3573" s="227"/>
      <c r="M3573" s="229"/>
      <c r="N3573" s="581"/>
      <c r="O3573" s="227"/>
      <c r="P3573" s="581"/>
      <c r="Q3573" s="227"/>
      <c r="R3573" s="227"/>
      <c r="S3573" s="227"/>
      <c r="T3573" s="227"/>
      <c r="U3573" s="227"/>
      <c r="V3573" s="227"/>
      <c r="W3573" s="227"/>
      <c r="X3573" s="227"/>
      <c r="Y3573" s="227"/>
      <c r="Z3573" s="227"/>
      <c r="AA3573" s="227"/>
      <c r="AB3573" s="227"/>
      <c r="AC3573" s="227"/>
    </row>
    <row r="3574" spans="2:29">
      <c r="B3574" s="66" t="e">
        <f>LEFT(VLOOKUP(K3574,'TCon08 al 2019-02-26'!$A$1:$H$68,6,0),6)</f>
        <v>#N/A</v>
      </c>
      <c r="C3574" s="66" t="e">
        <f t="shared" si="241"/>
        <v>#N/A</v>
      </c>
      <c r="D3574" s="66" t="e">
        <f>VLOOKUP(K3574,'TCon08 al 2019-02-26'!$A$1:$H$68,8,0)</f>
        <v>#N/A</v>
      </c>
      <c r="E3574" s="221">
        <f t="shared" si="242"/>
        <v>1900</v>
      </c>
      <c r="F3574" s="66">
        <f t="shared" si="239"/>
        <v>0</v>
      </c>
      <c r="G3574" s="10" t="str">
        <f t="shared" si="240"/>
        <v>19000</v>
      </c>
      <c r="H3574" s="227"/>
      <c r="I3574" s="227"/>
      <c r="J3574" s="228"/>
      <c r="K3574" s="227"/>
      <c r="L3574" s="227"/>
      <c r="M3574" s="229"/>
      <c r="N3574" s="581"/>
      <c r="O3574" s="227"/>
      <c r="P3574" s="581"/>
      <c r="Q3574" s="227"/>
      <c r="R3574" s="227"/>
      <c r="S3574" s="227"/>
      <c r="T3574" s="227"/>
      <c r="U3574" s="227"/>
      <c r="V3574" s="227"/>
      <c r="W3574" s="227"/>
      <c r="X3574" s="227"/>
      <c r="Y3574" s="227"/>
      <c r="Z3574" s="227"/>
      <c r="AA3574" s="227"/>
      <c r="AB3574" s="227"/>
      <c r="AC3574" s="227"/>
    </row>
    <row r="3575" spans="2:29">
      <c r="B3575" s="66" t="e">
        <f>LEFT(VLOOKUP(K3575,'TCon08 al 2019-02-26'!$A$1:$H$68,6,0),6)</f>
        <v>#N/A</v>
      </c>
      <c r="C3575" s="66" t="e">
        <f t="shared" si="241"/>
        <v>#N/A</v>
      </c>
      <c r="D3575" s="66" t="e">
        <f>VLOOKUP(K3575,'TCon08 al 2019-02-26'!$A$1:$H$68,8,0)</f>
        <v>#N/A</v>
      </c>
      <c r="E3575" s="221">
        <f t="shared" si="242"/>
        <v>1900</v>
      </c>
      <c r="F3575" s="66">
        <f t="shared" si="239"/>
        <v>0</v>
      </c>
      <c r="G3575" s="10" t="str">
        <f t="shared" si="240"/>
        <v>19000</v>
      </c>
      <c r="H3575" s="227"/>
      <c r="I3575" s="227"/>
      <c r="J3575" s="228"/>
      <c r="K3575" s="227"/>
      <c r="L3575" s="227"/>
      <c r="M3575" s="229"/>
      <c r="N3575" s="581"/>
      <c r="O3575" s="227"/>
      <c r="P3575" s="581"/>
      <c r="Q3575" s="227"/>
      <c r="R3575" s="227"/>
      <c r="S3575" s="227"/>
      <c r="T3575" s="227"/>
      <c r="U3575" s="227"/>
      <c r="V3575" s="227"/>
      <c r="W3575" s="227"/>
      <c r="X3575" s="227"/>
      <c r="Y3575" s="227"/>
      <c r="Z3575" s="227"/>
      <c r="AA3575" s="227"/>
      <c r="AB3575" s="227"/>
      <c r="AC3575" s="227"/>
    </row>
    <row r="3576" spans="2:29">
      <c r="B3576" s="66" t="e">
        <f>LEFT(VLOOKUP(K3576,'TCon08 al 2019-02-26'!$A$1:$H$68,6,0),6)</f>
        <v>#N/A</v>
      </c>
      <c r="C3576" s="66" t="e">
        <f t="shared" si="241"/>
        <v>#N/A</v>
      </c>
      <c r="D3576" s="66" t="e">
        <f>VLOOKUP(K3576,'TCon08 al 2019-02-26'!$A$1:$H$68,8,0)</f>
        <v>#N/A</v>
      </c>
      <c r="E3576" s="221">
        <f t="shared" si="242"/>
        <v>1900</v>
      </c>
      <c r="F3576" s="66">
        <f t="shared" si="239"/>
        <v>0</v>
      </c>
      <c r="G3576" s="10" t="str">
        <f t="shared" si="240"/>
        <v>19000</v>
      </c>
      <c r="H3576" s="227"/>
      <c r="I3576" s="227"/>
      <c r="J3576" s="228"/>
      <c r="K3576" s="227"/>
      <c r="L3576" s="227"/>
      <c r="M3576" s="229"/>
      <c r="N3576" s="581"/>
      <c r="O3576" s="227"/>
      <c r="P3576" s="581"/>
      <c r="Q3576" s="227"/>
      <c r="R3576" s="227"/>
      <c r="S3576" s="227"/>
      <c r="T3576" s="227"/>
      <c r="U3576" s="227"/>
      <c r="V3576" s="227"/>
      <c r="W3576" s="227"/>
      <c r="X3576" s="227"/>
      <c r="Y3576" s="227"/>
      <c r="Z3576" s="227"/>
      <c r="AA3576" s="227"/>
      <c r="AB3576" s="227"/>
      <c r="AC3576" s="227"/>
    </row>
    <row r="3577" spans="2:29">
      <c r="B3577" s="66" t="e">
        <f>LEFT(VLOOKUP(K3577,'TCon08 al 2019-02-26'!$A$1:$H$68,6,0),6)</f>
        <v>#N/A</v>
      </c>
      <c r="C3577" s="66" t="e">
        <f t="shared" si="241"/>
        <v>#N/A</v>
      </c>
      <c r="D3577" s="66" t="e">
        <f>VLOOKUP(K3577,'TCon08 al 2019-02-26'!$A$1:$H$68,8,0)</f>
        <v>#N/A</v>
      </c>
      <c r="E3577" s="221">
        <f t="shared" si="242"/>
        <v>1900</v>
      </c>
      <c r="F3577" s="66">
        <f t="shared" si="239"/>
        <v>0</v>
      </c>
      <c r="G3577" s="10" t="str">
        <f t="shared" si="240"/>
        <v>19000</v>
      </c>
      <c r="H3577" s="227"/>
      <c r="I3577" s="227"/>
      <c r="J3577" s="228"/>
      <c r="K3577" s="227"/>
      <c r="L3577" s="227"/>
      <c r="M3577" s="229"/>
      <c r="N3577" s="581"/>
      <c r="O3577" s="227"/>
      <c r="P3577" s="581"/>
      <c r="Q3577" s="227"/>
      <c r="R3577" s="227"/>
      <c r="S3577" s="227"/>
      <c r="T3577" s="227"/>
      <c r="U3577" s="227"/>
      <c r="V3577" s="227"/>
      <c r="W3577" s="227"/>
      <c r="X3577" s="227"/>
      <c r="Y3577" s="227"/>
      <c r="Z3577" s="227"/>
      <c r="AA3577" s="227"/>
      <c r="AB3577" s="227"/>
      <c r="AC3577" s="227"/>
    </row>
    <row r="3578" spans="2:29">
      <c r="B3578" s="66" t="e">
        <f>LEFT(VLOOKUP(K3578,'TCon08 al 2019-02-26'!$A$1:$H$68,6,0),6)</f>
        <v>#N/A</v>
      </c>
      <c r="C3578" s="66" t="e">
        <f t="shared" si="241"/>
        <v>#N/A</v>
      </c>
      <c r="D3578" s="66" t="e">
        <f>VLOOKUP(K3578,'TCon08 al 2019-02-26'!$A$1:$H$68,8,0)</f>
        <v>#N/A</v>
      </c>
      <c r="E3578" s="221">
        <f t="shared" si="242"/>
        <v>1900</v>
      </c>
      <c r="F3578" s="66">
        <f t="shared" si="239"/>
        <v>0</v>
      </c>
      <c r="G3578" s="10" t="str">
        <f t="shared" si="240"/>
        <v>19000</v>
      </c>
      <c r="H3578" s="227"/>
      <c r="I3578" s="227"/>
      <c r="J3578" s="228"/>
      <c r="K3578" s="227"/>
      <c r="L3578" s="227"/>
      <c r="M3578" s="229"/>
      <c r="N3578" s="581"/>
      <c r="O3578" s="227"/>
      <c r="P3578" s="581"/>
      <c r="Q3578" s="227"/>
      <c r="R3578" s="227"/>
      <c r="S3578" s="227"/>
      <c r="T3578" s="227"/>
      <c r="U3578" s="227"/>
      <c r="V3578" s="227"/>
      <c r="W3578" s="227"/>
      <c r="X3578" s="227"/>
      <c r="Y3578" s="227"/>
      <c r="Z3578" s="227"/>
      <c r="AA3578" s="227"/>
      <c r="AB3578" s="227"/>
      <c r="AC3578" s="227"/>
    </row>
    <row r="3579" spans="2:29">
      <c r="B3579" s="66" t="e">
        <f>LEFT(VLOOKUP(K3579,'TCon08 al 2019-02-26'!$A$1:$H$68,6,0),6)</f>
        <v>#N/A</v>
      </c>
      <c r="C3579" s="66" t="e">
        <f t="shared" si="241"/>
        <v>#N/A</v>
      </c>
      <c r="D3579" s="66" t="e">
        <f>VLOOKUP(K3579,'TCon08 al 2019-02-26'!$A$1:$H$68,8,0)</f>
        <v>#N/A</v>
      </c>
      <c r="E3579" s="221">
        <f t="shared" si="242"/>
        <v>1900</v>
      </c>
      <c r="F3579" s="66">
        <f t="shared" si="239"/>
        <v>0</v>
      </c>
      <c r="G3579" s="10" t="str">
        <f t="shared" si="240"/>
        <v>19000</v>
      </c>
      <c r="H3579" s="227"/>
      <c r="I3579" s="227"/>
      <c r="J3579" s="228"/>
      <c r="K3579" s="227"/>
      <c r="L3579" s="227"/>
      <c r="M3579" s="229"/>
      <c r="N3579" s="581"/>
      <c r="O3579" s="227"/>
      <c r="P3579" s="581"/>
      <c r="Q3579" s="227"/>
      <c r="R3579" s="227"/>
      <c r="S3579" s="227"/>
      <c r="T3579" s="227"/>
      <c r="U3579" s="227"/>
      <c r="V3579" s="227"/>
      <c r="W3579" s="227"/>
      <c r="X3579" s="227"/>
      <c r="Y3579" s="227"/>
      <c r="Z3579" s="227"/>
      <c r="AA3579" s="227"/>
      <c r="AB3579" s="227"/>
      <c r="AC3579" s="227"/>
    </row>
    <row r="3580" spans="2:29">
      <c r="B3580" s="66" t="e">
        <f>LEFT(VLOOKUP(K3580,'TCon08 al 2019-02-26'!$A$1:$H$68,6,0),6)</f>
        <v>#N/A</v>
      </c>
      <c r="C3580" s="66" t="e">
        <f t="shared" si="241"/>
        <v>#N/A</v>
      </c>
      <c r="D3580" s="66" t="e">
        <f>VLOOKUP(K3580,'TCon08 al 2019-02-26'!$A$1:$H$68,8,0)</f>
        <v>#N/A</v>
      </c>
      <c r="E3580" s="221">
        <f t="shared" si="242"/>
        <v>1900</v>
      </c>
      <c r="F3580" s="66">
        <f t="shared" si="239"/>
        <v>0</v>
      </c>
      <c r="G3580" s="10" t="str">
        <f t="shared" si="240"/>
        <v>19000</v>
      </c>
      <c r="H3580" s="227"/>
      <c r="I3580" s="227"/>
      <c r="J3580" s="228"/>
      <c r="K3580" s="227"/>
      <c r="L3580" s="227"/>
      <c r="M3580" s="229"/>
      <c r="N3580" s="581"/>
      <c r="O3580" s="227"/>
      <c r="P3580" s="581"/>
      <c r="Q3580" s="227"/>
      <c r="R3580" s="227"/>
      <c r="S3580" s="227"/>
      <c r="T3580" s="227"/>
      <c r="U3580" s="227"/>
      <c r="V3580" s="227"/>
      <c r="W3580" s="227"/>
      <c r="X3580" s="227"/>
      <c r="Y3580" s="227"/>
      <c r="Z3580" s="227"/>
      <c r="AA3580" s="227"/>
      <c r="AB3580" s="227"/>
      <c r="AC3580" s="227"/>
    </row>
    <row r="3581" spans="2:29">
      <c r="B3581" s="66" t="e">
        <f>LEFT(VLOOKUP(K3581,'TCon08 al 2019-02-26'!$A$1:$H$68,6,0),6)</f>
        <v>#N/A</v>
      </c>
      <c r="C3581" s="66" t="e">
        <f t="shared" si="241"/>
        <v>#N/A</v>
      </c>
      <c r="D3581" s="66" t="e">
        <f>VLOOKUP(K3581,'TCon08 al 2019-02-26'!$A$1:$H$68,8,0)</f>
        <v>#N/A</v>
      </c>
      <c r="E3581" s="221">
        <f t="shared" si="242"/>
        <v>1900</v>
      </c>
      <c r="F3581" s="66">
        <f t="shared" si="239"/>
        <v>0</v>
      </c>
      <c r="G3581" s="10" t="str">
        <f t="shared" si="240"/>
        <v>19000</v>
      </c>
      <c r="H3581" s="227"/>
      <c r="I3581" s="227"/>
      <c r="J3581" s="228"/>
      <c r="K3581" s="227"/>
      <c r="L3581" s="227"/>
      <c r="M3581" s="229"/>
      <c r="N3581" s="581"/>
      <c r="O3581" s="227"/>
      <c r="P3581" s="581"/>
      <c r="Q3581" s="227"/>
      <c r="R3581" s="227"/>
      <c r="S3581" s="227"/>
      <c r="T3581" s="227"/>
      <c r="U3581" s="227"/>
      <c r="V3581" s="227"/>
      <c r="W3581" s="227"/>
      <c r="X3581" s="227"/>
      <c r="Y3581" s="227"/>
      <c r="Z3581" s="227"/>
      <c r="AA3581" s="227"/>
      <c r="AB3581" s="227"/>
      <c r="AC3581" s="227"/>
    </row>
    <row r="3582" spans="2:29">
      <c r="B3582" s="66" t="e">
        <f>LEFT(VLOOKUP(K3582,'TCon08 al 2019-02-26'!$A$1:$H$68,6,0),6)</f>
        <v>#N/A</v>
      </c>
      <c r="C3582" s="66" t="e">
        <f t="shared" si="241"/>
        <v>#N/A</v>
      </c>
      <c r="D3582" s="66" t="e">
        <f>VLOOKUP(K3582,'TCon08 al 2019-02-26'!$A$1:$H$68,8,0)</f>
        <v>#N/A</v>
      </c>
      <c r="E3582" s="221">
        <f t="shared" si="242"/>
        <v>1900</v>
      </c>
      <c r="F3582" s="66">
        <f t="shared" si="239"/>
        <v>0</v>
      </c>
      <c r="G3582" s="10" t="str">
        <f t="shared" si="240"/>
        <v>19000</v>
      </c>
      <c r="H3582" s="227"/>
      <c r="I3582" s="227"/>
      <c r="J3582" s="228"/>
      <c r="K3582" s="227"/>
      <c r="L3582" s="227"/>
      <c r="M3582" s="229"/>
      <c r="N3582" s="581"/>
      <c r="O3582" s="227"/>
      <c r="P3582" s="581"/>
      <c r="Q3582" s="227"/>
      <c r="R3582" s="227"/>
      <c r="S3582" s="227"/>
      <c r="T3582" s="227"/>
      <c r="U3582" s="227"/>
      <c r="V3582" s="227"/>
      <c r="W3582" s="227"/>
      <c r="X3582" s="227"/>
      <c r="Y3582" s="227"/>
      <c r="Z3582" s="227"/>
      <c r="AA3582" s="227"/>
      <c r="AB3582" s="227"/>
      <c r="AC3582" s="227"/>
    </row>
    <row r="3583" spans="2:29">
      <c r="B3583" s="66" t="e">
        <f>LEFT(VLOOKUP(K3583,'TCon08 al 2019-02-26'!$A$1:$H$68,6,0),6)</f>
        <v>#N/A</v>
      </c>
      <c r="C3583" s="66" t="e">
        <f t="shared" si="241"/>
        <v>#N/A</v>
      </c>
      <c r="D3583" s="66" t="e">
        <f>VLOOKUP(K3583,'TCon08 al 2019-02-26'!$A$1:$H$68,8,0)</f>
        <v>#N/A</v>
      </c>
      <c r="E3583" s="221">
        <f t="shared" si="242"/>
        <v>1900</v>
      </c>
      <c r="F3583" s="66">
        <f t="shared" si="239"/>
        <v>0</v>
      </c>
      <c r="G3583" s="10" t="str">
        <f t="shared" si="240"/>
        <v>19000</v>
      </c>
      <c r="H3583" s="227"/>
      <c r="I3583" s="227"/>
      <c r="J3583" s="228"/>
      <c r="K3583" s="227"/>
      <c r="L3583" s="227"/>
      <c r="M3583" s="229"/>
      <c r="N3583" s="581"/>
      <c r="O3583" s="227"/>
      <c r="P3583" s="581"/>
      <c r="Q3583" s="227"/>
      <c r="R3583" s="227"/>
      <c r="S3583" s="227"/>
      <c r="T3583" s="227"/>
      <c r="U3583" s="227"/>
      <c r="V3583" s="227"/>
      <c r="W3583" s="227"/>
      <c r="X3583" s="227"/>
      <c r="Y3583" s="227"/>
      <c r="Z3583" s="227"/>
      <c r="AA3583" s="227"/>
      <c r="AB3583" s="227"/>
      <c r="AC3583" s="227"/>
    </row>
    <row r="3584" spans="2:29">
      <c r="B3584" s="66" t="e">
        <f>LEFT(VLOOKUP(K3584,'TCon08 al 2019-02-26'!$A$1:$H$68,6,0),6)</f>
        <v>#N/A</v>
      </c>
      <c r="C3584" s="66" t="e">
        <f t="shared" si="241"/>
        <v>#N/A</v>
      </c>
      <c r="D3584" s="66" t="e">
        <f>VLOOKUP(K3584,'TCon08 al 2019-02-26'!$A$1:$H$68,8,0)</f>
        <v>#N/A</v>
      </c>
      <c r="E3584" s="221">
        <f t="shared" si="242"/>
        <v>1900</v>
      </c>
      <c r="F3584" s="66">
        <f t="shared" si="239"/>
        <v>0</v>
      </c>
      <c r="G3584" s="10" t="str">
        <f t="shared" si="240"/>
        <v>19000</v>
      </c>
      <c r="H3584" s="227"/>
      <c r="I3584" s="227"/>
      <c r="J3584" s="228"/>
      <c r="K3584" s="227"/>
      <c r="L3584" s="227"/>
      <c r="M3584" s="229"/>
      <c r="N3584" s="581"/>
      <c r="O3584" s="227"/>
      <c r="P3584" s="581"/>
      <c r="Q3584" s="227"/>
      <c r="R3584" s="227"/>
      <c r="S3584" s="227"/>
      <c r="T3584" s="227"/>
      <c r="U3584" s="227"/>
      <c r="V3584" s="227"/>
      <c r="W3584" s="227"/>
      <c r="X3584" s="227"/>
      <c r="Y3584" s="227"/>
      <c r="Z3584" s="227"/>
      <c r="AA3584" s="227"/>
      <c r="AB3584" s="227"/>
      <c r="AC3584" s="227"/>
    </row>
    <row r="3585" spans="2:29">
      <c r="B3585" s="66" t="e">
        <f>LEFT(VLOOKUP(K3585,'TCon08 al 2019-02-26'!$A$1:$H$68,6,0),6)</f>
        <v>#N/A</v>
      </c>
      <c r="C3585" s="66" t="e">
        <f t="shared" si="241"/>
        <v>#N/A</v>
      </c>
      <c r="D3585" s="66" t="e">
        <f>VLOOKUP(K3585,'TCon08 al 2019-02-26'!$A$1:$H$68,8,0)</f>
        <v>#N/A</v>
      </c>
      <c r="E3585" s="221">
        <f t="shared" si="242"/>
        <v>1900</v>
      </c>
      <c r="F3585" s="66">
        <f t="shared" si="239"/>
        <v>0</v>
      </c>
      <c r="G3585" s="10" t="str">
        <f t="shared" si="240"/>
        <v>19000</v>
      </c>
      <c r="H3585" s="227"/>
      <c r="I3585" s="227"/>
      <c r="J3585" s="228"/>
      <c r="K3585" s="227"/>
      <c r="L3585" s="227"/>
      <c r="M3585" s="229"/>
      <c r="N3585" s="581"/>
      <c r="O3585" s="227"/>
      <c r="P3585" s="581"/>
      <c r="Q3585" s="227"/>
      <c r="R3585" s="227"/>
      <c r="S3585" s="227"/>
      <c r="T3585" s="227"/>
      <c r="U3585" s="227"/>
      <c r="V3585" s="227"/>
      <c r="W3585" s="227"/>
      <c r="X3585" s="227"/>
      <c r="Y3585" s="227"/>
      <c r="Z3585" s="227"/>
      <c r="AA3585" s="227"/>
      <c r="AB3585" s="227"/>
      <c r="AC3585" s="227"/>
    </row>
    <row r="3586" spans="2:29">
      <c r="B3586" s="66" t="e">
        <f>LEFT(VLOOKUP(K3586,'TCon08 al 2019-02-26'!$A$1:$H$68,6,0),6)</f>
        <v>#N/A</v>
      </c>
      <c r="C3586" s="66" t="e">
        <f t="shared" si="241"/>
        <v>#N/A</v>
      </c>
      <c r="D3586" s="66" t="e">
        <f>VLOOKUP(K3586,'TCon08 al 2019-02-26'!$A$1:$H$68,8,0)</f>
        <v>#N/A</v>
      </c>
      <c r="E3586" s="221">
        <f t="shared" si="242"/>
        <v>1900</v>
      </c>
      <c r="F3586" s="66">
        <f t="shared" si="239"/>
        <v>0</v>
      </c>
      <c r="G3586" s="10" t="str">
        <f t="shared" si="240"/>
        <v>19000</v>
      </c>
      <c r="H3586" s="227"/>
      <c r="I3586" s="227"/>
      <c r="J3586" s="228"/>
      <c r="K3586" s="227"/>
      <c r="L3586" s="227"/>
      <c r="M3586" s="229"/>
      <c r="N3586" s="581"/>
      <c r="O3586" s="227"/>
      <c r="P3586" s="581"/>
      <c r="Q3586" s="227"/>
      <c r="R3586" s="227"/>
      <c r="S3586" s="227"/>
      <c r="T3586" s="227"/>
      <c r="U3586" s="227"/>
      <c r="V3586" s="227"/>
      <c r="W3586" s="227"/>
      <c r="X3586" s="227"/>
      <c r="Y3586" s="227"/>
      <c r="Z3586" s="227"/>
      <c r="AA3586" s="227"/>
      <c r="AB3586" s="227"/>
      <c r="AC3586" s="227"/>
    </row>
    <row r="3587" spans="2:29">
      <c r="B3587" s="66" t="e">
        <f>LEFT(VLOOKUP(K3587,'TCon08 al 2019-02-26'!$A$1:$H$68,6,0),6)</f>
        <v>#N/A</v>
      </c>
      <c r="C3587" s="66" t="e">
        <f t="shared" si="241"/>
        <v>#N/A</v>
      </c>
      <c r="D3587" s="66" t="e">
        <f>VLOOKUP(K3587,'TCon08 al 2019-02-26'!$A$1:$H$68,8,0)</f>
        <v>#N/A</v>
      </c>
      <c r="E3587" s="221">
        <f t="shared" si="242"/>
        <v>1900</v>
      </c>
      <c r="F3587" s="66">
        <f t="shared" si="239"/>
        <v>0</v>
      </c>
      <c r="G3587" s="10" t="str">
        <f t="shared" si="240"/>
        <v>19000</v>
      </c>
      <c r="H3587" s="227"/>
      <c r="I3587" s="227"/>
      <c r="J3587" s="228"/>
      <c r="K3587" s="227"/>
      <c r="L3587" s="227"/>
      <c r="M3587" s="229"/>
      <c r="N3587" s="581"/>
      <c r="O3587" s="227"/>
      <c r="P3587" s="581"/>
      <c r="Q3587" s="227"/>
      <c r="R3587" s="227"/>
      <c r="S3587" s="227"/>
      <c r="T3587" s="227"/>
      <c r="U3587" s="227"/>
      <c r="V3587" s="227"/>
      <c r="W3587" s="227"/>
      <c r="X3587" s="227"/>
      <c r="Y3587" s="227"/>
      <c r="Z3587" s="227"/>
      <c r="AA3587" s="227"/>
      <c r="AB3587" s="227"/>
      <c r="AC3587" s="227"/>
    </row>
    <row r="3588" spans="2:29">
      <c r="B3588" s="66" t="e">
        <f>LEFT(VLOOKUP(K3588,'TCon08 al 2019-02-26'!$A$1:$H$68,6,0),6)</f>
        <v>#N/A</v>
      </c>
      <c r="C3588" s="66" t="e">
        <f t="shared" si="241"/>
        <v>#N/A</v>
      </c>
      <c r="D3588" s="66" t="e">
        <f>VLOOKUP(K3588,'TCon08 al 2019-02-26'!$A$1:$H$68,8,0)</f>
        <v>#N/A</v>
      </c>
      <c r="E3588" s="221">
        <f t="shared" si="242"/>
        <v>1900</v>
      </c>
      <c r="F3588" s="66">
        <f t="shared" si="239"/>
        <v>0</v>
      </c>
      <c r="G3588" s="10" t="str">
        <f t="shared" si="240"/>
        <v>19000</v>
      </c>
      <c r="H3588" s="227"/>
      <c r="I3588" s="227"/>
      <c r="J3588" s="228"/>
      <c r="K3588" s="227"/>
      <c r="L3588" s="227"/>
      <c r="M3588" s="229"/>
      <c r="N3588" s="581"/>
      <c r="O3588" s="227"/>
      <c r="P3588" s="581"/>
      <c r="Q3588" s="227"/>
      <c r="R3588" s="227"/>
      <c r="S3588" s="227"/>
      <c r="T3588" s="227"/>
      <c r="U3588" s="227"/>
      <c r="V3588" s="227"/>
      <c r="W3588" s="227"/>
      <c r="X3588" s="227"/>
      <c r="Y3588" s="227"/>
      <c r="Z3588" s="227"/>
      <c r="AA3588" s="227"/>
      <c r="AB3588" s="227"/>
      <c r="AC3588" s="227"/>
    </row>
    <row r="3589" spans="2:29">
      <c r="B3589" s="66" t="e">
        <f>LEFT(VLOOKUP(K3589,'TCon08 al 2019-02-26'!$A$1:$H$68,6,0),6)</f>
        <v>#N/A</v>
      </c>
      <c r="C3589" s="66" t="e">
        <f t="shared" si="241"/>
        <v>#N/A</v>
      </c>
      <c r="D3589" s="66" t="e">
        <f>VLOOKUP(K3589,'TCon08 al 2019-02-26'!$A$1:$H$68,8,0)</f>
        <v>#N/A</v>
      </c>
      <c r="E3589" s="221">
        <f t="shared" si="242"/>
        <v>1900</v>
      </c>
      <c r="F3589" s="66">
        <f t="shared" ref="F3589:F3652" si="243">+IF(J3589=0,0,MONTH(J3589))</f>
        <v>0</v>
      </c>
      <c r="G3589" s="10" t="str">
        <f t="shared" ref="G3589:G3652" si="244">+E3589&amp;F3589</f>
        <v>19000</v>
      </c>
      <c r="H3589" s="227"/>
      <c r="I3589" s="227"/>
      <c r="J3589" s="228"/>
      <c r="K3589" s="227"/>
      <c r="L3589" s="227"/>
      <c r="M3589" s="229"/>
      <c r="N3589" s="581"/>
      <c r="O3589" s="227"/>
      <c r="P3589" s="581"/>
      <c r="Q3589" s="227"/>
      <c r="R3589" s="227"/>
      <c r="S3589" s="227"/>
      <c r="T3589" s="227"/>
      <c r="U3589" s="227"/>
      <c r="V3589" s="227"/>
      <c r="W3589" s="227"/>
      <c r="X3589" s="227"/>
      <c r="Y3589" s="227"/>
      <c r="Z3589" s="227"/>
      <c r="AA3589" s="227"/>
      <c r="AB3589" s="227"/>
      <c r="AC3589" s="227"/>
    </row>
    <row r="3590" spans="2:29">
      <c r="B3590" s="66" t="e">
        <f>LEFT(VLOOKUP(K3590,'TCon08 al 2019-02-26'!$A$1:$H$68,6,0),6)</f>
        <v>#N/A</v>
      </c>
      <c r="C3590" s="66" t="e">
        <f t="shared" si="241"/>
        <v>#N/A</v>
      </c>
      <c r="D3590" s="66" t="e">
        <f>VLOOKUP(K3590,'TCon08 al 2019-02-26'!$A$1:$H$68,8,0)</f>
        <v>#N/A</v>
      </c>
      <c r="E3590" s="221">
        <f t="shared" si="242"/>
        <v>1900</v>
      </c>
      <c r="F3590" s="66">
        <f t="shared" si="243"/>
        <v>0</v>
      </c>
      <c r="G3590" s="10" t="str">
        <f t="shared" si="244"/>
        <v>19000</v>
      </c>
      <c r="H3590" s="227"/>
      <c r="I3590" s="227"/>
      <c r="J3590" s="228"/>
      <c r="K3590" s="227"/>
      <c r="L3590" s="227"/>
      <c r="M3590" s="229"/>
      <c r="N3590" s="581"/>
      <c r="O3590" s="227"/>
      <c r="P3590" s="581"/>
      <c r="Q3590" s="227"/>
      <c r="R3590" s="227"/>
      <c r="S3590" s="227"/>
      <c r="T3590" s="227"/>
      <c r="U3590" s="227"/>
      <c r="V3590" s="227"/>
      <c r="W3590" s="227"/>
      <c r="X3590" s="227"/>
      <c r="Y3590" s="227"/>
      <c r="Z3590" s="227"/>
      <c r="AA3590" s="227"/>
      <c r="AB3590" s="227"/>
      <c r="AC3590" s="227"/>
    </row>
    <row r="3591" spans="2:29">
      <c r="B3591" s="66" t="e">
        <f>LEFT(VLOOKUP(K3591,'TCon08 al 2019-02-26'!$A$1:$H$68,6,0),6)</f>
        <v>#N/A</v>
      </c>
      <c r="C3591" s="66" t="e">
        <f t="shared" si="241"/>
        <v>#N/A</v>
      </c>
      <c r="D3591" s="66" t="e">
        <f>VLOOKUP(K3591,'TCon08 al 2019-02-26'!$A$1:$H$68,8,0)</f>
        <v>#N/A</v>
      </c>
      <c r="E3591" s="221">
        <f t="shared" si="242"/>
        <v>1900</v>
      </c>
      <c r="F3591" s="66">
        <f t="shared" si="243"/>
        <v>0</v>
      </c>
      <c r="G3591" s="10" t="str">
        <f t="shared" si="244"/>
        <v>19000</v>
      </c>
      <c r="H3591" s="227"/>
      <c r="I3591" s="227"/>
      <c r="J3591" s="228"/>
      <c r="K3591" s="227"/>
      <c r="L3591" s="227"/>
      <c r="M3591" s="229"/>
      <c r="N3591" s="581"/>
      <c r="O3591" s="227"/>
      <c r="P3591" s="581"/>
      <c r="Q3591" s="227"/>
      <c r="R3591" s="227"/>
      <c r="S3591" s="227"/>
      <c r="T3591" s="227"/>
      <c r="U3591" s="227"/>
      <c r="V3591" s="227"/>
      <c r="W3591" s="227"/>
      <c r="X3591" s="227"/>
      <c r="Y3591" s="227"/>
      <c r="Z3591" s="227"/>
      <c r="AA3591" s="227"/>
      <c r="AB3591" s="227"/>
      <c r="AC3591" s="227"/>
    </row>
    <row r="3592" spans="2:29">
      <c r="B3592" s="66" t="e">
        <f>LEFT(VLOOKUP(K3592,'TCon08 al 2019-02-26'!$A$1:$H$68,6,0),6)</f>
        <v>#N/A</v>
      </c>
      <c r="C3592" s="66" t="e">
        <f t="shared" si="241"/>
        <v>#N/A</v>
      </c>
      <c r="D3592" s="66" t="e">
        <f>VLOOKUP(K3592,'TCon08 al 2019-02-26'!$A$1:$H$68,8,0)</f>
        <v>#N/A</v>
      </c>
      <c r="E3592" s="221">
        <f t="shared" si="242"/>
        <v>1900</v>
      </c>
      <c r="F3592" s="66">
        <f t="shared" si="243"/>
        <v>0</v>
      </c>
      <c r="G3592" s="10" t="str">
        <f t="shared" si="244"/>
        <v>19000</v>
      </c>
      <c r="H3592" s="227"/>
      <c r="I3592" s="227"/>
      <c r="J3592" s="228"/>
      <c r="K3592" s="227"/>
      <c r="L3592" s="227"/>
      <c r="M3592" s="229"/>
      <c r="N3592" s="581"/>
      <c r="O3592" s="227"/>
      <c r="P3592" s="581"/>
      <c r="Q3592" s="227"/>
      <c r="R3592" s="227"/>
      <c r="S3592" s="227"/>
      <c r="T3592" s="227"/>
      <c r="U3592" s="227"/>
      <c r="V3592" s="227"/>
      <c r="W3592" s="227"/>
      <c r="X3592" s="227"/>
      <c r="Y3592" s="227"/>
      <c r="Z3592" s="227"/>
      <c r="AA3592" s="227"/>
      <c r="AB3592" s="227"/>
      <c r="AC3592" s="227"/>
    </row>
    <row r="3593" spans="2:29">
      <c r="B3593" s="66" t="e">
        <f>LEFT(VLOOKUP(K3593,'TCon08 al 2019-02-26'!$A$1:$H$68,6,0),6)</f>
        <v>#N/A</v>
      </c>
      <c r="C3593" s="66" t="e">
        <f t="shared" si="241"/>
        <v>#N/A</v>
      </c>
      <c r="D3593" s="66" t="e">
        <f>VLOOKUP(K3593,'TCon08 al 2019-02-26'!$A$1:$H$68,8,0)</f>
        <v>#N/A</v>
      </c>
      <c r="E3593" s="221">
        <f t="shared" si="242"/>
        <v>1900</v>
      </c>
      <c r="F3593" s="66">
        <f t="shared" si="243"/>
        <v>0</v>
      </c>
      <c r="G3593" s="10" t="str">
        <f t="shared" si="244"/>
        <v>19000</v>
      </c>
      <c r="H3593" s="227"/>
      <c r="I3593" s="227"/>
      <c r="J3593" s="228"/>
      <c r="K3593" s="227"/>
      <c r="L3593" s="227"/>
      <c r="M3593" s="229"/>
      <c r="N3593" s="581"/>
      <c r="O3593" s="227"/>
      <c r="P3593" s="581"/>
      <c r="Q3593" s="227"/>
      <c r="R3593" s="227"/>
      <c r="S3593" s="227"/>
      <c r="T3593" s="227"/>
      <c r="U3593" s="227"/>
      <c r="V3593" s="227"/>
      <c r="W3593" s="227"/>
      <c r="X3593" s="227"/>
      <c r="Y3593" s="227"/>
      <c r="Z3593" s="227"/>
      <c r="AA3593" s="227"/>
      <c r="AB3593" s="227"/>
      <c r="AC3593" s="227"/>
    </row>
    <row r="3594" spans="2:29">
      <c r="B3594" s="66" t="e">
        <f>LEFT(VLOOKUP(K3594,'TCon08 al 2019-02-26'!$A$1:$H$68,6,0),6)</f>
        <v>#N/A</v>
      </c>
      <c r="C3594" s="66" t="e">
        <f t="shared" si="241"/>
        <v>#N/A</v>
      </c>
      <c r="D3594" s="66" t="e">
        <f>VLOOKUP(K3594,'TCon08 al 2019-02-26'!$A$1:$H$68,8,0)</f>
        <v>#N/A</v>
      </c>
      <c r="E3594" s="221">
        <f t="shared" si="242"/>
        <v>1900</v>
      </c>
      <c r="F3594" s="66">
        <f t="shared" si="243"/>
        <v>0</v>
      </c>
      <c r="G3594" s="10" t="str">
        <f t="shared" si="244"/>
        <v>19000</v>
      </c>
      <c r="H3594" s="227"/>
      <c r="I3594" s="227"/>
      <c r="J3594" s="228"/>
      <c r="K3594" s="227"/>
      <c r="L3594" s="227"/>
      <c r="M3594" s="229"/>
      <c r="N3594" s="581"/>
      <c r="O3594" s="227"/>
      <c r="P3594" s="581"/>
      <c r="Q3594" s="227"/>
      <c r="R3594" s="227"/>
      <c r="S3594" s="227"/>
      <c r="T3594" s="227"/>
      <c r="U3594" s="227"/>
      <c r="V3594" s="227"/>
      <c r="W3594" s="227"/>
      <c r="X3594" s="227"/>
      <c r="Y3594" s="227"/>
      <c r="Z3594" s="227"/>
      <c r="AA3594" s="227"/>
      <c r="AB3594" s="227"/>
      <c r="AC3594" s="227"/>
    </row>
    <row r="3595" spans="2:29">
      <c r="B3595" s="66" t="e">
        <f>LEFT(VLOOKUP(K3595,'TCon08 al 2019-02-26'!$A$1:$H$68,6,0),6)</f>
        <v>#N/A</v>
      </c>
      <c r="C3595" s="66" t="e">
        <f t="shared" si="241"/>
        <v>#N/A</v>
      </c>
      <c r="D3595" s="66" t="e">
        <f>VLOOKUP(K3595,'TCon08 al 2019-02-26'!$A$1:$H$68,8,0)</f>
        <v>#N/A</v>
      </c>
      <c r="E3595" s="221">
        <f t="shared" si="242"/>
        <v>1900</v>
      </c>
      <c r="F3595" s="66">
        <f t="shared" si="243"/>
        <v>0</v>
      </c>
      <c r="G3595" s="10" t="str">
        <f t="shared" si="244"/>
        <v>19000</v>
      </c>
      <c r="H3595" s="227"/>
      <c r="I3595" s="227"/>
      <c r="J3595" s="228"/>
      <c r="K3595" s="227"/>
      <c r="L3595" s="227"/>
      <c r="M3595" s="229"/>
      <c r="N3595" s="581"/>
      <c r="O3595" s="227"/>
      <c r="P3595" s="581"/>
      <c r="Q3595" s="227"/>
      <c r="R3595" s="227"/>
      <c r="S3595" s="227"/>
      <c r="T3595" s="227"/>
      <c r="U3595" s="227"/>
      <c r="V3595" s="227"/>
      <c r="W3595" s="227"/>
      <c r="X3595" s="227"/>
      <c r="Y3595" s="227"/>
      <c r="Z3595" s="227"/>
      <c r="AA3595" s="227"/>
      <c r="AB3595" s="227"/>
      <c r="AC3595" s="227"/>
    </row>
    <row r="3596" spans="2:29">
      <c r="B3596" s="66" t="e">
        <f>LEFT(VLOOKUP(K3596,'TCon08 al 2019-02-26'!$A$1:$H$68,6,0),6)</f>
        <v>#N/A</v>
      </c>
      <c r="C3596" s="66" t="e">
        <f t="shared" si="241"/>
        <v>#N/A</v>
      </c>
      <c r="D3596" s="66" t="e">
        <f>VLOOKUP(K3596,'TCon08 al 2019-02-26'!$A$1:$H$68,8,0)</f>
        <v>#N/A</v>
      </c>
      <c r="E3596" s="221">
        <f t="shared" si="242"/>
        <v>1900</v>
      </c>
      <c r="F3596" s="66">
        <f t="shared" si="243"/>
        <v>0</v>
      </c>
      <c r="G3596" s="10" t="str">
        <f t="shared" si="244"/>
        <v>19000</v>
      </c>
      <c r="H3596" s="227"/>
      <c r="I3596" s="227"/>
      <c r="J3596" s="228"/>
      <c r="K3596" s="227"/>
      <c r="L3596" s="227"/>
      <c r="M3596" s="229"/>
      <c r="N3596" s="581"/>
      <c r="O3596" s="227"/>
      <c r="P3596" s="581"/>
      <c r="Q3596" s="227"/>
      <c r="R3596" s="227"/>
      <c r="S3596" s="227"/>
      <c r="T3596" s="227"/>
      <c r="U3596" s="227"/>
      <c r="V3596" s="227"/>
      <c r="W3596" s="227"/>
      <c r="X3596" s="227"/>
      <c r="Y3596" s="227"/>
      <c r="Z3596" s="227"/>
      <c r="AA3596" s="227"/>
      <c r="AB3596" s="227"/>
      <c r="AC3596" s="227"/>
    </row>
    <row r="3597" spans="2:29">
      <c r="B3597" s="66" t="e">
        <f>LEFT(VLOOKUP(K3597,'TCon08 al 2019-02-26'!$A$1:$H$68,6,0),6)</f>
        <v>#N/A</v>
      </c>
      <c r="C3597" s="66" t="e">
        <f t="shared" si="241"/>
        <v>#N/A</v>
      </c>
      <c r="D3597" s="66" t="e">
        <f>VLOOKUP(K3597,'TCon08 al 2019-02-26'!$A$1:$H$68,8,0)</f>
        <v>#N/A</v>
      </c>
      <c r="E3597" s="221">
        <f t="shared" si="242"/>
        <v>1900</v>
      </c>
      <c r="F3597" s="66">
        <f t="shared" si="243"/>
        <v>0</v>
      </c>
      <c r="G3597" s="10" t="str">
        <f t="shared" si="244"/>
        <v>19000</v>
      </c>
      <c r="H3597" s="227"/>
      <c r="I3597" s="227"/>
      <c r="J3597" s="228"/>
      <c r="K3597" s="227"/>
      <c r="L3597" s="227"/>
      <c r="M3597" s="229"/>
      <c r="N3597" s="581"/>
      <c r="O3597" s="227"/>
      <c r="P3597" s="581"/>
      <c r="Q3597" s="227"/>
      <c r="R3597" s="227"/>
      <c r="S3597" s="227"/>
      <c r="T3597" s="227"/>
      <c r="U3597" s="227"/>
      <c r="V3597" s="227"/>
      <c r="W3597" s="227"/>
      <c r="X3597" s="227"/>
      <c r="Y3597" s="227"/>
      <c r="Z3597" s="227"/>
      <c r="AA3597" s="227"/>
      <c r="AB3597" s="227"/>
      <c r="AC3597" s="227"/>
    </row>
    <row r="3598" spans="2:29">
      <c r="B3598" s="66" t="e">
        <f>LEFT(VLOOKUP(K3598,'TCon08 al 2019-02-26'!$A$1:$H$68,6,0),6)</f>
        <v>#N/A</v>
      </c>
      <c r="C3598" s="66" t="e">
        <f t="shared" si="241"/>
        <v>#N/A</v>
      </c>
      <c r="D3598" s="66" t="e">
        <f>VLOOKUP(K3598,'TCon08 al 2019-02-26'!$A$1:$H$68,8,0)</f>
        <v>#N/A</v>
      </c>
      <c r="E3598" s="221">
        <f t="shared" si="242"/>
        <v>1900</v>
      </c>
      <c r="F3598" s="66">
        <f t="shared" si="243"/>
        <v>0</v>
      </c>
      <c r="G3598" s="10" t="str">
        <f t="shared" si="244"/>
        <v>19000</v>
      </c>
      <c r="H3598" s="227"/>
      <c r="I3598" s="227"/>
      <c r="J3598" s="228"/>
      <c r="K3598" s="227"/>
      <c r="L3598" s="227"/>
      <c r="M3598" s="229"/>
      <c r="N3598" s="581"/>
      <c r="O3598" s="227"/>
      <c r="P3598" s="581"/>
      <c r="Q3598" s="227"/>
      <c r="R3598" s="227"/>
      <c r="S3598" s="227"/>
      <c r="T3598" s="227"/>
      <c r="U3598" s="227"/>
      <c r="V3598" s="227"/>
      <c r="W3598" s="227"/>
      <c r="X3598" s="227"/>
      <c r="Y3598" s="227"/>
      <c r="Z3598" s="227"/>
      <c r="AA3598" s="227"/>
      <c r="AB3598" s="227"/>
      <c r="AC3598" s="227"/>
    </row>
    <row r="3599" spans="2:29">
      <c r="B3599" s="66" t="e">
        <f>LEFT(VLOOKUP(K3599,'TCon08 al 2019-02-26'!$A$1:$H$68,6,0),6)</f>
        <v>#N/A</v>
      </c>
      <c r="C3599" s="66" t="e">
        <f t="shared" si="241"/>
        <v>#N/A</v>
      </c>
      <c r="D3599" s="66" t="e">
        <f>VLOOKUP(K3599,'TCon08 al 2019-02-26'!$A$1:$H$68,8,0)</f>
        <v>#N/A</v>
      </c>
      <c r="E3599" s="221">
        <f t="shared" si="242"/>
        <v>1900</v>
      </c>
      <c r="F3599" s="66">
        <f t="shared" si="243"/>
        <v>0</v>
      </c>
      <c r="G3599" s="10" t="str">
        <f t="shared" si="244"/>
        <v>19000</v>
      </c>
      <c r="H3599" s="227"/>
      <c r="I3599" s="227"/>
      <c r="J3599" s="228"/>
      <c r="K3599" s="227"/>
      <c r="L3599" s="227"/>
      <c r="M3599" s="229"/>
      <c r="N3599" s="581"/>
      <c r="O3599" s="227"/>
      <c r="P3599" s="581"/>
      <c r="Q3599" s="227"/>
      <c r="R3599" s="227"/>
      <c r="S3599" s="227"/>
      <c r="T3599" s="227"/>
      <c r="U3599" s="227"/>
      <c r="V3599" s="227"/>
      <c r="W3599" s="227"/>
      <c r="X3599" s="227"/>
      <c r="Y3599" s="227"/>
      <c r="Z3599" s="227"/>
      <c r="AA3599" s="227"/>
      <c r="AB3599" s="227"/>
      <c r="AC3599" s="227"/>
    </row>
    <row r="3600" spans="2:29">
      <c r="B3600" s="66" t="e">
        <f>LEFT(VLOOKUP(K3600,'TCon08 al 2019-02-26'!$A$1:$H$68,6,0),6)</f>
        <v>#N/A</v>
      </c>
      <c r="C3600" s="66" t="e">
        <f t="shared" si="241"/>
        <v>#N/A</v>
      </c>
      <c r="D3600" s="66" t="e">
        <f>VLOOKUP(K3600,'TCon08 al 2019-02-26'!$A$1:$H$68,8,0)</f>
        <v>#N/A</v>
      </c>
      <c r="E3600" s="221">
        <f t="shared" si="242"/>
        <v>1900</v>
      </c>
      <c r="F3600" s="66">
        <f t="shared" si="243"/>
        <v>0</v>
      </c>
      <c r="G3600" s="10" t="str">
        <f t="shared" si="244"/>
        <v>19000</v>
      </c>
      <c r="H3600" s="227"/>
      <c r="I3600" s="227"/>
      <c r="J3600" s="228"/>
      <c r="K3600" s="227"/>
      <c r="L3600" s="227"/>
      <c r="M3600" s="229"/>
      <c r="N3600" s="581"/>
      <c r="O3600" s="227"/>
      <c r="P3600" s="581"/>
      <c r="Q3600" s="227"/>
      <c r="R3600" s="227"/>
      <c r="S3600" s="227"/>
      <c r="T3600" s="227"/>
      <c r="U3600" s="227"/>
      <c r="V3600" s="227"/>
      <c r="W3600" s="227"/>
      <c r="X3600" s="227"/>
      <c r="Y3600" s="227"/>
      <c r="Z3600" s="227"/>
      <c r="AA3600" s="227"/>
      <c r="AB3600" s="227"/>
      <c r="AC3600" s="227"/>
    </row>
    <row r="3601" spans="2:29">
      <c r="B3601" s="66" t="e">
        <f>LEFT(VLOOKUP(K3601,'TCon08 al 2019-02-26'!$A$1:$H$68,6,0),6)</f>
        <v>#N/A</v>
      </c>
      <c r="C3601" s="66" t="e">
        <f t="shared" si="241"/>
        <v>#N/A</v>
      </c>
      <c r="D3601" s="66" t="e">
        <f>VLOOKUP(K3601,'TCon08 al 2019-02-26'!$A$1:$H$68,8,0)</f>
        <v>#N/A</v>
      </c>
      <c r="E3601" s="221">
        <f t="shared" si="242"/>
        <v>1900</v>
      </c>
      <c r="F3601" s="66">
        <f t="shared" si="243"/>
        <v>0</v>
      </c>
      <c r="G3601" s="10" t="str">
        <f t="shared" si="244"/>
        <v>19000</v>
      </c>
      <c r="H3601" s="227"/>
      <c r="I3601" s="227"/>
      <c r="J3601" s="228"/>
      <c r="K3601" s="227"/>
      <c r="L3601" s="227"/>
      <c r="M3601" s="229"/>
      <c r="N3601" s="581"/>
      <c r="O3601" s="227"/>
      <c r="P3601" s="581"/>
      <c r="Q3601" s="227"/>
      <c r="R3601" s="227"/>
      <c r="S3601" s="227"/>
      <c r="T3601" s="227"/>
      <c r="U3601" s="227"/>
      <c r="V3601" s="227"/>
      <c r="W3601" s="227"/>
      <c r="X3601" s="227"/>
      <c r="Y3601" s="227"/>
      <c r="Z3601" s="227"/>
      <c r="AA3601" s="227"/>
      <c r="AB3601" s="227"/>
      <c r="AC3601" s="227"/>
    </row>
    <row r="3602" spans="2:29">
      <c r="B3602" s="66" t="e">
        <f>LEFT(VLOOKUP(K3602,'TCon08 al 2019-02-26'!$A$1:$H$68,6,0),6)</f>
        <v>#N/A</v>
      </c>
      <c r="C3602" s="66" t="e">
        <f t="shared" si="241"/>
        <v>#N/A</v>
      </c>
      <c r="D3602" s="66" t="e">
        <f>VLOOKUP(K3602,'TCon08 al 2019-02-26'!$A$1:$H$68,8,0)</f>
        <v>#N/A</v>
      </c>
      <c r="E3602" s="221">
        <f t="shared" si="242"/>
        <v>1900</v>
      </c>
      <c r="F3602" s="66">
        <f t="shared" si="243"/>
        <v>0</v>
      </c>
      <c r="G3602" s="10" t="str">
        <f t="shared" si="244"/>
        <v>19000</v>
      </c>
      <c r="H3602" s="227"/>
      <c r="I3602" s="227"/>
      <c r="J3602" s="228"/>
      <c r="K3602" s="227"/>
      <c r="L3602" s="227"/>
      <c r="M3602" s="229"/>
      <c r="N3602" s="581"/>
      <c r="O3602" s="227"/>
      <c r="P3602" s="581"/>
      <c r="Q3602" s="227"/>
      <c r="R3602" s="227"/>
      <c r="S3602" s="227"/>
      <c r="T3602" s="227"/>
      <c r="U3602" s="227"/>
      <c r="V3602" s="227"/>
      <c r="W3602" s="227"/>
      <c r="X3602" s="227"/>
      <c r="Y3602" s="227"/>
      <c r="Z3602" s="227"/>
      <c r="AA3602" s="227"/>
      <c r="AB3602" s="227"/>
      <c r="AC3602" s="227"/>
    </row>
    <row r="3603" spans="2:29">
      <c r="B3603" s="66" t="e">
        <f>LEFT(VLOOKUP(K3603,'TCon08 al 2019-02-26'!$A$1:$H$68,6,0),6)</f>
        <v>#N/A</v>
      </c>
      <c r="C3603" s="66" t="e">
        <f t="shared" si="241"/>
        <v>#N/A</v>
      </c>
      <c r="D3603" s="66" t="e">
        <f>VLOOKUP(K3603,'TCon08 al 2019-02-26'!$A$1:$H$68,8,0)</f>
        <v>#N/A</v>
      </c>
      <c r="E3603" s="221">
        <f t="shared" si="242"/>
        <v>1900</v>
      </c>
      <c r="F3603" s="66">
        <f t="shared" si="243"/>
        <v>0</v>
      </c>
      <c r="G3603" s="10" t="str">
        <f t="shared" si="244"/>
        <v>19000</v>
      </c>
      <c r="H3603" s="227"/>
      <c r="I3603" s="227"/>
      <c r="J3603" s="228"/>
      <c r="K3603" s="227"/>
      <c r="L3603" s="227"/>
      <c r="M3603" s="229"/>
      <c r="N3603" s="581"/>
      <c r="O3603" s="227"/>
      <c r="P3603" s="581"/>
      <c r="Q3603" s="227"/>
      <c r="R3603" s="227"/>
      <c r="S3603" s="227"/>
      <c r="T3603" s="227"/>
      <c r="U3603" s="227"/>
      <c r="V3603" s="227"/>
      <c r="W3603" s="227"/>
      <c r="X3603" s="227"/>
      <c r="Y3603" s="227"/>
      <c r="Z3603" s="227"/>
      <c r="AA3603" s="227"/>
      <c r="AB3603" s="227"/>
      <c r="AC3603" s="227"/>
    </row>
    <row r="3604" spans="2:29">
      <c r="B3604" s="66" t="e">
        <f>LEFT(VLOOKUP(K3604,'TCon08 al 2019-02-26'!$A$1:$H$68,6,0),6)</f>
        <v>#N/A</v>
      </c>
      <c r="C3604" s="66" t="e">
        <f t="shared" si="241"/>
        <v>#N/A</v>
      </c>
      <c r="D3604" s="66" t="e">
        <f>VLOOKUP(K3604,'TCon08 al 2019-02-26'!$A$1:$H$68,8,0)</f>
        <v>#N/A</v>
      </c>
      <c r="E3604" s="221">
        <f t="shared" si="242"/>
        <v>1900</v>
      </c>
      <c r="F3604" s="66">
        <f t="shared" si="243"/>
        <v>0</v>
      </c>
      <c r="G3604" s="10" t="str">
        <f t="shared" si="244"/>
        <v>19000</v>
      </c>
      <c r="H3604" s="227"/>
      <c r="I3604" s="227"/>
      <c r="J3604" s="228"/>
      <c r="K3604" s="227"/>
      <c r="L3604" s="227"/>
      <c r="M3604" s="229"/>
      <c r="N3604" s="581"/>
      <c r="O3604" s="227"/>
      <c r="P3604" s="581"/>
      <c r="Q3604" s="227"/>
      <c r="R3604" s="227"/>
      <c r="S3604" s="227"/>
      <c r="T3604" s="227"/>
      <c r="U3604" s="227"/>
      <c r="V3604" s="227"/>
      <c r="W3604" s="227"/>
      <c r="X3604" s="227"/>
      <c r="Y3604" s="227"/>
      <c r="Z3604" s="227"/>
      <c r="AA3604" s="227"/>
      <c r="AB3604" s="227"/>
      <c r="AC3604" s="227"/>
    </row>
    <row r="3605" spans="2:29">
      <c r="B3605" s="66" t="e">
        <f>LEFT(VLOOKUP(K3605,'TCon08 al 2019-02-26'!$A$1:$H$68,6,0),6)</f>
        <v>#N/A</v>
      </c>
      <c r="C3605" s="66" t="e">
        <f t="shared" ref="C3605:C3668" si="245">CONCATENATE(MID(B3605,1,1),".",MID(B3605,2,1),".",MID(B3605,3,2),".",MID(B3605,5,2))</f>
        <v>#N/A</v>
      </c>
      <c r="D3605" s="66" t="e">
        <f>VLOOKUP(K3605,'TCon08 al 2019-02-26'!$A$1:$H$68,8,0)</f>
        <v>#N/A</v>
      </c>
      <c r="E3605" s="221">
        <f t="shared" ref="E3605:E3668" si="246">YEAR(J3605)</f>
        <v>1900</v>
      </c>
      <c r="F3605" s="66">
        <f t="shared" si="243"/>
        <v>0</v>
      </c>
      <c r="G3605" s="10" t="str">
        <f t="shared" si="244"/>
        <v>19000</v>
      </c>
      <c r="H3605" s="227"/>
      <c r="I3605" s="227"/>
      <c r="J3605" s="228"/>
      <c r="K3605" s="227"/>
      <c r="L3605" s="227"/>
      <c r="M3605" s="229"/>
      <c r="N3605" s="581"/>
      <c r="O3605" s="227"/>
      <c r="P3605" s="581"/>
      <c r="Q3605" s="227"/>
      <c r="R3605" s="227"/>
      <c r="S3605" s="227"/>
      <c r="T3605" s="227"/>
      <c r="U3605" s="227"/>
      <c r="V3605" s="227"/>
      <c r="W3605" s="227"/>
      <c r="X3605" s="227"/>
      <c r="Y3605" s="227"/>
      <c r="Z3605" s="227"/>
      <c r="AA3605" s="227"/>
      <c r="AB3605" s="227"/>
      <c r="AC3605" s="227"/>
    </row>
    <row r="3606" spans="2:29">
      <c r="B3606" s="66" t="e">
        <f>LEFT(VLOOKUP(K3606,'TCon08 al 2019-02-26'!$A$1:$H$68,6,0),6)</f>
        <v>#N/A</v>
      </c>
      <c r="C3606" s="66" t="e">
        <f t="shared" si="245"/>
        <v>#N/A</v>
      </c>
      <c r="D3606" s="66" t="e">
        <f>VLOOKUP(K3606,'TCon08 al 2019-02-26'!$A$1:$H$68,8,0)</f>
        <v>#N/A</v>
      </c>
      <c r="E3606" s="221">
        <f t="shared" si="246"/>
        <v>1900</v>
      </c>
      <c r="F3606" s="66">
        <f t="shared" si="243"/>
        <v>0</v>
      </c>
      <c r="G3606" s="10" t="str">
        <f t="shared" si="244"/>
        <v>19000</v>
      </c>
      <c r="H3606" s="227"/>
      <c r="I3606" s="227"/>
      <c r="J3606" s="228"/>
      <c r="K3606" s="227"/>
      <c r="L3606" s="227"/>
      <c r="M3606" s="229"/>
      <c r="N3606" s="581"/>
      <c r="O3606" s="227"/>
      <c r="P3606" s="581"/>
      <c r="Q3606" s="227"/>
      <c r="R3606" s="227"/>
      <c r="S3606" s="227"/>
      <c r="T3606" s="227"/>
      <c r="U3606" s="227"/>
      <c r="V3606" s="227"/>
      <c r="W3606" s="227"/>
      <c r="X3606" s="227"/>
      <c r="Y3606" s="227"/>
      <c r="Z3606" s="227"/>
      <c r="AA3606" s="227"/>
      <c r="AB3606" s="227"/>
      <c r="AC3606" s="227"/>
    </row>
    <row r="3607" spans="2:29">
      <c r="B3607" s="66" t="e">
        <f>LEFT(VLOOKUP(K3607,'TCon08 al 2019-02-26'!$A$1:$H$68,6,0),6)</f>
        <v>#N/A</v>
      </c>
      <c r="C3607" s="66" t="e">
        <f t="shared" si="245"/>
        <v>#N/A</v>
      </c>
      <c r="D3607" s="66" t="e">
        <f>VLOOKUP(K3607,'TCon08 al 2019-02-26'!$A$1:$H$68,8,0)</f>
        <v>#N/A</v>
      </c>
      <c r="E3607" s="221">
        <f t="shared" si="246"/>
        <v>1900</v>
      </c>
      <c r="F3607" s="66">
        <f t="shared" si="243"/>
        <v>0</v>
      </c>
      <c r="G3607" s="10" t="str">
        <f t="shared" si="244"/>
        <v>19000</v>
      </c>
      <c r="H3607" s="227"/>
      <c r="I3607" s="227"/>
      <c r="J3607" s="228"/>
      <c r="K3607" s="227"/>
      <c r="L3607" s="227"/>
      <c r="M3607" s="229"/>
      <c r="N3607" s="581"/>
      <c r="O3607" s="227"/>
      <c r="P3607" s="581"/>
      <c r="Q3607" s="227"/>
      <c r="R3607" s="227"/>
      <c r="S3607" s="227"/>
      <c r="T3607" s="227"/>
      <c r="U3607" s="227"/>
      <c r="V3607" s="227"/>
      <c r="W3607" s="227"/>
      <c r="X3607" s="227"/>
      <c r="Y3607" s="227"/>
      <c r="Z3607" s="227"/>
      <c r="AA3607" s="227"/>
      <c r="AB3607" s="227"/>
      <c r="AC3607" s="227"/>
    </row>
    <row r="3608" spans="2:29">
      <c r="B3608" s="66" t="e">
        <f>LEFT(VLOOKUP(K3608,'TCon08 al 2019-02-26'!$A$1:$H$68,6,0),6)</f>
        <v>#N/A</v>
      </c>
      <c r="C3608" s="66" t="e">
        <f t="shared" si="245"/>
        <v>#N/A</v>
      </c>
      <c r="D3608" s="66" t="e">
        <f>VLOOKUP(K3608,'TCon08 al 2019-02-26'!$A$1:$H$68,8,0)</f>
        <v>#N/A</v>
      </c>
      <c r="E3608" s="221">
        <f t="shared" si="246"/>
        <v>1900</v>
      </c>
      <c r="F3608" s="66">
        <f t="shared" si="243"/>
        <v>0</v>
      </c>
      <c r="G3608" s="10" t="str">
        <f t="shared" si="244"/>
        <v>19000</v>
      </c>
      <c r="H3608" s="227"/>
      <c r="I3608" s="227"/>
      <c r="J3608" s="228"/>
      <c r="K3608" s="227"/>
      <c r="L3608" s="227"/>
      <c r="M3608" s="229"/>
      <c r="N3608" s="581"/>
      <c r="O3608" s="227"/>
      <c r="P3608" s="581"/>
      <c r="Q3608" s="227"/>
      <c r="R3608" s="227"/>
      <c r="S3608" s="227"/>
      <c r="T3608" s="227"/>
      <c r="U3608" s="227"/>
      <c r="V3608" s="227"/>
      <c r="W3608" s="227"/>
      <c r="X3608" s="227"/>
      <c r="Y3608" s="227"/>
      <c r="Z3608" s="227"/>
      <c r="AA3608" s="227"/>
      <c r="AB3608" s="227"/>
      <c r="AC3608" s="227"/>
    </row>
    <row r="3609" spans="2:29">
      <c r="B3609" s="66" t="e">
        <f>LEFT(VLOOKUP(K3609,'TCon08 al 2019-02-26'!$A$1:$H$68,6,0),6)</f>
        <v>#N/A</v>
      </c>
      <c r="C3609" s="66" t="e">
        <f t="shared" si="245"/>
        <v>#N/A</v>
      </c>
      <c r="D3609" s="66" t="e">
        <f>VLOOKUP(K3609,'TCon08 al 2019-02-26'!$A$1:$H$68,8,0)</f>
        <v>#N/A</v>
      </c>
      <c r="E3609" s="221">
        <f t="shared" si="246"/>
        <v>1900</v>
      </c>
      <c r="F3609" s="66">
        <f t="shared" si="243"/>
        <v>0</v>
      </c>
      <c r="G3609" s="10" t="str">
        <f t="shared" si="244"/>
        <v>19000</v>
      </c>
      <c r="H3609" s="227"/>
      <c r="I3609" s="227"/>
      <c r="J3609" s="228"/>
      <c r="K3609" s="227"/>
      <c r="L3609" s="227"/>
      <c r="M3609" s="229"/>
      <c r="N3609" s="581"/>
      <c r="O3609" s="227"/>
      <c r="P3609" s="581"/>
      <c r="Q3609" s="227"/>
      <c r="R3609" s="227"/>
      <c r="S3609" s="227"/>
      <c r="T3609" s="227"/>
      <c r="U3609" s="227"/>
      <c r="V3609" s="227"/>
      <c r="W3609" s="227"/>
      <c r="X3609" s="227"/>
      <c r="Y3609" s="227"/>
      <c r="Z3609" s="227"/>
      <c r="AA3609" s="227"/>
      <c r="AB3609" s="227"/>
      <c r="AC3609" s="227"/>
    </row>
    <row r="3610" spans="2:29">
      <c r="B3610" s="66" t="e">
        <f>LEFT(VLOOKUP(K3610,'TCon08 al 2019-02-26'!$A$1:$H$68,6,0),6)</f>
        <v>#N/A</v>
      </c>
      <c r="C3610" s="66" t="e">
        <f t="shared" si="245"/>
        <v>#N/A</v>
      </c>
      <c r="D3610" s="66" t="e">
        <f>VLOOKUP(K3610,'TCon08 al 2019-02-26'!$A$1:$H$68,8,0)</f>
        <v>#N/A</v>
      </c>
      <c r="E3610" s="221">
        <f t="shared" si="246"/>
        <v>1900</v>
      </c>
      <c r="F3610" s="66">
        <f t="shared" si="243"/>
        <v>0</v>
      </c>
      <c r="G3610" s="10" t="str">
        <f t="shared" si="244"/>
        <v>19000</v>
      </c>
      <c r="H3610" s="227"/>
      <c r="I3610" s="227"/>
      <c r="J3610" s="228"/>
      <c r="K3610" s="227"/>
      <c r="L3610" s="227"/>
      <c r="M3610" s="229"/>
      <c r="N3610" s="581"/>
      <c r="O3610" s="227"/>
      <c r="P3610" s="581"/>
      <c r="Q3610" s="227"/>
      <c r="R3610" s="227"/>
      <c r="S3610" s="227"/>
      <c r="T3610" s="227"/>
      <c r="U3610" s="227"/>
      <c r="V3610" s="227"/>
      <c r="W3610" s="227"/>
      <c r="X3610" s="227"/>
      <c r="Y3610" s="227"/>
      <c r="Z3610" s="227"/>
      <c r="AA3610" s="227"/>
      <c r="AB3610" s="227"/>
      <c r="AC3610" s="227"/>
    </row>
    <row r="3611" spans="2:29">
      <c r="B3611" s="66" t="e">
        <f>LEFT(VLOOKUP(K3611,'TCon08 al 2019-02-26'!$A$1:$H$68,6,0),6)</f>
        <v>#N/A</v>
      </c>
      <c r="C3611" s="66" t="e">
        <f t="shared" si="245"/>
        <v>#N/A</v>
      </c>
      <c r="D3611" s="66" t="e">
        <f>VLOOKUP(K3611,'TCon08 al 2019-02-26'!$A$1:$H$68,8,0)</f>
        <v>#N/A</v>
      </c>
      <c r="E3611" s="221">
        <f t="shared" si="246"/>
        <v>1900</v>
      </c>
      <c r="F3611" s="66">
        <f t="shared" si="243"/>
        <v>0</v>
      </c>
      <c r="G3611" s="10" t="str">
        <f t="shared" si="244"/>
        <v>19000</v>
      </c>
      <c r="H3611" s="227"/>
      <c r="I3611" s="227"/>
      <c r="J3611" s="228"/>
      <c r="K3611" s="227"/>
      <c r="L3611" s="227"/>
      <c r="M3611" s="229"/>
      <c r="N3611" s="581"/>
      <c r="O3611" s="227"/>
      <c r="P3611" s="581"/>
      <c r="Q3611" s="227"/>
      <c r="R3611" s="227"/>
      <c r="S3611" s="227"/>
      <c r="T3611" s="227"/>
      <c r="U3611" s="227"/>
      <c r="V3611" s="227"/>
      <c r="W3611" s="227"/>
      <c r="X3611" s="227"/>
      <c r="Y3611" s="227"/>
      <c r="Z3611" s="227"/>
      <c r="AA3611" s="227"/>
      <c r="AB3611" s="227"/>
      <c r="AC3611" s="227"/>
    </row>
    <row r="3612" spans="2:29">
      <c r="B3612" s="66" t="e">
        <f>LEFT(VLOOKUP(K3612,'TCon08 al 2019-02-26'!$A$1:$H$68,6,0),6)</f>
        <v>#N/A</v>
      </c>
      <c r="C3612" s="66" t="e">
        <f t="shared" si="245"/>
        <v>#N/A</v>
      </c>
      <c r="D3612" s="66" t="e">
        <f>VLOOKUP(K3612,'TCon08 al 2019-02-26'!$A$1:$H$68,8,0)</f>
        <v>#N/A</v>
      </c>
      <c r="E3612" s="221">
        <f t="shared" si="246"/>
        <v>1900</v>
      </c>
      <c r="F3612" s="66">
        <f t="shared" si="243"/>
        <v>0</v>
      </c>
      <c r="G3612" s="10" t="str">
        <f t="shared" si="244"/>
        <v>19000</v>
      </c>
      <c r="H3612" s="227"/>
      <c r="I3612" s="227"/>
      <c r="J3612" s="228"/>
      <c r="K3612" s="227"/>
      <c r="L3612" s="227"/>
      <c r="M3612" s="229"/>
      <c r="N3612" s="581"/>
      <c r="O3612" s="227"/>
      <c r="P3612" s="581"/>
      <c r="Q3612" s="227"/>
      <c r="R3612" s="227"/>
      <c r="S3612" s="227"/>
      <c r="T3612" s="227"/>
      <c r="U3612" s="227"/>
      <c r="V3612" s="227"/>
      <c r="W3612" s="227"/>
      <c r="X3612" s="227"/>
      <c r="Y3612" s="227"/>
      <c r="Z3612" s="227"/>
      <c r="AA3612" s="227"/>
      <c r="AB3612" s="227"/>
      <c r="AC3612" s="227"/>
    </row>
    <row r="3613" spans="2:29">
      <c r="B3613" s="66" t="e">
        <f>LEFT(VLOOKUP(K3613,'TCon08 al 2019-02-26'!$A$1:$H$68,6,0),6)</f>
        <v>#N/A</v>
      </c>
      <c r="C3613" s="66" t="e">
        <f t="shared" si="245"/>
        <v>#N/A</v>
      </c>
      <c r="D3613" s="66" t="e">
        <f>VLOOKUP(K3613,'TCon08 al 2019-02-26'!$A$1:$H$68,8,0)</f>
        <v>#N/A</v>
      </c>
      <c r="E3613" s="221">
        <f t="shared" si="246"/>
        <v>1900</v>
      </c>
      <c r="F3613" s="66">
        <f t="shared" si="243"/>
        <v>0</v>
      </c>
      <c r="G3613" s="10" t="str">
        <f t="shared" si="244"/>
        <v>19000</v>
      </c>
      <c r="H3613" s="227"/>
      <c r="I3613" s="227"/>
      <c r="J3613" s="228"/>
      <c r="K3613" s="227"/>
      <c r="L3613" s="227"/>
      <c r="M3613" s="229"/>
      <c r="N3613" s="581"/>
      <c r="O3613" s="227"/>
      <c r="P3613" s="581"/>
      <c r="Q3613" s="227"/>
      <c r="R3613" s="227"/>
      <c r="S3613" s="227"/>
      <c r="T3613" s="227"/>
      <c r="U3613" s="227"/>
      <c r="V3613" s="227"/>
      <c r="W3613" s="227"/>
      <c r="X3613" s="227"/>
      <c r="Y3613" s="227"/>
      <c r="Z3613" s="227"/>
      <c r="AA3613" s="227"/>
      <c r="AB3613" s="227"/>
      <c r="AC3613" s="227"/>
    </row>
    <row r="3614" spans="2:29">
      <c r="B3614" s="66" t="e">
        <f>LEFT(VLOOKUP(K3614,'TCon08 al 2019-02-26'!$A$1:$H$68,6,0),6)</f>
        <v>#N/A</v>
      </c>
      <c r="C3614" s="66" t="e">
        <f t="shared" si="245"/>
        <v>#N/A</v>
      </c>
      <c r="D3614" s="66" t="e">
        <f>VLOOKUP(K3614,'TCon08 al 2019-02-26'!$A$1:$H$68,8,0)</f>
        <v>#N/A</v>
      </c>
      <c r="E3614" s="221">
        <f t="shared" si="246"/>
        <v>1900</v>
      </c>
      <c r="F3614" s="66">
        <f t="shared" si="243"/>
        <v>0</v>
      </c>
      <c r="G3614" s="10" t="str">
        <f t="shared" si="244"/>
        <v>19000</v>
      </c>
      <c r="H3614" s="227"/>
      <c r="I3614" s="227"/>
      <c r="J3614" s="228"/>
      <c r="K3614" s="227"/>
      <c r="L3614" s="227"/>
      <c r="M3614" s="229"/>
      <c r="N3614" s="581"/>
      <c r="O3614" s="227"/>
      <c r="P3614" s="581"/>
      <c r="Q3614" s="227"/>
      <c r="R3614" s="227"/>
      <c r="S3614" s="227"/>
      <c r="T3614" s="227"/>
      <c r="U3614" s="227"/>
      <c r="V3614" s="227"/>
      <c r="W3614" s="227"/>
      <c r="X3614" s="227"/>
      <c r="Y3614" s="227"/>
      <c r="Z3614" s="227"/>
      <c r="AA3614" s="227"/>
      <c r="AB3614" s="227"/>
      <c r="AC3614" s="227"/>
    </row>
    <row r="3615" spans="2:29">
      <c r="B3615" s="66" t="e">
        <f>LEFT(VLOOKUP(K3615,'TCon08 al 2019-02-26'!$A$1:$H$68,6,0),6)</f>
        <v>#N/A</v>
      </c>
      <c r="C3615" s="66" t="e">
        <f t="shared" si="245"/>
        <v>#N/A</v>
      </c>
      <c r="D3615" s="66" t="e">
        <f>VLOOKUP(K3615,'TCon08 al 2019-02-26'!$A$1:$H$68,8,0)</f>
        <v>#N/A</v>
      </c>
      <c r="E3615" s="221">
        <f t="shared" si="246"/>
        <v>1900</v>
      </c>
      <c r="F3615" s="66">
        <f t="shared" si="243"/>
        <v>0</v>
      </c>
      <c r="G3615" s="10" t="str">
        <f t="shared" si="244"/>
        <v>19000</v>
      </c>
      <c r="H3615" s="227"/>
      <c r="I3615" s="227"/>
      <c r="J3615" s="228"/>
      <c r="K3615" s="227"/>
      <c r="L3615" s="227"/>
      <c r="M3615" s="229"/>
      <c r="N3615" s="581"/>
      <c r="O3615" s="227"/>
      <c r="P3615" s="581"/>
      <c r="Q3615" s="227"/>
      <c r="R3615" s="227"/>
      <c r="S3615" s="227"/>
      <c r="T3615" s="227"/>
      <c r="U3615" s="227"/>
      <c r="V3615" s="227"/>
      <c r="W3615" s="227"/>
      <c r="X3615" s="227"/>
      <c r="Y3615" s="227"/>
      <c r="Z3615" s="227"/>
      <c r="AA3615" s="227"/>
      <c r="AB3615" s="227"/>
      <c r="AC3615" s="227"/>
    </row>
    <row r="3616" spans="2:29">
      <c r="B3616" s="66" t="e">
        <f>LEFT(VLOOKUP(K3616,'TCon08 al 2019-02-26'!$A$1:$H$68,6,0),6)</f>
        <v>#N/A</v>
      </c>
      <c r="C3616" s="66" t="e">
        <f t="shared" si="245"/>
        <v>#N/A</v>
      </c>
      <c r="D3616" s="66" t="e">
        <f>VLOOKUP(K3616,'TCon08 al 2019-02-26'!$A$1:$H$68,8,0)</f>
        <v>#N/A</v>
      </c>
      <c r="E3616" s="221">
        <f t="shared" si="246"/>
        <v>1900</v>
      </c>
      <c r="F3616" s="66">
        <f t="shared" si="243"/>
        <v>0</v>
      </c>
      <c r="G3616" s="10" t="str">
        <f t="shared" si="244"/>
        <v>19000</v>
      </c>
      <c r="H3616" s="227"/>
      <c r="I3616" s="227"/>
      <c r="J3616" s="228"/>
      <c r="K3616" s="227"/>
      <c r="L3616" s="227"/>
      <c r="M3616" s="229"/>
      <c r="N3616" s="581"/>
      <c r="O3616" s="227"/>
      <c r="P3616" s="581"/>
      <c r="Q3616" s="227"/>
      <c r="R3616" s="227"/>
      <c r="S3616" s="227"/>
      <c r="T3616" s="227"/>
      <c r="U3616" s="227"/>
      <c r="V3616" s="227"/>
      <c r="W3616" s="227"/>
      <c r="X3616" s="227"/>
      <c r="Y3616" s="227"/>
      <c r="Z3616" s="227"/>
      <c r="AA3616" s="227"/>
      <c r="AB3616" s="227"/>
      <c r="AC3616" s="227"/>
    </row>
    <row r="3617" spans="2:29">
      <c r="B3617" s="66" t="e">
        <f>LEFT(VLOOKUP(K3617,'TCon08 al 2019-02-26'!$A$1:$H$68,6,0),6)</f>
        <v>#N/A</v>
      </c>
      <c r="C3617" s="66" t="e">
        <f t="shared" si="245"/>
        <v>#N/A</v>
      </c>
      <c r="D3617" s="66" t="e">
        <f>VLOOKUP(K3617,'TCon08 al 2019-02-26'!$A$1:$H$68,8,0)</f>
        <v>#N/A</v>
      </c>
      <c r="E3617" s="221">
        <f t="shared" si="246"/>
        <v>1900</v>
      </c>
      <c r="F3617" s="66">
        <f t="shared" si="243"/>
        <v>0</v>
      </c>
      <c r="G3617" s="10" t="str">
        <f t="shared" si="244"/>
        <v>19000</v>
      </c>
      <c r="H3617" s="227"/>
      <c r="I3617" s="227"/>
      <c r="J3617" s="228"/>
      <c r="K3617" s="227"/>
      <c r="L3617" s="227"/>
      <c r="M3617" s="229"/>
      <c r="N3617" s="581"/>
      <c r="O3617" s="227"/>
      <c r="P3617" s="581"/>
      <c r="Q3617" s="227"/>
      <c r="R3617" s="227"/>
      <c r="S3617" s="227"/>
      <c r="T3617" s="227"/>
      <c r="U3617" s="227"/>
      <c r="V3617" s="227"/>
      <c r="W3617" s="227"/>
      <c r="X3617" s="227"/>
      <c r="Y3617" s="227"/>
      <c r="Z3617" s="227"/>
      <c r="AA3617" s="227"/>
      <c r="AB3617" s="227"/>
      <c r="AC3617" s="227"/>
    </row>
    <row r="3618" spans="2:29">
      <c r="B3618" s="66" t="e">
        <f>LEFT(VLOOKUP(K3618,'TCon08 al 2019-02-26'!$A$1:$H$68,6,0),6)</f>
        <v>#N/A</v>
      </c>
      <c r="C3618" s="66" t="e">
        <f t="shared" si="245"/>
        <v>#N/A</v>
      </c>
      <c r="D3618" s="66" t="e">
        <f>VLOOKUP(K3618,'TCon08 al 2019-02-26'!$A$1:$H$68,8,0)</f>
        <v>#N/A</v>
      </c>
      <c r="E3618" s="221">
        <f t="shared" si="246"/>
        <v>1900</v>
      </c>
      <c r="F3618" s="66">
        <f t="shared" si="243"/>
        <v>0</v>
      </c>
      <c r="G3618" s="10" t="str">
        <f t="shared" si="244"/>
        <v>19000</v>
      </c>
      <c r="H3618" s="227"/>
      <c r="I3618" s="227"/>
      <c r="J3618" s="228"/>
      <c r="K3618" s="227"/>
      <c r="L3618" s="227"/>
      <c r="M3618" s="229"/>
      <c r="N3618" s="581"/>
      <c r="O3618" s="227"/>
      <c r="P3618" s="581"/>
      <c r="Q3618" s="227"/>
      <c r="R3618" s="227"/>
      <c r="S3618" s="227"/>
      <c r="T3618" s="227"/>
      <c r="U3618" s="227"/>
      <c r="V3618" s="227"/>
      <c r="W3618" s="227"/>
      <c r="X3618" s="227"/>
      <c r="Y3618" s="227"/>
      <c r="Z3618" s="227"/>
      <c r="AA3618" s="227"/>
      <c r="AB3618" s="227"/>
      <c r="AC3618" s="227"/>
    </row>
    <row r="3619" spans="2:29">
      <c r="B3619" s="66" t="e">
        <f>LEFT(VLOOKUP(K3619,'TCon08 al 2019-02-26'!$A$1:$H$68,6,0),6)</f>
        <v>#N/A</v>
      </c>
      <c r="C3619" s="66" t="e">
        <f t="shared" si="245"/>
        <v>#N/A</v>
      </c>
      <c r="D3619" s="66" t="e">
        <f>VLOOKUP(K3619,'TCon08 al 2019-02-26'!$A$1:$H$68,8,0)</f>
        <v>#N/A</v>
      </c>
      <c r="E3619" s="221">
        <f t="shared" si="246"/>
        <v>1900</v>
      </c>
      <c r="F3619" s="66">
        <f t="shared" si="243"/>
        <v>0</v>
      </c>
      <c r="G3619" s="10" t="str">
        <f t="shared" si="244"/>
        <v>19000</v>
      </c>
      <c r="H3619" s="227"/>
      <c r="I3619" s="227"/>
      <c r="J3619" s="228"/>
      <c r="K3619" s="227"/>
      <c r="L3619" s="227"/>
      <c r="M3619" s="229"/>
      <c r="N3619" s="581"/>
      <c r="O3619" s="227"/>
      <c r="P3619" s="581"/>
      <c r="Q3619" s="227"/>
      <c r="R3619" s="227"/>
      <c r="S3619" s="227"/>
      <c r="T3619" s="227"/>
      <c r="U3619" s="227"/>
      <c r="V3619" s="227"/>
      <c r="W3619" s="227"/>
      <c r="X3619" s="227"/>
      <c r="Y3619" s="227"/>
      <c r="Z3619" s="227"/>
      <c r="AA3619" s="227"/>
      <c r="AB3619" s="227"/>
      <c r="AC3619" s="227"/>
    </row>
    <row r="3620" spans="2:29">
      <c r="B3620" s="66" t="e">
        <f>LEFT(VLOOKUP(K3620,'TCon08 al 2019-02-26'!$A$1:$H$68,6,0),6)</f>
        <v>#N/A</v>
      </c>
      <c r="C3620" s="66" t="e">
        <f t="shared" si="245"/>
        <v>#N/A</v>
      </c>
      <c r="D3620" s="66" t="e">
        <f>VLOOKUP(K3620,'TCon08 al 2019-02-26'!$A$1:$H$68,8,0)</f>
        <v>#N/A</v>
      </c>
      <c r="E3620" s="221">
        <f t="shared" si="246"/>
        <v>1900</v>
      </c>
      <c r="F3620" s="66">
        <f t="shared" si="243"/>
        <v>0</v>
      </c>
      <c r="G3620" s="10" t="str">
        <f t="shared" si="244"/>
        <v>19000</v>
      </c>
      <c r="H3620" s="227"/>
      <c r="I3620" s="227"/>
      <c r="J3620" s="228"/>
      <c r="K3620" s="227"/>
      <c r="L3620" s="227"/>
      <c r="M3620" s="229"/>
      <c r="N3620" s="581"/>
      <c r="O3620" s="227"/>
      <c r="P3620" s="581"/>
      <c r="Q3620" s="227"/>
      <c r="R3620" s="227"/>
      <c r="S3620" s="227"/>
      <c r="T3620" s="227"/>
      <c r="U3620" s="227"/>
      <c r="V3620" s="227"/>
      <c r="W3620" s="227"/>
      <c r="X3620" s="227"/>
      <c r="Y3620" s="227"/>
      <c r="Z3620" s="227"/>
      <c r="AA3620" s="227"/>
      <c r="AB3620" s="227"/>
      <c r="AC3620" s="227"/>
    </row>
    <row r="3621" spans="2:29">
      <c r="B3621" s="66" t="e">
        <f>LEFT(VLOOKUP(K3621,'TCon08 al 2019-02-26'!$A$1:$H$68,6,0),6)</f>
        <v>#N/A</v>
      </c>
      <c r="C3621" s="66" t="e">
        <f t="shared" si="245"/>
        <v>#N/A</v>
      </c>
      <c r="D3621" s="66" t="e">
        <f>VLOOKUP(K3621,'TCon08 al 2019-02-26'!$A$1:$H$68,8,0)</f>
        <v>#N/A</v>
      </c>
      <c r="E3621" s="221">
        <f t="shared" si="246"/>
        <v>1900</v>
      </c>
      <c r="F3621" s="66">
        <f t="shared" si="243"/>
        <v>0</v>
      </c>
      <c r="G3621" s="10" t="str">
        <f t="shared" si="244"/>
        <v>19000</v>
      </c>
      <c r="H3621" s="227"/>
      <c r="I3621" s="227"/>
      <c r="J3621" s="228"/>
      <c r="K3621" s="227"/>
      <c r="L3621" s="227"/>
      <c r="M3621" s="229"/>
      <c r="N3621" s="581"/>
      <c r="O3621" s="227"/>
      <c r="P3621" s="581"/>
      <c r="Q3621" s="227"/>
      <c r="R3621" s="227"/>
      <c r="S3621" s="227"/>
      <c r="T3621" s="227"/>
      <c r="U3621" s="227"/>
      <c r="V3621" s="227"/>
      <c r="W3621" s="227"/>
      <c r="X3621" s="227"/>
      <c r="Y3621" s="227"/>
      <c r="Z3621" s="227"/>
      <c r="AA3621" s="227"/>
      <c r="AB3621" s="227"/>
      <c r="AC3621" s="227"/>
    </row>
    <row r="3622" spans="2:29">
      <c r="B3622" s="66" t="e">
        <f>LEFT(VLOOKUP(K3622,'TCon08 al 2019-02-26'!$A$1:$H$68,6,0),6)</f>
        <v>#N/A</v>
      </c>
      <c r="C3622" s="66" t="e">
        <f t="shared" si="245"/>
        <v>#N/A</v>
      </c>
      <c r="D3622" s="66" t="e">
        <f>VLOOKUP(K3622,'TCon08 al 2019-02-26'!$A$1:$H$68,8,0)</f>
        <v>#N/A</v>
      </c>
      <c r="E3622" s="221">
        <f t="shared" si="246"/>
        <v>1900</v>
      </c>
      <c r="F3622" s="66">
        <f t="shared" si="243"/>
        <v>0</v>
      </c>
      <c r="G3622" s="10" t="str">
        <f t="shared" si="244"/>
        <v>19000</v>
      </c>
      <c r="H3622" s="227"/>
      <c r="I3622" s="227"/>
      <c r="J3622" s="228"/>
      <c r="K3622" s="227"/>
      <c r="L3622" s="227"/>
      <c r="M3622" s="229"/>
      <c r="N3622" s="581"/>
      <c r="O3622" s="227"/>
      <c r="P3622" s="581"/>
      <c r="Q3622" s="227"/>
      <c r="R3622" s="227"/>
      <c r="S3622" s="227"/>
      <c r="T3622" s="227"/>
      <c r="U3622" s="227"/>
      <c r="V3622" s="227"/>
      <c r="W3622" s="227"/>
      <c r="X3622" s="227"/>
      <c r="Y3622" s="227"/>
      <c r="Z3622" s="227"/>
      <c r="AA3622" s="227"/>
      <c r="AB3622" s="227"/>
      <c r="AC3622" s="227"/>
    </row>
    <row r="3623" spans="2:29">
      <c r="B3623" s="66" t="e">
        <f>LEFT(VLOOKUP(K3623,'TCon08 al 2019-02-26'!$A$1:$H$68,6,0),6)</f>
        <v>#N/A</v>
      </c>
      <c r="C3623" s="66" t="e">
        <f t="shared" si="245"/>
        <v>#N/A</v>
      </c>
      <c r="D3623" s="66" t="e">
        <f>VLOOKUP(K3623,'TCon08 al 2019-02-26'!$A$1:$H$68,8,0)</f>
        <v>#N/A</v>
      </c>
      <c r="E3623" s="221">
        <f t="shared" si="246"/>
        <v>1900</v>
      </c>
      <c r="F3623" s="66">
        <f t="shared" si="243"/>
        <v>0</v>
      </c>
      <c r="G3623" s="10" t="str">
        <f t="shared" si="244"/>
        <v>19000</v>
      </c>
      <c r="H3623" s="227"/>
      <c r="I3623" s="227"/>
      <c r="J3623" s="228"/>
      <c r="K3623" s="227"/>
      <c r="L3623" s="227"/>
      <c r="M3623" s="229"/>
      <c r="N3623" s="581"/>
      <c r="O3623" s="227"/>
      <c r="P3623" s="581"/>
      <c r="Q3623" s="227"/>
      <c r="R3623" s="227"/>
      <c r="S3623" s="227"/>
      <c r="T3623" s="227"/>
      <c r="U3623" s="227"/>
      <c r="V3623" s="227"/>
      <c r="W3623" s="227"/>
      <c r="X3623" s="227"/>
      <c r="Y3623" s="227"/>
      <c r="Z3623" s="227"/>
      <c r="AA3623" s="227"/>
      <c r="AB3623" s="227"/>
      <c r="AC3623" s="227"/>
    </row>
    <row r="3624" spans="2:29">
      <c r="B3624" s="66" t="e">
        <f>LEFT(VLOOKUP(K3624,'TCon08 al 2019-02-26'!$A$1:$H$68,6,0),6)</f>
        <v>#N/A</v>
      </c>
      <c r="C3624" s="66" t="e">
        <f t="shared" si="245"/>
        <v>#N/A</v>
      </c>
      <c r="D3624" s="66" t="e">
        <f>VLOOKUP(K3624,'TCon08 al 2019-02-26'!$A$1:$H$68,8,0)</f>
        <v>#N/A</v>
      </c>
      <c r="E3624" s="221">
        <f t="shared" si="246"/>
        <v>1900</v>
      </c>
      <c r="F3624" s="66">
        <f t="shared" si="243"/>
        <v>0</v>
      </c>
      <c r="G3624" s="10" t="str">
        <f t="shared" si="244"/>
        <v>19000</v>
      </c>
      <c r="H3624" s="227"/>
      <c r="I3624" s="227"/>
      <c r="J3624" s="228"/>
      <c r="K3624" s="227"/>
      <c r="L3624" s="227"/>
      <c r="M3624" s="229"/>
      <c r="N3624" s="581"/>
      <c r="O3624" s="227"/>
      <c r="P3624" s="581"/>
      <c r="Q3624" s="227"/>
      <c r="R3624" s="227"/>
      <c r="S3624" s="227"/>
      <c r="T3624" s="227"/>
      <c r="U3624" s="227"/>
      <c r="V3624" s="227"/>
      <c r="W3624" s="227"/>
      <c r="X3624" s="227"/>
      <c r="Y3624" s="227"/>
      <c r="Z3624" s="227"/>
      <c r="AA3624" s="227"/>
      <c r="AB3624" s="227"/>
      <c r="AC3624" s="227"/>
    </row>
    <row r="3625" spans="2:29">
      <c r="B3625" s="66" t="e">
        <f>LEFT(VLOOKUP(K3625,'TCon08 al 2019-02-26'!$A$1:$H$68,6,0),6)</f>
        <v>#N/A</v>
      </c>
      <c r="C3625" s="66" t="e">
        <f t="shared" si="245"/>
        <v>#N/A</v>
      </c>
      <c r="D3625" s="66" t="e">
        <f>VLOOKUP(K3625,'TCon08 al 2019-02-26'!$A$1:$H$68,8,0)</f>
        <v>#N/A</v>
      </c>
      <c r="E3625" s="221">
        <f t="shared" si="246"/>
        <v>1900</v>
      </c>
      <c r="F3625" s="66">
        <f t="shared" si="243"/>
        <v>0</v>
      </c>
      <c r="G3625" s="10" t="str">
        <f t="shared" si="244"/>
        <v>19000</v>
      </c>
      <c r="H3625" s="227"/>
      <c r="I3625" s="227"/>
      <c r="J3625" s="228"/>
      <c r="K3625" s="227"/>
      <c r="L3625" s="227"/>
      <c r="M3625" s="229"/>
      <c r="N3625" s="581"/>
      <c r="O3625" s="227"/>
      <c r="P3625" s="581"/>
      <c r="Q3625" s="227"/>
      <c r="R3625" s="227"/>
      <c r="S3625" s="227"/>
      <c r="T3625" s="227"/>
      <c r="U3625" s="227"/>
      <c r="V3625" s="227"/>
      <c r="W3625" s="227"/>
      <c r="X3625" s="227"/>
      <c r="Y3625" s="227"/>
      <c r="Z3625" s="227"/>
      <c r="AA3625" s="227"/>
      <c r="AB3625" s="227"/>
      <c r="AC3625" s="227"/>
    </row>
    <row r="3626" spans="2:29">
      <c r="B3626" s="66" t="e">
        <f>LEFT(VLOOKUP(K3626,'TCon08 al 2019-02-26'!$A$1:$H$68,6,0),6)</f>
        <v>#N/A</v>
      </c>
      <c r="C3626" s="66" t="e">
        <f t="shared" si="245"/>
        <v>#N/A</v>
      </c>
      <c r="D3626" s="66" t="e">
        <f>VLOOKUP(K3626,'TCon08 al 2019-02-26'!$A$1:$H$68,8,0)</f>
        <v>#N/A</v>
      </c>
      <c r="E3626" s="221">
        <f t="shared" si="246"/>
        <v>1900</v>
      </c>
      <c r="F3626" s="66">
        <f t="shared" si="243"/>
        <v>0</v>
      </c>
      <c r="G3626" s="10" t="str">
        <f t="shared" si="244"/>
        <v>19000</v>
      </c>
      <c r="H3626" s="227"/>
      <c r="I3626" s="227"/>
      <c r="J3626" s="228"/>
      <c r="K3626" s="227"/>
      <c r="L3626" s="227"/>
      <c r="M3626" s="229"/>
      <c r="N3626" s="581"/>
      <c r="O3626" s="227"/>
      <c r="P3626" s="581"/>
      <c r="Q3626" s="227"/>
      <c r="R3626" s="227"/>
      <c r="S3626" s="227"/>
      <c r="T3626" s="227"/>
      <c r="U3626" s="227"/>
      <c r="V3626" s="227"/>
      <c r="W3626" s="227"/>
      <c r="X3626" s="227"/>
      <c r="Y3626" s="227"/>
      <c r="Z3626" s="227"/>
      <c r="AA3626" s="227"/>
      <c r="AB3626" s="227"/>
      <c r="AC3626" s="227"/>
    </row>
    <row r="3627" spans="2:29">
      <c r="B3627" s="66" t="e">
        <f>LEFT(VLOOKUP(K3627,'TCon08 al 2019-02-26'!$A$1:$H$68,6,0),6)</f>
        <v>#N/A</v>
      </c>
      <c r="C3627" s="66" t="e">
        <f t="shared" si="245"/>
        <v>#N/A</v>
      </c>
      <c r="D3627" s="66" t="e">
        <f>VLOOKUP(K3627,'TCon08 al 2019-02-26'!$A$1:$H$68,8,0)</f>
        <v>#N/A</v>
      </c>
      <c r="E3627" s="221">
        <f t="shared" si="246"/>
        <v>1900</v>
      </c>
      <c r="F3627" s="66">
        <f t="shared" si="243"/>
        <v>0</v>
      </c>
      <c r="G3627" s="10" t="str">
        <f t="shared" si="244"/>
        <v>19000</v>
      </c>
      <c r="H3627" s="227"/>
      <c r="I3627" s="227"/>
      <c r="J3627" s="228"/>
      <c r="K3627" s="227"/>
      <c r="L3627" s="227"/>
      <c r="M3627" s="229"/>
      <c r="N3627" s="581"/>
      <c r="O3627" s="227"/>
      <c r="P3627" s="581"/>
      <c r="Q3627" s="227"/>
      <c r="R3627" s="227"/>
      <c r="S3627" s="227"/>
      <c r="T3627" s="227"/>
      <c r="U3627" s="227"/>
      <c r="V3627" s="227"/>
      <c r="W3627" s="227"/>
      <c r="X3627" s="227"/>
      <c r="Y3627" s="227"/>
      <c r="Z3627" s="227"/>
      <c r="AA3627" s="227"/>
      <c r="AB3627" s="227"/>
      <c r="AC3627" s="227"/>
    </row>
    <row r="3628" spans="2:29">
      <c r="B3628" s="66" t="e">
        <f>LEFT(VLOOKUP(K3628,'TCon08 al 2019-02-26'!$A$1:$H$68,6,0),6)</f>
        <v>#N/A</v>
      </c>
      <c r="C3628" s="66" t="e">
        <f t="shared" si="245"/>
        <v>#N/A</v>
      </c>
      <c r="D3628" s="66" t="e">
        <f>VLOOKUP(K3628,'TCon08 al 2019-02-26'!$A$1:$H$68,8,0)</f>
        <v>#N/A</v>
      </c>
      <c r="E3628" s="221">
        <f t="shared" si="246"/>
        <v>1900</v>
      </c>
      <c r="F3628" s="66">
        <f t="shared" si="243"/>
        <v>0</v>
      </c>
      <c r="G3628" s="10" t="str">
        <f t="shared" si="244"/>
        <v>19000</v>
      </c>
      <c r="H3628" s="227"/>
      <c r="I3628" s="227"/>
      <c r="J3628" s="228"/>
      <c r="K3628" s="227"/>
      <c r="L3628" s="227"/>
      <c r="M3628" s="229"/>
      <c r="N3628" s="581"/>
      <c r="O3628" s="227"/>
      <c r="P3628" s="581"/>
      <c r="Q3628" s="227"/>
      <c r="R3628" s="227"/>
      <c r="S3628" s="227"/>
      <c r="T3628" s="227"/>
      <c r="U3628" s="227"/>
      <c r="V3628" s="227"/>
      <c r="W3628" s="227"/>
      <c r="X3628" s="227"/>
      <c r="Y3628" s="227"/>
      <c r="Z3628" s="227"/>
      <c r="AA3628" s="227"/>
      <c r="AB3628" s="227"/>
      <c r="AC3628" s="227"/>
    </row>
    <row r="3629" spans="2:29">
      <c r="B3629" s="66" t="e">
        <f>LEFT(VLOOKUP(K3629,'TCon08 al 2019-02-26'!$A$1:$H$68,6,0),6)</f>
        <v>#N/A</v>
      </c>
      <c r="C3629" s="66" t="e">
        <f t="shared" si="245"/>
        <v>#N/A</v>
      </c>
      <c r="D3629" s="66" t="e">
        <f>VLOOKUP(K3629,'TCon08 al 2019-02-26'!$A$1:$H$68,8,0)</f>
        <v>#N/A</v>
      </c>
      <c r="E3629" s="221">
        <f t="shared" si="246"/>
        <v>1900</v>
      </c>
      <c r="F3629" s="66">
        <f t="shared" si="243"/>
        <v>0</v>
      </c>
      <c r="G3629" s="10" t="str">
        <f t="shared" si="244"/>
        <v>19000</v>
      </c>
      <c r="H3629" s="227"/>
      <c r="I3629" s="227"/>
      <c r="J3629" s="228"/>
      <c r="K3629" s="227"/>
      <c r="L3629" s="227"/>
      <c r="M3629" s="229"/>
      <c r="N3629" s="581"/>
      <c r="O3629" s="227"/>
      <c r="P3629" s="581"/>
      <c r="Q3629" s="227"/>
      <c r="R3629" s="227"/>
      <c r="S3629" s="227"/>
      <c r="T3629" s="227"/>
      <c r="U3629" s="227"/>
      <c r="V3629" s="227"/>
      <c r="W3629" s="227"/>
      <c r="X3629" s="227"/>
      <c r="Y3629" s="227"/>
      <c r="Z3629" s="227"/>
      <c r="AA3629" s="227"/>
      <c r="AB3629" s="227"/>
      <c r="AC3629" s="227"/>
    </row>
    <row r="3630" spans="2:29">
      <c r="B3630" s="66" t="e">
        <f>LEFT(VLOOKUP(K3630,'TCon08 al 2019-02-26'!$A$1:$H$68,6,0),6)</f>
        <v>#N/A</v>
      </c>
      <c r="C3630" s="66" t="e">
        <f t="shared" si="245"/>
        <v>#N/A</v>
      </c>
      <c r="D3630" s="66" t="e">
        <f>VLOOKUP(K3630,'TCon08 al 2019-02-26'!$A$1:$H$68,8,0)</f>
        <v>#N/A</v>
      </c>
      <c r="E3630" s="221">
        <f t="shared" si="246"/>
        <v>1900</v>
      </c>
      <c r="F3630" s="66">
        <f t="shared" si="243"/>
        <v>0</v>
      </c>
      <c r="G3630" s="10" t="str">
        <f t="shared" si="244"/>
        <v>19000</v>
      </c>
      <c r="H3630" s="227"/>
      <c r="I3630" s="227"/>
      <c r="J3630" s="228"/>
      <c r="K3630" s="227"/>
      <c r="L3630" s="227"/>
      <c r="M3630" s="229"/>
      <c r="N3630" s="581"/>
      <c r="O3630" s="227"/>
      <c r="P3630" s="581"/>
      <c r="Q3630" s="227"/>
      <c r="R3630" s="227"/>
      <c r="S3630" s="227"/>
      <c r="T3630" s="227"/>
      <c r="U3630" s="227"/>
      <c r="V3630" s="227"/>
      <c r="W3630" s="227"/>
      <c r="X3630" s="227"/>
      <c r="Y3630" s="227"/>
      <c r="Z3630" s="227"/>
      <c r="AA3630" s="227"/>
      <c r="AB3630" s="227"/>
      <c r="AC3630" s="227"/>
    </row>
    <row r="3631" spans="2:29">
      <c r="B3631" s="66" t="e">
        <f>LEFT(VLOOKUP(K3631,'TCon08 al 2019-02-26'!$A$1:$H$68,6,0),6)</f>
        <v>#N/A</v>
      </c>
      <c r="C3631" s="66" t="e">
        <f t="shared" si="245"/>
        <v>#N/A</v>
      </c>
      <c r="D3631" s="66" t="e">
        <f>VLOOKUP(K3631,'TCon08 al 2019-02-26'!$A$1:$H$68,8,0)</f>
        <v>#N/A</v>
      </c>
      <c r="E3631" s="221">
        <f t="shared" si="246"/>
        <v>1900</v>
      </c>
      <c r="F3631" s="66">
        <f t="shared" si="243"/>
        <v>0</v>
      </c>
      <c r="G3631" s="10" t="str">
        <f t="shared" si="244"/>
        <v>19000</v>
      </c>
      <c r="H3631" s="227"/>
      <c r="I3631" s="227"/>
      <c r="J3631" s="228"/>
      <c r="K3631" s="227"/>
      <c r="L3631" s="227"/>
      <c r="M3631" s="229"/>
      <c r="N3631" s="581"/>
      <c r="O3631" s="227"/>
      <c r="P3631" s="581"/>
      <c r="Q3631" s="227"/>
      <c r="R3631" s="227"/>
      <c r="S3631" s="227"/>
      <c r="T3631" s="227"/>
      <c r="U3631" s="227"/>
      <c r="V3631" s="227"/>
      <c r="W3631" s="227"/>
      <c r="X3631" s="227"/>
      <c r="Y3631" s="227"/>
      <c r="Z3631" s="227"/>
      <c r="AA3631" s="227"/>
      <c r="AB3631" s="227"/>
      <c r="AC3631" s="227"/>
    </row>
    <row r="3632" spans="2:29">
      <c r="B3632" s="66" t="e">
        <f>LEFT(VLOOKUP(K3632,'TCon08 al 2019-02-26'!$A$1:$H$68,6,0),6)</f>
        <v>#N/A</v>
      </c>
      <c r="C3632" s="66" t="e">
        <f t="shared" si="245"/>
        <v>#N/A</v>
      </c>
      <c r="D3632" s="66" t="e">
        <f>VLOOKUP(K3632,'TCon08 al 2019-02-26'!$A$1:$H$68,8,0)</f>
        <v>#N/A</v>
      </c>
      <c r="E3632" s="221">
        <f t="shared" si="246"/>
        <v>1900</v>
      </c>
      <c r="F3632" s="66">
        <f t="shared" si="243"/>
        <v>0</v>
      </c>
      <c r="G3632" s="10" t="str">
        <f t="shared" si="244"/>
        <v>19000</v>
      </c>
      <c r="H3632" s="227"/>
      <c r="I3632" s="227"/>
      <c r="J3632" s="228"/>
      <c r="K3632" s="227"/>
      <c r="L3632" s="227"/>
      <c r="M3632" s="229"/>
      <c r="N3632" s="581"/>
      <c r="O3632" s="227"/>
      <c r="P3632" s="581"/>
      <c r="Q3632" s="227"/>
      <c r="R3632" s="227"/>
      <c r="S3632" s="227"/>
      <c r="T3632" s="227"/>
      <c r="U3632" s="227"/>
      <c r="V3632" s="227"/>
      <c r="W3632" s="227"/>
      <c r="X3632" s="227"/>
      <c r="Y3632" s="227"/>
      <c r="Z3632" s="227"/>
      <c r="AA3632" s="227"/>
      <c r="AB3632" s="227"/>
      <c r="AC3632" s="227"/>
    </row>
    <row r="3633" spans="2:29">
      <c r="B3633" s="66" t="e">
        <f>LEFT(VLOOKUP(K3633,'TCon08 al 2019-02-26'!$A$1:$H$68,6,0),6)</f>
        <v>#N/A</v>
      </c>
      <c r="C3633" s="66" t="e">
        <f t="shared" si="245"/>
        <v>#N/A</v>
      </c>
      <c r="D3633" s="66" t="e">
        <f>VLOOKUP(K3633,'TCon08 al 2019-02-26'!$A$1:$H$68,8,0)</f>
        <v>#N/A</v>
      </c>
      <c r="E3633" s="221">
        <f t="shared" si="246"/>
        <v>1900</v>
      </c>
      <c r="F3633" s="66">
        <f t="shared" si="243"/>
        <v>0</v>
      </c>
      <c r="G3633" s="10" t="str">
        <f t="shared" si="244"/>
        <v>19000</v>
      </c>
      <c r="H3633" s="227"/>
      <c r="I3633" s="227"/>
      <c r="J3633" s="228"/>
      <c r="K3633" s="227"/>
      <c r="L3633" s="227"/>
      <c r="M3633" s="229"/>
      <c r="N3633" s="581"/>
      <c r="O3633" s="227"/>
      <c r="P3633" s="581"/>
      <c r="Q3633" s="227"/>
      <c r="R3633" s="227"/>
      <c r="S3633" s="227"/>
      <c r="T3633" s="227"/>
      <c r="U3633" s="227"/>
      <c r="V3633" s="227"/>
      <c r="W3633" s="227"/>
      <c r="X3633" s="227"/>
      <c r="Y3633" s="227"/>
      <c r="Z3633" s="227"/>
      <c r="AA3633" s="227"/>
      <c r="AB3633" s="227"/>
      <c r="AC3633" s="227"/>
    </row>
    <row r="3634" spans="2:29">
      <c r="B3634" s="66" t="e">
        <f>LEFT(VLOOKUP(K3634,'TCon08 al 2019-02-26'!$A$1:$H$68,6,0),6)</f>
        <v>#N/A</v>
      </c>
      <c r="C3634" s="66" t="e">
        <f t="shared" si="245"/>
        <v>#N/A</v>
      </c>
      <c r="D3634" s="66" t="e">
        <f>VLOOKUP(K3634,'TCon08 al 2019-02-26'!$A$1:$H$68,8,0)</f>
        <v>#N/A</v>
      </c>
      <c r="E3634" s="221">
        <f t="shared" si="246"/>
        <v>1900</v>
      </c>
      <c r="F3634" s="66">
        <f t="shared" si="243"/>
        <v>0</v>
      </c>
      <c r="G3634" s="10" t="str">
        <f t="shared" si="244"/>
        <v>19000</v>
      </c>
      <c r="H3634" s="227"/>
      <c r="I3634" s="227"/>
      <c r="J3634" s="228"/>
      <c r="K3634" s="227"/>
      <c r="L3634" s="227"/>
      <c r="M3634" s="229"/>
      <c r="N3634" s="581"/>
      <c r="O3634" s="227"/>
      <c r="P3634" s="581"/>
      <c r="Q3634" s="227"/>
      <c r="R3634" s="227"/>
      <c r="S3634" s="227"/>
      <c r="T3634" s="227"/>
      <c r="U3634" s="227"/>
      <c r="V3634" s="227"/>
      <c r="W3634" s="227"/>
      <c r="X3634" s="227"/>
      <c r="Y3634" s="227"/>
      <c r="Z3634" s="227"/>
      <c r="AA3634" s="227"/>
      <c r="AB3634" s="227"/>
      <c r="AC3634" s="227"/>
    </row>
    <row r="3635" spans="2:29">
      <c r="B3635" s="66" t="e">
        <f>LEFT(VLOOKUP(K3635,'TCon08 al 2019-02-26'!$A$1:$H$68,6,0),6)</f>
        <v>#N/A</v>
      </c>
      <c r="C3635" s="66" t="e">
        <f t="shared" si="245"/>
        <v>#N/A</v>
      </c>
      <c r="D3635" s="66" t="e">
        <f>VLOOKUP(K3635,'TCon08 al 2019-02-26'!$A$1:$H$68,8,0)</f>
        <v>#N/A</v>
      </c>
      <c r="E3635" s="221">
        <f t="shared" si="246"/>
        <v>1900</v>
      </c>
      <c r="F3635" s="66">
        <f t="shared" si="243"/>
        <v>0</v>
      </c>
      <c r="G3635" s="10" t="str">
        <f t="shared" si="244"/>
        <v>19000</v>
      </c>
      <c r="H3635" s="227"/>
      <c r="I3635" s="227"/>
      <c r="J3635" s="228"/>
      <c r="K3635" s="227"/>
      <c r="L3635" s="227"/>
      <c r="M3635" s="229"/>
      <c r="N3635" s="581"/>
      <c r="O3635" s="227"/>
      <c r="P3635" s="581"/>
      <c r="Q3635" s="227"/>
      <c r="R3635" s="227"/>
      <c r="S3635" s="227"/>
      <c r="T3635" s="227"/>
      <c r="U3635" s="227"/>
      <c r="V3635" s="227"/>
      <c r="W3635" s="227"/>
      <c r="X3635" s="227"/>
      <c r="Y3635" s="227"/>
      <c r="Z3635" s="227"/>
      <c r="AA3635" s="227"/>
      <c r="AB3635" s="227"/>
      <c r="AC3635" s="227"/>
    </row>
    <row r="3636" spans="2:29">
      <c r="B3636" s="66" t="e">
        <f>LEFT(VLOOKUP(K3636,'TCon08 al 2019-02-26'!$A$1:$H$68,6,0),6)</f>
        <v>#N/A</v>
      </c>
      <c r="C3636" s="66" t="e">
        <f t="shared" si="245"/>
        <v>#N/A</v>
      </c>
      <c r="D3636" s="66" t="e">
        <f>VLOOKUP(K3636,'TCon08 al 2019-02-26'!$A$1:$H$68,8,0)</f>
        <v>#N/A</v>
      </c>
      <c r="E3636" s="221">
        <f t="shared" si="246"/>
        <v>1900</v>
      </c>
      <c r="F3636" s="66">
        <f t="shared" si="243"/>
        <v>0</v>
      </c>
      <c r="G3636" s="10" t="str">
        <f t="shared" si="244"/>
        <v>19000</v>
      </c>
      <c r="H3636" s="227"/>
      <c r="I3636" s="227"/>
      <c r="J3636" s="228"/>
      <c r="K3636" s="227"/>
      <c r="L3636" s="227"/>
      <c r="M3636" s="229"/>
      <c r="N3636" s="581"/>
      <c r="O3636" s="227"/>
      <c r="P3636" s="581"/>
      <c r="Q3636" s="227"/>
      <c r="R3636" s="227"/>
      <c r="S3636" s="227"/>
      <c r="T3636" s="227"/>
      <c r="U3636" s="227"/>
      <c r="V3636" s="227"/>
      <c r="W3636" s="227"/>
      <c r="X3636" s="227"/>
      <c r="Y3636" s="227"/>
      <c r="Z3636" s="227"/>
      <c r="AA3636" s="227"/>
      <c r="AB3636" s="227"/>
      <c r="AC3636" s="227"/>
    </row>
    <row r="3637" spans="2:29">
      <c r="B3637" s="66" t="e">
        <f>LEFT(VLOOKUP(K3637,'TCon08 al 2019-02-26'!$A$1:$H$68,6,0),6)</f>
        <v>#N/A</v>
      </c>
      <c r="C3637" s="66" t="e">
        <f t="shared" si="245"/>
        <v>#N/A</v>
      </c>
      <c r="D3637" s="66" t="e">
        <f>VLOOKUP(K3637,'TCon08 al 2019-02-26'!$A$1:$H$68,8,0)</f>
        <v>#N/A</v>
      </c>
      <c r="E3637" s="221">
        <f t="shared" si="246"/>
        <v>1900</v>
      </c>
      <c r="F3637" s="66">
        <f t="shared" si="243"/>
        <v>0</v>
      </c>
      <c r="G3637" s="10" t="str">
        <f t="shared" si="244"/>
        <v>19000</v>
      </c>
      <c r="H3637" s="227"/>
      <c r="I3637" s="227"/>
      <c r="J3637" s="228"/>
      <c r="K3637" s="227"/>
      <c r="L3637" s="227"/>
      <c r="M3637" s="229"/>
      <c r="N3637" s="581"/>
      <c r="O3637" s="227"/>
      <c r="P3637" s="581"/>
      <c r="Q3637" s="227"/>
      <c r="R3637" s="227"/>
      <c r="S3637" s="227"/>
      <c r="T3637" s="227"/>
      <c r="U3637" s="227"/>
      <c r="V3637" s="227"/>
      <c r="W3637" s="227"/>
      <c r="X3637" s="227"/>
      <c r="Y3637" s="227"/>
      <c r="Z3637" s="227"/>
      <c r="AA3637" s="227"/>
      <c r="AB3637" s="227"/>
      <c r="AC3637" s="227"/>
    </row>
    <row r="3638" spans="2:29">
      <c r="B3638" s="66" t="e">
        <f>LEFT(VLOOKUP(K3638,'TCon08 al 2019-02-26'!$A$1:$H$68,6,0),6)</f>
        <v>#N/A</v>
      </c>
      <c r="C3638" s="66" t="e">
        <f t="shared" si="245"/>
        <v>#N/A</v>
      </c>
      <c r="D3638" s="66" t="e">
        <f>VLOOKUP(K3638,'TCon08 al 2019-02-26'!$A$1:$H$68,8,0)</f>
        <v>#N/A</v>
      </c>
      <c r="E3638" s="221">
        <f t="shared" si="246"/>
        <v>1900</v>
      </c>
      <c r="F3638" s="66">
        <f t="shared" si="243"/>
        <v>0</v>
      </c>
      <c r="G3638" s="10" t="str">
        <f t="shared" si="244"/>
        <v>19000</v>
      </c>
      <c r="H3638" s="227"/>
      <c r="I3638" s="227"/>
      <c r="J3638" s="228"/>
      <c r="K3638" s="227"/>
      <c r="L3638" s="227"/>
      <c r="M3638" s="229"/>
      <c r="N3638" s="581"/>
      <c r="O3638" s="227"/>
      <c r="P3638" s="581"/>
      <c r="Q3638" s="227"/>
      <c r="R3638" s="227"/>
      <c r="S3638" s="227"/>
      <c r="T3638" s="227"/>
      <c r="U3638" s="227"/>
      <c r="V3638" s="227"/>
      <c r="W3638" s="227"/>
      <c r="X3638" s="227"/>
      <c r="Y3638" s="227"/>
      <c r="Z3638" s="227"/>
      <c r="AA3638" s="227"/>
      <c r="AB3638" s="227"/>
      <c r="AC3638" s="227"/>
    </row>
    <row r="3639" spans="2:29">
      <c r="B3639" s="66" t="e">
        <f>LEFT(VLOOKUP(K3639,'TCon08 al 2019-02-26'!$A$1:$H$68,6,0),6)</f>
        <v>#N/A</v>
      </c>
      <c r="C3639" s="66" t="e">
        <f t="shared" si="245"/>
        <v>#N/A</v>
      </c>
      <c r="D3639" s="66" t="e">
        <f>VLOOKUP(K3639,'TCon08 al 2019-02-26'!$A$1:$H$68,8,0)</f>
        <v>#N/A</v>
      </c>
      <c r="E3639" s="221">
        <f t="shared" si="246"/>
        <v>1900</v>
      </c>
      <c r="F3639" s="66">
        <f t="shared" si="243"/>
        <v>0</v>
      </c>
      <c r="G3639" s="10" t="str">
        <f t="shared" si="244"/>
        <v>19000</v>
      </c>
      <c r="H3639" s="227"/>
      <c r="I3639" s="227"/>
      <c r="J3639" s="228"/>
      <c r="K3639" s="227"/>
      <c r="L3639" s="227"/>
      <c r="M3639" s="229"/>
      <c r="N3639" s="581"/>
      <c r="O3639" s="227"/>
      <c r="P3639" s="581"/>
      <c r="Q3639" s="227"/>
      <c r="R3639" s="227"/>
      <c r="S3639" s="227"/>
      <c r="T3639" s="227"/>
      <c r="U3639" s="227"/>
      <c r="V3639" s="227"/>
      <c r="W3639" s="227"/>
      <c r="X3639" s="227"/>
      <c r="Y3639" s="227"/>
      <c r="Z3639" s="227"/>
      <c r="AA3639" s="227"/>
      <c r="AB3639" s="227"/>
      <c r="AC3639" s="227"/>
    </row>
    <row r="3640" spans="2:29">
      <c r="B3640" s="66" t="e">
        <f>LEFT(VLOOKUP(K3640,'TCon08 al 2019-02-26'!$A$1:$H$68,6,0),6)</f>
        <v>#N/A</v>
      </c>
      <c r="C3640" s="66" t="e">
        <f t="shared" si="245"/>
        <v>#N/A</v>
      </c>
      <c r="D3640" s="66" t="e">
        <f>VLOOKUP(K3640,'TCon08 al 2019-02-26'!$A$1:$H$68,8,0)</f>
        <v>#N/A</v>
      </c>
      <c r="E3640" s="221">
        <f t="shared" si="246"/>
        <v>1900</v>
      </c>
      <c r="F3640" s="66">
        <f t="shared" si="243"/>
        <v>0</v>
      </c>
      <c r="G3640" s="10" t="str">
        <f t="shared" si="244"/>
        <v>19000</v>
      </c>
      <c r="H3640" s="227"/>
      <c r="I3640" s="227"/>
      <c r="J3640" s="228"/>
      <c r="K3640" s="227"/>
      <c r="L3640" s="227"/>
      <c r="M3640" s="229"/>
      <c r="N3640" s="581"/>
      <c r="O3640" s="227"/>
      <c r="P3640" s="581"/>
      <c r="Q3640" s="227"/>
      <c r="R3640" s="227"/>
      <c r="S3640" s="227"/>
      <c r="T3640" s="227"/>
      <c r="U3640" s="227"/>
      <c r="V3640" s="227"/>
      <c r="W3640" s="227"/>
      <c r="X3640" s="227"/>
      <c r="Y3640" s="227"/>
      <c r="Z3640" s="227"/>
      <c r="AA3640" s="227"/>
      <c r="AB3640" s="227"/>
      <c r="AC3640" s="227"/>
    </row>
    <row r="3641" spans="2:29">
      <c r="B3641" s="66" t="e">
        <f>LEFT(VLOOKUP(K3641,'TCon08 al 2019-02-26'!$A$1:$H$68,6,0),6)</f>
        <v>#N/A</v>
      </c>
      <c r="C3641" s="66" t="e">
        <f t="shared" si="245"/>
        <v>#N/A</v>
      </c>
      <c r="D3641" s="66" t="e">
        <f>VLOOKUP(K3641,'TCon08 al 2019-02-26'!$A$1:$H$68,8,0)</f>
        <v>#N/A</v>
      </c>
      <c r="E3641" s="221">
        <f t="shared" si="246"/>
        <v>1900</v>
      </c>
      <c r="F3641" s="66">
        <f t="shared" si="243"/>
        <v>0</v>
      </c>
      <c r="G3641" s="10" t="str">
        <f t="shared" si="244"/>
        <v>19000</v>
      </c>
      <c r="H3641" s="227"/>
      <c r="I3641" s="227"/>
      <c r="J3641" s="228"/>
      <c r="K3641" s="227"/>
      <c r="L3641" s="227"/>
      <c r="M3641" s="229"/>
      <c r="N3641" s="581"/>
      <c r="O3641" s="227"/>
      <c r="P3641" s="581"/>
      <c r="Q3641" s="227"/>
      <c r="R3641" s="227"/>
      <c r="S3641" s="227"/>
      <c r="T3641" s="227"/>
      <c r="U3641" s="227"/>
      <c r="V3641" s="227"/>
      <c r="W3641" s="227"/>
      <c r="X3641" s="227"/>
      <c r="Y3641" s="227"/>
      <c r="Z3641" s="227"/>
      <c r="AA3641" s="227"/>
      <c r="AB3641" s="227"/>
      <c r="AC3641" s="227"/>
    </row>
    <row r="3642" spans="2:29">
      <c r="B3642" s="66" t="e">
        <f>LEFT(VLOOKUP(K3642,'TCon08 al 2019-02-26'!$A$1:$H$68,6,0),6)</f>
        <v>#N/A</v>
      </c>
      <c r="C3642" s="66" t="e">
        <f t="shared" si="245"/>
        <v>#N/A</v>
      </c>
      <c r="D3642" s="66" t="e">
        <f>VLOOKUP(K3642,'TCon08 al 2019-02-26'!$A$1:$H$68,8,0)</f>
        <v>#N/A</v>
      </c>
      <c r="E3642" s="221">
        <f t="shared" si="246"/>
        <v>1900</v>
      </c>
      <c r="F3642" s="66">
        <f t="shared" si="243"/>
        <v>0</v>
      </c>
      <c r="G3642" s="10" t="str">
        <f t="shared" si="244"/>
        <v>19000</v>
      </c>
      <c r="H3642" s="227"/>
      <c r="I3642" s="227"/>
      <c r="J3642" s="228"/>
      <c r="K3642" s="227"/>
      <c r="L3642" s="227"/>
      <c r="M3642" s="229"/>
      <c r="N3642" s="581"/>
      <c r="O3642" s="227"/>
      <c r="P3642" s="581"/>
      <c r="Q3642" s="227"/>
      <c r="R3642" s="227"/>
      <c r="S3642" s="227"/>
      <c r="T3642" s="227"/>
      <c r="U3642" s="227"/>
      <c r="V3642" s="227"/>
      <c r="W3642" s="227"/>
      <c r="X3642" s="227"/>
      <c r="Y3642" s="227"/>
      <c r="Z3642" s="227"/>
      <c r="AA3642" s="227"/>
      <c r="AB3642" s="227"/>
      <c r="AC3642" s="227"/>
    </row>
    <row r="3643" spans="2:29">
      <c r="B3643" s="66" t="e">
        <f>LEFT(VLOOKUP(K3643,'TCon08 al 2019-02-26'!$A$1:$H$68,6,0),6)</f>
        <v>#N/A</v>
      </c>
      <c r="C3643" s="66" t="e">
        <f t="shared" si="245"/>
        <v>#N/A</v>
      </c>
      <c r="D3643" s="66" t="e">
        <f>VLOOKUP(K3643,'TCon08 al 2019-02-26'!$A$1:$H$68,8,0)</f>
        <v>#N/A</v>
      </c>
      <c r="E3643" s="221">
        <f t="shared" si="246"/>
        <v>1900</v>
      </c>
      <c r="F3643" s="66">
        <f t="shared" si="243"/>
        <v>0</v>
      </c>
      <c r="G3643" s="10" t="str">
        <f t="shared" si="244"/>
        <v>19000</v>
      </c>
      <c r="H3643" s="227"/>
      <c r="I3643" s="227"/>
      <c r="J3643" s="228"/>
      <c r="K3643" s="227"/>
      <c r="L3643" s="227"/>
      <c r="M3643" s="229"/>
      <c r="N3643" s="581"/>
      <c r="O3643" s="227"/>
      <c r="P3643" s="581"/>
      <c r="Q3643" s="227"/>
      <c r="R3643" s="227"/>
      <c r="S3643" s="227"/>
      <c r="T3643" s="227"/>
      <c r="U3643" s="227"/>
      <c r="V3643" s="227"/>
      <c r="W3643" s="227"/>
      <c r="X3643" s="227"/>
      <c r="Y3643" s="227"/>
      <c r="Z3643" s="227"/>
      <c r="AA3643" s="227"/>
      <c r="AB3643" s="227"/>
      <c r="AC3643" s="227"/>
    </row>
    <row r="3644" spans="2:29">
      <c r="B3644" s="66" t="e">
        <f>LEFT(VLOOKUP(K3644,'TCon08 al 2019-02-26'!$A$1:$H$68,6,0),6)</f>
        <v>#N/A</v>
      </c>
      <c r="C3644" s="66" t="e">
        <f t="shared" si="245"/>
        <v>#N/A</v>
      </c>
      <c r="D3644" s="66" t="e">
        <f>VLOOKUP(K3644,'TCon08 al 2019-02-26'!$A$1:$H$68,8,0)</f>
        <v>#N/A</v>
      </c>
      <c r="E3644" s="221">
        <f t="shared" si="246"/>
        <v>1900</v>
      </c>
      <c r="F3644" s="66">
        <f t="shared" si="243"/>
        <v>0</v>
      </c>
      <c r="G3644" s="10" t="str">
        <f t="shared" si="244"/>
        <v>19000</v>
      </c>
      <c r="H3644" s="227"/>
      <c r="I3644" s="227"/>
      <c r="J3644" s="228"/>
      <c r="K3644" s="227"/>
      <c r="L3644" s="227"/>
      <c r="M3644" s="229"/>
      <c r="N3644" s="581"/>
      <c r="O3644" s="227"/>
      <c r="P3644" s="581"/>
      <c r="Q3644" s="227"/>
      <c r="R3644" s="227"/>
      <c r="S3644" s="227"/>
      <c r="T3644" s="227"/>
      <c r="U3644" s="227"/>
      <c r="V3644" s="227"/>
      <c r="W3644" s="227"/>
      <c r="X3644" s="227"/>
      <c r="Y3644" s="227"/>
      <c r="Z3644" s="227"/>
      <c r="AA3644" s="227"/>
      <c r="AB3644" s="227"/>
      <c r="AC3644" s="227"/>
    </row>
    <row r="3645" spans="2:29">
      <c r="B3645" s="66" t="e">
        <f>LEFT(VLOOKUP(K3645,'TCon08 al 2019-02-26'!$A$1:$H$68,6,0),6)</f>
        <v>#N/A</v>
      </c>
      <c r="C3645" s="66" t="e">
        <f t="shared" si="245"/>
        <v>#N/A</v>
      </c>
      <c r="D3645" s="66" t="e">
        <f>VLOOKUP(K3645,'TCon08 al 2019-02-26'!$A$1:$H$68,8,0)</f>
        <v>#N/A</v>
      </c>
      <c r="E3645" s="221">
        <f t="shared" si="246"/>
        <v>1900</v>
      </c>
      <c r="F3645" s="66">
        <f t="shared" si="243"/>
        <v>0</v>
      </c>
      <c r="G3645" s="10" t="str">
        <f t="shared" si="244"/>
        <v>19000</v>
      </c>
      <c r="H3645" s="227"/>
      <c r="I3645" s="227"/>
      <c r="J3645" s="228"/>
      <c r="K3645" s="227"/>
      <c r="L3645" s="227"/>
      <c r="M3645" s="229"/>
      <c r="N3645" s="581"/>
      <c r="O3645" s="227"/>
      <c r="P3645" s="581"/>
      <c r="Q3645" s="227"/>
      <c r="R3645" s="227"/>
      <c r="S3645" s="227"/>
      <c r="T3645" s="227"/>
      <c r="U3645" s="227"/>
      <c r="V3645" s="227"/>
      <c r="W3645" s="227"/>
      <c r="X3645" s="227"/>
      <c r="Y3645" s="227"/>
      <c r="Z3645" s="227"/>
      <c r="AA3645" s="227"/>
      <c r="AB3645" s="227"/>
      <c r="AC3645" s="227"/>
    </row>
    <row r="3646" spans="2:29">
      <c r="B3646" s="66" t="e">
        <f>LEFT(VLOOKUP(K3646,'TCon08 al 2019-02-26'!$A$1:$H$68,6,0),6)</f>
        <v>#N/A</v>
      </c>
      <c r="C3646" s="66" t="e">
        <f t="shared" si="245"/>
        <v>#N/A</v>
      </c>
      <c r="D3646" s="66" t="e">
        <f>VLOOKUP(K3646,'TCon08 al 2019-02-26'!$A$1:$H$68,8,0)</f>
        <v>#N/A</v>
      </c>
      <c r="E3646" s="221">
        <f t="shared" si="246"/>
        <v>1900</v>
      </c>
      <c r="F3646" s="66">
        <f t="shared" si="243"/>
        <v>0</v>
      </c>
      <c r="G3646" s="10" t="str">
        <f t="shared" si="244"/>
        <v>19000</v>
      </c>
      <c r="H3646" s="227"/>
      <c r="I3646" s="227"/>
      <c r="J3646" s="228"/>
      <c r="K3646" s="227"/>
      <c r="L3646" s="227"/>
      <c r="M3646" s="229"/>
      <c r="N3646" s="581"/>
      <c r="O3646" s="227"/>
      <c r="P3646" s="581"/>
      <c r="Q3646" s="227"/>
      <c r="R3646" s="227"/>
      <c r="S3646" s="227"/>
      <c r="T3646" s="227"/>
      <c r="U3646" s="227"/>
      <c r="V3646" s="227"/>
      <c r="W3646" s="227"/>
      <c r="X3646" s="227"/>
      <c r="Y3646" s="227"/>
      <c r="Z3646" s="227"/>
      <c r="AA3646" s="227"/>
      <c r="AB3646" s="227"/>
      <c r="AC3646" s="227"/>
    </row>
    <row r="3647" spans="2:29">
      <c r="B3647" s="66" t="e">
        <f>LEFT(VLOOKUP(K3647,'TCon08 al 2019-02-26'!$A$1:$H$68,6,0),6)</f>
        <v>#N/A</v>
      </c>
      <c r="C3647" s="66" t="e">
        <f t="shared" si="245"/>
        <v>#N/A</v>
      </c>
      <c r="D3647" s="66" t="e">
        <f>VLOOKUP(K3647,'TCon08 al 2019-02-26'!$A$1:$H$68,8,0)</f>
        <v>#N/A</v>
      </c>
      <c r="E3647" s="221">
        <f t="shared" si="246"/>
        <v>1900</v>
      </c>
      <c r="F3647" s="66">
        <f t="shared" si="243"/>
        <v>0</v>
      </c>
      <c r="G3647" s="10" t="str">
        <f t="shared" si="244"/>
        <v>19000</v>
      </c>
      <c r="H3647" s="227"/>
      <c r="I3647" s="227"/>
      <c r="J3647" s="228"/>
      <c r="K3647" s="227"/>
      <c r="L3647" s="227"/>
      <c r="M3647" s="229"/>
      <c r="N3647" s="581"/>
      <c r="O3647" s="227"/>
      <c r="P3647" s="581"/>
      <c r="Q3647" s="227"/>
      <c r="R3647" s="227"/>
      <c r="S3647" s="227"/>
      <c r="T3647" s="227"/>
      <c r="U3647" s="227"/>
      <c r="V3647" s="227"/>
      <c r="W3647" s="227"/>
      <c r="X3647" s="227"/>
      <c r="Y3647" s="227"/>
      <c r="Z3647" s="227"/>
      <c r="AA3647" s="227"/>
      <c r="AB3647" s="227"/>
      <c r="AC3647" s="227"/>
    </row>
    <row r="3648" spans="2:29">
      <c r="B3648" s="66" t="e">
        <f>LEFT(VLOOKUP(K3648,'TCon08 al 2019-02-26'!$A$1:$H$68,6,0),6)</f>
        <v>#N/A</v>
      </c>
      <c r="C3648" s="66" t="e">
        <f t="shared" si="245"/>
        <v>#N/A</v>
      </c>
      <c r="D3648" s="66" t="e">
        <f>VLOOKUP(K3648,'TCon08 al 2019-02-26'!$A$1:$H$68,8,0)</f>
        <v>#N/A</v>
      </c>
      <c r="E3648" s="221">
        <f t="shared" si="246"/>
        <v>1900</v>
      </c>
      <c r="F3648" s="66">
        <f t="shared" si="243"/>
        <v>0</v>
      </c>
      <c r="G3648" s="10" t="str">
        <f t="shared" si="244"/>
        <v>19000</v>
      </c>
      <c r="H3648" s="227"/>
      <c r="I3648" s="227"/>
      <c r="J3648" s="228"/>
      <c r="K3648" s="227"/>
      <c r="L3648" s="227"/>
      <c r="M3648" s="229"/>
      <c r="N3648" s="581"/>
      <c r="O3648" s="227"/>
      <c r="P3648" s="581"/>
      <c r="Q3648" s="227"/>
      <c r="R3648" s="227"/>
      <c r="S3648" s="227"/>
      <c r="T3648" s="227"/>
      <c r="U3648" s="227"/>
      <c r="V3648" s="227"/>
      <c r="W3648" s="227"/>
      <c r="X3648" s="227"/>
      <c r="Y3648" s="227"/>
      <c r="Z3648" s="227"/>
      <c r="AA3648" s="227"/>
      <c r="AB3648" s="227"/>
      <c r="AC3648" s="227"/>
    </row>
    <row r="3649" spans="2:29">
      <c r="B3649" s="66" t="e">
        <f>LEFT(VLOOKUP(K3649,'TCon08 al 2019-02-26'!$A$1:$H$68,6,0),6)</f>
        <v>#N/A</v>
      </c>
      <c r="C3649" s="66" t="e">
        <f t="shared" si="245"/>
        <v>#N/A</v>
      </c>
      <c r="D3649" s="66" t="e">
        <f>VLOOKUP(K3649,'TCon08 al 2019-02-26'!$A$1:$H$68,8,0)</f>
        <v>#N/A</v>
      </c>
      <c r="E3649" s="221">
        <f t="shared" si="246"/>
        <v>1900</v>
      </c>
      <c r="F3649" s="66">
        <f t="shared" si="243"/>
        <v>0</v>
      </c>
      <c r="G3649" s="10" t="str">
        <f t="shared" si="244"/>
        <v>19000</v>
      </c>
      <c r="H3649" s="227"/>
      <c r="I3649" s="227"/>
      <c r="J3649" s="228"/>
      <c r="K3649" s="227"/>
      <c r="L3649" s="227"/>
      <c r="M3649" s="229"/>
      <c r="N3649" s="581"/>
      <c r="O3649" s="227"/>
      <c r="P3649" s="581"/>
      <c r="Q3649" s="227"/>
      <c r="R3649" s="227"/>
      <c r="S3649" s="227"/>
      <c r="T3649" s="227"/>
      <c r="U3649" s="227"/>
      <c r="V3649" s="227"/>
      <c r="W3649" s="227"/>
      <c r="X3649" s="227"/>
      <c r="Y3649" s="227"/>
      <c r="Z3649" s="227"/>
      <c r="AA3649" s="227"/>
      <c r="AB3649" s="227"/>
      <c r="AC3649" s="227"/>
    </row>
    <row r="3650" spans="2:29">
      <c r="B3650" s="66" t="e">
        <f>LEFT(VLOOKUP(K3650,'TCon08 al 2019-02-26'!$A$1:$H$68,6,0),6)</f>
        <v>#N/A</v>
      </c>
      <c r="C3650" s="66" t="e">
        <f t="shared" si="245"/>
        <v>#N/A</v>
      </c>
      <c r="D3650" s="66" t="e">
        <f>VLOOKUP(K3650,'TCon08 al 2019-02-26'!$A$1:$H$68,8,0)</f>
        <v>#N/A</v>
      </c>
      <c r="E3650" s="221">
        <f t="shared" si="246"/>
        <v>1900</v>
      </c>
      <c r="F3650" s="66">
        <f t="shared" si="243"/>
        <v>0</v>
      </c>
      <c r="G3650" s="10" t="str">
        <f t="shared" si="244"/>
        <v>19000</v>
      </c>
      <c r="H3650" s="227"/>
      <c r="I3650" s="227"/>
      <c r="J3650" s="228"/>
      <c r="K3650" s="227"/>
      <c r="L3650" s="227"/>
      <c r="M3650" s="229"/>
      <c r="N3650" s="581"/>
      <c r="O3650" s="227"/>
      <c r="P3650" s="581"/>
      <c r="Q3650" s="227"/>
      <c r="R3650" s="227"/>
      <c r="S3650" s="227"/>
      <c r="T3650" s="227"/>
      <c r="U3650" s="227"/>
      <c r="V3650" s="227"/>
      <c r="W3650" s="227"/>
      <c r="X3650" s="227"/>
      <c r="Y3650" s="227"/>
      <c r="Z3650" s="227"/>
      <c r="AA3650" s="227"/>
      <c r="AB3650" s="227"/>
      <c r="AC3650" s="227"/>
    </row>
    <row r="3651" spans="2:29">
      <c r="B3651" s="66" t="e">
        <f>LEFT(VLOOKUP(K3651,'TCon08 al 2019-02-26'!$A$1:$H$68,6,0),6)</f>
        <v>#N/A</v>
      </c>
      <c r="C3651" s="66" t="e">
        <f t="shared" si="245"/>
        <v>#N/A</v>
      </c>
      <c r="D3651" s="66" t="e">
        <f>VLOOKUP(K3651,'TCon08 al 2019-02-26'!$A$1:$H$68,8,0)</f>
        <v>#N/A</v>
      </c>
      <c r="E3651" s="221">
        <f t="shared" si="246"/>
        <v>1900</v>
      </c>
      <c r="F3651" s="66">
        <f t="shared" si="243"/>
        <v>0</v>
      </c>
      <c r="G3651" s="10" t="str">
        <f t="shared" si="244"/>
        <v>19000</v>
      </c>
      <c r="H3651" s="227"/>
      <c r="I3651" s="227"/>
      <c r="J3651" s="228"/>
      <c r="K3651" s="227"/>
      <c r="L3651" s="227"/>
      <c r="M3651" s="229"/>
      <c r="N3651" s="581"/>
      <c r="O3651" s="227"/>
      <c r="P3651" s="581"/>
      <c r="Q3651" s="227"/>
      <c r="R3651" s="227"/>
      <c r="S3651" s="227"/>
      <c r="T3651" s="227"/>
      <c r="U3651" s="227"/>
      <c r="V3651" s="227"/>
      <c r="W3651" s="227"/>
      <c r="X3651" s="227"/>
      <c r="Y3651" s="227"/>
      <c r="Z3651" s="227"/>
      <c r="AA3651" s="227"/>
      <c r="AB3651" s="227"/>
      <c r="AC3651" s="227"/>
    </row>
    <row r="3652" spans="2:29">
      <c r="B3652" s="66" t="e">
        <f>LEFT(VLOOKUP(K3652,'TCon08 al 2019-02-26'!$A$1:$H$68,6,0),6)</f>
        <v>#N/A</v>
      </c>
      <c r="C3652" s="66" t="e">
        <f t="shared" si="245"/>
        <v>#N/A</v>
      </c>
      <c r="D3652" s="66" t="e">
        <f>VLOOKUP(K3652,'TCon08 al 2019-02-26'!$A$1:$H$68,8,0)</f>
        <v>#N/A</v>
      </c>
      <c r="E3652" s="221">
        <f t="shared" si="246"/>
        <v>1900</v>
      </c>
      <c r="F3652" s="66">
        <f t="shared" si="243"/>
        <v>0</v>
      </c>
      <c r="G3652" s="10" t="str">
        <f t="shared" si="244"/>
        <v>19000</v>
      </c>
      <c r="H3652" s="227"/>
      <c r="I3652" s="227"/>
      <c r="J3652" s="228"/>
      <c r="K3652" s="227"/>
      <c r="L3652" s="227"/>
      <c r="M3652" s="229"/>
      <c r="N3652" s="581"/>
      <c r="O3652" s="227"/>
      <c r="P3652" s="581"/>
      <c r="Q3652" s="227"/>
      <c r="R3652" s="227"/>
      <c r="S3652" s="227"/>
      <c r="T3652" s="227"/>
      <c r="U3652" s="227"/>
      <c r="V3652" s="227"/>
      <c r="W3652" s="227"/>
      <c r="X3652" s="227"/>
      <c r="Y3652" s="227"/>
      <c r="Z3652" s="227"/>
      <c r="AA3652" s="227"/>
      <c r="AB3652" s="227"/>
      <c r="AC3652" s="227"/>
    </row>
    <row r="3653" spans="2:29">
      <c r="B3653" s="66" t="e">
        <f>LEFT(VLOOKUP(K3653,'TCon08 al 2019-02-26'!$A$1:$H$68,6,0),6)</f>
        <v>#N/A</v>
      </c>
      <c r="C3653" s="66" t="e">
        <f t="shared" si="245"/>
        <v>#N/A</v>
      </c>
      <c r="D3653" s="66" t="e">
        <f>VLOOKUP(K3653,'TCon08 al 2019-02-26'!$A$1:$H$68,8,0)</f>
        <v>#N/A</v>
      </c>
      <c r="E3653" s="221">
        <f t="shared" si="246"/>
        <v>1900</v>
      </c>
      <c r="F3653" s="66">
        <f t="shared" ref="F3653:F3716" si="247">+IF(J3653=0,0,MONTH(J3653))</f>
        <v>0</v>
      </c>
      <c r="G3653" s="10" t="str">
        <f t="shared" ref="G3653:G3716" si="248">+E3653&amp;F3653</f>
        <v>19000</v>
      </c>
      <c r="H3653" s="227"/>
      <c r="I3653" s="227"/>
      <c r="J3653" s="228"/>
      <c r="K3653" s="227"/>
      <c r="L3653" s="227"/>
      <c r="M3653" s="229"/>
      <c r="N3653" s="581"/>
      <c r="O3653" s="227"/>
      <c r="P3653" s="581"/>
      <c r="Q3653" s="227"/>
      <c r="R3653" s="227"/>
      <c r="S3653" s="227"/>
      <c r="T3653" s="227"/>
      <c r="U3653" s="227"/>
      <c r="V3653" s="227"/>
      <c r="W3653" s="227"/>
      <c r="X3653" s="227"/>
      <c r="Y3653" s="227"/>
      <c r="Z3653" s="227"/>
      <c r="AA3653" s="227"/>
      <c r="AB3653" s="227"/>
      <c r="AC3653" s="227"/>
    </row>
    <row r="3654" spans="2:29">
      <c r="B3654" s="66" t="e">
        <f>LEFT(VLOOKUP(K3654,'TCon08 al 2019-02-26'!$A$1:$H$68,6,0),6)</f>
        <v>#N/A</v>
      </c>
      <c r="C3654" s="66" t="e">
        <f t="shared" si="245"/>
        <v>#N/A</v>
      </c>
      <c r="D3654" s="66" t="e">
        <f>VLOOKUP(K3654,'TCon08 al 2019-02-26'!$A$1:$H$68,8,0)</f>
        <v>#N/A</v>
      </c>
      <c r="E3654" s="221">
        <f t="shared" si="246"/>
        <v>1900</v>
      </c>
      <c r="F3654" s="66">
        <f t="shared" si="247"/>
        <v>0</v>
      </c>
      <c r="G3654" s="10" t="str">
        <f t="shared" si="248"/>
        <v>19000</v>
      </c>
      <c r="H3654" s="227"/>
      <c r="I3654" s="227"/>
      <c r="J3654" s="228"/>
      <c r="K3654" s="227"/>
      <c r="L3654" s="227"/>
      <c r="M3654" s="229"/>
      <c r="N3654" s="581"/>
      <c r="O3654" s="227"/>
      <c r="P3654" s="581"/>
      <c r="Q3654" s="227"/>
      <c r="R3654" s="227"/>
      <c r="S3654" s="227"/>
      <c r="T3654" s="227"/>
      <c r="U3654" s="227"/>
      <c r="V3654" s="227"/>
      <c r="W3654" s="227"/>
      <c r="X3654" s="227"/>
      <c r="Y3654" s="227"/>
      <c r="Z3654" s="227"/>
      <c r="AA3654" s="227"/>
      <c r="AB3654" s="227"/>
      <c r="AC3654" s="227"/>
    </row>
    <row r="3655" spans="2:29">
      <c r="B3655" s="66" t="e">
        <f>LEFT(VLOOKUP(K3655,'TCon08 al 2019-02-26'!$A$1:$H$68,6,0),6)</f>
        <v>#N/A</v>
      </c>
      <c r="C3655" s="66" t="e">
        <f t="shared" si="245"/>
        <v>#N/A</v>
      </c>
      <c r="D3655" s="66" t="e">
        <f>VLOOKUP(K3655,'TCon08 al 2019-02-26'!$A$1:$H$68,8,0)</f>
        <v>#N/A</v>
      </c>
      <c r="E3655" s="221">
        <f t="shared" si="246"/>
        <v>1900</v>
      </c>
      <c r="F3655" s="66">
        <f t="shared" si="247"/>
        <v>0</v>
      </c>
      <c r="G3655" s="10" t="str">
        <f t="shared" si="248"/>
        <v>19000</v>
      </c>
      <c r="H3655" s="227"/>
      <c r="I3655" s="227"/>
      <c r="J3655" s="228"/>
      <c r="K3655" s="227"/>
      <c r="L3655" s="227"/>
      <c r="M3655" s="229"/>
      <c r="N3655" s="581"/>
      <c r="O3655" s="227"/>
      <c r="P3655" s="581"/>
      <c r="Q3655" s="227"/>
      <c r="R3655" s="227"/>
      <c r="S3655" s="227"/>
      <c r="T3655" s="227"/>
      <c r="U3655" s="227"/>
      <c r="V3655" s="227"/>
      <c r="W3655" s="227"/>
      <c r="X3655" s="227"/>
      <c r="Y3655" s="227"/>
      <c r="Z3655" s="227"/>
      <c r="AA3655" s="227"/>
      <c r="AB3655" s="227"/>
      <c r="AC3655" s="227"/>
    </row>
    <row r="3656" spans="2:29">
      <c r="B3656" s="66" t="e">
        <f>LEFT(VLOOKUP(K3656,'TCon08 al 2019-02-26'!$A$1:$H$68,6,0),6)</f>
        <v>#N/A</v>
      </c>
      <c r="C3656" s="66" t="e">
        <f t="shared" si="245"/>
        <v>#N/A</v>
      </c>
      <c r="D3656" s="66" t="e">
        <f>VLOOKUP(K3656,'TCon08 al 2019-02-26'!$A$1:$H$68,8,0)</f>
        <v>#N/A</v>
      </c>
      <c r="E3656" s="221">
        <f t="shared" si="246"/>
        <v>1900</v>
      </c>
      <c r="F3656" s="66">
        <f t="shared" si="247"/>
        <v>0</v>
      </c>
      <c r="G3656" s="10" t="str">
        <f t="shared" si="248"/>
        <v>19000</v>
      </c>
      <c r="H3656" s="227"/>
      <c r="I3656" s="227"/>
      <c r="J3656" s="228"/>
      <c r="K3656" s="227"/>
      <c r="L3656" s="227"/>
      <c r="M3656" s="229"/>
      <c r="N3656" s="581"/>
      <c r="O3656" s="227"/>
      <c r="P3656" s="581"/>
      <c r="Q3656" s="227"/>
      <c r="R3656" s="227"/>
      <c r="S3656" s="227"/>
      <c r="T3656" s="227"/>
      <c r="U3656" s="227"/>
      <c r="V3656" s="227"/>
      <c r="W3656" s="227"/>
      <c r="X3656" s="227"/>
      <c r="Y3656" s="227"/>
      <c r="Z3656" s="227"/>
      <c r="AA3656" s="227"/>
      <c r="AB3656" s="227"/>
      <c r="AC3656" s="227"/>
    </row>
    <row r="3657" spans="2:29">
      <c r="B3657" s="66" t="e">
        <f>LEFT(VLOOKUP(K3657,'TCon08 al 2019-02-26'!$A$1:$H$68,6,0),6)</f>
        <v>#N/A</v>
      </c>
      <c r="C3657" s="66" t="e">
        <f t="shared" si="245"/>
        <v>#N/A</v>
      </c>
      <c r="D3657" s="66" t="e">
        <f>VLOOKUP(K3657,'TCon08 al 2019-02-26'!$A$1:$H$68,8,0)</f>
        <v>#N/A</v>
      </c>
      <c r="E3657" s="221">
        <f t="shared" si="246"/>
        <v>1900</v>
      </c>
      <c r="F3657" s="66">
        <f t="shared" si="247"/>
        <v>0</v>
      </c>
      <c r="G3657" s="10" t="str">
        <f t="shared" si="248"/>
        <v>19000</v>
      </c>
      <c r="H3657" s="227"/>
      <c r="I3657" s="227"/>
      <c r="J3657" s="228"/>
      <c r="K3657" s="227"/>
      <c r="L3657" s="227"/>
      <c r="M3657" s="229"/>
      <c r="N3657" s="581"/>
      <c r="O3657" s="227"/>
      <c r="P3657" s="581"/>
      <c r="Q3657" s="227"/>
      <c r="R3657" s="227"/>
      <c r="S3657" s="227"/>
      <c r="T3657" s="227"/>
      <c r="U3657" s="227"/>
      <c r="V3657" s="227"/>
      <c r="W3657" s="227"/>
      <c r="X3657" s="227"/>
      <c r="Y3657" s="227"/>
      <c r="Z3657" s="227"/>
      <c r="AA3657" s="227"/>
      <c r="AB3657" s="227"/>
      <c r="AC3657" s="227"/>
    </row>
    <row r="3658" spans="2:29">
      <c r="B3658" s="66" t="e">
        <f>LEFT(VLOOKUP(K3658,'TCon08 al 2019-02-26'!$A$1:$H$68,6,0),6)</f>
        <v>#N/A</v>
      </c>
      <c r="C3658" s="66" t="e">
        <f t="shared" si="245"/>
        <v>#N/A</v>
      </c>
      <c r="D3658" s="66" t="e">
        <f>VLOOKUP(K3658,'TCon08 al 2019-02-26'!$A$1:$H$68,8,0)</f>
        <v>#N/A</v>
      </c>
      <c r="E3658" s="221">
        <f t="shared" si="246"/>
        <v>1900</v>
      </c>
      <c r="F3658" s="66">
        <f t="shared" si="247"/>
        <v>0</v>
      </c>
      <c r="G3658" s="10" t="str">
        <f t="shared" si="248"/>
        <v>19000</v>
      </c>
      <c r="H3658" s="227"/>
      <c r="I3658" s="227"/>
      <c r="J3658" s="228"/>
      <c r="K3658" s="227"/>
      <c r="L3658" s="227"/>
      <c r="M3658" s="229"/>
      <c r="N3658" s="581"/>
      <c r="O3658" s="227"/>
      <c r="P3658" s="581"/>
      <c r="Q3658" s="227"/>
      <c r="R3658" s="227"/>
      <c r="S3658" s="227"/>
      <c r="T3658" s="227"/>
      <c r="U3658" s="227"/>
      <c r="V3658" s="227"/>
      <c r="W3658" s="227"/>
      <c r="X3658" s="227"/>
      <c r="Y3658" s="227"/>
      <c r="Z3658" s="227"/>
      <c r="AA3658" s="227"/>
      <c r="AB3658" s="227"/>
      <c r="AC3658" s="227"/>
    </row>
    <row r="3659" spans="2:29">
      <c r="B3659" s="66" t="e">
        <f>LEFT(VLOOKUP(K3659,'TCon08 al 2019-02-26'!$A$1:$H$68,6,0),6)</f>
        <v>#N/A</v>
      </c>
      <c r="C3659" s="66" t="e">
        <f t="shared" si="245"/>
        <v>#N/A</v>
      </c>
      <c r="D3659" s="66" t="e">
        <f>VLOOKUP(K3659,'TCon08 al 2019-02-26'!$A$1:$H$68,8,0)</f>
        <v>#N/A</v>
      </c>
      <c r="E3659" s="221">
        <f t="shared" si="246"/>
        <v>1900</v>
      </c>
      <c r="F3659" s="66">
        <f t="shared" si="247"/>
        <v>0</v>
      </c>
      <c r="G3659" s="10" t="str">
        <f t="shared" si="248"/>
        <v>19000</v>
      </c>
      <c r="H3659" s="227"/>
      <c r="I3659" s="227"/>
      <c r="J3659" s="228"/>
      <c r="K3659" s="227"/>
      <c r="L3659" s="227"/>
      <c r="M3659" s="229"/>
      <c r="N3659" s="581"/>
      <c r="O3659" s="227"/>
      <c r="P3659" s="581"/>
      <c r="Q3659" s="227"/>
      <c r="R3659" s="227"/>
      <c r="S3659" s="227"/>
      <c r="T3659" s="227"/>
      <c r="U3659" s="227"/>
      <c r="V3659" s="227"/>
      <c r="W3659" s="227"/>
      <c r="X3659" s="227"/>
      <c r="Y3659" s="227"/>
      <c r="Z3659" s="227"/>
      <c r="AA3659" s="227"/>
      <c r="AB3659" s="227"/>
      <c r="AC3659" s="227"/>
    </row>
    <row r="3660" spans="2:29">
      <c r="B3660" s="66" t="e">
        <f>LEFT(VLOOKUP(K3660,'TCon08 al 2019-02-26'!$A$1:$H$68,6,0),6)</f>
        <v>#N/A</v>
      </c>
      <c r="C3660" s="66" t="e">
        <f t="shared" si="245"/>
        <v>#N/A</v>
      </c>
      <c r="D3660" s="66" t="e">
        <f>VLOOKUP(K3660,'TCon08 al 2019-02-26'!$A$1:$H$68,8,0)</f>
        <v>#N/A</v>
      </c>
      <c r="E3660" s="221">
        <f t="shared" si="246"/>
        <v>1900</v>
      </c>
      <c r="F3660" s="66">
        <f t="shared" si="247"/>
        <v>0</v>
      </c>
      <c r="G3660" s="10" t="str">
        <f t="shared" si="248"/>
        <v>19000</v>
      </c>
      <c r="H3660" s="227"/>
      <c r="I3660" s="227"/>
      <c r="J3660" s="228"/>
      <c r="K3660" s="227"/>
      <c r="L3660" s="227"/>
      <c r="M3660" s="229"/>
      <c r="N3660" s="581"/>
      <c r="O3660" s="227"/>
      <c r="P3660" s="581"/>
      <c r="Q3660" s="227"/>
      <c r="R3660" s="227"/>
      <c r="S3660" s="227"/>
      <c r="T3660" s="227"/>
      <c r="U3660" s="227"/>
      <c r="V3660" s="227"/>
      <c r="W3660" s="227"/>
      <c r="X3660" s="227"/>
      <c r="Y3660" s="227"/>
      <c r="Z3660" s="227"/>
      <c r="AA3660" s="227"/>
      <c r="AB3660" s="227"/>
      <c r="AC3660" s="227"/>
    </row>
    <row r="3661" spans="2:29">
      <c r="B3661" s="66" t="e">
        <f>LEFT(VLOOKUP(K3661,'TCon08 al 2019-02-26'!$A$1:$H$68,6,0),6)</f>
        <v>#N/A</v>
      </c>
      <c r="C3661" s="66" t="e">
        <f t="shared" si="245"/>
        <v>#N/A</v>
      </c>
      <c r="D3661" s="66" t="e">
        <f>VLOOKUP(K3661,'TCon08 al 2019-02-26'!$A$1:$H$68,8,0)</f>
        <v>#N/A</v>
      </c>
      <c r="E3661" s="221">
        <f t="shared" si="246"/>
        <v>1900</v>
      </c>
      <c r="F3661" s="66">
        <f t="shared" si="247"/>
        <v>0</v>
      </c>
      <c r="G3661" s="10" t="str">
        <f t="shared" si="248"/>
        <v>19000</v>
      </c>
      <c r="H3661" s="227"/>
      <c r="I3661" s="227"/>
      <c r="J3661" s="228"/>
      <c r="K3661" s="227"/>
      <c r="L3661" s="227"/>
      <c r="M3661" s="229"/>
      <c r="N3661" s="581"/>
      <c r="O3661" s="227"/>
      <c r="P3661" s="581"/>
      <c r="Q3661" s="227"/>
      <c r="R3661" s="227"/>
      <c r="S3661" s="227"/>
      <c r="T3661" s="227"/>
      <c r="U3661" s="227"/>
      <c r="V3661" s="227"/>
      <c r="W3661" s="227"/>
      <c r="X3661" s="227"/>
      <c r="Y3661" s="227"/>
      <c r="Z3661" s="227"/>
      <c r="AA3661" s="227"/>
      <c r="AB3661" s="227"/>
      <c r="AC3661" s="227"/>
    </row>
    <row r="3662" spans="2:29">
      <c r="B3662" s="66" t="e">
        <f>LEFT(VLOOKUP(K3662,'TCon08 al 2019-02-26'!$A$1:$H$68,6,0),6)</f>
        <v>#N/A</v>
      </c>
      <c r="C3662" s="66" t="e">
        <f t="shared" si="245"/>
        <v>#N/A</v>
      </c>
      <c r="D3662" s="66" t="e">
        <f>VLOOKUP(K3662,'TCon08 al 2019-02-26'!$A$1:$H$68,8,0)</f>
        <v>#N/A</v>
      </c>
      <c r="E3662" s="221">
        <f t="shared" si="246"/>
        <v>1900</v>
      </c>
      <c r="F3662" s="66">
        <f t="shared" si="247"/>
        <v>0</v>
      </c>
      <c r="G3662" s="10" t="str">
        <f t="shared" si="248"/>
        <v>19000</v>
      </c>
      <c r="H3662" s="227"/>
      <c r="I3662" s="227"/>
      <c r="J3662" s="228"/>
      <c r="K3662" s="227"/>
      <c r="L3662" s="227"/>
      <c r="M3662" s="229"/>
      <c r="N3662" s="581"/>
      <c r="O3662" s="227"/>
      <c r="P3662" s="581"/>
      <c r="Q3662" s="227"/>
      <c r="R3662" s="227"/>
      <c r="S3662" s="227"/>
      <c r="T3662" s="227"/>
      <c r="U3662" s="227"/>
      <c r="V3662" s="227"/>
      <c r="W3662" s="227"/>
      <c r="X3662" s="227"/>
      <c r="Y3662" s="227"/>
      <c r="Z3662" s="227"/>
      <c r="AA3662" s="227"/>
      <c r="AB3662" s="227"/>
      <c r="AC3662" s="227"/>
    </row>
    <row r="3663" spans="2:29">
      <c r="B3663" s="66" t="e">
        <f>LEFT(VLOOKUP(K3663,'TCon08 al 2019-02-26'!$A$1:$H$68,6,0),6)</f>
        <v>#N/A</v>
      </c>
      <c r="C3663" s="66" t="e">
        <f t="shared" si="245"/>
        <v>#N/A</v>
      </c>
      <c r="D3663" s="66" t="e">
        <f>VLOOKUP(K3663,'TCon08 al 2019-02-26'!$A$1:$H$68,8,0)</f>
        <v>#N/A</v>
      </c>
      <c r="E3663" s="221">
        <f t="shared" si="246"/>
        <v>1900</v>
      </c>
      <c r="F3663" s="66">
        <f t="shared" si="247"/>
        <v>0</v>
      </c>
      <c r="G3663" s="10" t="str">
        <f t="shared" si="248"/>
        <v>19000</v>
      </c>
      <c r="H3663" s="227"/>
      <c r="I3663" s="227"/>
      <c r="J3663" s="228"/>
      <c r="K3663" s="227"/>
      <c r="L3663" s="227"/>
      <c r="M3663" s="229"/>
      <c r="N3663" s="581"/>
      <c r="O3663" s="227"/>
      <c r="P3663" s="581"/>
      <c r="Q3663" s="227"/>
      <c r="R3663" s="227"/>
      <c r="S3663" s="227"/>
      <c r="T3663" s="227"/>
      <c r="U3663" s="227"/>
      <c r="V3663" s="227"/>
      <c r="W3663" s="227"/>
      <c r="X3663" s="227"/>
      <c r="Y3663" s="227"/>
      <c r="Z3663" s="227"/>
      <c r="AA3663" s="227"/>
      <c r="AB3663" s="227"/>
      <c r="AC3663" s="227"/>
    </row>
    <row r="3664" spans="2:29">
      <c r="B3664" s="66" t="e">
        <f>LEFT(VLOOKUP(K3664,'TCon08 al 2019-02-26'!$A$1:$H$68,6,0),6)</f>
        <v>#N/A</v>
      </c>
      <c r="C3664" s="66" t="e">
        <f t="shared" si="245"/>
        <v>#N/A</v>
      </c>
      <c r="D3664" s="66" t="e">
        <f>VLOOKUP(K3664,'TCon08 al 2019-02-26'!$A$1:$H$68,8,0)</f>
        <v>#N/A</v>
      </c>
      <c r="E3664" s="221">
        <f t="shared" si="246"/>
        <v>1900</v>
      </c>
      <c r="F3664" s="66">
        <f t="shared" si="247"/>
        <v>0</v>
      </c>
      <c r="G3664" s="10" t="str">
        <f t="shared" si="248"/>
        <v>19000</v>
      </c>
      <c r="H3664" s="227"/>
      <c r="I3664" s="227"/>
      <c r="J3664" s="228"/>
      <c r="K3664" s="227"/>
      <c r="L3664" s="227"/>
      <c r="M3664" s="229"/>
      <c r="N3664" s="581"/>
      <c r="O3664" s="227"/>
      <c r="P3664" s="581"/>
      <c r="Q3664" s="227"/>
      <c r="R3664" s="227"/>
      <c r="S3664" s="227"/>
      <c r="T3664" s="227"/>
      <c r="U3664" s="227"/>
      <c r="V3664" s="227"/>
      <c r="W3664" s="227"/>
      <c r="X3664" s="227"/>
      <c r="Y3664" s="227"/>
      <c r="Z3664" s="227"/>
      <c r="AA3664" s="227"/>
      <c r="AB3664" s="227"/>
      <c r="AC3664" s="227"/>
    </row>
    <row r="3665" spans="2:29">
      <c r="B3665" s="66" t="e">
        <f>LEFT(VLOOKUP(K3665,'TCon08 al 2019-02-26'!$A$1:$H$68,6,0),6)</f>
        <v>#N/A</v>
      </c>
      <c r="C3665" s="66" t="e">
        <f t="shared" si="245"/>
        <v>#N/A</v>
      </c>
      <c r="D3665" s="66" t="e">
        <f>VLOOKUP(K3665,'TCon08 al 2019-02-26'!$A$1:$H$68,8,0)</f>
        <v>#N/A</v>
      </c>
      <c r="E3665" s="221">
        <f t="shared" si="246"/>
        <v>1900</v>
      </c>
      <c r="F3665" s="66">
        <f t="shared" si="247"/>
        <v>0</v>
      </c>
      <c r="G3665" s="10" t="str">
        <f t="shared" si="248"/>
        <v>19000</v>
      </c>
      <c r="H3665" s="227"/>
      <c r="I3665" s="227"/>
      <c r="J3665" s="228"/>
      <c r="K3665" s="227"/>
      <c r="L3665" s="227"/>
      <c r="M3665" s="229"/>
      <c r="N3665" s="581"/>
      <c r="O3665" s="227"/>
      <c r="P3665" s="581"/>
      <c r="Q3665" s="227"/>
      <c r="R3665" s="227"/>
      <c r="S3665" s="227"/>
      <c r="T3665" s="227"/>
      <c r="U3665" s="227"/>
      <c r="V3665" s="227"/>
      <c r="W3665" s="227"/>
      <c r="X3665" s="227"/>
      <c r="Y3665" s="227"/>
      <c r="Z3665" s="227"/>
      <c r="AA3665" s="227"/>
      <c r="AB3665" s="227"/>
      <c r="AC3665" s="227"/>
    </row>
    <row r="3666" spans="2:29">
      <c r="B3666" s="66" t="e">
        <f>LEFT(VLOOKUP(K3666,'TCon08 al 2019-02-26'!$A$1:$H$68,6,0),6)</f>
        <v>#N/A</v>
      </c>
      <c r="C3666" s="66" t="e">
        <f t="shared" si="245"/>
        <v>#N/A</v>
      </c>
      <c r="D3666" s="66" t="e">
        <f>VLOOKUP(K3666,'TCon08 al 2019-02-26'!$A$1:$H$68,8,0)</f>
        <v>#N/A</v>
      </c>
      <c r="E3666" s="221">
        <f t="shared" si="246"/>
        <v>1900</v>
      </c>
      <c r="F3666" s="66">
        <f t="shared" si="247"/>
        <v>0</v>
      </c>
      <c r="G3666" s="10" t="str">
        <f t="shared" si="248"/>
        <v>19000</v>
      </c>
      <c r="H3666" s="227"/>
      <c r="I3666" s="227"/>
      <c r="J3666" s="228"/>
      <c r="K3666" s="227"/>
      <c r="L3666" s="227"/>
      <c r="M3666" s="229"/>
      <c r="N3666" s="581"/>
      <c r="O3666" s="227"/>
      <c r="P3666" s="581"/>
      <c r="Q3666" s="227"/>
      <c r="R3666" s="227"/>
      <c r="S3666" s="227"/>
      <c r="T3666" s="227"/>
      <c r="U3666" s="227"/>
      <c r="V3666" s="227"/>
      <c r="W3666" s="227"/>
      <c r="X3666" s="227"/>
      <c r="Y3666" s="227"/>
      <c r="Z3666" s="227"/>
      <c r="AA3666" s="227"/>
      <c r="AB3666" s="227"/>
      <c r="AC3666" s="227"/>
    </row>
    <row r="3667" spans="2:29">
      <c r="B3667" s="66" t="e">
        <f>LEFT(VLOOKUP(K3667,'TCon08 al 2019-02-26'!$A$1:$H$68,6,0),6)</f>
        <v>#N/A</v>
      </c>
      <c r="C3667" s="66" t="e">
        <f t="shared" si="245"/>
        <v>#N/A</v>
      </c>
      <c r="D3667" s="66" t="e">
        <f>VLOOKUP(K3667,'TCon08 al 2019-02-26'!$A$1:$H$68,8,0)</f>
        <v>#N/A</v>
      </c>
      <c r="E3667" s="221">
        <f t="shared" si="246"/>
        <v>1900</v>
      </c>
      <c r="F3667" s="66">
        <f t="shared" si="247"/>
        <v>0</v>
      </c>
      <c r="G3667" s="10" t="str">
        <f t="shared" si="248"/>
        <v>19000</v>
      </c>
      <c r="H3667" s="227"/>
      <c r="I3667" s="227"/>
      <c r="J3667" s="228"/>
      <c r="K3667" s="227"/>
      <c r="L3667" s="227"/>
      <c r="M3667" s="229"/>
      <c r="N3667" s="581"/>
      <c r="O3667" s="227"/>
      <c r="P3667" s="581"/>
      <c r="Q3667" s="227"/>
      <c r="R3667" s="227"/>
      <c r="S3667" s="227"/>
      <c r="T3667" s="227"/>
      <c r="U3667" s="227"/>
      <c r="V3667" s="227"/>
      <c r="W3667" s="227"/>
      <c r="X3667" s="227"/>
      <c r="Y3667" s="227"/>
      <c r="Z3667" s="227"/>
      <c r="AA3667" s="227"/>
      <c r="AB3667" s="227"/>
      <c r="AC3667" s="227"/>
    </row>
    <row r="3668" spans="2:29">
      <c r="B3668" s="66" t="e">
        <f>LEFT(VLOOKUP(K3668,'TCon08 al 2019-02-26'!$A$1:$H$68,6,0),6)</f>
        <v>#N/A</v>
      </c>
      <c r="C3668" s="66" t="e">
        <f t="shared" si="245"/>
        <v>#N/A</v>
      </c>
      <c r="D3668" s="66" t="e">
        <f>VLOOKUP(K3668,'TCon08 al 2019-02-26'!$A$1:$H$68,8,0)</f>
        <v>#N/A</v>
      </c>
      <c r="E3668" s="221">
        <f t="shared" si="246"/>
        <v>1900</v>
      </c>
      <c r="F3668" s="66">
        <f t="shared" si="247"/>
        <v>0</v>
      </c>
      <c r="G3668" s="10" t="str">
        <f t="shared" si="248"/>
        <v>19000</v>
      </c>
      <c r="H3668" s="227"/>
      <c r="I3668" s="227"/>
      <c r="J3668" s="228"/>
      <c r="K3668" s="227"/>
      <c r="L3668" s="227"/>
      <c r="M3668" s="229"/>
      <c r="N3668" s="581"/>
      <c r="O3668" s="227"/>
      <c r="P3668" s="581"/>
      <c r="Q3668" s="227"/>
      <c r="R3668" s="227"/>
      <c r="S3668" s="227"/>
      <c r="T3668" s="227"/>
      <c r="U3668" s="227"/>
      <c r="V3668" s="227"/>
      <c r="W3668" s="227"/>
      <c r="X3668" s="227"/>
      <c r="Y3668" s="227"/>
      <c r="Z3668" s="227"/>
      <c r="AA3668" s="227"/>
      <c r="AB3668" s="227"/>
      <c r="AC3668" s="227"/>
    </row>
    <row r="3669" spans="2:29">
      <c r="B3669" s="66" t="e">
        <f>LEFT(VLOOKUP(K3669,'TCon08 al 2019-02-26'!$A$1:$H$68,6,0),6)</f>
        <v>#N/A</v>
      </c>
      <c r="C3669" s="66" t="e">
        <f t="shared" ref="C3669:C3732" si="249">CONCATENATE(MID(B3669,1,1),".",MID(B3669,2,1),".",MID(B3669,3,2),".",MID(B3669,5,2))</f>
        <v>#N/A</v>
      </c>
      <c r="D3669" s="66" t="e">
        <f>VLOOKUP(K3669,'TCon08 al 2019-02-26'!$A$1:$H$68,8,0)</f>
        <v>#N/A</v>
      </c>
      <c r="E3669" s="221">
        <f t="shared" ref="E3669:E3732" si="250">YEAR(J3669)</f>
        <v>1900</v>
      </c>
      <c r="F3669" s="66">
        <f t="shared" si="247"/>
        <v>0</v>
      </c>
      <c r="G3669" s="10" t="str">
        <f t="shared" si="248"/>
        <v>19000</v>
      </c>
      <c r="H3669" s="227"/>
      <c r="I3669" s="227"/>
      <c r="J3669" s="228"/>
      <c r="K3669" s="227"/>
      <c r="L3669" s="227"/>
      <c r="M3669" s="229"/>
      <c r="N3669" s="581"/>
      <c r="O3669" s="227"/>
      <c r="P3669" s="581"/>
      <c r="Q3669" s="227"/>
      <c r="R3669" s="227"/>
      <c r="S3669" s="227"/>
      <c r="T3669" s="227"/>
      <c r="U3669" s="227"/>
      <c r="V3669" s="227"/>
      <c r="W3669" s="227"/>
      <c r="X3669" s="227"/>
      <c r="Y3669" s="227"/>
      <c r="Z3669" s="227"/>
      <c r="AA3669" s="227"/>
      <c r="AB3669" s="227"/>
      <c r="AC3669" s="227"/>
    </row>
    <row r="3670" spans="2:29">
      <c r="B3670" s="66" t="e">
        <f>LEFT(VLOOKUP(K3670,'TCon08 al 2019-02-26'!$A$1:$H$68,6,0),6)</f>
        <v>#N/A</v>
      </c>
      <c r="C3670" s="66" t="e">
        <f t="shared" si="249"/>
        <v>#N/A</v>
      </c>
      <c r="D3670" s="66" t="e">
        <f>VLOOKUP(K3670,'TCon08 al 2019-02-26'!$A$1:$H$68,8,0)</f>
        <v>#N/A</v>
      </c>
      <c r="E3670" s="221">
        <f t="shared" si="250"/>
        <v>1900</v>
      </c>
      <c r="F3670" s="66">
        <f t="shared" si="247"/>
        <v>0</v>
      </c>
      <c r="G3670" s="10" t="str">
        <f t="shared" si="248"/>
        <v>19000</v>
      </c>
      <c r="H3670" s="227"/>
      <c r="I3670" s="227"/>
      <c r="J3670" s="228"/>
      <c r="K3670" s="227"/>
      <c r="L3670" s="227"/>
      <c r="M3670" s="229"/>
      <c r="N3670" s="581"/>
      <c r="O3670" s="227"/>
      <c r="P3670" s="581"/>
      <c r="Q3670" s="227"/>
      <c r="R3670" s="227"/>
      <c r="S3670" s="227"/>
      <c r="T3670" s="227"/>
      <c r="U3670" s="227"/>
      <c r="V3670" s="227"/>
      <c r="W3670" s="227"/>
      <c r="X3670" s="227"/>
      <c r="Y3670" s="227"/>
      <c r="Z3670" s="227"/>
      <c r="AA3670" s="227"/>
      <c r="AB3670" s="227"/>
      <c r="AC3670" s="227"/>
    </row>
    <row r="3671" spans="2:29">
      <c r="B3671" s="66" t="e">
        <f>LEFT(VLOOKUP(K3671,'TCon08 al 2019-02-26'!$A$1:$H$68,6,0),6)</f>
        <v>#N/A</v>
      </c>
      <c r="C3671" s="66" t="e">
        <f t="shared" si="249"/>
        <v>#N/A</v>
      </c>
      <c r="D3671" s="66" t="e">
        <f>VLOOKUP(K3671,'TCon08 al 2019-02-26'!$A$1:$H$68,8,0)</f>
        <v>#N/A</v>
      </c>
      <c r="E3671" s="221">
        <f t="shared" si="250"/>
        <v>1900</v>
      </c>
      <c r="F3671" s="66">
        <f t="shared" si="247"/>
        <v>0</v>
      </c>
      <c r="G3671" s="10" t="str">
        <f t="shared" si="248"/>
        <v>19000</v>
      </c>
      <c r="H3671" s="227"/>
      <c r="I3671" s="227"/>
      <c r="J3671" s="228"/>
      <c r="K3671" s="227"/>
      <c r="L3671" s="227"/>
      <c r="M3671" s="229"/>
      <c r="N3671" s="581"/>
      <c r="O3671" s="227"/>
      <c r="P3671" s="581"/>
      <c r="Q3671" s="227"/>
      <c r="R3671" s="227"/>
      <c r="S3671" s="227"/>
      <c r="T3671" s="227"/>
      <c r="U3671" s="227"/>
      <c r="V3671" s="227"/>
      <c r="W3671" s="227"/>
      <c r="X3671" s="227"/>
      <c r="Y3671" s="227"/>
      <c r="Z3671" s="227"/>
      <c r="AA3671" s="227"/>
      <c r="AB3671" s="227"/>
      <c r="AC3671" s="227"/>
    </row>
    <row r="3672" spans="2:29">
      <c r="B3672" s="66" t="e">
        <f>LEFT(VLOOKUP(K3672,'TCon08 al 2019-02-26'!$A$1:$H$68,6,0),6)</f>
        <v>#N/A</v>
      </c>
      <c r="C3672" s="66" t="e">
        <f t="shared" si="249"/>
        <v>#N/A</v>
      </c>
      <c r="D3672" s="66" t="e">
        <f>VLOOKUP(K3672,'TCon08 al 2019-02-26'!$A$1:$H$68,8,0)</f>
        <v>#N/A</v>
      </c>
      <c r="E3672" s="221">
        <f t="shared" si="250"/>
        <v>1900</v>
      </c>
      <c r="F3672" s="66">
        <f t="shared" si="247"/>
        <v>0</v>
      </c>
      <c r="G3672" s="10" t="str">
        <f t="shared" si="248"/>
        <v>19000</v>
      </c>
      <c r="H3672" s="227"/>
      <c r="I3672" s="227"/>
      <c r="J3672" s="228"/>
      <c r="K3672" s="227"/>
      <c r="L3672" s="227"/>
      <c r="M3672" s="229"/>
      <c r="N3672" s="581"/>
      <c r="O3672" s="227"/>
      <c r="P3672" s="581"/>
      <c r="Q3672" s="227"/>
      <c r="R3672" s="227"/>
      <c r="S3672" s="227"/>
      <c r="T3672" s="227"/>
      <c r="U3672" s="227"/>
      <c r="V3672" s="227"/>
      <c r="W3672" s="227"/>
      <c r="X3672" s="227"/>
      <c r="Y3672" s="227"/>
      <c r="Z3672" s="227"/>
      <c r="AA3672" s="227"/>
      <c r="AB3672" s="227"/>
      <c r="AC3672" s="227"/>
    </row>
    <row r="3673" spans="2:29">
      <c r="B3673" s="66" t="e">
        <f>LEFT(VLOOKUP(K3673,'TCon08 al 2019-02-26'!$A$1:$H$68,6,0),6)</f>
        <v>#N/A</v>
      </c>
      <c r="C3673" s="66" t="e">
        <f t="shared" si="249"/>
        <v>#N/A</v>
      </c>
      <c r="D3673" s="66" t="e">
        <f>VLOOKUP(K3673,'TCon08 al 2019-02-26'!$A$1:$H$68,8,0)</f>
        <v>#N/A</v>
      </c>
      <c r="E3673" s="221">
        <f t="shared" si="250"/>
        <v>1900</v>
      </c>
      <c r="F3673" s="66">
        <f t="shared" si="247"/>
        <v>0</v>
      </c>
      <c r="G3673" s="10" t="str">
        <f t="shared" si="248"/>
        <v>19000</v>
      </c>
      <c r="H3673" s="227"/>
      <c r="I3673" s="227"/>
      <c r="J3673" s="228"/>
      <c r="K3673" s="227"/>
      <c r="L3673" s="227"/>
      <c r="M3673" s="229"/>
      <c r="N3673" s="581"/>
      <c r="O3673" s="227"/>
      <c r="P3673" s="581"/>
      <c r="Q3673" s="227"/>
      <c r="R3673" s="227"/>
      <c r="S3673" s="227"/>
      <c r="T3673" s="227"/>
      <c r="U3673" s="227"/>
      <c r="V3673" s="227"/>
      <c r="W3673" s="227"/>
      <c r="X3673" s="227"/>
      <c r="Y3673" s="227"/>
      <c r="Z3673" s="227"/>
      <c r="AA3673" s="227"/>
      <c r="AB3673" s="227"/>
      <c r="AC3673" s="227"/>
    </row>
    <row r="3674" spans="2:29">
      <c r="B3674" s="66" t="e">
        <f>LEFT(VLOOKUP(K3674,'TCon08 al 2019-02-26'!$A$1:$H$68,6,0),6)</f>
        <v>#N/A</v>
      </c>
      <c r="C3674" s="66" t="e">
        <f t="shared" si="249"/>
        <v>#N/A</v>
      </c>
      <c r="D3674" s="66" t="e">
        <f>VLOOKUP(K3674,'TCon08 al 2019-02-26'!$A$1:$H$68,8,0)</f>
        <v>#N/A</v>
      </c>
      <c r="E3674" s="221">
        <f t="shared" si="250"/>
        <v>1900</v>
      </c>
      <c r="F3674" s="66">
        <f t="shared" si="247"/>
        <v>0</v>
      </c>
      <c r="G3674" s="10" t="str">
        <f t="shared" si="248"/>
        <v>19000</v>
      </c>
      <c r="H3674" s="227"/>
      <c r="I3674" s="227"/>
      <c r="J3674" s="228"/>
      <c r="K3674" s="227"/>
      <c r="L3674" s="227"/>
      <c r="M3674" s="229"/>
      <c r="N3674" s="581"/>
      <c r="O3674" s="227"/>
      <c r="P3674" s="581"/>
      <c r="Q3674" s="227"/>
      <c r="R3674" s="227"/>
      <c r="S3674" s="227"/>
      <c r="T3674" s="227"/>
      <c r="U3674" s="227"/>
      <c r="V3674" s="227"/>
      <c r="W3674" s="227"/>
      <c r="X3674" s="227"/>
      <c r="Y3674" s="227"/>
      <c r="Z3674" s="227"/>
      <c r="AA3674" s="227"/>
      <c r="AB3674" s="227"/>
      <c r="AC3674" s="227"/>
    </row>
    <row r="3675" spans="2:29">
      <c r="B3675" s="66" t="e">
        <f>LEFT(VLOOKUP(K3675,'TCon08 al 2019-02-26'!$A$1:$H$68,6,0),6)</f>
        <v>#N/A</v>
      </c>
      <c r="C3675" s="66" t="e">
        <f t="shared" si="249"/>
        <v>#N/A</v>
      </c>
      <c r="D3675" s="66" t="e">
        <f>VLOOKUP(K3675,'TCon08 al 2019-02-26'!$A$1:$H$68,8,0)</f>
        <v>#N/A</v>
      </c>
      <c r="E3675" s="221">
        <f t="shared" si="250"/>
        <v>1900</v>
      </c>
      <c r="F3675" s="66">
        <f t="shared" si="247"/>
        <v>0</v>
      </c>
      <c r="G3675" s="10" t="str">
        <f t="shared" si="248"/>
        <v>19000</v>
      </c>
      <c r="H3675" s="227"/>
      <c r="I3675" s="227"/>
      <c r="J3675" s="228"/>
      <c r="K3675" s="227"/>
      <c r="L3675" s="227"/>
      <c r="M3675" s="229"/>
      <c r="N3675" s="581"/>
      <c r="O3675" s="227"/>
      <c r="P3675" s="581"/>
      <c r="Q3675" s="227"/>
      <c r="R3675" s="227"/>
      <c r="S3675" s="227"/>
      <c r="T3675" s="227"/>
      <c r="U3675" s="227"/>
      <c r="V3675" s="227"/>
      <c r="W3675" s="227"/>
      <c r="X3675" s="227"/>
      <c r="Y3675" s="227"/>
      <c r="Z3675" s="227"/>
      <c r="AA3675" s="227"/>
      <c r="AB3675" s="227"/>
      <c r="AC3675" s="227"/>
    </row>
    <row r="3676" spans="2:29">
      <c r="B3676" s="66" t="e">
        <f>LEFT(VLOOKUP(K3676,'TCon08 al 2019-02-26'!$A$1:$H$68,6,0),6)</f>
        <v>#N/A</v>
      </c>
      <c r="C3676" s="66" t="e">
        <f t="shared" si="249"/>
        <v>#N/A</v>
      </c>
      <c r="D3676" s="66" t="e">
        <f>VLOOKUP(K3676,'TCon08 al 2019-02-26'!$A$1:$H$68,8,0)</f>
        <v>#N/A</v>
      </c>
      <c r="E3676" s="221">
        <f t="shared" si="250"/>
        <v>1900</v>
      </c>
      <c r="F3676" s="66">
        <f t="shared" si="247"/>
        <v>0</v>
      </c>
      <c r="G3676" s="10" t="str">
        <f t="shared" si="248"/>
        <v>19000</v>
      </c>
      <c r="H3676" s="227"/>
      <c r="I3676" s="227"/>
      <c r="J3676" s="228"/>
      <c r="K3676" s="227"/>
      <c r="L3676" s="227"/>
      <c r="M3676" s="229"/>
      <c r="N3676" s="581"/>
      <c r="O3676" s="227"/>
      <c r="P3676" s="581"/>
      <c r="Q3676" s="227"/>
      <c r="R3676" s="227"/>
      <c r="S3676" s="227"/>
      <c r="T3676" s="227"/>
      <c r="U3676" s="227"/>
      <c r="V3676" s="227"/>
      <c r="W3676" s="227"/>
      <c r="X3676" s="227"/>
      <c r="Y3676" s="227"/>
      <c r="Z3676" s="227"/>
      <c r="AA3676" s="227"/>
      <c r="AB3676" s="227"/>
      <c r="AC3676" s="227"/>
    </row>
    <row r="3677" spans="2:29">
      <c r="B3677" s="66" t="e">
        <f>LEFT(VLOOKUP(K3677,'TCon08 al 2019-02-26'!$A$1:$H$68,6,0),6)</f>
        <v>#N/A</v>
      </c>
      <c r="C3677" s="66" t="e">
        <f t="shared" si="249"/>
        <v>#N/A</v>
      </c>
      <c r="D3677" s="66" t="e">
        <f>VLOOKUP(K3677,'TCon08 al 2019-02-26'!$A$1:$H$68,8,0)</f>
        <v>#N/A</v>
      </c>
      <c r="E3677" s="221">
        <f t="shared" si="250"/>
        <v>1900</v>
      </c>
      <c r="F3677" s="66">
        <f t="shared" si="247"/>
        <v>0</v>
      </c>
      <c r="G3677" s="10" t="str">
        <f t="shared" si="248"/>
        <v>19000</v>
      </c>
      <c r="H3677" s="227"/>
      <c r="I3677" s="227"/>
      <c r="J3677" s="228"/>
      <c r="K3677" s="227"/>
      <c r="L3677" s="227"/>
      <c r="M3677" s="229"/>
      <c r="N3677" s="581"/>
      <c r="O3677" s="227"/>
      <c r="P3677" s="581"/>
      <c r="Q3677" s="227"/>
      <c r="R3677" s="227"/>
      <c r="S3677" s="227"/>
      <c r="T3677" s="227"/>
      <c r="U3677" s="227"/>
      <c r="V3677" s="227"/>
      <c r="W3677" s="227"/>
      <c r="X3677" s="227"/>
      <c r="Y3677" s="227"/>
      <c r="Z3677" s="227"/>
      <c r="AA3677" s="227"/>
      <c r="AB3677" s="227"/>
      <c r="AC3677" s="227"/>
    </row>
    <row r="3678" spans="2:29">
      <c r="B3678" s="66" t="e">
        <f>LEFT(VLOOKUP(K3678,'TCon08 al 2019-02-26'!$A$1:$H$68,6,0),6)</f>
        <v>#N/A</v>
      </c>
      <c r="C3678" s="66" t="e">
        <f t="shared" si="249"/>
        <v>#N/A</v>
      </c>
      <c r="D3678" s="66" t="e">
        <f>VLOOKUP(K3678,'TCon08 al 2019-02-26'!$A$1:$H$68,8,0)</f>
        <v>#N/A</v>
      </c>
      <c r="E3678" s="221">
        <f t="shared" si="250"/>
        <v>1900</v>
      </c>
      <c r="F3678" s="66">
        <f t="shared" si="247"/>
        <v>0</v>
      </c>
      <c r="G3678" s="10" t="str">
        <f t="shared" si="248"/>
        <v>19000</v>
      </c>
      <c r="H3678" s="227"/>
      <c r="I3678" s="227"/>
      <c r="J3678" s="228"/>
      <c r="K3678" s="227"/>
      <c r="L3678" s="227"/>
      <c r="M3678" s="229"/>
      <c r="N3678" s="581"/>
      <c r="O3678" s="227"/>
      <c r="P3678" s="581"/>
      <c r="Q3678" s="227"/>
      <c r="R3678" s="227"/>
      <c r="S3678" s="227"/>
      <c r="T3678" s="227"/>
      <c r="U3678" s="227"/>
      <c r="V3678" s="227"/>
      <c r="W3678" s="227"/>
      <c r="X3678" s="227"/>
      <c r="Y3678" s="227"/>
      <c r="Z3678" s="227"/>
      <c r="AA3678" s="227"/>
      <c r="AB3678" s="227"/>
      <c r="AC3678" s="227"/>
    </row>
    <row r="3679" spans="2:29">
      <c r="B3679" s="66" t="e">
        <f>LEFT(VLOOKUP(K3679,'TCon08 al 2019-02-26'!$A$1:$H$68,6,0),6)</f>
        <v>#N/A</v>
      </c>
      <c r="C3679" s="66" t="e">
        <f t="shared" si="249"/>
        <v>#N/A</v>
      </c>
      <c r="D3679" s="66" t="e">
        <f>VLOOKUP(K3679,'TCon08 al 2019-02-26'!$A$1:$H$68,8,0)</f>
        <v>#N/A</v>
      </c>
      <c r="E3679" s="221">
        <f t="shared" si="250"/>
        <v>1900</v>
      </c>
      <c r="F3679" s="66">
        <f t="shared" si="247"/>
        <v>0</v>
      </c>
      <c r="G3679" s="10" t="str">
        <f t="shared" si="248"/>
        <v>19000</v>
      </c>
      <c r="H3679" s="227"/>
      <c r="I3679" s="227"/>
      <c r="J3679" s="228"/>
      <c r="K3679" s="227"/>
      <c r="L3679" s="227"/>
      <c r="M3679" s="229"/>
      <c r="N3679" s="581"/>
      <c r="O3679" s="227"/>
      <c r="P3679" s="581"/>
      <c r="Q3679" s="227"/>
      <c r="R3679" s="227"/>
      <c r="S3679" s="227"/>
      <c r="T3679" s="227"/>
      <c r="U3679" s="227"/>
      <c r="V3679" s="227"/>
      <c r="W3679" s="227"/>
      <c r="X3679" s="227"/>
      <c r="Y3679" s="227"/>
      <c r="Z3679" s="227"/>
      <c r="AA3679" s="227"/>
      <c r="AB3679" s="227"/>
      <c r="AC3679" s="227"/>
    </row>
    <row r="3680" spans="2:29">
      <c r="B3680" s="66" t="e">
        <f>LEFT(VLOOKUP(K3680,'TCon08 al 2019-02-26'!$A$1:$H$68,6,0),6)</f>
        <v>#N/A</v>
      </c>
      <c r="C3680" s="66" t="e">
        <f t="shared" si="249"/>
        <v>#N/A</v>
      </c>
      <c r="D3680" s="66" t="e">
        <f>VLOOKUP(K3680,'TCon08 al 2019-02-26'!$A$1:$H$68,8,0)</f>
        <v>#N/A</v>
      </c>
      <c r="E3680" s="221">
        <f t="shared" si="250"/>
        <v>1900</v>
      </c>
      <c r="F3680" s="66">
        <f t="shared" si="247"/>
        <v>0</v>
      </c>
      <c r="G3680" s="10" t="str">
        <f t="shared" si="248"/>
        <v>19000</v>
      </c>
      <c r="H3680" s="227"/>
      <c r="I3680" s="227"/>
      <c r="J3680" s="228"/>
      <c r="K3680" s="227"/>
      <c r="L3680" s="227"/>
      <c r="M3680" s="229"/>
      <c r="N3680" s="581"/>
      <c r="O3680" s="227"/>
      <c r="P3680" s="581"/>
      <c r="Q3680" s="227"/>
      <c r="R3680" s="227"/>
      <c r="S3680" s="227"/>
      <c r="T3680" s="227"/>
      <c r="U3680" s="227"/>
      <c r="V3680" s="227"/>
      <c r="W3680" s="227"/>
      <c r="X3680" s="227"/>
      <c r="Y3680" s="227"/>
      <c r="Z3680" s="227"/>
      <c r="AA3680" s="227"/>
      <c r="AB3680" s="227"/>
      <c r="AC3680" s="227"/>
    </row>
    <row r="3681" spans="2:29">
      <c r="B3681" s="66" t="e">
        <f>LEFT(VLOOKUP(K3681,'TCon08 al 2019-02-26'!$A$1:$H$68,6,0),6)</f>
        <v>#N/A</v>
      </c>
      <c r="C3681" s="66" t="e">
        <f t="shared" si="249"/>
        <v>#N/A</v>
      </c>
      <c r="D3681" s="66" t="e">
        <f>VLOOKUP(K3681,'TCon08 al 2019-02-26'!$A$1:$H$68,8,0)</f>
        <v>#N/A</v>
      </c>
      <c r="E3681" s="221">
        <f t="shared" si="250"/>
        <v>1900</v>
      </c>
      <c r="F3681" s="66">
        <f t="shared" si="247"/>
        <v>0</v>
      </c>
      <c r="G3681" s="10" t="str">
        <f t="shared" si="248"/>
        <v>19000</v>
      </c>
      <c r="H3681" s="227"/>
      <c r="I3681" s="227"/>
      <c r="J3681" s="228"/>
      <c r="K3681" s="227"/>
      <c r="L3681" s="227"/>
      <c r="M3681" s="229"/>
      <c r="N3681" s="581"/>
      <c r="O3681" s="227"/>
      <c r="P3681" s="581"/>
      <c r="Q3681" s="227"/>
      <c r="R3681" s="227"/>
      <c r="S3681" s="227"/>
      <c r="T3681" s="227"/>
      <c r="U3681" s="227"/>
      <c r="V3681" s="227"/>
      <c r="W3681" s="227"/>
      <c r="X3681" s="227"/>
      <c r="Y3681" s="227"/>
      <c r="Z3681" s="227"/>
      <c r="AA3681" s="227"/>
      <c r="AB3681" s="227"/>
      <c r="AC3681" s="227"/>
    </row>
    <row r="3682" spans="2:29">
      <c r="B3682" s="66" t="e">
        <f>LEFT(VLOOKUP(K3682,'TCon08 al 2019-02-26'!$A$1:$H$68,6,0),6)</f>
        <v>#N/A</v>
      </c>
      <c r="C3682" s="66" t="e">
        <f t="shared" si="249"/>
        <v>#N/A</v>
      </c>
      <c r="D3682" s="66" t="e">
        <f>VLOOKUP(K3682,'TCon08 al 2019-02-26'!$A$1:$H$68,8,0)</f>
        <v>#N/A</v>
      </c>
      <c r="E3682" s="221">
        <f t="shared" si="250"/>
        <v>1900</v>
      </c>
      <c r="F3682" s="66">
        <f t="shared" si="247"/>
        <v>0</v>
      </c>
      <c r="G3682" s="10" t="str">
        <f t="shared" si="248"/>
        <v>19000</v>
      </c>
      <c r="H3682" s="227"/>
      <c r="I3682" s="227"/>
      <c r="J3682" s="228"/>
      <c r="K3682" s="227"/>
      <c r="L3682" s="227"/>
      <c r="M3682" s="229"/>
      <c r="N3682" s="581"/>
      <c r="O3682" s="227"/>
      <c r="P3682" s="581"/>
      <c r="Q3682" s="227"/>
      <c r="R3682" s="227"/>
      <c r="S3682" s="227"/>
      <c r="T3682" s="227"/>
      <c r="U3682" s="227"/>
      <c r="V3682" s="227"/>
      <c r="W3682" s="227"/>
      <c r="X3682" s="227"/>
      <c r="Y3682" s="227"/>
      <c r="Z3682" s="227"/>
      <c r="AA3682" s="227"/>
      <c r="AB3682" s="227"/>
      <c r="AC3682" s="227"/>
    </row>
    <row r="3683" spans="2:29">
      <c r="B3683" s="66" t="e">
        <f>LEFT(VLOOKUP(K3683,'TCon08 al 2019-02-26'!$A$1:$H$68,6,0),6)</f>
        <v>#N/A</v>
      </c>
      <c r="C3683" s="66" t="e">
        <f t="shared" si="249"/>
        <v>#N/A</v>
      </c>
      <c r="D3683" s="66" t="e">
        <f>VLOOKUP(K3683,'TCon08 al 2019-02-26'!$A$1:$H$68,8,0)</f>
        <v>#N/A</v>
      </c>
      <c r="E3683" s="221">
        <f t="shared" si="250"/>
        <v>1900</v>
      </c>
      <c r="F3683" s="66">
        <f t="shared" si="247"/>
        <v>0</v>
      </c>
      <c r="G3683" s="10" t="str">
        <f t="shared" si="248"/>
        <v>19000</v>
      </c>
      <c r="H3683" s="227"/>
      <c r="I3683" s="227"/>
      <c r="J3683" s="228"/>
      <c r="K3683" s="227"/>
      <c r="L3683" s="227"/>
      <c r="M3683" s="229"/>
      <c r="N3683" s="581"/>
      <c r="O3683" s="227"/>
      <c r="P3683" s="581"/>
      <c r="Q3683" s="227"/>
      <c r="R3683" s="227"/>
      <c r="S3683" s="227"/>
      <c r="T3683" s="227"/>
      <c r="U3683" s="227"/>
      <c r="V3683" s="227"/>
      <c r="W3683" s="227"/>
      <c r="X3683" s="227"/>
      <c r="Y3683" s="227"/>
      <c r="Z3683" s="227"/>
      <c r="AA3683" s="227"/>
      <c r="AB3683" s="227"/>
      <c r="AC3683" s="227"/>
    </row>
    <row r="3684" spans="2:29">
      <c r="B3684" s="66" t="e">
        <f>LEFT(VLOOKUP(K3684,'TCon08 al 2019-02-26'!$A$1:$H$68,6,0),6)</f>
        <v>#N/A</v>
      </c>
      <c r="C3684" s="66" t="e">
        <f t="shared" si="249"/>
        <v>#N/A</v>
      </c>
      <c r="D3684" s="66" t="e">
        <f>VLOOKUP(K3684,'TCon08 al 2019-02-26'!$A$1:$H$68,8,0)</f>
        <v>#N/A</v>
      </c>
      <c r="E3684" s="221">
        <f t="shared" si="250"/>
        <v>1900</v>
      </c>
      <c r="F3684" s="66">
        <f t="shared" si="247"/>
        <v>0</v>
      </c>
      <c r="G3684" s="10" t="str">
        <f t="shared" si="248"/>
        <v>19000</v>
      </c>
      <c r="H3684" s="227"/>
      <c r="I3684" s="227"/>
      <c r="J3684" s="228"/>
      <c r="K3684" s="227"/>
      <c r="L3684" s="227"/>
      <c r="M3684" s="229"/>
      <c r="N3684" s="581"/>
      <c r="O3684" s="227"/>
      <c r="P3684" s="581"/>
      <c r="Q3684" s="227"/>
      <c r="R3684" s="227"/>
      <c r="S3684" s="227"/>
      <c r="T3684" s="227"/>
      <c r="U3684" s="227"/>
      <c r="V3684" s="227"/>
      <c r="W3684" s="227"/>
      <c r="X3684" s="227"/>
      <c r="Y3684" s="227"/>
      <c r="Z3684" s="227"/>
      <c r="AA3684" s="227"/>
      <c r="AB3684" s="227"/>
      <c r="AC3684" s="227"/>
    </row>
    <row r="3685" spans="2:29">
      <c r="B3685" s="66" t="e">
        <f>LEFT(VLOOKUP(K3685,'TCon08 al 2019-02-26'!$A$1:$H$68,6,0),6)</f>
        <v>#N/A</v>
      </c>
      <c r="C3685" s="66" t="e">
        <f t="shared" si="249"/>
        <v>#N/A</v>
      </c>
      <c r="D3685" s="66" t="e">
        <f>VLOOKUP(K3685,'TCon08 al 2019-02-26'!$A$1:$H$68,8,0)</f>
        <v>#N/A</v>
      </c>
      <c r="E3685" s="221">
        <f t="shared" si="250"/>
        <v>1900</v>
      </c>
      <c r="F3685" s="66">
        <f t="shared" si="247"/>
        <v>0</v>
      </c>
      <c r="G3685" s="10" t="str">
        <f t="shared" si="248"/>
        <v>19000</v>
      </c>
      <c r="H3685" s="227"/>
      <c r="I3685" s="227"/>
      <c r="J3685" s="228"/>
      <c r="K3685" s="227"/>
      <c r="L3685" s="227"/>
      <c r="M3685" s="229"/>
      <c r="N3685" s="581"/>
      <c r="O3685" s="227"/>
      <c r="P3685" s="581"/>
      <c r="Q3685" s="227"/>
      <c r="R3685" s="227"/>
      <c r="S3685" s="227"/>
      <c r="T3685" s="227"/>
      <c r="U3685" s="227"/>
      <c r="V3685" s="227"/>
      <c r="W3685" s="227"/>
      <c r="X3685" s="227"/>
      <c r="Y3685" s="227"/>
      <c r="Z3685" s="227"/>
      <c r="AA3685" s="227"/>
      <c r="AB3685" s="227"/>
      <c r="AC3685" s="227"/>
    </row>
    <row r="3686" spans="2:29">
      <c r="B3686" s="66" t="e">
        <f>LEFT(VLOOKUP(K3686,'TCon08 al 2019-02-26'!$A$1:$H$68,6,0),6)</f>
        <v>#N/A</v>
      </c>
      <c r="C3686" s="66" t="e">
        <f t="shared" si="249"/>
        <v>#N/A</v>
      </c>
      <c r="D3686" s="66" t="e">
        <f>VLOOKUP(K3686,'TCon08 al 2019-02-26'!$A$1:$H$68,8,0)</f>
        <v>#N/A</v>
      </c>
      <c r="E3686" s="221">
        <f t="shared" si="250"/>
        <v>1900</v>
      </c>
      <c r="F3686" s="66">
        <f t="shared" si="247"/>
        <v>0</v>
      </c>
      <c r="G3686" s="10" t="str">
        <f t="shared" si="248"/>
        <v>19000</v>
      </c>
      <c r="H3686" s="227"/>
      <c r="I3686" s="227"/>
      <c r="J3686" s="228"/>
      <c r="K3686" s="227"/>
      <c r="L3686" s="227"/>
      <c r="M3686" s="229"/>
      <c r="N3686" s="581"/>
      <c r="O3686" s="227"/>
      <c r="P3686" s="581"/>
      <c r="Q3686" s="227"/>
      <c r="R3686" s="227"/>
      <c r="S3686" s="227"/>
      <c r="T3686" s="227"/>
      <c r="U3686" s="227"/>
      <c r="V3686" s="227"/>
      <c r="W3686" s="227"/>
      <c r="X3686" s="227"/>
      <c r="Y3686" s="227"/>
      <c r="Z3686" s="227"/>
      <c r="AA3686" s="227"/>
      <c r="AB3686" s="227"/>
      <c r="AC3686" s="227"/>
    </row>
    <row r="3687" spans="2:29">
      <c r="B3687" s="66" t="e">
        <f>LEFT(VLOOKUP(K3687,'TCon08 al 2019-02-26'!$A$1:$H$68,6,0),6)</f>
        <v>#N/A</v>
      </c>
      <c r="C3687" s="66" t="e">
        <f t="shared" si="249"/>
        <v>#N/A</v>
      </c>
      <c r="D3687" s="66" t="e">
        <f>VLOOKUP(K3687,'TCon08 al 2019-02-26'!$A$1:$H$68,8,0)</f>
        <v>#N/A</v>
      </c>
      <c r="E3687" s="221">
        <f t="shared" si="250"/>
        <v>1900</v>
      </c>
      <c r="F3687" s="66">
        <f t="shared" si="247"/>
        <v>0</v>
      </c>
      <c r="G3687" s="10" t="str">
        <f t="shared" si="248"/>
        <v>19000</v>
      </c>
      <c r="H3687" s="227"/>
      <c r="I3687" s="227"/>
      <c r="J3687" s="228"/>
      <c r="K3687" s="227"/>
      <c r="L3687" s="227"/>
      <c r="M3687" s="229"/>
      <c r="N3687" s="581"/>
      <c r="O3687" s="227"/>
      <c r="P3687" s="581"/>
      <c r="Q3687" s="227"/>
      <c r="R3687" s="227"/>
      <c r="S3687" s="227"/>
      <c r="T3687" s="227"/>
      <c r="U3687" s="227"/>
      <c r="V3687" s="227"/>
      <c r="W3687" s="227"/>
      <c r="X3687" s="227"/>
      <c r="Y3687" s="227"/>
      <c r="Z3687" s="227"/>
      <c r="AA3687" s="227"/>
      <c r="AB3687" s="227"/>
      <c r="AC3687" s="227"/>
    </row>
    <row r="3688" spans="2:29">
      <c r="B3688" s="66" t="e">
        <f>LEFT(VLOOKUP(K3688,'TCon08 al 2019-02-26'!$A$1:$H$68,6,0),6)</f>
        <v>#N/A</v>
      </c>
      <c r="C3688" s="66" t="e">
        <f t="shared" si="249"/>
        <v>#N/A</v>
      </c>
      <c r="D3688" s="66" t="e">
        <f>VLOOKUP(K3688,'TCon08 al 2019-02-26'!$A$1:$H$68,8,0)</f>
        <v>#N/A</v>
      </c>
      <c r="E3688" s="221">
        <f t="shared" si="250"/>
        <v>1900</v>
      </c>
      <c r="F3688" s="66">
        <f t="shared" si="247"/>
        <v>0</v>
      </c>
      <c r="G3688" s="10" t="str">
        <f t="shared" si="248"/>
        <v>19000</v>
      </c>
      <c r="H3688" s="227"/>
      <c r="I3688" s="227"/>
      <c r="J3688" s="228"/>
      <c r="K3688" s="227"/>
      <c r="L3688" s="227"/>
      <c r="M3688" s="229"/>
      <c r="N3688" s="581"/>
      <c r="O3688" s="227"/>
      <c r="P3688" s="581"/>
      <c r="Q3688" s="227"/>
      <c r="R3688" s="227"/>
      <c r="S3688" s="227"/>
      <c r="T3688" s="227"/>
      <c r="U3688" s="227"/>
      <c r="V3688" s="227"/>
      <c r="W3688" s="227"/>
      <c r="X3688" s="227"/>
      <c r="Y3688" s="227"/>
      <c r="Z3688" s="227"/>
      <c r="AA3688" s="227"/>
      <c r="AB3688" s="227"/>
      <c r="AC3688" s="227"/>
    </row>
    <row r="3689" spans="2:29">
      <c r="B3689" s="66" t="e">
        <f>LEFT(VLOOKUP(K3689,'TCon08 al 2019-02-26'!$A$1:$H$68,6,0),6)</f>
        <v>#N/A</v>
      </c>
      <c r="C3689" s="66" t="e">
        <f t="shared" si="249"/>
        <v>#N/A</v>
      </c>
      <c r="D3689" s="66" t="e">
        <f>VLOOKUP(K3689,'TCon08 al 2019-02-26'!$A$1:$H$68,8,0)</f>
        <v>#N/A</v>
      </c>
      <c r="E3689" s="221">
        <f t="shared" si="250"/>
        <v>1900</v>
      </c>
      <c r="F3689" s="66">
        <f t="shared" si="247"/>
        <v>0</v>
      </c>
      <c r="G3689" s="10" t="str">
        <f t="shared" si="248"/>
        <v>19000</v>
      </c>
      <c r="H3689" s="227"/>
      <c r="I3689" s="227"/>
      <c r="J3689" s="228"/>
      <c r="K3689" s="227"/>
      <c r="L3689" s="227"/>
      <c r="M3689" s="229"/>
      <c r="N3689" s="581"/>
      <c r="O3689" s="227"/>
      <c r="P3689" s="581"/>
      <c r="Q3689" s="227"/>
      <c r="R3689" s="227"/>
      <c r="S3689" s="227"/>
      <c r="T3689" s="227"/>
      <c r="U3689" s="227"/>
      <c r="V3689" s="227"/>
      <c r="W3689" s="227"/>
      <c r="X3689" s="227"/>
      <c r="Y3689" s="227"/>
      <c r="Z3689" s="227"/>
      <c r="AA3689" s="227"/>
      <c r="AB3689" s="227"/>
      <c r="AC3689" s="227"/>
    </row>
    <row r="3690" spans="2:29">
      <c r="B3690" s="66" t="e">
        <f>LEFT(VLOOKUP(K3690,'TCon08 al 2019-02-26'!$A$1:$H$68,6,0),6)</f>
        <v>#N/A</v>
      </c>
      <c r="C3690" s="66" t="e">
        <f t="shared" si="249"/>
        <v>#N/A</v>
      </c>
      <c r="D3690" s="66" t="e">
        <f>VLOOKUP(K3690,'TCon08 al 2019-02-26'!$A$1:$H$68,8,0)</f>
        <v>#N/A</v>
      </c>
      <c r="E3690" s="221">
        <f t="shared" si="250"/>
        <v>1900</v>
      </c>
      <c r="F3690" s="66">
        <f t="shared" si="247"/>
        <v>0</v>
      </c>
      <c r="G3690" s="10" t="str">
        <f t="shared" si="248"/>
        <v>19000</v>
      </c>
      <c r="H3690" s="227"/>
      <c r="I3690" s="227"/>
      <c r="J3690" s="228"/>
      <c r="K3690" s="227"/>
      <c r="L3690" s="227"/>
      <c r="M3690" s="229"/>
      <c r="N3690" s="581"/>
      <c r="O3690" s="227"/>
      <c r="P3690" s="581"/>
      <c r="Q3690" s="227"/>
      <c r="R3690" s="227"/>
      <c r="S3690" s="227"/>
      <c r="T3690" s="227"/>
      <c r="U3690" s="227"/>
      <c r="V3690" s="227"/>
      <c r="W3690" s="227"/>
      <c r="X3690" s="227"/>
      <c r="Y3690" s="227"/>
      <c r="Z3690" s="227"/>
      <c r="AA3690" s="227"/>
      <c r="AB3690" s="227"/>
      <c r="AC3690" s="227"/>
    </row>
    <row r="3691" spans="2:29">
      <c r="B3691" s="66" t="e">
        <f>LEFT(VLOOKUP(K3691,'TCon08 al 2019-02-26'!$A$1:$H$68,6,0),6)</f>
        <v>#N/A</v>
      </c>
      <c r="C3691" s="66" t="e">
        <f t="shared" si="249"/>
        <v>#N/A</v>
      </c>
      <c r="D3691" s="66" t="e">
        <f>VLOOKUP(K3691,'TCon08 al 2019-02-26'!$A$1:$H$68,8,0)</f>
        <v>#N/A</v>
      </c>
      <c r="E3691" s="221">
        <f t="shared" si="250"/>
        <v>1900</v>
      </c>
      <c r="F3691" s="66">
        <f t="shared" si="247"/>
        <v>0</v>
      </c>
      <c r="G3691" s="10" t="str">
        <f t="shared" si="248"/>
        <v>19000</v>
      </c>
      <c r="H3691" s="227"/>
      <c r="I3691" s="227"/>
      <c r="J3691" s="228"/>
      <c r="K3691" s="227"/>
      <c r="L3691" s="227"/>
      <c r="M3691" s="229"/>
      <c r="N3691" s="581"/>
      <c r="O3691" s="227"/>
      <c r="P3691" s="581"/>
      <c r="Q3691" s="227"/>
      <c r="R3691" s="227"/>
      <c r="S3691" s="227"/>
      <c r="T3691" s="227"/>
      <c r="U3691" s="227"/>
      <c r="V3691" s="227"/>
      <c r="W3691" s="227"/>
      <c r="X3691" s="227"/>
      <c r="Y3691" s="227"/>
      <c r="Z3691" s="227"/>
      <c r="AA3691" s="227"/>
      <c r="AB3691" s="227"/>
      <c r="AC3691" s="227"/>
    </row>
    <row r="3692" spans="2:29">
      <c r="B3692" s="66" t="e">
        <f>LEFT(VLOOKUP(K3692,'TCon08 al 2019-02-26'!$A$1:$H$68,6,0),6)</f>
        <v>#N/A</v>
      </c>
      <c r="C3692" s="66" t="e">
        <f t="shared" si="249"/>
        <v>#N/A</v>
      </c>
      <c r="D3692" s="66" t="e">
        <f>VLOOKUP(K3692,'TCon08 al 2019-02-26'!$A$1:$H$68,8,0)</f>
        <v>#N/A</v>
      </c>
      <c r="E3692" s="221">
        <f t="shared" si="250"/>
        <v>1900</v>
      </c>
      <c r="F3692" s="66">
        <f t="shared" si="247"/>
        <v>0</v>
      </c>
      <c r="G3692" s="10" t="str">
        <f t="shared" si="248"/>
        <v>19000</v>
      </c>
      <c r="H3692" s="227"/>
      <c r="I3692" s="227"/>
      <c r="J3692" s="228"/>
      <c r="K3692" s="227"/>
      <c r="L3692" s="227"/>
      <c r="M3692" s="229"/>
      <c r="N3692" s="581"/>
      <c r="O3692" s="227"/>
      <c r="P3692" s="581"/>
      <c r="Q3692" s="227"/>
      <c r="R3692" s="227"/>
      <c r="S3692" s="227"/>
      <c r="T3692" s="227"/>
      <c r="U3692" s="227"/>
      <c r="V3692" s="227"/>
      <c r="W3692" s="227"/>
      <c r="X3692" s="227"/>
      <c r="Y3692" s="227"/>
      <c r="Z3692" s="227"/>
      <c r="AA3692" s="227"/>
      <c r="AB3692" s="227"/>
      <c r="AC3692" s="227"/>
    </row>
    <row r="3693" spans="2:29">
      <c r="B3693" s="66" t="e">
        <f>LEFT(VLOOKUP(K3693,'TCon08 al 2019-02-26'!$A$1:$H$68,6,0),6)</f>
        <v>#N/A</v>
      </c>
      <c r="C3693" s="66" t="e">
        <f t="shared" si="249"/>
        <v>#N/A</v>
      </c>
      <c r="D3693" s="66" t="e">
        <f>VLOOKUP(K3693,'TCon08 al 2019-02-26'!$A$1:$H$68,8,0)</f>
        <v>#N/A</v>
      </c>
      <c r="E3693" s="221">
        <f t="shared" si="250"/>
        <v>1900</v>
      </c>
      <c r="F3693" s="66">
        <f t="shared" si="247"/>
        <v>0</v>
      </c>
      <c r="G3693" s="10" t="str">
        <f t="shared" si="248"/>
        <v>19000</v>
      </c>
      <c r="H3693" s="227"/>
      <c r="I3693" s="227"/>
      <c r="J3693" s="228"/>
      <c r="K3693" s="227"/>
      <c r="L3693" s="227"/>
      <c r="M3693" s="229"/>
      <c r="N3693" s="581"/>
      <c r="O3693" s="227"/>
      <c r="P3693" s="581"/>
      <c r="Q3693" s="227"/>
      <c r="R3693" s="227"/>
      <c r="S3693" s="227"/>
      <c r="T3693" s="227"/>
      <c r="U3693" s="227"/>
      <c r="V3693" s="227"/>
      <c r="W3693" s="227"/>
      <c r="X3693" s="227"/>
      <c r="Y3693" s="227"/>
      <c r="Z3693" s="227"/>
      <c r="AA3693" s="227"/>
      <c r="AB3693" s="227"/>
      <c r="AC3693" s="227"/>
    </row>
    <row r="3694" spans="2:29">
      <c r="B3694" s="66" t="e">
        <f>LEFT(VLOOKUP(K3694,'TCon08 al 2019-02-26'!$A$1:$H$68,6,0),6)</f>
        <v>#N/A</v>
      </c>
      <c r="C3694" s="66" t="e">
        <f t="shared" si="249"/>
        <v>#N/A</v>
      </c>
      <c r="D3694" s="66" t="e">
        <f>VLOOKUP(K3694,'TCon08 al 2019-02-26'!$A$1:$H$68,8,0)</f>
        <v>#N/A</v>
      </c>
      <c r="E3694" s="221">
        <f t="shared" si="250"/>
        <v>1900</v>
      </c>
      <c r="F3694" s="66">
        <f t="shared" si="247"/>
        <v>0</v>
      </c>
      <c r="G3694" s="10" t="str">
        <f t="shared" si="248"/>
        <v>19000</v>
      </c>
      <c r="H3694" s="227"/>
      <c r="I3694" s="227"/>
      <c r="J3694" s="228"/>
      <c r="K3694" s="227"/>
      <c r="L3694" s="227"/>
      <c r="M3694" s="229"/>
      <c r="N3694" s="581"/>
      <c r="O3694" s="227"/>
      <c r="P3694" s="581"/>
      <c r="Q3694" s="227"/>
      <c r="R3694" s="227"/>
      <c r="S3694" s="227"/>
      <c r="T3694" s="227"/>
      <c r="U3694" s="227"/>
      <c r="V3694" s="227"/>
      <c r="W3694" s="227"/>
      <c r="X3694" s="227"/>
      <c r="Y3694" s="227"/>
      <c r="Z3694" s="227"/>
      <c r="AA3694" s="227"/>
      <c r="AB3694" s="227"/>
      <c r="AC3694" s="227"/>
    </row>
    <row r="3695" spans="2:29">
      <c r="B3695" s="66" t="e">
        <f>LEFT(VLOOKUP(K3695,'TCon08 al 2019-02-26'!$A$1:$H$68,6,0),6)</f>
        <v>#N/A</v>
      </c>
      <c r="C3695" s="66" t="e">
        <f t="shared" si="249"/>
        <v>#N/A</v>
      </c>
      <c r="D3695" s="66" t="e">
        <f>VLOOKUP(K3695,'TCon08 al 2019-02-26'!$A$1:$H$68,8,0)</f>
        <v>#N/A</v>
      </c>
      <c r="E3695" s="221">
        <f t="shared" si="250"/>
        <v>1900</v>
      </c>
      <c r="F3695" s="66">
        <f t="shared" si="247"/>
        <v>0</v>
      </c>
      <c r="G3695" s="10" t="str">
        <f t="shared" si="248"/>
        <v>19000</v>
      </c>
      <c r="H3695" s="227"/>
      <c r="I3695" s="227"/>
      <c r="J3695" s="228"/>
      <c r="K3695" s="227"/>
      <c r="L3695" s="227"/>
      <c r="M3695" s="229"/>
      <c r="N3695" s="581"/>
      <c r="O3695" s="227"/>
      <c r="P3695" s="581"/>
      <c r="Q3695" s="227"/>
      <c r="R3695" s="227"/>
      <c r="S3695" s="227"/>
      <c r="T3695" s="227"/>
      <c r="U3695" s="227"/>
      <c r="V3695" s="227"/>
      <c r="W3695" s="227"/>
      <c r="X3695" s="227"/>
      <c r="Y3695" s="227"/>
      <c r="Z3695" s="227"/>
      <c r="AA3695" s="227"/>
      <c r="AB3695" s="227"/>
      <c r="AC3695" s="227"/>
    </row>
    <row r="3696" spans="2:29">
      <c r="B3696" s="66" t="e">
        <f>LEFT(VLOOKUP(K3696,'TCon08 al 2019-02-26'!$A$1:$H$68,6,0),6)</f>
        <v>#N/A</v>
      </c>
      <c r="C3696" s="66" t="e">
        <f t="shared" si="249"/>
        <v>#N/A</v>
      </c>
      <c r="D3696" s="66" t="e">
        <f>VLOOKUP(K3696,'TCon08 al 2019-02-26'!$A$1:$H$68,8,0)</f>
        <v>#N/A</v>
      </c>
      <c r="E3696" s="221">
        <f t="shared" si="250"/>
        <v>1900</v>
      </c>
      <c r="F3696" s="66">
        <f t="shared" si="247"/>
        <v>0</v>
      </c>
      <c r="G3696" s="10" t="str">
        <f t="shared" si="248"/>
        <v>19000</v>
      </c>
      <c r="H3696" s="227"/>
      <c r="I3696" s="227"/>
      <c r="J3696" s="228"/>
      <c r="K3696" s="227"/>
      <c r="L3696" s="227"/>
      <c r="M3696" s="229"/>
      <c r="N3696" s="581"/>
      <c r="O3696" s="227"/>
      <c r="P3696" s="581"/>
      <c r="Q3696" s="227"/>
      <c r="R3696" s="227"/>
      <c r="S3696" s="227"/>
      <c r="T3696" s="227"/>
      <c r="U3696" s="227"/>
      <c r="V3696" s="227"/>
      <c r="W3696" s="227"/>
      <c r="X3696" s="227"/>
      <c r="Y3696" s="227"/>
      <c r="Z3696" s="227"/>
      <c r="AA3696" s="227"/>
      <c r="AB3696" s="227"/>
      <c r="AC3696" s="227"/>
    </row>
    <row r="3697" spans="2:29">
      <c r="B3697" s="66" t="e">
        <f>LEFT(VLOOKUP(K3697,'TCon08 al 2019-02-26'!$A$1:$H$68,6,0),6)</f>
        <v>#N/A</v>
      </c>
      <c r="C3697" s="66" t="e">
        <f t="shared" si="249"/>
        <v>#N/A</v>
      </c>
      <c r="D3697" s="66" t="e">
        <f>VLOOKUP(K3697,'TCon08 al 2019-02-26'!$A$1:$H$68,8,0)</f>
        <v>#N/A</v>
      </c>
      <c r="E3697" s="221">
        <f t="shared" si="250"/>
        <v>1900</v>
      </c>
      <c r="F3697" s="66">
        <f t="shared" si="247"/>
        <v>0</v>
      </c>
      <c r="G3697" s="10" t="str">
        <f t="shared" si="248"/>
        <v>19000</v>
      </c>
      <c r="H3697" s="227"/>
      <c r="I3697" s="227"/>
      <c r="J3697" s="228"/>
      <c r="K3697" s="227"/>
      <c r="L3697" s="227"/>
      <c r="M3697" s="229"/>
      <c r="N3697" s="581"/>
      <c r="O3697" s="227"/>
      <c r="P3697" s="581"/>
      <c r="Q3697" s="227"/>
      <c r="R3697" s="227"/>
      <c r="S3697" s="227"/>
      <c r="T3697" s="227"/>
      <c r="U3697" s="227"/>
      <c r="V3697" s="227"/>
      <c r="W3697" s="227"/>
      <c r="X3697" s="227"/>
      <c r="Y3697" s="227"/>
      <c r="Z3697" s="227"/>
      <c r="AA3697" s="227"/>
      <c r="AB3697" s="227"/>
      <c r="AC3697" s="227"/>
    </row>
    <row r="3698" spans="2:29">
      <c r="B3698" s="66" t="e">
        <f>LEFT(VLOOKUP(K3698,'TCon08 al 2019-02-26'!$A$1:$H$68,6,0),6)</f>
        <v>#N/A</v>
      </c>
      <c r="C3698" s="66" t="e">
        <f t="shared" si="249"/>
        <v>#N/A</v>
      </c>
      <c r="D3698" s="66" t="e">
        <f>VLOOKUP(K3698,'TCon08 al 2019-02-26'!$A$1:$H$68,8,0)</f>
        <v>#N/A</v>
      </c>
      <c r="E3698" s="221">
        <f t="shared" si="250"/>
        <v>1900</v>
      </c>
      <c r="F3698" s="66">
        <f t="shared" si="247"/>
        <v>0</v>
      </c>
      <c r="G3698" s="10" t="str">
        <f t="shared" si="248"/>
        <v>19000</v>
      </c>
      <c r="H3698" s="227"/>
      <c r="I3698" s="227"/>
      <c r="J3698" s="228"/>
      <c r="K3698" s="227"/>
      <c r="L3698" s="227"/>
      <c r="M3698" s="229"/>
      <c r="N3698" s="581"/>
      <c r="O3698" s="227"/>
      <c r="P3698" s="581"/>
      <c r="Q3698" s="227"/>
      <c r="R3698" s="227"/>
      <c r="S3698" s="227"/>
      <c r="T3698" s="227"/>
      <c r="U3698" s="227"/>
      <c r="V3698" s="227"/>
      <c r="W3698" s="227"/>
      <c r="X3698" s="227"/>
      <c r="Y3698" s="227"/>
      <c r="Z3698" s="227"/>
      <c r="AA3698" s="227"/>
      <c r="AB3698" s="227"/>
      <c r="AC3698" s="227"/>
    </row>
    <row r="3699" spans="2:29">
      <c r="B3699" s="66" t="e">
        <f>LEFT(VLOOKUP(K3699,'TCon08 al 2019-02-26'!$A$1:$H$68,6,0),6)</f>
        <v>#N/A</v>
      </c>
      <c r="C3699" s="66" t="e">
        <f t="shared" si="249"/>
        <v>#N/A</v>
      </c>
      <c r="D3699" s="66" t="e">
        <f>VLOOKUP(K3699,'TCon08 al 2019-02-26'!$A$1:$H$68,8,0)</f>
        <v>#N/A</v>
      </c>
      <c r="E3699" s="221">
        <f t="shared" si="250"/>
        <v>1900</v>
      </c>
      <c r="F3699" s="66">
        <f t="shared" si="247"/>
        <v>0</v>
      </c>
      <c r="G3699" s="10" t="str">
        <f t="shared" si="248"/>
        <v>19000</v>
      </c>
      <c r="H3699" s="227"/>
      <c r="I3699" s="227"/>
      <c r="J3699" s="228"/>
      <c r="K3699" s="227"/>
      <c r="L3699" s="227"/>
      <c r="M3699" s="229"/>
      <c r="N3699" s="581"/>
      <c r="O3699" s="227"/>
      <c r="P3699" s="581"/>
      <c r="Q3699" s="227"/>
      <c r="R3699" s="227"/>
      <c r="S3699" s="227"/>
      <c r="T3699" s="227"/>
      <c r="U3699" s="227"/>
      <c r="V3699" s="227"/>
      <c r="W3699" s="227"/>
      <c r="X3699" s="227"/>
      <c r="Y3699" s="227"/>
      <c r="Z3699" s="227"/>
      <c r="AA3699" s="227"/>
      <c r="AB3699" s="227"/>
      <c r="AC3699" s="227"/>
    </row>
    <row r="3700" spans="2:29">
      <c r="B3700" s="66" t="e">
        <f>LEFT(VLOOKUP(K3700,'TCon08 al 2019-02-26'!$A$1:$H$68,6,0),6)</f>
        <v>#N/A</v>
      </c>
      <c r="C3700" s="66" t="e">
        <f t="shared" si="249"/>
        <v>#N/A</v>
      </c>
      <c r="D3700" s="66" t="e">
        <f>VLOOKUP(K3700,'TCon08 al 2019-02-26'!$A$1:$H$68,8,0)</f>
        <v>#N/A</v>
      </c>
      <c r="E3700" s="221">
        <f t="shared" si="250"/>
        <v>1900</v>
      </c>
      <c r="F3700" s="66">
        <f t="shared" si="247"/>
        <v>0</v>
      </c>
      <c r="G3700" s="10" t="str">
        <f t="shared" si="248"/>
        <v>19000</v>
      </c>
      <c r="H3700" s="227"/>
      <c r="I3700" s="227"/>
      <c r="J3700" s="228"/>
      <c r="K3700" s="227"/>
      <c r="L3700" s="227"/>
      <c r="M3700" s="229"/>
      <c r="N3700" s="581"/>
      <c r="O3700" s="227"/>
      <c r="P3700" s="581"/>
      <c r="Q3700" s="227"/>
      <c r="R3700" s="227"/>
      <c r="S3700" s="227"/>
      <c r="T3700" s="227"/>
      <c r="U3700" s="227"/>
      <c r="V3700" s="227"/>
      <c r="W3700" s="227"/>
      <c r="X3700" s="227"/>
      <c r="Y3700" s="227"/>
      <c r="Z3700" s="227"/>
      <c r="AA3700" s="227"/>
      <c r="AB3700" s="227"/>
      <c r="AC3700" s="227"/>
    </row>
    <row r="3701" spans="2:29">
      <c r="B3701" s="66" t="e">
        <f>LEFT(VLOOKUP(K3701,'TCon08 al 2019-02-26'!$A$1:$H$68,6,0),6)</f>
        <v>#N/A</v>
      </c>
      <c r="C3701" s="66" t="e">
        <f t="shared" si="249"/>
        <v>#N/A</v>
      </c>
      <c r="D3701" s="66" t="e">
        <f>VLOOKUP(K3701,'TCon08 al 2019-02-26'!$A$1:$H$68,8,0)</f>
        <v>#N/A</v>
      </c>
      <c r="E3701" s="221">
        <f t="shared" si="250"/>
        <v>1900</v>
      </c>
      <c r="F3701" s="66">
        <f t="shared" si="247"/>
        <v>0</v>
      </c>
      <c r="G3701" s="10" t="str">
        <f t="shared" si="248"/>
        <v>19000</v>
      </c>
      <c r="H3701" s="227"/>
      <c r="I3701" s="227"/>
      <c r="J3701" s="228"/>
      <c r="K3701" s="227"/>
      <c r="L3701" s="227"/>
      <c r="M3701" s="229"/>
      <c r="N3701" s="581"/>
      <c r="O3701" s="227"/>
      <c r="P3701" s="581"/>
      <c r="Q3701" s="227"/>
      <c r="R3701" s="227"/>
      <c r="S3701" s="227"/>
      <c r="T3701" s="227"/>
      <c r="U3701" s="227"/>
      <c r="V3701" s="227"/>
      <c r="W3701" s="227"/>
      <c r="X3701" s="227"/>
      <c r="Y3701" s="227"/>
      <c r="Z3701" s="227"/>
      <c r="AA3701" s="227"/>
      <c r="AB3701" s="227"/>
      <c r="AC3701" s="227"/>
    </row>
    <row r="3702" spans="2:29">
      <c r="B3702" s="66" t="e">
        <f>LEFT(VLOOKUP(K3702,'TCon08 al 2019-02-26'!$A$1:$H$68,6,0),6)</f>
        <v>#N/A</v>
      </c>
      <c r="C3702" s="66" t="e">
        <f t="shared" si="249"/>
        <v>#N/A</v>
      </c>
      <c r="D3702" s="66" t="e">
        <f>VLOOKUP(K3702,'TCon08 al 2019-02-26'!$A$1:$H$68,8,0)</f>
        <v>#N/A</v>
      </c>
      <c r="E3702" s="221">
        <f t="shared" si="250"/>
        <v>1900</v>
      </c>
      <c r="F3702" s="66">
        <f t="shared" si="247"/>
        <v>0</v>
      </c>
      <c r="G3702" s="10" t="str">
        <f t="shared" si="248"/>
        <v>19000</v>
      </c>
      <c r="H3702" s="227"/>
      <c r="I3702" s="227"/>
      <c r="J3702" s="228"/>
      <c r="K3702" s="227"/>
      <c r="L3702" s="227"/>
      <c r="M3702" s="229"/>
      <c r="N3702" s="581"/>
      <c r="O3702" s="227"/>
      <c r="P3702" s="581"/>
      <c r="Q3702" s="227"/>
      <c r="R3702" s="227"/>
      <c r="S3702" s="227"/>
      <c r="T3702" s="227"/>
      <c r="U3702" s="227"/>
      <c r="V3702" s="227"/>
      <c r="W3702" s="227"/>
      <c r="X3702" s="227"/>
      <c r="Y3702" s="227"/>
      <c r="Z3702" s="227"/>
      <c r="AA3702" s="227"/>
      <c r="AB3702" s="227"/>
      <c r="AC3702" s="227"/>
    </row>
    <row r="3703" spans="2:29">
      <c r="B3703" s="66" t="e">
        <f>LEFT(VLOOKUP(K3703,'TCon08 al 2019-02-26'!$A$1:$H$68,6,0),6)</f>
        <v>#N/A</v>
      </c>
      <c r="C3703" s="66" t="e">
        <f t="shared" si="249"/>
        <v>#N/A</v>
      </c>
      <c r="D3703" s="66" t="e">
        <f>VLOOKUP(K3703,'TCon08 al 2019-02-26'!$A$1:$H$68,8,0)</f>
        <v>#N/A</v>
      </c>
      <c r="E3703" s="221">
        <f t="shared" si="250"/>
        <v>1900</v>
      </c>
      <c r="F3703" s="66">
        <f t="shared" si="247"/>
        <v>0</v>
      </c>
      <c r="G3703" s="10" t="str">
        <f t="shared" si="248"/>
        <v>19000</v>
      </c>
      <c r="H3703" s="227"/>
      <c r="I3703" s="227"/>
      <c r="J3703" s="228"/>
      <c r="K3703" s="227"/>
      <c r="L3703" s="227"/>
      <c r="M3703" s="229"/>
      <c r="N3703" s="581"/>
      <c r="O3703" s="227"/>
      <c r="P3703" s="581"/>
      <c r="Q3703" s="227"/>
      <c r="R3703" s="227"/>
      <c r="S3703" s="227"/>
      <c r="T3703" s="227"/>
      <c r="U3703" s="227"/>
      <c r="V3703" s="227"/>
      <c r="W3703" s="227"/>
      <c r="X3703" s="227"/>
      <c r="Y3703" s="227"/>
      <c r="Z3703" s="227"/>
      <c r="AA3703" s="227"/>
      <c r="AB3703" s="227"/>
      <c r="AC3703" s="227"/>
    </row>
    <row r="3704" spans="2:29">
      <c r="B3704" s="66" t="e">
        <f>LEFT(VLOOKUP(K3704,'TCon08 al 2019-02-26'!$A$1:$H$68,6,0),6)</f>
        <v>#N/A</v>
      </c>
      <c r="C3704" s="66" t="e">
        <f t="shared" si="249"/>
        <v>#N/A</v>
      </c>
      <c r="D3704" s="66" t="e">
        <f>VLOOKUP(K3704,'TCon08 al 2019-02-26'!$A$1:$H$68,8,0)</f>
        <v>#N/A</v>
      </c>
      <c r="E3704" s="221">
        <f t="shared" si="250"/>
        <v>1900</v>
      </c>
      <c r="F3704" s="66">
        <f t="shared" si="247"/>
        <v>0</v>
      </c>
      <c r="G3704" s="10" t="str">
        <f t="shared" si="248"/>
        <v>19000</v>
      </c>
      <c r="H3704" s="227"/>
      <c r="I3704" s="227"/>
      <c r="J3704" s="228"/>
      <c r="K3704" s="227"/>
      <c r="L3704" s="227"/>
      <c r="M3704" s="229"/>
      <c r="N3704" s="581"/>
      <c r="O3704" s="227"/>
      <c r="P3704" s="581"/>
      <c r="Q3704" s="227"/>
      <c r="R3704" s="227"/>
      <c r="S3704" s="227"/>
      <c r="T3704" s="227"/>
      <c r="U3704" s="227"/>
      <c r="V3704" s="227"/>
      <c r="W3704" s="227"/>
      <c r="X3704" s="227"/>
      <c r="Y3704" s="227"/>
      <c r="Z3704" s="227"/>
      <c r="AA3704" s="227"/>
      <c r="AB3704" s="227"/>
      <c r="AC3704" s="227"/>
    </row>
    <row r="3705" spans="2:29">
      <c r="B3705" s="66" t="e">
        <f>LEFT(VLOOKUP(K3705,'TCon08 al 2019-02-26'!$A$1:$H$68,6,0),6)</f>
        <v>#N/A</v>
      </c>
      <c r="C3705" s="66" t="e">
        <f t="shared" si="249"/>
        <v>#N/A</v>
      </c>
      <c r="D3705" s="66" t="e">
        <f>VLOOKUP(K3705,'TCon08 al 2019-02-26'!$A$1:$H$68,8,0)</f>
        <v>#N/A</v>
      </c>
      <c r="E3705" s="221">
        <f t="shared" si="250"/>
        <v>1900</v>
      </c>
      <c r="F3705" s="66">
        <f t="shared" si="247"/>
        <v>0</v>
      </c>
      <c r="G3705" s="10" t="str">
        <f t="shared" si="248"/>
        <v>19000</v>
      </c>
      <c r="H3705" s="227"/>
      <c r="I3705" s="227"/>
      <c r="J3705" s="228"/>
      <c r="K3705" s="227"/>
      <c r="L3705" s="227"/>
      <c r="M3705" s="229"/>
      <c r="N3705" s="581"/>
      <c r="O3705" s="227"/>
      <c r="P3705" s="581"/>
      <c r="Q3705" s="227"/>
      <c r="R3705" s="227"/>
      <c r="S3705" s="227"/>
      <c r="T3705" s="227"/>
      <c r="U3705" s="227"/>
      <c r="V3705" s="227"/>
      <c r="W3705" s="227"/>
      <c r="X3705" s="227"/>
      <c r="Y3705" s="227"/>
      <c r="Z3705" s="227"/>
      <c r="AA3705" s="227"/>
      <c r="AB3705" s="227"/>
      <c r="AC3705" s="227"/>
    </row>
    <row r="3706" spans="2:29">
      <c r="B3706" s="66" t="e">
        <f>LEFT(VLOOKUP(K3706,'TCon08 al 2019-02-26'!$A$1:$H$68,6,0),6)</f>
        <v>#N/A</v>
      </c>
      <c r="C3706" s="66" t="e">
        <f t="shared" si="249"/>
        <v>#N/A</v>
      </c>
      <c r="D3706" s="66" t="e">
        <f>VLOOKUP(K3706,'TCon08 al 2019-02-26'!$A$1:$H$68,8,0)</f>
        <v>#N/A</v>
      </c>
      <c r="E3706" s="221">
        <f t="shared" si="250"/>
        <v>1900</v>
      </c>
      <c r="F3706" s="66">
        <f t="shared" si="247"/>
        <v>0</v>
      </c>
      <c r="G3706" s="10" t="str">
        <f t="shared" si="248"/>
        <v>19000</v>
      </c>
      <c r="H3706" s="227"/>
      <c r="I3706" s="227"/>
      <c r="J3706" s="228"/>
      <c r="K3706" s="227"/>
      <c r="L3706" s="227"/>
      <c r="M3706" s="229"/>
      <c r="N3706" s="581"/>
      <c r="O3706" s="227"/>
      <c r="P3706" s="581"/>
      <c r="Q3706" s="227"/>
      <c r="R3706" s="227"/>
      <c r="S3706" s="227"/>
      <c r="T3706" s="227"/>
      <c r="U3706" s="227"/>
      <c r="V3706" s="227"/>
      <c r="W3706" s="227"/>
      <c r="X3706" s="227"/>
      <c r="Y3706" s="227"/>
      <c r="Z3706" s="227"/>
      <c r="AA3706" s="227"/>
      <c r="AB3706" s="227"/>
      <c r="AC3706" s="227"/>
    </row>
    <row r="3707" spans="2:29">
      <c r="B3707" s="66" t="e">
        <f>LEFT(VLOOKUP(K3707,'TCon08 al 2019-02-26'!$A$1:$H$68,6,0),6)</f>
        <v>#N/A</v>
      </c>
      <c r="C3707" s="66" t="e">
        <f t="shared" si="249"/>
        <v>#N/A</v>
      </c>
      <c r="D3707" s="66" t="e">
        <f>VLOOKUP(K3707,'TCon08 al 2019-02-26'!$A$1:$H$68,8,0)</f>
        <v>#N/A</v>
      </c>
      <c r="E3707" s="221">
        <f t="shared" si="250"/>
        <v>1900</v>
      </c>
      <c r="F3707" s="66">
        <f t="shared" si="247"/>
        <v>0</v>
      </c>
      <c r="G3707" s="10" t="str">
        <f t="shared" si="248"/>
        <v>19000</v>
      </c>
      <c r="H3707" s="227"/>
      <c r="I3707" s="227"/>
      <c r="J3707" s="228"/>
      <c r="K3707" s="227"/>
      <c r="L3707" s="227"/>
      <c r="M3707" s="229"/>
      <c r="N3707" s="581"/>
      <c r="O3707" s="227"/>
      <c r="P3707" s="581"/>
      <c r="Q3707" s="227"/>
      <c r="R3707" s="227"/>
      <c r="S3707" s="227"/>
      <c r="T3707" s="227"/>
      <c r="U3707" s="227"/>
      <c r="V3707" s="227"/>
      <c r="W3707" s="227"/>
      <c r="X3707" s="227"/>
      <c r="Y3707" s="227"/>
      <c r="Z3707" s="227"/>
      <c r="AA3707" s="227"/>
      <c r="AB3707" s="227"/>
      <c r="AC3707" s="227"/>
    </row>
    <row r="3708" spans="2:29">
      <c r="B3708" s="66" t="e">
        <f>LEFT(VLOOKUP(K3708,'TCon08 al 2019-02-26'!$A$1:$H$68,6,0),6)</f>
        <v>#N/A</v>
      </c>
      <c r="C3708" s="66" t="e">
        <f t="shared" si="249"/>
        <v>#N/A</v>
      </c>
      <c r="D3708" s="66" t="e">
        <f>VLOOKUP(K3708,'TCon08 al 2019-02-26'!$A$1:$H$68,8,0)</f>
        <v>#N/A</v>
      </c>
      <c r="E3708" s="221">
        <f t="shared" si="250"/>
        <v>1900</v>
      </c>
      <c r="F3708" s="66">
        <f t="shared" si="247"/>
        <v>0</v>
      </c>
      <c r="G3708" s="10" t="str">
        <f t="shared" si="248"/>
        <v>19000</v>
      </c>
      <c r="H3708" s="227"/>
      <c r="I3708" s="227"/>
      <c r="J3708" s="228"/>
      <c r="K3708" s="227"/>
      <c r="L3708" s="227"/>
      <c r="M3708" s="229"/>
      <c r="N3708" s="581"/>
      <c r="O3708" s="227"/>
      <c r="P3708" s="581"/>
      <c r="Q3708" s="227"/>
      <c r="R3708" s="227"/>
      <c r="S3708" s="227"/>
      <c r="T3708" s="227"/>
      <c r="U3708" s="227"/>
      <c r="V3708" s="227"/>
      <c r="W3708" s="227"/>
      <c r="X3708" s="227"/>
      <c r="Y3708" s="227"/>
      <c r="Z3708" s="227"/>
      <c r="AA3708" s="227"/>
      <c r="AB3708" s="227"/>
      <c r="AC3708" s="227"/>
    </row>
    <row r="3709" spans="2:29">
      <c r="B3709" s="66" t="e">
        <f>LEFT(VLOOKUP(K3709,'TCon08 al 2019-02-26'!$A$1:$H$68,6,0),6)</f>
        <v>#N/A</v>
      </c>
      <c r="C3709" s="66" t="e">
        <f t="shared" si="249"/>
        <v>#N/A</v>
      </c>
      <c r="D3709" s="66" t="e">
        <f>VLOOKUP(K3709,'TCon08 al 2019-02-26'!$A$1:$H$68,8,0)</f>
        <v>#N/A</v>
      </c>
      <c r="E3709" s="221">
        <f t="shared" si="250"/>
        <v>1900</v>
      </c>
      <c r="F3709" s="66">
        <f t="shared" si="247"/>
        <v>0</v>
      </c>
      <c r="G3709" s="10" t="str">
        <f t="shared" si="248"/>
        <v>19000</v>
      </c>
      <c r="H3709" s="227"/>
      <c r="I3709" s="227"/>
      <c r="J3709" s="228"/>
      <c r="K3709" s="227"/>
      <c r="L3709" s="227"/>
      <c r="M3709" s="229"/>
      <c r="N3709" s="581"/>
      <c r="O3709" s="227"/>
      <c r="P3709" s="581"/>
      <c r="Q3709" s="227"/>
      <c r="R3709" s="227"/>
      <c r="S3709" s="227"/>
      <c r="T3709" s="227"/>
      <c r="U3709" s="227"/>
      <c r="V3709" s="227"/>
      <c r="W3709" s="227"/>
      <c r="X3709" s="227"/>
      <c r="Y3709" s="227"/>
      <c r="Z3709" s="227"/>
      <c r="AA3709" s="227"/>
      <c r="AB3709" s="227"/>
      <c r="AC3709" s="227"/>
    </row>
    <row r="3710" spans="2:29">
      <c r="B3710" s="66" t="e">
        <f>LEFT(VLOOKUP(K3710,'TCon08 al 2019-02-26'!$A$1:$H$68,6,0),6)</f>
        <v>#N/A</v>
      </c>
      <c r="C3710" s="66" t="e">
        <f t="shared" si="249"/>
        <v>#N/A</v>
      </c>
      <c r="D3710" s="66" t="e">
        <f>VLOOKUP(K3710,'TCon08 al 2019-02-26'!$A$1:$H$68,8,0)</f>
        <v>#N/A</v>
      </c>
      <c r="E3710" s="221">
        <f t="shared" si="250"/>
        <v>1900</v>
      </c>
      <c r="F3710" s="66">
        <f t="shared" si="247"/>
        <v>0</v>
      </c>
      <c r="G3710" s="10" t="str">
        <f t="shared" si="248"/>
        <v>19000</v>
      </c>
      <c r="H3710" s="227"/>
      <c r="I3710" s="227"/>
      <c r="J3710" s="228"/>
      <c r="K3710" s="227"/>
      <c r="L3710" s="227"/>
      <c r="M3710" s="229"/>
      <c r="N3710" s="581"/>
      <c r="O3710" s="227"/>
      <c r="P3710" s="581"/>
      <c r="Q3710" s="227"/>
      <c r="R3710" s="227"/>
      <c r="S3710" s="227"/>
      <c r="T3710" s="227"/>
      <c r="U3710" s="227"/>
      <c r="V3710" s="227"/>
      <c r="W3710" s="227"/>
      <c r="X3710" s="227"/>
      <c r="Y3710" s="227"/>
      <c r="Z3710" s="227"/>
      <c r="AA3710" s="227"/>
      <c r="AB3710" s="227"/>
      <c r="AC3710" s="227"/>
    </row>
    <row r="3711" spans="2:29">
      <c r="B3711" s="66" t="e">
        <f>LEFT(VLOOKUP(K3711,'TCon08 al 2019-02-26'!$A$1:$H$68,6,0),6)</f>
        <v>#N/A</v>
      </c>
      <c r="C3711" s="66" t="e">
        <f t="shared" si="249"/>
        <v>#N/A</v>
      </c>
      <c r="D3711" s="66" t="e">
        <f>VLOOKUP(K3711,'TCon08 al 2019-02-26'!$A$1:$H$68,8,0)</f>
        <v>#N/A</v>
      </c>
      <c r="E3711" s="221">
        <f t="shared" si="250"/>
        <v>1900</v>
      </c>
      <c r="F3711" s="66">
        <f t="shared" si="247"/>
        <v>0</v>
      </c>
      <c r="G3711" s="10" t="str">
        <f t="shared" si="248"/>
        <v>19000</v>
      </c>
      <c r="H3711" s="227"/>
      <c r="I3711" s="227"/>
      <c r="J3711" s="228"/>
      <c r="K3711" s="227"/>
      <c r="L3711" s="227"/>
      <c r="M3711" s="229"/>
      <c r="N3711" s="581"/>
      <c r="O3711" s="227"/>
      <c r="P3711" s="581"/>
      <c r="Q3711" s="227"/>
      <c r="R3711" s="227"/>
      <c r="S3711" s="227"/>
      <c r="T3711" s="227"/>
      <c r="U3711" s="227"/>
      <c r="V3711" s="227"/>
      <c r="W3711" s="227"/>
      <c r="X3711" s="227"/>
      <c r="Y3711" s="227"/>
      <c r="Z3711" s="227"/>
      <c r="AA3711" s="227"/>
      <c r="AB3711" s="227"/>
      <c r="AC3711" s="227"/>
    </row>
    <row r="3712" spans="2:29">
      <c r="B3712" s="66" t="e">
        <f>LEFT(VLOOKUP(K3712,'TCon08 al 2019-02-26'!$A$1:$H$68,6,0),6)</f>
        <v>#N/A</v>
      </c>
      <c r="C3712" s="66" t="e">
        <f t="shared" si="249"/>
        <v>#N/A</v>
      </c>
      <c r="D3712" s="66" t="e">
        <f>VLOOKUP(K3712,'TCon08 al 2019-02-26'!$A$1:$H$68,8,0)</f>
        <v>#N/A</v>
      </c>
      <c r="E3712" s="221">
        <f t="shared" si="250"/>
        <v>1900</v>
      </c>
      <c r="F3712" s="66">
        <f t="shared" si="247"/>
        <v>0</v>
      </c>
      <c r="G3712" s="10" t="str">
        <f t="shared" si="248"/>
        <v>19000</v>
      </c>
      <c r="H3712" s="227"/>
      <c r="I3712" s="227"/>
      <c r="J3712" s="228"/>
      <c r="K3712" s="227"/>
      <c r="L3712" s="227"/>
      <c r="M3712" s="229"/>
      <c r="N3712" s="581"/>
      <c r="O3712" s="227"/>
      <c r="P3712" s="581"/>
      <c r="Q3712" s="227"/>
      <c r="R3712" s="227"/>
      <c r="S3712" s="227"/>
      <c r="T3712" s="227"/>
      <c r="U3712" s="227"/>
      <c r="V3712" s="227"/>
      <c r="W3712" s="227"/>
      <c r="X3712" s="227"/>
      <c r="Y3712" s="227"/>
      <c r="Z3712" s="227"/>
      <c r="AA3712" s="227"/>
      <c r="AB3712" s="227"/>
      <c r="AC3712" s="227"/>
    </row>
    <row r="3713" spans="2:29">
      <c r="B3713" s="66" t="e">
        <f>LEFT(VLOOKUP(K3713,'TCon08 al 2019-02-26'!$A$1:$H$68,6,0),6)</f>
        <v>#N/A</v>
      </c>
      <c r="C3713" s="66" t="e">
        <f t="shared" si="249"/>
        <v>#N/A</v>
      </c>
      <c r="D3713" s="66" t="e">
        <f>VLOOKUP(K3713,'TCon08 al 2019-02-26'!$A$1:$H$68,8,0)</f>
        <v>#N/A</v>
      </c>
      <c r="E3713" s="221">
        <f t="shared" si="250"/>
        <v>1900</v>
      </c>
      <c r="F3713" s="66">
        <f t="shared" si="247"/>
        <v>0</v>
      </c>
      <c r="G3713" s="10" t="str">
        <f t="shared" si="248"/>
        <v>19000</v>
      </c>
      <c r="H3713" s="227"/>
      <c r="I3713" s="227"/>
      <c r="J3713" s="228"/>
      <c r="K3713" s="227"/>
      <c r="L3713" s="227"/>
      <c r="M3713" s="229"/>
      <c r="N3713" s="581"/>
      <c r="O3713" s="227"/>
      <c r="P3713" s="581"/>
      <c r="Q3713" s="227"/>
      <c r="R3713" s="227"/>
      <c r="S3713" s="227"/>
      <c r="T3713" s="227"/>
      <c r="U3713" s="227"/>
      <c r="V3713" s="227"/>
      <c r="W3713" s="227"/>
      <c r="X3713" s="227"/>
      <c r="Y3713" s="227"/>
      <c r="Z3713" s="227"/>
      <c r="AA3713" s="227"/>
      <c r="AB3713" s="227"/>
      <c r="AC3713" s="227"/>
    </row>
    <row r="3714" spans="2:29">
      <c r="B3714" s="66" t="e">
        <f>LEFT(VLOOKUP(K3714,'TCon08 al 2019-02-26'!$A$1:$H$68,6,0),6)</f>
        <v>#N/A</v>
      </c>
      <c r="C3714" s="66" t="e">
        <f t="shared" si="249"/>
        <v>#N/A</v>
      </c>
      <c r="D3714" s="66" t="e">
        <f>VLOOKUP(K3714,'TCon08 al 2019-02-26'!$A$1:$H$68,8,0)</f>
        <v>#N/A</v>
      </c>
      <c r="E3714" s="221">
        <f t="shared" si="250"/>
        <v>1900</v>
      </c>
      <c r="F3714" s="66">
        <f t="shared" si="247"/>
        <v>0</v>
      </c>
      <c r="G3714" s="10" t="str">
        <f t="shared" si="248"/>
        <v>19000</v>
      </c>
      <c r="H3714" s="227"/>
      <c r="I3714" s="227"/>
      <c r="J3714" s="228"/>
      <c r="K3714" s="227"/>
      <c r="L3714" s="227"/>
      <c r="M3714" s="229"/>
      <c r="N3714" s="581"/>
      <c r="O3714" s="227"/>
      <c r="P3714" s="581"/>
      <c r="Q3714" s="227"/>
      <c r="R3714" s="227"/>
      <c r="S3714" s="227"/>
      <c r="T3714" s="227"/>
      <c r="U3714" s="227"/>
      <c r="V3714" s="227"/>
      <c r="W3714" s="227"/>
      <c r="X3714" s="227"/>
      <c r="Y3714" s="227"/>
      <c r="Z3714" s="227"/>
      <c r="AA3714" s="227"/>
      <c r="AB3714" s="227"/>
      <c r="AC3714" s="227"/>
    </row>
    <row r="3715" spans="2:29">
      <c r="B3715" s="66" t="e">
        <f>LEFT(VLOOKUP(K3715,'TCon08 al 2019-02-26'!$A$1:$H$68,6,0),6)</f>
        <v>#N/A</v>
      </c>
      <c r="C3715" s="66" t="e">
        <f t="shared" si="249"/>
        <v>#N/A</v>
      </c>
      <c r="D3715" s="66" t="e">
        <f>VLOOKUP(K3715,'TCon08 al 2019-02-26'!$A$1:$H$68,8,0)</f>
        <v>#N/A</v>
      </c>
      <c r="E3715" s="221">
        <f t="shared" si="250"/>
        <v>1900</v>
      </c>
      <c r="F3715" s="66">
        <f t="shared" si="247"/>
        <v>0</v>
      </c>
      <c r="G3715" s="10" t="str">
        <f t="shared" si="248"/>
        <v>19000</v>
      </c>
      <c r="H3715" s="227"/>
      <c r="I3715" s="227"/>
      <c r="J3715" s="228"/>
      <c r="K3715" s="227"/>
      <c r="L3715" s="227"/>
      <c r="M3715" s="229"/>
      <c r="N3715" s="581"/>
      <c r="O3715" s="227"/>
      <c r="P3715" s="581"/>
      <c r="Q3715" s="227"/>
      <c r="R3715" s="227"/>
      <c r="S3715" s="227"/>
      <c r="T3715" s="227"/>
      <c r="U3715" s="227"/>
      <c r="V3715" s="227"/>
      <c r="W3715" s="227"/>
      <c r="X3715" s="227"/>
      <c r="Y3715" s="227"/>
      <c r="Z3715" s="227"/>
      <c r="AA3715" s="227"/>
      <c r="AB3715" s="227"/>
      <c r="AC3715" s="227"/>
    </row>
    <row r="3716" spans="2:29">
      <c r="B3716" s="66" t="e">
        <f>LEFT(VLOOKUP(K3716,'TCon08 al 2019-02-26'!$A$1:$H$68,6,0),6)</f>
        <v>#N/A</v>
      </c>
      <c r="C3716" s="66" t="e">
        <f t="shared" si="249"/>
        <v>#N/A</v>
      </c>
      <c r="D3716" s="66" t="e">
        <f>VLOOKUP(K3716,'TCon08 al 2019-02-26'!$A$1:$H$68,8,0)</f>
        <v>#N/A</v>
      </c>
      <c r="E3716" s="221">
        <f t="shared" si="250"/>
        <v>1900</v>
      </c>
      <c r="F3716" s="66">
        <f t="shared" si="247"/>
        <v>0</v>
      </c>
      <c r="G3716" s="10" t="str">
        <f t="shared" si="248"/>
        <v>19000</v>
      </c>
      <c r="H3716" s="227"/>
      <c r="I3716" s="227"/>
      <c r="J3716" s="228"/>
      <c r="K3716" s="227"/>
      <c r="L3716" s="227"/>
      <c r="M3716" s="229"/>
      <c r="N3716" s="581"/>
      <c r="O3716" s="227"/>
      <c r="P3716" s="581"/>
      <c r="Q3716" s="227"/>
      <c r="R3716" s="227"/>
      <c r="S3716" s="227"/>
      <c r="T3716" s="227"/>
      <c r="U3716" s="227"/>
      <c r="V3716" s="227"/>
      <c r="W3716" s="227"/>
      <c r="X3716" s="227"/>
      <c r="Y3716" s="227"/>
      <c r="Z3716" s="227"/>
      <c r="AA3716" s="227"/>
      <c r="AB3716" s="227"/>
      <c r="AC3716" s="227"/>
    </row>
    <row r="3717" spans="2:29">
      <c r="B3717" s="66" t="e">
        <f>LEFT(VLOOKUP(K3717,'TCon08 al 2019-02-26'!$A$1:$H$68,6,0),6)</f>
        <v>#N/A</v>
      </c>
      <c r="C3717" s="66" t="e">
        <f t="shared" si="249"/>
        <v>#N/A</v>
      </c>
      <c r="D3717" s="66" t="e">
        <f>VLOOKUP(K3717,'TCon08 al 2019-02-26'!$A$1:$H$68,8,0)</f>
        <v>#N/A</v>
      </c>
      <c r="E3717" s="221">
        <f t="shared" si="250"/>
        <v>1900</v>
      </c>
      <c r="F3717" s="66">
        <f t="shared" ref="F3717:F3780" si="251">+IF(J3717=0,0,MONTH(J3717))</f>
        <v>0</v>
      </c>
      <c r="G3717" s="10" t="str">
        <f t="shared" ref="G3717:G3780" si="252">+E3717&amp;F3717</f>
        <v>19000</v>
      </c>
      <c r="H3717" s="227"/>
      <c r="I3717" s="227"/>
      <c r="J3717" s="228"/>
      <c r="K3717" s="227"/>
      <c r="L3717" s="227"/>
      <c r="M3717" s="229"/>
      <c r="N3717" s="581"/>
      <c r="O3717" s="227"/>
      <c r="P3717" s="581"/>
      <c r="Q3717" s="227"/>
      <c r="R3717" s="227"/>
      <c r="S3717" s="227"/>
      <c r="T3717" s="227"/>
      <c r="U3717" s="227"/>
      <c r="V3717" s="227"/>
      <c r="W3717" s="227"/>
      <c r="X3717" s="227"/>
      <c r="Y3717" s="227"/>
      <c r="Z3717" s="227"/>
      <c r="AA3717" s="227"/>
      <c r="AB3717" s="227"/>
      <c r="AC3717" s="227"/>
    </row>
    <row r="3718" spans="2:29">
      <c r="B3718" s="66" t="e">
        <f>LEFT(VLOOKUP(K3718,'TCon08 al 2019-02-26'!$A$1:$H$68,6,0),6)</f>
        <v>#N/A</v>
      </c>
      <c r="C3718" s="66" t="e">
        <f t="shared" si="249"/>
        <v>#N/A</v>
      </c>
      <c r="D3718" s="66" t="e">
        <f>VLOOKUP(K3718,'TCon08 al 2019-02-26'!$A$1:$H$68,8,0)</f>
        <v>#N/A</v>
      </c>
      <c r="E3718" s="221">
        <f t="shared" si="250"/>
        <v>1900</v>
      </c>
      <c r="F3718" s="66">
        <f t="shared" si="251"/>
        <v>0</v>
      </c>
      <c r="G3718" s="10" t="str">
        <f t="shared" si="252"/>
        <v>19000</v>
      </c>
      <c r="H3718" s="227"/>
      <c r="I3718" s="227"/>
      <c r="J3718" s="228"/>
      <c r="K3718" s="227"/>
      <c r="L3718" s="227"/>
      <c r="M3718" s="229"/>
      <c r="N3718" s="581"/>
      <c r="O3718" s="227"/>
      <c r="P3718" s="581"/>
      <c r="Q3718" s="227"/>
      <c r="R3718" s="227"/>
      <c r="S3718" s="227"/>
      <c r="T3718" s="227"/>
      <c r="U3718" s="227"/>
      <c r="V3718" s="227"/>
      <c r="W3718" s="227"/>
      <c r="X3718" s="227"/>
      <c r="Y3718" s="227"/>
      <c r="Z3718" s="227"/>
      <c r="AA3718" s="227"/>
      <c r="AB3718" s="227"/>
      <c r="AC3718" s="227"/>
    </row>
    <row r="3719" spans="2:29">
      <c r="B3719" s="66" t="e">
        <f>LEFT(VLOOKUP(K3719,'TCon08 al 2019-02-26'!$A$1:$H$68,6,0),6)</f>
        <v>#N/A</v>
      </c>
      <c r="C3719" s="66" t="e">
        <f t="shared" si="249"/>
        <v>#N/A</v>
      </c>
      <c r="D3719" s="66" t="e">
        <f>VLOOKUP(K3719,'TCon08 al 2019-02-26'!$A$1:$H$68,8,0)</f>
        <v>#N/A</v>
      </c>
      <c r="E3719" s="221">
        <f t="shared" si="250"/>
        <v>1900</v>
      </c>
      <c r="F3719" s="66">
        <f t="shared" si="251"/>
        <v>0</v>
      </c>
      <c r="G3719" s="10" t="str">
        <f t="shared" si="252"/>
        <v>19000</v>
      </c>
      <c r="H3719" s="227"/>
      <c r="I3719" s="227"/>
      <c r="J3719" s="228"/>
      <c r="K3719" s="227"/>
      <c r="L3719" s="227"/>
      <c r="M3719" s="229"/>
      <c r="N3719" s="581"/>
      <c r="O3719" s="227"/>
      <c r="P3719" s="581"/>
      <c r="Q3719" s="227"/>
      <c r="R3719" s="227"/>
      <c r="S3719" s="227"/>
      <c r="T3719" s="227"/>
      <c r="U3719" s="227"/>
      <c r="V3719" s="227"/>
      <c r="W3719" s="227"/>
      <c r="X3719" s="227"/>
      <c r="Y3719" s="227"/>
      <c r="Z3719" s="227"/>
      <c r="AA3719" s="227"/>
      <c r="AB3719" s="227"/>
      <c r="AC3719" s="227"/>
    </row>
    <row r="3720" spans="2:29">
      <c r="B3720" s="66" t="e">
        <f>LEFT(VLOOKUP(K3720,'TCon08 al 2019-02-26'!$A$1:$H$68,6,0),6)</f>
        <v>#N/A</v>
      </c>
      <c r="C3720" s="66" t="e">
        <f t="shared" si="249"/>
        <v>#N/A</v>
      </c>
      <c r="D3720" s="66" t="e">
        <f>VLOOKUP(K3720,'TCon08 al 2019-02-26'!$A$1:$H$68,8,0)</f>
        <v>#N/A</v>
      </c>
      <c r="E3720" s="221">
        <f t="shared" si="250"/>
        <v>1900</v>
      </c>
      <c r="F3720" s="66">
        <f t="shared" si="251"/>
        <v>0</v>
      </c>
      <c r="G3720" s="10" t="str">
        <f t="shared" si="252"/>
        <v>19000</v>
      </c>
      <c r="H3720" s="227"/>
      <c r="I3720" s="227"/>
      <c r="J3720" s="228"/>
      <c r="K3720" s="227"/>
      <c r="L3720" s="227"/>
      <c r="M3720" s="229"/>
      <c r="N3720" s="581"/>
      <c r="O3720" s="227"/>
      <c r="P3720" s="581"/>
      <c r="Q3720" s="227"/>
      <c r="R3720" s="227"/>
      <c r="S3720" s="227"/>
      <c r="T3720" s="227"/>
      <c r="U3720" s="227"/>
      <c r="V3720" s="227"/>
      <c r="W3720" s="227"/>
      <c r="X3720" s="227"/>
      <c r="Y3720" s="227"/>
      <c r="Z3720" s="227"/>
      <c r="AA3720" s="227"/>
      <c r="AB3720" s="227"/>
      <c r="AC3720" s="227"/>
    </row>
    <row r="3721" spans="2:29">
      <c r="B3721" s="66" t="e">
        <f>LEFT(VLOOKUP(K3721,'TCon08 al 2019-02-26'!$A$1:$H$68,6,0),6)</f>
        <v>#N/A</v>
      </c>
      <c r="C3721" s="66" t="e">
        <f t="shared" si="249"/>
        <v>#N/A</v>
      </c>
      <c r="D3721" s="66" t="e">
        <f>VLOOKUP(K3721,'TCon08 al 2019-02-26'!$A$1:$H$68,8,0)</f>
        <v>#N/A</v>
      </c>
      <c r="E3721" s="221">
        <f t="shared" si="250"/>
        <v>1900</v>
      </c>
      <c r="F3721" s="66">
        <f t="shared" si="251"/>
        <v>0</v>
      </c>
      <c r="G3721" s="10" t="str">
        <f t="shared" si="252"/>
        <v>19000</v>
      </c>
      <c r="H3721" s="227"/>
      <c r="I3721" s="227"/>
      <c r="J3721" s="228"/>
      <c r="K3721" s="227"/>
      <c r="L3721" s="227"/>
      <c r="M3721" s="229"/>
      <c r="N3721" s="581"/>
      <c r="O3721" s="227"/>
      <c r="P3721" s="581"/>
      <c r="Q3721" s="227"/>
      <c r="R3721" s="227"/>
      <c r="S3721" s="227"/>
      <c r="T3721" s="227"/>
      <c r="U3721" s="227"/>
      <c r="V3721" s="227"/>
      <c r="W3721" s="227"/>
      <c r="X3721" s="227"/>
      <c r="Y3721" s="227"/>
      <c r="Z3721" s="227"/>
      <c r="AA3721" s="227"/>
      <c r="AB3721" s="227"/>
      <c r="AC3721" s="227"/>
    </row>
    <row r="3722" spans="2:29">
      <c r="B3722" s="66" t="e">
        <f>LEFT(VLOOKUP(K3722,'TCon08 al 2019-02-26'!$A$1:$H$68,6,0),6)</f>
        <v>#N/A</v>
      </c>
      <c r="C3722" s="66" t="e">
        <f t="shared" si="249"/>
        <v>#N/A</v>
      </c>
      <c r="D3722" s="66" t="e">
        <f>VLOOKUP(K3722,'TCon08 al 2019-02-26'!$A$1:$H$68,8,0)</f>
        <v>#N/A</v>
      </c>
      <c r="E3722" s="221">
        <f t="shared" si="250"/>
        <v>1900</v>
      </c>
      <c r="F3722" s="66">
        <f t="shared" si="251"/>
        <v>0</v>
      </c>
      <c r="G3722" s="10" t="str">
        <f t="shared" si="252"/>
        <v>19000</v>
      </c>
      <c r="H3722" s="227"/>
      <c r="I3722" s="227"/>
      <c r="J3722" s="228"/>
      <c r="K3722" s="227"/>
      <c r="L3722" s="227"/>
      <c r="M3722" s="229"/>
      <c r="N3722" s="581"/>
      <c r="O3722" s="227"/>
      <c r="P3722" s="581"/>
      <c r="Q3722" s="227"/>
      <c r="R3722" s="227"/>
      <c r="S3722" s="227"/>
      <c r="T3722" s="227"/>
      <c r="U3722" s="227"/>
      <c r="V3722" s="227"/>
      <c r="W3722" s="227"/>
      <c r="X3722" s="227"/>
      <c r="Y3722" s="227"/>
      <c r="Z3722" s="227"/>
      <c r="AA3722" s="227"/>
      <c r="AB3722" s="227"/>
      <c r="AC3722" s="227"/>
    </row>
    <row r="3723" spans="2:29">
      <c r="B3723" s="66" t="e">
        <f>LEFT(VLOOKUP(K3723,'TCon08 al 2019-02-26'!$A$1:$H$68,6,0),6)</f>
        <v>#N/A</v>
      </c>
      <c r="C3723" s="66" t="e">
        <f t="shared" si="249"/>
        <v>#N/A</v>
      </c>
      <c r="D3723" s="66" t="e">
        <f>VLOOKUP(K3723,'TCon08 al 2019-02-26'!$A$1:$H$68,8,0)</f>
        <v>#N/A</v>
      </c>
      <c r="E3723" s="221">
        <f t="shared" si="250"/>
        <v>1900</v>
      </c>
      <c r="F3723" s="66">
        <f t="shared" si="251"/>
        <v>0</v>
      </c>
      <c r="G3723" s="10" t="str">
        <f t="shared" si="252"/>
        <v>19000</v>
      </c>
      <c r="H3723" s="227"/>
      <c r="I3723" s="227"/>
      <c r="J3723" s="228"/>
      <c r="K3723" s="227"/>
      <c r="L3723" s="227"/>
      <c r="M3723" s="229"/>
      <c r="N3723" s="581"/>
      <c r="O3723" s="227"/>
      <c r="P3723" s="581"/>
      <c r="Q3723" s="227"/>
      <c r="R3723" s="227"/>
      <c r="S3723" s="227"/>
      <c r="T3723" s="227"/>
      <c r="U3723" s="227"/>
      <c r="V3723" s="227"/>
      <c r="W3723" s="227"/>
      <c r="X3723" s="227"/>
      <c r="Y3723" s="227"/>
      <c r="Z3723" s="227"/>
      <c r="AA3723" s="227"/>
      <c r="AB3723" s="227"/>
      <c r="AC3723" s="227"/>
    </row>
    <row r="3724" spans="2:29">
      <c r="B3724" s="66" t="e">
        <f>LEFT(VLOOKUP(K3724,'TCon08 al 2019-02-26'!$A$1:$H$68,6,0),6)</f>
        <v>#N/A</v>
      </c>
      <c r="C3724" s="66" t="e">
        <f t="shared" si="249"/>
        <v>#N/A</v>
      </c>
      <c r="D3724" s="66" t="e">
        <f>VLOOKUP(K3724,'TCon08 al 2019-02-26'!$A$1:$H$68,8,0)</f>
        <v>#N/A</v>
      </c>
      <c r="E3724" s="221">
        <f t="shared" si="250"/>
        <v>1900</v>
      </c>
      <c r="F3724" s="66">
        <f t="shared" si="251"/>
        <v>0</v>
      </c>
      <c r="G3724" s="10" t="str">
        <f t="shared" si="252"/>
        <v>19000</v>
      </c>
      <c r="H3724" s="227"/>
      <c r="I3724" s="227"/>
      <c r="J3724" s="228"/>
      <c r="K3724" s="227"/>
      <c r="L3724" s="227"/>
      <c r="M3724" s="229"/>
      <c r="N3724" s="581"/>
      <c r="O3724" s="227"/>
      <c r="P3724" s="581"/>
      <c r="Q3724" s="227"/>
      <c r="R3724" s="227"/>
      <c r="S3724" s="227"/>
      <c r="T3724" s="227"/>
      <c r="U3724" s="227"/>
      <c r="V3724" s="227"/>
      <c r="W3724" s="227"/>
      <c r="X3724" s="227"/>
      <c r="Y3724" s="227"/>
      <c r="Z3724" s="227"/>
      <c r="AA3724" s="227"/>
      <c r="AB3724" s="227"/>
      <c r="AC3724" s="227"/>
    </row>
    <row r="3725" spans="2:29">
      <c r="B3725" s="66" t="e">
        <f>LEFT(VLOOKUP(K3725,'TCon08 al 2019-02-26'!$A$1:$H$68,6,0),6)</f>
        <v>#N/A</v>
      </c>
      <c r="C3725" s="66" t="e">
        <f t="shared" si="249"/>
        <v>#N/A</v>
      </c>
      <c r="D3725" s="66" t="e">
        <f>VLOOKUP(K3725,'TCon08 al 2019-02-26'!$A$1:$H$68,8,0)</f>
        <v>#N/A</v>
      </c>
      <c r="E3725" s="221">
        <f t="shared" si="250"/>
        <v>1900</v>
      </c>
      <c r="F3725" s="66">
        <f t="shared" si="251"/>
        <v>0</v>
      </c>
      <c r="G3725" s="10" t="str">
        <f t="shared" si="252"/>
        <v>19000</v>
      </c>
      <c r="H3725" s="227"/>
      <c r="I3725" s="227"/>
      <c r="J3725" s="228"/>
      <c r="K3725" s="227"/>
      <c r="L3725" s="227"/>
      <c r="M3725" s="229"/>
      <c r="N3725" s="581"/>
      <c r="O3725" s="227"/>
      <c r="P3725" s="581"/>
      <c r="Q3725" s="227"/>
      <c r="R3725" s="227"/>
      <c r="S3725" s="227"/>
      <c r="T3725" s="227"/>
      <c r="U3725" s="227"/>
      <c r="V3725" s="227"/>
      <c r="W3725" s="227"/>
      <c r="X3725" s="227"/>
      <c r="Y3725" s="227"/>
      <c r="Z3725" s="227"/>
      <c r="AA3725" s="227"/>
      <c r="AB3725" s="227"/>
      <c r="AC3725" s="227"/>
    </row>
    <row r="3726" spans="2:29">
      <c r="B3726" s="66" t="e">
        <f>LEFT(VLOOKUP(K3726,'TCon08 al 2019-02-26'!$A$1:$H$68,6,0),6)</f>
        <v>#N/A</v>
      </c>
      <c r="C3726" s="66" t="e">
        <f t="shared" si="249"/>
        <v>#N/A</v>
      </c>
      <c r="D3726" s="66" t="e">
        <f>VLOOKUP(K3726,'TCon08 al 2019-02-26'!$A$1:$H$68,8,0)</f>
        <v>#N/A</v>
      </c>
      <c r="E3726" s="221">
        <f t="shared" si="250"/>
        <v>1900</v>
      </c>
      <c r="F3726" s="66">
        <f t="shared" si="251"/>
        <v>0</v>
      </c>
      <c r="G3726" s="10" t="str">
        <f t="shared" si="252"/>
        <v>19000</v>
      </c>
      <c r="H3726" s="227"/>
      <c r="I3726" s="227"/>
      <c r="J3726" s="228"/>
      <c r="K3726" s="227"/>
      <c r="L3726" s="227"/>
      <c r="M3726" s="229"/>
      <c r="N3726" s="581"/>
      <c r="O3726" s="227"/>
      <c r="P3726" s="581"/>
      <c r="Q3726" s="227"/>
      <c r="R3726" s="227"/>
      <c r="S3726" s="227"/>
      <c r="T3726" s="227"/>
      <c r="U3726" s="227"/>
      <c r="V3726" s="227"/>
      <c r="W3726" s="227"/>
      <c r="X3726" s="227"/>
      <c r="Y3726" s="227"/>
      <c r="Z3726" s="227"/>
      <c r="AA3726" s="227"/>
      <c r="AB3726" s="227"/>
      <c r="AC3726" s="227"/>
    </row>
    <row r="3727" spans="2:29">
      <c r="B3727" s="66" t="e">
        <f>LEFT(VLOOKUP(K3727,'TCon08 al 2019-02-26'!$A$1:$H$68,6,0),6)</f>
        <v>#N/A</v>
      </c>
      <c r="C3727" s="66" t="e">
        <f t="shared" si="249"/>
        <v>#N/A</v>
      </c>
      <c r="D3727" s="66" t="e">
        <f>VLOOKUP(K3727,'TCon08 al 2019-02-26'!$A$1:$H$68,8,0)</f>
        <v>#N/A</v>
      </c>
      <c r="E3727" s="221">
        <f t="shared" si="250"/>
        <v>1900</v>
      </c>
      <c r="F3727" s="66">
        <f t="shared" si="251"/>
        <v>0</v>
      </c>
      <c r="G3727" s="10" t="str">
        <f t="shared" si="252"/>
        <v>19000</v>
      </c>
      <c r="H3727" s="227"/>
      <c r="I3727" s="227"/>
      <c r="J3727" s="228"/>
      <c r="K3727" s="227"/>
      <c r="L3727" s="227"/>
      <c r="M3727" s="229"/>
      <c r="N3727" s="581"/>
      <c r="O3727" s="227"/>
      <c r="P3727" s="581"/>
      <c r="Q3727" s="227"/>
      <c r="R3727" s="227"/>
      <c r="S3727" s="227"/>
      <c r="T3727" s="227"/>
      <c r="U3727" s="227"/>
      <c r="V3727" s="227"/>
      <c r="W3727" s="227"/>
      <c r="X3727" s="227"/>
      <c r="Y3727" s="227"/>
      <c r="Z3727" s="227"/>
      <c r="AA3727" s="227"/>
      <c r="AB3727" s="227"/>
      <c r="AC3727" s="227"/>
    </row>
    <row r="3728" spans="2:29">
      <c r="B3728" s="66" t="e">
        <f>LEFT(VLOOKUP(K3728,'TCon08 al 2019-02-26'!$A$1:$H$68,6,0),6)</f>
        <v>#N/A</v>
      </c>
      <c r="C3728" s="66" t="e">
        <f t="shared" si="249"/>
        <v>#N/A</v>
      </c>
      <c r="D3728" s="66" t="e">
        <f>VLOOKUP(K3728,'TCon08 al 2019-02-26'!$A$1:$H$68,8,0)</f>
        <v>#N/A</v>
      </c>
      <c r="E3728" s="221">
        <f t="shared" si="250"/>
        <v>1900</v>
      </c>
      <c r="F3728" s="66">
        <f t="shared" si="251"/>
        <v>0</v>
      </c>
      <c r="G3728" s="10" t="str">
        <f t="shared" si="252"/>
        <v>19000</v>
      </c>
      <c r="H3728" s="227"/>
      <c r="I3728" s="227"/>
      <c r="J3728" s="228"/>
      <c r="K3728" s="227"/>
      <c r="L3728" s="227"/>
      <c r="M3728" s="229"/>
      <c r="N3728" s="581"/>
      <c r="O3728" s="227"/>
      <c r="P3728" s="581"/>
      <c r="Q3728" s="227"/>
      <c r="R3728" s="227"/>
      <c r="S3728" s="227"/>
      <c r="T3728" s="227"/>
      <c r="U3728" s="227"/>
      <c r="V3728" s="227"/>
      <c r="W3728" s="227"/>
      <c r="X3728" s="227"/>
      <c r="Y3728" s="227"/>
      <c r="Z3728" s="227"/>
      <c r="AA3728" s="227"/>
      <c r="AB3728" s="227"/>
      <c r="AC3728" s="227"/>
    </row>
    <row r="3729" spans="2:29">
      <c r="B3729" s="66" t="e">
        <f>LEFT(VLOOKUP(K3729,'TCon08 al 2019-02-26'!$A$1:$H$68,6,0),6)</f>
        <v>#N/A</v>
      </c>
      <c r="C3729" s="66" t="e">
        <f t="shared" si="249"/>
        <v>#N/A</v>
      </c>
      <c r="D3729" s="66" t="e">
        <f>VLOOKUP(K3729,'TCon08 al 2019-02-26'!$A$1:$H$68,8,0)</f>
        <v>#N/A</v>
      </c>
      <c r="E3729" s="221">
        <f t="shared" si="250"/>
        <v>1900</v>
      </c>
      <c r="F3729" s="66">
        <f t="shared" si="251"/>
        <v>0</v>
      </c>
      <c r="G3729" s="10" t="str">
        <f t="shared" si="252"/>
        <v>19000</v>
      </c>
      <c r="H3729" s="227"/>
      <c r="I3729" s="227"/>
      <c r="J3729" s="228"/>
      <c r="K3729" s="227"/>
      <c r="L3729" s="227"/>
      <c r="M3729" s="229"/>
      <c r="N3729" s="581"/>
      <c r="O3729" s="227"/>
      <c r="P3729" s="581"/>
      <c r="Q3729" s="227"/>
      <c r="R3729" s="227"/>
      <c r="S3729" s="227"/>
      <c r="T3729" s="227"/>
      <c r="U3729" s="227"/>
      <c r="V3729" s="227"/>
      <c r="W3729" s="227"/>
      <c r="X3729" s="227"/>
      <c r="Y3729" s="227"/>
      <c r="Z3729" s="227"/>
      <c r="AA3729" s="227"/>
      <c r="AB3729" s="227"/>
      <c r="AC3729" s="227"/>
    </row>
    <row r="3730" spans="2:29">
      <c r="B3730" s="66" t="e">
        <f>LEFT(VLOOKUP(K3730,'TCon08 al 2019-02-26'!$A$1:$H$68,6,0),6)</f>
        <v>#N/A</v>
      </c>
      <c r="C3730" s="66" t="e">
        <f t="shared" si="249"/>
        <v>#N/A</v>
      </c>
      <c r="D3730" s="66" t="e">
        <f>VLOOKUP(K3730,'TCon08 al 2019-02-26'!$A$1:$H$68,8,0)</f>
        <v>#N/A</v>
      </c>
      <c r="E3730" s="221">
        <f t="shared" si="250"/>
        <v>1900</v>
      </c>
      <c r="F3730" s="66">
        <f t="shared" si="251"/>
        <v>0</v>
      </c>
      <c r="G3730" s="10" t="str">
        <f t="shared" si="252"/>
        <v>19000</v>
      </c>
      <c r="H3730" s="227"/>
      <c r="I3730" s="227"/>
      <c r="J3730" s="228"/>
      <c r="K3730" s="227"/>
      <c r="L3730" s="227"/>
      <c r="M3730" s="229"/>
      <c r="N3730" s="581"/>
      <c r="O3730" s="227"/>
      <c r="P3730" s="581"/>
      <c r="Q3730" s="227"/>
      <c r="R3730" s="227"/>
      <c r="S3730" s="227"/>
      <c r="T3730" s="227"/>
      <c r="U3730" s="227"/>
      <c r="V3730" s="227"/>
      <c r="W3730" s="227"/>
      <c r="X3730" s="227"/>
      <c r="Y3730" s="227"/>
      <c r="Z3730" s="227"/>
      <c r="AA3730" s="227"/>
      <c r="AB3730" s="227"/>
      <c r="AC3730" s="227"/>
    </row>
    <row r="3731" spans="2:29">
      <c r="B3731" s="66" t="e">
        <f>LEFT(VLOOKUP(K3731,'TCon08 al 2019-02-26'!$A$1:$H$68,6,0),6)</f>
        <v>#N/A</v>
      </c>
      <c r="C3731" s="66" t="e">
        <f t="shared" si="249"/>
        <v>#N/A</v>
      </c>
      <c r="D3731" s="66" t="e">
        <f>VLOOKUP(K3731,'TCon08 al 2019-02-26'!$A$1:$H$68,8,0)</f>
        <v>#N/A</v>
      </c>
      <c r="E3731" s="221">
        <f t="shared" si="250"/>
        <v>1900</v>
      </c>
      <c r="F3731" s="66">
        <f t="shared" si="251"/>
        <v>0</v>
      </c>
      <c r="G3731" s="10" t="str">
        <f t="shared" si="252"/>
        <v>19000</v>
      </c>
      <c r="H3731" s="227"/>
      <c r="I3731" s="227"/>
      <c r="J3731" s="228"/>
      <c r="K3731" s="227"/>
      <c r="L3731" s="227"/>
      <c r="M3731" s="229"/>
      <c r="N3731" s="581"/>
      <c r="O3731" s="227"/>
      <c r="P3731" s="581"/>
      <c r="Q3731" s="227"/>
      <c r="R3731" s="227"/>
      <c r="S3731" s="227"/>
      <c r="T3731" s="227"/>
      <c r="U3731" s="227"/>
      <c r="V3731" s="227"/>
      <c r="W3731" s="227"/>
      <c r="X3731" s="227"/>
      <c r="Y3731" s="227"/>
      <c r="Z3731" s="227"/>
      <c r="AA3731" s="227"/>
      <c r="AB3731" s="227"/>
      <c r="AC3731" s="227"/>
    </row>
    <row r="3732" spans="2:29">
      <c r="B3732" s="66" t="e">
        <f>LEFT(VLOOKUP(K3732,'TCon08 al 2019-02-26'!$A$1:$H$68,6,0),6)</f>
        <v>#N/A</v>
      </c>
      <c r="C3732" s="66" t="e">
        <f t="shared" si="249"/>
        <v>#N/A</v>
      </c>
      <c r="D3732" s="66" t="e">
        <f>VLOOKUP(K3732,'TCon08 al 2019-02-26'!$A$1:$H$68,8,0)</f>
        <v>#N/A</v>
      </c>
      <c r="E3732" s="221">
        <f t="shared" si="250"/>
        <v>1900</v>
      </c>
      <c r="F3732" s="66">
        <f t="shared" si="251"/>
        <v>0</v>
      </c>
      <c r="G3732" s="10" t="str">
        <f t="shared" si="252"/>
        <v>19000</v>
      </c>
      <c r="H3732" s="227"/>
      <c r="I3732" s="227"/>
      <c r="J3732" s="228"/>
      <c r="K3732" s="227"/>
      <c r="L3732" s="227"/>
      <c r="M3732" s="229"/>
      <c r="N3732" s="581"/>
      <c r="O3732" s="227"/>
      <c r="P3732" s="581"/>
      <c r="Q3732" s="227"/>
      <c r="R3732" s="227"/>
      <c r="S3732" s="227"/>
      <c r="T3732" s="227"/>
      <c r="U3732" s="227"/>
      <c r="V3732" s="227"/>
      <c r="W3732" s="227"/>
      <c r="X3732" s="227"/>
      <c r="Y3732" s="227"/>
      <c r="Z3732" s="227"/>
      <c r="AA3732" s="227"/>
      <c r="AB3732" s="227"/>
      <c r="AC3732" s="227"/>
    </row>
    <row r="3733" spans="2:29">
      <c r="B3733" s="66" t="e">
        <f>LEFT(VLOOKUP(K3733,'TCon08 al 2019-02-26'!$A$1:$H$68,6,0),6)</f>
        <v>#N/A</v>
      </c>
      <c r="C3733" s="66" t="e">
        <f t="shared" ref="C3733:C3796" si="253">CONCATENATE(MID(B3733,1,1),".",MID(B3733,2,1),".",MID(B3733,3,2),".",MID(B3733,5,2))</f>
        <v>#N/A</v>
      </c>
      <c r="D3733" s="66" t="e">
        <f>VLOOKUP(K3733,'TCon08 al 2019-02-26'!$A$1:$H$68,8,0)</f>
        <v>#N/A</v>
      </c>
      <c r="E3733" s="221">
        <f t="shared" ref="E3733:E3796" si="254">YEAR(J3733)</f>
        <v>1900</v>
      </c>
      <c r="F3733" s="66">
        <f t="shared" si="251"/>
        <v>0</v>
      </c>
      <c r="G3733" s="10" t="str">
        <f t="shared" si="252"/>
        <v>19000</v>
      </c>
      <c r="H3733" s="227"/>
      <c r="I3733" s="227"/>
      <c r="J3733" s="228"/>
      <c r="K3733" s="227"/>
      <c r="L3733" s="227"/>
      <c r="M3733" s="229"/>
      <c r="N3733" s="581"/>
      <c r="O3733" s="227"/>
      <c r="P3733" s="581"/>
      <c r="Q3733" s="227"/>
      <c r="R3733" s="227"/>
      <c r="S3733" s="227"/>
      <c r="T3733" s="227"/>
      <c r="U3733" s="227"/>
      <c r="V3733" s="227"/>
      <c r="W3733" s="227"/>
      <c r="X3733" s="227"/>
      <c r="Y3733" s="227"/>
      <c r="Z3733" s="227"/>
      <c r="AA3733" s="227"/>
      <c r="AB3733" s="227"/>
      <c r="AC3733" s="227"/>
    </row>
    <row r="3734" spans="2:29">
      <c r="B3734" s="66" t="e">
        <f>LEFT(VLOOKUP(K3734,'TCon08 al 2019-02-26'!$A$1:$H$68,6,0),6)</f>
        <v>#N/A</v>
      </c>
      <c r="C3734" s="66" t="e">
        <f t="shared" si="253"/>
        <v>#N/A</v>
      </c>
      <c r="D3734" s="66" t="e">
        <f>VLOOKUP(K3734,'TCon08 al 2019-02-26'!$A$1:$H$68,8,0)</f>
        <v>#N/A</v>
      </c>
      <c r="E3734" s="221">
        <f t="shared" si="254"/>
        <v>1900</v>
      </c>
      <c r="F3734" s="66">
        <f t="shared" si="251"/>
        <v>0</v>
      </c>
      <c r="G3734" s="10" t="str">
        <f t="shared" si="252"/>
        <v>19000</v>
      </c>
      <c r="H3734" s="227"/>
      <c r="I3734" s="227"/>
      <c r="J3734" s="228"/>
      <c r="K3734" s="227"/>
      <c r="L3734" s="227"/>
      <c r="M3734" s="229"/>
      <c r="N3734" s="581"/>
      <c r="O3734" s="227"/>
      <c r="P3734" s="581"/>
      <c r="Q3734" s="227"/>
      <c r="R3734" s="227"/>
      <c r="S3734" s="227"/>
      <c r="T3734" s="227"/>
      <c r="U3734" s="227"/>
      <c r="V3734" s="227"/>
      <c r="W3734" s="227"/>
      <c r="X3734" s="227"/>
      <c r="Y3734" s="227"/>
      <c r="Z3734" s="227"/>
      <c r="AA3734" s="227"/>
      <c r="AB3734" s="227"/>
      <c r="AC3734" s="227"/>
    </row>
    <row r="3735" spans="2:29">
      <c r="B3735" s="66" t="e">
        <f>LEFT(VLOOKUP(K3735,'TCon08 al 2019-02-26'!$A$1:$H$68,6,0),6)</f>
        <v>#N/A</v>
      </c>
      <c r="C3735" s="66" t="e">
        <f t="shared" si="253"/>
        <v>#N/A</v>
      </c>
      <c r="D3735" s="66" t="e">
        <f>VLOOKUP(K3735,'TCon08 al 2019-02-26'!$A$1:$H$68,8,0)</f>
        <v>#N/A</v>
      </c>
      <c r="E3735" s="221">
        <f t="shared" si="254"/>
        <v>1900</v>
      </c>
      <c r="F3735" s="66">
        <f t="shared" si="251"/>
        <v>0</v>
      </c>
      <c r="G3735" s="10" t="str">
        <f t="shared" si="252"/>
        <v>19000</v>
      </c>
      <c r="H3735" s="227"/>
      <c r="I3735" s="227"/>
      <c r="J3735" s="228"/>
      <c r="K3735" s="227"/>
      <c r="L3735" s="227"/>
      <c r="M3735" s="229"/>
      <c r="N3735" s="581"/>
      <c r="O3735" s="227"/>
      <c r="P3735" s="581"/>
      <c r="Q3735" s="227"/>
      <c r="R3735" s="227"/>
      <c r="S3735" s="227"/>
      <c r="T3735" s="227"/>
      <c r="U3735" s="227"/>
      <c r="V3735" s="227"/>
      <c r="W3735" s="227"/>
      <c r="X3735" s="227"/>
      <c r="Y3735" s="227"/>
      <c r="Z3735" s="227"/>
      <c r="AA3735" s="227"/>
      <c r="AB3735" s="227"/>
      <c r="AC3735" s="227"/>
    </row>
    <row r="3736" spans="2:29">
      <c r="B3736" s="66" t="e">
        <f>LEFT(VLOOKUP(K3736,'TCon08 al 2019-02-26'!$A$1:$H$68,6,0),6)</f>
        <v>#N/A</v>
      </c>
      <c r="C3736" s="66" t="e">
        <f t="shared" si="253"/>
        <v>#N/A</v>
      </c>
      <c r="D3736" s="66" t="e">
        <f>VLOOKUP(K3736,'TCon08 al 2019-02-26'!$A$1:$H$68,8,0)</f>
        <v>#N/A</v>
      </c>
      <c r="E3736" s="221">
        <f t="shared" si="254"/>
        <v>1900</v>
      </c>
      <c r="F3736" s="66">
        <f t="shared" si="251"/>
        <v>0</v>
      </c>
      <c r="G3736" s="10" t="str">
        <f t="shared" si="252"/>
        <v>19000</v>
      </c>
      <c r="H3736" s="227"/>
      <c r="I3736" s="227"/>
      <c r="J3736" s="228"/>
      <c r="K3736" s="227"/>
      <c r="L3736" s="227"/>
      <c r="M3736" s="229"/>
      <c r="N3736" s="581"/>
      <c r="O3736" s="227"/>
      <c r="P3736" s="581"/>
      <c r="Q3736" s="227"/>
      <c r="R3736" s="227"/>
      <c r="S3736" s="227"/>
      <c r="T3736" s="227"/>
      <c r="U3736" s="227"/>
      <c r="V3736" s="227"/>
      <c r="W3736" s="227"/>
      <c r="X3736" s="227"/>
      <c r="Y3736" s="227"/>
      <c r="Z3736" s="227"/>
      <c r="AA3736" s="227"/>
      <c r="AB3736" s="227"/>
      <c r="AC3736" s="227"/>
    </row>
    <row r="3737" spans="2:29">
      <c r="B3737" s="66" t="e">
        <f>LEFT(VLOOKUP(K3737,'TCon08 al 2019-02-26'!$A$1:$H$68,6,0),6)</f>
        <v>#N/A</v>
      </c>
      <c r="C3737" s="66" t="e">
        <f t="shared" si="253"/>
        <v>#N/A</v>
      </c>
      <c r="D3737" s="66" t="e">
        <f>VLOOKUP(K3737,'TCon08 al 2019-02-26'!$A$1:$H$68,8,0)</f>
        <v>#N/A</v>
      </c>
      <c r="E3737" s="221">
        <f t="shared" si="254"/>
        <v>1900</v>
      </c>
      <c r="F3737" s="66">
        <f t="shared" si="251"/>
        <v>0</v>
      </c>
      <c r="G3737" s="10" t="str">
        <f t="shared" si="252"/>
        <v>19000</v>
      </c>
      <c r="H3737" s="227"/>
      <c r="I3737" s="227"/>
      <c r="J3737" s="228"/>
      <c r="K3737" s="227"/>
      <c r="L3737" s="227"/>
      <c r="M3737" s="229"/>
      <c r="N3737" s="581"/>
      <c r="O3737" s="227"/>
      <c r="P3737" s="581"/>
      <c r="Q3737" s="227"/>
      <c r="R3737" s="227"/>
      <c r="S3737" s="227"/>
      <c r="T3737" s="227"/>
      <c r="U3737" s="227"/>
      <c r="V3737" s="227"/>
      <c r="W3737" s="227"/>
      <c r="X3737" s="227"/>
      <c r="Y3737" s="227"/>
      <c r="Z3737" s="227"/>
      <c r="AA3737" s="227"/>
      <c r="AB3737" s="227"/>
      <c r="AC3737" s="227"/>
    </row>
    <row r="3738" spans="2:29">
      <c r="B3738" s="66" t="e">
        <f>LEFT(VLOOKUP(K3738,'TCon08 al 2019-02-26'!$A$1:$H$68,6,0),6)</f>
        <v>#N/A</v>
      </c>
      <c r="C3738" s="66" t="e">
        <f t="shared" si="253"/>
        <v>#N/A</v>
      </c>
      <c r="D3738" s="66" t="e">
        <f>VLOOKUP(K3738,'TCon08 al 2019-02-26'!$A$1:$H$68,8,0)</f>
        <v>#N/A</v>
      </c>
      <c r="E3738" s="221">
        <f t="shared" si="254"/>
        <v>1900</v>
      </c>
      <c r="F3738" s="66">
        <f t="shared" si="251"/>
        <v>0</v>
      </c>
      <c r="G3738" s="10" t="str">
        <f t="shared" si="252"/>
        <v>19000</v>
      </c>
      <c r="H3738" s="227"/>
      <c r="I3738" s="227"/>
      <c r="J3738" s="228"/>
      <c r="K3738" s="227"/>
      <c r="L3738" s="227"/>
      <c r="M3738" s="229"/>
      <c r="N3738" s="581"/>
      <c r="O3738" s="227"/>
      <c r="P3738" s="581"/>
      <c r="Q3738" s="227"/>
      <c r="R3738" s="227"/>
      <c r="S3738" s="227"/>
      <c r="T3738" s="227"/>
      <c r="U3738" s="227"/>
      <c r="V3738" s="227"/>
      <c r="W3738" s="227"/>
      <c r="X3738" s="227"/>
      <c r="Y3738" s="227"/>
      <c r="Z3738" s="227"/>
      <c r="AA3738" s="227"/>
      <c r="AB3738" s="227"/>
      <c r="AC3738" s="227"/>
    </row>
    <row r="3739" spans="2:29">
      <c r="B3739" s="66" t="e">
        <f>LEFT(VLOOKUP(K3739,'TCon08 al 2019-02-26'!$A$1:$H$68,6,0),6)</f>
        <v>#N/A</v>
      </c>
      <c r="C3739" s="66" t="e">
        <f t="shared" si="253"/>
        <v>#N/A</v>
      </c>
      <c r="D3739" s="66" t="e">
        <f>VLOOKUP(K3739,'TCon08 al 2019-02-26'!$A$1:$H$68,8,0)</f>
        <v>#N/A</v>
      </c>
      <c r="E3739" s="221">
        <f t="shared" si="254"/>
        <v>1900</v>
      </c>
      <c r="F3739" s="66">
        <f t="shared" si="251"/>
        <v>0</v>
      </c>
      <c r="G3739" s="10" t="str">
        <f t="shared" si="252"/>
        <v>19000</v>
      </c>
      <c r="H3739" s="227"/>
      <c r="I3739" s="227"/>
      <c r="J3739" s="228"/>
      <c r="K3739" s="227"/>
      <c r="L3739" s="227"/>
      <c r="M3739" s="229"/>
      <c r="N3739" s="581"/>
      <c r="O3739" s="227"/>
      <c r="P3739" s="581"/>
      <c r="Q3739" s="227"/>
      <c r="R3739" s="227"/>
      <c r="S3739" s="227"/>
      <c r="T3739" s="227"/>
      <c r="U3739" s="227"/>
      <c r="V3739" s="227"/>
      <c r="W3739" s="227"/>
      <c r="X3739" s="227"/>
      <c r="Y3739" s="227"/>
      <c r="Z3739" s="227"/>
      <c r="AA3739" s="227"/>
      <c r="AB3739" s="227"/>
      <c r="AC3739" s="227"/>
    </row>
    <row r="3740" spans="2:29">
      <c r="B3740" s="66" t="e">
        <f>LEFT(VLOOKUP(K3740,'TCon08 al 2019-02-26'!$A$1:$H$68,6,0),6)</f>
        <v>#N/A</v>
      </c>
      <c r="C3740" s="66" t="e">
        <f t="shared" si="253"/>
        <v>#N/A</v>
      </c>
      <c r="D3740" s="66" t="e">
        <f>VLOOKUP(K3740,'TCon08 al 2019-02-26'!$A$1:$H$68,8,0)</f>
        <v>#N/A</v>
      </c>
      <c r="E3740" s="221">
        <f t="shared" si="254"/>
        <v>1900</v>
      </c>
      <c r="F3740" s="66">
        <f t="shared" si="251"/>
        <v>0</v>
      </c>
      <c r="G3740" s="10" t="str">
        <f t="shared" si="252"/>
        <v>19000</v>
      </c>
      <c r="H3740" s="227"/>
      <c r="I3740" s="227"/>
      <c r="J3740" s="228"/>
      <c r="K3740" s="227"/>
      <c r="L3740" s="227"/>
      <c r="M3740" s="229"/>
      <c r="N3740" s="581"/>
      <c r="O3740" s="227"/>
      <c r="P3740" s="581"/>
      <c r="Q3740" s="227"/>
      <c r="R3740" s="227"/>
      <c r="S3740" s="227"/>
      <c r="T3740" s="227"/>
      <c r="U3740" s="227"/>
      <c r="V3740" s="227"/>
      <c r="W3740" s="227"/>
      <c r="X3740" s="227"/>
      <c r="Y3740" s="227"/>
      <c r="Z3740" s="227"/>
      <c r="AA3740" s="227"/>
      <c r="AB3740" s="227"/>
      <c r="AC3740" s="227"/>
    </row>
    <row r="3741" spans="2:29">
      <c r="B3741" s="66" t="e">
        <f>LEFT(VLOOKUP(K3741,'TCon08 al 2019-02-26'!$A$1:$H$68,6,0),6)</f>
        <v>#N/A</v>
      </c>
      <c r="C3741" s="66" t="e">
        <f t="shared" si="253"/>
        <v>#N/A</v>
      </c>
      <c r="D3741" s="66" t="e">
        <f>VLOOKUP(K3741,'TCon08 al 2019-02-26'!$A$1:$H$68,8,0)</f>
        <v>#N/A</v>
      </c>
      <c r="E3741" s="221">
        <f t="shared" si="254"/>
        <v>1900</v>
      </c>
      <c r="F3741" s="66">
        <f t="shared" si="251"/>
        <v>0</v>
      </c>
      <c r="G3741" s="10" t="str">
        <f t="shared" si="252"/>
        <v>19000</v>
      </c>
      <c r="H3741" s="227"/>
      <c r="I3741" s="227"/>
      <c r="J3741" s="228"/>
      <c r="K3741" s="227"/>
      <c r="L3741" s="227"/>
      <c r="M3741" s="229"/>
      <c r="N3741" s="581"/>
      <c r="O3741" s="227"/>
      <c r="P3741" s="581"/>
      <c r="Q3741" s="227"/>
      <c r="R3741" s="227"/>
      <c r="S3741" s="227"/>
      <c r="T3741" s="227"/>
      <c r="U3741" s="227"/>
      <c r="V3741" s="227"/>
      <c r="W3741" s="227"/>
      <c r="X3741" s="227"/>
      <c r="Y3741" s="227"/>
      <c r="Z3741" s="227"/>
      <c r="AA3741" s="227"/>
      <c r="AB3741" s="227"/>
      <c r="AC3741" s="227"/>
    </row>
    <row r="3742" spans="2:29">
      <c r="B3742" s="66" t="e">
        <f>LEFT(VLOOKUP(K3742,'TCon08 al 2019-02-26'!$A$1:$H$68,6,0),6)</f>
        <v>#N/A</v>
      </c>
      <c r="C3742" s="66" t="e">
        <f t="shared" si="253"/>
        <v>#N/A</v>
      </c>
      <c r="D3742" s="66" t="e">
        <f>VLOOKUP(K3742,'TCon08 al 2019-02-26'!$A$1:$H$68,8,0)</f>
        <v>#N/A</v>
      </c>
      <c r="E3742" s="221">
        <f t="shared" si="254"/>
        <v>1900</v>
      </c>
      <c r="F3742" s="66">
        <f t="shared" si="251"/>
        <v>0</v>
      </c>
      <c r="G3742" s="10" t="str">
        <f t="shared" si="252"/>
        <v>19000</v>
      </c>
      <c r="H3742" s="227"/>
      <c r="I3742" s="227"/>
      <c r="J3742" s="228"/>
      <c r="K3742" s="227"/>
      <c r="L3742" s="227"/>
      <c r="M3742" s="229"/>
      <c r="N3742" s="581"/>
      <c r="O3742" s="227"/>
      <c r="P3742" s="581"/>
      <c r="Q3742" s="227"/>
      <c r="R3742" s="227"/>
      <c r="S3742" s="227"/>
      <c r="T3742" s="227"/>
      <c r="U3742" s="227"/>
      <c r="V3742" s="227"/>
      <c r="W3742" s="227"/>
      <c r="X3742" s="227"/>
      <c r="Y3742" s="227"/>
      <c r="Z3742" s="227"/>
      <c r="AA3742" s="227"/>
      <c r="AB3742" s="227"/>
      <c r="AC3742" s="227"/>
    </row>
    <row r="3743" spans="2:29">
      <c r="B3743" s="66" t="e">
        <f>LEFT(VLOOKUP(K3743,'TCon08 al 2019-02-26'!$A$1:$H$68,6,0),6)</f>
        <v>#N/A</v>
      </c>
      <c r="C3743" s="66" t="e">
        <f t="shared" si="253"/>
        <v>#N/A</v>
      </c>
      <c r="D3743" s="66" t="e">
        <f>VLOOKUP(K3743,'TCon08 al 2019-02-26'!$A$1:$H$68,8,0)</f>
        <v>#N/A</v>
      </c>
      <c r="E3743" s="221">
        <f t="shared" si="254"/>
        <v>1900</v>
      </c>
      <c r="F3743" s="66">
        <f t="shared" si="251"/>
        <v>0</v>
      </c>
      <c r="G3743" s="10" t="str">
        <f t="shared" si="252"/>
        <v>19000</v>
      </c>
      <c r="H3743" s="227"/>
      <c r="I3743" s="227"/>
      <c r="J3743" s="228"/>
      <c r="K3743" s="227"/>
      <c r="L3743" s="227"/>
      <c r="M3743" s="229"/>
      <c r="N3743" s="581"/>
      <c r="O3743" s="227"/>
      <c r="P3743" s="581"/>
      <c r="Q3743" s="227"/>
      <c r="R3743" s="227"/>
      <c r="S3743" s="227"/>
      <c r="T3743" s="227"/>
      <c r="U3743" s="227"/>
      <c r="V3743" s="227"/>
      <c r="W3743" s="227"/>
      <c r="X3743" s="227"/>
      <c r="Y3743" s="227"/>
      <c r="Z3743" s="227"/>
      <c r="AA3743" s="227"/>
      <c r="AB3743" s="227"/>
      <c r="AC3743" s="227"/>
    </row>
    <row r="3744" spans="2:29">
      <c r="B3744" s="66" t="e">
        <f>LEFT(VLOOKUP(K3744,'TCon08 al 2019-02-26'!$A$1:$H$68,6,0),6)</f>
        <v>#N/A</v>
      </c>
      <c r="C3744" s="66" t="e">
        <f t="shared" si="253"/>
        <v>#N/A</v>
      </c>
      <c r="D3744" s="66" t="e">
        <f>VLOOKUP(K3744,'TCon08 al 2019-02-26'!$A$1:$H$68,8,0)</f>
        <v>#N/A</v>
      </c>
      <c r="E3744" s="221">
        <f t="shared" si="254"/>
        <v>1900</v>
      </c>
      <c r="F3744" s="66">
        <f t="shared" si="251"/>
        <v>0</v>
      </c>
      <c r="G3744" s="10" t="str">
        <f t="shared" si="252"/>
        <v>19000</v>
      </c>
      <c r="H3744" s="227"/>
      <c r="I3744" s="227"/>
      <c r="J3744" s="228"/>
      <c r="K3744" s="227"/>
      <c r="L3744" s="227"/>
      <c r="M3744" s="229"/>
      <c r="N3744" s="581"/>
      <c r="O3744" s="227"/>
      <c r="P3744" s="581"/>
      <c r="Q3744" s="227"/>
      <c r="R3744" s="227"/>
      <c r="S3744" s="227"/>
      <c r="T3744" s="227"/>
      <c r="U3744" s="227"/>
      <c r="V3744" s="227"/>
      <c r="W3744" s="227"/>
      <c r="X3744" s="227"/>
      <c r="Y3744" s="227"/>
      <c r="Z3744" s="227"/>
      <c r="AA3744" s="227"/>
      <c r="AB3744" s="227"/>
      <c r="AC3744" s="227"/>
    </row>
    <row r="3745" spans="2:29">
      <c r="B3745" s="66" t="e">
        <f>LEFT(VLOOKUP(K3745,'TCon08 al 2019-02-26'!$A$1:$H$68,6,0),6)</f>
        <v>#N/A</v>
      </c>
      <c r="C3745" s="66" t="e">
        <f t="shared" si="253"/>
        <v>#N/A</v>
      </c>
      <c r="D3745" s="66" t="e">
        <f>VLOOKUP(K3745,'TCon08 al 2019-02-26'!$A$1:$H$68,8,0)</f>
        <v>#N/A</v>
      </c>
      <c r="E3745" s="221">
        <f t="shared" si="254"/>
        <v>1900</v>
      </c>
      <c r="F3745" s="66">
        <f t="shared" si="251"/>
        <v>0</v>
      </c>
      <c r="G3745" s="10" t="str">
        <f t="shared" si="252"/>
        <v>19000</v>
      </c>
      <c r="H3745" s="227"/>
      <c r="I3745" s="227"/>
      <c r="J3745" s="228"/>
      <c r="K3745" s="227"/>
      <c r="L3745" s="227"/>
      <c r="M3745" s="229"/>
      <c r="N3745" s="581"/>
      <c r="O3745" s="227"/>
      <c r="P3745" s="581"/>
      <c r="Q3745" s="227"/>
      <c r="R3745" s="227"/>
      <c r="S3745" s="227"/>
      <c r="T3745" s="227"/>
      <c r="U3745" s="227"/>
      <c r="V3745" s="227"/>
      <c r="W3745" s="227"/>
      <c r="X3745" s="227"/>
      <c r="Y3745" s="227"/>
      <c r="Z3745" s="227"/>
      <c r="AA3745" s="227"/>
      <c r="AB3745" s="227"/>
      <c r="AC3745" s="227"/>
    </row>
    <row r="3746" spans="2:29">
      <c r="B3746" s="66" t="e">
        <f>LEFT(VLOOKUP(K3746,'TCon08 al 2019-02-26'!$A$1:$H$68,6,0),6)</f>
        <v>#N/A</v>
      </c>
      <c r="C3746" s="66" t="e">
        <f t="shared" si="253"/>
        <v>#N/A</v>
      </c>
      <c r="D3746" s="66" t="e">
        <f>VLOOKUP(K3746,'TCon08 al 2019-02-26'!$A$1:$H$68,8,0)</f>
        <v>#N/A</v>
      </c>
      <c r="E3746" s="221">
        <f t="shared" si="254"/>
        <v>1900</v>
      </c>
      <c r="F3746" s="66">
        <f t="shared" si="251"/>
        <v>0</v>
      </c>
      <c r="G3746" s="10" t="str">
        <f t="shared" si="252"/>
        <v>19000</v>
      </c>
      <c r="H3746" s="227"/>
      <c r="I3746" s="227"/>
      <c r="J3746" s="228"/>
      <c r="K3746" s="227"/>
      <c r="L3746" s="227"/>
      <c r="M3746" s="229"/>
      <c r="N3746" s="581"/>
      <c r="O3746" s="227"/>
      <c r="P3746" s="581"/>
      <c r="Q3746" s="227"/>
      <c r="R3746" s="227"/>
      <c r="S3746" s="227"/>
      <c r="T3746" s="227"/>
      <c r="U3746" s="227"/>
      <c r="V3746" s="227"/>
      <c r="W3746" s="227"/>
      <c r="X3746" s="227"/>
      <c r="Y3746" s="227"/>
      <c r="Z3746" s="227"/>
      <c r="AA3746" s="227"/>
      <c r="AB3746" s="227"/>
      <c r="AC3746" s="227"/>
    </row>
    <row r="3747" spans="2:29">
      <c r="B3747" s="66" t="e">
        <f>LEFT(VLOOKUP(K3747,'TCon08 al 2019-02-26'!$A$1:$H$68,6,0),6)</f>
        <v>#N/A</v>
      </c>
      <c r="C3747" s="66" t="e">
        <f t="shared" si="253"/>
        <v>#N/A</v>
      </c>
      <c r="D3747" s="66" t="e">
        <f>VLOOKUP(K3747,'TCon08 al 2019-02-26'!$A$1:$H$68,8,0)</f>
        <v>#N/A</v>
      </c>
      <c r="E3747" s="221">
        <f t="shared" si="254"/>
        <v>1900</v>
      </c>
      <c r="F3747" s="66">
        <f t="shared" si="251"/>
        <v>0</v>
      </c>
      <c r="G3747" s="10" t="str">
        <f t="shared" si="252"/>
        <v>19000</v>
      </c>
      <c r="H3747" s="227"/>
      <c r="I3747" s="227"/>
      <c r="J3747" s="228"/>
      <c r="K3747" s="227"/>
      <c r="L3747" s="227"/>
      <c r="M3747" s="229"/>
      <c r="N3747" s="581"/>
      <c r="O3747" s="227"/>
      <c r="P3747" s="581"/>
      <c r="Q3747" s="227"/>
      <c r="R3747" s="227"/>
      <c r="S3747" s="227"/>
      <c r="T3747" s="227"/>
      <c r="U3747" s="227"/>
      <c r="V3747" s="227"/>
      <c r="W3747" s="227"/>
      <c r="X3747" s="227"/>
      <c r="Y3747" s="227"/>
      <c r="Z3747" s="227"/>
      <c r="AA3747" s="227"/>
      <c r="AB3747" s="227"/>
      <c r="AC3747" s="227"/>
    </row>
    <row r="3748" spans="2:29">
      <c r="B3748" s="66" t="e">
        <f>LEFT(VLOOKUP(K3748,'TCon08 al 2019-02-26'!$A$1:$H$68,6,0),6)</f>
        <v>#N/A</v>
      </c>
      <c r="C3748" s="66" t="e">
        <f t="shared" si="253"/>
        <v>#N/A</v>
      </c>
      <c r="D3748" s="66" t="e">
        <f>VLOOKUP(K3748,'TCon08 al 2019-02-26'!$A$1:$H$68,8,0)</f>
        <v>#N/A</v>
      </c>
      <c r="E3748" s="221">
        <f t="shared" si="254"/>
        <v>1900</v>
      </c>
      <c r="F3748" s="66">
        <f t="shared" si="251"/>
        <v>0</v>
      </c>
      <c r="G3748" s="10" t="str">
        <f t="shared" si="252"/>
        <v>19000</v>
      </c>
      <c r="H3748" s="227"/>
      <c r="I3748" s="227"/>
      <c r="J3748" s="228"/>
      <c r="K3748" s="227"/>
      <c r="L3748" s="227"/>
      <c r="M3748" s="229"/>
      <c r="N3748" s="581"/>
      <c r="O3748" s="227"/>
      <c r="P3748" s="581"/>
      <c r="Q3748" s="227"/>
      <c r="R3748" s="227"/>
      <c r="S3748" s="227"/>
      <c r="T3748" s="227"/>
      <c r="U3748" s="227"/>
      <c r="V3748" s="227"/>
      <c r="W3748" s="227"/>
      <c r="X3748" s="227"/>
      <c r="Y3748" s="227"/>
      <c r="Z3748" s="227"/>
      <c r="AA3748" s="227"/>
      <c r="AB3748" s="227"/>
      <c r="AC3748" s="227"/>
    </row>
    <row r="3749" spans="2:29">
      <c r="B3749" s="66" t="e">
        <f>LEFT(VLOOKUP(K3749,'TCon08 al 2019-02-26'!$A$1:$H$68,6,0),6)</f>
        <v>#N/A</v>
      </c>
      <c r="C3749" s="66" t="e">
        <f t="shared" si="253"/>
        <v>#N/A</v>
      </c>
      <c r="D3749" s="66" t="e">
        <f>VLOOKUP(K3749,'TCon08 al 2019-02-26'!$A$1:$H$68,8,0)</f>
        <v>#N/A</v>
      </c>
      <c r="E3749" s="221">
        <f t="shared" si="254"/>
        <v>1900</v>
      </c>
      <c r="F3749" s="66">
        <f t="shared" si="251"/>
        <v>0</v>
      </c>
      <c r="G3749" s="10" t="str">
        <f t="shared" si="252"/>
        <v>19000</v>
      </c>
      <c r="H3749" s="227"/>
      <c r="I3749" s="227"/>
      <c r="J3749" s="228"/>
      <c r="K3749" s="227"/>
      <c r="L3749" s="227"/>
      <c r="M3749" s="229"/>
      <c r="N3749" s="581"/>
      <c r="O3749" s="227"/>
      <c r="P3749" s="581"/>
      <c r="Q3749" s="227"/>
      <c r="R3749" s="227"/>
      <c r="S3749" s="227"/>
      <c r="T3749" s="227"/>
      <c r="U3749" s="227"/>
      <c r="V3749" s="227"/>
      <c r="W3749" s="227"/>
      <c r="X3749" s="227"/>
      <c r="Y3749" s="227"/>
      <c r="Z3749" s="227"/>
      <c r="AA3749" s="227"/>
      <c r="AB3749" s="227"/>
      <c r="AC3749" s="227"/>
    </row>
    <row r="3750" spans="2:29">
      <c r="B3750" s="66" t="e">
        <f>LEFT(VLOOKUP(K3750,'TCon08 al 2019-02-26'!$A$1:$H$68,6,0),6)</f>
        <v>#N/A</v>
      </c>
      <c r="C3750" s="66" t="e">
        <f t="shared" si="253"/>
        <v>#N/A</v>
      </c>
      <c r="D3750" s="66" t="e">
        <f>VLOOKUP(K3750,'TCon08 al 2019-02-26'!$A$1:$H$68,8,0)</f>
        <v>#N/A</v>
      </c>
      <c r="E3750" s="221">
        <f t="shared" si="254"/>
        <v>1900</v>
      </c>
      <c r="F3750" s="66">
        <f t="shared" si="251"/>
        <v>0</v>
      </c>
      <c r="G3750" s="10" t="str">
        <f t="shared" si="252"/>
        <v>19000</v>
      </c>
      <c r="H3750" s="227"/>
      <c r="I3750" s="227"/>
      <c r="J3750" s="228"/>
      <c r="K3750" s="227"/>
      <c r="L3750" s="227"/>
      <c r="M3750" s="229"/>
      <c r="N3750" s="581"/>
      <c r="O3750" s="227"/>
      <c r="P3750" s="581"/>
      <c r="Q3750" s="227"/>
      <c r="R3750" s="227"/>
      <c r="S3750" s="227"/>
      <c r="T3750" s="227"/>
      <c r="U3750" s="227"/>
      <c r="V3750" s="227"/>
      <c r="W3750" s="227"/>
      <c r="X3750" s="227"/>
      <c r="Y3750" s="227"/>
      <c r="Z3750" s="227"/>
      <c r="AA3750" s="227"/>
      <c r="AB3750" s="227"/>
      <c r="AC3750" s="227"/>
    </row>
    <row r="3751" spans="2:29">
      <c r="B3751" s="66" t="e">
        <f>LEFT(VLOOKUP(K3751,'TCon08 al 2019-02-26'!$A$1:$H$68,6,0),6)</f>
        <v>#N/A</v>
      </c>
      <c r="C3751" s="66" t="e">
        <f t="shared" si="253"/>
        <v>#N/A</v>
      </c>
      <c r="D3751" s="66" t="e">
        <f>VLOOKUP(K3751,'TCon08 al 2019-02-26'!$A$1:$H$68,8,0)</f>
        <v>#N/A</v>
      </c>
      <c r="E3751" s="221">
        <f t="shared" si="254"/>
        <v>1900</v>
      </c>
      <c r="F3751" s="66">
        <f t="shared" si="251"/>
        <v>0</v>
      </c>
      <c r="G3751" s="10" t="str">
        <f t="shared" si="252"/>
        <v>19000</v>
      </c>
      <c r="H3751" s="227"/>
      <c r="I3751" s="227"/>
      <c r="J3751" s="228"/>
      <c r="K3751" s="227"/>
      <c r="L3751" s="227"/>
      <c r="M3751" s="229"/>
      <c r="N3751" s="581"/>
      <c r="O3751" s="227"/>
      <c r="P3751" s="581"/>
      <c r="Q3751" s="227"/>
      <c r="R3751" s="227"/>
      <c r="S3751" s="227"/>
      <c r="T3751" s="227"/>
      <c r="U3751" s="227"/>
      <c r="V3751" s="227"/>
      <c r="W3751" s="227"/>
      <c r="X3751" s="227"/>
      <c r="Y3751" s="227"/>
      <c r="Z3751" s="227"/>
      <c r="AA3751" s="227"/>
      <c r="AB3751" s="227"/>
      <c r="AC3751" s="227"/>
    </row>
    <row r="3752" spans="2:29">
      <c r="B3752" s="66" t="e">
        <f>LEFT(VLOOKUP(K3752,'TCon08 al 2019-02-26'!$A$1:$H$68,6,0),6)</f>
        <v>#N/A</v>
      </c>
      <c r="C3752" s="66" t="e">
        <f t="shared" si="253"/>
        <v>#N/A</v>
      </c>
      <c r="D3752" s="66" t="e">
        <f>VLOOKUP(K3752,'TCon08 al 2019-02-26'!$A$1:$H$68,8,0)</f>
        <v>#N/A</v>
      </c>
      <c r="E3752" s="221">
        <f t="shared" si="254"/>
        <v>1900</v>
      </c>
      <c r="F3752" s="66">
        <f t="shared" si="251"/>
        <v>0</v>
      </c>
      <c r="G3752" s="10" t="str">
        <f t="shared" si="252"/>
        <v>19000</v>
      </c>
      <c r="H3752" s="227"/>
      <c r="I3752" s="227"/>
      <c r="J3752" s="228"/>
      <c r="K3752" s="227"/>
      <c r="L3752" s="227"/>
      <c r="M3752" s="229"/>
      <c r="N3752" s="581"/>
      <c r="O3752" s="227"/>
      <c r="P3752" s="581"/>
      <c r="Q3752" s="227"/>
      <c r="R3752" s="227"/>
      <c r="S3752" s="227"/>
      <c r="T3752" s="227"/>
      <c r="U3752" s="227"/>
      <c r="V3752" s="227"/>
      <c r="W3752" s="227"/>
      <c r="X3752" s="227"/>
      <c r="Y3752" s="227"/>
      <c r="Z3752" s="227"/>
      <c r="AA3752" s="227"/>
      <c r="AB3752" s="227"/>
      <c r="AC3752" s="227"/>
    </row>
    <row r="3753" spans="2:29">
      <c r="B3753" s="66" t="e">
        <f>LEFT(VLOOKUP(K3753,'TCon08 al 2019-02-26'!$A$1:$H$68,6,0),6)</f>
        <v>#N/A</v>
      </c>
      <c r="C3753" s="66" t="e">
        <f t="shared" si="253"/>
        <v>#N/A</v>
      </c>
      <c r="D3753" s="66" t="e">
        <f>VLOOKUP(K3753,'TCon08 al 2019-02-26'!$A$1:$H$68,8,0)</f>
        <v>#N/A</v>
      </c>
      <c r="E3753" s="221">
        <f t="shared" si="254"/>
        <v>1900</v>
      </c>
      <c r="F3753" s="66">
        <f t="shared" si="251"/>
        <v>0</v>
      </c>
      <c r="G3753" s="10" t="str">
        <f t="shared" si="252"/>
        <v>19000</v>
      </c>
      <c r="H3753" s="227"/>
      <c r="I3753" s="227"/>
      <c r="J3753" s="228"/>
      <c r="K3753" s="227"/>
      <c r="L3753" s="227"/>
      <c r="M3753" s="229"/>
      <c r="N3753" s="581"/>
      <c r="O3753" s="227"/>
      <c r="P3753" s="581"/>
      <c r="Q3753" s="227"/>
      <c r="R3753" s="227"/>
      <c r="S3753" s="227"/>
      <c r="T3753" s="227"/>
      <c r="U3753" s="227"/>
      <c r="V3753" s="227"/>
      <c r="W3753" s="227"/>
      <c r="X3753" s="227"/>
      <c r="Y3753" s="227"/>
      <c r="Z3753" s="227"/>
      <c r="AA3753" s="227"/>
      <c r="AB3753" s="227"/>
      <c r="AC3753" s="227"/>
    </row>
    <row r="3754" spans="2:29">
      <c r="B3754" s="66" t="e">
        <f>LEFT(VLOOKUP(K3754,'TCon08 al 2019-02-26'!$A$1:$H$68,6,0),6)</f>
        <v>#N/A</v>
      </c>
      <c r="C3754" s="66" t="e">
        <f t="shared" si="253"/>
        <v>#N/A</v>
      </c>
      <c r="D3754" s="66" t="e">
        <f>VLOOKUP(K3754,'TCon08 al 2019-02-26'!$A$1:$H$68,8,0)</f>
        <v>#N/A</v>
      </c>
      <c r="E3754" s="221">
        <f t="shared" si="254"/>
        <v>1900</v>
      </c>
      <c r="F3754" s="66">
        <f t="shared" si="251"/>
        <v>0</v>
      </c>
      <c r="G3754" s="10" t="str">
        <f t="shared" si="252"/>
        <v>19000</v>
      </c>
      <c r="H3754" s="227"/>
      <c r="I3754" s="227"/>
      <c r="J3754" s="228"/>
      <c r="K3754" s="227"/>
      <c r="L3754" s="227"/>
      <c r="M3754" s="229"/>
      <c r="N3754" s="581"/>
      <c r="O3754" s="227"/>
      <c r="P3754" s="581"/>
      <c r="Q3754" s="227"/>
      <c r="R3754" s="227"/>
      <c r="S3754" s="227"/>
      <c r="T3754" s="227"/>
      <c r="U3754" s="227"/>
      <c r="V3754" s="227"/>
      <c r="W3754" s="227"/>
      <c r="X3754" s="227"/>
      <c r="Y3754" s="227"/>
      <c r="Z3754" s="227"/>
      <c r="AA3754" s="227"/>
      <c r="AB3754" s="227"/>
      <c r="AC3754" s="227"/>
    </row>
    <row r="3755" spans="2:29">
      <c r="B3755" s="66" t="e">
        <f>LEFT(VLOOKUP(K3755,'TCon08 al 2019-02-26'!$A$1:$H$68,6,0),6)</f>
        <v>#N/A</v>
      </c>
      <c r="C3755" s="66" t="e">
        <f t="shared" si="253"/>
        <v>#N/A</v>
      </c>
      <c r="D3755" s="66" t="e">
        <f>VLOOKUP(K3755,'TCon08 al 2019-02-26'!$A$1:$H$68,8,0)</f>
        <v>#N/A</v>
      </c>
      <c r="E3755" s="221">
        <f t="shared" si="254"/>
        <v>1900</v>
      </c>
      <c r="F3755" s="66">
        <f t="shared" si="251"/>
        <v>0</v>
      </c>
      <c r="G3755" s="10" t="str">
        <f t="shared" si="252"/>
        <v>19000</v>
      </c>
      <c r="H3755" s="227"/>
      <c r="I3755" s="227"/>
      <c r="J3755" s="228"/>
      <c r="K3755" s="227"/>
      <c r="L3755" s="227"/>
      <c r="M3755" s="229"/>
      <c r="N3755" s="581"/>
      <c r="O3755" s="227"/>
      <c r="P3755" s="581"/>
      <c r="Q3755" s="227"/>
      <c r="R3755" s="227"/>
      <c r="S3755" s="227"/>
      <c r="T3755" s="227"/>
      <c r="U3755" s="227"/>
      <c r="V3755" s="227"/>
      <c r="W3755" s="227"/>
      <c r="X3755" s="227"/>
      <c r="Y3755" s="227"/>
      <c r="Z3755" s="227"/>
      <c r="AA3755" s="227"/>
      <c r="AB3755" s="227"/>
      <c r="AC3755" s="227"/>
    </row>
    <row r="3756" spans="2:29">
      <c r="B3756" s="66" t="e">
        <f>LEFT(VLOOKUP(K3756,'TCon08 al 2019-02-26'!$A$1:$H$68,6,0),6)</f>
        <v>#N/A</v>
      </c>
      <c r="C3756" s="66" t="e">
        <f t="shared" si="253"/>
        <v>#N/A</v>
      </c>
      <c r="D3756" s="66" t="e">
        <f>VLOOKUP(K3756,'TCon08 al 2019-02-26'!$A$1:$H$68,8,0)</f>
        <v>#N/A</v>
      </c>
      <c r="E3756" s="221">
        <f t="shared" si="254"/>
        <v>1900</v>
      </c>
      <c r="F3756" s="66">
        <f t="shared" si="251"/>
        <v>0</v>
      </c>
      <c r="G3756" s="10" t="str">
        <f t="shared" si="252"/>
        <v>19000</v>
      </c>
      <c r="H3756" s="227"/>
      <c r="I3756" s="227"/>
      <c r="J3756" s="228"/>
      <c r="K3756" s="227"/>
      <c r="L3756" s="227"/>
      <c r="M3756" s="229"/>
      <c r="N3756" s="581"/>
      <c r="O3756" s="227"/>
      <c r="P3756" s="581"/>
      <c r="Q3756" s="227"/>
      <c r="R3756" s="227"/>
      <c r="S3756" s="227"/>
      <c r="T3756" s="227"/>
      <c r="U3756" s="227"/>
      <c r="V3756" s="227"/>
      <c r="W3756" s="227"/>
      <c r="X3756" s="227"/>
      <c r="Y3756" s="227"/>
      <c r="Z3756" s="227"/>
      <c r="AA3756" s="227"/>
      <c r="AB3756" s="227"/>
      <c r="AC3756" s="227"/>
    </row>
    <row r="3757" spans="2:29">
      <c r="B3757" s="66" t="e">
        <f>LEFT(VLOOKUP(K3757,'TCon08 al 2019-02-26'!$A$1:$H$68,6,0),6)</f>
        <v>#N/A</v>
      </c>
      <c r="C3757" s="66" t="e">
        <f t="shared" si="253"/>
        <v>#N/A</v>
      </c>
      <c r="D3757" s="66" t="e">
        <f>VLOOKUP(K3757,'TCon08 al 2019-02-26'!$A$1:$H$68,8,0)</f>
        <v>#N/A</v>
      </c>
      <c r="E3757" s="221">
        <f t="shared" si="254"/>
        <v>1900</v>
      </c>
      <c r="F3757" s="66">
        <f t="shared" si="251"/>
        <v>0</v>
      </c>
      <c r="G3757" s="10" t="str">
        <f t="shared" si="252"/>
        <v>19000</v>
      </c>
      <c r="H3757" s="227"/>
      <c r="I3757" s="227"/>
      <c r="J3757" s="228"/>
      <c r="K3757" s="227"/>
      <c r="L3757" s="227"/>
      <c r="M3757" s="229"/>
      <c r="N3757" s="581"/>
      <c r="O3757" s="227"/>
      <c r="P3757" s="581"/>
      <c r="Q3757" s="227"/>
      <c r="R3757" s="227"/>
      <c r="S3757" s="227"/>
      <c r="T3757" s="227"/>
      <c r="U3757" s="227"/>
      <c r="V3757" s="227"/>
      <c r="W3757" s="227"/>
      <c r="X3757" s="227"/>
      <c r="Y3757" s="227"/>
      <c r="Z3757" s="227"/>
      <c r="AA3757" s="227"/>
      <c r="AB3757" s="227"/>
      <c r="AC3757" s="227"/>
    </row>
    <row r="3758" spans="2:29">
      <c r="B3758" s="66" t="e">
        <f>LEFT(VLOOKUP(K3758,'TCon08 al 2019-02-26'!$A$1:$H$68,6,0),6)</f>
        <v>#N/A</v>
      </c>
      <c r="C3758" s="66" t="e">
        <f t="shared" si="253"/>
        <v>#N/A</v>
      </c>
      <c r="D3758" s="66" t="e">
        <f>VLOOKUP(K3758,'TCon08 al 2019-02-26'!$A$1:$H$68,8,0)</f>
        <v>#N/A</v>
      </c>
      <c r="E3758" s="221">
        <f t="shared" si="254"/>
        <v>1900</v>
      </c>
      <c r="F3758" s="66">
        <f t="shared" si="251"/>
        <v>0</v>
      </c>
      <c r="G3758" s="10" t="str">
        <f t="shared" si="252"/>
        <v>19000</v>
      </c>
      <c r="H3758" s="227"/>
      <c r="I3758" s="227"/>
      <c r="J3758" s="228"/>
      <c r="K3758" s="227"/>
      <c r="L3758" s="227"/>
      <c r="M3758" s="229"/>
      <c r="N3758" s="581"/>
      <c r="O3758" s="227"/>
      <c r="P3758" s="581"/>
      <c r="Q3758" s="227"/>
      <c r="R3758" s="227"/>
      <c r="S3758" s="227"/>
      <c r="T3758" s="227"/>
      <c r="U3758" s="227"/>
      <c r="V3758" s="227"/>
      <c r="W3758" s="227"/>
      <c r="X3758" s="227"/>
      <c r="Y3758" s="227"/>
      <c r="Z3758" s="227"/>
      <c r="AA3758" s="227"/>
      <c r="AB3758" s="227"/>
      <c r="AC3758" s="227"/>
    </row>
    <row r="3759" spans="2:29">
      <c r="B3759" s="66" t="e">
        <f>LEFT(VLOOKUP(K3759,'TCon08 al 2019-02-26'!$A$1:$H$68,6,0),6)</f>
        <v>#N/A</v>
      </c>
      <c r="C3759" s="66" t="e">
        <f t="shared" si="253"/>
        <v>#N/A</v>
      </c>
      <c r="D3759" s="66" t="e">
        <f>VLOOKUP(K3759,'TCon08 al 2019-02-26'!$A$1:$H$68,8,0)</f>
        <v>#N/A</v>
      </c>
      <c r="E3759" s="221">
        <f t="shared" si="254"/>
        <v>1900</v>
      </c>
      <c r="F3759" s="66">
        <f t="shared" si="251"/>
        <v>0</v>
      </c>
      <c r="G3759" s="10" t="str">
        <f t="shared" si="252"/>
        <v>19000</v>
      </c>
      <c r="H3759" s="227"/>
      <c r="I3759" s="227"/>
      <c r="J3759" s="228"/>
      <c r="K3759" s="227"/>
      <c r="L3759" s="227"/>
      <c r="M3759" s="229"/>
      <c r="N3759" s="581"/>
      <c r="O3759" s="227"/>
      <c r="P3759" s="581"/>
      <c r="Q3759" s="227"/>
      <c r="R3759" s="227"/>
      <c r="S3759" s="227"/>
      <c r="T3759" s="227"/>
      <c r="U3759" s="227"/>
      <c r="V3759" s="227"/>
      <c r="W3759" s="227"/>
      <c r="X3759" s="227"/>
      <c r="Y3759" s="227"/>
      <c r="Z3759" s="227"/>
      <c r="AA3759" s="227"/>
      <c r="AB3759" s="227"/>
      <c r="AC3759" s="227"/>
    </row>
    <row r="3760" spans="2:29">
      <c r="B3760" s="66" t="e">
        <f>LEFT(VLOOKUP(K3760,'TCon08 al 2019-02-26'!$A$1:$H$68,6,0),6)</f>
        <v>#N/A</v>
      </c>
      <c r="C3760" s="66" t="e">
        <f t="shared" si="253"/>
        <v>#N/A</v>
      </c>
      <c r="D3760" s="66" t="e">
        <f>VLOOKUP(K3760,'TCon08 al 2019-02-26'!$A$1:$H$68,8,0)</f>
        <v>#N/A</v>
      </c>
      <c r="E3760" s="221">
        <f t="shared" si="254"/>
        <v>1900</v>
      </c>
      <c r="F3760" s="66">
        <f t="shared" si="251"/>
        <v>0</v>
      </c>
      <c r="G3760" s="10" t="str">
        <f t="shared" si="252"/>
        <v>19000</v>
      </c>
      <c r="H3760" s="227"/>
      <c r="I3760" s="227"/>
      <c r="J3760" s="228"/>
      <c r="K3760" s="227"/>
      <c r="L3760" s="227"/>
      <c r="M3760" s="229"/>
      <c r="N3760" s="581"/>
      <c r="O3760" s="227"/>
      <c r="P3760" s="581"/>
      <c r="Q3760" s="227"/>
      <c r="R3760" s="227"/>
      <c r="S3760" s="227"/>
      <c r="T3760" s="227"/>
      <c r="U3760" s="227"/>
      <c r="V3760" s="227"/>
      <c r="W3760" s="227"/>
      <c r="X3760" s="227"/>
      <c r="Y3760" s="227"/>
      <c r="Z3760" s="227"/>
      <c r="AA3760" s="227"/>
      <c r="AB3760" s="227"/>
      <c r="AC3760" s="227"/>
    </row>
    <row r="3761" spans="2:29">
      <c r="B3761" s="66" t="e">
        <f>LEFT(VLOOKUP(K3761,'TCon08 al 2019-02-26'!$A$1:$H$68,6,0),6)</f>
        <v>#N/A</v>
      </c>
      <c r="C3761" s="66" t="e">
        <f t="shared" si="253"/>
        <v>#N/A</v>
      </c>
      <c r="D3761" s="66" t="e">
        <f>VLOOKUP(K3761,'TCon08 al 2019-02-26'!$A$1:$H$68,8,0)</f>
        <v>#N/A</v>
      </c>
      <c r="E3761" s="221">
        <f t="shared" si="254"/>
        <v>1900</v>
      </c>
      <c r="F3761" s="66">
        <f t="shared" si="251"/>
        <v>0</v>
      </c>
      <c r="G3761" s="10" t="str">
        <f t="shared" si="252"/>
        <v>19000</v>
      </c>
      <c r="H3761" s="227"/>
      <c r="I3761" s="227"/>
      <c r="J3761" s="228"/>
      <c r="K3761" s="227"/>
      <c r="L3761" s="227"/>
      <c r="M3761" s="229"/>
      <c r="N3761" s="581"/>
      <c r="O3761" s="227"/>
      <c r="P3761" s="581"/>
      <c r="Q3761" s="227"/>
      <c r="R3761" s="227"/>
      <c r="S3761" s="227"/>
      <c r="T3761" s="227"/>
      <c r="U3761" s="227"/>
      <c r="V3761" s="227"/>
      <c r="W3761" s="227"/>
      <c r="X3761" s="227"/>
      <c r="Y3761" s="227"/>
      <c r="Z3761" s="227"/>
      <c r="AA3761" s="227"/>
      <c r="AB3761" s="227"/>
      <c r="AC3761" s="227"/>
    </row>
    <row r="3762" spans="2:29">
      <c r="B3762" s="66" t="e">
        <f>LEFT(VLOOKUP(K3762,'TCon08 al 2019-02-26'!$A$1:$H$68,6,0),6)</f>
        <v>#N/A</v>
      </c>
      <c r="C3762" s="66" t="e">
        <f t="shared" si="253"/>
        <v>#N/A</v>
      </c>
      <c r="D3762" s="66" t="e">
        <f>VLOOKUP(K3762,'TCon08 al 2019-02-26'!$A$1:$H$68,8,0)</f>
        <v>#N/A</v>
      </c>
      <c r="E3762" s="221">
        <f t="shared" si="254"/>
        <v>1900</v>
      </c>
      <c r="F3762" s="66">
        <f t="shared" si="251"/>
        <v>0</v>
      </c>
      <c r="G3762" s="10" t="str">
        <f t="shared" si="252"/>
        <v>19000</v>
      </c>
      <c r="H3762" s="227"/>
      <c r="I3762" s="227"/>
      <c r="J3762" s="228"/>
      <c r="K3762" s="227"/>
      <c r="L3762" s="227"/>
      <c r="M3762" s="229"/>
      <c r="N3762" s="581"/>
      <c r="O3762" s="227"/>
      <c r="P3762" s="581"/>
      <c r="Q3762" s="227"/>
      <c r="R3762" s="227"/>
      <c r="S3762" s="227"/>
      <c r="T3762" s="227"/>
      <c r="U3762" s="227"/>
      <c r="V3762" s="227"/>
      <c r="W3762" s="227"/>
      <c r="X3762" s="227"/>
      <c r="Y3762" s="227"/>
      <c r="Z3762" s="227"/>
      <c r="AA3762" s="227"/>
      <c r="AB3762" s="227"/>
      <c r="AC3762" s="227"/>
    </row>
    <row r="3763" spans="2:29">
      <c r="B3763" s="66" t="e">
        <f>LEFT(VLOOKUP(K3763,'TCon08 al 2019-02-26'!$A$1:$H$68,6,0),6)</f>
        <v>#N/A</v>
      </c>
      <c r="C3763" s="66" t="e">
        <f t="shared" si="253"/>
        <v>#N/A</v>
      </c>
      <c r="D3763" s="66" t="e">
        <f>VLOOKUP(K3763,'TCon08 al 2019-02-26'!$A$1:$H$68,8,0)</f>
        <v>#N/A</v>
      </c>
      <c r="E3763" s="221">
        <f t="shared" si="254"/>
        <v>1900</v>
      </c>
      <c r="F3763" s="66">
        <f t="shared" si="251"/>
        <v>0</v>
      </c>
      <c r="G3763" s="10" t="str">
        <f t="shared" si="252"/>
        <v>19000</v>
      </c>
      <c r="H3763" s="227"/>
      <c r="I3763" s="227"/>
      <c r="J3763" s="228"/>
      <c r="K3763" s="227"/>
      <c r="L3763" s="227"/>
      <c r="M3763" s="229"/>
      <c r="N3763" s="581"/>
      <c r="O3763" s="227"/>
      <c r="P3763" s="581"/>
      <c r="Q3763" s="227"/>
      <c r="R3763" s="227"/>
      <c r="S3763" s="227"/>
      <c r="T3763" s="227"/>
      <c r="U3763" s="227"/>
      <c r="V3763" s="227"/>
      <c r="W3763" s="227"/>
      <c r="X3763" s="227"/>
      <c r="Y3763" s="227"/>
      <c r="Z3763" s="227"/>
      <c r="AA3763" s="227"/>
      <c r="AB3763" s="227"/>
      <c r="AC3763" s="227"/>
    </row>
    <row r="3764" spans="2:29">
      <c r="B3764" s="66" t="e">
        <f>LEFT(VLOOKUP(K3764,'TCon08 al 2019-02-26'!$A$1:$H$68,6,0),6)</f>
        <v>#N/A</v>
      </c>
      <c r="C3764" s="66" t="e">
        <f t="shared" si="253"/>
        <v>#N/A</v>
      </c>
      <c r="D3764" s="66" t="e">
        <f>VLOOKUP(K3764,'TCon08 al 2019-02-26'!$A$1:$H$68,8,0)</f>
        <v>#N/A</v>
      </c>
      <c r="E3764" s="221">
        <f t="shared" si="254"/>
        <v>1900</v>
      </c>
      <c r="F3764" s="66">
        <f t="shared" si="251"/>
        <v>0</v>
      </c>
      <c r="G3764" s="10" t="str">
        <f t="shared" si="252"/>
        <v>19000</v>
      </c>
      <c r="H3764" s="227"/>
      <c r="I3764" s="227"/>
      <c r="J3764" s="228"/>
      <c r="K3764" s="227"/>
      <c r="L3764" s="227"/>
      <c r="M3764" s="229"/>
      <c r="N3764" s="581"/>
      <c r="O3764" s="227"/>
      <c r="P3764" s="581"/>
      <c r="Q3764" s="227"/>
      <c r="R3764" s="227"/>
      <c r="S3764" s="227"/>
      <c r="T3764" s="227"/>
      <c r="U3764" s="227"/>
      <c r="V3764" s="227"/>
      <c r="W3764" s="227"/>
      <c r="X3764" s="227"/>
      <c r="Y3764" s="227"/>
      <c r="Z3764" s="227"/>
      <c r="AA3764" s="227"/>
      <c r="AB3764" s="227"/>
      <c r="AC3764" s="227"/>
    </row>
    <row r="3765" spans="2:29">
      <c r="B3765" s="66" t="e">
        <f>LEFT(VLOOKUP(K3765,'TCon08 al 2019-02-26'!$A$1:$H$68,6,0),6)</f>
        <v>#N/A</v>
      </c>
      <c r="C3765" s="66" t="e">
        <f t="shared" si="253"/>
        <v>#N/A</v>
      </c>
      <c r="D3765" s="66" t="e">
        <f>VLOOKUP(K3765,'TCon08 al 2019-02-26'!$A$1:$H$68,8,0)</f>
        <v>#N/A</v>
      </c>
      <c r="E3765" s="221">
        <f t="shared" si="254"/>
        <v>1900</v>
      </c>
      <c r="F3765" s="66">
        <f t="shared" si="251"/>
        <v>0</v>
      </c>
      <c r="G3765" s="10" t="str">
        <f t="shared" si="252"/>
        <v>19000</v>
      </c>
      <c r="H3765" s="227"/>
      <c r="I3765" s="227"/>
      <c r="J3765" s="228"/>
      <c r="K3765" s="227"/>
      <c r="L3765" s="227"/>
      <c r="M3765" s="229"/>
      <c r="N3765" s="581"/>
      <c r="O3765" s="227"/>
      <c r="P3765" s="581"/>
      <c r="Q3765" s="227"/>
      <c r="R3765" s="227"/>
      <c r="S3765" s="227"/>
      <c r="T3765" s="227"/>
      <c r="U3765" s="227"/>
      <c r="V3765" s="227"/>
      <c r="W3765" s="227"/>
      <c r="X3765" s="227"/>
      <c r="Y3765" s="227"/>
      <c r="Z3765" s="227"/>
      <c r="AA3765" s="227"/>
      <c r="AB3765" s="227"/>
      <c r="AC3765" s="227"/>
    </row>
    <row r="3766" spans="2:29">
      <c r="B3766" s="66" t="e">
        <f>LEFT(VLOOKUP(K3766,'TCon08 al 2019-02-26'!$A$1:$H$68,6,0),6)</f>
        <v>#N/A</v>
      </c>
      <c r="C3766" s="66" t="e">
        <f t="shared" si="253"/>
        <v>#N/A</v>
      </c>
      <c r="D3766" s="66" t="e">
        <f>VLOOKUP(K3766,'TCon08 al 2019-02-26'!$A$1:$H$68,8,0)</f>
        <v>#N/A</v>
      </c>
      <c r="E3766" s="221">
        <f t="shared" si="254"/>
        <v>1900</v>
      </c>
      <c r="F3766" s="66">
        <f t="shared" si="251"/>
        <v>0</v>
      </c>
      <c r="G3766" s="10" t="str">
        <f t="shared" si="252"/>
        <v>19000</v>
      </c>
      <c r="H3766" s="227"/>
      <c r="I3766" s="227"/>
      <c r="J3766" s="228"/>
      <c r="K3766" s="227"/>
      <c r="L3766" s="227"/>
      <c r="M3766" s="229"/>
      <c r="N3766" s="581"/>
      <c r="O3766" s="227"/>
      <c r="P3766" s="581"/>
      <c r="Q3766" s="227"/>
      <c r="R3766" s="227"/>
      <c r="S3766" s="227"/>
      <c r="T3766" s="227"/>
      <c r="U3766" s="227"/>
      <c r="V3766" s="227"/>
      <c r="W3766" s="227"/>
      <c r="X3766" s="227"/>
      <c r="Y3766" s="227"/>
      <c r="Z3766" s="227"/>
      <c r="AA3766" s="227"/>
      <c r="AB3766" s="227"/>
      <c r="AC3766" s="227"/>
    </row>
    <row r="3767" spans="2:29">
      <c r="B3767" s="66" t="e">
        <f>LEFT(VLOOKUP(K3767,'TCon08 al 2019-02-26'!$A$1:$H$68,6,0),6)</f>
        <v>#N/A</v>
      </c>
      <c r="C3767" s="66" t="e">
        <f t="shared" si="253"/>
        <v>#N/A</v>
      </c>
      <c r="D3767" s="66" t="e">
        <f>VLOOKUP(K3767,'TCon08 al 2019-02-26'!$A$1:$H$68,8,0)</f>
        <v>#N/A</v>
      </c>
      <c r="E3767" s="221">
        <f t="shared" si="254"/>
        <v>1900</v>
      </c>
      <c r="F3767" s="66">
        <f t="shared" si="251"/>
        <v>0</v>
      </c>
      <c r="G3767" s="10" t="str">
        <f t="shared" si="252"/>
        <v>19000</v>
      </c>
      <c r="H3767" s="227"/>
      <c r="I3767" s="227"/>
      <c r="J3767" s="228"/>
      <c r="K3767" s="227"/>
      <c r="L3767" s="227"/>
      <c r="M3767" s="229"/>
      <c r="N3767" s="581"/>
      <c r="O3767" s="227"/>
      <c r="P3767" s="581"/>
      <c r="Q3767" s="227"/>
      <c r="R3767" s="227"/>
      <c r="S3767" s="227"/>
      <c r="T3767" s="227"/>
      <c r="U3767" s="227"/>
      <c r="V3767" s="227"/>
      <c r="W3767" s="227"/>
      <c r="X3767" s="227"/>
      <c r="Y3767" s="227"/>
      <c r="Z3767" s="227"/>
      <c r="AA3767" s="227"/>
      <c r="AB3767" s="227"/>
      <c r="AC3767" s="227"/>
    </row>
    <row r="3768" spans="2:29">
      <c r="B3768" s="66" t="e">
        <f>LEFT(VLOOKUP(K3768,'TCon08 al 2019-02-26'!$A$1:$H$68,6,0),6)</f>
        <v>#N/A</v>
      </c>
      <c r="C3768" s="66" t="e">
        <f t="shared" si="253"/>
        <v>#N/A</v>
      </c>
      <c r="D3768" s="66" t="e">
        <f>VLOOKUP(K3768,'TCon08 al 2019-02-26'!$A$1:$H$68,8,0)</f>
        <v>#N/A</v>
      </c>
      <c r="E3768" s="221">
        <f t="shared" si="254"/>
        <v>1900</v>
      </c>
      <c r="F3768" s="66">
        <f t="shared" si="251"/>
        <v>0</v>
      </c>
      <c r="G3768" s="10" t="str">
        <f t="shared" si="252"/>
        <v>19000</v>
      </c>
      <c r="H3768" s="227"/>
      <c r="I3768" s="227"/>
      <c r="J3768" s="228"/>
      <c r="K3768" s="227"/>
      <c r="L3768" s="227"/>
      <c r="M3768" s="229"/>
      <c r="N3768" s="581"/>
      <c r="O3768" s="227"/>
      <c r="P3768" s="581"/>
      <c r="Q3768" s="227"/>
      <c r="R3768" s="227"/>
      <c r="S3768" s="227"/>
      <c r="T3768" s="227"/>
      <c r="U3768" s="227"/>
      <c r="V3768" s="227"/>
      <c r="W3768" s="227"/>
      <c r="X3768" s="227"/>
      <c r="Y3768" s="227"/>
      <c r="Z3768" s="227"/>
      <c r="AA3768" s="227"/>
      <c r="AB3768" s="227"/>
      <c r="AC3768" s="227"/>
    </row>
    <row r="3769" spans="2:29">
      <c r="B3769" s="66" t="e">
        <f>LEFT(VLOOKUP(K3769,'TCon08 al 2019-02-26'!$A$1:$H$68,6,0),6)</f>
        <v>#N/A</v>
      </c>
      <c r="C3769" s="66" t="e">
        <f t="shared" si="253"/>
        <v>#N/A</v>
      </c>
      <c r="D3769" s="66" t="e">
        <f>VLOOKUP(K3769,'TCon08 al 2019-02-26'!$A$1:$H$68,8,0)</f>
        <v>#N/A</v>
      </c>
      <c r="E3769" s="221">
        <f t="shared" si="254"/>
        <v>1900</v>
      </c>
      <c r="F3769" s="66">
        <f t="shared" si="251"/>
        <v>0</v>
      </c>
      <c r="G3769" s="10" t="str">
        <f t="shared" si="252"/>
        <v>19000</v>
      </c>
      <c r="H3769" s="227"/>
      <c r="I3769" s="227"/>
      <c r="J3769" s="228"/>
      <c r="K3769" s="227"/>
      <c r="L3769" s="227"/>
      <c r="M3769" s="229"/>
      <c r="N3769" s="581"/>
      <c r="O3769" s="227"/>
      <c r="P3769" s="581"/>
      <c r="Q3769" s="227"/>
      <c r="R3769" s="227"/>
      <c r="S3769" s="227"/>
      <c r="T3769" s="227"/>
      <c r="U3769" s="227"/>
      <c r="V3769" s="227"/>
      <c r="W3769" s="227"/>
      <c r="X3769" s="227"/>
      <c r="Y3769" s="227"/>
      <c r="Z3769" s="227"/>
      <c r="AA3769" s="227"/>
      <c r="AB3769" s="227"/>
      <c r="AC3769" s="227"/>
    </row>
    <row r="3770" spans="2:29">
      <c r="B3770" s="66" t="e">
        <f>LEFT(VLOOKUP(K3770,'TCon08 al 2019-02-26'!$A$1:$H$68,6,0),6)</f>
        <v>#N/A</v>
      </c>
      <c r="C3770" s="66" t="e">
        <f t="shared" si="253"/>
        <v>#N/A</v>
      </c>
      <c r="D3770" s="66" t="e">
        <f>VLOOKUP(K3770,'TCon08 al 2019-02-26'!$A$1:$H$68,8,0)</f>
        <v>#N/A</v>
      </c>
      <c r="E3770" s="221">
        <f t="shared" si="254"/>
        <v>1900</v>
      </c>
      <c r="F3770" s="66">
        <f t="shared" si="251"/>
        <v>0</v>
      </c>
      <c r="G3770" s="10" t="str">
        <f t="shared" si="252"/>
        <v>19000</v>
      </c>
      <c r="H3770" s="227"/>
      <c r="I3770" s="227"/>
      <c r="J3770" s="228"/>
      <c r="K3770" s="227"/>
      <c r="L3770" s="227"/>
      <c r="M3770" s="229"/>
      <c r="N3770" s="581"/>
      <c r="O3770" s="227"/>
      <c r="P3770" s="581"/>
      <c r="Q3770" s="227"/>
      <c r="R3770" s="227"/>
      <c r="S3770" s="227"/>
      <c r="T3770" s="227"/>
      <c r="U3770" s="227"/>
      <c r="V3770" s="227"/>
      <c r="W3770" s="227"/>
      <c r="X3770" s="227"/>
      <c r="Y3770" s="227"/>
      <c r="Z3770" s="227"/>
      <c r="AA3770" s="227"/>
      <c r="AB3770" s="227"/>
      <c r="AC3770" s="227"/>
    </row>
    <row r="3771" spans="2:29">
      <c r="B3771" s="66" t="e">
        <f>LEFT(VLOOKUP(K3771,'TCon08 al 2019-02-26'!$A$1:$H$68,6,0),6)</f>
        <v>#N/A</v>
      </c>
      <c r="C3771" s="66" t="e">
        <f t="shared" si="253"/>
        <v>#N/A</v>
      </c>
      <c r="D3771" s="66" t="e">
        <f>VLOOKUP(K3771,'TCon08 al 2019-02-26'!$A$1:$H$68,8,0)</f>
        <v>#N/A</v>
      </c>
      <c r="E3771" s="221">
        <f t="shared" si="254"/>
        <v>1900</v>
      </c>
      <c r="F3771" s="66">
        <f t="shared" si="251"/>
        <v>0</v>
      </c>
      <c r="G3771" s="10" t="str">
        <f t="shared" si="252"/>
        <v>19000</v>
      </c>
      <c r="H3771" s="227"/>
      <c r="I3771" s="227"/>
      <c r="J3771" s="228"/>
      <c r="K3771" s="227"/>
      <c r="L3771" s="227"/>
      <c r="M3771" s="229"/>
      <c r="N3771" s="581"/>
      <c r="O3771" s="227"/>
      <c r="P3771" s="581"/>
      <c r="Q3771" s="227"/>
      <c r="R3771" s="227"/>
      <c r="S3771" s="227"/>
      <c r="T3771" s="227"/>
      <c r="U3771" s="227"/>
      <c r="V3771" s="227"/>
      <c r="W3771" s="227"/>
      <c r="X3771" s="227"/>
      <c r="Y3771" s="227"/>
      <c r="Z3771" s="227"/>
      <c r="AA3771" s="227"/>
      <c r="AB3771" s="227"/>
      <c r="AC3771" s="227"/>
    </row>
    <row r="3772" spans="2:29">
      <c r="B3772" s="66" t="e">
        <f>LEFT(VLOOKUP(K3772,'TCon08 al 2019-02-26'!$A$1:$H$68,6,0),6)</f>
        <v>#N/A</v>
      </c>
      <c r="C3772" s="66" t="e">
        <f t="shared" si="253"/>
        <v>#N/A</v>
      </c>
      <c r="D3772" s="66" t="e">
        <f>VLOOKUP(K3772,'TCon08 al 2019-02-26'!$A$1:$H$68,8,0)</f>
        <v>#N/A</v>
      </c>
      <c r="E3772" s="221">
        <f t="shared" si="254"/>
        <v>1900</v>
      </c>
      <c r="F3772" s="66">
        <f t="shared" si="251"/>
        <v>0</v>
      </c>
      <c r="G3772" s="10" t="str">
        <f t="shared" si="252"/>
        <v>19000</v>
      </c>
      <c r="H3772" s="227"/>
      <c r="I3772" s="227"/>
      <c r="J3772" s="228"/>
      <c r="K3772" s="227"/>
      <c r="L3772" s="227"/>
      <c r="M3772" s="229"/>
      <c r="N3772" s="581"/>
      <c r="O3772" s="227"/>
      <c r="P3772" s="581"/>
      <c r="Q3772" s="227"/>
      <c r="R3772" s="227"/>
      <c r="S3772" s="227"/>
      <c r="T3772" s="227"/>
      <c r="U3772" s="227"/>
      <c r="V3772" s="227"/>
      <c r="W3772" s="227"/>
      <c r="X3772" s="227"/>
      <c r="Y3772" s="227"/>
      <c r="Z3772" s="227"/>
      <c r="AA3772" s="227"/>
      <c r="AB3772" s="227"/>
      <c r="AC3772" s="227"/>
    </row>
    <row r="3773" spans="2:29">
      <c r="B3773" s="66" t="e">
        <f>LEFT(VLOOKUP(K3773,'TCon08 al 2019-02-26'!$A$1:$H$68,6,0),6)</f>
        <v>#N/A</v>
      </c>
      <c r="C3773" s="66" t="e">
        <f t="shared" si="253"/>
        <v>#N/A</v>
      </c>
      <c r="D3773" s="66" t="e">
        <f>VLOOKUP(K3773,'TCon08 al 2019-02-26'!$A$1:$H$68,8,0)</f>
        <v>#N/A</v>
      </c>
      <c r="E3773" s="221">
        <f t="shared" si="254"/>
        <v>1900</v>
      </c>
      <c r="F3773" s="66">
        <f t="shared" si="251"/>
        <v>0</v>
      </c>
      <c r="G3773" s="10" t="str">
        <f t="shared" si="252"/>
        <v>19000</v>
      </c>
      <c r="H3773" s="227"/>
      <c r="I3773" s="227"/>
      <c r="J3773" s="228"/>
      <c r="K3773" s="227"/>
      <c r="L3773" s="227"/>
      <c r="M3773" s="229"/>
      <c r="N3773" s="581"/>
      <c r="O3773" s="227"/>
      <c r="P3773" s="581"/>
      <c r="Q3773" s="227"/>
      <c r="R3773" s="227"/>
      <c r="S3773" s="227"/>
      <c r="T3773" s="227"/>
      <c r="U3773" s="227"/>
      <c r="V3773" s="227"/>
      <c r="W3773" s="227"/>
      <c r="X3773" s="227"/>
      <c r="Y3773" s="227"/>
      <c r="Z3773" s="227"/>
      <c r="AA3773" s="227"/>
      <c r="AB3773" s="227"/>
      <c r="AC3773" s="227"/>
    </row>
    <row r="3774" spans="2:29">
      <c r="B3774" s="66" t="e">
        <f>LEFT(VLOOKUP(K3774,'TCon08 al 2019-02-26'!$A$1:$H$68,6,0),6)</f>
        <v>#N/A</v>
      </c>
      <c r="C3774" s="66" t="e">
        <f t="shared" si="253"/>
        <v>#N/A</v>
      </c>
      <c r="D3774" s="66" t="e">
        <f>VLOOKUP(K3774,'TCon08 al 2019-02-26'!$A$1:$H$68,8,0)</f>
        <v>#N/A</v>
      </c>
      <c r="E3774" s="221">
        <f t="shared" si="254"/>
        <v>1900</v>
      </c>
      <c r="F3774" s="66">
        <f t="shared" si="251"/>
        <v>0</v>
      </c>
      <c r="G3774" s="10" t="str">
        <f t="shared" si="252"/>
        <v>19000</v>
      </c>
      <c r="H3774" s="227"/>
      <c r="I3774" s="227"/>
      <c r="J3774" s="228"/>
      <c r="K3774" s="227"/>
      <c r="L3774" s="227"/>
      <c r="M3774" s="229"/>
      <c r="N3774" s="581"/>
      <c r="O3774" s="227"/>
      <c r="P3774" s="581"/>
      <c r="Q3774" s="227"/>
      <c r="R3774" s="227"/>
      <c r="S3774" s="227"/>
      <c r="T3774" s="227"/>
      <c r="U3774" s="227"/>
      <c r="V3774" s="227"/>
      <c r="W3774" s="227"/>
      <c r="X3774" s="227"/>
      <c r="Y3774" s="227"/>
      <c r="Z3774" s="227"/>
      <c r="AA3774" s="227"/>
      <c r="AB3774" s="227"/>
      <c r="AC3774" s="227"/>
    </row>
    <row r="3775" spans="2:29">
      <c r="B3775" s="66" t="e">
        <f>LEFT(VLOOKUP(K3775,'TCon08 al 2019-02-26'!$A$1:$H$68,6,0),6)</f>
        <v>#N/A</v>
      </c>
      <c r="C3775" s="66" t="e">
        <f t="shared" si="253"/>
        <v>#N/A</v>
      </c>
      <c r="D3775" s="66" t="e">
        <f>VLOOKUP(K3775,'TCon08 al 2019-02-26'!$A$1:$H$68,8,0)</f>
        <v>#N/A</v>
      </c>
      <c r="E3775" s="221">
        <f t="shared" si="254"/>
        <v>1900</v>
      </c>
      <c r="F3775" s="66">
        <f t="shared" si="251"/>
        <v>0</v>
      </c>
      <c r="G3775" s="10" t="str">
        <f t="shared" si="252"/>
        <v>19000</v>
      </c>
      <c r="H3775" s="227"/>
      <c r="I3775" s="227"/>
      <c r="J3775" s="228"/>
      <c r="K3775" s="227"/>
      <c r="L3775" s="227"/>
      <c r="M3775" s="229"/>
      <c r="N3775" s="581"/>
      <c r="O3775" s="227"/>
      <c r="P3775" s="581"/>
      <c r="Q3775" s="227"/>
      <c r="R3775" s="227"/>
      <c r="S3775" s="227"/>
      <c r="T3775" s="227"/>
      <c r="U3775" s="227"/>
      <c r="V3775" s="227"/>
      <c r="W3775" s="227"/>
      <c r="X3775" s="227"/>
      <c r="Y3775" s="227"/>
      <c r="Z3775" s="227"/>
      <c r="AA3775" s="227"/>
      <c r="AB3775" s="227"/>
      <c r="AC3775" s="227"/>
    </row>
    <row r="3776" spans="2:29">
      <c r="B3776" s="66" t="e">
        <f>LEFT(VLOOKUP(K3776,'TCon08 al 2019-02-26'!$A$1:$H$68,6,0),6)</f>
        <v>#N/A</v>
      </c>
      <c r="C3776" s="66" t="e">
        <f t="shared" si="253"/>
        <v>#N/A</v>
      </c>
      <c r="D3776" s="66" t="e">
        <f>VLOOKUP(K3776,'TCon08 al 2019-02-26'!$A$1:$H$68,8,0)</f>
        <v>#N/A</v>
      </c>
      <c r="E3776" s="221">
        <f t="shared" si="254"/>
        <v>1900</v>
      </c>
      <c r="F3776" s="66">
        <f t="shared" si="251"/>
        <v>0</v>
      </c>
      <c r="G3776" s="10" t="str">
        <f t="shared" si="252"/>
        <v>19000</v>
      </c>
      <c r="H3776" s="227"/>
      <c r="I3776" s="227"/>
      <c r="J3776" s="228"/>
      <c r="K3776" s="227"/>
      <c r="L3776" s="227"/>
      <c r="M3776" s="229"/>
      <c r="N3776" s="581"/>
      <c r="O3776" s="227"/>
      <c r="P3776" s="581"/>
      <c r="Q3776" s="227"/>
      <c r="R3776" s="227"/>
      <c r="S3776" s="227"/>
      <c r="T3776" s="227"/>
      <c r="U3776" s="227"/>
      <c r="V3776" s="227"/>
      <c r="W3776" s="227"/>
      <c r="X3776" s="227"/>
      <c r="Y3776" s="227"/>
      <c r="Z3776" s="227"/>
      <c r="AA3776" s="227"/>
      <c r="AB3776" s="227"/>
      <c r="AC3776" s="227"/>
    </row>
    <row r="3777" spans="2:29">
      <c r="B3777" s="66" t="e">
        <f>LEFT(VLOOKUP(K3777,'TCon08 al 2019-02-26'!$A$1:$H$68,6,0),6)</f>
        <v>#N/A</v>
      </c>
      <c r="C3777" s="66" t="e">
        <f t="shared" si="253"/>
        <v>#N/A</v>
      </c>
      <c r="D3777" s="66" t="e">
        <f>VLOOKUP(K3777,'TCon08 al 2019-02-26'!$A$1:$H$68,8,0)</f>
        <v>#N/A</v>
      </c>
      <c r="E3777" s="221">
        <f t="shared" si="254"/>
        <v>1900</v>
      </c>
      <c r="F3777" s="66">
        <f t="shared" si="251"/>
        <v>0</v>
      </c>
      <c r="G3777" s="10" t="str">
        <f t="shared" si="252"/>
        <v>19000</v>
      </c>
      <c r="H3777" s="227"/>
      <c r="I3777" s="227"/>
      <c r="J3777" s="228"/>
      <c r="K3777" s="227"/>
      <c r="L3777" s="227"/>
      <c r="M3777" s="229"/>
      <c r="N3777" s="581"/>
      <c r="O3777" s="227"/>
      <c r="P3777" s="581"/>
      <c r="Q3777" s="227"/>
      <c r="R3777" s="227"/>
      <c r="S3777" s="227"/>
      <c r="T3777" s="227"/>
      <c r="U3777" s="227"/>
      <c r="V3777" s="227"/>
      <c r="W3777" s="227"/>
      <c r="X3777" s="227"/>
      <c r="Y3777" s="227"/>
      <c r="Z3777" s="227"/>
      <c r="AA3777" s="227"/>
      <c r="AB3777" s="227"/>
      <c r="AC3777" s="227"/>
    </row>
    <row r="3778" spans="2:29">
      <c r="B3778" s="66" t="e">
        <f>LEFT(VLOOKUP(K3778,'TCon08 al 2019-02-26'!$A$1:$H$68,6,0),6)</f>
        <v>#N/A</v>
      </c>
      <c r="C3778" s="66" t="e">
        <f t="shared" si="253"/>
        <v>#N/A</v>
      </c>
      <c r="D3778" s="66" t="e">
        <f>VLOOKUP(K3778,'TCon08 al 2019-02-26'!$A$1:$H$68,8,0)</f>
        <v>#N/A</v>
      </c>
      <c r="E3778" s="221">
        <f t="shared" si="254"/>
        <v>1900</v>
      </c>
      <c r="F3778" s="66">
        <f t="shared" si="251"/>
        <v>0</v>
      </c>
      <c r="G3778" s="10" t="str">
        <f t="shared" si="252"/>
        <v>19000</v>
      </c>
      <c r="H3778" s="227"/>
      <c r="I3778" s="227"/>
      <c r="J3778" s="228"/>
      <c r="K3778" s="227"/>
      <c r="L3778" s="227"/>
      <c r="M3778" s="229"/>
      <c r="N3778" s="581"/>
      <c r="O3778" s="227"/>
      <c r="P3778" s="581"/>
      <c r="Q3778" s="227"/>
      <c r="R3778" s="227"/>
      <c r="S3778" s="227"/>
      <c r="T3778" s="227"/>
      <c r="U3778" s="227"/>
      <c r="V3778" s="227"/>
      <c r="W3778" s="227"/>
      <c r="X3778" s="227"/>
      <c r="Y3778" s="227"/>
      <c r="Z3778" s="227"/>
      <c r="AA3778" s="227"/>
      <c r="AB3778" s="227"/>
      <c r="AC3778" s="227"/>
    </row>
    <row r="3779" spans="2:29">
      <c r="B3779" s="66" t="e">
        <f>LEFT(VLOOKUP(K3779,'TCon08 al 2019-02-26'!$A$1:$H$68,6,0),6)</f>
        <v>#N/A</v>
      </c>
      <c r="C3779" s="66" t="e">
        <f t="shared" si="253"/>
        <v>#N/A</v>
      </c>
      <c r="D3779" s="66" t="e">
        <f>VLOOKUP(K3779,'TCon08 al 2019-02-26'!$A$1:$H$68,8,0)</f>
        <v>#N/A</v>
      </c>
      <c r="E3779" s="221">
        <f t="shared" si="254"/>
        <v>1900</v>
      </c>
      <c r="F3779" s="66">
        <f t="shared" si="251"/>
        <v>0</v>
      </c>
      <c r="G3779" s="10" t="str">
        <f t="shared" si="252"/>
        <v>19000</v>
      </c>
      <c r="H3779" s="227"/>
      <c r="I3779" s="227"/>
      <c r="J3779" s="228"/>
      <c r="K3779" s="227"/>
      <c r="L3779" s="227"/>
      <c r="M3779" s="229"/>
      <c r="N3779" s="581"/>
      <c r="O3779" s="227"/>
      <c r="P3779" s="581"/>
      <c r="Q3779" s="227"/>
      <c r="R3779" s="227"/>
      <c r="S3779" s="227"/>
      <c r="T3779" s="227"/>
      <c r="U3779" s="227"/>
      <c r="V3779" s="227"/>
      <c r="W3779" s="227"/>
      <c r="X3779" s="227"/>
      <c r="Y3779" s="227"/>
      <c r="Z3779" s="227"/>
      <c r="AA3779" s="227"/>
      <c r="AB3779" s="227"/>
      <c r="AC3779" s="227"/>
    </row>
    <row r="3780" spans="2:29">
      <c r="B3780" s="66" t="e">
        <f>LEFT(VLOOKUP(K3780,'TCon08 al 2019-02-26'!$A$1:$H$68,6,0),6)</f>
        <v>#N/A</v>
      </c>
      <c r="C3780" s="66" t="e">
        <f t="shared" si="253"/>
        <v>#N/A</v>
      </c>
      <c r="D3780" s="66" t="e">
        <f>VLOOKUP(K3780,'TCon08 al 2019-02-26'!$A$1:$H$68,8,0)</f>
        <v>#N/A</v>
      </c>
      <c r="E3780" s="221">
        <f t="shared" si="254"/>
        <v>1900</v>
      </c>
      <c r="F3780" s="66">
        <f t="shared" si="251"/>
        <v>0</v>
      </c>
      <c r="G3780" s="10" t="str">
        <f t="shared" si="252"/>
        <v>19000</v>
      </c>
      <c r="H3780" s="227"/>
      <c r="I3780" s="227"/>
      <c r="J3780" s="228"/>
      <c r="K3780" s="227"/>
      <c r="L3780" s="227"/>
      <c r="M3780" s="229"/>
      <c r="N3780" s="581"/>
      <c r="O3780" s="227"/>
      <c r="P3780" s="581"/>
      <c r="Q3780" s="227"/>
      <c r="R3780" s="227"/>
      <c r="S3780" s="227"/>
      <c r="T3780" s="227"/>
      <c r="U3780" s="227"/>
      <c r="V3780" s="227"/>
      <c r="W3780" s="227"/>
      <c r="X3780" s="227"/>
      <c r="Y3780" s="227"/>
      <c r="Z3780" s="227"/>
      <c r="AA3780" s="227"/>
      <c r="AB3780" s="227"/>
      <c r="AC3780" s="227"/>
    </row>
    <row r="3781" spans="2:29">
      <c r="B3781" s="66" t="e">
        <f>LEFT(VLOOKUP(K3781,'TCon08 al 2019-02-26'!$A$1:$H$68,6,0),6)</f>
        <v>#N/A</v>
      </c>
      <c r="C3781" s="66" t="e">
        <f t="shared" si="253"/>
        <v>#N/A</v>
      </c>
      <c r="D3781" s="66" t="e">
        <f>VLOOKUP(K3781,'TCon08 al 2019-02-26'!$A$1:$H$68,8,0)</f>
        <v>#N/A</v>
      </c>
      <c r="E3781" s="221">
        <f t="shared" si="254"/>
        <v>1900</v>
      </c>
      <c r="F3781" s="66">
        <f t="shared" ref="F3781:F3844" si="255">+IF(J3781=0,0,MONTH(J3781))</f>
        <v>0</v>
      </c>
      <c r="G3781" s="10" t="str">
        <f t="shared" ref="G3781:G3844" si="256">+E3781&amp;F3781</f>
        <v>19000</v>
      </c>
      <c r="H3781" s="227"/>
      <c r="I3781" s="227"/>
      <c r="J3781" s="228"/>
      <c r="K3781" s="227"/>
      <c r="L3781" s="227"/>
      <c r="M3781" s="229"/>
      <c r="N3781" s="581"/>
      <c r="O3781" s="227"/>
      <c r="P3781" s="581"/>
      <c r="Q3781" s="227"/>
      <c r="R3781" s="227"/>
      <c r="S3781" s="227"/>
      <c r="T3781" s="227"/>
      <c r="U3781" s="227"/>
      <c r="V3781" s="227"/>
      <c r="W3781" s="227"/>
      <c r="X3781" s="227"/>
      <c r="Y3781" s="227"/>
      <c r="Z3781" s="227"/>
      <c r="AA3781" s="227"/>
      <c r="AB3781" s="227"/>
      <c r="AC3781" s="227"/>
    </row>
    <row r="3782" spans="2:29">
      <c r="B3782" s="66" t="e">
        <f>LEFT(VLOOKUP(K3782,'TCon08 al 2019-02-26'!$A$1:$H$68,6,0),6)</f>
        <v>#N/A</v>
      </c>
      <c r="C3782" s="66" t="e">
        <f t="shared" si="253"/>
        <v>#N/A</v>
      </c>
      <c r="D3782" s="66" t="e">
        <f>VLOOKUP(K3782,'TCon08 al 2019-02-26'!$A$1:$H$68,8,0)</f>
        <v>#N/A</v>
      </c>
      <c r="E3782" s="221">
        <f t="shared" si="254"/>
        <v>1900</v>
      </c>
      <c r="F3782" s="66">
        <f t="shared" si="255"/>
        <v>0</v>
      </c>
      <c r="G3782" s="10" t="str">
        <f t="shared" si="256"/>
        <v>19000</v>
      </c>
      <c r="H3782" s="227"/>
      <c r="I3782" s="227"/>
      <c r="J3782" s="228"/>
      <c r="K3782" s="227"/>
      <c r="L3782" s="227"/>
      <c r="M3782" s="229"/>
      <c r="N3782" s="581"/>
      <c r="O3782" s="227"/>
      <c r="P3782" s="581"/>
      <c r="Q3782" s="227"/>
      <c r="R3782" s="227"/>
      <c r="S3782" s="227"/>
      <c r="T3782" s="227"/>
      <c r="U3782" s="227"/>
      <c r="V3782" s="227"/>
      <c r="W3782" s="227"/>
      <c r="X3782" s="227"/>
      <c r="Y3782" s="227"/>
      <c r="Z3782" s="227"/>
      <c r="AA3782" s="227"/>
      <c r="AB3782" s="227"/>
      <c r="AC3782" s="227"/>
    </row>
    <row r="3783" spans="2:29">
      <c r="B3783" s="66" t="e">
        <f>LEFT(VLOOKUP(K3783,'TCon08 al 2019-02-26'!$A$1:$H$68,6,0),6)</f>
        <v>#N/A</v>
      </c>
      <c r="C3783" s="66" t="e">
        <f t="shared" si="253"/>
        <v>#N/A</v>
      </c>
      <c r="D3783" s="66" t="e">
        <f>VLOOKUP(K3783,'TCon08 al 2019-02-26'!$A$1:$H$68,8,0)</f>
        <v>#N/A</v>
      </c>
      <c r="E3783" s="221">
        <f t="shared" si="254"/>
        <v>1900</v>
      </c>
      <c r="F3783" s="66">
        <f t="shared" si="255"/>
        <v>0</v>
      </c>
      <c r="G3783" s="10" t="str">
        <f t="shared" si="256"/>
        <v>19000</v>
      </c>
      <c r="H3783" s="227"/>
      <c r="I3783" s="227"/>
      <c r="J3783" s="228"/>
      <c r="K3783" s="227"/>
      <c r="L3783" s="227"/>
      <c r="M3783" s="229"/>
      <c r="N3783" s="581"/>
      <c r="O3783" s="227"/>
      <c r="P3783" s="581"/>
      <c r="Q3783" s="227"/>
      <c r="R3783" s="227"/>
      <c r="S3783" s="227"/>
      <c r="T3783" s="227"/>
      <c r="U3783" s="227"/>
      <c r="V3783" s="227"/>
      <c r="W3783" s="227"/>
      <c r="X3783" s="227"/>
      <c r="Y3783" s="227"/>
      <c r="Z3783" s="227"/>
      <c r="AA3783" s="227"/>
      <c r="AB3783" s="227"/>
      <c r="AC3783" s="227"/>
    </row>
    <row r="3784" spans="2:29">
      <c r="B3784" s="66" t="e">
        <f>LEFT(VLOOKUP(K3784,'TCon08 al 2019-02-26'!$A$1:$H$68,6,0),6)</f>
        <v>#N/A</v>
      </c>
      <c r="C3784" s="66" t="e">
        <f t="shared" si="253"/>
        <v>#N/A</v>
      </c>
      <c r="D3784" s="66" t="e">
        <f>VLOOKUP(K3784,'TCon08 al 2019-02-26'!$A$1:$H$68,8,0)</f>
        <v>#N/A</v>
      </c>
      <c r="E3784" s="221">
        <f t="shared" si="254"/>
        <v>1900</v>
      </c>
      <c r="F3784" s="66">
        <f t="shared" si="255"/>
        <v>0</v>
      </c>
      <c r="G3784" s="10" t="str">
        <f t="shared" si="256"/>
        <v>19000</v>
      </c>
      <c r="H3784" s="227"/>
      <c r="I3784" s="227"/>
      <c r="J3784" s="228"/>
      <c r="K3784" s="227"/>
      <c r="L3784" s="227"/>
      <c r="M3784" s="229"/>
      <c r="N3784" s="581"/>
      <c r="O3784" s="227"/>
      <c r="P3784" s="581"/>
      <c r="Q3784" s="227"/>
      <c r="R3784" s="227"/>
      <c r="S3784" s="227"/>
      <c r="T3784" s="227"/>
      <c r="U3784" s="227"/>
      <c r="V3784" s="227"/>
      <c r="W3784" s="227"/>
      <c r="X3784" s="227"/>
      <c r="Y3784" s="227"/>
      <c r="Z3784" s="227"/>
      <c r="AA3784" s="227"/>
      <c r="AB3784" s="227"/>
      <c r="AC3784" s="227"/>
    </row>
    <row r="3785" spans="2:29">
      <c r="B3785" s="66" t="e">
        <f>LEFT(VLOOKUP(K3785,'TCon08 al 2019-02-26'!$A$1:$H$68,6,0),6)</f>
        <v>#N/A</v>
      </c>
      <c r="C3785" s="66" t="e">
        <f t="shared" si="253"/>
        <v>#N/A</v>
      </c>
      <c r="D3785" s="66" t="e">
        <f>VLOOKUP(K3785,'TCon08 al 2019-02-26'!$A$1:$H$68,8,0)</f>
        <v>#N/A</v>
      </c>
      <c r="E3785" s="221">
        <f t="shared" si="254"/>
        <v>1900</v>
      </c>
      <c r="F3785" s="66">
        <f t="shared" si="255"/>
        <v>0</v>
      </c>
      <c r="G3785" s="10" t="str">
        <f t="shared" si="256"/>
        <v>19000</v>
      </c>
      <c r="H3785" s="227"/>
      <c r="I3785" s="227"/>
      <c r="J3785" s="228"/>
      <c r="K3785" s="227"/>
      <c r="L3785" s="227"/>
      <c r="M3785" s="229"/>
      <c r="N3785" s="581"/>
      <c r="O3785" s="227"/>
      <c r="P3785" s="581"/>
      <c r="Q3785" s="227"/>
      <c r="R3785" s="227"/>
      <c r="S3785" s="227"/>
      <c r="T3785" s="227"/>
      <c r="U3785" s="227"/>
      <c r="V3785" s="227"/>
      <c r="W3785" s="227"/>
      <c r="X3785" s="227"/>
      <c r="Y3785" s="227"/>
      <c r="Z3785" s="227"/>
      <c r="AA3785" s="227"/>
      <c r="AB3785" s="227"/>
      <c r="AC3785" s="227"/>
    </row>
    <row r="3786" spans="2:29">
      <c r="B3786" s="66" t="e">
        <f>LEFT(VLOOKUP(K3786,'TCon08 al 2019-02-26'!$A$1:$H$68,6,0),6)</f>
        <v>#N/A</v>
      </c>
      <c r="C3786" s="66" t="e">
        <f t="shared" si="253"/>
        <v>#N/A</v>
      </c>
      <c r="D3786" s="66" t="e">
        <f>VLOOKUP(K3786,'TCon08 al 2019-02-26'!$A$1:$H$68,8,0)</f>
        <v>#N/A</v>
      </c>
      <c r="E3786" s="221">
        <f t="shared" si="254"/>
        <v>1900</v>
      </c>
      <c r="F3786" s="66">
        <f t="shared" si="255"/>
        <v>0</v>
      </c>
      <c r="G3786" s="10" t="str">
        <f t="shared" si="256"/>
        <v>19000</v>
      </c>
      <c r="H3786" s="227"/>
      <c r="I3786" s="227"/>
      <c r="J3786" s="228"/>
      <c r="K3786" s="227"/>
      <c r="L3786" s="227"/>
      <c r="M3786" s="229"/>
      <c r="N3786" s="581"/>
      <c r="O3786" s="227"/>
      <c r="P3786" s="581"/>
      <c r="Q3786" s="227"/>
      <c r="R3786" s="227"/>
      <c r="S3786" s="227"/>
      <c r="T3786" s="227"/>
      <c r="U3786" s="227"/>
      <c r="V3786" s="227"/>
      <c r="W3786" s="227"/>
      <c r="X3786" s="227"/>
      <c r="Y3786" s="227"/>
      <c r="Z3786" s="227"/>
      <c r="AA3786" s="227"/>
      <c r="AB3786" s="227"/>
      <c r="AC3786" s="227"/>
    </row>
    <row r="3787" spans="2:29">
      <c r="B3787" s="66" t="e">
        <f>LEFT(VLOOKUP(K3787,'TCon08 al 2019-02-26'!$A$1:$H$68,6,0),6)</f>
        <v>#N/A</v>
      </c>
      <c r="C3787" s="66" t="e">
        <f t="shared" si="253"/>
        <v>#N/A</v>
      </c>
      <c r="D3787" s="66" t="e">
        <f>VLOOKUP(K3787,'TCon08 al 2019-02-26'!$A$1:$H$68,8,0)</f>
        <v>#N/A</v>
      </c>
      <c r="E3787" s="221">
        <f t="shared" si="254"/>
        <v>1900</v>
      </c>
      <c r="F3787" s="66">
        <f t="shared" si="255"/>
        <v>0</v>
      </c>
      <c r="G3787" s="10" t="str">
        <f t="shared" si="256"/>
        <v>19000</v>
      </c>
      <c r="H3787" s="227"/>
      <c r="I3787" s="227"/>
      <c r="J3787" s="228"/>
      <c r="K3787" s="227"/>
      <c r="L3787" s="227"/>
      <c r="M3787" s="229"/>
      <c r="N3787" s="581"/>
      <c r="O3787" s="227"/>
      <c r="P3787" s="581"/>
      <c r="Q3787" s="227"/>
      <c r="R3787" s="227"/>
      <c r="S3787" s="227"/>
      <c r="T3787" s="227"/>
      <c r="U3787" s="227"/>
      <c r="V3787" s="227"/>
      <c r="W3787" s="227"/>
      <c r="X3787" s="227"/>
      <c r="Y3787" s="227"/>
      <c r="Z3787" s="227"/>
      <c r="AA3787" s="227"/>
      <c r="AB3787" s="227"/>
      <c r="AC3787" s="227"/>
    </row>
    <row r="3788" spans="2:29">
      <c r="B3788" s="66" t="e">
        <f>LEFT(VLOOKUP(K3788,'TCon08 al 2019-02-26'!$A$1:$H$68,6,0),6)</f>
        <v>#N/A</v>
      </c>
      <c r="C3788" s="66" t="e">
        <f t="shared" si="253"/>
        <v>#N/A</v>
      </c>
      <c r="D3788" s="66" t="e">
        <f>VLOOKUP(K3788,'TCon08 al 2019-02-26'!$A$1:$H$68,8,0)</f>
        <v>#N/A</v>
      </c>
      <c r="E3788" s="221">
        <f t="shared" si="254"/>
        <v>1900</v>
      </c>
      <c r="F3788" s="66">
        <f t="shared" si="255"/>
        <v>0</v>
      </c>
      <c r="G3788" s="10" t="str">
        <f t="shared" si="256"/>
        <v>19000</v>
      </c>
      <c r="H3788" s="227"/>
      <c r="I3788" s="227"/>
      <c r="J3788" s="228"/>
      <c r="K3788" s="227"/>
      <c r="L3788" s="227"/>
      <c r="M3788" s="229"/>
      <c r="N3788" s="581"/>
      <c r="O3788" s="227"/>
      <c r="P3788" s="581"/>
      <c r="Q3788" s="227"/>
      <c r="R3788" s="227"/>
      <c r="S3788" s="227"/>
      <c r="T3788" s="227"/>
      <c r="U3788" s="227"/>
      <c r="V3788" s="227"/>
      <c r="W3788" s="227"/>
      <c r="X3788" s="227"/>
      <c r="Y3788" s="227"/>
      <c r="Z3788" s="227"/>
      <c r="AA3788" s="227"/>
      <c r="AB3788" s="227"/>
      <c r="AC3788" s="227"/>
    </row>
    <row r="3789" spans="2:29">
      <c r="B3789" s="66" t="e">
        <f>LEFT(VLOOKUP(K3789,'TCon08 al 2019-02-26'!$A$1:$H$68,6,0),6)</f>
        <v>#N/A</v>
      </c>
      <c r="C3789" s="66" t="e">
        <f t="shared" si="253"/>
        <v>#N/A</v>
      </c>
      <c r="D3789" s="66" t="e">
        <f>VLOOKUP(K3789,'TCon08 al 2019-02-26'!$A$1:$H$68,8,0)</f>
        <v>#N/A</v>
      </c>
      <c r="E3789" s="221">
        <f t="shared" si="254"/>
        <v>1900</v>
      </c>
      <c r="F3789" s="66">
        <f t="shared" si="255"/>
        <v>0</v>
      </c>
      <c r="G3789" s="10" t="str">
        <f t="shared" si="256"/>
        <v>19000</v>
      </c>
      <c r="H3789" s="227"/>
      <c r="I3789" s="227"/>
      <c r="J3789" s="228"/>
      <c r="K3789" s="227"/>
      <c r="L3789" s="227"/>
      <c r="M3789" s="229"/>
      <c r="N3789" s="581"/>
      <c r="O3789" s="227"/>
      <c r="P3789" s="581"/>
      <c r="Q3789" s="227"/>
      <c r="R3789" s="227"/>
      <c r="S3789" s="227"/>
      <c r="T3789" s="227"/>
      <c r="U3789" s="227"/>
      <c r="V3789" s="227"/>
      <c r="W3789" s="227"/>
      <c r="X3789" s="227"/>
      <c r="Y3789" s="227"/>
      <c r="Z3789" s="227"/>
      <c r="AA3789" s="227"/>
      <c r="AB3789" s="227"/>
      <c r="AC3789" s="227"/>
    </row>
    <row r="3790" spans="2:29">
      <c r="B3790" s="66" t="e">
        <f>LEFT(VLOOKUP(K3790,'TCon08 al 2019-02-26'!$A$1:$H$68,6,0),6)</f>
        <v>#N/A</v>
      </c>
      <c r="C3790" s="66" t="e">
        <f t="shared" si="253"/>
        <v>#N/A</v>
      </c>
      <c r="D3790" s="66" t="e">
        <f>VLOOKUP(K3790,'TCon08 al 2019-02-26'!$A$1:$H$68,8,0)</f>
        <v>#N/A</v>
      </c>
      <c r="E3790" s="221">
        <f t="shared" si="254"/>
        <v>1900</v>
      </c>
      <c r="F3790" s="66">
        <f t="shared" si="255"/>
        <v>0</v>
      </c>
      <c r="G3790" s="10" t="str">
        <f t="shared" si="256"/>
        <v>19000</v>
      </c>
      <c r="H3790" s="227"/>
      <c r="I3790" s="227"/>
      <c r="J3790" s="228"/>
      <c r="K3790" s="227"/>
      <c r="L3790" s="227"/>
      <c r="M3790" s="229"/>
      <c r="N3790" s="581"/>
      <c r="O3790" s="227"/>
      <c r="P3790" s="581"/>
      <c r="Q3790" s="227"/>
      <c r="R3790" s="227"/>
      <c r="S3790" s="227"/>
      <c r="T3790" s="227"/>
      <c r="U3790" s="227"/>
      <c r="V3790" s="227"/>
      <c r="W3790" s="227"/>
      <c r="X3790" s="227"/>
      <c r="Y3790" s="227"/>
      <c r="Z3790" s="227"/>
      <c r="AA3790" s="227"/>
      <c r="AB3790" s="227"/>
      <c r="AC3790" s="227"/>
    </row>
    <row r="3791" spans="2:29">
      <c r="B3791" s="66" t="e">
        <f>LEFT(VLOOKUP(K3791,'TCon08 al 2019-02-26'!$A$1:$H$68,6,0),6)</f>
        <v>#N/A</v>
      </c>
      <c r="C3791" s="66" t="e">
        <f t="shared" si="253"/>
        <v>#N/A</v>
      </c>
      <c r="D3791" s="66" t="e">
        <f>VLOOKUP(K3791,'TCon08 al 2019-02-26'!$A$1:$H$68,8,0)</f>
        <v>#N/A</v>
      </c>
      <c r="E3791" s="221">
        <f t="shared" si="254"/>
        <v>1900</v>
      </c>
      <c r="F3791" s="66">
        <f t="shared" si="255"/>
        <v>0</v>
      </c>
      <c r="G3791" s="10" t="str">
        <f t="shared" si="256"/>
        <v>19000</v>
      </c>
      <c r="H3791" s="227"/>
      <c r="I3791" s="227"/>
      <c r="J3791" s="228"/>
      <c r="K3791" s="227"/>
      <c r="L3791" s="227"/>
      <c r="M3791" s="229"/>
      <c r="N3791" s="581"/>
      <c r="O3791" s="227"/>
      <c r="P3791" s="581"/>
      <c r="Q3791" s="227"/>
      <c r="R3791" s="227"/>
      <c r="S3791" s="227"/>
      <c r="T3791" s="227"/>
      <c r="U3791" s="227"/>
      <c r="V3791" s="227"/>
      <c r="W3791" s="227"/>
      <c r="X3791" s="227"/>
      <c r="Y3791" s="227"/>
      <c r="Z3791" s="227"/>
      <c r="AA3791" s="227"/>
      <c r="AB3791" s="227"/>
      <c r="AC3791" s="227"/>
    </row>
    <row r="3792" spans="2:29">
      <c r="B3792" s="66" t="e">
        <f>LEFT(VLOOKUP(K3792,'TCon08 al 2019-02-26'!$A$1:$H$68,6,0),6)</f>
        <v>#N/A</v>
      </c>
      <c r="C3792" s="66" t="e">
        <f t="shared" si="253"/>
        <v>#N/A</v>
      </c>
      <c r="D3792" s="66" t="e">
        <f>VLOOKUP(K3792,'TCon08 al 2019-02-26'!$A$1:$H$68,8,0)</f>
        <v>#N/A</v>
      </c>
      <c r="E3792" s="221">
        <f t="shared" si="254"/>
        <v>1900</v>
      </c>
      <c r="F3792" s="66">
        <f t="shared" si="255"/>
        <v>0</v>
      </c>
      <c r="G3792" s="10" t="str">
        <f t="shared" si="256"/>
        <v>19000</v>
      </c>
      <c r="H3792" s="227"/>
      <c r="I3792" s="227"/>
      <c r="J3792" s="228"/>
      <c r="K3792" s="227"/>
      <c r="L3792" s="227"/>
      <c r="M3792" s="229"/>
      <c r="N3792" s="581"/>
      <c r="O3792" s="227"/>
      <c r="P3792" s="581"/>
      <c r="Q3792" s="227"/>
      <c r="R3792" s="227"/>
      <c r="S3792" s="227"/>
      <c r="T3792" s="227"/>
      <c r="U3792" s="227"/>
      <c r="V3792" s="227"/>
      <c r="W3792" s="227"/>
      <c r="X3792" s="227"/>
      <c r="Y3792" s="227"/>
      <c r="Z3792" s="227"/>
      <c r="AA3792" s="227"/>
      <c r="AB3792" s="227"/>
      <c r="AC3792" s="227"/>
    </row>
    <row r="3793" spans="2:29">
      <c r="B3793" s="66" t="e">
        <f>LEFT(VLOOKUP(K3793,'TCon08 al 2019-02-26'!$A$1:$H$68,6,0),6)</f>
        <v>#N/A</v>
      </c>
      <c r="C3793" s="66" t="e">
        <f t="shared" si="253"/>
        <v>#N/A</v>
      </c>
      <c r="D3793" s="66" t="e">
        <f>VLOOKUP(K3793,'TCon08 al 2019-02-26'!$A$1:$H$68,8,0)</f>
        <v>#N/A</v>
      </c>
      <c r="E3793" s="221">
        <f t="shared" si="254"/>
        <v>1900</v>
      </c>
      <c r="F3793" s="66">
        <f t="shared" si="255"/>
        <v>0</v>
      </c>
      <c r="G3793" s="10" t="str">
        <f t="shared" si="256"/>
        <v>19000</v>
      </c>
      <c r="H3793" s="227"/>
      <c r="I3793" s="227"/>
      <c r="J3793" s="228"/>
      <c r="K3793" s="227"/>
      <c r="L3793" s="227"/>
      <c r="M3793" s="229"/>
      <c r="N3793" s="581"/>
      <c r="O3793" s="227"/>
      <c r="P3793" s="581"/>
      <c r="Q3793" s="227"/>
      <c r="R3793" s="227"/>
      <c r="S3793" s="227"/>
      <c r="T3793" s="227"/>
      <c r="U3793" s="227"/>
      <c r="V3793" s="227"/>
      <c r="W3793" s="227"/>
      <c r="X3793" s="227"/>
      <c r="Y3793" s="227"/>
      <c r="Z3793" s="227"/>
      <c r="AA3793" s="227"/>
      <c r="AB3793" s="227"/>
      <c r="AC3793" s="227"/>
    </row>
    <row r="3794" spans="2:29">
      <c r="B3794" s="66" t="e">
        <f>LEFT(VLOOKUP(K3794,'TCon08 al 2019-02-26'!$A$1:$H$68,6,0),6)</f>
        <v>#N/A</v>
      </c>
      <c r="C3794" s="66" t="e">
        <f t="shared" si="253"/>
        <v>#N/A</v>
      </c>
      <c r="D3794" s="66" t="e">
        <f>VLOOKUP(K3794,'TCon08 al 2019-02-26'!$A$1:$H$68,8,0)</f>
        <v>#N/A</v>
      </c>
      <c r="E3794" s="221">
        <f t="shared" si="254"/>
        <v>1900</v>
      </c>
      <c r="F3794" s="66">
        <f t="shared" si="255"/>
        <v>0</v>
      </c>
      <c r="G3794" s="10" t="str">
        <f t="shared" si="256"/>
        <v>19000</v>
      </c>
      <c r="H3794" s="227"/>
      <c r="I3794" s="227"/>
      <c r="J3794" s="228"/>
      <c r="K3794" s="227"/>
      <c r="L3794" s="227"/>
      <c r="M3794" s="229"/>
      <c r="N3794" s="581"/>
      <c r="O3794" s="227"/>
      <c r="P3794" s="581"/>
      <c r="Q3794" s="227"/>
      <c r="R3794" s="227"/>
      <c r="S3794" s="227"/>
      <c r="T3794" s="227"/>
      <c r="U3794" s="227"/>
      <c r="V3794" s="227"/>
      <c r="W3794" s="227"/>
      <c r="X3794" s="227"/>
      <c r="Y3794" s="227"/>
      <c r="Z3794" s="227"/>
      <c r="AA3794" s="227"/>
      <c r="AB3794" s="227"/>
      <c r="AC3794" s="227"/>
    </row>
    <row r="3795" spans="2:29">
      <c r="B3795" s="66" t="e">
        <f>LEFT(VLOOKUP(K3795,'TCon08 al 2019-02-26'!$A$1:$H$68,6,0),6)</f>
        <v>#N/A</v>
      </c>
      <c r="C3795" s="66" t="e">
        <f t="shared" si="253"/>
        <v>#N/A</v>
      </c>
      <c r="D3795" s="66" t="e">
        <f>VLOOKUP(K3795,'TCon08 al 2019-02-26'!$A$1:$H$68,8,0)</f>
        <v>#N/A</v>
      </c>
      <c r="E3795" s="221">
        <f t="shared" si="254"/>
        <v>1900</v>
      </c>
      <c r="F3795" s="66">
        <f t="shared" si="255"/>
        <v>0</v>
      </c>
      <c r="G3795" s="10" t="str">
        <f t="shared" si="256"/>
        <v>19000</v>
      </c>
      <c r="H3795" s="227"/>
      <c r="I3795" s="227"/>
      <c r="J3795" s="228"/>
      <c r="K3795" s="227"/>
      <c r="L3795" s="227"/>
      <c r="M3795" s="229"/>
      <c r="N3795" s="581"/>
      <c r="O3795" s="227"/>
      <c r="P3795" s="581"/>
      <c r="Q3795" s="227"/>
      <c r="R3795" s="227"/>
      <c r="S3795" s="227"/>
      <c r="T3795" s="227"/>
      <c r="U3795" s="227"/>
      <c r="V3795" s="227"/>
      <c r="W3795" s="227"/>
      <c r="X3795" s="227"/>
      <c r="Y3795" s="227"/>
      <c r="Z3795" s="227"/>
      <c r="AA3795" s="227"/>
      <c r="AB3795" s="227"/>
      <c r="AC3795" s="227"/>
    </row>
    <row r="3796" spans="2:29">
      <c r="B3796" s="66" t="e">
        <f>LEFT(VLOOKUP(K3796,'TCon08 al 2019-02-26'!$A$1:$H$68,6,0),6)</f>
        <v>#N/A</v>
      </c>
      <c r="C3796" s="66" t="e">
        <f t="shared" si="253"/>
        <v>#N/A</v>
      </c>
      <c r="D3796" s="66" t="e">
        <f>VLOOKUP(K3796,'TCon08 al 2019-02-26'!$A$1:$H$68,8,0)</f>
        <v>#N/A</v>
      </c>
      <c r="E3796" s="221">
        <f t="shared" si="254"/>
        <v>1900</v>
      </c>
      <c r="F3796" s="66">
        <f t="shared" si="255"/>
        <v>0</v>
      </c>
      <c r="G3796" s="10" t="str">
        <f t="shared" si="256"/>
        <v>19000</v>
      </c>
      <c r="H3796" s="227"/>
      <c r="I3796" s="227"/>
      <c r="J3796" s="228"/>
      <c r="K3796" s="227"/>
      <c r="L3796" s="227"/>
      <c r="M3796" s="229"/>
      <c r="N3796" s="581"/>
      <c r="O3796" s="227"/>
      <c r="P3796" s="581"/>
      <c r="Q3796" s="227"/>
      <c r="R3796" s="227"/>
      <c r="S3796" s="227"/>
      <c r="T3796" s="227"/>
      <c r="U3796" s="227"/>
      <c r="V3796" s="227"/>
      <c r="W3796" s="227"/>
      <c r="X3796" s="227"/>
      <c r="Y3796" s="227"/>
      <c r="Z3796" s="227"/>
      <c r="AA3796" s="227"/>
      <c r="AB3796" s="227"/>
      <c r="AC3796" s="227"/>
    </row>
    <row r="3797" spans="2:29">
      <c r="B3797" s="66" t="e">
        <f>LEFT(VLOOKUP(K3797,'TCon08 al 2019-02-26'!$A$1:$H$68,6,0),6)</f>
        <v>#N/A</v>
      </c>
      <c r="C3797" s="66" t="e">
        <f t="shared" ref="C3797:C3860" si="257">CONCATENATE(MID(B3797,1,1),".",MID(B3797,2,1),".",MID(B3797,3,2),".",MID(B3797,5,2))</f>
        <v>#N/A</v>
      </c>
      <c r="D3797" s="66" t="e">
        <f>VLOOKUP(K3797,'TCon08 al 2019-02-26'!$A$1:$H$68,8,0)</f>
        <v>#N/A</v>
      </c>
      <c r="E3797" s="221">
        <f t="shared" ref="E3797:E3860" si="258">YEAR(J3797)</f>
        <v>1900</v>
      </c>
      <c r="F3797" s="66">
        <f t="shared" si="255"/>
        <v>0</v>
      </c>
      <c r="G3797" s="10" t="str">
        <f t="shared" si="256"/>
        <v>19000</v>
      </c>
      <c r="H3797" s="227"/>
      <c r="I3797" s="227"/>
      <c r="J3797" s="228"/>
      <c r="K3797" s="227"/>
      <c r="L3797" s="227"/>
      <c r="M3797" s="229"/>
      <c r="N3797" s="581"/>
      <c r="O3797" s="227"/>
      <c r="P3797" s="581"/>
      <c r="Q3797" s="227"/>
      <c r="R3797" s="227"/>
      <c r="S3797" s="227"/>
      <c r="T3797" s="227"/>
      <c r="U3797" s="227"/>
      <c r="V3797" s="227"/>
      <c r="W3797" s="227"/>
      <c r="X3797" s="227"/>
      <c r="Y3797" s="227"/>
      <c r="Z3797" s="227"/>
      <c r="AA3797" s="227"/>
      <c r="AB3797" s="227"/>
      <c r="AC3797" s="227"/>
    </row>
    <row r="3798" spans="2:29">
      <c r="B3798" s="66" t="e">
        <f>LEFT(VLOOKUP(K3798,'TCon08 al 2019-02-26'!$A$1:$H$68,6,0),6)</f>
        <v>#N/A</v>
      </c>
      <c r="C3798" s="66" t="e">
        <f t="shared" si="257"/>
        <v>#N/A</v>
      </c>
      <c r="D3798" s="66" t="e">
        <f>VLOOKUP(K3798,'TCon08 al 2019-02-26'!$A$1:$H$68,8,0)</f>
        <v>#N/A</v>
      </c>
      <c r="E3798" s="221">
        <f t="shared" si="258"/>
        <v>1900</v>
      </c>
      <c r="F3798" s="66">
        <f t="shared" si="255"/>
        <v>0</v>
      </c>
      <c r="G3798" s="10" t="str">
        <f t="shared" si="256"/>
        <v>19000</v>
      </c>
      <c r="H3798" s="227"/>
      <c r="I3798" s="227"/>
      <c r="J3798" s="228"/>
      <c r="K3798" s="227"/>
      <c r="L3798" s="227"/>
      <c r="M3798" s="229"/>
      <c r="N3798" s="581"/>
      <c r="O3798" s="227"/>
      <c r="P3798" s="581"/>
      <c r="Q3798" s="227"/>
      <c r="R3798" s="227"/>
      <c r="S3798" s="227"/>
      <c r="T3798" s="227"/>
      <c r="U3798" s="227"/>
      <c r="V3798" s="227"/>
      <c r="W3798" s="227"/>
      <c r="X3798" s="227"/>
      <c r="Y3798" s="227"/>
      <c r="Z3798" s="227"/>
      <c r="AA3798" s="227"/>
      <c r="AB3798" s="227"/>
      <c r="AC3798" s="227"/>
    </row>
    <row r="3799" spans="2:29">
      <c r="B3799" s="66" t="e">
        <f>LEFT(VLOOKUP(K3799,'TCon08 al 2019-02-26'!$A$1:$H$68,6,0),6)</f>
        <v>#N/A</v>
      </c>
      <c r="C3799" s="66" t="e">
        <f t="shared" si="257"/>
        <v>#N/A</v>
      </c>
      <c r="D3799" s="66" t="e">
        <f>VLOOKUP(K3799,'TCon08 al 2019-02-26'!$A$1:$H$68,8,0)</f>
        <v>#N/A</v>
      </c>
      <c r="E3799" s="221">
        <f t="shared" si="258"/>
        <v>1900</v>
      </c>
      <c r="F3799" s="66">
        <f t="shared" si="255"/>
        <v>0</v>
      </c>
      <c r="G3799" s="10" t="str">
        <f t="shared" si="256"/>
        <v>19000</v>
      </c>
      <c r="H3799" s="227"/>
      <c r="I3799" s="227"/>
      <c r="J3799" s="228"/>
      <c r="K3799" s="227"/>
      <c r="L3799" s="227"/>
      <c r="M3799" s="229"/>
      <c r="N3799" s="581"/>
      <c r="O3799" s="227"/>
      <c r="P3799" s="581"/>
      <c r="Q3799" s="227"/>
      <c r="R3799" s="227"/>
      <c r="S3799" s="227"/>
      <c r="T3799" s="227"/>
      <c r="U3799" s="227"/>
      <c r="V3799" s="227"/>
      <c r="W3799" s="227"/>
      <c r="X3799" s="227"/>
      <c r="Y3799" s="227"/>
      <c r="Z3799" s="227"/>
      <c r="AA3799" s="227"/>
      <c r="AB3799" s="227"/>
      <c r="AC3799" s="227"/>
    </row>
    <row r="3800" spans="2:29">
      <c r="B3800" s="66" t="e">
        <f>LEFT(VLOOKUP(K3800,'TCon08 al 2019-02-26'!$A$1:$H$68,6,0),6)</f>
        <v>#N/A</v>
      </c>
      <c r="C3800" s="66" t="e">
        <f t="shared" si="257"/>
        <v>#N/A</v>
      </c>
      <c r="D3800" s="66" t="e">
        <f>VLOOKUP(K3800,'TCon08 al 2019-02-26'!$A$1:$H$68,8,0)</f>
        <v>#N/A</v>
      </c>
      <c r="E3800" s="221">
        <f t="shared" si="258"/>
        <v>1900</v>
      </c>
      <c r="F3800" s="66">
        <f t="shared" si="255"/>
        <v>0</v>
      </c>
      <c r="G3800" s="10" t="str">
        <f t="shared" si="256"/>
        <v>19000</v>
      </c>
      <c r="H3800" s="227"/>
      <c r="I3800" s="227"/>
      <c r="J3800" s="228"/>
      <c r="K3800" s="227"/>
      <c r="L3800" s="227"/>
      <c r="M3800" s="229"/>
      <c r="N3800" s="581"/>
      <c r="O3800" s="227"/>
      <c r="P3800" s="581"/>
      <c r="Q3800" s="227"/>
      <c r="R3800" s="227"/>
      <c r="S3800" s="227"/>
      <c r="T3800" s="227"/>
      <c r="U3800" s="227"/>
      <c r="V3800" s="227"/>
      <c r="W3800" s="227"/>
      <c r="X3800" s="227"/>
      <c r="Y3800" s="227"/>
      <c r="Z3800" s="227"/>
      <c r="AA3800" s="227"/>
      <c r="AB3800" s="227"/>
      <c r="AC3800" s="227"/>
    </row>
    <row r="3801" spans="2:29">
      <c r="B3801" s="66" t="e">
        <f>LEFT(VLOOKUP(K3801,'TCon08 al 2019-02-26'!$A$1:$H$68,6,0),6)</f>
        <v>#N/A</v>
      </c>
      <c r="C3801" s="66" t="e">
        <f t="shared" si="257"/>
        <v>#N/A</v>
      </c>
      <c r="D3801" s="66" t="e">
        <f>VLOOKUP(K3801,'TCon08 al 2019-02-26'!$A$1:$H$68,8,0)</f>
        <v>#N/A</v>
      </c>
      <c r="E3801" s="221">
        <f t="shared" si="258"/>
        <v>1900</v>
      </c>
      <c r="F3801" s="66">
        <f t="shared" si="255"/>
        <v>0</v>
      </c>
      <c r="G3801" s="10" t="str">
        <f t="shared" si="256"/>
        <v>19000</v>
      </c>
      <c r="H3801" s="227"/>
      <c r="I3801" s="227"/>
      <c r="J3801" s="228"/>
      <c r="K3801" s="227"/>
      <c r="L3801" s="227"/>
      <c r="M3801" s="229"/>
      <c r="N3801" s="581"/>
      <c r="O3801" s="227"/>
      <c r="P3801" s="581"/>
      <c r="Q3801" s="227"/>
      <c r="R3801" s="227"/>
      <c r="S3801" s="227"/>
      <c r="T3801" s="227"/>
      <c r="U3801" s="227"/>
      <c r="V3801" s="227"/>
      <c r="W3801" s="227"/>
      <c r="X3801" s="227"/>
      <c r="Y3801" s="227"/>
      <c r="Z3801" s="227"/>
      <c r="AA3801" s="227"/>
      <c r="AB3801" s="227"/>
      <c r="AC3801" s="227"/>
    </row>
    <row r="3802" spans="2:29">
      <c r="B3802" s="66" t="e">
        <f>LEFT(VLOOKUP(K3802,'TCon08 al 2019-02-26'!$A$1:$H$68,6,0),6)</f>
        <v>#N/A</v>
      </c>
      <c r="C3802" s="66" t="e">
        <f t="shared" si="257"/>
        <v>#N/A</v>
      </c>
      <c r="D3802" s="66" t="e">
        <f>VLOOKUP(K3802,'TCon08 al 2019-02-26'!$A$1:$H$68,8,0)</f>
        <v>#N/A</v>
      </c>
      <c r="E3802" s="221">
        <f t="shared" si="258"/>
        <v>1900</v>
      </c>
      <c r="F3802" s="66">
        <f t="shared" si="255"/>
        <v>0</v>
      </c>
      <c r="G3802" s="10" t="str">
        <f t="shared" si="256"/>
        <v>19000</v>
      </c>
      <c r="H3802" s="227"/>
      <c r="I3802" s="227"/>
      <c r="J3802" s="228"/>
      <c r="K3802" s="227"/>
      <c r="L3802" s="227"/>
      <c r="M3802" s="229"/>
      <c r="N3802" s="581"/>
      <c r="O3802" s="227"/>
      <c r="P3802" s="581"/>
      <c r="Q3802" s="227"/>
      <c r="R3802" s="227"/>
      <c r="S3802" s="227"/>
      <c r="T3802" s="227"/>
      <c r="U3802" s="227"/>
      <c r="V3802" s="227"/>
      <c r="W3802" s="227"/>
      <c r="X3802" s="227"/>
      <c r="Y3802" s="227"/>
      <c r="Z3802" s="227"/>
      <c r="AA3802" s="227"/>
      <c r="AB3802" s="227"/>
      <c r="AC3802" s="227"/>
    </row>
    <row r="3803" spans="2:29">
      <c r="B3803" s="66" t="e">
        <f>LEFT(VLOOKUP(K3803,'TCon08 al 2019-02-26'!$A$1:$H$68,6,0),6)</f>
        <v>#N/A</v>
      </c>
      <c r="C3803" s="66" t="e">
        <f t="shared" si="257"/>
        <v>#N/A</v>
      </c>
      <c r="D3803" s="66" t="e">
        <f>VLOOKUP(K3803,'TCon08 al 2019-02-26'!$A$1:$H$68,8,0)</f>
        <v>#N/A</v>
      </c>
      <c r="E3803" s="221">
        <f t="shared" si="258"/>
        <v>1900</v>
      </c>
      <c r="F3803" s="66">
        <f t="shared" si="255"/>
        <v>0</v>
      </c>
      <c r="G3803" s="10" t="str">
        <f t="shared" si="256"/>
        <v>19000</v>
      </c>
      <c r="H3803" s="227"/>
      <c r="I3803" s="227"/>
      <c r="J3803" s="228"/>
      <c r="K3803" s="227"/>
      <c r="L3803" s="227"/>
      <c r="M3803" s="229"/>
      <c r="N3803" s="581"/>
      <c r="O3803" s="227"/>
      <c r="P3803" s="581"/>
      <c r="Q3803" s="227"/>
      <c r="R3803" s="227"/>
      <c r="S3803" s="227"/>
      <c r="T3803" s="227"/>
      <c r="U3803" s="227"/>
      <c r="V3803" s="227"/>
      <c r="W3803" s="227"/>
      <c r="X3803" s="227"/>
      <c r="Y3803" s="227"/>
      <c r="Z3803" s="227"/>
      <c r="AA3803" s="227"/>
      <c r="AB3803" s="227"/>
      <c r="AC3803" s="227"/>
    </row>
    <row r="3804" spans="2:29">
      <c r="B3804" s="66" t="e">
        <f>LEFT(VLOOKUP(K3804,'TCon08 al 2019-02-26'!$A$1:$H$68,6,0),6)</f>
        <v>#N/A</v>
      </c>
      <c r="C3804" s="66" t="e">
        <f t="shared" si="257"/>
        <v>#N/A</v>
      </c>
      <c r="D3804" s="66" t="e">
        <f>VLOOKUP(K3804,'TCon08 al 2019-02-26'!$A$1:$H$68,8,0)</f>
        <v>#N/A</v>
      </c>
      <c r="E3804" s="221">
        <f t="shared" si="258"/>
        <v>1900</v>
      </c>
      <c r="F3804" s="66">
        <f t="shared" si="255"/>
        <v>0</v>
      </c>
      <c r="G3804" s="10" t="str">
        <f t="shared" si="256"/>
        <v>19000</v>
      </c>
      <c r="H3804" s="227"/>
      <c r="I3804" s="227"/>
      <c r="J3804" s="228"/>
      <c r="K3804" s="227"/>
      <c r="L3804" s="227"/>
      <c r="M3804" s="229"/>
      <c r="N3804" s="581"/>
      <c r="O3804" s="227"/>
      <c r="P3804" s="581"/>
      <c r="Q3804" s="227"/>
      <c r="R3804" s="227"/>
      <c r="S3804" s="227"/>
      <c r="T3804" s="227"/>
      <c r="U3804" s="227"/>
      <c r="V3804" s="227"/>
      <c r="W3804" s="227"/>
      <c r="X3804" s="227"/>
      <c r="Y3804" s="227"/>
      <c r="Z3804" s="227"/>
      <c r="AA3804" s="227"/>
      <c r="AB3804" s="227"/>
      <c r="AC3804" s="227"/>
    </row>
    <row r="3805" spans="2:29">
      <c r="B3805" s="66" t="e">
        <f>LEFT(VLOOKUP(K3805,'TCon08 al 2019-02-26'!$A$1:$H$68,6,0),6)</f>
        <v>#N/A</v>
      </c>
      <c r="C3805" s="66" t="e">
        <f t="shared" si="257"/>
        <v>#N/A</v>
      </c>
      <c r="D3805" s="66" t="e">
        <f>VLOOKUP(K3805,'TCon08 al 2019-02-26'!$A$1:$H$68,8,0)</f>
        <v>#N/A</v>
      </c>
      <c r="E3805" s="221">
        <f t="shared" si="258"/>
        <v>1900</v>
      </c>
      <c r="F3805" s="66">
        <f t="shared" si="255"/>
        <v>0</v>
      </c>
      <c r="G3805" s="10" t="str">
        <f t="shared" si="256"/>
        <v>19000</v>
      </c>
      <c r="H3805" s="227"/>
      <c r="I3805" s="227"/>
      <c r="J3805" s="228"/>
      <c r="K3805" s="227"/>
      <c r="L3805" s="227"/>
      <c r="M3805" s="229"/>
      <c r="N3805" s="581"/>
      <c r="O3805" s="227"/>
      <c r="P3805" s="581"/>
      <c r="Q3805" s="227"/>
      <c r="R3805" s="227"/>
      <c r="S3805" s="227"/>
      <c r="T3805" s="227"/>
      <c r="U3805" s="227"/>
      <c r="V3805" s="227"/>
      <c r="W3805" s="227"/>
      <c r="X3805" s="227"/>
      <c r="Y3805" s="227"/>
      <c r="Z3805" s="227"/>
      <c r="AA3805" s="227"/>
      <c r="AB3805" s="227"/>
      <c r="AC3805" s="227"/>
    </row>
    <row r="3806" spans="2:29">
      <c r="B3806" s="66" t="e">
        <f>LEFT(VLOOKUP(K3806,'TCon08 al 2019-02-26'!$A$1:$H$68,6,0),6)</f>
        <v>#N/A</v>
      </c>
      <c r="C3806" s="66" t="e">
        <f t="shared" si="257"/>
        <v>#N/A</v>
      </c>
      <c r="D3806" s="66" t="e">
        <f>VLOOKUP(K3806,'TCon08 al 2019-02-26'!$A$1:$H$68,8,0)</f>
        <v>#N/A</v>
      </c>
      <c r="E3806" s="221">
        <f t="shared" si="258"/>
        <v>1900</v>
      </c>
      <c r="F3806" s="66">
        <f t="shared" si="255"/>
        <v>0</v>
      </c>
      <c r="G3806" s="10" t="str">
        <f t="shared" si="256"/>
        <v>19000</v>
      </c>
      <c r="H3806" s="227"/>
      <c r="I3806" s="227"/>
      <c r="J3806" s="228"/>
      <c r="K3806" s="227"/>
      <c r="L3806" s="227"/>
      <c r="M3806" s="229"/>
      <c r="N3806" s="581"/>
      <c r="O3806" s="227"/>
      <c r="P3806" s="581"/>
      <c r="Q3806" s="227"/>
      <c r="R3806" s="227"/>
      <c r="S3806" s="227"/>
      <c r="T3806" s="227"/>
      <c r="U3806" s="227"/>
      <c r="V3806" s="227"/>
      <c r="W3806" s="227"/>
      <c r="X3806" s="227"/>
      <c r="Y3806" s="227"/>
      <c r="Z3806" s="227"/>
      <c r="AA3806" s="227"/>
      <c r="AB3806" s="227"/>
      <c r="AC3806" s="227"/>
    </row>
    <row r="3807" spans="2:29">
      <c r="B3807" s="66" t="e">
        <f>LEFT(VLOOKUP(K3807,'TCon08 al 2019-02-26'!$A$1:$H$68,6,0),6)</f>
        <v>#N/A</v>
      </c>
      <c r="C3807" s="66" t="e">
        <f t="shared" si="257"/>
        <v>#N/A</v>
      </c>
      <c r="D3807" s="66" t="e">
        <f>VLOOKUP(K3807,'TCon08 al 2019-02-26'!$A$1:$H$68,8,0)</f>
        <v>#N/A</v>
      </c>
      <c r="E3807" s="221">
        <f t="shared" si="258"/>
        <v>1900</v>
      </c>
      <c r="F3807" s="66">
        <f t="shared" si="255"/>
        <v>0</v>
      </c>
      <c r="G3807" s="10" t="str">
        <f t="shared" si="256"/>
        <v>19000</v>
      </c>
      <c r="H3807" s="227"/>
      <c r="I3807" s="227"/>
      <c r="J3807" s="228"/>
      <c r="K3807" s="227"/>
      <c r="L3807" s="227"/>
      <c r="M3807" s="229"/>
      <c r="N3807" s="581"/>
      <c r="O3807" s="227"/>
      <c r="P3807" s="581"/>
      <c r="Q3807" s="227"/>
      <c r="R3807" s="227"/>
      <c r="S3807" s="227"/>
      <c r="T3807" s="227"/>
      <c r="U3807" s="227"/>
      <c r="V3807" s="227"/>
      <c r="W3807" s="227"/>
      <c r="X3807" s="227"/>
      <c r="Y3807" s="227"/>
      <c r="Z3807" s="227"/>
      <c r="AA3807" s="227"/>
      <c r="AB3807" s="227"/>
      <c r="AC3807" s="227"/>
    </row>
    <row r="3808" spans="2:29">
      <c r="B3808" s="66" t="e">
        <f>LEFT(VLOOKUP(K3808,'TCon08 al 2019-02-26'!$A$1:$H$68,6,0),6)</f>
        <v>#N/A</v>
      </c>
      <c r="C3808" s="66" t="e">
        <f t="shared" si="257"/>
        <v>#N/A</v>
      </c>
      <c r="D3808" s="66" t="e">
        <f>VLOOKUP(K3808,'TCon08 al 2019-02-26'!$A$1:$H$68,8,0)</f>
        <v>#N/A</v>
      </c>
      <c r="E3808" s="221">
        <f t="shared" si="258"/>
        <v>1900</v>
      </c>
      <c r="F3808" s="66">
        <f t="shared" si="255"/>
        <v>0</v>
      </c>
      <c r="G3808" s="10" t="str">
        <f t="shared" si="256"/>
        <v>19000</v>
      </c>
      <c r="H3808" s="227"/>
      <c r="I3808" s="227"/>
      <c r="J3808" s="228"/>
      <c r="K3808" s="227"/>
      <c r="L3808" s="227"/>
      <c r="M3808" s="229"/>
      <c r="N3808" s="581"/>
      <c r="O3808" s="227"/>
      <c r="P3808" s="581"/>
      <c r="Q3808" s="227"/>
      <c r="R3808" s="227"/>
      <c r="S3808" s="227"/>
      <c r="T3808" s="227"/>
      <c r="U3808" s="227"/>
      <c r="V3808" s="227"/>
      <c r="W3808" s="227"/>
      <c r="X3808" s="227"/>
      <c r="Y3808" s="227"/>
      <c r="Z3808" s="227"/>
      <c r="AA3808" s="227"/>
      <c r="AB3808" s="227"/>
      <c r="AC3808" s="227"/>
    </row>
    <row r="3809" spans="2:29">
      <c r="B3809" s="66" t="e">
        <f>LEFT(VLOOKUP(K3809,'TCon08 al 2019-02-26'!$A$1:$H$68,6,0),6)</f>
        <v>#N/A</v>
      </c>
      <c r="C3809" s="66" t="e">
        <f t="shared" si="257"/>
        <v>#N/A</v>
      </c>
      <c r="D3809" s="66" t="e">
        <f>VLOOKUP(K3809,'TCon08 al 2019-02-26'!$A$1:$H$68,8,0)</f>
        <v>#N/A</v>
      </c>
      <c r="E3809" s="221">
        <f t="shared" si="258"/>
        <v>1900</v>
      </c>
      <c r="F3809" s="66">
        <f t="shared" si="255"/>
        <v>0</v>
      </c>
      <c r="G3809" s="10" t="str">
        <f t="shared" si="256"/>
        <v>19000</v>
      </c>
      <c r="H3809" s="227"/>
      <c r="I3809" s="227"/>
      <c r="J3809" s="228"/>
      <c r="K3809" s="227"/>
      <c r="L3809" s="227"/>
      <c r="M3809" s="229"/>
      <c r="N3809" s="581"/>
      <c r="O3809" s="227"/>
      <c r="P3809" s="581"/>
      <c r="Q3809" s="227"/>
      <c r="R3809" s="227"/>
      <c r="S3809" s="227"/>
      <c r="T3809" s="227"/>
      <c r="U3809" s="227"/>
      <c r="V3809" s="227"/>
      <c r="W3809" s="227"/>
      <c r="X3809" s="227"/>
      <c r="Y3809" s="227"/>
      <c r="Z3809" s="227"/>
      <c r="AA3809" s="227"/>
      <c r="AB3809" s="227"/>
      <c r="AC3809" s="227"/>
    </row>
    <row r="3810" spans="2:29">
      <c r="B3810" s="66" t="e">
        <f>LEFT(VLOOKUP(K3810,'TCon08 al 2019-02-26'!$A$1:$H$68,6,0),6)</f>
        <v>#N/A</v>
      </c>
      <c r="C3810" s="66" t="e">
        <f t="shared" si="257"/>
        <v>#N/A</v>
      </c>
      <c r="D3810" s="66" t="e">
        <f>VLOOKUP(K3810,'TCon08 al 2019-02-26'!$A$1:$H$68,8,0)</f>
        <v>#N/A</v>
      </c>
      <c r="E3810" s="221">
        <f t="shared" si="258"/>
        <v>1900</v>
      </c>
      <c r="F3810" s="66">
        <f t="shared" si="255"/>
        <v>0</v>
      </c>
      <c r="G3810" s="10" t="str">
        <f t="shared" si="256"/>
        <v>19000</v>
      </c>
      <c r="H3810" s="227"/>
      <c r="I3810" s="227"/>
      <c r="J3810" s="228"/>
      <c r="K3810" s="227"/>
      <c r="L3810" s="227"/>
      <c r="M3810" s="229"/>
      <c r="N3810" s="581"/>
      <c r="O3810" s="227"/>
      <c r="P3810" s="581"/>
      <c r="Q3810" s="227"/>
      <c r="R3810" s="227"/>
      <c r="S3810" s="227"/>
      <c r="T3810" s="227"/>
      <c r="U3810" s="227"/>
      <c r="V3810" s="227"/>
      <c r="W3810" s="227"/>
      <c r="X3810" s="227"/>
      <c r="Y3810" s="227"/>
      <c r="Z3810" s="227"/>
      <c r="AA3810" s="227"/>
      <c r="AB3810" s="227"/>
      <c r="AC3810" s="227"/>
    </row>
    <row r="3811" spans="2:29">
      <c r="B3811" s="66" t="e">
        <f>LEFT(VLOOKUP(K3811,'TCon08 al 2019-02-26'!$A$1:$H$68,6,0),6)</f>
        <v>#N/A</v>
      </c>
      <c r="C3811" s="66" t="e">
        <f t="shared" si="257"/>
        <v>#N/A</v>
      </c>
      <c r="D3811" s="66" t="e">
        <f>VLOOKUP(K3811,'TCon08 al 2019-02-26'!$A$1:$H$68,8,0)</f>
        <v>#N/A</v>
      </c>
      <c r="E3811" s="221">
        <f t="shared" si="258"/>
        <v>1900</v>
      </c>
      <c r="F3811" s="66">
        <f t="shared" si="255"/>
        <v>0</v>
      </c>
      <c r="G3811" s="10" t="str">
        <f t="shared" si="256"/>
        <v>19000</v>
      </c>
      <c r="H3811" s="227"/>
      <c r="I3811" s="227"/>
      <c r="J3811" s="228"/>
      <c r="K3811" s="227"/>
      <c r="L3811" s="227"/>
      <c r="M3811" s="229"/>
      <c r="N3811" s="581"/>
      <c r="O3811" s="227"/>
      <c r="P3811" s="581"/>
      <c r="Q3811" s="227"/>
      <c r="R3811" s="227"/>
      <c r="S3811" s="227"/>
      <c r="T3811" s="227"/>
      <c r="U3811" s="227"/>
      <c r="V3811" s="227"/>
      <c r="W3811" s="227"/>
      <c r="X3811" s="227"/>
      <c r="Y3811" s="227"/>
      <c r="Z3811" s="227"/>
      <c r="AA3811" s="227"/>
      <c r="AB3811" s="227"/>
      <c r="AC3811" s="227"/>
    </row>
    <row r="3812" spans="2:29">
      <c r="B3812" s="66" t="e">
        <f>LEFT(VLOOKUP(K3812,'TCon08 al 2019-02-26'!$A$1:$H$68,6,0),6)</f>
        <v>#N/A</v>
      </c>
      <c r="C3812" s="66" t="e">
        <f t="shared" si="257"/>
        <v>#N/A</v>
      </c>
      <c r="D3812" s="66" t="e">
        <f>VLOOKUP(K3812,'TCon08 al 2019-02-26'!$A$1:$H$68,8,0)</f>
        <v>#N/A</v>
      </c>
      <c r="E3812" s="221">
        <f t="shared" si="258"/>
        <v>1900</v>
      </c>
      <c r="F3812" s="66">
        <f t="shared" si="255"/>
        <v>0</v>
      </c>
      <c r="G3812" s="10" t="str">
        <f t="shared" si="256"/>
        <v>19000</v>
      </c>
      <c r="H3812" s="227"/>
      <c r="I3812" s="227"/>
      <c r="J3812" s="228"/>
      <c r="K3812" s="227"/>
      <c r="L3812" s="227"/>
      <c r="M3812" s="229"/>
      <c r="N3812" s="581"/>
      <c r="O3812" s="227"/>
      <c r="P3812" s="581"/>
      <c r="Q3812" s="227"/>
      <c r="R3812" s="227"/>
      <c r="S3812" s="227"/>
      <c r="T3812" s="227"/>
      <c r="U3812" s="227"/>
      <c r="V3812" s="227"/>
      <c r="W3812" s="227"/>
      <c r="X3812" s="227"/>
      <c r="Y3812" s="227"/>
      <c r="Z3812" s="227"/>
      <c r="AA3812" s="227"/>
      <c r="AB3812" s="227"/>
      <c r="AC3812" s="227"/>
    </row>
    <row r="3813" spans="2:29">
      <c r="B3813" s="66" t="e">
        <f>LEFT(VLOOKUP(K3813,'TCon08 al 2019-02-26'!$A$1:$H$68,6,0),6)</f>
        <v>#N/A</v>
      </c>
      <c r="C3813" s="66" t="e">
        <f t="shared" si="257"/>
        <v>#N/A</v>
      </c>
      <c r="D3813" s="66" t="e">
        <f>VLOOKUP(K3813,'TCon08 al 2019-02-26'!$A$1:$H$68,8,0)</f>
        <v>#N/A</v>
      </c>
      <c r="E3813" s="221">
        <f t="shared" si="258"/>
        <v>1900</v>
      </c>
      <c r="F3813" s="66">
        <f t="shared" si="255"/>
        <v>0</v>
      </c>
      <c r="G3813" s="10" t="str">
        <f t="shared" si="256"/>
        <v>19000</v>
      </c>
      <c r="H3813" s="227"/>
      <c r="I3813" s="227"/>
      <c r="J3813" s="228"/>
      <c r="K3813" s="227"/>
      <c r="L3813" s="227"/>
      <c r="M3813" s="229"/>
      <c r="N3813" s="581"/>
      <c r="O3813" s="227"/>
      <c r="P3813" s="581"/>
      <c r="Q3813" s="227"/>
      <c r="R3813" s="227"/>
      <c r="S3813" s="227"/>
      <c r="T3813" s="227"/>
      <c r="U3813" s="227"/>
      <c r="V3813" s="227"/>
      <c r="W3813" s="227"/>
      <c r="X3813" s="227"/>
      <c r="Y3813" s="227"/>
      <c r="Z3813" s="227"/>
      <c r="AA3813" s="227"/>
      <c r="AB3813" s="227"/>
      <c r="AC3813" s="227"/>
    </row>
    <row r="3814" spans="2:29">
      <c r="B3814" s="66" t="e">
        <f>LEFT(VLOOKUP(K3814,'TCon08 al 2019-02-26'!$A$1:$H$68,6,0),6)</f>
        <v>#N/A</v>
      </c>
      <c r="C3814" s="66" t="e">
        <f t="shared" si="257"/>
        <v>#N/A</v>
      </c>
      <c r="D3814" s="66" t="e">
        <f>VLOOKUP(K3814,'TCon08 al 2019-02-26'!$A$1:$H$68,8,0)</f>
        <v>#N/A</v>
      </c>
      <c r="E3814" s="221">
        <f t="shared" si="258"/>
        <v>1900</v>
      </c>
      <c r="F3814" s="66">
        <f t="shared" si="255"/>
        <v>0</v>
      </c>
      <c r="G3814" s="10" t="str">
        <f t="shared" si="256"/>
        <v>19000</v>
      </c>
      <c r="H3814" s="227"/>
      <c r="I3814" s="227"/>
      <c r="J3814" s="228"/>
      <c r="K3814" s="227"/>
      <c r="L3814" s="227"/>
      <c r="M3814" s="229"/>
      <c r="N3814" s="581"/>
      <c r="O3814" s="227"/>
      <c r="P3814" s="581"/>
      <c r="Q3814" s="227"/>
      <c r="R3814" s="227"/>
      <c r="S3814" s="227"/>
      <c r="T3814" s="227"/>
      <c r="U3814" s="227"/>
      <c r="V3814" s="227"/>
      <c r="W3814" s="227"/>
      <c r="X3814" s="227"/>
      <c r="Y3814" s="227"/>
      <c r="Z3814" s="227"/>
      <c r="AA3814" s="227"/>
      <c r="AB3814" s="227"/>
      <c r="AC3814" s="227"/>
    </row>
    <row r="3815" spans="2:29">
      <c r="B3815" s="66" t="e">
        <f>LEFT(VLOOKUP(K3815,'TCon08 al 2019-02-26'!$A$1:$H$68,6,0),6)</f>
        <v>#N/A</v>
      </c>
      <c r="C3815" s="66" t="e">
        <f t="shared" si="257"/>
        <v>#N/A</v>
      </c>
      <c r="D3815" s="66" t="e">
        <f>VLOOKUP(K3815,'TCon08 al 2019-02-26'!$A$1:$H$68,8,0)</f>
        <v>#N/A</v>
      </c>
      <c r="E3815" s="221">
        <f t="shared" si="258"/>
        <v>1900</v>
      </c>
      <c r="F3815" s="66">
        <f t="shared" si="255"/>
        <v>0</v>
      </c>
      <c r="G3815" s="10" t="str">
        <f t="shared" si="256"/>
        <v>19000</v>
      </c>
      <c r="H3815" s="227"/>
      <c r="I3815" s="227"/>
      <c r="J3815" s="228"/>
      <c r="K3815" s="227"/>
      <c r="L3815" s="227"/>
      <c r="M3815" s="229"/>
      <c r="N3815" s="581"/>
      <c r="O3815" s="227"/>
      <c r="P3815" s="581"/>
      <c r="Q3815" s="227"/>
      <c r="R3815" s="227"/>
      <c r="S3815" s="227"/>
      <c r="T3815" s="227"/>
      <c r="U3815" s="227"/>
      <c r="V3815" s="227"/>
      <c r="W3815" s="227"/>
      <c r="X3815" s="227"/>
      <c r="Y3815" s="227"/>
      <c r="Z3815" s="227"/>
      <c r="AA3815" s="227"/>
      <c r="AB3815" s="227"/>
      <c r="AC3815" s="227"/>
    </row>
    <row r="3816" spans="2:29">
      <c r="B3816" s="66" t="e">
        <f>LEFT(VLOOKUP(K3816,'TCon08 al 2019-02-26'!$A$1:$H$68,6,0),6)</f>
        <v>#N/A</v>
      </c>
      <c r="C3816" s="66" t="e">
        <f t="shared" si="257"/>
        <v>#N/A</v>
      </c>
      <c r="D3816" s="66" t="e">
        <f>VLOOKUP(K3816,'TCon08 al 2019-02-26'!$A$1:$H$68,8,0)</f>
        <v>#N/A</v>
      </c>
      <c r="E3816" s="221">
        <f t="shared" si="258"/>
        <v>1900</v>
      </c>
      <c r="F3816" s="66">
        <f t="shared" si="255"/>
        <v>0</v>
      </c>
      <c r="G3816" s="10" t="str">
        <f t="shared" si="256"/>
        <v>19000</v>
      </c>
      <c r="H3816" s="227"/>
      <c r="I3816" s="227"/>
      <c r="J3816" s="228"/>
      <c r="K3816" s="227"/>
      <c r="L3816" s="227"/>
      <c r="M3816" s="229"/>
      <c r="N3816" s="581"/>
      <c r="O3816" s="227"/>
      <c r="P3816" s="581"/>
      <c r="Q3816" s="227"/>
      <c r="R3816" s="227"/>
      <c r="S3816" s="227"/>
      <c r="T3816" s="227"/>
      <c r="U3816" s="227"/>
      <c r="V3816" s="227"/>
      <c r="W3816" s="227"/>
      <c r="X3816" s="227"/>
      <c r="Y3816" s="227"/>
      <c r="Z3816" s="227"/>
      <c r="AA3816" s="227"/>
      <c r="AB3816" s="227"/>
      <c r="AC3816" s="227"/>
    </row>
    <row r="3817" spans="2:29">
      <c r="B3817" s="66" t="e">
        <f>LEFT(VLOOKUP(K3817,'TCon08 al 2019-02-26'!$A$1:$H$68,6,0),6)</f>
        <v>#N/A</v>
      </c>
      <c r="C3817" s="66" t="e">
        <f t="shared" si="257"/>
        <v>#N/A</v>
      </c>
      <c r="D3817" s="66" t="e">
        <f>VLOOKUP(K3817,'TCon08 al 2019-02-26'!$A$1:$H$68,8,0)</f>
        <v>#N/A</v>
      </c>
      <c r="E3817" s="221">
        <f t="shared" si="258"/>
        <v>1900</v>
      </c>
      <c r="F3817" s="66">
        <f t="shared" si="255"/>
        <v>0</v>
      </c>
      <c r="G3817" s="10" t="str">
        <f t="shared" si="256"/>
        <v>19000</v>
      </c>
      <c r="H3817" s="227"/>
      <c r="I3817" s="227"/>
      <c r="J3817" s="228"/>
      <c r="K3817" s="227"/>
      <c r="L3817" s="227"/>
      <c r="M3817" s="229"/>
      <c r="N3817" s="581"/>
      <c r="O3817" s="227"/>
      <c r="P3817" s="581"/>
      <c r="Q3817" s="227"/>
      <c r="R3817" s="227"/>
      <c r="S3817" s="227"/>
      <c r="T3817" s="227"/>
      <c r="U3817" s="227"/>
      <c r="V3817" s="227"/>
      <c r="W3817" s="227"/>
      <c r="X3817" s="227"/>
      <c r="Y3817" s="227"/>
      <c r="Z3817" s="227"/>
      <c r="AA3817" s="227"/>
      <c r="AB3817" s="227"/>
      <c r="AC3817" s="227"/>
    </row>
    <row r="3818" spans="2:29">
      <c r="B3818" s="66" t="e">
        <f>LEFT(VLOOKUP(K3818,'TCon08 al 2019-02-26'!$A$1:$H$68,6,0),6)</f>
        <v>#N/A</v>
      </c>
      <c r="C3818" s="66" t="e">
        <f t="shared" si="257"/>
        <v>#N/A</v>
      </c>
      <c r="D3818" s="66" t="e">
        <f>VLOOKUP(K3818,'TCon08 al 2019-02-26'!$A$1:$H$68,8,0)</f>
        <v>#N/A</v>
      </c>
      <c r="E3818" s="221">
        <f t="shared" si="258"/>
        <v>1900</v>
      </c>
      <c r="F3818" s="66">
        <f t="shared" si="255"/>
        <v>0</v>
      </c>
      <c r="G3818" s="10" t="str">
        <f t="shared" si="256"/>
        <v>19000</v>
      </c>
      <c r="H3818" s="227"/>
      <c r="I3818" s="227"/>
      <c r="J3818" s="228"/>
      <c r="K3818" s="227"/>
      <c r="L3818" s="227"/>
      <c r="M3818" s="229"/>
      <c r="N3818" s="581"/>
      <c r="O3818" s="227"/>
      <c r="P3818" s="581"/>
      <c r="Q3818" s="227"/>
      <c r="R3818" s="227"/>
      <c r="S3818" s="227"/>
      <c r="T3818" s="227"/>
      <c r="U3818" s="227"/>
      <c r="V3818" s="227"/>
      <c r="W3818" s="227"/>
      <c r="X3818" s="227"/>
      <c r="Y3818" s="227"/>
      <c r="Z3818" s="227"/>
      <c r="AA3818" s="227"/>
      <c r="AB3818" s="227"/>
      <c r="AC3818" s="227"/>
    </row>
    <row r="3819" spans="2:29">
      <c r="B3819" s="66" t="e">
        <f>LEFT(VLOOKUP(K3819,'TCon08 al 2019-02-26'!$A$1:$H$68,6,0),6)</f>
        <v>#N/A</v>
      </c>
      <c r="C3819" s="66" t="e">
        <f t="shared" si="257"/>
        <v>#N/A</v>
      </c>
      <c r="D3819" s="66" t="e">
        <f>VLOOKUP(K3819,'TCon08 al 2019-02-26'!$A$1:$H$68,8,0)</f>
        <v>#N/A</v>
      </c>
      <c r="E3819" s="221">
        <f t="shared" si="258"/>
        <v>1900</v>
      </c>
      <c r="F3819" s="66">
        <f t="shared" si="255"/>
        <v>0</v>
      </c>
      <c r="G3819" s="10" t="str">
        <f t="shared" si="256"/>
        <v>19000</v>
      </c>
      <c r="H3819" s="227"/>
      <c r="I3819" s="227"/>
      <c r="J3819" s="228"/>
      <c r="K3819" s="227"/>
      <c r="L3819" s="227"/>
      <c r="M3819" s="229"/>
      <c r="N3819" s="581"/>
      <c r="O3819" s="227"/>
      <c r="P3819" s="581"/>
      <c r="Q3819" s="227"/>
      <c r="R3819" s="227"/>
      <c r="S3819" s="227"/>
      <c r="T3819" s="227"/>
      <c r="U3819" s="227"/>
      <c r="V3819" s="227"/>
      <c r="W3819" s="227"/>
      <c r="X3819" s="227"/>
      <c r="Y3819" s="227"/>
      <c r="Z3819" s="227"/>
      <c r="AA3819" s="227"/>
      <c r="AB3819" s="227"/>
      <c r="AC3819" s="227"/>
    </row>
    <row r="3820" spans="2:29">
      <c r="B3820" s="66" t="e">
        <f>LEFT(VLOOKUP(K3820,'TCon08 al 2019-02-26'!$A$1:$H$68,6,0),6)</f>
        <v>#N/A</v>
      </c>
      <c r="C3820" s="66" t="e">
        <f t="shared" si="257"/>
        <v>#N/A</v>
      </c>
      <c r="D3820" s="66" t="e">
        <f>VLOOKUP(K3820,'TCon08 al 2019-02-26'!$A$1:$H$68,8,0)</f>
        <v>#N/A</v>
      </c>
      <c r="E3820" s="221">
        <f t="shared" si="258"/>
        <v>1900</v>
      </c>
      <c r="F3820" s="66">
        <f t="shared" si="255"/>
        <v>0</v>
      </c>
      <c r="G3820" s="10" t="str">
        <f t="shared" si="256"/>
        <v>19000</v>
      </c>
      <c r="H3820" s="227"/>
      <c r="I3820" s="227"/>
      <c r="J3820" s="228"/>
      <c r="K3820" s="227"/>
      <c r="L3820" s="227"/>
      <c r="M3820" s="229"/>
      <c r="N3820" s="581"/>
      <c r="O3820" s="227"/>
      <c r="P3820" s="581"/>
      <c r="Q3820" s="227"/>
      <c r="R3820" s="227"/>
      <c r="S3820" s="227"/>
      <c r="T3820" s="227"/>
      <c r="U3820" s="227"/>
      <c r="V3820" s="227"/>
      <c r="W3820" s="227"/>
      <c r="X3820" s="227"/>
      <c r="Y3820" s="227"/>
      <c r="Z3820" s="227"/>
      <c r="AA3820" s="227"/>
      <c r="AB3820" s="227"/>
      <c r="AC3820" s="227"/>
    </row>
    <row r="3821" spans="2:29">
      <c r="B3821" s="66" t="e">
        <f>LEFT(VLOOKUP(K3821,'TCon08 al 2019-02-26'!$A$1:$H$68,6,0),6)</f>
        <v>#N/A</v>
      </c>
      <c r="C3821" s="66" t="e">
        <f t="shared" si="257"/>
        <v>#N/A</v>
      </c>
      <c r="D3821" s="66" t="e">
        <f>VLOOKUP(K3821,'TCon08 al 2019-02-26'!$A$1:$H$68,8,0)</f>
        <v>#N/A</v>
      </c>
      <c r="E3821" s="221">
        <f t="shared" si="258"/>
        <v>1900</v>
      </c>
      <c r="F3821" s="66">
        <f t="shared" si="255"/>
        <v>0</v>
      </c>
      <c r="G3821" s="10" t="str">
        <f t="shared" si="256"/>
        <v>19000</v>
      </c>
      <c r="H3821" s="227"/>
      <c r="I3821" s="227"/>
      <c r="J3821" s="228"/>
      <c r="K3821" s="227"/>
      <c r="L3821" s="227"/>
      <c r="M3821" s="229"/>
      <c r="N3821" s="581"/>
      <c r="O3821" s="227"/>
      <c r="P3821" s="581"/>
      <c r="Q3821" s="227"/>
      <c r="R3821" s="227"/>
      <c r="S3821" s="227"/>
      <c r="T3821" s="227"/>
      <c r="U3821" s="227"/>
      <c r="V3821" s="227"/>
      <c r="W3821" s="227"/>
      <c r="X3821" s="227"/>
      <c r="Y3821" s="227"/>
      <c r="Z3821" s="227"/>
      <c r="AA3821" s="227"/>
      <c r="AB3821" s="227"/>
      <c r="AC3821" s="227"/>
    </row>
    <row r="3822" spans="2:29">
      <c r="B3822" s="66" t="e">
        <f>LEFT(VLOOKUP(K3822,'TCon08 al 2019-02-26'!$A$1:$H$68,6,0),6)</f>
        <v>#N/A</v>
      </c>
      <c r="C3822" s="66" t="e">
        <f t="shared" si="257"/>
        <v>#N/A</v>
      </c>
      <c r="D3822" s="66" t="e">
        <f>VLOOKUP(K3822,'TCon08 al 2019-02-26'!$A$1:$H$68,8,0)</f>
        <v>#N/A</v>
      </c>
      <c r="E3822" s="221">
        <f t="shared" si="258"/>
        <v>1900</v>
      </c>
      <c r="F3822" s="66">
        <f t="shared" si="255"/>
        <v>0</v>
      </c>
      <c r="G3822" s="10" t="str">
        <f t="shared" si="256"/>
        <v>19000</v>
      </c>
      <c r="H3822" s="227"/>
      <c r="I3822" s="227"/>
      <c r="J3822" s="228"/>
      <c r="K3822" s="227"/>
      <c r="L3822" s="227"/>
      <c r="M3822" s="229"/>
      <c r="N3822" s="581"/>
      <c r="O3822" s="227"/>
      <c r="P3822" s="581"/>
      <c r="Q3822" s="227"/>
      <c r="R3822" s="227"/>
      <c r="S3822" s="227"/>
      <c r="T3822" s="227"/>
      <c r="U3822" s="227"/>
      <c r="V3822" s="227"/>
      <c r="W3822" s="227"/>
      <c r="X3822" s="227"/>
      <c r="Y3822" s="227"/>
      <c r="Z3822" s="227"/>
      <c r="AA3822" s="227"/>
      <c r="AB3822" s="227"/>
      <c r="AC3822" s="227"/>
    </row>
    <row r="3823" spans="2:29">
      <c r="B3823" s="66" t="e">
        <f>LEFT(VLOOKUP(K3823,'TCon08 al 2019-02-26'!$A$1:$H$68,6,0),6)</f>
        <v>#N/A</v>
      </c>
      <c r="C3823" s="66" t="e">
        <f t="shared" si="257"/>
        <v>#N/A</v>
      </c>
      <c r="D3823" s="66" t="e">
        <f>VLOOKUP(K3823,'TCon08 al 2019-02-26'!$A$1:$H$68,8,0)</f>
        <v>#N/A</v>
      </c>
      <c r="E3823" s="221">
        <f t="shared" si="258"/>
        <v>1900</v>
      </c>
      <c r="F3823" s="66">
        <f t="shared" si="255"/>
        <v>0</v>
      </c>
      <c r="G3823" s="10" t="str">
        <f t="shared" si="256"/>
        <v>19000</v>
      </c>
      <c r="H3823" s="227"/>
      <c r="I3823" s="227"/>
      <c r="J3823" s="228"/>
      <c r="K3823" s="227"/>
      <c r="L3823" s="227"/>
      <c r="M3823" s="229"/>
      <c r="N3823" s="581"/>
      <c r="O3823" s="227"/>
      <c r="P3823" s="581"/>
      <c r="Q3823" s="227"/>
      <c r="R3823" s="227"/>
      <c r="S3823" s="227"/>
      <c r="T3823" s="227"/>
      <c r="U3823" s="227"/>
      <c r="V3823" s="227"/>
      <c r="W3823" s="227"/>
      <c r="X3823" s="227"/>
      <c r="Y3823" s="227"/>
      <c r="Z3823" s="227"/>
      <c r="AA3823" s="227"/>
      <c r="AB3823" s="227"/>
      <c r="AC3823" s="227"/>
    </row>
    <row r="3824" spans="2:29">
      <c r="B3824" s="66" t="e">
        <f>LEFT(VLOOKUP(K3824,'TCon08 al 2019-02-26'!$A$1:$H$68,6,0),6)</f>
        <v>#N/A</v>
      </c>
      <c r="C3824" s="66" t="e">
        <f t="shared" si="257"/>
        <v>#N/A</v>
      </c>
      <c r="D3824" s="66" t="e">
        <f>VLOOKUP(K3824,'TCon08 al 2019-02-26'!$A$1:$H$68,8,0)</f>
        <v>#N/A</v>
      </c>
      <c r="E3824" s="221">
        <f t="shared" si="258"/>
        <v>1900</v>
      </c>
      <c r="F3824" s="66">
        <f t="shared" si="255"/>
        <v>0</v>
      </c>
      <c r="G3824" s="10" t="str">
        <f t="shared" si="256"/>
        <v>19000</v>
      </c>
      <c r="H3824" s="227"/>
      <c r="I3824" s="227"/>
      <c r="J3824" s="228"/>
      <c r="K3824" s="227"/>
      <c r="L3824" s="227"/>
      <c r="M3824" s="229"/>
      <c r="N3824" s="581"/>
      <c r="O3824" s="227"/>
      <c r="P3824" s="581"/>
      <c r="Q3824" s="227"/>
      <c r="R3824" s="227"/>
      <c r="S3824" s="227"/>
      <c r="T3824" s="227"/>
      <c r="U3824" s="227"/>
      <c r="V3824" s="227"/>
      <c r="W3824" s="227"/>
      <c r="X3824" s="227"/>
      <c r="Y3824" s="227"/>
      <c r="Z3824" s="227"/>
      <c r="AA3824" s="227"/>
      <c r="AB3824" s="227"/>
      <c r="AC3824" s="227"/>
    </row>
    <row r="3825" spans="2:29">
      <c r="B3825" s="66" t="e">
        <f>LEFT(VLOOKUP(K3825,'TCon08 al 2019-02-26'!$A$1:$H$68,6,0),6)</f>
        <v>#N/A</v>
      </c>
      <c r="C3825" s="66" t="e">
        <f t="shared" si="257"/>
        <v>#N/A</v>
      </c>
      <c r="D3825" s="66" t="e">
        <f>VLOOKUP(K3825,'TCon08 al 2019-02-26'!$A$1:$H$68,8,0)</f>
        <v>#N/A</v>
      </c>
      <c r="E3825" s="221">
        <f t="shared" si="258"/>
        <v>1900</v>
      </c>
      <c r="F3825" s="66">
        <f t="shared" si="255"/>
        <v>0</v>
      </c>
      <c r="G3825" s="10" t="str">
        <f t="shared" si="256"/>
        <v>19000</v>
      </c>
      <c r="H3825" s="227"/>
      <c r="I3825" s="227"/>
      <c r="J3825" s="228"/>
      <c r="K3825" s="227"/>
      <c r="L3825" s="227"/>
      <c r="M3825" s="229"/>
      <c r="N3825" s="581"/>
      <c r="O3825" s="227"/>
      <c r="P3825" s="581"/>
      <c r="Q3825" s="227"/>
      <c r="R3825" s="227"/>
      <c r="S3825" s="227"/>
      <c r="T3825" s="227"/>
      <c r="U3825" s="227"/>
      <c r="V3825" s="227"/>
      <c r="W3825" s="227"/>
      <c r="X3825" s="227"/>
      <c r="Y3825" s="227"/>
      <c r="Z3825" s="227"/>
      <c r="AA3825" s="227"/>
      <c r="AB3825" s="227"/>
      <c r="AC3825" s="227"/>
    </row>
    <row r="3826" spans="2:29">
      <c r="B3826" s="66" t="e">
        <f>LEFT(VLOOKUP(K3826,'TCon08 al 2019-02-26'!$A$1:$H$68,6,0),6)</f>
        <v>#N/A</v>
      </c>
      <c r="C3826" s="66" t="e">
        <f t="shared" si="257"/>
        <v>#N/A</v>
      </c>
      <c r="D3826" s="66" t="e">
        <f>VLOOKUP(K3826,'TCon08 al 2019-02-26'!$A$1:$H$68,8,0)</f>
        <v>#N/A</v>
      </c>
      <c r="E3826" s="221">
        <f t="shared" si="258"/>
        <v>1900</v>
      </c>
      <c r="F3826" s="66">
        <f t="shared" si="255"/>
        <v>0</v>
      </c>
      <c r="G3826" s="10" t="str">
        <f t="shared" si="256"/>
        <v>19000</v>
      </c>
      <c r="H3826" s="227"/>
      <c r="I3826" s="227"/>
      <c r="J3826" s="228"/>
      <c r="K3826" s="227"/>
      <c r="L3826" s="227"/>
      <c r="M3826" s="229"/>
      <c r="N3826" s="581"/>
      <c r="O3826" s="227"/>
      <c r="P3826" s="581"/>
      <c r="Q3826" s="227"/>
      <c r="R3826" s="227"/>
      <c r="S3826" s="227"/>
      <c r="T3826" s="227"/>
      <c r="U3826" s="227"/>
      <c r="V3826" s="227"/>
      <c r="W3826" s="227"/>
      <c r="X3826" s="227"/>
      <c r="Y3826" s="227"/>
      <c r="Z3826" s="227"/>
      <c r="AA3826" s="227"/>
      <c r="AB3826" s="227"/>
      <c r="AC3826" s="227"/>
    </row>
    <row r="3827" spans="2:29">
      <c r="B3827" s="66" t="e">
        <f>LEFT(VLOOKUP(K3827,'TCon08 al 2019-02-26'!$A$1:$H$68,6,0),6)</f>
        <v>#N/A</v>
      </c>
      <c r="C3827" s="66" t="e">
        <f t="shared" si="257"/>
        <v>#N/A</v>
      </c>
      <c r="D3827" s="66" t="e">
        <f>VLOOKUP(K3827,'TCon08 al 2019-02-26'!$A$1:$H$68,8,0)</f>
        <v>#N/A</v>
      </c>
      <c r="E3827" s="221">
        <f t="shared" si="258"/>
        <v>1900</v>
      </c>
      <c r="F3827" s="66">
        <f t="shared" si="255"/>
        <v>0</v>
      </c>
      <c r="G3827" s="10" t="str">
        <f t="shared" si="256"/>
        <v>19000</v>
      </c>
      <c r="H3827" s="227"/>
      <c r="I3827" s="227"/>
      <c r="J3827" s="228"/>
      <c r="K3827" s="227"/>
      <c r="L3827" s="227"/>
      <c r="M3827" s="229"/>
      <c r="N3827" s="581"/>
      <c r="O3827" s="227"/>
      <c r="P3827" s="581"/>
      <c r="Q3827" s="227"/>
      <c r="R3827" s="227"/>
      <c r="S3827" s="227"/>
      <c r="T3827" s="227"/>
      <c r="U3827" s="227"/>
      <c r="V3827" s="227"/>
      <c r="W3827" s="227"/>
      <c r="X3827" s="227"/>
      <c r="Y3827" s="227"/>
      <c r="Z3827" s="227"/>
      <c r="AA3827" s="227"/>
      <c r="AB3827" s="227"/>
      <c r="AC3827" s="227"/>
    </row>
    <row r="3828" spans="2:29">
      <c r="B3828" s="66" t="e">
        <f>LEFT(VLOOKUP(K3828,'TCon08 al 2019-02-26'!$A$1:$H$68,6,0),6)</f>
        <v>#N/A</v>
      </c>
      <c r="C3828" s="66" t="e">
        <f t="shared" si="257"/>
        <v>#N/A</v>
      </c>
      <c r="D3828" s="66" t="e">
        <f>VLOOKUP(K3828,'TCon08 al 2019-02-26'!$A$1:$H$68,8,0)</f>
        <v>#N/A</v>
      </c>
      <c r="E3828" s="221">
        <f t="shared" si="258"/>
        <v>1900</v>
      </c>
      <c r="F3828" s="66">
        <f t="shared" si="255"/>
        <v>0</v>
      </c>
      <c r="G3828" s="10" t="str">
        <f t="shared" si="256"/>
        <v>19000</v>
      </c>
      <c r="H3828" s="227"/>
      <c r="I3828" s="227"/>
      <c r="J3828" s="228"/>
      <c r="K3828" s="227"/>
      <c r="L3828" s="227"/>
      <c r="M3828" s="229"/>
      <c r="N3828" s="581"/>
      <c r="O3828" s="227"/>
      <c r="P3828" s="581"/>
      <c r="Q3828" s="227"/>
      <c r="R3828" s="227"/>
      <c r="S3828" s="227"/>
      <c r="T3828" s="227"/>
      <c r="U3828" s="227"/>
      <c r="V3828" s="227"/>
      <c r="W3828" s="227"/>
      <c r="X3828" s="227"/>
      <c r="Y3828" s="227"/>
      <c r="Z3828" s="227"/>
      <c r="AA3828" s="227"/>
      <c r="AB3828" s="227"/>
      <c r="AC3828" s="227"/>
    </row>
    <row r="3829" spans="2:29">
      <c r="B3829" s="66" t="e">
        <f>LEFT(VLOOKUP(K3829,'TCon08 al 2019-02-26'!$A$1:$H$68,6,0),6)</f>
        <v>#N/A</v>
      </c>
      <c r="C3829" s="66" t="e">
        <f t="shared" si="257"/>
        <v>#N/A</v>
      </c>
      <c r="D3829" s="66" t="e">
        <f>VLOOKUP(K3829,'TCon08 al 2019-02-26'!$A$1:$H$68,8,0)</f>
        <v>#N/A</v>
      </c>
      <c r="E3829" s="221">
        <f t="shared" si="258"/>
        <v>1900</v>
      </c>
      <c r="F3829" s="66">
        <f t="shared" si="255"/>
        <v>0</v>
      </c>
      <c r="G3829" s="10" t="str">
        <f t="shared" si="256"/>
        <v>19000</v>
      </c>
      <c r="H3829" s="227"/>
      <c r="I3829" s="227"/>
      <c r="J3829" s="228"/>
      <c r="K3829" s="227"/>
      <c r="L3829" s="227"/>
      <c r="M3829" s="229"/>
      <c r="N3829" s="581"/>
      <c r="O3829" s="227"/>
      <c r="P3829" s="581"/>
      <c r="Q3829" s="227"/>
      <c r="R3829" s="227"/>
      <c r="S3829" s="227"/>
      <c r="T3829" s="227"/>
      <c r="U3829" s="227"/>
      <c r="V3829" s="227"/>
      <c r="W3829" s="227"/>
      <c r="X3829" s="227"/>
      <c r="Y3829" s="227"/>
      <c r="Z3829" s="227"/>
      <c r="AA3829" s="227"/>
      <c r="AB3829" s="227"/>
      <c r="AC3829" s="227"/>
    </row>
    <row r="3830" spans="2:29">
      <c r="B3830" s="66" t="e">
        <f>LEFT(VLOOKUP(K3830,'TCon08 al 2019-02-26'!$A$1:$H$68,6,0),6)</f>
        <v>#N/A</v>
      </c>
      <c r="C3830" s="66" t="e">
        <f t="shared" si="257"/>
        <v>#N/A</v>
      </c>
      <c r="D3830" s="66" t="e">
        <f>VLOOKUP(K3830,'TCon08 al 2019-02-26'!$A$1:$H$68,8,0)</f>
        <v>#N/A</v>
      </c>
      <c r="E3830" s="221">
        <f t="shared" si="258"/>
        <v>1900</v>
      </c>
      <c r="F3830" s="66">
        <f t="shared" si="255"/>
        <v>0</v>
      </c>
      <c r="G3830" s="10" t="str">
        <f t="shared" si="256"/>
        <v>19000</v>
      </c>
      <c r="H3830" s="227"/>
      <c r="I3830" s="227"/>
      <c r="J3830" s="228"/>
      <c r="K3830" s="227"/>
      <c r="L3830" s="227"/>
      <c r="M3830" s="229"/>
      <c r="N3830" s="581"/>
      <c r="O3830" s="227"/>
      <c r="P3830" s="581"/>
      <c r="Q3830" s="227"/>
      <c r="R3830" s="227"/>
      <c r="S3830" s="227"/>
      <c r="T3830" s="227"/>
      <c r="U3830" s="227"/>
      <c r="V3830" s="227"/>
      <c r="W3830" s="227"/>
      <c r="X3830" s="227"/>
      <c r="Y3830" s="227"/>
      <c r="Z3830" s="227"/>
      <c r="AA3830" s="227"/>
      <c r="AB3830" s="227"/>
      <c r="AC3830" s="227"/>
    </row>
    <row r="3831" spans="2:29">
      <c r="B3831" s="66" t="e">
        <f>LEFT(VLOOKUP(K3831,'TCon08 al 2019-02-26'!$A$1:$H$68,6,0),6)</f>
        <v>#N/A</v>
      </c>
      <c r="C3831" s="66" t="e">
        <f t="shared" si="257"/>
        <v>#N/A</v>
      </c>
      <c r="D3831" s="66" t="e">
        <f>VLOOKUP(K3831,'TCon08 al 2019-02-26'!$A$1:$H$68,8,0)</f>
        <v>#N/A</v>
      </c>
      <c r="E3831" s="221">
        <f t="shared" si="258"/>
        <v>1900</v>
      </c>
      <c r="F3831" s="66">
        <f t="shared" si="255"/>
        <v>0</v>
      </c>
      <c r="G3831" s="10" t="str">
        <f t="shared" si="256"/>
        <v>19000</v>
      </c>
      <c r="H3831" s="227"/>
      <c r="I3831" s="227"/>
      <c r="J3831" s="228"/>
      <c r="K3831" s="227"/>
      <c r="L3831" s="227"/>
      <c r="M3831" s="229"/>
      <c r="N3831" s="581"/>
      <c r="O3831" s="227"/>
      <c r="P3831" s="581"/>
      <c r="Q3831" s="227"/>
      <c r="R3831" s="227"/>
      <c r="S3831" s="227"/>
      <c r="T3831" s="227"/>
      <c r="U3831" s="227"/>
      <c r="V3831" s="227"/>
      <c r="W3831" s="227"/>
      <c r="X3831" s="227"/>
      <c r="Y3831" s="227"/>
      <c r="Z3831" s="227"/>
      <c r="AA3831" s="227"/>
      <c r="AB3831" s="227"/>
      <c r="AC3831" s="227"/>
    </row>
    <row r="3832" spans="2:29">
      <c r="B3832" s="66" t="e">
        <f>LEFT(VLOOKUP(K3832,'TCon08 al 2019-02-26'!$A$1:$H$68,6,0),6)</f>
        <v>#N/A</v>
      </c>
      <c r="C3832" s="66" t="e">
        <f t="shared" si="257"/>
        <v>#N/A</v>
      </c>
      <c r="D3832" s="66" t="e">
        <f>VLOOKUP(K3832,'TCon08 al 2019-02-26'!$A$1:$H$68,8,0)</f>
        <v>#N/A</v>
      </c>
      <c r="E3832" s="221">
        <f t="shared" si="258"/>
        <v>1900</v>
      </c>
      <c r="F3832" s="66">
        <f t="shared" si="255"/>
        <v>0</v>
      </c>
      <c r="G3832" s="10" t="str">
        <f t="shared" si="256"/>
        <v>19000</v>
      </c>
      <c r="H3832" s="227"/>
      <c r="I3832" s="227"/>
      <c r="J3832" s="228"/>
      <c r="K3832" s="227"/>
      <c r="L3832" s="227"/>
      <c r="M3832" s="229"/>
      <c r="N3832" s="581"/>
      <c r="O3832" s="227"/>
      <c r="P3832" s="581"/>
      <c r="Q3832" s="227"/>
      <c r="R3832" s="227"/>
      <c r="S3832" s="227"/>
      <c r="T3832" s="227"/>
      <c r="U3832" s="227"/>
      <c r="V3832" s="227"/>
      <c r="W3832" s="227"/>
      <c r="X3832" s="227"/>
      <c r="Y3832" s="227"/>
      <c r="Z3832" s="227"/>
      <c r="AA3832" s="227"/>
      <c r="AB3832" s="227"/>
      <c r="AC3832" s="227"/>
    </row>
    <row r="3833" spans="2:29">
      <c r="B3833" s="66" t="e">
        <f>LEFT(VLOOKUP(K3833,'TCon08 al 2019-02-26'!$A$1:$H$68,6,0),6)</f>
        <v>#N/A</v>
      </c>
      <c r="C3833" s="66" t="e">
        <f t="shared" si="257"/>
        <v>#N/A</v>
      </c>
      <c r="D3833" s="66" t="e">
        <f>VLOOKUP(K3833,'TCon08 al 2019-02-26'!$A$1:$H$68,8,0)</f>
        <v>#N/A</v>
      </c>
      <c r="E3833" s="221">
        <f t="shared" si="258"/>
        <v>1900</v>
      </c>
      <c r="F3833" s="66">
        <f t="shared" si="255"/>
        <v>0</v>
      </c>
      <c r="G3833" s="10" t="str">
        <f t="shared" si="256"/>
        <v>19000</v>
      </c>
      <c r="H3833" s="227"/>
      <c r="I3833" s="227"/>
      <c r="J3833" s="228"/>
      <c r="K3833" s="227"/>
      <c r="L3833" s="227"/>
      <c r="M3833" s="229"/>
      <c r="N3833" s="581"/>
      <c r="O3833" s="227"/>
      <c r="P3833" s="581"/>
      <c r="Q3833" s="227"/>
      <c r="R3833" s="227"/>
      <c r="S3833" s="227"/>
      <c r="T3833" s="227"/>
      <c r="U3833" s="227"/>
      <c r="V3833" s="227"/>
      <c r="W3833" s="227"/>
      <c r="X3833" s="227"/>
      <c r="Y3833" s="227"/>
      <c r="Z3833" s="227"/>
      <c r="AA3833" s="227"/>
      <c r="AB3833" s="227"/>
      <c r="AC3833" s="227"/>
    </row>
    <row r="3834" spans="2:29">
      <c r="B3834" s="66" t="e">
        <f>LEFT(VLOOKUP(K3834,'TCon08 al 2019-02-26'!$A$1:$H$68,6,0),6)</f>
        <v>#N/A</v>
      </c>
      <c r="C3834" s="66" t="e">
        <f t="shared" si="257"/>
        <v>#N/A</v>
      </c>
      <c r="D3834" s="66" t="e">
        <f>VLOOKUP(K3834,'TCon08 al 2019-02-26'!$A$1:$H$68,8,0)</f>
        <v>#N/A</v>
      </c>
      <c r="E3834" s="221">
        <f t="shared" si="258"/>
        <v>1900</v>
      </c>
      <c r="F3834" s="66">
        <f t="shared" si="255"/>
        <v>0</v>
      </c>
      <c r="G3834" s="10" t="str">
        <f t="shared" si="256"/>
        <v>19000</v>
      </c>
      <c r="H3834" s="227"/>
      <c r="I3834" s="227"/>
      <c r="J3834" s="228"/>
      <c r="K3834" s="227"/>
      <c r="L3834" s="227"/>
      <c r="M3834" s="229"/>
      <c r="N3834" s="581"/>
      <c r="O3834" s="227"/>
      <c r="P3834" s="581"/>
      <c r="Q3834" s="227"/>
      <c r="R3834" s="227"/>
      <c r="S3834" s="227"/>
      <c r="T3834" s="227"/>
      <c r="U3834" s="227"/>
      <c r="V3834" s="227"/>
      <c r="W3834" s="227"/>
      <c r="X3834" s="227"/>
      <c r="Y3834" s="227"/>
      <c r="Z3834" s="227"/>
      <c r="AA3834" s="227"/>
      <c r="AB3834" s="227"/>
      <c r="AC3834" s="227"/>
    </row>
    <row r="3835" spans="2:29">
      <c r="B3835" s="66" t="e">
        <f>LEFT(VLOOKUP(K3835,'TCon08 al 2019-02-26'!$A$1:$H$68,6,0),6)</f>
        <v>#N/A</v>
      </c>
      <c r="C3835" s="66" t="e">
        <f t="shared" si="257"/>
        <v>#N/A</v>
      </c>
      <c r="D3835" s="66" t="e">
        <f>VLOOKUP(K3835,'TCon08 al 2019-02-26'!$A$1:$H$68,8,0)</f>
        <v>#N/A</v>
      </c>
      <c r="E3835" s="221">
        <f t="shared" si="258"/>
        <v>1900</v>
      </c>
      <c r="F3835" s="66">
        <f t="shared" si="255"/>
        <v>0</v>
      </c>
      <c r="G3835" s="10" t="str">
        <f t="shared" si="256"/>
        <v>19000</v>
      </c>
      <c r="H3835" s="227"/>
      <c r="I3835" s="227"/>
      <c r="J3835" s="228"/>
      <c r="K3835" s="227"/>
      <c r="L3835" s="227"/>
      <c r="M3835" s="229"/>
      <c r="N3835" s="581"/>
      <c r="O3835" s="227"/>
      <c r="P3835" s="581"/>
      <c r="Q3835" s="227"/>
      <c r="R3835" s="227"/>
      <c r="S3835" s="227"/>
      <c r="T3835" s="227"/>
      <c r="U3835" s="227"/>
      <c r="V3835" s="227"/>
      <c r="W3835" s="227"/>
      <c r="X3835" s="227"/>
      <c r="Y3835" s="227"/>
      <c r="Z3835" s="227"/>
      <c r="AA3835" s="227"/>
      <c r="AB3835" s="227"/>
      <c r="AC3835" s="227"/>
    </row>
    <row r="3836" spans="2:29">
      <c r="B3836" s="66" t="e">
        <f>LEFT(VLOOKUP(K3836,'TCon08 al 2019-02-26'!$A$1:$H$68,6,0),6)</f>
        <v>#N/A</v>
      </c>
      <c r="C3836" s="66" t="e">
        <f t="shared" si="257"/>
        <v>#N/A</v>
      </c>
      <c r="D3836" s="66" t="e">
        <f>VLOOKUP(K3836,'TCon08 al 2019-02-26'!$A$1:$H$68,8,0)</f>
        <v>#N/A</v>
      </c>
      <c r="E3836" s="221">
        <f t="shared" si="258"/>
        <v>1900</v>
      </c>
      <c r="F3836" s="66">
        <f t="shared" si="255"/>
        <v>0</v>
      </c>
      <c r="G3836" s="10" t="str">
        <f t="shared" si="256"/>
        <v>19000</v>
      </c>
      <c r="H3836" s="227"/>
      <c r="I3836" s="227"/>
      <c r="J3836" s="228"/>
      <c r="K3836" s="227"/>
      <c r="L3836" s="227"/>
      <c r="M3836" s="229"/>
      <c r="N3836" s="581"/>
      <c r="O3836" s="227"/>
      <c r="P3836" s="581"/>
      <c r="Q3836" s="227"/>
      <c r="R3836" s="227"/>
      <c r="S3836" s="227"/>
      <c r="T3836" s="227"/>
      <c r="U3836" s="227"/>
      <c r="V3836" s="227"/>
      <c r="W3836" s="227"/>
      <c r="X3836" s="227"/>
      <c r="Y3836" s="227"/>
      <c r="Z3836" s="227"/>
      <c r="AA3836" s="227"/>
      <c r="AB3836" s="227"/>
      <c r="AC3836" s="227"/>
    </row>
    <row r="3837" spans="2:29">
      <c r="B3837" s="66" t="e">
        <f>LEFT(VLOOKUP(K3837,'TCon08 al 2019-02-26'!$A$1:$H$68,6,0),6)</f>
        <v>#N/A</v>
      </c>
      <c r="C3837" s="66" t="e">
        <f t="shared" si="257"/>
        <v>#N/A</v>
      </c>
      <c r="D3837" s="66" t="e">
        <f>VLOOKUP(K3837,'TCon08 al 2019-02-26'!$A$1:$H$68,8,0)</f>
        <v>#N/A</v>
      </c>
      <c r="E3837" s="221">
        <f t="shared" si="258"/>
        <v>1900</v>
      </c>
      <c r="F3837" s="66">
        <f t="shared" si="255"/>
        <v>0</v>
      </c>
      <c r="G3837" s="10" t="str">
        <f t="shared" si="256"/>
        <v>19000</v>
      </c>
      <c r="H3837" s="227"/>
      <c r="I3837" s="227"/>
      <c r="J3837" s="228"/>
      <c r="K3837" s="227"/>
      <c r="L3837" s="227"/>
      <c r="M3837" s="229"/>
      <c r="N3837" s="581"/>
      <c r="O3837" s="227"/>
      <c r="P3837" s="581"/>
      <c r="Q3837" s="227"/>
      <c r="R3837" s="227"/>
      <c r="S3837" s="227"/>
      <c r="T3837" s="227"/>
      <c r="U3837" s="227"/>
      <c r="V3837" s="227"/>
      <c r="W3837" s="227"/>
      <c r="X3837" s="227"/>
      <c r="Y3837" s="227"/>
      <c r="Z3837" s="227"/>
      <c r="AA3837" s="227"/>
      <c r="AB3837" s="227"/>
      <c r="AC3837" s="227"/>
    </row>
    <row r="3838" spans="2:29">
      <c r="B3838" s="66" t="e">
        <f>LEFT(VLOOKUP(K3838,'TCon08 al 2019-02-26'!$A$1:$H$68,6,0),6)</f>
        <v>#N/A</v>
      </c>
      <c r="C3838" s="66" t="e">
        <f t="shared" si="257"/>
        <v>#N/A</v>
      </c>
      <c r="D3838" s="66" t="e">
        <f>VLOOKUP(K3838,'TCon08 al 2019-02-26'!$A$1:$H$68,8,0)</f>
        <v>#N/A</v>
      </c>
      <c r="E3838" s="221">
        <f t="shared" si="258"/>
        <v>1900</v>
      </c>
      <c r="F3838" s="66">
        <f t="shared" si="255"/>
        <v>0</v>
      </c>
      <c r="G3838" s="10" t="str">
        <f t="shared" si="256"/>
        <v>19000</v>
      </c>
      <c r="H3838" s="227"/>
      <c r="I3838" s="227"/>
      <c r="J3838" s="228"/>
      <c r="K3838" s="227"/>
      <c r="L3838" s="227"/>
      <c r="M3838" s="229"/>
      <c r="N3838" s="581"/>
      <c r="O3838" s="227"/>
      <c r="P3838" s="581"/>
      <c r="Q3838" s="227"/>
      <c r="R3838" s="227"/>
      <c r="S3838" s="227"/>
      <c r="T3838" s="227"/>
      <c r="U3838" s="227"/>
      <c r="V3838" s="227"/>
      <c r="W3838" s="227"/>
      <c r="X3838" s="227"/>
      <c r="Y3838" s="227"/>
      <c r="Z3838" s="227"/>
      <c r="AA3838" s="227"/>
      <c r="AB3838" s="227"/>
      <c r="AC3838" s="227"/>
    </row>
    <row r="3839" spans="2:29">
      <c r="B3839" s="66" t="e">
        <f>LEFT(VLOOKUP(K3839,'TCon08 al 2019-02-26'!$A$1:$H$68,6,0),6)</f>
        <v>#N/A</v>
      </c>
      <c r="C3839" s="66" t="e">
        <f t="shared" si="257"/>
        <v>#N/A</v>
      </c>
      <c r="D3839" s="66" t="e">
        <f>VLOOKUP(K3839,'TCon08 al 2019-02-26'!$A$1:$H$68,8,0)</f>
        <v>#N/A</v>
      </c>
      <c r="E3839" s="221">
        <f t="shared" si="258"/>
        <v>1900</v>
      </c>
      <c r="F3839" s="66">
        <f t="shared" si="255"/>
        <v>0</v>
      </c>
      <c r="G3839" s="10" t="str">
        <f t="shared" si="256"/>
        <v>19000</v>
      </c>
      <c r="H3839" s="227"/>
      <c r="I3839" s="227"/>
      <c r="J3839" s="228"/>
      <c r="K3839" s="227"/>
      <c r="L3839" s="227"/>
      <c r="M3839" s="229"/>
      <c r="N3839" s="581"/>
      <c r="O3839" s="227"/>
      <c r="P3839" s="581"/>
      <c r="Q3839" s="227"/>
      <c r="R3839" s="227"/>
      <c r="S3839" s="227"/>
      <c r="T3839" s="227"/>
      <c r="U3839" s="227"/>
      <c r="V3839" s="227"/>
      <c r="W3839" s="227"/>
      <c r="X3839" s="227"/>
      <c r="Y3839" s="227"/>
      <c r="Z3839" s="227"/>
      <c r="AA3839" s="227"/>
      <c r="AB3839" s="227"/>
      <c r="AC3839" s="227"/>
    </row>
    <row r="3840" spans="2:29">
      <c r="B3840" s="66" t="e">
        <f>LEFT(VLOOKUP(K3840,'TCon08 al 2019-02-26'!$A$1:$H$68,6,0),6)</f>
        <v>#N/A</v>
      </c>
      <c r="C3840" s="66" t="e">
        <f t="shared" si="257"/>
        <v>#N/A</v>
      </c>
      <c r="D3840" s="66" t="e">
        <f>VLOOKUP(K3840,'TCon08 al 2019-02-26'!$A$1:$H$68,8,0)</f>
        <v>#N/A</v>
      </c>
      <c r="E3840" s="221">
        <f t="shared" si="258"/>
        <v>1900</v>
      </c>
      <c r="F3840" s="66">
        <f t="shared" si="255"/>
        <v>0</v>
      </c>
      <c r="G3840" s="10" t="str">
        <f t="shared" si="256"/>
        <v>19000</v>
      </c>
      <c r="H3840" s="227"/>
      <c r="I3840" s="227"/>
      <c r="J3840" s="228"/>
      <c r="K3840" s="227"/>
      <c r="L3840" s="227"/>
      <c r="M3840" s="229"/>
      <c r="N3840" s="581"/>
      <c r="O3840" s="227"/>
      <c r="P3840" s="581"/>
      <c r="Q3840" s="227"/>
      <c r="R3840" s="227"/>
      <c r="S3840" s="227"/>
      <c r="T3840" s="227"/>
      <c r="U3840" s="227"/>
      <c r="V3840" s="227"/>
      <c r="W3840" s="227"/>
      <c r="X3840" s="227"/>
      <c r="Y3840" s="227"/>
      <c r="Z3840" s="227"/>
      <c r="AA3840" s="227"/>
      <c r="AB3840" s="227"/>
      <c r="AC3840" s="227"/>
    </row>
    <row r="3841" spans="2:29">
      <c r="B3841" s="66" t="e">
        <f>LEFT(VLOOKUP(K3841,'TCon08 al 2019-02-26'!$A$1:$H$68,6,0),6)</f>
        <v>#N/A</v>
      </c>
      <c r="C3841" s="66" t="e">
        <f t="shared" si="257"/>
        <v>#N/A</v>
      </c>
      <c r="D3841" s="66" t="e">
        <f>VLOOKUP(K3841,'TCon08 al 2019-02-26'!$A$1:$H$68,8,0)</f>
        <v>#N/A</v>
      </c>
      <c r="E3841" s="221">
        <f t="shared" si="258"/>
        <v>1900</v>
      </c>
      <c r="F3841" s="66">
        <f t="shared" si="255"/>
        <v>0</v>
      </c>
      <c r="G3841" s="10" t="str">
        <f t="shared" si="256"/>
        <v>19000</v>
      </c>
      <c r="H3841" s="227"/>
      <c r="I3841" s="227"/>
      <c r="J3841" s="228"/>
      <c r="K3841" s="227"/>
      <c r="L3841" s="227"/>
      <c r="M3841" s="229"/>
      <c r="N3841" s="581"/>
      <c r="O3841" s="227"/>
      <c r="P3841" s="581"/>
      <c r="Q3841" s="227"/>
      <c r="R3841" s="227"/>
      <c r="S3841" s="227"/>
      <c r="T3841" s="227"/>
      <c r="U3841" s="227"/>
      <c r="V3841" s="227"/>
      <c r="W3841" s="227"/>
      <c r="X3841" s="227"/>
      <c r="Y3841" s="227"/>
      <c r="Z3841" s="227"/>
      <c r="AA3841" s="227"/>
      <c r="AB3841" s="227"/>
      <c r="AC3841" s="227"/>
    </row>
    <row r="3842" spans="2:29">
      <c r="B3842" s="66" t="e">
        <f>LEFT(VLOOKUP(K3842,'TCon08 al 2019-02-26'!$A$1:$H$68,6,0),6)</f>
        <v>#N/A</v>
      </c>
      <c r="C3842" s="66" t="e">
        <f t="shared" si="257"/>
        <v>#N/A</v>
      </c>
      <c r="D3842" s="66" t="e">
        <f>VLOOKUP(K3842,'TCon08 al 2019-02-26'!$A$1:$H$68,8,0)</f>
        <v>#N/A</v>
      </c>
      <c r="E3842" s="221">
        <f t="shared" si="258"/>
        <v>1900</v>
      </c>
      <c r="F3842" s="66">
        <f t="shared" si="255"/>
        <v>0</v>
      </c>
      <c r="G3842" s="10" t="str">
        <f t="shared" si="256"/>
        <v>19000</v>
      </c>
      <c r="H3842" s="227"/>
      <c r="I3842" s="227"/>
      <c r="J3842" s="228"/>
      <c r="K3842" s="227"/>
      <c r="L3842" s="227"/>
      <c r="M3842" s="229"/>
      <c r="N3842" s="581"/>
      <c r="O3842" s="227"/>
      <c r="P3842" s="581"/>
      <c r="Q3842" s="227"/>
      <c r="R3842" s="227"/>
      <c r="S3842" s="227"/>
      <c r="T3842" s="227"/>
      <c r="U3842" s="227"/>
      <c r="V3842" s="227"/>
      <c r="W3842" s="227"/>
      <c r="X3842" s="227"/>
      <c r="Y3842" s="227"/>
      <c r="Z3842" s="227"/>
      <c r="AA3842" s="227"/>
      <c r="AB3842" s="227"/>
      <c r="AC3842" s="227"/>
    </row>
    <row r="3843" spans="2:29">
      <c r="B3843" s="66" t="e">
        <f>LEFT(VLOOKUP(K3843,'TCon08 al 2019-02-26'!$A$1:$H$68,6,0),6)</f>
        <v>#N/A</v>
      </c>
      <c r="C3843" s="66" t="e">
        <f t="shared" si="257"/>
        <v>#N/A</v>
      </c>
      <c r="D3843" s="66" t="e">
        <f>VLOOKUP(K3843,'TCon08 al 2019-02-26'!$A$1:$H$68,8,0)</f>
        <v>#N/A</v>
      </c>
      <c r="E3843" s="221">
        <f t="shared" si="258"/>
        <v>1900</v>
      </c>
      <c r="F3843" s="66">
        <f t="shared" si="255"/>
        <v>0</v>
      </c>
      <c r="G3843" s="10" t="str">
        <f t="shared" si="256"/>
        <v>19000</v>
      </c>
      <c r="H3843" s="227"/>
      <c r="I3843" s="227"/>
      <c r="J3843" s="228"/>
      <c r="K3843" s="227"/>
      <c r="L3843" s="227"/>
      <c r="M3843" s="229"/>
      <c r="N3843" s="581"/>
      <c r="O3843" s="227"/>
      <c r="P3843" s="581"/>
      <c r="Q3843" s="227"/>
      <c r="R3843" s="227"/>
      <c r="S3843" s="227"/>
      <c r="T3843" s="227"/>
      <c r="U3843" s="227"/>
      <c r="V3843" s="227"/>
      <c r="W3843" s="227"/>
      <c r="X3843" s="227"/>
      <c r="Y3843" s="227"/>
      <c r="Z3843" s="227"/>
      <c r="AA3843" s="227"/>
      <c r="AB3843" s="227"/>
      <c r="AC3843" s="227"/>
    </row>
    <row r="3844" spans="2:29">
      <c r="B3844" s="66" t="e">
        <f>LEFT(VLOOKUP(K3844,'TCon08 al 2019-02-26'!$A$1:$H$68,6,0),6)</f>
        <v>#N/A</v>
      </c>
      <c r="C3844" s="66" t="e">
        <f t="shared" si="257"/>
        <v>#N/A</v>
      </c>
      <c r="D3844" s="66" t="e">
        <f>VLOOKUP(K3844,'TCon08 al 2019-02-26'!$A$1:$H$68,8,0)</f>
        <v>#N/A</v>
      </c>
      <c r="E3844" s="221">
        <f t="shared" si="258"/>
        <v>1900</v>
      </c>
      <c r="F3844" s="66">
        <f t="shared" si="255"/>
        <v>0</v>
      </c>
      <c r="G3844" s="10" t="str">
        <f t="shared" si="256"/>
        <v>19000</v>
      </c>
      <c r="H3844" s="227"/>
      <c r="I3844" s="227"/>
      <c r="J3844" s="228"/>
      <c r="K3844" s="227"/>
      <c r="L3844" s="227"/>
      <c r="M3844" s="229"/>
      <c r="N3844" s="581"/>
      <c r="O3844" s="227"/>
      <c r="P3844" s="581"/>
      <c r="Q3844" s="227"/>
      <c r="R3844" s="227"/>
      <c r="S3844" s="227"/>
      <c r="T3844" s="227"/>
      <c r="U3844" s="227"/>
      <c r="V3844" s="227"/>
      <c r="W3844" s="227"/>
      <c r="X3844" s="227"/>
      <c r="Y3844" s="227"/>
      <c r="Z3844" s="227"/>
      <c r="AA3844" s="227"/>
      <c r="AB3844" s="227"/>
      <c r="AC3844" s="227"/>
    </row>
    <row r="3845" spans="2:29">
      <c r="B3845" s="66" t="e">
        <f>LEFT(VLOOKUP(K3845,'TCon08 al 2019-02-26'!$A$1:$H$68,6,0),6)</f>
        <v>#N/A</v>
      </c>
      <c r="C3845" s="66" t="e">
        <f t="shared" si="257"/>
        <v>#N/A</v>
      </c>
      <c r="D3845" s="66" t="e">
        <f>VLOOKUP(K3845,'TCon08 al 2019-02-26'!$A$1:$H$68,8,0)</f>
        <v>#N/A</v>
      </c>
      <c r="E3845" s="221">
        <f t="shared" si="258"/>
        <v>1900</v>
      </c>
      <c r="F3845" s="66">
        <f t="shared" ref="F3845:F3908" si="259">+IF(J3845=0,0,MONTH(J3845))</f>
        <v>0</v>
      </c>
      <c r="G3845" s="10" t="str">
        <f t="shared" ref="G3845:G3908" si="260">+E3845&amp;F3845</f>
        <v>19000</v>
      </c>
      <c r="H3845" s="227"/>
      <c r="I3845" s="227"/>
      <c r="J3845" s="228"/>
      <c r="K3845" s="227"/>
      <c r="L3845" s="227"/>
      <c r="M3845" s="229"/>
      <c r="N3845" s="581"/>
      <c r="O3845" s="227"/>
      <c r="P3845" s="581"/>
      <c r="Q3845" s="227"/>
      <c r="R3845" s="227"/>
      <c r="S3845" s="227"/>
      <c r="T3845" s="227"/>
      <c r="U3845" s="227"/>
      <c r="V3845" s="227"/>
      <c r="W3845" s="227"/>
      <c r="X3845" s="227"/>
      <c r="Y3845" s="227"/>
      <c r="Z3845" s="227"/>
      <c r="AA3845" s="227"/>
      <c r="AB3845" s="227"/>
      <c r="AC3845" s="227"/>
    </row>
    <row r="3846" spans="2:29">
      <c r="B3846" s="66" t="e">
        <f>LEFT(VLOOKUP(K3846,'TCon08 al 2019-02-26'!$A$1:$H$68,6,0),6)</f>
        <v>#N/A</v>
      </c>
      <c r="C3846" s="66" t="e">
        <f t="shared" si="257"/>
        <v>#N/A</v>
      </c>
      <c r="D3846" s="66" t="e">
        <f>VLOOKUP(K3846,'TCon08 al 2019-02-26'!$A$1:$H$68,8,0)</f>
        <v>#N/A</v>
      </c>
      <c r="E3846" s="221">
        <f t="shared" si="258"/>
        <v>1900</v>
      </c>
      <c r="F3846" s="66">
        <f t="shared" si="259"/>
        <v>0</v>
      </c>
      <c r="G3846" s="10" t="str">
        <f t="shared" si="260"/>
        <v>19000</v>
      </c>
      <c r="H3846" s="227"/>
      <c r="I3846" s="227"/>
      <c r="J3846" s="228"/>
      <c r="K3846" s="227"/>
      <c r="L3846" s="227"/>
      <c r="M3846" s="229"/>
      <c r="N3846" s="581"/>
      <c r="O3846" s="227"/>
      <c r="P3846" s="581"/>
      <c r="Q3846" s="227"/>
      <c r="R3846" s="227"/>
      <c r="S3846" s="227"/>
      <c r="T3846" s="227"/>
      <c r="U3846" s="227"/>
      <c r="V3846" s="227"/>
      <c r="W3846" s="227"/>
      <c r="X3846" s="227"/>
      <c r="Y3846" s="227"/>
      <c r="Z3846" s="227"/>
      <c r="AA3846" s="227"/>
      <c r="AB3846" s="227"/>
      <c r="AC3846" s="227"/>
    </row>
    <row r="3847" spans="2:29">
      <c r="B3847" s="66" t="e">
        <f>LEFT(VLOOKUP(K3847,'TCon08 al 2019-02-26'!$A$1:$H$68,6,0),6)</f>
        <v>#N/A</v>
      </c>
      <c r="C3847" s="66" t="e">
        <f t="shared" si="257"/>
        <v>#N/A</v>
      </c>
      <c r="D3847" s="66" t="e">
        <f>VLOOKUP(K3847,'TCon08 al 2019-02-26'!$A$1:$H$68,8,0)</f>
        <v>#N/A</v>
      </c>
      <c r="E3847" s="221">
        <f t="shared" si="258"/>
        <v>1900</v>
      </c>
      <c r="F3847" s="66">
        <f t="shared" si="259"/>
        <v>0</v>
      </c>
      <c r="G3847" s="10" t="str">
        <f t="shared" si="260"/>
        <v>19000</v>
      </c>
      <c r="H3847" s="227"/>
      <c r="I3847" s="227"/>
      <c r="J3847" s="228"/>
      <c r="K3847" s="227"/>
      <c r="L3847" s="227"/>
      <c r="M3847" s="229"/>
      <c r="N3847" s="581"/>
      <c r="O3847" s="227"/>
      <c r="P3847" s="581"/>
      <c r="Q3847" s="227"/>
      <c r="R3847" s="227"/>
      <c r="S3847" s="227"/>
      <c r="T3847" s="227"/>
      <c r="U3847" s="227"/>
      <c r="V3847" s="227"/>
      <c r="W3847" s="227"/>
      <c r="X3847" s="227"/>
      <c r="Y3847" s="227"/>
      <c r="Z3847" s="227"/>
      <c r="AA3847" s="227"/>
      <c r="AB3847" s="227"/>
      <c r="AC3847" s="227"/>
    </row>
    <row r="3848" spans="2:29">
      <c r="B3848" s="66" t="e">
        <f>LEFT(VLOOKUP(K3848,'TCon08 al 2019-02-26'!$A$1:$H$68,6,0),6)</f>
        <v>#N/A</v>
      </c>
      <c r="C3848" s="66" t="e">
        <f t="shared" si="257"/>
        <v>#N/A</v>
      </c>
      <c r="D3848" s="66" t="e">
        <f>VLOOKUP(K3848,'TCon08 al 2019-02-26'!$A$1:$H$68,8,0)</f>
        <v>#N/A</v>
      </c>
      <c r="E3848" s="221">
        <f t="shared" si="258"/>
        <v>1900</v>
      </c>
      <c r="F3848" s="66">
        <f t="shared" si="259"/>
        <v>0</v>
      </c>
      <c r="G3848" s="10" t="str">
        <f t="shared" si="260"/>
        <v>19000</v>
      </c>
      <c r="H3848" s="227"/>
      <c r="I3848" s="227"/>
      <c r="J3848" s="228"/>
      <c r="K3848" s="227"/>
      <c r="L3848" s="227"/>
      <c r="M3848" s="229"/>
      <c r="N3848" s="581"/>
      <c r="O3848" s="227"/>
      <c r="P3848" s="581"/>
      <c r="Q3848" s="227"/>
      <c r="R3848" s="227"/>
      <c r="S3848" s="227"/>
      <c r="T3848" s="227"/>
      <c r="U3848" s="227"/>
      <c r="V3848" s="227"/>
      <c r="W3848" s="227"/>
      <c r="X3848" s="227"/>
      <c r="Y3848" s="227"/>
      <c r="Z3848" s="227"/>
      <c r="AA3848" s="227"/>
      <c r="AB3848" s="227"/>
      <c r="AC3848" s="227"/>
    </row>
    <row r="3849" spans="2:29">
      <c r="B3849" s="66" t="e">
        <f>LEFT(VLOOKUP(K3849,'TCon08 al 2019-02-26'!$A$1:$H$68,6,0),6)</f>
        <v>#N/A</v>
      </c>
      <c r="C3849" s="66" t="e">
        <f t="shared" si="257"/>
        <v>#N/A</v>
      </c>
      <c r="D3849" s="66" t="e">
        <f>VLOOKUP(K3849,'TCon08 al 2019-02-26'!$A$1:$H$68,8,0)</f>
        <v>#N/A</v>
      </c>
      <c r="E3849" s="221">
        <f t="shared" si="258"/>
        <v>1900</v>
      </c>
      <c r="F3849" s="66">
        <f t="shared" si="259"/>
        <v>0</v>
      </c>
      <c r="G3849" s="10" t="str">
        <f t="shared" si="260"/>
        <v>19000</v>
      </c>
      <c r="H3849" s="227"/>
      <c r="I3849" s="227"/>
      <c r="J3849" s="228"/>
      <c r="K3849" s="227"/>
      <c r="L3849" s="227"/>
      <c r="M3849" s="229"/>
      <c r="N3849" s="581"/>
      <c r="O3849" s="227"/>
      <c r="P3849" s="581"/>
      <c r="Q3849" s="227"/>
      <c r="R3849" s="227"/>
      <c r="S3849" s="227"/>
      <c r="T3849" s="227"/>
      <c r="U3849" s="227"/>
      <c r="V3849" s="227"/>
      <c r="W3849" s="227"/>
      <c r="X3849" s="227"/>
      <c r="Y3849" s="227"/>
      <c r="Z3849" s="227"/>
      <c r="AA3849" s="227"/>
      <c r="AB3849" s="227"/>
      <c r="AC3849" s="227"/>
    </row>
    <row r="3850" spans="2:29">
      <c r="B3850" s="66" t="e">
        <f>LEFT(VLOOKUP(K3850,'TCon08 al 2019-02-26'!$A$1:$H$68,6,0),6)</f>
        <v>#N/A</v>
      </c>
      <c r="C3850" s="66" t="e">
        <f t="shared" si="257"/>
        <v>#N/A</v>
      </c>
      <c r="D3850" s="66" t="e">
        <f>VLOOKUP(K3850,'TCon08 al 2019-02-26'!$A$1:$H$68,8,0)</f>
        <v>#N/A</v>
      </c>
      <c r="E3850" s="221">
        <f t="shared" si="258"/>
        <v>1900</v>
      </c>
      <c r="F3850" s="66">
        <f t="shared" si="259"/>
        <v>0</v>
      </c>
      <c r="G3850" s="10" t="str">
        <f t="shared" si="260"/>
        <v>19000</v>
      </c>
      <c r="H3850" s="227"/>
      <c r="I3850" s="227"/>
      <c r="J3850" s="228"/>
      <c r="K3850" s="227"/>
      <c r="L3850" s="227"/>
      <c r="M3850" s="229"/>
      <c r="N3850" s="581"/>
      <c r="O3850" s="227"/>
      <c r="P3850" s="581"/>
      <c r="Q3850" s="227"/>
      <c r="R3850" s="227"/>
      <c r="S3850" s="227"/>
      <c r="T3850" s="227"/>
      <c r="U3850" s="227"/>
      <c r="V3850" s="227"/>
      <c r="W3850" s="227"/>
      <c r="X3850" s="227"/>
      <c r="Y3850" s="227"/>
      <c r="Z3850" s="227"/>
      <c r="AA3850" s="227"/>
      <c r="AB3850" s="227"/>
      <c r="AC3850" s="227"/>
    </row>
    <row r="3851" spans="2:29">
      <c r="B3851" s="66" t="e">
        <f>LEFT(VLOOKUP(K3851,'TCon08 al 2019-02-26'!$A$1:$H$68,6,0),6)</f>
        <v>#N/A</v>
      </c>
      <c r="C3851" s="66" t="e">
        <f t="shared" si="257"/>
        <v>#N/A</v>
      </c>
      <c r="D3851" s="66" t="e">
        <f>VLOOKUP(K3851,'TCon08 al 2019-02-26'!$A$1:$H$68,8,0)</f>
        <v>#N/A</v>
      </c>
      <c r="E3851" s="221">
        <f t="shared" si="258"/>
        <v>1900</v>
      </c>
      <c r="F3851" s="66">
        <f t="shared" si="259"/>
        <v>0</v>
      </c>
      <c r="G3851" s="10" t="str">
        <f t="shared" si="260"/>
        <v>19000</v>
      </c>
      <c r="H3851" s="227"/>
      <c r="I3851" s="227"/>
      <c r="J3851" s="228"/>
      <c r="K3851" s="227"/>
      <c r="L3851" s="227"/>
      <c r="M3851" s="229"/>
      <c r="N3851" s="581"/>
      <c r="O3851" s="227"/>
      <c r="P3851" s="581"/>
      <c r="Q3851" s="227"/>
      <c r="R3851" s="227"/>
      <c r="S3851" s="227"/>
      <c r="T3851" s="227"/>
      <c r="U3851" s="227"/>
      <c r="V3851" s="227"/>
      <c r="W3851" s="227"/>
      <c r="X3851" s="227"/>
      <c r="Y3851" s="227"/>
      <c r="Z3851" s="227"/>
      <c r="AA3851" s="227"/>
      <c r="AB3851" s="227"/>
      <c r="AC3851" s="227"/>
    </row>
    <row r="3852" spans="2:29">
      <c r="B3852" s="66" t="e">
        <f>LEFT(VLOOKUP(K3852,'TCon08 al 2019-02-26'!$A$1:$H$68,6,0),6)</f>
        <v>#N/A</v>
      </c>
      <c r="C3852" s="66" t="e">
        <f t="shared" si="257"/>
        <v>#N/A</v>
      </c>
      <c r="D3852" s="66" t="e">
        <f>VLOOKUP(K3852,'TCon08 al 2019-02-26'!$A$1:$H$68,8,0)</f>
        <v>#N/A</v>
      </c>
      <c r="E3852" s="221">
        <f t="shared" si="258"/>
        <v>1900</v>
      </c>
      <c r="F3852" s="66">
        <f t="shared" si="259"/>
        <v>0</v>
      </c>
      <c r="G3852" s="10" t="str">
        <f t="shared" si="260"/>
        <v>19000</v>
      </c>
      <c r="H3852" s="227"/>
      <c r="I3852" s="227"/>
      <c r="J3852" s="228"/>
      <c r="K3852" s="227"/>
      <c r="L3852" s="227"/>
      <c r="M3852" s="229"/>
      <c r="N3852" s="581"/>
      <c r="O3852" s="227"/>
      <c r="P3852" s="581"/>
      <c r="Q3852" s="227"/>
      <c r="R3852" s="227"/>
      <c r="S3852" s="227"/>
      <c r="T3852" s="227"/>
      <c r="U3852" s="227"/>
      <c r="V3852" s="227"/>
      <c r="W3852" s="227"/>
      <c r="X3852" s="227"/>
      <c r="Y3852" s="227"/>
      <c r="Z3852" s="227"/>
      <c r="AA3852" s="227"/>
      <c r="AB3852" s="227"/>
      <c r="AC3852" s="227"/>
    </row>
    <row r="3853" spans="2:29">
      <c r="B3853" s="66" t="e">
        <f>LEFT(VLOOKUP(K3853,'TCon08 al 2019-02-26'!$A$1:$H$68,6,0),6)</f>
        <v>#N/A</v>
      </c>
      <c r="C3853" s="66" t="e">
        <f t="shared" si="257"/>
        <v>#N/A</v>
      </c>
      <c r="D3853" s="66" t="e">
        <f>VLOOKUP(K3853,'TCon08 al 2019-02-26'!$A$1:$H$68,8,0)</f>
        <v>#N/A</v>
      </c>
      <c r="E3853" s="221">
        <f t="shared" si="258"/>
        <v>1900</v>
      </c>
      <c r="F3853" s="66">
        <f t="shared" si="259"/>
        <v>0</v>
      </c>
      <c r="G3853" s="10" t="str">
        <f t="shared" si="260"/>
        <v>19000</v>
      </c>
      <c r="H3853" s="227"/>
      <c r="I3853" s="227"/>
      <c r="J3853" s="228"/>
      <c r="K3853" s="227"/>
      <c r="L3853" s="227"/>
      <c r="M3853" s="229"/>
      <c r="N3853" s="581"/>
      <c r="O3853" s="227"/>
      <c r="P3853" s="581"/>
      <c r="Q3853" s="227"/>
      <c r="R3853" s="227"/>
      <c r="S3853" s="227"/>
      <c r="T3853" s="227"/>
      <c r="U3853" s="227"/>
      <c r="V3853" s="227"/>
      <c r="W3853" s="227"/>
      <c r="X3853" s="227"/>
      <c r="Y3853" s="227"/>
      <c r="Z3853" s="227"/>
      <c r="AA3853" s="227"/>
      <c r="AB3853" s="227"/>
      <c r="AC3853" s="227"/>
    </row>
    <row r="3854" spans="2:29">
      <c r="B3854" s="66" t="e">
        <f>LEFT(VLOOKUP(K3854,'TCon08 al 2019-02-26'!$A$1:$H$68,6,0),6)</f>
        <v>#N/A</v>
      </c>
      <c r="C3854" s="66" t="e">
        <f t="shared" si="257"/>
        <v>#N/A</v>
      </c>
      <c r="D3854" s="66" t="e">
        <f>VLOOKUP(K3854,'TCon08 al 2019-02-26'!$A$1:$H$68,8,0)</f>
        <v>#N/A</v>
      </c>
      <c r="E3854" s="221">
        <f t="shared" si="258"/>
        <v>1900</v>
      </c>
      <c r="F3854" s="66">
        <f t="shared" si="259"/>
        <v>0</v>
      </c>
      <c r="G3854" s="10" t="str">
        <f t="shared" si="260"/>
        <v>19000</v>
      </c>
      <c r="H3854" s="227"/>
      <c r="I3854" s="227"/>
      <c r="J3854" s="228"/>
      <c r="K3854" s="227"/>
      <c r="L3854" s="227"/>
      <c r="M3854" s="229"/>
      <c r="N3854" s="581"/>
      <c r="O3854" s="227"/>
      <c r="P3854" s="581"/>
      <c r="Q3854" s="227"/>
      <c r="R3854" s="227"/>
      <c r="S3854" s="227"/>
      <c r="T3854" s="227"/>
      <c r="U3854" s="227"/>
      <c r="V3854" s="227"/>
      <c r="W3854" s="227"/>
      <c r="X3854" s="227"/>
      <c r="Y3854" s="227"/>
      <c r="Z3854" s="227"/>
      <c r="AA3854" s="227"/>
      <c r="AB3854" s="227"/>
      <c r="AC3854" s="227"/>
    </row>
    <row r="3855" spans="2:29">
      <c r="B3855" s="66" t="e">
        <f>LEFT(VLOOKUP(K3855,'TCon08 al 2019-02-26'!$A$1:$H$68,6,0),6)</f>
        <v>#N/A</v>
      </c>
      <c r="C3855" s="66" t="e">
        <f t="shared" si="257"/>
        <v>#N/A</v>
      </c>
      <c r="D3855" s="66" t="e">
        <f>VLOOKUP(K3855,'TCon08 al 2019-02-26'!$A$1:$H$68,8,0)</f>
        <v>#N/A</v>
      </c>
      <c r="E3855" s="221">
        <f t="shared" si="258"/>
        <v>1900</v>
      </c>
      <c r="F3855" s="66">
        <f t="shared" si="259"/>
        <v>0</v>
      </c>
      <c r="G3855" s="10" t="str">
        <f t="shared" si="260"/>
        <v>19000</v>
      </c>
      <c r="H3855" s="227"/>
      <c r="I3855" s="227"/>
      <c r="J3855" s="228"/>
      <c r="K3855" s="227"/>
      <c r="L3855" s="227"/>
      <c r="M3855" s="229"/>
      <c r="N3855" s="581"/>
      <c r="O3855" s="227"/>
      <c r="P3855" s="581"/>
      <c r="Q3855" s="227"/>
      <c r="R3855" s="227"/>
      <c r="S3855" s="227"/>
      <c r="T3855" s="227"/>
      <c r="U3855" s="227"/>
      <c r="V3855" s="227"/>
      <c r="W3855" s="227"/>
      <c r="X3855" s="227"/>
      <c r="Y3855" s="227"/>
      <c r="Z3855" s="227"/>
      <c r="AA3855" s="227"/>
      <c r="AB3855" s="227"/>
      <c r="AC3855" s="227"/>
    </row>
    <row r="3856" spans="2:29">
      <c r="B3856" s="66" t="e">
        <f>LEFT(VLOOKUP(K3856,'TCon08 al 2019-02-26'!$A$1:$H$68,6,0),6)</f>
        <v>#N/A</v>
      </c>
      <c r="C3856" s="66" t="e">
        <f t="shared" si="257"/>
        <v>#N/A</v>
      </c>
      <c r="D3856" s="66" t="e">
        <f>VLOOKUP(K3856,'TCon08 al 2019-02-26'!$A$1:$H$68,8,0)</f>
        <v>#N/A</v>
      </c>
      <c r="E3856" s="221">
        <f t="shared" si="258"/>
        <v>1900</v>
      </c>
      <c r="F3856" s="66">
        <f t="shared" si="259"/>
        <v>0</v>
      </c>
      <c r="G3856" s="10" t="str">
        <f t="shared" si="260"/>
        <v>19000</v>
      </c>
      <c r="H3856" s="227"/>
      <c r="I3856" s="227"/>
      <c r="J3856" s="228"/>
      <c r="K3856" s="227"/>
      <c r="L3856" s="227"/>
      <c r="M3856" s="229"/>
      <c r="N3856" s="581"/>
      <c r="O3856" s="227"/>
      <c r="P3856" s="581"/>
      <c r="Q3856" s="227"/>
      <c r="R3856" s="227"/>
      <c r="S3856" s="227"/>
      <c r="T3856" s="227"/>
      <c r="U3856" s="227"/>
      <c r="V3856" s="227"/>
      <c r="W3856" s="227"/>
      <c r="X3856" s="227"/>
      <c r="Y3856" s="227"/>
      <c r="Z3856" s="227"/>
      <c r="AA3856" s="227"/>
      <c r="AB3856" s="227"/>
      <c r="AC3856" s="227"/>
    </row>
    <row r="3857" spans="2:29">
      <c r="B3857" s="66" t="e">
        <f>LEFT(VLOOKUP(K3857,'TCon08 al 2019-02-26'!$A$1:$H$68,6,0),6)</f>
        <v>#N/A</v>
      </c>
      <c r="C3857" s="66" t="e">
        <f t="shared" si="257"/>
        <v>#N/A</v>
      </c>
      <c r="D3857" s="66" t="e">
        <f>VLOOKUP(K3857,'TCon08 al 2019-02-26'!$A$1:$H$68,8,0)</f>
        <v>#N/A</v>
      </c>
      <c r="E3857" s="221">
        <f t="shared" si="258"/>
        <v>1900</v>
      </c>
      <c r="F3857" s="66">
        <f t="shared" si="259"/>
        <v>0</v>
      </c>
      <c r="G3857" s="10" t="str">
        <f t="shared" si="260"/>
        <v>19000</v>
      </c>
      <c r="H3857" s="227"/>
      <c r="I3857" s="227"/>
      <c r="J3857" s="228"/>
      <c r="K3857" s="227"/>
      <c r="L3857" s="227"/>
      <c r="M3857" s="229"/>
      <c r="N3857" s="581"/>
      <c r="O3857" s="227"/>
      <c r="P3857" s="581"/>
      <c r="Q3857" s="227"/>
      <c r="R3857" s="227"/>
      <c r="S3857" s="227"/>
      <c r="T3857" s="227"/>
      <c r="U3857" s="227"/>
      <c r="V3857" s="227"/>
      <c r="W3857" s="227"/>
      <c r="X3857" s="227"/>
      <c r="Y3857" s="227"/>
      <c r="Z3857" s="227"/>
      <c r="AA3857" s="227"/>
      <c r="AB3857" s="227"/>
      <c r="AC3857" s="227"/>
    </row>
    <row r="3858" spans="2:29">
      <c r="B3858" s="66" t="e">
        <f>LEFT(VLOOKUP(K3858,'TCon08 al 2019-02-26'!$A$1:$H$68,6,0),6)</f>
        <v>#N/A</v>
      </c>
      <c r="C3858" s="66" t="e">
        <f t="shared" si="257"/>
        <v>#N/A</v>
      </c>
      <c r="D3858" s="66" t="e">
        <f>VLOOKUP(K3858,'TCon08 al 2019-02-26'!$A$1:$H$68,8,0)</f>
        <v>#N/A</v>
      </c>
      <c r="E3858" s="221">
        <f t="shared" si="258"/>
        <v>1900</v>
      </c>
      <c r="F3858" s="66">
        <f t="shared" si="259"/>
        <v>0</v>
      </c>
      <c r="G3858" s="10" t="str">
        <f t="shared" si="260"/>
        <v>19000</v>
      </c>
      <c r="H3858" s="227"/>
      <c r="I3858" s="227"/>
      <c r="J3858" s="228"/>
      <c r="K3858" s="227"/>
      <c r="L3858" s="227"/>
      <c r="M3858" s="229"/>
      <c r="N3858" s="581"/>
      <c r="O3858" s="227"/>
      <c r="P3858" s="581"/>
      <c r="Q3858" s="227"/>
      <c r="R3858" s="227"/>
      <c r="S3858" s="227"/>
      <c r="T3858" s="227"/>
      <c r="U3858" s="227"/>
      <c r="V3858" s="227"/>
      <c r="W3858" s="227"/>
      <c r="X3858" s="227"/>
      <c r="Y3858" s="227"/>
      <c r="Z3858" s="227"/>
      <c r="AA3858" s="227"/>
      <c r="AB3858" s="227"/>
      <c r="AC3858" s="227"/>
    </row>
    <row r="3859" spans="2:29">
      <c r="B3859" s="66" t="e">
        <f>LEFT(VLOOKUP(K3859,'TCon08 al 2019-02-26'!$A$1:$H$68,6,0),6)</f>
        <v>#N/A</v>
      </c>
      <c r="C3859" s="66" t="e">
        <f t="shared" si="257"/>
        <v>#N/A</v>
      </c>
      <c r="D3859" s="66" t="e">
        <f>VLOOKUP(K3859,'TCon08 al 2019-02-26'!$A$1:$H$68,8,0)</f>
        <v>#N/A</v>
      </c>
      <c r="E3859" s="221">
        <f t="shared" si="258"/>
        <v>1900</v>
      </c>
      <c r="F3859" s="66">
        <f t="shared" si="259"/>
        <v>0</v>
      </c>
      <c r="G3859" s="10" t="str">
        <f t="shared" si="260"/>
        <v>19000</v>
      </c>
      <c r="H3859" s="227"/>
      <c r="I3859" s="227"/>
      <c r="J3859" s="228"/>
      <c r="K3859" s="227"/>
      <c r="L3859" s="227"/>
      <c r="M3859" s="229"/>
      <c r="N3859" s="581"/>
      <c r="O3859" s="227"/>
      <c r="P3859" s="581"/>
      <c r="Q3859" s="227"/>
      <c r="R3859" s="227"/>
      <c r="S3859" s="227"/>
      <c r="T3859" s="227"/>
      <c r="U3859" s="227"/>
      <c r="V3859" s="227"/>
      <c r="W3859" s="227"/>
      <c r="X3859" s="227"/>
      <c r="Y3859" s="227"/>
      <c r="Z3859" s="227"/>
      <c r="AA3859" s="227"/>
      <c r="AB3859" s="227"/>
      <c r="AC3859" s="227"/>
    </row>
    <row r="3860" spans="2:29">
      <c r="B3860" s="66" t="e">
        <f>LEFT(VLOOKUP(K3860,'TCon08 al 2019-02-26'!$A$1:$H$68,6,0),6)</f>
        <v>#N/A</v>
      </c>
      <c r="C3860" s="66" t="e">
        <f t="shared" si="257"/>
        <v>#N/A</v>
      </c>
      <c r="D3860" s="66" t="e">
        <f>VLOOKUP(K3860,'TCon08 al 2019-02-26'!$A$1:$H$68,8,0)</f>
        <v>#N/A</v>
      </c>
      <c r="E3860" s="221">
        <f t="shared" si="258"/>
        <v>1900</v>
      </c>
      <c r="F3860" s="66">
        <f t="shared" si="259"/>
        <v>0</v>
      </c>
      <c r="G3860" s="10" t="str">
        <f t="shared" si="260"/>
        <v>19000</v>
      </c>
      <c r="H3860" s="227"/>
      <c r="I3860" s="227"/>
      <c r="J3860" s="228"/>
      <c r="K3860" s="227"/>
      <c r="L3860" s="227"/>
      <c r="M3860" s="229"/>
      <c r="N3860" s="581"/>
      <c r="O3860" s="227"/>
      <c r="P3860" s="581"/>
      <c r="Q3860" s="227"/>
      <c r="R3860" s="227"/>
      <c r="S3860" s="227"/>
      <c r="T3860" s="227"/>
      <c r="U3860" s="227"/>
      <c r="V3860" s="227"/>
      <c r="W3860" s="227"/>
      <c r="X3860" s="227"/>
      <c r="Y3860" s="227"/>
      <c r="Z3860" s="227"/>
      <c r="AA3860" s="227"/>
      <c r="AB3860" s="227"/>
      <c r="AC3860" s="227"/>
    </row>
    <row r="3861" spans="2:29">
      <c r="B3861" s="66" t="e">
        <f>LEFT(VLOOKUP(K3861,'TCon08 al 2019-02-26'!$A$1:$H$68,6,0),6)</f>
        <v>#N/A</v>
      </c>
      <c r="C3861" s="66" t="e">
        <f t="shared" ref="C3861:C3925" si="261">CONCATENATE(MID(B3861,1,1),".",MID(B3861,2,1),".",MID(B3861,3,2),".",MID(B3861,5,2))</f>
        <v>#N/A</v>
      </c>
      <c r="D3861" s="66" t="e">
        <f>VLOOKUP(K3861,'TCon08 al 2019-02-26'!$A$1:$H$68,8,0)</f>
        <v>#N/A</v>
      </c>
      <c r="E3861" s="221">
        <f t="shared" ref="E3861:E3925" si="262">YEAR(J3861)</f>
        <v>1900</v>
      </c>
      <c r="F3861" s="66">
        <f t="shared" si="259"/>
        <v>0</v>
      </c>
      <c r="G3861" s="10" t="str">
        <f t="shared" si="260"/>
        <v>19000</v>
      </c>
      <c r="H3861" s="227"/>
      <c r="I3861" s="227"/>
      <c r="J3861" s="228"/>
      <c r="K3861" s="227"/>
      <c r="L3861" s="227"/>
      <c r="M3861" s="229"/>
      <c r="N3861" s="581"/>
      <c r="O3861" s="227"/>
      <c r="P3861" s="581"/>
      <c r="Q3861" s="227"/>
      <c r="R3861" s="227"/>
      <c r="S3861" s="227"/>
      <c r="T3861" s="227"/>
      <c r="U3861" s="227"/>
      <c r="V3861" s="227"/>
      <c r="W3861" s="227"/>
      <c r="X3861" s="227"/>
      <c r="Y3861" s="227"/>
      <c r="Z3861" s="227"/>
      <c r="AA3861" s="227"/>
      <c r="AB3861" s="227"/>
      <c r="AC3861" s="227"/>
    </row>
    <row r="3862" spans="2:29">
      <c r="B3862" s="66" t="e">
        <f>LEFT(VLOOKUP(K3862,'TCon08 al 2019-02-26'!$A$1:$H$68,6,0),6)</f>
        <v>#N/A</v>
      </c>
      <c r="C3862" s="66" t="e">
        <f t="shared" si="261"/>
        <v>#N/A</v>
      </c>
      <c r="D3862" s="66" t="e">
        <f>VLOOKUP(K3862,'TCon08 al 2019-02-26'!$A$1:$H$68,8,0)</f>
        <v>#N/A</v>
      </c>
      <c r="E3862" s="221">
        <f t="shared" si="262"/>
        <v>1900</v>
      </c>
      <c r="F3862" s="66">
        <f t="shared" si="259"/>
        <v>0</v>
      </c>
      <c r="G3862" s="10" t="str">
        <f t="shared" si="260"/>
        <v>19000</v>
      </c>
      <c r="H3862" s="227"/>
      <c r="I3862" s="227"/>
      <c r="J3862" s="228"/>
      <c r="K3862" s="227"/>
      <c r="L3862" s="227"/>
      <c r="M3862" s="229"/>
      <c r="N3862" s="581"/>
      <c r="O3862" s="227"/>
      <c r="P3862" s="581"/>
      <c r="Q3862" s="227"/>
      <c r="R3862" s="227"/>
      <c r="S3862" s="227"/>
      <c r="T3862" s="227"/>
      <c r="U3862" s="227"/>
      <c r="V3862" s="227"/>
      <c r="W3862" s="227"/>
      <c r="X3862" s="227"/>
      <c r="Y3862" s="227"/>
      <c r="Z3862" s="227"/>
      <c r="AA3862" s="227"/>
      <c r="AB3862" s="227"/>
      <c r="AC3862" s="227"/>
    </row>
    <row r="3863" spans="2:29">
      <c r="B3863" s="66" t="e">
        <f>LEFT(VLOOKUP(K3863,'TCon08 al 2019-02-26'!$A$1:$H$68,6,0),6)</f>
        <v>#N/A</v>
      </c>
      <c r="C3863" s="66" t="e">
        <f t="shared" si="261"/>
        <v>#N/A</v>
      </c>
      <c r="D3863" s="66" t="e">
        <f>VLOOKUP(K3863,'TCon08 al 2019-02-26'!$A$1:$H$68,8,0)</f>
        <v>#N/A</v>
      </c>
      <c r="E3863" s="221">
        <f t="shared" si="262"/>
        <v>1900</v>
      </c>
      <c r="F3863" s="66">
        <f t="shared" si="259"/>
        <v>0</v>
      </c>
      <c r="G3863" s="10" t="str">
        <f t="shared" si="260"/>
        <v>19000</v>
      </c>
      <c r="H3863" s="227"/>
      <c r="I3863" s="227"/>
      <c r="J3863" s="228"/>
      <c r="K3863" s="227"/>
      <c r="L3863" s="227"/>
      <c r="M3863" s="229"/>
      <c r="N3863" s="581"/>
      <c r="O3863" s="227"/>
      <c r="P3863" s="581"/>
      <c r="Q3863" s="227"/>
      <c r="R3863" s="227"/>
      <c r="S3863" s="227"/>
      <c r="T3863" s="227"/>
      <c r="U3863" s="227"/>
      <c r="V3863" s="227"/>
      <c r="W3863" s="227"/>
      <c r="X3863" s="227"/>
      <c r="Y3863" s="227"/>
      <c r="Z3863" s="227"/>
      <c r="AA3863" s="227"/>
      <c r="AB3863" s="227"/>
      <c r="AC3863" s="227"/>
    </row>
    <row r="3864" spans="2:29">
      <c r="B3864" s="66" t="e">
        <f>LEFT(VLOOKUP(K3864,'TCon08 al 2019-02-26'!$A$1:$H$68,6,0),6)</f>
        <v>#N/A</v>
      </c>
      <c r="C3864" s="66" t="e">
        <f t="shared" si="261"/>
        <v>#N/A</v>
      </c>
      <c r="D3864" s="66" t="e">
        <f>VLOOKUP(K3864,'TCon08 al 2019-02-26'!$A$1:$H$68,8,0)</f>
        <v>#N/A</v>
      </c>
      <c r="E3864" s="221">
        <f t="shared" si="262"/>
        <v>1900</v>
      </c>
      <c r="F3864" s="66">
        <f t="shared" si="259"/>
        <v>0</v>
      </c>
      <c r="G3864" s="10" t="str">
        <f t="shared" si="260"/>
        <v>19000</v>
      </c>
      <c r="H3864" s="227"/>
      <c r="I3864" s="227"/>
      <c r="J3864" s="228"/>
      <c r="K3864" s="227"/>
      <c r="L3864" s="227"/>
      <c r="M3864" s="229"/>
      <c r="N3864" s="581"/>
      <c r="O3864" s="227"/>
      <c r="P3864" s="581"/>
      <c r="Q3864" s="227"/>
      <c r="R3864" s="227"/>
      <c r="S3864" s="227"/>
      <c r="T3864" s="227"/>
      <c r="U3864" s="227"/>
      <c r="V3864" s="227"/>
      <c r="W3864" s="227"/>
      <c r="X3864" s="227"/>
      <c r="Y3864" s="227"/>
      <c r="Z3864" s="227"/>
      <c r="AA3864" s="227"/>
      <c r="AB3864" s="227"/>
      <c r="AC3864" s="227"/>
    </row>
    <row r="3865" spans="2:29">
      <c r="B3865" s="66" t="e">
        <f>LEFT(VLOOKUP(K3865,'TCon08 al 2019-02-26'!$A$1:$H$68,6,0),6)</f>
        <v>#N/A</v>
      </c>
      <c r="C3865" s="66" t="e">
        <f t="shared" si="261"/>
        <v>#N/A</v>
      </c>
      <c r="D3865" s="66" t="e">
        <f>VLOOKUP(K3865,'TCon08 al 2019-02-26'!$A$1:$H$68,8,0)</f>
        <v>#N/A</v>
      </c>
      <c r="E3865" s="221">
        <f t="shared" si="262"/>
        <v>1900</v>
      </c>
      <c r="F3865" s="66">
        <f t="shared" si="259"/>
        <v>0</v>
      </c>
      <c r="G3865" s="10" t="str">
        <f t="shared" si="260"/>
        <v>19000</v>
      </c>
      <c r="H3865" s="227"/>
      <c r="I3865" s="227"/>
      <c r="J3865" s="228"/>
      <c r="K3865" s="227"/>
      <c r="L3865" s="227"/>
      <c r="M3865" s="229"/>
      <c r="N3865" s="581"/>
      <c r="O3865" s="227"/>
      <c r="P3865" s="581"/>
      <c r="Q3865" s="227"/>
      <c r="R3865" s="227"/>
      <c r="S3865" s="227"/>
      <c r="T3865" s="227"/>
      <c r="U3865" s="227"/>
      <c r="V3865" s="227"/>
      <c r="W3865" s="227"/>
      <c r="X3865" s="227"/>
      <c r="Y3865" s="227"/>
      <c r="Z3865" s="227"/>
      <c r="AA3865" s="227"/>
      <c r="AB3865" s="227"/>
      <c r="AC3865" s="227"/>
    </row>
    <row r="3866" spans="2:29">
      <c r="B3866" s="66" t="e">
        <f>LEFT(VLOOKUP(K3866,'TCon08 al 2019-02-26'!$A$1:$H$68,6,0),6)</f>
        <v>#N/A</v>
      </c>
      <c r="C3866" s="66" t="e">
        <f t="shared" si="261"/>
        <v>#N/A</v>
      </c>
      <c r="D3866" s="66" t="e">
        <f>VLOOKUP(K3866,'TCon08 al 2019-02-26'!$A$1:$H$68,8,0)</f>
        <v>#N/A</v>
      </c>
      <c r="E3866" s="221">
        <f t="shared" si="262"/>
        <v>1900</v>
      </c>
      <c r="F3866" s="66">
        <f t="shared" si="259"/>
        <v>0</v>
      </c>
      <c r="G3866" s="10" t="str">
        <f t="shared" si="260"/>
        <v>19000</v>
      </c>
      <c r="H3866" s="227"/>
      <c r="I3866" s="227"/>
      <c r="J3866" s="228"/>
      <c r="K3866" s="227"/>
      <c r="L3866" s="227"/>
      <c r="M3866" s="229"/>
      <c r="N3866" s="581"/>
      <c r="O3866" s="227"/>
      <c r="P3866" s="581"/>
      <c r="Q3866" s="227"/>
      <c r="R3866" s="227"/>
      <c r="S3866" s="227"/>
      <c r="T3866" s="227"/>
      <c r="U3866" s="227"/>
      <c r="V3866" s="227"/>
      <c r="W3866" s="227"/>
      <c r="X3866" s="227"/>
      <c r="Y3866" s="227"/>
      <c r="Z3866" s="227"/>
      <c r="AA3866" s="227"/>
      <c r="AB3866" s="227"/>
      <c r="AC3866" s="227"/>
    </row>
    <row r="3867" spans="2:29">
      <c r="B3867" s="66" t="e">
        <f>LEFT(VLOOKUP(K3867,'TCon08 al 2019-02-26'!$A$1:$H$68,6,0),6)</f>
        <v>#N/A</v>
      </c>
      <c r="C3867" s="66" t="e">
        <f t="shared" si="261"/>
        <v>#N/A</v>
      </c>
      <c r="D3867" s="66" t="e">
        <f>VLOOKUP(K3867,'TCon08 al 2019-02-26'!$A$1:$H$68,8,0)</f>
        <v>#N/A</v>
      </c>
      <c r="E3867" s="221">
        <f t="shared" si="262"/>
        <v>1900</v>
      </c>
      <c r="F3867" s="66">
        <f t="shared" si="259"/>
        <v>0</v>
      </c>
      <c r="G3867" s="10" t="str">
        <f t="shared" si="260"/>
        <v>19000</v>
      </c>
      <c r="H3867" s="227"/>
      <c r="I3867" s="227"/>
      <c r="J3867" s="228"/>
      <c r="K3867" s="227"/>
      <c r="L3867" s="227"/>
      <c r="M3867" s="229"/>
      <c r="N3867" s="581"/>
      <c r="O3867" s="227"/>
      <c r="P3867" s="581"/>
      <c r="Q3867" s="227"/>
      <c r="R3867" s="227"/>
      <c r="S3867" s="227"/>
      <c r="T3867" s="227"/>
      <c r="U3867" s="227"/>
      <c r="V3867" s="227"/>
      <c r="W3867" s="227"/>
      <c r="X3867" s="227"/>
      <c r="Y3867" s="227"/>
      <c r="Z3867" s="227"/>
      <c r="AA3867" s="227"/>
      <c r="AB3867" s="227"/>
      <c r="AC3867" s="227"/>
    </row>
    <row r="3868" spans="2:29">
      <c r="B3868" s="66" t="e">
        <f>LEFT(VLOOKUP(K3868,'TCon08 al 2019-02-26'!$A$1:$H$68,6,0),6)</f>
        <v>#N/A</v>
      </c>
      <c r="C3868" s="66" t="e">
        <f t="shared" si="261"/>
        <v>#N/A</v>
      </c>
      <c r="D3868" s="66" t="e">
        <f>VLOOKUP(K3868,'TCon08 al 2019-02-26'!$A$1:$H$68,8,0)</f>
        <v>#N/A</v>
      </c>
      <c r="E3868" s="221">
        <f t="shared" si="262"/>
        <v>1900</v>
      </c>
      <c r="F3868" s="66">
        <f t="shared" si="259"/>
        <v>0</v>
      </c>
      <c r="G3868" s="10" t="str">
        <f t="shared" si="260"/>
        <v>19000</v>
      </c>
      <c r="H3868" s="227"/>
      <c r="I3868" s="227"/>
      <c r="J3868" s="228"/>
      <c r="K3868" s="227"/>
      <c r="L3868" s="227"/>
      <c r="M3868" s="229"/>
      <c r="N3868" s="581"/>
      <c r="O3868" s="227"/>
      <c r="P3868" s="581"/>
      <c r="Q3868" s="227"/>
      <c r="R3868" s="227"/>
      <c r="S3868" s="227"/>
      <c r="T3868" s="227"/>
      <c r="U3868" s="227"/>
      <c r="V3868" s="227"/>
      <c r="W3868" s="227"/>
      <c r="X3868" s="227"/>
      <c r="Y3868" s="227"/>
      <c r="Z3868" s="227"/>
      <c r="AA3868" s="227"/>
      <c r="AB3868" s="227"/>
      <c r="AC3868" s="227"/>
    </row>
    <row r="3869" spans="2:29">
      <c r="B3869" s="66" t="e">
        <f>LEFT(VLOOKUP(K3869,'TCon08 al 2019-02-26'!$A$1:$H$68,6,0),6)</f>
        <v>#N/A</v>
      </c>
      <c r="C3869" s="66" t="e">
        <f t="shared" si="261"/>
        <v>#N/A</v>
      </c>
      <c r="D3869" s="66" t="e">
        <f>VLOOKUP(K3869,'TCon08 al 2019-02-26'!$A$1:$H$68,8,0)</f>
        <v>#N/A</v>
      </c>
      <c r="E3869" s="221">
        <f t="shared" si="262"/>
        <v>1900</v>
      </c>
      <c r="F3869" s="66">
        <f t="shared" si="259"/>
        <v>0</v>
      </c>
      <c r="G3869" s="10" t="str">
        <f t="shared" si="260"/>
        <v>19000</v>
      </c>
      <c r="H3869" s="227"/>
      <c r="I3869" s="227"/>
      <c r="J3869" s="228"/>
      <c r="K3869" s="227"/>
      <c r="L3869" s="227"/>
      <c r="M3869" s="229"/>
      <c r="N3869" s="581"/>
      <c r="O3869" s="227"/>
      <c r="P3869" s="581"/>
      <c r="Q3869" s="227"/>
      <c r="R3869" s="227"/>
      <c r="S3869" s="227"/>
      <c r="T3869" s="227"/>
      <c r="U3869" s="227"/>
      <c r="V3869" s="227"/>
      <c r="W3869" s="227"/>
      <c r="X3869" s="227"/>
      <c r="Y3869" s="227"/>
      <c r="Z3869" s="227"/>
      <c r="AA3869" s="227"/>
      <c r="AB3869" s="227"/>
      <c r="AC3869" s="227"/>
    </row>
    <row r="3870" spans="2:29">
      <c r="B3870" s="66" t="e">
        <f>LEFT(VLOOKUP(K3870,'TCon08 al 2019-02-26'!$A$1:$H$68,6,0),6)</f>
        <v>#N/A</v>
      </c>
      <c r="C3870" s="66" t="e">
        <f t="shared" si="261"/>
        <v>#N/A</v>
      </c>
      <c r="D3870" s="66" t="e">
        <f>VLOOKUP(K3870,'TCon08 al 2019-02-26'!$A$1:$H$68,8,0)</f>
        <v>#N/A</v>
      </c>
      <c r="E3870" s="221">
        <f t="shared" si="262"/>
        <v>1900</v>
      </c>
      <c r="F3870" s="66">
        <f t="shared" si="259"/>
        <v>0</v>
      </c>
      <c r="G3870" s="10" t="str">
        <f t="shared" si="260"/>
        <v>19000</v>
      </c>
      <c r="H3870" s="227"/>
      <c r="I3870" s="227"/>
      <c r="J3870" s="228"/>
      <c r="K3870" s="227"/>
      <c r="L3870" s="227"/>
      <c r="M3870" s="229"/>
      <c r="N3870" s="581"/>
      <c r="O3870" s="227"/>
      <c r="P3870" s="581"/>
      <c r="Q3870" s="227"/>
      <c r="R3870" s="227"/>
      <c r="S3870" s="227"/>
      <c r="T3870" s="227"/>
      <c r="U3870" s="227"/>
      <c r="V3870" s="227"/>
      <c r="W3870" s="227"/>
      <c r="X3870" s="227"/>
      <c r="Y3870" s="227"/>
      <c r="Z3870" s="227"/>
      <c r="AA3870" s="227"/>
      <c r="AB3870" s="227"/>
      <c r="AC3870" s="227"/>
    </row>
    <row r="3871" spans="2:29">
      <c r="B3871" s="66" t="e">
        <f>LEFT(VLOOKUP(K3871,'TCon08 al 2019-02-26'!$A$1:$H$68,6,0),6)</f>
        <v>#N/A</v>
      </c>
      <c r="C3871" s="66" t="e">
        <f t="shared" si="261"/>
        <v>#N/A</v>
      </c>
      <c r="D3871" s="66" t="e">
        <f>VLOOKUP(K3871,'TCon08 al 2019-02-26'!$A$1:$H$68,8,0)</f>
        <v>#N/A</v>
      </c>
      <c r="E3871" s="221">
        <f t="shared" si="262"/>
        <v>1900</v>
      </c>
      <c r="F3871" s="66">
        <f t="shared" si="259"/>
        <v>0</v>
      </c>
      <c r="G3871" s="10" t="str">
        <f t="shared" si="260"/>
        <v>19000</v>
      </c>
      <c r="H3871" s="227"/>
      <c r="I3871" s="227"/>
      <c r="J3871" s="228"/>
      <c r="K3871" s="227"/>
      <c r="L3871" s="227"/>
      <c r="M3871" s="229"/>
      <c r="N3871" s="581"/>
      <c r="O3871" s="227"/>
      <c r="P3871" s="581"/>
      <c r="Q3871" s="227"/>
      <c r="R3871" s="227"/>
      <c r="S3871" s="227"/>
      <c r="T3871" s="227"/>
      <c r="U3871" s="227"/>
      <c r="V3871" s="227"/>
      <c r="W3871" s="227"/>
      <c r="X3871" s="227"/>
      <c r="Y3871" s="227"/>
      <c r="Z3871" s="227"/>
      <c r="AA3871" s="227"/>
      <c r="AB3871" s="227"/>
      <c r="AC3871" s="227"/>
    </row>
    <row r="3872" spans="2:29">
      <c r="B3872" s="66" t="e">
        <f>LEFT(VLOOKUP(K3872,'TCon08 al 2019-02-26'!$A$1:$H$68,6,0),6)</f>
        <v>#N/A</v>
      </c>
      <c r="C3872" s="66" t="e">
        <f t="shared" si="261"/>
        <v>#N/A</v>
      </c>
      <c r="D3872" s="66" t="e">
        <f>VLOOKUP(K3872,'TCon08 al 2019-02-26'!$A$1:$H$68,8,0)</f>
        <v>#N/A</v>
      </c>
      <c r="E3872" s="221">
        <f t="shared" si="262"/>
        <v>1900</v>
      </c>
      <c r="F3872" s="66">
        <f t="shared" si="259"/>
        <v>0</v>
      </c>
      <c r="G3872" s="10" t="str">
        <f t="shared" si="260"/>
        <v>19000</v>
      </c>
      <c r="H3872" s="232"/>
      <c r="I3872" s="232"/>
      <c r="J3872" s="232"/>
      <c r="K3872" s="232"/>
      <c r="L3872" s="232"/>
      <c r="M3872" s="233"/>
      <c r="N3872" s="266"/>
      <c r="O3872" s="266"/>
      <c r="P3872" s="266"/>
      <c r="Q3872" s="234"/>
      <c r="R3872" s="235"/>
      <c r="S3872" s="232"/>
      <c r="T3872" s="234"/>
      <c r="U3872" s="234"/>
      <c r="V3872" s="235"/>
      <c r="W3872" s="232"/>
      <c r="X3872" s="236"/>
      <c r="Y3872" s="235"/>
      <c r="Z3872" s="232"/>
      <c r="AA3872" s="232"/>
      <c r="AB3872" s="232"/>
      <c r="AC3872" s="232"/>
    </row>
    <row r="3873" spans="2:29">
      <c r="B3873" s="66" t="e">
        <f>LEFT(VLOOKUP(K3873,'TCon08 al 2019-02-26'!$A$1:$H$68,6,0),6)</f>
        <v>#N/A</v>
      </c>
      <c r="C3873" s="66" t="e">
        <f t="shared" si="261"/>
        <v>#N/A</v>
      </c>
      <c r="D3873" s="66" t="e">
        <f>VLOOKUP(K3873,'TCon08 al 2019-02-26'!$A$1:$H$68,8,0)</f>
        <v>#N/A</v>
      </c>
      <c r="E3873" s="221">
        <f t="shared" si="262"/>
        <v>1900</v>
      </c>
      <c r="F3873" s="66">
        <f t="shared" si="259"/>
        <v>0</v>
      </c>
      <c r="G3873" s="10" t="str">
        <f t="shared" si="260"/>
        <v>19000</v>
      </c>
      <c r="H3873" s="232"/>
      <c r="I3873" s="232"/>
      <c r="J3873" s="232"/>
      <c r="K3873" s="232"/>
      <c r="L3873" s="232"/>
      <c r="M3873" s="233"/>
      <c r="N3873" s="266"/>
      <c r="O3873" s="266"/>
      <c r="P3873" s="266"/>
      <c r="Q3873" s="234"/>
      <c r="R3873" s="235"/>
      <c r="S3873" s="232"/>
      <c r="T3873" s="234"/>
      <c r="U3873" s="234"/>
      <c r="V3873" s="235"/>
      <c r="W3873" s="232"/>
      <c r="X3873" s="232"/>
      <c r="Y3873" s="235"/>
      <c r="Z3873" s="232"/>
      <c r="AA3873" s="232"/>
      <c r="AB3873" s="232"/>
      <c r="AC3873" s="232"/>
    </row>
    <row r="3874" spans="2:29">
      <c r="B3874" s="66" t="e">
        <f>LEFT(VLOOKUP(K3874,'TCon08 al 2019-02-26'!$A$1:$H$68,6,0),6)</f>
        <v>#N/A</v>
      </c>
      <c r="C3874" s="66" t="e">
        <f t="shared" si="261"/>
        <v>#N/A</v>
      </c>
      <c r="D3874" s="66" t="e">
        <f>VLOOKUP(K3874,'TCon08 al 2019-02-26'!$A$1:$H$68,8,0)</f>
        <v>#N/A</v>
      </c>
      <c r="E3874" s="221">
        <f t="shared" si="262"/>
        <v>1900</v>
      </c>
      <c r="F3874" s="66">
        <f t="shared" si="259"/>
        <v>0</v>
      </c>
      <c r="G3874" s="10" t="str">
        <f t="shared" si="260"/>
        <v>19000</v>
      </c>
      <c r="H3874" s="232"/>
      <c r="I3874" s="232"/>
      <c r="J3874" s="232"/>
      <c r="K3874" s="232"/>
      <c r="L3874" s="232"/>
      <c r="M3874" s="233"/>
      <c r="N3874" s="266"/>
      <c r="O3874" s="266"/>
      <c r="P3874" s="266"/>
      <c r="Q3874" s="234"/>
      <c r="R3874" s="235"/>
      <c r="S3874" s="232"/>
      <c r="T3874" s="234"/>
      <c r="U3874" s="234"/>
      <c r="V3874" s="235"/>
      <c r="W3874" s="232"/>
      <c r="X3874" s="232"/>
      <c r="Y3874" s="235"/>
      <c r="Z3874" s="232"/>
      <c r="AA3874" s="232"/>
      <c r="AB3874" s="232"/>
      <c r="AC3874" s="232"/>
    </row>
    <row r="3875" spans="2:29">
      <c r="B3875" s="66" t="e">
        <f>LEFT(VLOOKUP(K3875,'TCon08 al 2019-02-26'!$A$1:$H$68,6,0),6)</f>
        <v>#N/A</v>
      </c>
      <c r="C3875" s="66" t="e">
        <f t="shared" si="261"/>
        <v>#N/A</v>
      </c>
      <c r="D3875" s="66" t="e">
        <f>VLOOKUP(K3875,'TCon08 al 2019-02-26'!$A$1:$H$68,8,0)</f>
        <v>#N/A</v>
      </c>
      <c r="E3875" s="221">
        <f t="shared" si="262"/>
        <v>1900</v>
      </c>
      <c r="F3875" s="66">
        <f t="shared" si="259"/>
        <v>0</v>
      </c>
      <c r="G3875" s="10" t="str">
        <f t="shared" si="260"/>
        <v>19000</v>
      </c>
      <c r="H3875" s="232"/>
      <c r="I3875" s="232"/>
      <c r="J3875" s="232"/>
      <c r="K3875" s="232"/>
      <c r="L3875" s="232"/>
      <c r="M3875" s="233"/>
      <c r="N3875" s="266"/>
      <c r="O3875" s="266"/>
      <c r="P3875" s="266"/>
      <c r="Q3875" s="234"/>
      <c r="R3875" s="235"/>
      <c r="S3875" s="232"/>
      <c r="T3875" s="234"/>
      <c r="U3875" s="234"/>
      <c r="V3875" s="235"/>
      <c r="W3875" s="232"/>
      <c r="X3875" s="232"/>
      <c r="Y3875" s="235"/>
      <c r="Z3875" s="232"/>
      <c r="AA3875" s="232"/>
      <c r="AB3875" s="232"/>
      <c r="AC3875" s="232"/>
    </row>
    <row r="3876" spans="2:29">
      <c r="B3876" s="66" t="e">
        <f>LEFT(VLOOKUP(K3876,'TCon08 al 2019-02-26'!$A$1:$H$68,6,0),6)</f>
        <v>#N/A</v>
      </c>
      <c r="C3876" s="66" t="e">
        <f t="shared" si="261"/>
        <v>#N/A</v>
      </c>
      <c r="D3876" s="66" t="e">
        <f>VLOOKUP(K3876,'TCon08 al 2019-02-26'!$A$1:$H$68,8,0)</f>
        <v>#N/A</v>
      </c>
      <c r="E3876" s="221">
        <f t="shared" si="262"/>
        <v>1900</v>
      </c>
      <c r="F3876" s="66">
        <f t="shared" si="259"/>
        <v>0</v>
      </c>
      <c r="G3876" s="10" t="str">
        <f t="shared" si="260"/>
        <v>19000</v>
      </c>
      <c r="H3876" s="232"/>
      <c r="I3876" s="232"/>
      <c r="J3876" s="232"/>
      <c r="K3876" s="232"/>
      <c r="L3876" s="232"/>
      <c r="M3876" s="233"/>
      <c r="N3876" s="266"/>
      <c r="O3876" s="266"/>
      <c r="P3876" s="266"/>
      <c r="Q3876" s="234"/>
      <c r="R3876" s="235"/>
      <c r="S3876" s="232"/>
      <c r="T3876" s="234"/>
      <c r="U3876" s="234"/>
      <c r="V3876" s="235"/>
      <c r="W3876" s="232"/>
      <c r="X3876" s="232"/>
      <c r="Y3876" s="235"/>
      <c r="Z3876" s="232"/>
      <c r="AA3876" s="232"/>
      <c r="AB3876" s="232"/>
      <c r="AC3876" s="232"/>
    </row>
    <row r="3877" spans="2:29">
      <c r="B3877" s="66" t="e">
        <f>LEFT(VLOOKUP(K3877,'TCon08 al 2019-02-26'!$A$1:$H$68,6,0),6)</f>
        <v>#N/A</v>
      </c>
      <c r="C3877" s="66" t="e">
        <f t="shared" si="261"/>
        <v>#N/A</v>
      </c>
      <c r="D3877" s="66" t="e">
        <f>VLOOKUP(K3877,'TCon08 al 2019-02-26'!$A$1:$H$68,8,0)</f>
        <v>#N/A</v>
      </c>
      <c r="E3877" s="221">
        <f t="shared" si="262"/>
        <v>1900</v>
      </c>
      <c r="F3877" s="66">
        <f t="shared" si="259"/>
        <v>0</v>
      </c>
      <c r="G3877" s="10" t="str">
        <f t="shared" si="260"/>
        <v>19000</v>
      </c>
      <c r="H3877" s="232"/>
      <c r="I3877" s="232"/>
      <c r="J3877" s="232"/>
      <c r="K3877" s="232"/>
      <c r="L3877" s="232"/>
      <c r="M3877" s="233"/>
      <c r="N3877" s="266"/>
      <c r="O3877" s="266"/>
      <c r="P3877" s="266"/>
      <c r="Q3877" s="234"/>
      <c r="R3877" s="235"/>
      <c r="S3877" s="232"/>
      <c r="T3877" s="234"/>
      <c r="U3877" s="234"/>
      <c r="V3877" s="235"/>
      <c r="W3877" s="232"/>
      <c r="X3877" s="232"/>
      <c r="Y3877" s="235"/>
      <c r="Z3877" s="232"/>
      <c r="AA3877" s="232"/>
      <c r="AB3877" s="232"/>
      <c r="AC3877" s="232"/>
    </row>
    <row r="3878" spans="2:29">
      <c r="B3878" s="66" t="e">
        <f>LEFT(VLOOKUP(K3878,'TCon08 al 2019-02-26'!$A$1:$H$68,6,0),6)</f>
        <v>#N/A</v>
      </c>
      <c r="C3878" s="66" t="e">
        <f t="shared" si="261"/>
        <v>#N/A</v>
      </c>
      <c r="D3878" s="66" t="e">
        <f>VLOOKUP(K3878,'TCon08 al 2019-02-26'!$A$1:$H$68,8,0)</f>
        <v>#N/A</v>
      </c>
      <c r="E3878" s="221">
        <f t="shared" si="262"/>
        <v>1900</v>
      </c>
      <c r="F3878" s="66">
        <f t="shared" si="259"/>
        <v>0</v>
      </c>
      <c r="G3878" s="10" t="str">
        <f t="shared" si="260"/>
        <v>19000</v>
      </c>
      <c r="H3878" s="232"/>
      <c r="I3878" s="232"/>
      <c r="J3878" s="232"/>
      <c r="K3878" s="232"/>
      <c r="L3878" s="232"/>
      <c r="M3878" s="233"/>
      <c r="N3878" s="266"/>
      <c r="O3878" s="266"/>
      <c r="P3878" s="266"/>
      <c r="Q3878" s="234"/>
      <c r="R3878" s="235"/>
      <c r="S3878" s="232"/>
      <c r="T3878" s="234"/>
      <c r="U3878" s="234"/>
      <c r="V3878" s="235"/>
      <c r="W3878" s="232"/>
      <c r="X3878" s="232"/>
      <c r="Y3878" s="235"/>
      <c r="Z3878" s="232"/>
      <c r="AA3878" s="232"/>
      <c r="AB3878" s="232"/>
      <c r="AC3878" s="232"/>
    </row>
    <row r="3879" spans="2:29">
      <c r="B3879" s="66" t="e">
        <f>LEFT(VLOOKUP(K3879,'TCon08 al 2019-02-26'!$A$1:$H$68,6,0),6)</f>
        <v>#N/A</v>
      </c>
      <c r="C3879" s="66" t="e">
        <f t="shared" si="261"/>
        <v>#N/A</v>
      </c>
      <c r="D3879" s="66" t="e">
        <f>VLOOKUP(K3879,'TCon08 al 2019-02-26'!$A$1:$H$68,8,0)</f>
        <v>#N/A</v>
      </c>
      <c r="E3879" s="221">
        <f t="shared" si="262"/>
        <v>1900</v>
      </c>
      <c r="F3879" s="66">
        <f t="shared" si="259"/>
        <v>0</v>
      </c>
      <c r="G3879" s="10" t="str">
        <f t="shared" si="260"/>
        <v>19000</v>
      </c>
      <c r="H3879" s="232"/>
      <c r="I3879" s="232"/>
      <c r="J3879" s="232"/>
      <c r="K3879" s="232"/>
      <c r="L3879" s="232"/>
      <c r="M3879" s="233"/>
      <c r="N3879" s="266"/>
      <c r="O3879" s="266"/>
      <c r="P3879" s="266"/>
      <c r="Q3879" s="234"/>
      <c r="R3879" s="235"/>
      <c r="S3879" s="232"/>
      <c r="T3879" s="234"/>
      <c r="U3879" s="234"/>
      <c r="V3879" s="235"/>
      <c r="W3879" s="232"/>
      <c r="X3879" s="232"/>
      <c r="Y3879" s="235"/>
      <c r="Z3879" s="232"/>
      <c r="AA3879" s="232"/>
      <c r="AB3879" s="232"/>
      <c r="AC3879" s="232"/>
    </row>
    <row r="3880" spans="2:29">
      <c r="B3880" s="66" t="e">
        <f>LEFT(VLOOKUP(K3880,'TCon08 al 2019-02-26'!$A$1:$H$68,6,0),6)</f>
        <v>#N/A</v>
      </c>
      <c r="C3880" s="66" t="e">
        <f t="shared" si="261"/>
        <v>#N/A</v>
      </c>
      <c r="D3880" s="66" t="e">
        <f>VLOOKUP(K3880,'TCon08 al 2019-02-26'!$A$1:$H$68,8,0)</f>
        <v>#N/A</v>
      </c>
      <c r="E3880" s="221">
        <f t="shared" si="262"/>
        <v>1900</v>
      </c>
      <c r="F3880" s="66">
        <f t="shared" si="259"/>
        <v>0</v>
      </c>
      <c r="G3880" s="10" t="str">
        <f t="shared" si="260"/>
        <v>19000</v>
      </c>
      <c r="H3880" s="232"/>
      <c r="I3880" s="232"/>
      <c r="J3880" s="232"/>
      <c r="K3880" s="232"/>
      <c r="L3880" s="232"/>
      <c r="M3880" s="233"/>
      <c r="N3880" s="266"/>
      <c r="O3880" s="266"/>
      <c r="P3880" s="266"/>
      <c r="Q3880" s="234"/>
      <c r="R3880" s="235"/>
      <c r="S3880" s="232"/>
      <c r="T3880" s="234"/>
      <c r="U3880" s="234"/>
      <c r="V3880" s="235"/>
      <c r="W3880" s="232"/>
      <c r="X3880" s="232"/>
      <c r="Y3880" s="235"/>
      <c r="Z3880" s="232"/>
      <c r="AA3880" s="232"/>
      <c r="AB3880" s="232"/>
      <c r="AC3880" s="232"/>
    </row>
    <row r="3881" spans="2:29">
      <c r="B3881" s="66" t="e">
        <f>LEFT(VLOOKUP(K3881,'TCon08 al 2019-02-26'!$A$1:$H$68,6,0),6)</f>
        <v>#N/A</v>
      </c>
      <c r="C3881" s="66" t="e">
        <f t="shared" si="261"/>
        <v>#N/A</v>
      </c>
      <c r="D3881" s="66" t="e">
        <f>VLOOKUP(K3881,'TCon08 al 2019-02-26'!$A$1:$H$68,8,0)</f>
        <v>#N/A</v>
      </c>
      <c r="E3881" s="221">
        <f t="shared" si="262"/>
        <v>1900</v>
      </c>
      <c r="F3881" s="66">
        <f t="shared" si="259"/>
        <v>0</v>
      </c>
      <c r="G3881" s="10" t="str">
        <f t="shared" si="260"/>
        <v>19000</v>
      </c>
      <c r="H3881" s="232"/>
      <c r="I3881" s="232"/>
      <c r="J3881" s="232"/>
      <c r="K3881" s="232"/>
      <c r="L3881" s="232"/>
      <c r="M3881" s="233"/>
      <c r="N3881" s="266"/>
      <c r="O3881" s="266"/>
      <c r="P3881" s="266"/>
      <c r="Q3881" s="234"/>
      <c r="R3881" s="235"/>
      <c r="S3881" s="232"/>
      <c r="T3881" s="234"/>
      <c r="U3881" s="234"/>
      <c r="V3881" s="235"/>
      <c r="W3881" s="232"/>
      <c r="X3881" s="232"/>
      <c r="Y3881" s="235"/>
      <c r="Z3881" s="232"/>
      <c r="AA3881" s="232"/>
      <c r="AB3881" s="232"/>
      <c r="AC3881" s="232"/>
    </row>
    <row r="3882" spans="2:29">
      <c r="B3882" s="66" t="e">
        <f>LEFT(VLOOKUP(K3882,'TCon08 al 2019-02-26'!$A$1:$H$68,6,0),6)</f>
        <v>#N/A</v>
      </c>
      <c r="C3882" s="66" t="e">
        <f t="shared" si="261"/>
        <v>#N/A</v>
      </c>
      <c r="D3882" s="66" t="e">
        <f>VLOOKUP(K3882,'TCon08 al 2019-02-26'!$A$1:$H$68,8,0)</f>
        <v>#N/A</v>
      </c>
      <c r="E3882" s="221">
        <f t="shared" si="262"/>
        <v>1900</v>
      </c>
      <c r="F3882" s="66">
        <f t="shared" si="259"/>
        <v>0</v>
      </c>
      <c r="G3882" s="10" t="str">
        <f t="shared" si="260"/>
        <v>19000</v>
      </c>
      <c r="H3882" s="232"/>
      <c r="I3882" s="232"/>
      <c r="J3882" s="232"/>
      <c r="K3882" s="232"/>
      <c r="L3882" s="232"/>
      <c r="M3882" s="233"/>
      <c r="N3882" s="266"/>
      <c r="O3882" s="266"/>
      <c r="P3882" s="266"/>
      <c r="Q3882" s="234"/>
      <c r="R3882" s="235"/>
      <c r="S3882" s="232"/>
      <c r="T3882" s="234"/>
      <c r="U3882" s="234"/>
      <c r="V3882" s="235"/>
      <c r="W3882" s="232"/>
      <c r="X3882" s="232"/>
      <c r="Y3882" s="235"/>
      <c r="Z3882" s="232"/>
      <c r="AA3882" s="232"/>
      <c r="AB3882" s="232"/>
      <c r="AC3882" s="232"/>
    </row>
    <row r="3883" spans="2:29">
      <c r="B3883" s="66" t="e">
        <f>LEFT(VLOOKUP(K3883,'TCon08 al 2019-02-26'!$A$1:$H$68,6,0),6)</f>
        <v>#N/A</v>
      </c>
      <c r="C3883" s="66" t="e">
        <f t="shared" si="261"/>
        <v>#N/A</v>
      </c>
      <c r="D3883" s="66" t="e">
        <f>VLOOKUP(K3883,'TCon08 al 2019-02-26'!$A$1:$H$68,8,0)</f>
        <v>#N/A</v>
      </c>
      <c r="E3883" s="221">
        <f t="shared" si="262"/>
        <v>1900</v>
      </c>
      <c r="F3883" s="66">
        <f t="shared" si="259"/>
        <v>0</v>
      </c>
      <c r="G3883" s="10" t="str">
        <f t="shared" si="260"/>
        <v>19000</v>
      </c>
      <c r="H3883" s="232"/>
      <c r="I3883" s="232"/>
      <c r="J3883" s="232"/>
      <c r="K3883" s="232"/>
      <c r="L3883" s="232"/>
      <c r="M3883" s="233"/>
      <c r="N3883" s="266"/>
      <c r="O3883" s="266"/>
      <c r="P3883" s="266"/>
      <c r="Q3883" s="234"/>
      <c r="R3883" s="235"/>
      <c r="S3883" s="232"/>
      <c r="T3883" s="234"/>
      <c r="U3883" s="234"/>
      <c r="V3883" s="235"/>
      <c r="W3883" s="232"/>
      <c r="X3883" s="232"/>
      <c r="Y3883" s="235"/>
      <c r="Z3883" s="232"/>
      <c r="AA3883" s="232"/>
      <c r="AB3883" s="232"/>
      <c r="AC3883" s="232"/>
    </row>
    <row r="3884" spans="2:29">
      <c r="B3884" s="66" t="e">
        <f>LEFT(VLOOKUP(K3884,'TCon08 al 2019-02-26'!$A$1:$H$68,6,0),6)</f>
        <v>#N/A</v>
      </c>
      <c r="C3884" s="66" t="e">
        <f t="shared" si="261"/>
        <v>#N/A</v>
      </c>
      <c r="D3884" s="66" t="e">
        <f>VLOOKUP(K3884,'TCon08 al 2019-02-26'!$A$1:$H$68,8,0)</f>
        <v>#N/A</v>
      </c>
      <c r="E3884" s="221">
        <f t="shared" si="262"/>
        <v>1900</v>
      </c>
      <c r="F3884" s="66">
        <f t="shared" si="259"/>
        <v>0</v>
      </c>
      <c r="G3884" s="10" t="str">
        <f t="shared" si="260"/>
        <v>19000</v>
      </c>
      <c r="H3884" s="232"/>
      <c r="I3884" s="232"/>
      <c r="J3884" s="232"/>
      <c r="K3884" s="232"/>
      <c r="L3884" s="232"/>
      <c r="M3884" s="233"/>
      <c r="N3884" s="266"/>
      <c r="O3884" s="266"/>
      <c r="P3884" s="266"/>
      <c r="Q3884" s="234"/>
      <c r="R3884" s="235"/>
      <c r="S3884" s="232"/>
      <c r="T3884" s="234"/>
      <c r="U3884" s="234"/>
      <c r="V3884" s="235"/>
      <c r="W3884" s="232"/>
      <c r="X3884" s="232"/>
      <c r="Y3884" s="235"/>
      <c r="Z3884" s="232"/>
      <c r="AA3884" s="232"/>
      <c r="AB3884" s="232"/>
      <c r="AC3884" s="232"/>
    </row>
    <row r="3885" spans="2:29">
      <c r="B3885" s="66" t="e">
        <f>LEFT(VLOOKUP(K3885,'TCon08 al 2019-02-26'!$A$1:$H$68,6,0),6)</f>
        <v>#N/A</v>
      </c>
      <c r="C3885" s="66" t="e">
        <f t="shared" si="261"/>
        <v>#N/A</v>
      </c>
      <c r="D3885" s="66" t="e">
        <f>VLOOKUP(K3885,'TCon08 al 2019-02-26'!$A$1:$H$68,8,0)</f>
        <v>#N/A</v>
      </c>
      <c r="E3885" s="221">
        <f t="shared" si="262"/>
        <v>1900</v>
      </c>
      <c r="F3885" s="66">
        <f t="shared" si="259"/>
        <v>0</v>
      </c>
      <c r="G3885" s="10" t="str">
        <f t="shared" si="260"/>
        <v>19000</v>
      </c>
      <c r="H3885" s="232"/>
      <c r="I3885" s="232"/>
      <c r="J3885" s="232"/>
      <c r="K3885" s="232"/>
      <c r="L3885" s="232"/>
      <c r="M3885" s="233"/>
      <c r="N3885" s="266"/>
      <c r="O3885" s="266"/>
      <c r="P3885" s="266"/>
      <c r="Q3885" s="234"/>
      <c r="R3885" s="235"/>
      <c r="S3885" s="232"/>
      <c r="T3885" s="234"/>
      <c r="U3885" s="234"/>
      <c r="V3885" s="235"/>
      <c r="W3885" s="232"/>
      <c r="X3885" s="232"/>
      <c r="Y3885" s="235"/>
      <c r="Z3885" s="232"/>
      <c r="AA3885" s="232"/>
      <c r="AB3885" s="232"/>
      <c r="AC3885" s="232"/>
    </row>
    <row r="3886" spans="2:29">
      <c r="B3886" s="66" t="e">
        <f>LEFT(VLOOKUP(K3886,'TCon08 al 2019-02-26'!$A$1:$H$68,6,0),6)</f>
        <v>#N/A</v>
      </c>
      <c r="C3886" s="66" t="e">
        <f t="shared" si="261"/>
        <v>#N/A</v>
      </c>
      <c r="D3886" s="66" t="e">
        <f>VLOOKUP(K3886,'TCon08 al 2019-02-26'!$A$1:$H$68,8,0)</f>
        <v>#N/A</v>
      </c>
      <c r="E3886" s="221">
        <f t="shared" si="262"/>
        <v>1900</v>
      </c>
      <c r="F3886" s="66">
        <f t="shared" si="259"/>
        <v>0</v>
      </c>
      <c r="G3886" s="10" t="str">
        <f t="shared" si="260"/>
        <v>19000</v>
      </c>
      <c r="H3886" s="232"/>
      <c r="I3886" s="232"/>
      <c r="J3886" s="232"/>
      <c r="K3886" s="232"/>
      <c r="L3886" s="232"/>
      <c r="M3886" s="233"/>
      <c r="N3886" s="266"/>
      <c r="O3886" s="266"/>
      <c r="P3886" s="266"/>
      <c r="Q3886" s="234"/>
      <c r="R3886" s="235"/>
      <c r="S3886" s="232"/>
      <c r="T3886" s="234"/>
      <c r="U3886" s="234"/>
      <c r="V3886" s="235"/>
      <c r="W3886" s="232"/>
      <c r="X3886" s="232"/>
      <c r="Y3886" s="235"/>
      <c r="Z3886" s="232"/>
      <c r="AA3886" s="232"/>
      <c r="AB3886" s="232"/>
      <c r="AC3886" s="232"/>
    </row>
    <row r="3887" spans="2:29">
      <c r="B3887" s="66" t="e">
        <f>LEFT(VLOOKUP(K3887,'TCon08 al 2019-02-26'!$A$1:$H$68,6,0),6)</f>
        <v>#N/A</v>
      </c>
      <c r="C3887" s="66" t="e">
        <f t="shared" si="261"/>
        <v>#N/A</v>
      </c>
      <c r="D3887" s="66" t="e">
        <f>VLOOKUP(K3887,'TCon08 al 2019-02-26'!$A$1:$H$68,8,0)</f>
        <v>#N/A</v>
      </c>
      <c r="E3887" s="221">
        <f t="shared" si="262"/>
        <v>1900</v>
      </c>
      <c r="F3887" s="66">
        <f t="shared" si="259"/>
        <v>0</v>
      </c>
      <c r="G3887" s="10" t="str">
        <f t="shared" si="260"/>
        <v>19000</v>
      </c>
      <c r="H3887" s="232"/>
      <c r="I3887" s="232"/>
      <c r="J3887" s="232"/>
      <c r="K3887" s="232"/>
      <c r="L3887" s="232"/>
      <c r="M3887" s="233"/>
      <c r="N3887" s="266"/>
      <c r="O3887" s="266"/>
      <c r="P3887" s="266"/>
      <c r="Q3887" s="234"/>
      <c r="R3887" s="235"/>
      <c r="S3887" s="232"/>
      <c r="T3887" s="234"/>
      <c r="U3887" s="234"/>
      <c r="V3887" s="235"/>
      <c r="W3887" s="232"/>
      <c r="X3887" s="232"/>
      <c r="Y3887" s="235"/>
      <c r="Z3887" s="232"/>
      <c r="AA3887" s="232"/>
      <c r="AB3887" s="232"/>
      <c r="AC3887" s="232"/>
    </row>
    <row r="3888" spans="2:29">
      <c r="B3888" s="66" t="e">
        <f>LEFT(VLOOKUP(K3888,'TCon08 al 2019-02-26'!$A$1:$H$68,6,0),6)</f>
        <v>#N/A</v>
      </c>
      <c r="C3888" s="66" t="e">
        <f t="shared" si="261"/>
        <v>#N/A</v>
      </c>
      <c r="D3888" s="66" t="e">
        <f>VLOOKUP(K3888,'TCon08 al 2019-02-26'!$A$1:$H$68,8,0)</f>
        <v>#N/A</v>
      </c>
      <c r="E3888" s="221">
        <f t="shared" si="262"/>
        <v>1900</v>
      </c>
      <c r="F3888" s="66">
        <f t="shared" si="259"/>
        <v>0</v>
      </c>
      <c r="G3888" s="10" t="str">
        <f t="shared" si="260"/>
        <v>19000</v>
      </c>
      <c r="H3888" s="232"/>
      <c r="I3888" s="232"/>
      <c r="J3888" s="232"/>
      <c r="K3888" s="232"/>
      <c r="L3888" s="232"/>
      <c r="M3888" s="233"/>
      <c r="N3888" s="266"/>
      <c r="O3888" s="266"/>
      <c r="P3888" s="266"/>
      <c r="Q3888" s="234"/>
      <c r="R3888" s="235"/>
      <c r="S3888" s="232"/>
      <c r="T3888" s="234"/>
      <c r="U3888" s="234"/>
      <c r="V3888" s="235"/>
      <c r="W3888" s="232"/>
      <c r="X3888" s="232"/>
      <c r="Y3888" s="235"/>
      <c r="Z3888" s="232"/>
      <c r="AA3888" s="232"/>
      <c r="AB3888" s="232"/>
      <c r="AC3888" s="232"/>
    </row>
    <row r="3889" spans="2:29">
      <c r="B3889" s="66" t="e">
        <f>LEFT(VLOOKUP(K3889,'TCon08 al 2019-02-26'!$A$1:$H$68,6,0),6)</f>
        <v>#N/A</v>
      </c>
      <c r="C3889" s="66" t="e">
        <f t="shared" si="261"/>
        <v>#N/A</v>
      </c>
      <c r="D3889" s="66" t="e">
        <f>VLOOKUP(K3889,'TCon08 al 2019-02-26'!$A$1:$H$68,8,0)</f>
        <v>#N/A</v>
      </c>
      <c r="E3889" s="221">
        <f t="shared" si="262"/>
        <v>1900</v>
      </c>
      <c r="F3889" s="66">
        <f t="shared" si="259"/>
        <v>0</v>
      </c>
      <c r="G3889" s="10" t="str">
        <f t="shared" si="260"/>
        <v>19000</v>
      </c>
      <c r="H3889" s="232"/>
      <c r="I3889" s="232"/>
      <c r="J3889" s="232"/>
      <c r="K3889" s="232"/>
      <c r="L3889" s="232"/>
      <c r="M3889" s="233"/>
      <c r="N3889" s="266"/>
      <c r="O3889" s="266"/>
      <c r="P3889" s="266"/>
      <c r="Q3889" s="234"/>
      <c r="R3889" s="235"/>
      <c r="S3889" s="232"/>
      <c r="T3889" s="234"/>
      <c r="U3889" s="234"/>
      <c r="V3889" s="235"/>
      <c r="W3889" s="232"/>
      <c r="X3889" s="232"/>
      <c r="Y3889" s="235"/>
      <c r="Z3889" s="232"/>
      <c r="AA3889" s="232"/>
      <c r="AB3889" s="232"/>
      <c r="AC3889" s="232"/>
    </row>
    <row r="3890" spans="2:29">
      <c r="B3890" s="66" t="e">
        <f>LEFT(VLOOKUP(K3890,'TCon08 al 2019-02-26'!$A$1:$H$68,6,0),6)</f>
        <v>#N/A</v>
      </c>
      <c r="C3890" s="66" t="e">
        <f t="shared" si="261"/>
        <v>#N/A</v>
      </c>
      <c r="D3890" s="66" t="e">
        <f>VLOOKUP(K3890,'TCon08 al 2019-02-26'!$A$1:$H$68,8,0)</f>
        <v>#N/A</v>
      </c>
      <c r="E3890" s="221">
        <f t="shared" si="262"/>
        <v>1900</v>
      </c>
      <c r="F3890" s="66">
        <f t="shared" si="259"/>
        <v>0</v>
      </c>
      <c r="G3890" s="10" t="str">
        <f t="shared" si="260"/>
        <v>19000</v>
      </c>
      <c r="H3890" s="232"/>
      <c r="I3890" s="232"/>
      <c r="J3890" s="232"/>
      <c r="K3890" s="232"/>
      <c r="L3890" s="232"/>
      <c r="M3890" s="233"/>
      <c r="N3890" s="266"/>
      <c r="O3890" s="266"/>
      <c r="P3890" s="266"/>
      <c r="Q3890" s="234"/>
      <c r="R3890" s="235"/>
      <c r="S3890" s="232"/>
      <c r="T3890" s="234"/>
      <c r="U3890" s="234"/>
      <c r="V3890" s="235"/>
      <c r="W3890" s="232"/>
      <c r="X3890" s="236"/>
      <c r="Y3890" s="235"/>
      <c r="Z3890" s="232"/>
      <c r="AA3890" s="232"/>
      <c r="AB3890" s="232"/>
      <c r="AC3890" s="232"/>
    </row>
    <row r="3891" spans="2:29">
      <c r="B3891" s="66" t="e">
        <f>LEFT(VLOOKUP(K3891,'TCon08 al 2019-02-26'!$A$1:$H$68,6,0),6)</f>
        <v>#N/A</v>
      </c>
      <c r="C3891" s="66" t="e">
        <f t="shared" si="261"/>
        <v>#N/A</v>
      </c>
      <c r="D3891" s="66" t="e">
        <f>VLOOKUP(K3891,'TCon08 al 2019-02-26'!$A$1:$H$68,8,0)</f>
        <v>#N/A</v>
      </c>
      <c r="E3891" s="221">
        <f t="shared" si="262"/>
        <v>1900</v>
      </c>
      <c r="F3891" s="66">
        <f t="shared" si="259"/>
        <v>0</v>
      </c>
      <c r="G3891" s="10" t="str">
        <f t="shared" si="260"/>
        <v>19000</v>
      </c>
      <c r="H3891" s="232"/>
      <c r="I3891" s="232"/>
      <c r="J3891" s="232"/>
      <c r="K3891" s="232"/>
      <c r="L3891" s="232"/>
      <c r="M3891" s="233"/>
      <c r="N3891" s="266"/>
      <c r="O3891" s="266"/>
      <c r="P3891" s="266"/>
      <c r="Q3891" s="234"/>
      <c r="R3891" s="235"/>
      <c r="S3891" s="232"/>
      <c r="T3891" s="234"/>
      <c r="U3891" s="234"/>
      <c r="V3891" s="235"/>
      <c r="W3891" s="232"/>
      <c r="X3891" s="232"/>
      <c r="Y3891" s="235"/>
      <c r="Z3891" s="232"/>
      <c r="AA3891" s="232"/>
      <c r="AB3891" s="232"/>
      <c r="AC3891" s="232"/>
    </row>
    <row r="3892" spans="2:29">
      <c r="B3892" s="66" t="e">
        <f>LEFT(VLOOKUP(K3892,'TCon08 al 2019-02-26'!$A$1:$H$68,6,0),6)</f>
        <v>#N/A</v>
      </c>
      <c r="C3892" s="66" t="e">
        <f t="shared" si="261"/>
        <v>#N/A</v>
      </c>
      <c r="D3892" s="66" t="e">
        <f>VLOOKUP(K3892,'TCon08 al 2019-02-26'!$A$1:$H$68,8,0)</f>
        <v>#N/A</v>
      </c>
      <c r="E3892" s="221">
        <f t="shared" si="262"/>
        <v>1900</v>
      </c>
      <c r="F3892" s="66">
        <f t="shared" si="259"/>
        <v>0</v>
      </c>
      <c r="G3892" s="10" t="str">
        <f t="shared" si="260"/>
        <v>19000</v>
      </c>
      <c r="H3892" s="232"/>
      <c r="I3892" s="232"/>
      <c r="J3892" s="232"/>
      <c r="K3892" s="232"/>
      <c r="L3892" s="232"/>
      <c r="M3892" s="233"/>
      <c r="N3892" s="266"/>
      <c r="O3892" s="266"/>
      <c r="P3892" s="266"/>
      <c r="Q3892" s="234"/>
      <c r="R3892" s="235"/>
      <c r="S3892" s="232"/>
      <c r="T3892" s="234"/>
      <c r="U3892" s="234"/>
      <c r="V3892" s="235"/>
      <c r="W3892" s="232"/>
      <c r="X3892" s="232"/>
      <c r="Y3892" s="235"/>
      <c r="Z3892" s="232"/>
      <c r="AA3892" s="232"/>
      <c r="AB3892" s="232"/>
      <c r="AC3892" s="232"/>
    </row>
    <row r="3893" spans="2:29">
      <c r="B3893" s="66" t="e">
        <f>LEFT(VLOOKUP(K3893,'TCon08 al 2019-02-26'!$A$1:$H$68,6,0),6)</f>
        <v>#N/A</v>
      </c>
      <c r="C3893" s="66" t="e">
        <f t="shared" si="261"/>
        <v>#N/A</v>
      </c>
      <c r="D3893" s="66" t="e">
        <f>VLOOKUP(K3893,'TCon08 al 2019-02-26'!$A$1:$H$68,8,0)</f>
        <v>#N/A</v>
      </c>
      <c r="E3893" s="221">
        <f t="shared" si="262"/>
        <v>1900</v>
      </c>
      <c r="F3893" s="66">
        <f t="shared" si="259"/>
        <v>0</v>
      </c>
      <c r="G3893" s="10" t="str">
        <f t="shared" si="260"/>
        <v>19000</v>
      </c>
      <c r="H3893" s="232"/>
      <c r="I3893" s="232"/>
      <c r="J3893" s="232"/>
      <c r="K3893" s="232"/>
      <c r="L3893" s="232"/>
      <c r="M3893" s="233"/>
      <c r="N3893" s="266"/>
      <c r="O3893" s="266"/>
      <c r="P3893" s="266"/>
      <c r="Q3893" s="234"/>
      <c r="R3893" s="235"/>
      <c r="S3893" s="232"/>
      <c r="T3893" s="234"/>
      <c r="U3893" s="234"/>
      <c r="V3893" s="235"/>
      <c r="W3893" s="232"/>
      <c r="X3893" s="232"/>
      <c r="Y3893" s="235"/>
      <c r="Z3893" s="232"/>
      <c r="AA3893" s="232"/>
      <c r="AB3893" s="232"/>
      <c r="AC3893" s="232"/>
    </row>
    <row r="3894" spans="2:29">
      <c r="B3894" s="66" t="e">
        <f>LEFT(VLOOKUP(K3894,'TCon08 al 2019-02-26'!$A$1:$H$68,6,0),6)</f>
        <v>#N/A</v>
      </c>
      <c r="C3894" s="66" t="e">
        <f t="shared" si="261"/>
        <v>#N/A</v>
      </c>
      <c r="D3894" s="66" t="e">
        <f>VLOOKUP(K3894,'TCon08 al 2019-02-26'!$A$1:$H$68,8,0)</f>
        <v>#N/A</v>
      </c>
      <c r="E3894" s="221">
        <f t="shared" si="262"/>
        <v>1900</v>
      </c>
      <c r="F3894" s="66">
        <f t="shared" si="259"/>
        <v>0</v>
      </c>
      <c r="G3894" s="10" t="str">
        <f t="shared" si="260"/>
        <v>19000</v>
      </c>
      <c r="H3894" s="232"/>
      <c r="I3894" s="232"/>
      <c r="J3894" s="232"/>
      <c r="K3894" s="232"/>
      <c r="L3894" s="232"/>
      <c r="M3894" s="233"/>
      <c r="N3894" s="266"/>
      <c r="O3894" s="266"/>
      <c r="P3894" s="266"/>
      <c r="Q3894" s="234"/>
      <c r="R3894" s="235"/>
      <c r="S3894" s="232"/>
      <c r="T3894" s="234"/>
      <c r="U3894" s="234"/>
      <c r="V3894" s="235"/>
      <c r="W3894" s="232"/>
      <c r="X3894" s="232"/>
      <c r="Y3894" s="235"/>
      <c r="Z3894" s="232"/>
      <c r="AA3894" s="232"/>
      <c r="AB3894" s="232"/>
      <c r="AC3894" s="232"/>
    </row>
    <row r="3895" spans="2:29">
      <c r="B3895" s="66" t="e">
        <f>LEFT(VLOOKUP(K3895,'TCon08 al 2019-02-26'!$A$1:$H$68,6,0),6)</f>
        <v>#N/A</v>
      </c>
      <c r="C3895" s="66" t="e">
        <f t="shared" si="261"/>
        <v>#N/A</v>
      </c>
      <c r="D3895" s="66" t="e">
        <f>VLOOKUP(K3895,'TCon08 al 2019-02-26'!$A$1:$H$68,8,0)</f>
        <v>#N/A</v>
      </c>
      <c r="E3895" s="221">
        <f t="shared" si="262"/>
        <v>1900</v>
      </c>
      <c r="F3895" s="66">
        <f t="shared" si="259"/>
        <v>0</v>
      </c>
      <c r="G3895" s="10" t="str">
        <f t="shared" si="260"/>
        <v>19000</v>
      </c>
      <c r="H3895" s="232"/>
      <c r="I3895" s="232"/>
      <c r="J3895" s="232"/>
      <c r="K3895" s="232"/>
      <c r="L3895" s="232"/>
      <c r="M3895" s="233"/>
      <c r="N3895" s="266"/>
      <c r="O3895" s="266"/>
      <c r="P3895" s="266"/>
      <c r="Q3895" s="234"/>
      <c r="R3895" s="235"/>
      <c r="S3895" s="232"/>
      <c r="T3895" s="234"/>
      <c r="U3895" s="234"/>
      <c r="V3895" s="235"/>
      <c r="W3895" s="232"/>
      <c r="X3895" s="232"/>
      <c r="Y3895" s="235"/>
      <c r="Z3895" s="232"/>
      <c r="AA3895" s="232"/>
      <c r="AB3895" s="232"/>
      <c r="AC3895" s="232"/>
    </row>
    <row r="3896" spans="2:29">
      <c r="B3896" s="66" t="e">
        <f>LEFT(VLOOKUP(K3896,'TCon08 al 2019-02-26'!$A$1:$H$68,6,0),6)</f>
        <v>#N/A</v>
      </c>
      <c r="C3896" s="66" t="e">
        <f t="shared" si="261"/>
        <v>#N/A</v>
      </c>
      <c r="D3896" s="66" t="e">
        <f>VLOOKUP(K3896,'TCon08 al 2019-02-26'!$A$1:$H$68,8,0)</f>
        <v>#N/A</v>
      </c>
      <c r="E3896" s="221">
        <f t="shared" si="262"/>
        <v>1900</v>
      </c>
      <c r="F3896" s="66">
        <f t="shared" si="259"/>
        <v>0</v>
      </c>
      <c r="G3896" s="10" t="str">
        <f t="shared" si="260"/>
        <v>19000</v>
      </c>
      <c r="H3896" s="232"/>
      <c r="I3896" s="232"/>
      <c r="J3896" s="232"/>
      <c r="K3896" s="232"/>
      <c r="L3896" s="232"/>
      <c r="M3896" s="233"/>
      <c r="N3896" s="266"/>
      <c r="O3896" s="266"/>
      <c r="P3896" s="266"/>
      <c r="Q3896" s="234"/>
      <c r="R3896" s="235"/>
      <c r="S3896" s="232"/>
      <c r="T3896" s="234"/>
      <c r="U3896" s="234"/>
      <c r="V3896" s="235"/>
      <c r="W3896" s="232"/>
      <c r="X3896" s="232"/>
      <c r="Y3896" s="235"/>
      <c r="Z3896" s="232"/>
      <c r="AA3896" s="232"/>
      <c r="AB3896" s="232"/>
      <c r="AC3896" s="232"/>
    </row>
    <row r="3897" spans="2:29">
      <c r="B3897" s="66" t="e">
        <f>LEFT(VLOOKUP(K3897,'TCon08 al 2019-02-26'!$A$1:$H$68,6,0),6)</f>
        <v>#N/A</v>
      </c>
      <c r="C3897" s="66" t="e">
        <f t="shared" si="261"/>
        <v>#N/A</v>
      </c>
      <c r="D3897" s="66" t="e">
        <f>VLOOKUP(K3897,'TCon08 al 2019-02-26'!$A$1:$H$68,8,0)</f>
        <v>#N/A</v>
      </c>
      <c r="E3897" s="221">
        <f t="shared" si="262"/>
        <v>1900</v>
      </c>
      <c r="F3897" s="66">
        <f t="shared" si="259"/>
        <v>0</v>
      </c>
      <c r="G3897" s="10" t="str">
        <f t="shared" si="260"/>
        <v>19000</v>
      </c>
      <c r="H3897" s="232"/>
      <c r="I3897" s="232"/>
      <c r="J3897" s="232"/>
      <c r="K3897" s="232"/>
      <c r="L3897" s="232"/>
      <c r="M3897" s="233"/>
      <c r="N3897" s="266"/>
      <c r="O3897" s="266"/>
      <c r="P3897" s="266"/>
      <c r="Q3897" s="234"/>
      <c r="R3897" s="235"/>
      <c r="S3897" s="232"/>
      <c r="T3897" s="234"/>
      <c r="U3897" s="234"/>
      <c r="V3897" s="235"/>
      <c r="W3897" s="232"/>
      <c r="X3897" s="232"/>
      <c r="Y3897" s="235"/>
      <c r="Z3897" s="232"/>
      <c r="AA3897" s="232"/>
      <c r="AB3897" s="232"/>
      <c r="AC3897" s="232"/>
    </row>
    <row r="3898" spans="2:29">
      <c r="B3898" s="66" t="e">
        <f>LEFT(VLOOKUP(K3898,'TCon08 al 2019-02-26'!$A$1:$H$68,6,0),6)</f>
        <v>#N/A</v>
      </c>
      <c r="C3898" s="66" t="e">
        <f t="shared" si="261"/>
        <v>#N/A</v>
      </c>
      <c r="D3898" s="66" t="e">
        <f>VLOOKUP(K3898,'TCon08 al 2019-02-26'!$A$1:$H$68,8,0)</f>
        <v>#N/A</v>
      </c>
      <c r="E3898" s="221">
        <f t="shared" si="262"/>
        <v>1900</v>
      </c>
      <c r="F3898" s="66">
        <f t="shared" si="259"/>
        <v>0</v>
      </c>
      <c r="G3898" s="10" t="str">
        <f t="shared" si="260"/>
        <v>19000</v>
      </c>
      <c r="H3898" s="232"/>
      <c r="I3898" s="232"/>
      <c r="J3898" s="232"/>
      <c r="K3898" s="232"/>
      <c r="L3898" s="232"/>
      <c r="M3898" s="233"/>
      <c r="N3898" s="266"/>
      <c r="O3898" s="266"/>
      <c r="P3898" s="266"/>
      <c r="Q3898" s="234"/>
      <c r="R3898" s="235"/>
      <c r="S3898" s="232"/>
      <c r="T3898" s="234"/>
      <c r="U3898" s="234"/>
      <c r="V3898" s="235"/>
      <c r="W3898" s="232"/>
      <c r="X3898" s="232"/>
      <c r="Y3898" s="235"/>
      <c r="Z3898" s="232"/>
      <c r="AA3898" s="232"/>
      <c r="AB3898" s="232"/>
      <c r="AC3898" s="232"/>
    </row>
    <row r="3899" spans="2:29">
      <c r="B3899" s="66" t="e">
        <f>LEFT(VLOOKUP(K3899,'TCon08 al 2019-02-26'!$A$1:$H$68,6,0),6)</f>
        <v>#N/A</v>
      </c>
      <c r="C3899" s="66" t="e">
        <f t="shared" si="261"/>
        <v>#N/A</v>
      </c>
      <c r="D3899" s="66" t="e">
        <f>VLOOKUP(K3899,'TCon08 al 2019-02-26'!$A$1:$H$68,8,0)</f>
        <v>#N/A</v>
      </c>
      <c r="E3899" s="221">
        <f t="shared" si="262"/>
        <v>1900</v>
      </c>
      <c r="F3899" s="66">
        <f t="shared" si="259"/>
        <v>0</v>
      </c>
      <c r="G3899" s="10" t="str">
        <f t="shared" si="260"/>
        <v>19000</v>
      </c>
      <c r="H3899" s="232"/>
      <c r="I3899" s="232"/>
      <c r="J3899" s="232"/>
      <c r="K3899" s="232"/>
      <c r="L3899" s="232"/>
      <c r="M3899" s="233"/>
      <c r="N3899" s="266"/>
      <c r="O3899" s="266"/>
      <c r="P3899" s="266"/>
      <c r="Q3899" s="234"/>
      <c r="R3899" s="235"/>
      <c r="S3899" s="232"/>
      <c r="T3899" s="234"/>
      <c r="U3899" s="234"/>
      <c r="V3899" s="235"/>
      <c r="W3899" s="232"/>
      <c r="X3899" s="232"/>
      <c r="Y3899" s="235"/>
      <c r="Z3899" s="232"/>
      <c r="AA3899" s="232"/>
      <c r="AB3899" s="232"/>
      <c r="AC3899" s="232"/>
    </row>
    <row r="3900" spans="2:29">
      <c r="B3900" s="66" t="e">
        <f>LEFT(VLOOKUP(K3900,'TCon08 al 2019-02-26'!$A$1:$H$68,6,0),6)</f>
        <v>#N/A</v>
      </c>
      <c r="C3900" s="66" t="e">
        <f t="shared" si="261"/>
        <v>#N/A</v>
      </c>
      <c r="D3900" s="66" t="e">
        <f>VLOOKUP(K3900,'TCon08 al 2019-02-26'!$A$1:$H$68,8,0)</f>
        <v>#N/A</v>
      </c>
      <c r="E3900" s="221">
        <f t="shared" si="262"/>
        <v>1900</v>
      </c>
      <c r="F3900" s="66">
        <f t="shared" si="259"/>
        <v>0</v>
      </c>
      <c r="G3900" s="10" t="str">
        <f t="shared" si="260"/>
        <v>19000</v>
      </c>
      <c r="H3900" s="232"/>
      <c r="I3900" s="232"/>
      <c r="J3900" s="232"/>
      <c r="K3900" s="232"/>
      <c r="L3900" s="232"/>
      <c r="M3900" s="233"/>
      <c r="N3900" s="266"/>
      <c r="O3900" s="266"/>
      <c r="P3900" s="266"/>
      <c r="Q3900" s="234"/>
      <c r="R3900" s="235"/>
      <c r="S3900" s="232"/>
      <c r="T3900" s="234"/>
      <c r="U3900" s="234"/>
      <c r="V3900" s="235"/>
      <c r="W3900" s="232"/>
      <c r="X3900" s="232"/>
      <c r="Y3900" s="235"/>
      <c r="Z3900" s="232"/>
      <c r="AA3900" s="232"/>
      <c r="AB3900" s="232"/>
      <c r="AC3900" s="232"/>
    </row>
    <row r="3901" spans="2:29">
      <c r="B3901" s="66" t="e">
        <f>LEFT(VLOOKUP(K3901,'TCon08 al 2019-02-26'!$A$1:$H$68,6,0),6)</f>
        <v>#N/A</v>
      </c>
      <c r="C3901" s="66" t="e">
        <f t="shared" si="261"/>
        <v>#N/A</v>
      </c>
      <c r="D3901" s="66" t="e">
        <f>VLOOKUP(K3901,'TCon08 al 2019-02-26'!$A$1:$H$68,8,0)</f>
        <v>#N/A</v>
      </c>
      <c r="E3901" s="221">
        <f t="shared" si="262"/>
        <v>1900</v>
      </c>
      <c r="F3901" s="66">
        <f t="shared" si="259"/>
        <v>0</v>
      </c>
      <c r="G3901" s="10" t="str">
        <f t="shared" si="260"/>
        <v>19000</v>
      </c>
      <c r="H3901" s="232"/>
      <c r="I3901" s="232"/>
      <c r="J3901" s="232"/>
      <c r="K3901" s="232"/>
      <c r="L3901" s="232"/>
      <c r="M3901" s="233"/>
      <c r="N3901" s="266"/>
      <c r="O3901" s="266"/>
      <c r="P3901" s="266"/>
      <c r="Q3901" s="234"/>
      <c r="R3901" s="235"/>
      <c r="S3901" s="232"/>
      <c r="T3901" s="234"/>
      <c r="U3901" s="234"/>
      <c r="V3901" s="235"/>
      <c r="W3901" s="232"/>
      <c r="X3901" s="232"/>
      <c r="Y3901" s="235"/>
      <c r="Z3901" s="232"/>
      <c r="AA3901" s="232"/>
      <c r="AB3901" s="232"/>
      <c r="AC3901" s="232"/>
    </row>
    <row r="3902" spans="2:29">
      <c r="B3902" s="66" t="e">
        <f>LEFT(VLOOKUP(K3902,'TCon08 al 2019-02-26'!$A$1:$H$68,6,0),6)</f>
        <v>#N/A</v>
      </c>
      <c r="C3902" s="66" t="e">
        <f t="shared" si="261"/>
        <v>#N/A</v>
      </c>
      <c r="D3902" s="66" t="e">
        <f>VLOOKUP(K3902,'TCon08 al 2019-02-26'!$A$1:$H$68,8,0)</f>
        <v>#N/A</v>
      </c>
      <c r="E3902" s="221">
        <f t="shared" si="262"/>
        <v>1900</v>
      </c>
      <c r="F3902" s="66">
        <f t="shared" si="259"/>
        <v>0</v>
      </c>
      <c r="G3902" s="10" t="str">
        <f t="shared" si="260"/>
        <v>19000</v>
      </c>
      <c r="H3902" s="232"/>
      <c r="I3902" s="232"/>
      <c r="J3902" s="232"/>
      <c r="K3902" s="232"/>
      <c r="L3902" s="232"/>
      <c r="M3902" s="233"/>
      <c r="N3902" s="266"/>
      <c r="O3902" s="266"/>
      <c r="P3902" s="266"/>
      <c r="Q3902" s="234"/>
      <c r="R3902" s="235"/>
      <c r="S3902" s="232"/>
      <c r="T3902" s="234"/>
      <c r="U3902" s="234"/>
      <c r="V3902" s="235"/>
      <c r="W3902" s="232"/>
      <c r="X3902" s="232"/>
      <c r="Y3902" s="235"/>
      <c r="Z3902" s="232"/>
      <c r="AA3902" s="232"/>
      <c r="AB3902" s="232"/>
      <c r="AC3902" s="232"/>
    </row>
    <row r="3903" spans="2:29">
      <c r="B3903" s="66" t="e">
        <f>LEFT(VLOOKUP(K3903,'TCon08 al 2019-02-26'!$A$1:$H$68,6,0),6)</f>
        <v>#N/A</v>
      </c>
      <c r="C3903" s="66" t="e">
        <f t="shared" si="261"/>
        <v>#N/A</v>
      </c>
      <c r="D3903" s="66" t="e">
        <f>VLOOKUP(K3903,'TCon08 al 2019-02-26'!$A$1:$H$68,8,0)</f>
        <v>#N/A</v>
      </c>
      <c r="E3903" s="221">
        <f t="shared" si="262"/>
        <v>1900</v>
      </c>
      <c r="F3903" s="66">
        <f t="shared" si="259"/>
        <v>0</v>
      </c>
      <c r="G3903" s="10" t="str">
        <f t="shared" si="260"/>
        <v>19000</v>
      </c>
      <c r="H3903" s="232"/>
      <c r="I3903" s="232"/>
      <c r="J3903" s="232"/>
      <c r="K3903" s="232"/>
      <c r="L3903" s="232"/>
      <c r="M3903" s="233"/>
      <c r="N3903" s="266"/>
      <c r="O3903" s="266"/>
      <c r="P3903" s="266"/>
      <c r="Q3903" s="234"/>
      <c r="R3903" s="235"/>
      <c r="S3903" s="232"/>
      <c r="T3903" s="234"/>
      <c r="U3903" s="234"/>
      <c r="V3903" s="235"/>
      <c r="W3903" s="232"/>
      <c r="X3903" s="232"/>
      <c r="Y3903" s="235"/>
      <c r="Z3903" s="232"/>
      <c r="AA3903" s="232"/>
      <c r="AB3903" s="232"/>
      <c r="AC3903" s="232"/>
    </row>
    <row r="3904" spans="2:29">
      <c r="B3904" s="66" t="e">
        <f>LEFT(VLOOKUP(K3904,'TCon08 al 2019-02-26'!$A$1:$H$68,6,0),6)</f>
        <v>#N/A</v>
      </c>
      <c r="C3904" s="66" t="e">
        <f t="shared" si="261"/>
        <v>#N/A</v>
      </c>
      <c r="D3904" s="66" t="e">
        <f>VLOOKUP(K3904,'TCon08 al 2019-02-26'!$A$1:$H$68,8,0)</f>
        <v>#N/A</v>
      </c>
      <c r="E3904" s="221">
        <f t="shared" si="262"/>
        <v>1900</v>
      </c>
      <c r="F3904" s="66">
        <f t="shared" si="259"/>
        <v>0</v>
      </c>
      <c r="G3904" s="10" t="str">
        <f t="shared" si="260"/>
        <v>19000</v>
      </c>
      <c r="H3904" s="232"/>
      <c r="I3904" s="232"/>
      <c r="J3904" s="232"/>
      <c r="K3904" s="232"/>
      <c r="L3904" s="232"/>
      <c r="M3904" s="233"/>
      <c r="N3904" s="266"/>
      <c r="O3904" s="266"/>
      <c r="P3904" s="266"/>
      <c r="Q3904" s="234"/>
      <c r="R3904" s="235"/>
      <c r="S3904" s="232"/>
      <c r="T3904" s="234"/>
      <c r="U3904" s="234"/>
      <c r="V3904" s="235"/>
      <c r="W3904" s="232"/>
      <c r="X3904" s="232"/>
      <c r="Y3904" s="235"/>
      <c r="Z3904" s="232"/>
      <c r="AA3904" s="232"/>
      <c r="AB3904" s="232"/>
      <c r="AC3904" s="232"/>
    </row>
    <row r="3905" spans="2:29">
      <c r="B3905" s="66" t="e">
        <f>LEFT(VLOOKUP(K3905,'TCon08 al 2019-02-26'!$A$1:$H$68,6,0),6)</f>
        <v>#N/A</v>
      </c>
      <c r="C3905" s="66" t="e">
        <f t="shared" ref="C3905" si="263">CONCATENATE(MID(B3905,1,1),".",MID(B3905,2,1),".",MID(B3905,3,2),".",MID(B3905,5,2))</f>
        <v>#N/A</v>
      </c>
      <c r="D3905" s="66" t="e">
        <f>VLOOKUP(K3905,'TCon08 al 2019-02-26'!$A$1:$H$68,8,0)</f>
        <v>#N/A</v>
      </c>
      <c r="E3905" s="221">
        <f t="shared" ref="E3905" si="264">YEAR(J3905)</f>
        <v>1900</v>
      </c>
      <c r="F3905" s="66">
        <f t="shared" si="259"/>
        <v>0</v>
      </c>
      <c r="G3905" s="10" t="str">
        <f t="shared" si="260"/>
        <v>19000</v>
      </c>
      <c r="H3905" s="232"/>
      <c r="I3905" s="232"/>
      <c r="J3905" s="232"/>
      <c r="K3905" s="232"/>
      <c r="L3905" s="232"/>
      <c r="M3905" s="233"/>
      <c r="N3905" s="266"/>
      <c r="O3905" s="266"/>
      <c r="P3905" s="266"/>
      <c r="Q3905" s="234"/>
      <c r="R3905" s="235"/>
      <c r="S3905" s="232"/>
      <c r="T3905" s="234"/>
      <c r="U3905" s="234"/>
      <c r="V3905" s="235"/>
      <c r="W3905" s="232"/>
      <c r="X3905" s="232"/>
      <c r="Y3905" s="235"/>
      <c r="Z3905" s="232"/>
      <c r="AA3905" s="232"/>
      <c r="AB3905" s="232"/>
      <c r="AC3905" s="232"/>
    </row>
    <row r="3906" spans="2:29">
      <c r="B3906" s="66" t="e">
        <f>LEFT(VLOOKUP(K3906,'TCon08 al 2019-02-26'!$A$1:$H$68,6,0),6)</f>
        <v>#N/A</v>
      </c>
      <c r="C3906" s="66" t="e">
        <f t="shared" si="261"/>
        <v>#N/A</v>
      </c>
      <c r="D3906" s="66" t="e">
        <f>VLOOKUP(K3906,'TCon08 al 2019-02-26'!$A$1:$H$68,8,0)</f>
        <v>#N/A</v>
      </c>
      <c r="E3906" s="221">
        <f t="shared" si="262"/>
        <v>1900</v>
      </c>
      <c r="F3906" s="66">
        <f t="shared" si="259"/>
        <v>0</v>
      </c>
      <c r="G3906" s="10" t="str">
        <f t="shared" si="260"/>
        <v>19000</v>
      </c>
      <c r="H3906" s="232"/>
      <c r="I3906" s="232"/>
      <c r="J3906" s="232"/>
      <c r="K3906" s="232"/>
      <c r="L3906" s="232"/>
      <c r="M3906" s="233"/>
      <c r="N3906" s="266"/>
      <c r="O3906" s="266"/>
      <c r="P3906" s="266"/>
      <c r="Q3906" s="234"/>
      <c r="R3906" s="235"/>
      <c r="S3906" s="232"/>
      <c r="T3906" s="234"/>
      <c r="U3906" s="234"/>
      <c r="V3906" s="235"/>
      <c r="W3906" s="232"/>
      <c r="X3906" s="232"/>
      <c r="Y3906" s="235"/>
      <c r="Z3906" s="232"/>
      <c r="AA3906" s="232"/>
      <c r="AB3906" s="232"/>
      <c r="AC3906" s="232"/>
    </row>
    <row r="3907" spans="2:29">
      <c r="B3907" s="66" t="e">
        <f>LEFT(VLOOKUP(K3907,'TCon08 al 2019-02-26'!$A$1:$H$68,6,0),6)</f>
        <v>#N/A</v>
      </c>
      <c r="C3907" s="66" t="e">
        <f t="shared" si="261"/>
        <v>#N/A</v>
      </c>
      <c r="D3907" s="66" t="e">
        <f>VLOOKUP(K3907,'TCon08 al 2019-02-26'!$A$1:$H$68,8,0)</f>
        <v>#N/A</v>
      </c>
      <c r="E3907" s="221">
        <f t="shared" si="262"/>
        <v>1900</v>
      </c>
      <c r="F3907" s="66">
        <f t="shared" si="259"/>
        <v>0</v>
      </c>
      <c r="G3907" s="10" t="str">
        <f t="shared" si="260"/>
        <v>19000</v>
      </c>
      <c r="H3907" s="232"/>
      <c r="I3907" s="232"/>
      <c r="J3907" s="232"/>
      <c r="K3907" s="232"/>
      <c r="L3907" s="232"/>
      <c r="M3907" s="233"/>
      <c r="N3907" s="266"/>
      <c r="O3907" s="266"/>
      <c r="P3907" s="266"/>
      <c r="Q3907" s="234"/>
      <c r="R3907" s="235"/>
      <c r="S3907" s="232"/>
      <c r="T3907" s="234"/>
      <c r="U3907" s="234"/>
      <c r="V3907" s="235"/>
      <c r="W3907" s="232"/>
      <c r="X3907" s="232"/>
      <c r="Y3907" s="235"/>
      <c r="Z3907" s="232"/>
      <c r="AA3907" s="232"/>
      <c r="AB3907" s="232"/>
      <c r="AC3907" s="232"/>
    </row>
    <row r="3908" spans="2:29">
      <c r="B3908" s="66" t="e">
        <f>LEFT(VLOOKUP(K3908,'TCon08 al 2019-02-26'!$A$1:$H$68,6,0),6)</f>
        <v>#N/A</v>
      </c>
      <c r="C3908" s="66" t="e">
        <f t="shared" si="261"/>
        <v>#N/A</v>
      </c>
      <c r="D3908" s="66" t="e">
        <f>VLOOKUP(K3908,'TCon08 al 2019-02-26'!$A$1:$H$68,8,0)</f>
        <v>#N/A</v>
      </c>
      <c r="E3908" s="221">
        <f t="shared" si="262"/>
        <v>1900</v>
      </c>
      <c r="F3908" s="66">
        <f t="shared" si="259"/>
        <v>0</v>
      </c>
      <c r="G3908" s="10" t="str">
        <f t="shared" si="260"/>
        <v>19000</v>
      </c>
      <c r="H3908" s="232"/>
      <c r="I3908" s="232"/>
      <c r="J3908" s="232"/>
      <c r="K3908" s="232"/>
      <c r="L3908" s="232"/>
      <c r="M3908" s="233"/>
      <c r="N3908" s="266"/>
      <c r="O3908" s="266"/>
      <c r="P3908" s="266"/>
      <c r="Q3908" s="234"/>
      <c r="R3908" s="235"/>
      <c r="S3908" s="232"/>
      <c r="T3908" s="234"/>
      <c r="U3908" s="234"/>
      <c r="V3908" s="235"/>
      <c r="W3908" s="232"/>
      <c r="X3908" s="232"/>
      <c r="Y3908" s="235"/>
      <c r="Z3908" s="232"/>
      <c r="AA3908" s="232"/>
      <c r="AB3908" s="232"/>
      <c r="AC3908" s="232"/>
    </row>
    <row r="3909" spans="2:29">
      <c r="B3909" s="66" t="e">
        <f>LEFT(VLOOKUP(K3909,'TCon08 al 2019-02-26'!$A$1:$H$68,6,0),6)</f>
        <v>#N/A</v>
      </c>
      <c r="C3909" s="66" t="e">
        <f t="shared" si="261"/>
        <v>#N/A</v>
      </c>
      <c r="D3909" s="66" t="e">
        <f>VLOOKUP(K3909,'TCon08 al 2019-02-26'!$A$1:$H$68,8,0)</f>
        <v>#N/A</v>
      </c>
      <c r="E3909" s="221">
        <f t="shared" si="262"/>
        <v>1900</v>
      </c>
      <c r="F3909" s="66">
        <f t="shared" ref="F3909:F3972" si="265">+IF(J3909=0,0,MONTH(J3909))</f>
        <v>0</v>
      </c>
      <c r="G3909" s="10" t="str">
        <f t="shared" ref="G3909:G3973" si="266">+E3909&amp;F3909</f>
        <v>19000</v>
      </c>
      <c r="H3909" s="232"/>
      <c r="I3909" s="232"/>
      <c r="J3909" s="232"/>
      <c r="K3909" s="232"/>
      <c r="L3909" s="232"/>
      <c r="M3909" s="233"/>
      <c r="N3909" s="266"/>
      <c r="O3909" s="266"/>
      <c r="P3909" s="266"/>
      <c r="Q3909" s="234"/>
      <c r="R3909" s="235"/>
      <c r="S3909" s="232"/>
      <c r="T3909" s="234"/>
      <c r="U3909" s="234"/>
      <c r="V3909" s="235"/>
      <c r="W3909" s="232"/>
      <c r="X3909" s="232"/>
      <c r="Y3909" s="235"/>
      <c r="Z3909" s="232"/>
      <c r="AA3909" s="232"/>
      <c r="AB3909" s="232"/>
      <c r="AC3909" s="232"/>
    </row>
    <row r="3910" spans="2:29">
      <c r="B3910" s="66" t="e">
        <f>LEFT(VLOOKUP(K3910,'TCon08 al 2019-02-26'!$A$1:$H$68,6,0),6)</f>
        <v>#N/A</v>
      </c>
      <c r="C3910" s="66" t="e">
        <f t="shared" si="261"/>
        <v>#N/A</v>
      </c>
      <c r="D3910" s="66" t="e">
        <f>VLOOKUP(K3910,'TCon08 al 2019-02-26'!$A$1:$H$68,8,0)</f>
        <v>#N/A</v>
      </c>
      <c r="E3910" s="221">
        <f t="shared" si="262"/>
        <v>1900</v>
      </c>
      <c r="F3910" s="66">
        <f t="shared" si="265"/>
        <v>0</v>
      </c>
      <c r="G3910" s="10" t="str">
        <f t="shared" si="266"/>
        <v>19000</v>
      </c>
      <c r="H3910" s="232"/>
      <c r="I3910" s="232"/>
      <c r="J3910" s="232"/>
      <c r="K3910" s="232"/>
      <c r="L3910" s="232"/>
      <c r="M3910" s="233"/>
      <c r="N3910" s="266"/>
      <c r="O3910" s="266"/>
      <c r="P3910" s="266"/>
      <c r="Q3910" s="234"/>
      <c r="R3910" s="235"/>
      <c r="S3910" s="232"/>
      <c r="T3910" s="234"/>
      <c r="U3910" s="234"/>
      <c r="V3910" s="235"/>
      <c r="W3910" s="232"/>
      <c r="X3910" s="232"/>
      <c r="Y3910" s="235"/>
      <c r="Z3910" s="232"/>
      <c r="AA3910" s="232"/>
      <c r="AB3910" s="232"/>
      <c r="AC3910" s="232"/>
    </row>
    <row r="3911" spans="2:29">
      <c r="B3911" s="66" t="e">
        <f>LEFT(VLOOKUP(K3911,'TCon08 al 2019-02-26'!$A$1:$H$68,6,0),6)</f>
        <v>#N/A</v>
      </c>
      <c r="C3911" s="66" t="e">
        <f t="shared" si="261"/>
        <v>#N/A</v>
      </c>
      <c r="D3911" s="66" t="e">
        <f>VLOOKUP(K3911,'TCon08 al 2019-02-26'!$A$1:$H$68,8,0)</f>
        <v>#N/A</v>
      </c>
      <c r="E3911" s="221">
        <f t="shared" si="262"/>
        <v>1900</v>
      </c>
      <c r="F3911" s="66">
        <f t="shared" si="265"/>
        <v>0</v>
      </c>
      <c r="G3911" s="10" t="str">
        <f t="shared" si="266"/>
        <v>19000</v>
      </c>
      <c r="H3911" s="232"/>
      <c r="I3911" s="232"/>
      <c r="J3911" s="232"/>
      <c r="K3911" s="232"/>
      <c r="L3911" s="232"/>
      <c r="M3911" s="233"/>
      <c r="N3911" s="266"/>
      <c r="O3911" s="266"/>
      <c r="P3911" s="266"/>
      <c r="Q3911" s="234"/>
      <c r="R3911" s="235"/>
      <c r="S3911" s="232"/>
      <c r="T3911" s="234"/>
      <c r="U3911" s="234"/>
      <c r="V3911" s="235"/>
      <c r="W3911" s="232"/>
      <c r="X3911" s="232"/>
      <c r="Y3911" s="235"/>
      <c r="Z3911" s="232"/>
      <c r="AA3911" s="232"/>
      <c r="AB3911" s="232"/>
      <c r="AC3911" s="232"/>
    </row>
    <row r="3912" spans="2:29">
      <c r="B3912" s="66" t="e">
        <f>LEFT(VLOOKUP(K3912,'TCon08 al 2019-02-26'!$A$1:$H$68,6,0),6)</f>
        <v>#N/A</v>
      </c>
      <c r="C3912" s="66" t="e">
        <f t="shared" si="261"/>
        <v>#N/A</v>
      </c>
      <c r="D3912" s="66" t="e">
        <f>VLOOKUP(K3912,'TCon08 al 2019-02-26'!$A$1:$H$68,8,0)</f>
        <v>#N/A</v>
      </c>
      <c r="E3912" s="221">
        <f t="shared" si="262"/>
        <v>1900</v>
      </c>
      <c r="F3912" s="66">
        <f t="shared" si="265"/>
        <v>0</v>
      </c>
      <c r="G3912" s="10" t="str">
        <f t="shared" si="266"/>
        <v>19000</v>
      </c>
      <c r="H3912" s="232"/>
      <c r="I3912" s="232"/>
      <c r="J3912" s="232"/>
      <c r="K3912" s="232"/>
      <c r="L3912" s="232"/>
      <c r="M3912" s="233"/>
      <c r="N3912" s="266"/>
      <c r="O3912" s="266"/>
      <c r="P3912" s="266"/>
      <c r="Q3912" s="234"/>
      <c r="R3912" s="235"/>
      <c r="S3912" s="232"/>
      <c r="T3912" s="234"/>
      <c r="U3912" s="234"/>
      <c r="V3912" s="235"/>
      <c r="W3912" s="232"/>
      <c r="X3912" s="232"/>
      <c r="Y3912" s="235"/>
      <c r="Z3912" s="232"/>
      <c r="AA3912" s="232"/>
      <c r="AB3912" s="232"/>
      <c r="AC3912" s="232"/>
    </row>
    <row r="3913" spans="2:29">
      <c r="B3913" s="66" t="e">
        <f>LEFT(VLOOKUP(K3913,'TCon08 al 2019-02-26'!$A$1:$H$68,6,0),6)</f>
        <v>#N/A</v>
      </c>
      <c r="C3913" s="66" t="e">
        <f t="shared" ref="C3913" si="267">CONCATENATE(MID(B3913,1,1),".",MID(B3913,2,1),".",MID(B3913,3,2),".",MID(B3913,5,2))</f>
        <v>#N/A</v>
      </c>
      <c r="D3913" s="66" t="e">
        <f>VLOOKUP(K3913,'TCon08 al 2019-02-26'!$A$1:$H$68,8,0)</f>
        <v>#N/A</v>
      </c>
      <c r="E3913" s="221">
        <f t="shared" ref="E3913" si="268">YEAR(J3913)</f>
        <v>1900</v>
      </c>
      <c r="F3913" s="66">
        <f t="shared" si="265"/>
        <v>0</v>
      </c>
      <c r="G3913" s="10" t="str">
        <f t="shared" si="266"/>
        <v>19000</v>
      </c>
      <c r="H3913" s="232"/>
      <c r="I3913" s="232"/>
      <c r="J3913" s="232"/>
      <c r="K3913" s="232"/>
      <c r="L3913" s="232"/>
      <c r="M3913" s="233"/>
      <c r="N3913" s="266"/>
      <c r="O3913" s="266"/>
      <c r="P3913" s="266"/>
      <c r="Q3913" s="234"/>
      <c r="R3913" s="235"/>
      <c r="S3913" s="232"/>
      <c r="T3913" s="234"/>
      <c r="U3913" s="234"/>
      <c r="V3913" s="235"/>
      <c r="W3913" s="232"/>
      <c r="X3913" s="232"/>
      <c r="Y3913" s="235"/>
      <c r="Z3913" s="232"/>
      <c r="AA3913" s="232"/>
      <c r="AB3913" s="232"/>
      <c r="AC3913" s="232"/>
    </row>
    <row r="3914" spans="2:29">
      <c r="B3914" s="66" t="e">
        <f>LEFT(VLOOKUP(K3914,'TCon08 al 2019-02-26'!$A$1:$H$68,6,0),6)</f>
        <v>#N/A</v>
      </c>
      <c r="C3914" s="66" t="e">
        <f t="shared" si="261"/>
        <v>#N/A</v>
      </c>
      <c r="D3914" s="66" t="e">
        <f>VLOOKUP(K3914,'TCon08 al 2019-02-26'!$A$1:$H$68,8,0)</f>
        <v>#N/A</v>
      </c>
      <c r="E3914" s="221">
        <f t="shared" si="262"/>
        <v>1900</v>
      </c>
      <c r="F3914" s="66">
        <f t="shared" si="265"/>
        <v>0</v>
      </c>
      <c r="G3914" s="10" t="str">
        <f t="shared" si="266"/>
        <v>19000</v>
      </c>
      <c r="H3914" s="232"/>
      <c r="I3914" s="232"/>
      <c r="J3914" s="232"/>
      <c r="K3914" s="232"/>
      <c r="L3914" s="232"/>
      <c r="M3914" s="233"/>
      <c r="N3914" s="266"/>
      <c r="O3914" s="266"/>
      <c r="P3914" s="266"/>
      <c r="Q3914" s="234"/>
      <c r="R3914" s="235"/>
      <c r="S3914" s="232"/>
      <c r="T3914" s="234"/>
      <c r="U3914" s="234"/>
      <c r="V3914" s="235"/>
      <c r="W3914" s="232"/>
      <c r="X3914" s="232"/>
      <c r="Y3914" s="235"/>
      <c r="Z3914" s="232"/>
      <c r="AA3914" s="232"/>
      <c r="AB3914" s="232"/>
      <c r="AC3914" s="232"/>
    </row>
    <row r="3915" spans="2:29">
      <c r="B3915" s="66" t="e">
        <f>LEFT(VLOOKUP(K3915,'TCon08 al 2019-02-26'!$A$1:$H$68,6,0),6)</f>
        <v>#N/A</v>
      </c>
      <c r="C3915" s="66" t="e">
        <f t="shared" si="261"/>
        <v>#N/A</v>
      </c>
      <c r="D3915" s="66" t="e">
        <f>VLOOKUP(K3915,'TCon08 al 2019-02-26'!$A$1:$H$68,8,0)</f>
        <v>#N/A</v>
      </c>
      <c r="E3915" s="221">
        <f t="shared" si="262"/>
        <v>1900</v>
      </c>
      <c r="F3915" s="66">
        <f t="shared" si="265"/>
        <v>0</v>
      </c>
      <c r="G3915" s="10" t="str">
        <f t="shared" si="266"/>
        <v>19000</v>
      </c>
      <c r="H3915" s="232"/>
      <c r="I3915" s="232"/>
      <c r="J3915" s="232"/>
      <c r="K3915" s="232"/>
      <c r="L3915" s="232"/>
      <c r="M3915" s="233"/>
      <c r="N3915" s="266"/>
      <c r="O3915" s="266"/>
      <c r="P3915" s="266"/>
      <c r="Q3915" s="234"/>
      <c r="R3915" s="235"/>
      <c r="S3915" s="232"/>
      <c r="T3915" s="234"/>
      <c r="U3915" s="234"/>
      <c r="V3915" s="235"/>
      <c r="W3915" s="232"/>
      <c r="X3915" s="232"/>
      <c r="Y3915" s="235"/>
      <c r="Z3915" s="232"/>
      <c r="AA3915" s="232"/>
      <c r="AB3915" s="232"/>
      <c r="AC3915" s="232"/>
    </row>
    <row r="3916" spans="2:29">
      <c r="B3916" s="66" t="e">
        <f>LEFT(VLOOKUP(K3916,'TCon08 al 2019-02-26'!$A$1:$H$68,6,0),6)</f>
        <v>#N/A</v>
      </c>
      <c r="C3916" s="66" t="e">
        <f t="shared" si="261"/>
        <v>#N/A</v>
      </c>
      <c r="D3916" s="66" t="e">
        <f>VLOOKUP(K3916,'TCon08 al 2019-02-26'!$A$1:$H$68,8,0)</f>
        <v>#N/A</v>
      </c>
      <c r="E3916" s="221">
        <f t="shared" si="262"/>
        <v>1900</v>
      </c>
      <c r="F3916" s="66">
        <f t="shared" si="265"/>
        <v>0</v>
      </c>
      <c r="G3916" s="10" t="str">
        <f t="shared" si="266"/>
        <v>19000</v>
      </c>
      <c r="H3916" s="232"/>
      <c r="I3916" s="232"/>
      <c r="J3916" s="232"/>
      <c r="K3916" s="232"/>
      <c r="L3916" s="232"/>
      <c r="M3916" s="233"/>
      <c r="N3916" s="266"/>
      <c r="O3916" s="266"/>
      <c r="P3916" s="266"/>
      <c r="Q3916" s="234"/>
      <c r="R3916" s="235"/>
      <c r="S3916" s="232"/>
      <c r="T3916" s="234"/>
      <c r="U3916" s="234"/>
      <c r="V3916" s="235"/>
      <c r="W3916" s="232"/>
      <c r="X3916" s="232"/>
      <c r="Y3916" s="235"/>
      <c r="Z3916" s="232"/>
      <c r="AA3916" s="232"/>
      <c r="AB3916" s="232"/>
      <c r="AC3916" s="232"/>
    </row>
    <row r="3917" spans="2:29">
      <c r="B3917" s="66" t="e">
        <f>LEFT(VLOOKUP(K3917,'TCon08 al 2019-02-26'!$A$1:$H$68,6,0),6)</f>
        <v>#N/A</v>
      </c>
      <c r="C3917" s="66" t="e">
        <f t="shared" si="261"/>
        <v>#N/A</v>
      </c>
      <c r="D3917" s="66" t="e">
        <f>VLOOKUP(K3917,'TCon08 al 2019-02-26'!$A$1:$H$68,8,0)</f>
        <v>#N/A</v>
      </c>
      <c r="E3917" s="221">
        <f t="shared" si="262"/>
        <v>1900</v>
      </c>
      <c r="F3917" s="66">
        <f t="shared" si="265"/>
        <v>0</v>
      </c>
      <c r="G3917" s="10" t="str">
        <f t="shared" si="266"/>
        <v>19000</v>
      </c>
      <c r="H3917" s="232"/>
      <c r="I3917" s="232"/>
      <c r="J3917" s="232"/>
      <c r="K3917" s="232"/>
      <c r="L3917" s="232"/>
      <c r="M3917" s="233"/>
      <c r="N3917" s="266"/>
      <c r="O3917" s="266"/>
      <c r="P3917" s="266"/>
      <c r="Q3917" s="234"/>
      <c r="R3917" s="235"/>
      <c r="S3917" s="232"/>
      <c r="T3917" s="234"/>
      <c r="U3917" s="234"/>
      <c r="V3917" s="235"/>
      <c r="W3917" s="232"/>
      <c r="X3917" s="232"/>
      <c r="Y3917" s="235"/>
      <c r="Z3917" s="232"/>
      <c r="AA3917" s="232"/>
      <c r="AB3917" s="232"/>
      <c r="AC3917" s="232"/>
    </row>
    <row r="3918" spans="2:29">
      <c r="B3918" s="66" t="e">
        <f>LEFT(VLOOKUP(K3918,'TCon08 al 2019-02-26'!$A$1:$H$68,6,0),6)</f>
        <v>#N/A</v>
      </c>
      <c r="C3918" s="66" t="e">
        <f t="shared" si="261"/>
        <v>#N/A</v>
      </c>
      <c r="D3918" s="66" t="e">
        <f>VLOOKUP(K3918,'TCon08 al 2019-02-26'!$A$1:$H$68,8,0)</f>
        <v>#N/A</v>
      </c>
      <c r="E3918" s="221">
        <f t="shared" si="262"/>
        <v>1900</v>
      </c>
      <c r="F3918" s="66">
        <f t="shared" si="265"/>
        <v>0</v>
      </c>
      <c r="G3918" s="10" t="str">
        <f t="shared" si="266"/>
        <v>19000</v>
      </c>
      <c r="H3918" s="232"/>
      <c r="I3918" s="232"/>
      <c r="J3918" s="232"/>
      <c r="K3918" s="232"/>
      <c r="L3918" s="232"/>
      <c r="M3918" s="233"/>
      <c r="N3918" s="266"/>
      <c r="O3918" s="266"/>
      <c r="P3918" s="266"/>
      <c r="Q3918" s="234"/>
      <c r="R3918" s="235"/>
      <c r="S3918" s="232"/>
      <c r="T3918" s="234"/>
      <c r="U3918" s="234"/>
      <c r="V3918" s="235"/>
      <c r="W3918" s="232"/>
      <c r="X3918" s="232"/>
      <c r="Y3918" s="235"/>
      <c r="Z3918" s="232"/>
      <c r="AA3918" s="232"/>
      <c r="AB3918" s="232"/>
      <c r="AC3918" s="232"/>
    </row>
    <row r="3919" spans="2:29">
      <c r="B3919" s="66" t="e">
        <f>LEFT(VLOOKUP(K3919,'TCon08 al 2019-02-26'!$A$1:$H$68,6,0),6)</f>
        <v>#N/A</v>
      </c>
      <c r="C3919" s="66" t="e">
        <f t="shared" si="261"/>
        <v>#N/A</v>
      </c>
      <c r="D3919" s="66" t="e">
        <f>VLOOKUP(K3919,'TCon08 al 2019-02-26'!$A$1:$H$68,8,0)</f>
        <v>#N/A</v>
      </c>
      <c r="E3919" s="221">
        <f t="shared" si="262"/>
        <v>1900</v>
      </c>
      <c r="F3919" s="66">
        <f t="shared" si="265"/>
        <v>0</v>
      </c>
      <c r="G3919" s="10" t="str">
        <f t="shared" si="266"/>
        <v>19000</v>
      </c>
      <c r="H3919" s="232"/>
      <c r="I3919" s="232"/>
      <c r="J3919" s="232"/>
      <c r="K3919" s="232"/>
      <c r="L3919" s="232"/>
      <c r="M3919" s="233"/>
      <c r="N3919" s="266"/>
      <c r="O3919" s="266"/>
      <c r="P3919" s="266"/>
      <c r="Q3919" s="234"/>
      <c r="R3919" s="235"/>
      <c r="S3919" s="232"/>
      <c r="T3919" s="234"/>
      <c r="U3919" s="234"/>
      <c r="V3919" s="235"/>
      <c r="W3919" s="232"/>
      <c r="X3919" s="232"/>
      <c r="Y3919" s="235"/>
      <c r="Z3919" s="232"/>
      <c r="AA3919" s="232"/>
      <c r="AB3919" s="232"/>
      <c r="AC3919" s="232"/>
    </row>
    <row r="3920" spans="2:29">
      <c r="B3920" s="66" t="e">
        <f>LEFT(VLOOKUP(K3920,'TCon08 al 2019-02-26'!$A$1:$H$68,6,0),6)</f>
        <v>#N/A</v>
      </c>
      <c r="C3920" s="66" t="e">
        <f t="shared" si="261"/>
        <v>#N/A</v>
      </c>
      <c r="D3920" s="66" t="e">
        <f>VLOOKUP(K3920,'TCon08 al 2019-02-26'!$A$1:$H$68,8,0)</f>
        <v>#N/A</v>
      </c>
      <c r="E3920" s="221">
        <f t="shared" si="262"/>
        <v>1900</v>
      </c>
      <c r="F3920" s="66">
        <f t="shared" si="265"/>
        <v>0</v>
      </c>
      <c r="G3920" s="10" t="str">
        <f t="shared" si="266"/>
        <v>19000</v>
      </c>
      <c r="H3920" s="232"/>
      <c r="I3920" s="232"/>
      <c r="J3920" s="232"/>
      <c r="K3920" s="232"/>
      <c r="L3920" s="232"/>
      <c r="M3920" s="233"/>
      <c r="N3920" s="266"/>
      <c r="O3920" s="266"/>
      <c r="P3920" s="266"/>
      <c r="Q3920" s="234"/>
      <c r="R3920" s="235"/>
      <c r="S3920" s="232"/>
      <c r="T3920" s="234"/>
      <c r="U3920" s="234"/>
      <c r="V3920" s="235"/>
      <c r="W3920" s="232"/>
      <c r="X3920" s="232"/>
      <c r="Y3920" s="235"/>
      <c r="Z3920" s="232"/>
      <c r="AA3920" s="232"/>
      <c r="AB3920" s="232"/>
      <c r="AC3920" s="232"/>
    </row>
    <row r="3921" spans="2:29">
      <c r="B3921" s="66" t="e">
        <f>LEFT(VLOOKUP(K3921,'TCon08 al 2019-02-26'!$A$1:$H$68,6,0),6)</f>
        <v>#N/A</v>
      </c>
      <c r="C3921" s="66" t="e">
        <f t="shared" si="261"/>
        <v>#N/A</v>
      </c>
      <c r="D3921" s="66" t="e">
        <f>VLOOKUP(K3921,'TCon08 al 2019-02-26'!$A$1:$H$68,8,0)</f>
        <v>#N/A</v>
      </c>
      <c r="E3921" s="221">
        <f t="shared" si="262"/>
        <v>1900</v>
      </c>
      <c r="F3921" s="66">
        <f t="shared" si="265"/>
        <v>0</v>
      </c>
      <c r="G3921" s="10" t="str">
        <f t="shared" si="266"/>
        <v>19000</v>
      </c>
      <c r="H3921" s="232"/>
      <c r="I3921" s="232"/>
      <c r="J3921" s="232"/>
      <c r="K3921" s="232"/>
      <c r="L3921" s="232"/>
      <c r="M3921" s="233"/>
      <c r="N3921" s="266"/>
      <c r="O3921" s="266"/>
      <c r="P3921" s="266"/>
      <c r="Q3921" s="234"/>
      <c r="R3921" s="235"/>
      <c r="S3921" s="232"/>
      <c r="T3921" s="234"/>
      <c r="U3921" s="234"/>
      <c r="V3921" s="235"/>
      <c r="W3921" s="232"/>
      <c r="X3921" s="232"/>
      <c r="Y3921" s="235"/>
      <c r="Z3921" s="232"/>
      <c r="AA3921" s="232"/>
      <c r="AB3921" s="232"/>
      <c r="AC3921" s="232"/>
    </row>
    <row r="3922" spans="2:29">
      <c r="B3922" s="66" t="e">
        <f>LEFT(VLOOKUP(K3922,'TCon08 al 2019-02-26'!$A$1:$H$68,6,0),6)</f>
        <v>#N/A</v>
      </c>
      <c r="C3922" s="66" t="e">
        <f t="shared" si="261"/>
        <v>#N/A</v>
      </c>
      <c r="D3922" s="66" t="e">
        <f>VLOOKUP(K3922,'TCon08 al 2019-02-26'!$A$1:$H$68,8,0)</f>
        <v>#N/A</v>
      </c>
      <c r="E3922" s="221">
        <f t="shared" si="262"/>
        <v>1900</v>
      </c>
      <c r="F3922" s="66">
        <f t="shared" si="265"/>
        <v>0</v>
      </c>
      <c r="G3922" s="10" t="str">
        <f t="shared" si="266"/>
        <v>19000</v>
      </c>
      <c r="H3922" s="232"/>
      <c r="I3922" s="232"/>
      <c r="J3922" s="232"/>
      <c r="K3922" s="232"/>
      <c r="L3922" s="232"/>
      <c r="M3922" s="233"/>
      <c r="N3922" s="266"/>
      <c r="O3922" s="266"/>
      <c r="P3922" s="266"/>
      <c r="Q3922" s="234"/>
      <c r="R3922" s="235"/>
      <c r="S3922" s="232"/>
      <c r="T3922" s="234"/>
      <c r="U3922" s="234"/>
      <c r="V3922" s="235"/>
      <c r="W3922" s="232"/>
      <c r="X3922" s="232"/>
      <c r="Y3922" s="235"/>
      <c r="Z3922" s="232"/>
      <c r="AA3922" s="232"/>
      <c r="AB3922" s="232"/>
      <c r="AC3922" s="232"/>
    </row>
    <row r="3923" spans="2:29">
      <c r="B3923" s="66" t="e">
        <f>LEFT(VLOOKUP(K3923,'TCon08 al 2019-02-26'!$A$1:$H$68,6,0),6)</f>
        <v>#N/A</v>
      </c>
      <c r="C3923" s="66" t="e">
        <f t="shared" si="261"/>
        <v>#N/A</v>
      </c>
      <c r="D3923" s="66" t="e">
        <f>VLOOKUP(K3923,'TCon08 al 2019-02-26'!$A$1:$H$68,8,0)</f>
        <v>#N/A</v>
      </c>
      <c r="E3923" s="221">
        <f t="shared" si="262"/>
        <v>1900</v>
      </c>
      <c r="F3923" s="66">
        <f t="shared" si="265"/>
        <v>0</v>
      </c>
      <c r="G3923" s="10" t="str">
        <f t="shared" si="266"/>
        <v>19000</v>
      </c>
      <c r="H3923" s="232"/>
      <c r="I3923" s="232"/>
      <c r="J3923" s="232"/>
      <c r="K3923" s="232"/>
      <c r="L3923" s="232"/>
      <c r="M3923" s="233"/>
      <c r="N3923" s="266"/>
      <c r="O3923" s="266"/>
      <c r="P3923" s="266"/>
      <c r="Q3923" s="234"/>
      <c r="R3923" s="235"/>
      <c r="S3923" s="232"/>
      <c r="T3923" s="234"/>
      <c r="U3923" s="234"/>
      <c r="V3923" s="235"/>
      <c r="W3923" s="232"/>
      <c r="X3923" s="232"/>
      <c r="Y3923" s="235"/>
      <c r="Z3923" s="232"/>
      <c r="AA3923" s="232"/>
      <c r="AB3923" s="232"/>
      <c r="AC3923" s="232"/>
    </row>
    <row r="3924" spans="2:29">
      <c r="B3924" s="66" t="e">
        <f>LEFT(VLOOKUP(K3924,'TCon08 al 2019-02-26'!$A$1:$H$68,6,0),6)</f>
        <v>#N/A</v>
      </c>
      <c r="C3924" s="66" t="e">
        <f t="shared" si="261"/>
        <v>#N/A</v>
      </c>
      <c r="D3924" s="66" t="e">
        <f>VLOOKUP(K3924,'TCon08 al 2019-02-26'!$A$1:$H$68,8,0)</f>
        <v>#N/A</v>
      </c>
      <c r="E3924" s="221">
        <f t="shared" si="262"/>
        <v>1900</v>
      </c>
      <c r="F3924" s="66">
        <f t="shared" si="265"/>
        <v>0</v>
      </c>
      <c r="G3924" s="10" t="str">
        <f t="shared" si="266"/>
        <v>19000</v>
      </c>
      <c r="H3924" s="232"/>
      <c r="I3924" s="232"/>
      <c r="J3924" s="232"/>
      <c r="K3924" s="232"/>
      <c r="L3924" s="232"/>
      <c r="M3924" s="233"/>
      <c r="N3924" s="266"/>
      <c r="O3924" s="266"/>
      <c r="P3924" s="266"/>
      <c r="Q3924" s="234"/>
      <c r="R3924" s="235"/>
      <c r="S3924" s="232"/>
      <c r="T3924" s="234"/>
      <c r="U3924" s="234"/>
      <c r="V3924" s="235"/>
      <c r="W3924" s="232"/>
      <c r="X3924" s="232"/>
      <c r="Y3924" s="235"/>
      <c r="Z3924" s="232"/>
      <c r="AA3924" s="232"/>
      <c r="AB3924" s="232"/>
      <c r="AC3924" s="232"/>
    </row>
    <row r="3925" spans="2:29">
      <c r="B3925" s="66" t="e">
        <f>LEFT(VLOOKUP(K3925,'TCon08 al 2019-02-26'!$A$1:$H$68,6,0),6)</f>
        <v>#N/A</v>
      </c>
      <c r="C3925" s="66" t="e">
        <f t="shared" si="261"/>
        <v>#N/A</v>
      </c>
      <c r="D3925" s="66" t="e">
        <f>VLOOKUP(K3925,'TCon08 al 2019-02-26'!$A$1:$H$68,8,0)</f>
        <v>#N/A</v>
      </c>
      <c r="E3925" s="221">
        <f t="shared" si="262"/>
        <v>1900</v>
      </c>
      <c r="F3925" s="66">
        <f t="shared" si="265"/>
        <v>0</v>
      </c>
      <c r="G3925" s="10" t="str">
        <f t="shared" si="266"/>
        <v>19000</v>
      </c>
      <c r="H3925" s="232"/>
      <c r="I3925" s="232"/>
      <c r="J3925" s="232"/>
      <c r="K3925" s="232"/>
      <c r="L3925" s="232"/>
      <c r="M3925" s="233"/>
      <c r="N3925" s="266"/>
      <c r="O3925" s="266"/>
      <c r="P3925" s="266"/>
      <c r="Q3925" s="234"/>
      <c r="R3925" s="235"/>
      <c r="S3925" s="232"/>
      <c r="T3925" s="234"/>
      <c r="U3925" s="234"/>
      <c r="V3925" s="235"/>
      <c r="W3925" s="232"/>
      <c r="X3925" s="232"/>
      <c r="Y3925" s="235"/>
      <c r="Z3925" s="232"/>
      <c r="AA3925" s="232"/>
      <c r="AB3925" s="232"/>
      <c r="AC3925" s="232"/>
    </row>
    <row r="3926" spans="2:29">
      <c r="B3926" s="66" t="e">
        <f>LEFT(VLOOKUP(K3926,'TCon08 al 2019-02-26'!$A$1:$H$68,6,0),6)</f>
        <v>#N/A</v>
      </c>
      <c r="C3926" s="66" t="e">
        <f t="shared" ref="C3926:C3989" si="269">CONCATENATE(MID(B3926,1,1),".",MID(B3926,2,1),".",MID(B3926,3,2),".",MID(B3926,5,2))</f>
        <v>#N/A</v>
      </c>
      <c r="D3926" s="66" t="e">
        <f>VLOOKUP(K3926,'TCon08 al 2019-02-26'!$A$1:$H$68,8,0)</f>
        <v>#N/A</v>
      </c>
      <c r="E3926" s="221">
        <f t="shared" ref="E3926:E3989" si="270">YEAR(J3926)</f>
        <v>1900</v>
      </c>
      <c r="F3926" s="66">
        <f t="shared" si="265"/>
        <v>0</v>
      </c>
      <c r="G3926" s="10" t="str">
        <f t="shared" si="266"/>
        <v>19000</v>
      </c>
      <c r="H3926" s="232"/>
      <c r="I3926" s="232"/>
      <c r="J3926" s="232"/>
      <c r="K3926" s="232"/>
      <c r="L3926" s="232"/>
      <c r="M3926" s="233"/>
      <c r="N3926" s="266"/>
      <c r="O3926" s="266"/>
      <c r="P3926" s="266"/>
      <c r="Q3926" s="234"/>
      <c r="R3926" s="235"/>
      <c r="S3926" s="232"/>
      <c r="T3926" s="234"/>
      <c r="U3926" s="234"/>
      <c r="V3926" s="235"/>
      <c r="W3926" s="232"/>
      <c r="X3926" s="232"/>
      <c r="Y3926" s="235"/>
      <c r="Z3926" s="232"/>
      <c r="AA3926" s="232"/>
      <c r="AB3926" s="232"/>
      <c r="AC3926" s="232"/>
    </row>
    <row r="3927" spans="2:29">
      <c r="B3927" s="66" t="e">
        <f>LEFT(VLOOKUP(K3927,'TCon08 al 2019-02-26'!$A$1:$H$68,6,0),6)</f>
        <v>#N/A</v>
      </c>
      <c r="C3927" s="66" t="e">
        <f t="shared" si="269"/>
        <v>#N/A</v>
      </c>
      <c r="D3927" s="66" t="e">
        <f>VLOOKUP(K3927,'TCon08 al 2019-02-26'!$A$1:$H$68,8,0)</f>
        <v>#N/A</v>
      </c>
      <c r="E3927" s="221">
        <f t="shared" si="270"/>
        <v>1900</v>
      </c>
      <c r="F3927" s="66">
        <f t="shared" si="265"/>
        <v>0</v>
      </c>
      <c r="G3927" s="10" t="str">
        <f t="shared" si="266"/>
        <v>19000</v>
      </c>
      <c r="H3927" s="232"/>
      <c r="I3927" s="232"/>
      <c r="J3927" s="232"/>
      <c r="K3927" s="232"/>
      <c r="L3927" s="232"/>
      <c r="M3927" s="233"/>
      <c r="N3927" s="266"/>
      <c r="O3927" s="266"/>
      <c r="P3927" s="266"/>
      <c r="Q3927" s="234"/>
      <c r="R3927" s="235"/>
      <c r="S3927" s="232"/>
      <c r="T3927" s="234"/>
      <c r="U3927" s="234"/>
      <c r="V3927" s="235"/>
      <c r="W3927" s="232"/>
      <c r="X3927" s="232"/>
      <c r="Y3927" s="235"/>
      <c r="Z3927" s="232"/>
      <c r="AA3927" s="232"/>
      <c r="AB3927" s="232"/>
      <c r="AC3927" s="232"/>
    </row>
    <row r="3928" spans="2:29">
      <c r="B3928" s="66" t="e">
        <f>LEFT(VLOOKUP(K3928,'TCon08 al 2019-02-26'!$A$1:$H$68,6,0),6)</f>
        <v>#N/A</v>
      </c>
      <c r="C3928" s="66" t="e">
        <f t="shared" si="269"/>
        <v>#N/A</v>
      </c>
      <c r="D3928" s="66" t="e">
        <f>VLOOKUP(K3928,'TCon08 al 2019-02-26'!$A$1:$H$68,8,0)</f>
        <v>#N/A</v>
      </c>
      <c r="E3928" s="221">
        <f t="shared" si="270"/>
        <v>1900</v>
      </c>
      <c r="F3928" s="66">
        <f t="shared" si="265"/>
        <v>0</v>
      </c>
      <c r="G3928" s="10" t="str">
        <f t="shared" si="266"/>
        <v>19000</v>
      </c>
      <c r="H3928" s="232"/>
      <c r="I3928" s="232"/>
      <c r="J3928" s="232"/>
      <c r="K3928" s="232"/>
      <c r="L3928" s="232"/>
      <c r="M3928" s="233"/>
      <c r="N3928" s="266"/>
      <c r="O3928" s="266"/>
      <c r="P3928" s="266"/>
      <c r="Q3928" s="234"/>
      <c r="R3928" s="235"/>
      <c r="S3928" s="232"/>
      <c r="T3928" s="234"/>
      <c r="U3928" s="234"/>
      <c r="V3928" s="235"/>
      <c r="W3928" s="232"/>
      <c r="X3928" s="232"/>
      <c r="Y3928" s="235"/>
      <c r="Z3928" s="232"/>
      <c r="AA3928" s="232"/>
      <c r="AB3928" s="232"/>
      <c r="AC3928" s="232"/>
    </row>
    <row r="3929" spans="2:29">
      <c r="B3929" s="66" t="e">
        <f>LEFT(VLOOKUP(K3929,'TCon08 al 2019-02-26'!$A$1:$H$68,6,0),6)</f>
        <v>#N/A</v>
      </c>
      <c r="C3929" s="66" t="e">
        <f t="shared" si="269"/>
        <v>#N/A</v>
      </c>
      <c r="D3929" s="66" t="e">
        <f>VLOOKUP(K3929,'TCon08 al 2019-02-26'!$A$1:$H$68,8,0)</f>
        <v>#N/A</v>
      </c>
      <c r="E3929" s="221">
        <f t="shared" si="270"/>
        <v>1900</v>
      </c>
      <c r="F3929" s="66">
        <f t="shared" si="265"/>
        <v>0</v>
      </c>
      <c r="G3929" s="10" t="str">
        <f t="shared" si="266"/>
        <v>19000</v>
      </c>
      <c r="H3929" s="232"/>
      <c r="I3929" s="232"/>
      <c r="J3929" s="232"/>
      <c r="K3929" s="232"/>
      <c r="L3929" s="232"/>
      <c r="M3929" s="233"/>
      <c r="N3929" s="266"/>
      <c r="O3929" s="266"/>
      <c r="P3929" s="266"/>
      <c r="Q3929" s="234"/>
      <c r="R3929" s="235"/>
      <c r="S3929" s="232"/>
      <c r="T3929" s="234"/>
      <c r="U3929" s="234"/>
      <c r="V3929" s="235"/>
      <c r="W3929" s="232"/>
      <c r="X3929" s="232"/>
      <c r="Y3929" s="235"/>
      <c r="Z3929" s="232"/>
      <c r="AA3929" s="232"/>
      <c r="AB3929" s="232"/>
      <c r="AC3929" s="232"/>
    </row>
    <row r="3930" spans="2:29">
      <c r="B3930" s="66" t="e">
        <f>LEFT(VLOOKUP(K3930,'TCon08 al 2019-02-26'!$A$1:$H$68,6,0),6)</f>
        <v>#N/A</v>
      </c>
      <c r="C3930" s="66" t="e">
        <f t="shared" si="269"/>
        <v>#N/A</v>
      </c>
      <c r="D3930" s="66" t="e">
        <f>VLOOKUP(K3930,'TCon08 al 2019-02-26'!$A$1:$H$68,8,0)</f>
        <v>#N/A</v>
      </c>
      <c r="E3930" s="221">
        <f t="shared" si="270"/>
        <v>1900</v>
      </c>
      <c r="F3930" s="66">
        <f t="shared" si="265"/>
        <v>0</v>
      </c>
      <c r="G3930" s="10" t="str">
        <f t="shared" si="266"/>
        <v>19000</v>
      </c>
      <c r="H3930" s="232"/>
      <c r="I3930" s="232"/>
      <c r="J3930" s="232"/>
      <c r="K3930" s="232"/>
      <c r="L3930" s="232"/>
      <c r="M3930" s="233"/>
      <c r="N3930" s="266"/>
      <c r="O3930" s="266"/>
      <c r="P3930" s="266"/>
      <c r="Q3930" s="234"/>
      <c r="R3930" s="235"/>
      <c r="S3930" s="232"/>
      <c r="T3930" s="234"/>
      <c r="U3930" s="234"/>
      <c r="V3930" s="235"/>
      <c r="W3930" s="232"/>
      <c r="X3930" s="232"/>
      <c r="Y3930" s="235"/>
      <c r="Z3930" s="232"/>
      <c r="AA3930" s="232"/>
      <c r="AB3930" s="232"/>
      <c r="AC3930" s="232"/>
    </row>
    <row r="3931" spans="2:29">
      <c r="B3931" s="66" t="e">
        <f>LEFT(VLOOKUP(K3931,'TCon08 al 2019-02-26'!$A$1:$H$68,6,0),6)</f>
        <v>#N/A</v>
      </c>
      <c r="C3931" s="66" t="e">
        <f t="shared" si="269"/>
        <v>#N/A</v>
      </c>
      <c r="D3931" s="66" t="e">
        <f>VLOOKUP(K3931,'TCon08 al 2019-02-26'!$A$1:$H$68,8,0)</f>
        <v>#N/A</v>
      </c>
      <c r="E3931" s="221">
        <f t="shared" si="270"/>
        <v>1900</v>
      </c>
      <c r="F3931" s="66">
        <f t="shared" si="265"/>
        <v>0</v>
      </c>
      <c r="G3931" s="10" t="str">
        <f t="shared" si="266"/>
        <v>19000</v>
      </c>
      <c r="H3931" s="232"/>
      <c r="I3931" s="232"/>
      <c r="J3931" s="232"/>
      <c r="K3931" s="232"/>
      <c r="L3931" s="232"/>
      <c r="M3931" s="233"/>
      <c r="N3931" s="266"/>
      <c r="O3931" s="266"/>
      <c r="P3931" s="266"/>
      <c r="Q3931" s="234"/>
      <c r="R3931" s="235"/>
      <c r="S3931" s="232"/>
      <c r="T3931" s="234"/>
      <c r="U3931" s="234"/>
      <c r="V3931" s="235"/>
      <c r="W3931" s="232"/>
      <c r="X3931" s="232"/>
      <c r="Y3931" s="235"/>
      <c r="Z3931" s="232"/>
      <c r="AA3931" s="232"/>
      <c r="AB3931" s="232"/>
      <c r="AC3931" s="232"/>
    </row>
    <row r="3932" spans="2:29">
      <c r="B3932" s="66" t="e">
        <f>LEFT(VLOOKUP(K3932,'TCon08 al 2019-02-26'!$A$1:$H$68,6,0),6)</f>
        <v>#N/A</v>
      </c>
      <c r="C3932" s="66" t="e">
        <f t="shared" si="269"/>
        <v>#N/A</v>
      </c>
      <c r="D3932" s="66" t="e">
        <f>VLOOKUP(K3932,'TCon08 al 2019-02-26'!$A$1:$H$68,8,0)</f>
        <v>#N/A</v>
      </c>
      <c r="E3932" s="221">
        <f t="shared" si="270"/>
        <v>1900</v>
      </c>
      <c r="F3932" s="66">
        <f t="shared" si="265"/>
        <v>0</v>
      </c>
      <c r="G3932" s="10" t="str">
        <f t="shared" si="266"/>
        <v>19000</v>
      </c>
      <c r="H3932" s="232"/>
      <c r="I3932" s="232"/>
      <c r="J3932" s="232"/>
      <c r="K3932" s="232"/>
      <c r="L3932" s="232"/>
      <c r="M3932" s="233"/>
      <c r="N3932" s="266"/>
      <c r="O3932" s="266"/>
      <c r="P3932" s="266"/>
      <c r="Q3932" s="234"/>
      <c r="R3932" s="235"/>
      <c r="S3932" s="232"/>
      <c r="T3932" s="234"/>
      <c r="U3932" s="234"/>
      <c r="V3932" s="235"/>
      <c r="W3932" s="232"/>
      <c r="X3932" s="232"/>
      <c r="Y3932" s="235"/>
      <c r="Z3932" s="232"/>
      <c r="AA3932" s="232"/>
      <c r="AB3932" s="232"/>
      <c r="AC3932" s="232"/>
    </row>
    <row r="3933" spans="2:29">
      <c r="B3933" s="66" t="e">
        <f>LEFT(VLOOKUP(K3933,'TCon08 al 2019-02-26'!$A$1:$H$68,6,0),6)</f>
        <v>#N/A</v>
      </c>
      <c r="C3933" s="66" t="e">
        <f t="shared" si="269"/>
        <v>#N/A</v>
      </c>
      <c r="D3933" s="66" t="e">
        <f>VLOOKUP(K3933,'TCon08 al 2019-02-26'!$A$1:$H$68,8,0)</f>
        <v>#N/A</v>
      </c>
      <c r="E3933" s="221">
        <f t="shared" si="270"/>
        <v>1900</v>
      </c>
      <c r="F3933" s="66">
        <f t="shared" si="265"/>
        <v>0</v>
      </c>
      <c r="G3933" s="10" t="str">
        <f t="shared" si="266"/>
        <v>19000</v>
      </c>
      <c r="H3933" s="232"/>
      <c r="I3933" s="232"/>
      <c r="J3933" s="232"/>
      <c r="K3933" s="232"/>
      <c r="L3933" s="232"/>
      <c r="M3933" s="233"/>
      <c r="N3933" s="266"/>
      <c r="O3933" s="266"/>
      <c r="P3933" s="266"/>
      <c r="Q3933" s="234"/>
      <c r="R3933" s="235"/>
      <c r="S3933" s="232"/>
      <c r="T3933" s="234"/>
      <c r="U3933" s="234"/>
      <c r="V3933" s="235"/>
      <c r="W3933" s="232"/>
      <c r="X3933" s="232"/>
      <c r="Y3933" s="235"/>
      <c r="Z3933" s="232"/>
      <c r="AA3933" s="232"/>
      <c r="AB3933" s="232"/>
      <c r="AC3933" s="232"/>
    </row>
    <row r="3934" spans="2:29">
      <c r="B3934" s="66" t="e">
        <f>LEFT(VLOOKUP(K3934,'TCon08 al 2019-02-26'!$A$1:$H$68,6,0),6)</f>
        <v>#N/A</v>
      </c>
      <c r="C3934" s="66" t="e">
        <f t="shared" si="269"/>
        <v>#N/A</v>
      </c>
      <c r="D3934" s="66" t="e">
        <f>VLOOKUP(K3934,'TCon08 al 2019-02-26'!$A$1:$H$68,8,0)</f>
        <v>#N/A</v>
      </c>
      <c r="E3934" s="221">
        <f t="shared" si="270"/>
        <v>1900</v>
      </c>
      <c r="F3934" s="66">
        <f t="shared" si="265"/>
        <v>0</v>
      </c>
      <c r="G3934" s="10" t="str">
        <f t="shared" si="266"/>
        <v>19000</v>
      </c>
      <c r="H3934" s="232"/>
      <c r="I3934" s="232"/>
      <c r="J3934" s="232"/>
      <c r="K3934" s="232"/>
      <c r="L3934" s="232"/>
      <c r="M3934" s="233"/>
      <c r="N3934" s="266"/>
      <c r="O3934" s="266"/>
      <c r="P3934" s="266"/>
      <c r="Q3934" s="234"/>
      <c r="R3934" s="235"/>
      <c r="S3934" s="232"/>
      <c r="T3934" s="234"/>
      <c r="U3934" s="234"/>
      <c r="V3934" s="235"/>
      <c r="W3934" s="232"/>
      <c r="X3934" s="232"/>
      <c r="Y3934" s="235"/>
      <c r="Z3934" s="232"/>
      <c r="AA3934" s="232"/>
      <c r="AB3934" s="232"/>
      <c r="AC3934" s="232"/>
    </row>
    <row r="3935" spans="2:29">
      <c r="B3935" s="66" t="e">
        <f>LEFT(VLOOKUP(K3935,'TCon08 al 2019-02-26'!$A$1:$H$68,6,0),6)</f>
        <v>#N/A</v>
      </c>
      <c r="C3935" s="66" t="e">
        <f t="shared" si="269"/>
        <v>#N/A</v>
      </c>
      <c r="D3935" s="66" t="e">
        <f>VLOOKUP(K3935,'TCon08 al 2019-02-26'!$A$1:$H$68,8,0)</f>
        <v>#N/A</v>
      </c>
      <c r="E3935" s="221">
        <f t="shared" si="270"/>
        <v>1900</v>
      </c>
      <c r="F3935" s="66">
        <f t="shared" si="265"/>
        <v>0</v>
      </c>
      <c r="G3935" s="10" t="str">
        <f t="shared" si="266"/>
        <v>19000</v>
      </c>
      <c r="H3935" s="232"/>
      <c r="I3935" s="232"/>
      <c r="J3935" s="232"/>
      <c r="K3935" s="232"/>
      <c r="L3935" s="232"/>
      <c r="M3935" s="233"/>
      <c r="N3935" s="266"/>
      <c r="O3935" s="266"/>
      <c r="P3935" s="266"/>
      <c r="Q3935" s="234"/>
      <c r="R3935" s="235"/>
      <c r="S3935" s="232"/>
      <c r="T3935" s="234"/>
      <c r="U3935" s="234"/>
      <c r="V3935" s="235"/>
      <c r="W3935" s="232"/>
      <c r="X3935" s="232"/>
      <c r="Y3935" s="235"/>
      <c r="Z3935" s="232"/>
      <c r="AA3935" s="232"/>
      <c r="AB3935" s="232"/>
      <c r="AC3935" s="232"/>
    </row>
    <row r="3936" spans="2:29">
      <c r="B3936" s="66" t="e">
        <f>LEFT(VLOOKUP(K3936,'TCon08 al 2019-02-26'!$A$1:$H$68,6,0),6)</f>
        <v>#N/A</v>
      </c>
      <c r="C3936" s="66" t="e">
        <f t="shared" si="269"/>
        <v>#N/A</v>
      </c>
      <c r="D3936" s="66" t="e">
        <f>VLOOKUP(K3936,'TCon08 al 2019-02-26'!$A$1:$H$68,8,0)</f>
        <v>#N/A</v>
      </c>
      <c r="E3936" s="221">
        <f t="shared" si="270"/>
        <v>1900</v>
      </c>
      <c r="F3936" s="66">
        <f t="shared" si="265"/>
        <v>0</v>
      </c>
      <c r="G3936" s="10" t="str">
        <f t="shared" si="266"/>
        <v>19000</v>
      </c>
      <c r="H3936" s="232"/>
      <c r="I3936" s="232"/>
      <c r="J3936" s="232"/>
      <c r="K3936" s="232"/>
      <c r="L3936" s="232"/>
      <c r="M3936" s="233"/>
      <c r="N3936" s="266"/>
      <c r="O3936" s="266"/>
      <c r="P3936" s="266"/>
      <c r="Q3936" s="234"/>
      <c r="R3936" s="235"/>
      <c r="S3936" s="232"/>
      <c r="T3936" s="234"/>
      <c r="U3936" s="234"/>
      <c r="V3936" s="235"/>
      <c r="W3936" s="232"/>
      <c r="X3936" s="232"/>
      <c r="Y3936" s="235"/>
      <c r="Z3936" s="232"/>
      <c r="AA3936" s="232"/>
      <c r="AB3936" s="232"/>
      <c r="AC3936" s="232"/>
    </row>
    <row r="3937" spans="2:29">
      <c r="B3937" s="66" t="e">
        <f>LEFT(VLOOKUP(K3937,'TCon08 al 2019-02-26'!$A$1:$H$68,6,0),6)</f>
        <v>#N/A</v>
      </c>
      <c r="C3937" s="66" t="e">
        <f t="shared" si="269"/>
        <v>#N/A</v>
      </c>
      <c r="D3937" s="66" t="e">
        <f>VLOOKUP(K3937,'TCon08 al 2019-02-26'!$A$1:$H$68,8,0)</f>
        <v>#N/A</v>
      </c>
      <c r="E3937" s="221">
        <f t="shared" si="270"/>
        <v>1900</v>
      </c>
      <c r="F3937" s="66">
        <f t="shared" si="265"/>
        <v>0</v>
      </c>
      <c r="G3937" s="10" t="str">
        <f t="shared" si="266"/>
        <v>19000</v>
      </c>
      <c r="H3937" s="232"/>
      <c r="I3937" s="232"/>
      <c r="J3937" s="232"/>
      <c r="K3937" s="232"/>
      <c r="L3937" s="232"/>
      <c r="M3937" s="233"/>
      <c r="N3937" s="266"/>
      <c r="O3937" s="266"/>
      <c r="P3937" s="266"/>
      <c r="Q3937" s="234"/>
      <c r="R3937" s="235"/>
      <c r="S3937" s="232"/>
      <c r="T3937" s="234"/>
      <c r="U3937" s="234"/>
      <c r="V3937" s="235"/>
      <c r="W3937" s="232"/>
      <c r="X3937" s="232"/>
      <c r="Y3937" s="235"/>
      <c r="Z3937" s="232"/>
      <c r="AA3937" s="232"/>
      <c r="AB3937" s="232"/>
      <c r="AC3937" s="232"/>
    </row>
    <row r="3938" spans="2:29">
      <c r="B3938" s="66" t="e">
        <f>LEFT(VLOOKUP(K3938,'TCon08 al 2019-02-26'!$A$1:$H$68,6,0),6)</f>
        <v>#N/A</v>
      </c>
      <c r="C3938" s="66" t="e">
        <f t="shared" si="269"/>
        <v>#N/A</v>
      </c>
      <c r="D3938" s="66" t="e">
        <f>VLOOKUP(K3938,'TCon08 al 2019-02-26'!$A$1:$H$68,8,0)</f>
        <v>#N/A</v>
      </c>
      <c r="E3938" s="221">
        <f t="shared" si="270"/>
        <v>1900</v>
      </c>
      <c r="F3938" s="66">
        <f t="shared" si="265"/>
        <v>0</v>
      </c>
      <c r="G3938" s="10" t="str">
        <f t="shared" si="266"/>
        <v>19000</v>
      </c>
      <c r="H3938" s="232"/>
      <c r="I3938" s="232"/>
      <c r="J3938" s="232"/>
      <c r="K3938" s="232"/>
      <c r="L3938" s="232"/>
      <c r="M3938" s="233"/>
      <c r="N3938" s="266"/>
      <c r="O3938" s="266"/>
      <c r="P3938" s="266"/>
      <c r="Q3938" s="234"/>
      <c r="R3938" s="235"/>
      <c r="S3938" s="232"/>
      <c r="T3938" s="234"/>
      <c r="U3938" s="234"/>
      <c r="V3938" s="235"/>
      <c r="W3938" s="232"/>
      <c r="X3938" s="232"/>
      <c r="Y3938" s="235"/>
      <c r="Z3938" s="232"/>
      <c r="AA3938" s="232"/>
      <c r="AB3938" s="232"/>
      <c r="AC3938" s="232"/>
    </row>
    <row r="3939" spans="2:29">
      <c r="B3939" s="66" t="e">
        <f>LEFT(VLOOKUP(K3939,'TCon08 al 2019-02-26'!$A$1:$H$68,6,0),6)</f>
        <v>#N/A</v>
      </c>
      <c r="C3939" s="66" t="e">
        <f t="shared" si="269"/>
        <v>#N/A</v>
      </c>
      <c r="D3939" s="66" t="e">
        <f>VLOOKUP(K3939,'TCon08 al 2019-02-26'!$A$1:$H$68,8,0)</f>
        <v>#N/A</v>
      </c>
      <c r="E3939" s="221">
        <f t="shared" si="270"/>
        <v>1900</v>
      </c>
      <c r="F3939" s="66">
        <f t="shared" si="265"/>
        <v>0</v>
      </c>
      <c r="G3939" s="10" t="str">
        <f t="shared" si="266"/>
        <v>19000</v>
      </c>
      <c r="H3939" s="232"/>
      <c r="I3939" s="232"/>
      <c r="J3939" s="232"/>
      <c r="K3939" s="232"/>
      <c r="L3939" s="232"/>
      <c r="M3939" s="233"/>
      <c r="N3939" s="266"/>
      <c r="O3939" s="266"/>
      <c r="P3939" s="266"/>
      <c r="Q3939" s="234"/>
      <c r="R3939" s="235"/>
      <c r="S3939" s="232"/>
      <c r="T3939" s="234"/>
      <c r="U3939" s="234"/>
      <c r="V3939" s="235"/>
      <c r="W3939" s="232"/>
      <c r="X3939" s="232"/>
      <c r="Y3939" s="235"/>
      <c r="Z3939" s="232"/>
      <c r="AA3939" s="232"/>
      <c r="AB3939" s="232"/>
      <c r="AC3939" s="232"/>
    </row>
    <row r="3940" spans="2:29">
      <c r="B3940" s="66" t="e">
        <f>LEFT(VLOOKUP(K3940,'TCon08 al 2019-02-26'!$A$1:$H$68,6,0),6)</f>
        <v>#N/A</v>
      </c>
      <c r="C3940" s="66" t="e">
        <f t="shared" si="269"/>
        <v>#N/A</v>
      </c>
      <c r="D3940" s="66" t="e">
        <f>VLOOKUP(K3940,'TCon08 al 2019-02-26'!$A$1:$H$68,8,0)</f>
        <v>#N/A</v>
      </c>
      <c r="E3940" s="221">
        <f t="shared" si="270"/>
        <v>1900</v>
      </c>
      <c r="F3940" s="66">
        <f t="shared" si="265"/>
        <v>0</v>
      </c>
      <c r="G3940" s="10" t="str">
        <f t="shared" si="266"/>
        <v>19000</v>
      </c>
      <c r="H3940" s="232"/>
      <c r="I3940" s="232"/>
      <c r="J3940" s="232"/>
      <c r="K3940" s="232"/>
      <c r="L3940" s="232"/>
      <c r="M3940" s="233"/>
      <c r="N3940" s="266"/>
      <c r="O3940" s="266"/>
      <c r="P3940" s="266"/>
      <c r="Q3940" s="234"/>
      <c r="R3940" s="235"/>
      <c r="S3940" s="232"/>
      <c r="T3940" s="234"/>
      <c r="U3940" s="234"/>
      <c r="V3940" s="235"/>
      <c r="W3940" s="232"/>
      <c r="X3940" s="232"/>
      <c r="Y3940" s="235"/>
      <c r="Z3940" s="232"/>
      <c r="AA3940" s="232"/>
      <c r="AB3940" s="232"/>
      <c r="AC3940" s="232"/>
    </row>
    <row r="3941" spans="2:29">
      <c r="B3941" s="66" t="e">
        <f>LEFT(VLOOKUP(K3941,'TCon08 al 2019-02-26'!$A$1:$H$68,6,0),6)</f>
        <v>#N/A</v>
      </c>
      <c r="C3941" s="66" t="e">
        <f t="shared" si="269"/>
        <v>#N/A</v>
      </c>
      <c r="D3941" s="66" t="e">
        <f>VLOOKUP(K3941,'TCon08 al 2019-02-26'!$A$1:$H$68,8,0)</f>
        <v>#N/A</v>
      </c>
      <c r="E3941" s="221">
        <f t="shared" si="270"/>
        <v>1900</v>
      </c>
      <c r="F3941" s="66">
        <f t="shared" si="265"/>
        <v>0</v>
      </c>
      <c r="G3941" s="10" t="str">
        <f t="shared" si="266"/>
        <v>19000</v>
      </c>
      <c r="H3941" s="232"/>
      <c r="I3941" s="232"/>
      <c r="J3941" s="232"/>
      <c r="K3941" s="232"/>
      <c r="L3941" s="232"/>
      <c r="M3941" s="233"/>
      <c r="N3941" s="266"/>
      <c r="O3941" s="266"/>
      <c r="P3941" s="266"/>
      <c r="Q3941" s="234"/>
      <c r="R3941" s="235"/>
      <c r="S3941" s="232"/>
      <c r="T3941" s="234"/>
      <c r="U3941" s="234"/>
      <c r="V3941" s="235"/>
      <c r="W3941" s="232"/>
      <c r="X3941" s="232"/>
      <c r="Y3941" s="235"/>
      <c r="Z3941" s="232"/>
      <c r="AA3941" s="232"/>
      <c r="AB3941" s="232"/>
      <c r="AC3941" s="232"/>
    </row>
    <row r="3942" spans="2:29">
      <c r="B3942" s="66" t="e">
        <f>LEFT(VLOOKUP(K3942,'TCon08 al 2019-02-26'!$A$1:$H$68,6,0),6)</f>
        <v>#N/A</v>
      </c>
      <c r="C3942" s="66" t="e">
        <f t="shared" si="269"/>
        <v>#N/A</v>
      </c>
      <c r="D3942" s="66" t="e">
        <f>VLOOKUP(K3942,'TCon08 al 2019-02-26'!$A$1:$H$68,8,0)</f>
        <v>#N/A</v>
      </c>
      <c r="E3942" s="221">
        <f t="shared" si="270"/>
        <v>1900</v>
      </c>
      <c r="F3942" s="66">
        <f t="shared" si="265"/>
        <v>0</v>
      </c>
      <c r="G3942" s="10" t="str">
        <f t="shared" si="266"/>
        <v>19000</v>
      </c>
      <c r="H3942" s="232"/>
      <c r="I3942" s="232"/>
      <c r="J3942" s="232"/>
      <c r="K3942" s="232"/>
      <c r="L3942" s="232"/>
      <c r="M3942" s="233"/>
      <c r="N3942" s="266"/>
      <c r="O3942" s="266"/>
      <c r="P3942" s="266"/>
      <c r="Q3942" s="234"/>
      <c r="R3942" s="235"/>
      <c r="S3942" s="232"/>
      <c r="T3942" s="234"/>
      <c r="U3942" s="234"/>
      <c r="V3942" s="235"/>
      <c r="W3942" s="232"/>
      <c r="X3942" s="232"/>
      <c r="Y3942" s="235"/>
      <c r="Z3942" s="232"/>
      <c r="AA3942" s="232"/>
      <c r="AB3942" s="232"/>
      <c r="AC3942" s="232"/>
    </row>
    <row r="3943" spans="2:29">
      <c r="B3943" s="66" t="e">
        <f>LEFT(VLOOKUP(K3943,'TCon08 al 2019-02-26'!$A$1:$H$68,6,0),6)</f>
        <v>#N/A</v>
      </c>
      <c r="C3943" s="66" t="e">
        <f t="shared" si="269"/>
        <v>#N/A</v>
      </c>
      <c r="D3943" s="66" t="e">
        <f>VLOOKUP(K3943,'TCon08 al 2019-02-26'!$A$1:$H$68,8,0)</f>
        <v>#N/A</v>
      </c>
      <c r="E3943" s="221">
        <f t="shared" si="270"/>
        <v>1900</v>
      </c>
      <c r="F3943" s="66">
        <f t="shared" si="265"/>
        <v>0</v>
      </c>
      <c r="G3943" s="10" t="str">
        <f t="shared" si="266"/>
        <v>19000</v>
      </c>
      <c r="H3943" s="232"/>
      <c r="I3943" s="232"/>
      <c r="J3943" s="232"/>
      <c r="K3943" s="232"/>
      <c r="L3943" s="232"/>
      <c r="M3943" s="233"/>
      <c r="N3943" s="266"/>
      <c r="O3943" s="266"/>
      <c r="P3943" s="266"/>
      <c r="Q3943" s="234"/>
      <c r="R3943" s="235"/>
      <c r="S3943" s="232"/>
      <c r="T3943" s="234"/>
      <c r="U3943" s="234"/>
      <c r="V3943" s="235"/>
      <c r="W3943" s="232"/>
      <c r="X3943" s="232"/>
      <c r="Y3943" s="235"/>
      <c r="Z3943" s="232"/>
      <c r="AA3943" s="232"/>
      <c r="AB3943" s="232"/>
      <c r="AC3943" s="232"/>
    </row>
    <row r="3944" spans="2:29">
      <c r="B3944" s="66" t="e">
        <f>LEFT(VLOOKUP(K3944,'TCon08 al 2019-02-26'!$A$1:$H$68,6,0),6)</f>
        <v>#N/A</v>
      </c>
      <c r="C3944" s="66" t="e">
        <f t="shared" si="269"/>
        <v>#N/A</v>
      </c>
      <c r="D3944" s="66" t="e">
        <f>VLOOKUP(K3944,'TCon08 al 2019-02-26'!$A$1:$H$68,8,0)</f>
        <v>#N/A</v>
      </c>
      <c r="E3944" s="221">
        <f t="shared" si="270"/>
        <v>1900</v>
      </c>
      <c r="F3944" s="66">
        <f t="shared" si="265"/>
        <v>0</v>
      </c>
      <c r="G3944" s="10" t="str">
        <f t="shared" si="266"/>
        <v>19000</v>
      </c>
      <c r="H3944" s="232"/>
      <c r="I3944" s="232"/>
      <c r="J3944" s="232"/>
      <c r="K3944" s="232"/>
      <c r="L3944" s="232"/>
      <c r="M3944" s="233"/>
      <c r="N3944" s="266"/>
      <c r="O3944" s="266"/>
      <c r="P3944" s="266"/>
      <c r="Q3944" s="234"/>
      <c r="R3944" s="235"/>
      <c r="S3944" s="232"/>
      <c r="T3944" s="234"/>
      <c r="U3944" s="234"/>
      <c r="V3944" s="235"/>
      <c r="W3944" s="232"/>
      <c r="X3944" s="232"/>
      <c r="Y3944" s="235"/>
      <c r="Z3944" s="232"/>
      <c r="AA3944" s="232"/>
      <c r="AB3944" s="232"/>
      <c r="AC3944" s="232"/>
    </row>
    <row r="3945" spans="2:29">
      <c r="B3945" s="66" t="e">
        <f>LEFT(VLOOKUP(K3945,'TCon08 al 2019-02-26'!$A$1:$H$68,6,0),6)</f>
        <v>#N/A</v>
      </c>
      <c r="C3945" s="66" t="e">
        <f t="shared" si="269"/>
        <v>#N/A</v>
      </c>
      <c r="D3945" s="66" t="e">
        <f>VLOOKUP(K3945,'TCon08 al 2019-02-26'!$A$1:$H$68,8,0)</f>
        <v>#N/A</v>
      </c>
      <c r="E3945" s="221">
        <f t="shared" si="270"/>
        <v>1900</v>
      </c>
      <c r="F3945" s="66">
        <f t="shared" si="265"/>
        <v>0</v>
      </c>
      <c r="G3945" s="10" t="str">
        <f t="shared" si="266"/>
        <v>19000</v>
      </c>
      <c r="H3945" s="232"/>
      <c r="I3945" s="232"/>
      <c r="J3945" s="232"/>
      <c r="K3945" s="232"/>
      <c r="L3945" s="232"/>
      <c r="M3945" s="233"/>
      <c r="N3945" s="266"/>
      <c r="O3945" s="266"/>
      <c r="P3945" s="266"/>
      <c r="Q3945" s="234"/>
      <c r="R3945" s="235"/>
      <c r="S3945" s="232"/>
      <c r="T3945" s="234"/>
      <c r="U3945" s="234"/>
      <c r="V3945" s="235"/>
      <c r="W3945" s="232"/>
      <c r="X3945" s="232"/>
      <c r="Y3945" s="235"/>
      <c r="Z3945" s="232"/>
      <c r="AA3945" s="232"/>
      <c r="AB3945" s="232"/>
      <c r="AC3945" s="232"/>
    </row>
    <row r="3946" spans="2:29">
      <c r="B3946" s="66" t="e">
        <f>LEFT(VLOOKUP(K3946,'TCon08 al 2019-02-26'!$A$1:$H$68,6,0),6)</f>
        <v>#N/A</v>
      </c>
      <c r="C3946" s="66" t="e">
        <f t="shared" si="269"/>
        <v>#N/A</v>
      </c>
      <c r="D3946" s="66" t="e">
        <f>VLOOKUP(K3946,'TCon08 al 2019-02-26'!$A$1:$H$68,8,0)</f>
        <v>#N/A</v>
      </c>
      <c r="E3946" s="221">
        <f t="shared" si="270"/>
        <v>1900</v>
      </c>
      <c r="F3946" s="66">
        <f t="shared" si="265"/>
        <v>0</v>
      </c>
      <c r="G3946" s="10" t="str">
        <f t="shared" si="266"/>
        <v>19000</v>
      </c>
      <c r="H3946" s="232"/>
      <c r="I3946" s="232"/>
      <c r="J3946" s="232"/>
      <c r="K3946" s="232"/>
      <c r="L3946" s="232"/>
      <c r="M3946" s="233"/>
      <c r="N3946" s="266"/>
      <c r="O3946" s="266"/>
      <c r="P3946" s="266"/>
      <c r="Q3946" s="234"/>
      <c r="R3946" s="235"/>
      <c r="S3946" s="232"/>
      <c r="T3946" s="234"/>
      <c r="U3946" s="234"/>
      <c r="V3946" s="235"/>
      <c r="W3946" s="232"/>
      <c r="X3946" s="232"/>
      <c r="Y3946" s="235"/>
      <c r="Z3946" s="232"/>
      <c r="AA3946" s="232"/>
      <c r="AB3946" s="232"/>
      <c r="AC3946" s="232"/>
    </row>
    <row r="3947" spans="2:29">
      <c r="B3947" s="66" t="e">
        <f>LEFT(VLOOKUP(K3947,'TCon08 al 2019-02-26'!$A$1:$H$68,6,0),6)</f>
        <v>#N/A</v>
      </c>
      <c r="C3947" s="66" t="e">
        <f t="shared" si="269"/>
        <v>#N/A</v>
      </c>
      <c r="D3947" s="66" t="e">
        <f>VLOOKUP(K3947,'TCon08 al 2019-02-26'!$A$1:$H$68,8,0)</f>
        <v>#N/A</v>
      </c>
      <c r="E3947" s="221">
        <f t="shared" si="270"/>
        <v>1900</v>
      </c>
      <c r="F3947" s="66">
        <f t="shared" si="265"/>
        <v>0</v>
      </c>
      <c r="G3947" s="10" t="str">
        <f t="shared" si="266"/>
        <v>19000</v>
      </c>
      <c r="H3947" s="232"/>
      <c r="I3947" s="232"/>
      <c r="J3947" s="232"/>
      <c r="K3947" s="232"/>
      <c r="L3947" s="232"/>
      <c r="M3947" s="233"/>
      <c r="N3947" s="266"/>
      <c r="O3947" s="266"/>
      <c r="P3947" s="266"/>
      <c r="Q3947" s="234"/>
      <c r="R3947" s="235"/>
      <c r="S3947" s="232"/>
      <c r="T3947" s="234"/>
      <c r="U3947" s="234"/>
      <c r="V3947" s="235"/>
      <c r="W3947" s="232"/>
      <c r="X3947" s="232"/>
      <c r="Y3947" s="235"/>
      <c r="Z3947" s="232"/>
      <c r="AA3947" s="232"/>
      <c r="AB3947" s="232"/>
      <c r="AC3947" s="232"/>
    </row>
    <row r="3948" spans="2:29">
      <c r="B3948" s="66" t="e">
        <f>LEFT(VLOOKUP(K3948,'TCon08 al 2019-02-26'!$A$1:$H$68,6,0),6)</f>
        <v>#N/A</v>
      </c>
      <c r="C3948" s="66" t="e">
        <f t="shared" si="269"/>
        <v>#N/A</v>
      </c>
      <c r="D3948" s="66" t="e">
        <f>VLOOKUP(K3948,'TCon08 al 2019-02-26'!$A$1:$H$68,8,0)</f>
        <v>#N/A</v>
      </c>
      <c r="E3948" s="221">
        <f t="shared" si="270"/>
        <v>1900</v>
      </c>
      <c r="F3948" s="66">
        <f t="shared" si="265"/>
        <v>0</v>
      </c>
      <c r="G3948" s="10" t="str">
        <f t="shared" si="266"/>
        <v>19000</v>
      </c>
      <c r="H3948" s="232"/>
      <c r="I3948" s="232"/>
      <c r="J3948" s="232"/>
      <c r="K3948" s="232"/>
      <c r="L3948" s="232"/>
      <c r="M3948" s="233"/>
      <c r="N3948" s="266"/>
      <c r="O3948" s="266"/>
      <c r="P3948" s="266"/>
      <c r="Q3948" s="234"/>
      <c r="R3948" s="235"/>
      <c r="S3948" s="232"/>
      <c r="T3948" s="234"/>
      <c r="U3948" s="234"/>
      <c r="V3948" s="235"/>
      <c r="W3948" s="232"/>
      <c r="X3948" s="232"/>
      <c r="Y3948" s="235"/>
      <c r="Z3948" s="232"/>
      <c r="AA3948" s="232"/>
      <c r="AB3948" s="232"/>
      <c r="AC3948" s="232"/>
    </row>
    <row r="3949" spans="2:29">
      <c r="B3949" s="66" t="e">
        <f>LEFT(VLOOKUP(K3949,'TCon08 al 2019-02-26'!$A$1:$H$68,6,0),6)</f>
        <v>#N/A</v>
      </c>
      <c r="C3949" s="66" t="e">
        <f t="shared" si="269"/>
        <v>#N/A</v>
      </c>
      <c r="D3949" s="66" t="e">
        <f>VLOOKUP(K3949,'TCon08 al 2019-02-26'!$A$1:$H$68,8,0)</f>
        <v>#N/A</v>
      </c>
      <c r="E3949" s="221">
        <f t="shared" si="270"/>
        <v>1900</v>
      </c>
      <c r="F3949" s="66">
        <f t="shared" si="265"/>
        <v>0</v>
      </c>
      <c r="G3949" s="10" t="str">
        <f t="shared" si="266"/>
        <v>19000</v>
      </c>
      <c r="H3949" s="232"/>
      <c r="I3949" s="232"/>
      <c r="J3949" s="232"/>
      <c r="K3949" s="232"/>
      <c r="L3949" s="232"/>
      <c r="M3949" s="233"/>
      <c r="N3949" s="266"/>
      <c r="O3949" s="266"/>
      <c r="P3949" s="266"/>
      <c r="Q3949" s="234"/>
      <c r="R3949" s="235"/>
      <c r="S3949" s="232"/>
      <c r="T3949" s="234"/>
      <c r="U3949" s="234"/>
      <c r="V3949" s="235"/>
      <c r="W3949" s="232"/>
      <c r="X3949" s="232"/>
      <c r="Y3949" s="235"/>
      <c r="Z3949" s="232"/>
      <c r="AA3949" s="232"/>
      <c r="AB3949" s="232"/>
      <c r="AC3949" s="232"/>
    </row>
    <row r="3950" spans="2:29">
      <c r="B3950" s="66" t="e">
        <f>LEFT(VLOOKUP(K3950,'TCon08 al 2019-02-26'!$A$1:$H$68,6,0),6)</f>
        <v>#N/A</v>
      </c>
      <c r="C3950" s="66" t="e">
        <f t="shared" si="269"/>
        <v>#N/A</v>
      </c>
      <c r="D3950" s="66" t="e">
        <f>VLOOKUP(K3950,'TCon08 al 2019-02-26'!$A$1:$H$68,8,0)</f>
        <v>#N/A</v>
      </c>
      <c r="E3950" s="221">
        <f t="shared" si="270"/>
        <v>1900</v>
      </c>
      <c r="F3950" s="66">
        <f t="shared" si="265"/>
        <v>0</v>
      </c>
      <c r="G3950" s="10" t="str">
        <f t="shared" si="266"/>
        <v>19000</v>
      </c>
      <c r="H3950" s="232"/>
      <c r="I3950" s="232"/>
      <c r="J3950" s="232"/>
      <c r="K3950" s="232"/>
      <c r="L3950" s="232"/>
      <c r="M3950" s="233"/>
      <c r="N3950" s="266"/>
      <c r="O3950" s="266"/>
      <c r="P3950" s="266"/>
      <c r="Q3950" s="234"/>
      <c r="R3950" s="235"/>
      <c r="S3950" s="232"/>
      <c r="T3950" s="234"/>
      <c r="U3950" s="234"/>
      <c r="V3950" s="235"/>
      <c r="W3950" s="232"/>
      <c r="X3950" s="232"/>
      <c r="Y3950" s="235"/>
      <c r="Z3950" s="232"/>
      <c r="AA3950" s="232"/>
      <c r="AB3950" s="232"/>
      <c r="AC3950" s="232"/>
    </row>
    <row r="3951" spans="2:29">
      <c r="B3951" s="66" t="e">
        <f>LEFT(VLOOKUP(K3951,'TCon08 al 2019-02-26'!$A$1:$H$68,6,0),6)</f>
        <v>#N/A</v>
      </c>
      <c r="C3951" s="66" t="e">
        <f t="shared" si="269"/>
        <v>#N/A</v>
      </c>
      <c r="D3951" s="66" t="e">
        <f>VLOOKUP(K3951,'TCon08 al 2019-02-26'!$A$1:$H$68,8,0)</f>
        <v>#N/A</v>
      </c>
      <c r="E3951" s="221">
        <f t="shared" si="270"/>
        <v>1900</v>
      </c>
      <c r="F3951" s="66">
        <f t="shared" si="265"/>
        <v>0</v>
      </c>
      <c r="G3951" s="10" t="str">
        <f t="shared" si="266"/>
        <v>19000</v>
      </c>
      <c r="H3951" s="232"/>
      <c r="I3951" s="232"/>
      <c r="J3951" s="232"/>
      <c r="K3951" s="232"/>
      <c r="L3951" s="232"/>
      <c r="M3951" s="233"/>
      <c r="N3951" s="266"/>
      <c r="O3951" s="266"/>
      <c r="P3951" s="266"/>
      <c r="Q3951" s="234"/>
      <c r="R3951" s="235"/>
      <c r="S3951" s="232"/>
      <c r="T3951" s="234"/>
      <c r="U3951" s="234"/>
      <c r="V3951" s="235"/>
      <c r="W3951" s="232"/>
      <c r="X3951" s="232"/>
      <c r="Y3951" s="235"/>
      <c r="Z3951" s="232"/>
      <c r="AA3951" s="232"/>
      <c r="AB3951" s="232"/>
      <c r="AC3951" s="232"/>
    </row>
    <row r="3952" spans="2:29">
      <c r="B3952" s="66" t="e">
        <f>LEFT(VLOOKUP(K3952,'TCon08 al 2019-02-26'!$A$1:$H$68,6,0),6)</f>
        <v>#N/A</v>
      </c>
      <c r="C3952" s="66" t="e">
        <f t="shared" si="269"/>
        <v>#N/A</v>
      </c>
      <c r="D3952" s="66" t="e">
        <f>VLOOKUP(K3952,'TCon08 al 2019-02-26'!$A$1:$H$68,8,0)</f>
        <v>#N/A</v>
      </c>
      <c r="E3952" s="221">
        <f t="shared" si="270"/>
        <v>1900</v>
      </c>
      <c r="F3952" s="66">
        <f t="shared" si="265"/>
        <v>0</v>
      </c>
      <c r="G3952" s="10" t="str">
        <f t="shared" si="266"/>
        <v>19000</v>
      </c>
      <c r="H3952" s="232"/>
      <c r="I3952" s="232"/>
      <c r="J3952" s="232"/>
      <c r="K3952" s="232"/>
      <c r="L3952" s="232"/>
      <c r="M3952" s="233"/>
      <c r="N3952" s="266"/>
      <c r="O3952" s="266"/>
      <c r="P3952" s="266"/>
      <c r="Q3952" s="234"/>
      <c r="R3952" s="235"/>
      <c r="S3952" s="232"/>
      <c r="T3952" s="234"/>
      <c r="U3952" s="234"/>
      <c r="V3952" s="235"/>
      <c r="W3952" s="232"/>
      <c r="X3952" s="232"/>
      <c r="Y3952" s="235"/>
      <c r="Z3952" s="232"/>
      <c r="AA3952" s="232"/>
      <c r="AB3952" s="232"/>
      <c r="AC3952" s="232"/>
    </row>
    <row r="3953" spans="2:29">
      <c r="B3953" s="66" t="e">
        <f>LEFT(VLOOKUP(K3953,'TCon08 al 2019-02-26'!$A$1:$H$68,6,0),6)</f>
        <v>#N/A</v>
      </c>
      <c r="C3953" s="66" t="e">
        <f t="shared" si="269"/>
        <v>#N/A</v>
      </c>
      <c r="D3953" s="66" t="e">
        <f>VLOOKUP(K3953,'TCon08 al 2019-02-26'!$A$1:$H$68,8,0)</f>
        <v>#N/A</v>
      </c>
      <c r="E3953" s="221">
        <f t="shared" si="270"/>
        <v>1900</v>
      </c>
      <c r="F3953" s="66">
        <f t="shared" si="265"/>
        <v>0</v>
      </c>
      <c r="G3953" s="10" t="str">
        <f t="shared" si="266"/>
        <v>19000</v>
      </c>
      <c r="H3953" s="232"/>
      <c r="I3953" s="232"/>
      <c r="J3953" s="232"/>
      <c r="K3953" s="232"/>
      <c r="L3953" s="232"/>
      <c r="M3953" s="233"/>
      <c r="N3953" s="266"/>
      <c r="O3953" s="266"/>
      <c r="P3953" s="266"/>
      <c r="Q3953" s="234"/>
      <c r="R3953" s="235"/>
      <c r="S3953" s="232"/>
      <c r="T3953" s="234"/>
      <c r="U3953" s="234"/>
      <c r="V3953" s="235"/>
      <c r="W3953" s="232"/>
      <c r="X3953" s="232"/>
      <c r="Y3953" s="235"/>
      <c r="Z3953" s="232"/>
      <c r="AA3953" s="232"/>
      <c r="AB3953" s="232"/>
      <c r="AC3953" s="232"/>
    </row>
    <row r="3954" spans="2:29">
      <c r="B3954" s="66" t="e">
        <f>LEFT(VLOOKUP(K3954,'TCon08 al 2019-02-26'!$A$1:$H$68,6,0),6)</f>
        <v>#N/A</v>
      </c>
      <c r="C3954" s="66" t="e">
        <f t="shared" si="269"/>
        <v>#N/A</v>
      </c>
      <c r="D3954" s="66" t="e">
        <f>VLOOKUP(K3954,'TCon08 al 2019-02-26'!$A$1:$H$68,8,0)</f>
        <v>#N/A</v>
      </c>
      <c r="E3954" s="221">
        <f t="shared" si="270"/>
        <v>1900</v>
      </c>
      <c r="F3954" s="66">
        <f t="shared" si="265"/>
        <v>0</v>
      </c>
      <c r="G3954" s="10" t="str">
        <f t="shared" si="266"/>
        <v>19000</v>
      </c>
      <c r="H3954" s="232"/>
      <c r="I3954" s="232"/>
      <c r="J3954" s="232"/>
      <c r="K3954" s="232"/>
      <c r="L3954" s="232"/>
      <c r="M3954" s="233"/>
      <c r="N3954" s="266"/>
      <c r="O3954" s="266"/>
      <c r="P3954" s="266"/>
      <c r="Q3954" s="234"/>
      <c r="R3954" s="235"/>
      <c r="S3954" s="232"/>
      <c r="T3954" s="234"/>
      <c r="U3954" s="234"/>
      <c r="V3954" s="235"/>
      <c r="W3954" s="232"/>
      <c r="X3954" s="232"/>
      <c r="Y3954" s="235"/>
      <c r="Z3954" s="232"/>
      <c r="AA3954" s="232"/>
      <c r="AB3954" s="232"/>
      <c r="AC3954" s="232"/>
    </row>
    <row r="3955" spans="2:29">
      <c r="B3955" s="66" t="e">
        <f>LEFT(VLOOKUP(K3955,'TCon08 al 2019-02-26'!$A$1:$H$68,6,0),6)</f>
        <v>#N/A</v>
      </c>
      <c r="C3955" s="66" t="e">
        <f t="shared" si="269"/>
        <v>#N/A</v>
      </c>
      <c r="D3955" s="66" t="e">
        <f>VLOOKUP(K3955,'TCon08 al 2019-02-26'!$A$1:$H$68,8,0)</f>
        <v>#N/A</v>
      </c>
      <c r="E3955" s="221">
        <f t="shared" si="270"/>
        <v>1900</v>
      </c>
      <c r="F3955" s="66">
        <f t="shared" si="265"/>
        <v>0</v>
      </c>
      <c r="G3955" s="10" t="str">
        <f t="shared" si="266"/>
        <v>19000</v>
      </c>
      <c r="H3955" s="232"/>
      <c r="I3955" s="232"/>
      <c r="J3955" s="232"/>
      <c r="K3955" s="232"/>
      <c r="L3955" s="232"/>
      <c r="M3955" s="233"/>
      <c r="N3955" s="266"/>
      <c r="O3955" s="266"/>
      <c r="P3955" s="266"/>
      <c r="Q3955" s="234"/>
      <c r="R3955" s="235"/>
      <c r="S3955" s="232"/>
      <c r="T3955" s="234"/>
      <c r="U3955" s="234"/>
      <c r="V3955" s="235"/>
      <c r="W3955" s="232"/>
      <c r="X3955" s="232"/>
      <c r="Y3955" s="235"/>
      <c r="Z3955" s="232"/>
      <c r="AA3955" s="232"/>
      <c r="AB3955" s="232"/>
      <c r="AC3955" s="232"/>
    </row>
    <row r="3956" spans="2:29">
      <c r="B3956" s="66" t="e">
        <f>LEFT(VLOOKUP(K3956,'TCon08 al 2019-02-26'!$A$1:$H$68,6,0),6)</f>
        <v>#N/A</v>
      </c>
      <c r="C3956" s="66" t="e">
        <f t="shared" si="269"/>
        <v>#N/A</v>
      </c>
      <c r="D3956" s="66" t="e">
        <f>VLOOKUP(K3956,'TCon08 al 2019-02-26'!$A$1:$H$68,8,0)</f>
        <v>#N/A</v>
      </c>
      <c r="E3956" s="221">
        <f t="shared" si="270"/>
        <v>1900</v>
      </c>
      <c r="F3956" s="66">
        <f t="shared" si="265"/>
        <v>0</v>
      </c>
      <c r="G3956" s="10" t="str">
        <f t="shared" si="266"/>
        <v>19000</v>
      </c>
      <c r="H3956" s="232"/>
      <c r="I3956" s="232"/>
      <c r="J3956" s="232"/>
      <c r="K3956" s="232"/>
      <c r="L3956" s="232"/>
      <c r="M3956" s="233"/>
      <c r="N3956" s="266"/>
      <c r="O3956" s="266"/>
      <c r="P3956" s="266"/>
      <c r="Q3956" s="234"/>
      <c r="R3956" s="235"/>
      <c r="S3956" s="232"/>
      <c r="T3956" s="234"/>
      <c r="U3956" s="234"/>
      <c r="V3956" s="235"/>
      <c r="W3956" s="232"/>
      <c r="X3956" s="232"/>
      <c r="Y3956" s="235"/>
      <c r="Z3956" s="232"/>
      <c r="AA3956" s="232"/>
      <c r="AB3956" s="232"/>
      <c r="AC3956" s="232"/>
    </row>
    <row r="3957" spans="2:29">
      <c r="B3957" s="66" t="e">
        <f>LEFT(VLOOKUP(K3957,'TCon08 al 2019-02-26'!$A$1:$H$68,6,0),6)</f>
        <v>#N/A</v>
      </c>
      <c r="C3957" s="66" t="e">
        <f t="shared" si="269"/>
        <v>#N/A</v>
      </c>
      <c r="D3957" s="66" t="e">
        <f>VLOOKUP(K3957,'TCon08 al 2019-02-26'!$A$1:$H$68,8,0)</f>
        <v>#N/A</v>
      </c>
      <c r="E3957" s="221">
        <f t="shared" si="270"/>
        <v>1900</v>
      </c>
      <c r="F3957" s="66">
        <f t="shared" si="265"/>
        <v>0</v>
      </c>
      <c r="G3957" s="10" t="str">
        <f t="shared" si="266"/>
        <v>19000</v>
      </c>
      <c r="H3957" s="232"/>
      <c r="I3957" s="232"/>
      <c r="J3957" s="232"/>
      <c r="K3957" s="232"/>
      <c r="L3957" s="232"/>
      <c r="M3957" s="233"/>
      <c r="N3957" s="266"/>
      <c r="O3957" s="266"/>
      <c r="P3957" s="266"/>
      <c r="Q3957" s="234"/>
      <c r="R3957" s="235"/>
      <c r="S3957" s="232"/>
      <c r="T3957" s="234"/>
      <c r="U3957" s="234"/>
      <c r="V3957" s="235"/>
      <c r="W3957" s="232"/>
      <c r="X3957" s="232"/>
      <c r="Y3957" s="235"/>
      <c r="Z3957" s="232"/>
      <c r="AA3957" s="232"/>
      <c r="AB3957" s="232"/>
      <c r="AC3957" s="232"/>
    </row>
    <row r="3958" spans="2:29">
      <c r="B3958" s="66" t="e">
        <f>LEFT(VLOOKUP(K3958,'TCon08 al 2019-02-26'!$A$1:$H$68,6,0),6)</f>
        <v>#N/A</v>
      </c>
      <c r="C3958" s="66" t="e">
        <f t="shared" si="269"/>
        <v>#N/A</v>
      </c>
      <c r="D3958" s="66" t="e">
        <f>VLOOKUP(K3958,'TCon08 al 2019-02-26'!$A$1:$H$68,8,0)</f>
        <v>#N/A</v>
      </c>
      <c r="E3958" s="221">
        <f t="shared" si="270"/>
        <v>1900</v>
      </c>
      <c r="F3958" s="66">
        <f t="shared" si="265"/>
        <v>0</v>
      </c>
      <c r="G3958" s="10" t="str">
        <f t="shared" si="266"/>
        <v>19000</v>
      </c>
      <c r="H3958" s="232"/>
      <c r="I3958" s="232"/>
      <c r="J3958" s="232"/>
      <c r="K3958" s="232"/>
      <c r="L3958" s="232"/>
      <c r="M3958" s="233"/>
      <c r="N3958" s="266"/>
      <c r="O3958" s="266"/>
      <c r="P3958" s="266"/>
      <c r="Q3958" s="234"/>
      <c r="R3958" s="235"/>
      <c r="S3958" s="232"/>
      <c r="T3958" s="234"/>
      <c r="U3958" s="234"/>
      <c r="V3958" s="235"/>
      <c r="W3958" s="232"/>
      <c r="X3958" s="232"/>
      <c r="Y3958" s="235"/>
      <c r="Z3958" s="232"/>
      <c r="AA3958" s="232"/>
      <c r="AB3958" s="232"/>
      <c r="AC3958" s="232"/>
    </row>
    <row r="3959" spans="2:29">
      <c r="B3959" s="66" t="e">
        <f>LEFT(VLOOKUP(K3959,'TCon08 al 2019-02-26'!$A$1:$H$68,6,0),6)</f>
        <v>#N/A</v>
      </c>
      <c r="C3959" s="66" t="e">
        <f t="shared" si="269"/>
        <v>#N/A</v>
      </c>
      <c r="D3959" s="66" t="e">
        <f>VLOOKUP(K3959,'TCon08 al 2019-02-26'!$A$1:$H$68,8,0)</f>
        <v>#N/A</v>
      </c>
      <c r="E3959" s="221">
        <f t="shared" si="270"/>
        <v>1900</v>
      </c>
      <c r="F3959" s="66">
        <f t="shared" si="265"/>
        <v>0</v>
      </c>
      <c r="G3959" s="10" t="str">
        <f t="shared" si="266"/>
        <v>19000</v>
      </c>
      <c r="H3959" s="232"/>
      <c r="I3959" s="232"/>
      <c r="J3959" s="232"/>
      <c r="K3959" s="232"/>
      <c r="L3959" s="232"/>
      <c r="M3959" s="233"/>
      <c r="N3959" s="266"/>
      <c r="O3959" s="266"/>
      <c r="P3959" s="266"/>
      <c r="Q3959" s="234"/>
      <c r="R3959" s="235"/>
      <c r="S3959" s="232"/>
      <c r="T3959" s="234"/>
      <c r="U3959" s="234"/>
      <c r="V3959" s="235"/>
      <c r="W3959" s="232"/>
      <c r="X3959" s="232"/>
      <c r="Y3959" s="235"/>
      <c r="Z3959" s="232"/>
      <c r="AA3959" s="232"/>
      <c r="AB3959" s="232"/>
      <c r="AC3959" s="232"/>
    </row>
    <row r="3960" spans="2:29">
      <c r="B3960" s="66" t="e">
        <f>LEFT(VLOOKUP(K3960,'TCon08 al 2019-02-26'!$A$1:$H$68,6,0),6)</f>
        <v>#N/A</v>
      </c>
      <c r="C3960" s="66" t="e">
        <f t="shared" si="269"/>
        <v>#N/A</v>
      </c>
      <c r="D3960" s="66" t="e">
        <f>VLOOKUP(K3960,'TCon08 al 2019-02-26'!$A$1:$H$68,8,0)</f>
        <v>#N/A</v>
      </c>
      <c r="E3960" s="221">
        <f t="shared" si="270"/>
        <v>1900</v>
      </c>
      <c r="F3960" s="66">
        <f t="shared" si="265"/>
        <v>0</v>
      </c>
      <c r="G3960" s="10" t="str">
        <f t="shared" si="266"/>
        <v>19000</v>
      </c>
      <c r="H3960" s="232"/>
      <c r="I3960" s="232"/>
      <c r="J3960" s="232"/>
      <c r="K3960" s="232"/>
      <c r="L3960" s="232"/>
      <c r="M3960" s="233"/>
      <c r="N3960" s="266"/>
      <c r="O3960" s="266"/>
      <c r="P3960" s="266"/>
      <c r="Q3960" s="234"/>
      <c r="R3960" s="235"/>
      <c r="S3960" s="232"/>
      <c r="T3960" s="234"/>
      <c r="U3960" s="234"/>
      <c r="V3960" s="235"/>
      <c r="W3960" s="232"/>
      <c r="X3960" s="232"/>
      <c r="Y3960" s="235"/>
      <c r="Z3960" s="232"/>
      <c r="AA3960" s="232"/>
      <c r="AB3960" s="232"/>
      <c r="AC3960" s="232"/>
    </row>
    <row r="3961" spans="2:29">
      <c r="B3961" s="66" t="e">
        <f>LEFT(VLOOKUP(K3961,'TCon08 al 2019-02-26'!$A$1:$H$68,6,0),6)</f>
        <v>#N/A</v>
      </c>
      <c r="C3961" s="66" t="e">
        <f t="shared" si="269"/>
        <v>#N/A</v>
      </c>
      <c r="D3961" s="66" t="e">
        <f>VLOOKUP(K3961,'TCon08 al 2019-02-26'!$A$1:$H$68,8,0)</f>
        <v>#N/A</v>
      </c>
      <c r="E3961" s="221">
        <f t="shared" si="270"/>
        <v>1900</v>
      </c>
      <c r="F3961" s="66">
        <f t="shared" si="265"/>
        <v>0</v>
      </c>
      <c r="G3961" s="10" t="str">
        <f t="shared" si="266"/>
        <v>19000</v>
      </c>
      <c r="H3961" s="232"/>
      <c r="I3961" s="232"/>
      <c r="J3961" s="232"/>
      <c r="K3961" s="232"/>
      <c r="L3961" s="232"/>
      <c r="M3961" s="233"/>
      <c r="N3961" s="266"/>
      <c r="O3961" s="266"/>
      <c r="P3961" s="266"/>
      <c r="Q3961" s="234"/>
      <c r="R3961" s="235"/>
      <c r="S3961" s="232"/>
      <c r="T3961" s="234"/>
      <c r="U3961" s="234"/>
      <c r="V3961" s="235"/>
      <c r="W3961" s="232"/>
      <c r="X3961" s="232"/>
      <c r="Y3961" s="235"/>
      <c r="Z3961" s="232"/>
      <c r="AA3961" s="232"/>
      <c r="AB3961" s="232"/>
      <c r="AC3961" s="232"/>
    </row>
    <row r="3962" spans="2:29">
      <c r="B3962" s="66" t="e">
        <f>LEFT(VLOOKUP(K3962,'TCon08 al 2019-02-26'!$A$1:$H$68,6,0),6)</f>
        <v>#N/A</v>
      </c>
      <c r="C3962" s="66" t="e">
        <f t="shared" si="269"/>
        <v>#N/A</v>
      </c>
      <c r="D3962" s="66" t="e">
        <f>VLOOKUP(K3962,'TCon08 al 2019-02-26'!$A$1:$H$68,8,0)</f>
        <v>#N/A</v>
      </c>
      <c r="E3962" s="221">
        <f t="shared" si="270"/>
        <v>1900</v>
      </c>
      <c r="F3962" s="66">
        <f t="shared" si="265"/>
        <v>0</v>
      </c>
      <c r="G3962" s="10" t="str">
        <f t="shared" si="266"/>
        <v>19000</v>
      </c>
      <c r="H3962" s="232"/>
      <c r="I3962" s="232"/>
      <c r="J3962" s="232"/>
      <c r="K3962" s="232"/>
      <c r="L3962" s="232"/>
      <c r="M3962" s="233"/>
      <c r="N3962" s="266"/>
      <c r="O3962" s="266"/>
      <c r="P3962" s="266"/>
      <c r="Q3962" s="234"/>
      <c r="R3962" s="235"/>
      <c r="S3962" s="232"/>
      <c r="T3962" s="234"/>
      <c r="U3962" s="234"/>
      <c r="V3962" s="235"/>
      <c r="W3962" s="232"/>
      <c r="X3962" s="232"/>
      <c r="Y3962" s="235"/>
      <c r="Z3962" s="232"/>
      <c r="AA3962" s="232"/>
      <c r="AB3962" s="232"/>
      <c r="AC3962" s="232"/>
    </row>
    <row r="3963" spans="2:29">
      <c r="B3963" s="66" t="e">
        <f>LEFT(VLOOKUP(K3963,'TCon08 al 2019-02-26'!$A$1:$H$68,6,0),6)</f>
        <v>#N/A</v>
      </c>
      <c r="C3963" s="66" t="e">
        <f t="shared" si="269"/>
        <v>#N/A</v>
      </c>
      <c r="D3963" s="66" t="e">
        <f>VLOOKUP(K3963,'TCon08 al 2019-02-26'!$A$1:$H$68,8,0)</f>
        <v>#N/A</v>
      </c>
      <c r="E3963" s="221">
        <f t="shared" si="270"/>
        <v>1900</v>
      </c>
      <c r="F3963" s="66">
        <f t="shared" si="265"/>
        <v>0</v>
      </c>
      <c r="G3963" s="10" t="str">
        <f t="shared" si="266"/>
        <v>19000</v>
      </c>
      <c r="H3963" s="232"/>
      <c r="I3963" s="232"/>
      <c r="J3963" s="232"/>
      <c r="K3963" s="232"/>
      <c r="L3963" s="232"/>
      <c r="M3963" s="233"/>
      <c r="N3963" s="266"/>
      <c r="O3963" s="266"/>
      <c r="P3963" s="266"/>
      <c r="Q3963" s="234"/>
      <c r="R3963" s="235"/>
      <c r="S3963" s="232"/>
      <c r="T3963" s="234"/>
      <c r="U3963" s="234"/>
      <c r="V3963" s="235"/>
      <c r="W3963" s="232"/>
      <c r="X3963" s="232"/>
      <c r="Y3963" s="235"/>
      <c r="Z3963" s="232"/>
      <c r="AA3963" s="232"/>
      <c r="AB3963" s="232"/>
      <c r="AC3963" s="232"/>
    </row>
    <row r="3964" spans="2:29">
      <c r="B3964" s="66" t="e">
        <f>LEFT(VLOOKUP(K3964,'TCon08 al 2019-02-26'!$A$1:$H$68,6,0),6)</f>
        <v>#N/A</v>
      </c>
      <c r="C3964" s="66" t="e">
        <f t="shared" si="269"/>
        <v>#N/A</v>
      </c>
      <c r="D3964" s="66" t="e">
        <f>VLOOKUP(K3964,'TCon08 al 2019-02-26'!$A$1:$H$68,8,0)</f>
        <v>#N/A</v>
      </c>
      <c r="E3964" s="221">
        <f t="shared" si="270"/>
        <v>1900</v>
      </c>
      <c r="F3964" s="66">
        <f t="shared" si="265"/>
        <v>0</v>
      </c>
      <c r="G3964" s="10" t="str">
        <f t="shared" si="266"/>
        <v>19000</v>
      </c>
      <c r="H3964" s="232"/>
      <c r="I3964" s="232"/>
      <c r="J3964" s="232"/>
      <c r="K3964" s="232"/>
      <c r="L3964" s="232"/>
      <c r="M3964" s="233"/>
      <c r="N3964" s="266"/>
      <c r="O3964" s="266"/>
      <c r="P3964" s="266"/>
      <c r="Q3964" s="234"/>
      <c r="R3964" s="235"/>
      <c r="S3964" s="232"/>
      <c r="T3964" s="234"/>
      <c r="U3964" s="234"/>
      <c r="V3964" s="235"/>
      <c r="W3964" s="232"/>
      <c r="X3964" s="232"/>
      <c r="Y3964" s="235"/>
      <c r="Z3964" s="232"/>
      <c r="AA3964" s="232"/>
      <c r="AB3964" s="232"/>
      <c r="AC3964" s="232"/>
    </row>
    <row r="3965" spans="2:29">
      <c r="B3965" s="66" t="e">
        <f>LEFT(VLOOKUP(K3965,'TCon08 al 2019-02-26'!$A$1:$H$68,6,0),6)</f>
        <v>#N/A</v>
      </c>
      <c r="C3965" s="66" t="e">
        <f t="shared" si="269"/>
        <v>#N/A</v>
      </c>
      <c r="D3965" s="66" t="e">
        <f>VLOOKUP(K3965,'TCon08 al 2019-02-26'!$A$1:$H$68,8,0)</f>
        <v>#N/A</v>
      </c>
      <c r="E3965" s="221">
        <f t="shared" si="270"/>
        <v>1900</v>
      </c>
      <c r="F3965" s="66">
        <f t="shared" si="265"/>
        <v>0</v>
      </c>
      <c r="G3965" s="10" t="str">
        <f t="shared" si="266"/>
        <v>19000</v>
      </c>
      <c r="H3965" s="232"/>
      <c r="I3965" s="232"/>
      <c r="J3965" s="232"/>
      <c r="K3965" s="232"/>
      <c r="L3965" s="232"/>
      <c r="M3965" s="233"/>
      <c r="N3965" s="266"/>
      <c r="O3965" s="266"/>
      <c r="P3965" s="266"/>
      <c r="Q3965" s="234"/>
      <c r="R3965" s="235"/>
      <c r="S3965" s="232"/>
      <c r="T3965" s="234"/>
      <c r="U3965" s="234"/>
      <c r="V3965" s="235"/>
      <c r="W3965" s="232"/>
      <c r="X3965" s="232"/>
      <c r="Y3965" s="235"/>
      <c r="Z3965" s="232"/>
      <c r="AA3965" s="232"/>
      <c r="AB3965" s="232"/>
      <c r="AC3965" s="232"/>
    </row>
    <row r="3966" spans="2:29">
      <c r="B3966" s="66" t="e">
        <f>LEFT(VLOOKUP(K3966,'TCon08 al 2019-02-26'!$A$1:$H$68,6,0),6)</f>
        <v>#N/A</v>
      </c>
      <c r="C3966" s="66" t="e">
        <f t="shared" si="269"/>
        <v>#N/A</v>
      </c>
      <c r="D3966" s="66" t="e">
        <f>VLOOKUP(K3966,'TCon08 al 2019-02-26'!$A$1:$H$68,8,0)</f>
        <v>#N/A</v>
      </c>
      <c r="E3966" s="221">
        <f t="shared" si="270"/>
        <v>1900</v>
      </c>
      <c r="F3966" s="66">
        <f t="shared" si="265"/>
        <v>0</v>
      </c>
      <c r="G3966" s="10" t="str">
        <f t="shared" si="266"/>
        <v>19000</v>
      </c>
      <c r="H3966" s="232"/>
      <c r="I3966" s="232"/>
      <c r="J3966" s="232"/>
      <c r="K3966" s="232"/>
      <c r="L3966" s="232"/>
      <c r="M3966" s="233"/>
      <c r="N3966" s="266"/>
      <c r="O3966" s="266"/>
      <c r="P3966" s="266"/>
      <c r="Q3966" s="234"/>
      <c r="R3966" s="235"/>
      <c r="S3966" s="232"/>
      <c r="T3966" s="234"/>
      <c r="U3966" s="234"/>
      <c r="V3966" s="235"/>
      <c r="W3966" s="232"/>
      <c r="X3966" s="232"/>
      <c r="Y3966" s="235"/>
      <c r="Z3966" s="232"/>
      <c r="AA3966" s="232"/>
      <c r="AB3966" s="232"/>
      <c r="AC3966" s="232"/>
    </row>
    <row r="3967" spans="2:29">
      <c r="B3967" s="66" t="e">
        <f>LEFT(VLOOKUP(K3967,'TCon08 al 2019-02-26'!$A$1:$H$68,6,0),6)</f>
        <v>#N/A</v>
      </c>
      <c r="C3967" s="66" t="e">
        <f t="shared" si="269"/>
        <v>#N/A</v>
      </c>
      <c r="D3967" s="66" t="e">
        <f>VLOOKUP(K3967,'TCon08 al 2019-02-26'!$A$1:$H$68,8,0)</f>
        <v>#N/A</v>
      </c>
      <c r="E3967" s="221">
        <f t="shared" si="270"/>
        <v>1900</v>
      </c>
      <c r="F3967" s="66">
        <f t="shared" si="265"/>
        <v>0</v>
      </c>
      <c r="G3967" s="10" t="str">
        <f t="shared" si="266"/>
        <v>19000</v>
      </c>
      <c r="H3967" s="232"/>
      <c r="I3967" s="232"/>
      <c r="J3967" s="232"/>
      <c r="K3967" s="232"/>
      <c r="L3967" s="232"/>
      <c r="M3967" s="233"/>
      <c r="N3967" s="266"/>
      <c r="O3967" s="266"/>
      <c r="P3967" s="266"/>
      <c r="Q3967" s="234"/>
      <c r="R3967" s="235"/>
      <c r="S3967" s="232"/>
      <c r="T3967" s="234"/>
      <c r="U3967" s="234"/>
      <c r="V3967" s="235"/>
      <c r="W3967" s="232"/>
      <c r="X3967" s="232"/>
      <c r="Y3967" s="235"/>
      <c r="Z3967" s="232"/>
      <c r="AA3967" s="232"/>
      <c r="AB3967" s="232"/>
      <c r="AC3967" s="232"/>
    </row>
    <row r="3968" spans="2:29">
      <c r="B3968" s="66" t="e">
        <f>LEFT(VLOOKUP(K3968,'TCon08 al 2019-02-26'!$A$1:$H$68,6,0),6)</f>
        <v>#N/A</v>
      </c>
      <c r="C3968" s="66" t="e">
        <f t="shared" si="269"/>
        <v>#N/A</v>
      </c>
      <c r="D3968" s="66" t="e">
        <f>VLOOKUP(K3968,'TCon08 al 2019-02-26'!$A$1:$H$68,8,0)</f>
        <v>#N/A</v>
      </c>
      <c r="E3968" s="221">
        <f t="shared" si="270"/>
        <v>1900</v>
      </c>
      <c r="F3968" s="66">
        <f t="shared" si="265"/>
        <v>0</v>
      </c>
      <c r="G3968" s="10" t="str">
        <f t="shared" si="266"/>
        <v>19000</v>
      </c>
      <c r="H3968" s="232"/>
      <c r="I3968" s="232"/>
      <c r="J3968" s="232"/>
      <c r="K3968" s="232"/>
      <c r="L3968" s="232"/>
      <c r="M3968" s="233"/>
      <c r="N3968" s="266"/>
      <c r="O3968" s="266"/>
      <c r="P3968" s="266"/>
      <c r="Q3968" s="234"/>
      <c r="R3968" s="235"/>
      <c r="S3968" s="232"/>
      <c r="T3968" s="234"/>
      <c r="U3968" s="234"/>
      <c r="V3968" s="235"/>
      <c r="W3968" s="232"/>
      <c r="X3968" s="232"/>
      <c r="Y3968" s="235"/>
      <c r="Z3968" s="232"/>
      <c r="AA3968" s="232"/>
      <c r="AB3968" s="232"/>
      <c r="AC3968" s="232"/>
    </row>
    <row r="3969" spans="2:29">
      <c r="B3969" s="66" t="e">
        <f>LEFT(VLOOKUP(K3969,'TCon08 al 2019-02-26'!$A$1:$H$68,6,0),6)</f>
        <v>#N/A</v>
      </c>
      <c r="C3969" s="66" t="e">
        <f t="shared" si="269"/>
        <v>#N/A</v>
      </c>
      <c r="D3969" s="66" t="e">
        <f>VLOOKUP(K3969,'TCon08 al 2019-02-26'!$A$1:$H$68,8,0)</f>
        <v>#N/A</v>
      </c>
      <c r="E3969" s="221">
        <f t="shared" si="270"/>
        <v>1900</v>
      </c>
      <c r="F3969" s="66">
        <f t="shared" si="265"/>
        <v>0</v>
      </c>
      <c r="G3969" s="10" t="str">
        <f t="shared" si="266"/>
        <v>19000</v>
      </c>
      <c r="H3969" s="232"/>
      <c r="I3969" s="232"/>
      <c r="J3969" s="232"/>
      <c r="K3969" s="232"/>
      <c r="L3969" s="232"/>
      <c r="M3969" s="233"/>
      <c r="N3969" s="266"/>
      <c r="O3969" s="266"/>
      <c r="P3969" s="266"/>
      <c r="Q3969" s="234"/>
      <c r="R3969" s="235"/>
      <c r="S3969" s="232"/>
      <c r="T3969" s="234"/>
      <c r="U3969" s="234"/>
      <c r="V3969" s="235"/>
      <c r="W3969" s="232"/>
      <c r="X3969" s="232"/>
      <c r="Y3969" s="235"/>
      <c r="Z3969" s="232"/>
      <c r="AA3969" s="232"/>
      <c r="AB3969" s="232"/>
      <c r="AC3969" s="232"/>
    </row>
    <row r="3970" spans="2:29">
      <c r="B3970" s="66" t="e">
        <f>LEFT(VLOOKUP(K3970,'TCon08 al 2019-02-26'!$A$1:$H$68,6,0),6)</f>
        <v>#N/A</v>
      </c>
      <c r="C3970" s="66" t="e">
        <f t="shared" si="269"/>
        <v>#N/A</v>
      </c>
      <c r="D3970" s="66" t="e">
        <f>VLOOKUP(K3970,'TCon08 al 2019-02-26'!$A$1:$H$68,8,0)</f>
        <v>#N/A</v>
      </c>
      <c r="E3970" s="221">
        <f t="shared" si="270"/>
        <v>1900</v>
      </c>
      <c r="F3970" s="66">
        <f t="shared" si="265"/>
        <v>0</v>
      </c>
      <c r="G3970" s="10" t="str">
        <f t="shared" si="266"/>
        <v>19000</v>
      </c>
      <c r="H3970" s="232"/>
      <c r="I3970" s="232"/>
      <c r="J3970" s="232"/>
      <c r="K3970" s="232"/>
      <c r="L3970" s="232"/>
      <c r="M3970" s="233"/>
      <c r="N3970" s="266"/>
      <c r="O3970" s="266"/>
      <c r="P3970" s="266"/>
      <c r="Q3970" s="234"/>
      <c r="R3970" s="235"/>
      <c r="S3970" s="232"/>
      <c r="T3970" s="234"/>
      <c r="U3970" s="234"/>
      <c r="V3970" s="235"/>
      <c r="W3970" s="232"/>
      <c r="X3970" s="232"/>
      <c r="Y3970" s="235"/>
      <c r="Z3970" s="232"/>
      <c r="AA3970" s="232"/>
      <c r="AB3970" s="232"/>
      <c r="AC3970" s="232"/>
    </row>
    <row r="3971" spans="2:29">
      <c r="B3971" s="66" t="e">
        <f>LEFT(VLOOKUP(K3971,'TCon08 al 2019-02-26'!$A$1:$H$68,6,0),6)</f>
        <v>#N/A</v>
      </c>
      <c r="C3971" s="66" t="e">
        <f t="shared" si="269"/>
        <v>#N/A</v>
      </c>
      <c r="D3971" s="66" t="e">
        <f>VLOOKUP(K3971,'TCon08 al 2019-02-26'!$A$1:$H$68,8,0)</f>
        <v>#N/A</v>
      </c>
      <c r="E3971" s="221">
        <f t="shared" si="270"/>
        <v>1900</v>
      </c>
      <c r="F3971" s="66">
        <f t="shared" si="265"/>
        <v>0</v>
      </c>
      <c r="G3971" s="10" t="str">
        <f t="shared" si="266"/>
        <v>19000</v>
      </c>
      <c r="H3971" s="232"/>
      <c r="I3971" s="232"/>
      <c r="J3971" s="232"/>
      <c r="K3971" s="232"/>
      <c r="L3971" s="232"/>
      <c r="M3971" s="233"/>
      <c r="N3971" s="266"/>
      <c r="O3971" s="266"/>
      <c r="P3971" s="266"/>
      <c r="Q3971" s="234"/>
      <c r="R3971" s="235"/>
      <c r="S3971" s="232"/>
      <c r="T3971" s="234"/>
      <c r="U3971" s="234"/>
      <c r="V3971" s="235"/>
      <c r="W3971" s="232"/>
      <c r="X3971" s="232"/>
      <c r="Y3971" s="235"/>
      <c r="Z3971" s="232"/>
      <c r="AA3971" s="232"/>
      <c r="AB3971" s="232"/>
      <c r="AC3971" s="232"/>
    </row>
    <row r="3972" spans="2:29">
      <c r="B3972" s="66" t="e">
        <f>LEFT(VLOOKUP(K3972,'TCon08 al 2019-02-26'!$A$1:$H$68,6,0),6)</f>
        <v>#N/A</v>
      </c>
      <c r="C3972" s="66" t="e">
        <f t="shared" si="269"/>
        <v>#N/A</v>
      </c>
      <c r="D3972" s="66" t="e">
        <f>VLOOKUP(K3972,'TCon08 al 2019-02-26'!$A$1:$H$68,8,0)</f>
        <v>#N/A</v>
      </c>
      <c r="E3972" s="221">
        <f t="shared" si="270"/>
        <v>1900</v>
      </c>
      <c r="F3972" s="66">
        <f t="shared" si="265"/>
        <v>0</v>
      </c>
      <c r="G3972" s="10" t="str">
        <f t="shared" si="266"/>
        <v>19000</v>
      </c>
      <c r="H3972" s="232"/>
      <c r="I3972" s="232"/>
      <c r="J3972" s="232"/>
      <c r="K3972" s="232"/>
      <c r="L3972" s="232"/>
      <c r="M3972" s="233"/>
      <c r="N3972" s="266"/>
      <c r="O3972" s="266"/>
      <c r="P3972" s="266"/>
      <c r="Q3972" s="234"/>
      <c r="R3972" s="235"/>
      <c r="S3972" s="232"/>
      <c r="T3972" s="234"/>
      <c r="U3972" s="234"/>
      <c r="V3972" s="235"/>
      <c r="W3972" s="232"/>
      <c r="X3972" s="232"/>
      <c r="Y3972" s="235"/>
      <c r="Z3972" s="232"/>
      <c r="AA3972" s="232"/>
      <c r="AB3972" s="232"/>
      <c r="AC3972" s="232"/>
    </row>
    <row r="3973" spans="2:29">
      <c r="B3973" s="66" t="e">
        <f>LEFT(VLOOKUP(K3973,'TCon08 al 2019-02-26'!$A$1:$H$68,6,0),6)</f>
        <v>#N/A</v>
      </c>
      <c r="C3973" s="66" t="e">
        <f t="shared" si="269"/>
        <v>#N/A</v>
      </c>
      <c r="D3973" s="66" t="e">
        <f>VLOOKUP(K3973,'TCon08 al 2019-02-26'!$A$1:$H$68,8,0)</f>
        <v>#N/A</v>
      </c>
      <c r="E3973" s="221">
        <f t="shared" si="270"/>
        <v>1900</v>
      </c>
      <c r="F3973" s="66">
        <f t="shared" ref="F3973:F4036" si="271">+IF(J3973=0,0,MONTH(J3973))</f>
        <v>0</v>
      </c>
      <c r="G3973" s="10" t="str">
        <f t="shared" si="266"/>
        <v>19000</v>
      </c>
      <c r="H3973" s="232"/>
      <c r="I3973" s="232"/>
      <c r="J3973" s="232"/>
      <c r="K3973" s="232"/>
      <c r="L3973" s="232"/>
      <c r="M3973" s="233"/>
      <c r="N3973" s="266"/>
      <c r="O3973" s="266"/>
      <c r="P3973" s="266"/>
      <c r="Q3973" s="234"/>
      <c r="R3973" s="235"/>
      <c r="S3973" s="232"/>
      <c r="T3973" s="234"/>
      <c r="U3973" s="234"/>
      <c r="V3973" s="235"/>
      <c r="W3973" s="232"/>
      <c r="X3973" s="232"/>
      <c r="Y3973" s="235"/>
      <c r="Z3973" s="232"/>
      <c r="AA3973" s="232"/>
      <c r="AB3973" s="232"/>
      <c r="AC3973" s="232"/>
    </row>
    <row r="3974" spans="2:29">
      <c r="B3974" s="66" t="e">
        <f>LEFT(VLOOKUP(K3974,'TCon08 al 2019-02-26'!$A$1:$H$68,6,0),6)</f>
        <v>#N/A</v>
      </c>
      <c r="C3974" s="66" t="e">
        <f t="shared" si="269"/>
        <v>#N/A</v>
      </c>
      <c r="D3974" s="66" t="e">
        <f>VLOOKUP(K3974,'TCon08 al 2019-02-26'!$A$1:$H$68,8,0)</f>
        <v>#N/A</v>
      </c>
      <c r="E3974" s="221">
        <f t="shared" si="270"/>
        <v>1900</v>
      </c>
      <c r="F3974" s="66">
        <f t="shared" si="271"/>
        <v>0</v>
      </c>
      <c r="G3974" s="10" t="str">
        <f t="shared" ref="G3974:G4037" si="272">+E3974&amp;F3974</f>
        <v>19000</v>
      </c>
      <c r="H3974" s="232"/>
      <c r="I3974" s="232"/>
      <c r="J3974" s="232"/>
      <c r="K3974" s="232"/>
      <c r="L3974" s="232"/>
      <c r="M3974" s="233"/>
      <c r="N3974" s="266"/>
      <c r="O3974" s="266"/>
      <c r="P3974" s="266"/>
      <c r="Q3974" s="234"/>
      <c r="R3974" s="235"/>
      <c r="S3974" s="232"/>
      <c r="T3974" s="234"/>
      <c r="U3974" s="234"/>
      <c r="V3974" s="235"/>
      <c r="W3974" s="232"/>
      <c r="X3974" s="232"/>
      <c r="Y3974" s="235"/>
      <c r="Z3974" s="232"/>
      <c r="AA3974" s="232"/>
      <c r="AB3974" s="232"/>
      <c r="AC3974" s="232"/>
    </row>
    <row r="3975" spans="2:29">
      <c r="B3975" s="66" t="e">
        <f>LEFT(VLOOKUP(K3975,'TCon08 al 2019-02-26'!$A$1:$H$68,6,0),6)</f>
        <v>#N/A</v>
      </c>
      <c r="C3975" s="66" t="e">
        <f t="shared" si="269"/>
        <v>#N/A</v>
      </c>
      <c r="D3975" s="66" t="e">
        <f>VLOOKUP(K3975,'TCon08 al 2019-02-26'!$A$1:$H$68,8,0)</f>
        <v>#N/A</v>
      </c>
      <c r="E3975" s="221">
        <f t="shared" si="270"/>
        <v>1900</v>
      </c>
      <c r="F3975" s="66">
        <f t="shared" si="271"/>
        <v>0</v>
      </c>
      <c r="G3975" s="10" t="str">
        <f t="shared" si="272"/>
        <v>19000</v>
      </c>
      <c r="H3975" s="232"/>
      <c r="I3975" s="232"/>
      <c r="J3975" s="232"/>
      <c r="K3975" s="232"/>
      <c r="L3975" s="232"/>
      <c r="M3975" s="233"/>
      <c r="N3975" s="266"/>
      <c r="O3975" s="266"/>
      <c r="P3975" s="266"/>
      <c r="Q3975" s="234"/>
      <c r="R3975" s="235"/>
      <c r="S3975" s="232"/>
      <c r="T3975" s="234"/>
      <c r="U3975" s="234"/>
      <c r="V3975" s="235"/>
      <c r="W3975" s="232"/>
      <c r="X3975" s="232"/>
      <c r="Y3975" s="235"/>
      <c r="Z3975" s="232"/>
      <c r="AA3975" s="232"/>
      <c r="AB3975" s="232"/>
      <c r="AC3975" s="232"/>
    </row>
    <row r="3976" spans="2:29">
      <c r="B3976" s="66" t="e">
        <f>LEFT(VLOOKUP(K3976,'TCon08 al 2019-02-26'!$A$1:$H$68,6,0),6)</f>
        <v>#N/A</v>
      </c>
      <c r="C3976" s="66" t="e">
        <f t="shared" si="269"/>
        <v>#N/A</v>
      </c>
      <c r="D3976" s="66" t="e">
        <f>VLOOKUP(K3976,'TCon08 al 2019-02-26'!$A$1:$H$68,8,0)</f>
        <v>#N/A</v>
      </c>
      <c r="E3976" s="221">
        <f t="shared" si="270"/>
        <v>1900</v>
      </c>
      <c r="F3976" s="66">
        <f t="shared" si="271"/>
        <v>0</v>
      </c>
      <c r="G3976" s="10" t="str">
        <f t="shared" si="272"/>
        <v>19000</v>
      </c>
      <c r="H3976" s="232"/>
      <c r="I3976" s="232"/>
      <c r="J3976" s="232"/>
      <c r="K3976" s="232"/>
      <c r="L3976" s="232"/>
      <c r="M3976" s="233"/>
      <c r="N3976" s="266"/>
      <c r="O3976" s="266"/>
      <c r="P3976" s="266"/>
      <c r="Q3976" s="234"/>
      <c r="R3976" s="235"/>
      <c r="S3976" s="232"/>
      <c r="T3976" s="234"/>
      <c r="U3976" s="234"/>
      <c r="V3976" s="235"/>
      <c r="W3976" s="232"/>
      <c r="X3976" s="232"/>
      <c r="Y3976" s="235"/>
      <c r="Z3976" s="232"/>
      <c r="AA3976" s="232"/>
      <c r="AB3976" s="232"/>
      <c r="AC3976" s="232"/>
    </row>
    <row r="3977" spans="2:29">
      <c r="B3977" s="66" t="e">
        <f>LEFT(VLOOKUP(K3977,'TCon08 al 2019-02-26'!$A$1:$H$68,6,0),6)</f>
        <v>#N/A</v>
      </c>
      <c r="C3977" s="66" t="e">
        <f t="shared" si="269"/>
        <v>#N/A</v>
      </c>
      <c r="D3977" s="66" t="e">
        <f>VLOOKUP(K3977,'TCon08 al 2019-02-26'!$A$1:$H$68,8,0)</f>
        <v>#N/A</v>
      </c>
      <c r="E3977" s="221">
        <f t="shared" si="270"/>
        <v>1900</v>
      </c>
      <c r="F3977" s="66">
        <f t="shared" si="271"/>
        <v>0</v>
      </c>
      <c r="G3977" s="10" t="str">
        <f t="shared" si="272"/>
        <v>19000</v>
      </c>
      <c r="H3977" s="232"/>
      <c r="I3977" s="232"/>
      <c r="J3977" s="232"/>
      <c r="K3977" s="232"/>
      <c r="L3977" s="232"/>
      <c r="M3977" s="233"/>
      <c r="N3977" s="266"/>
      <c r="O3977" s="266"/>
      <c r="P3977" s="266"/>
      <c r="Q3977" s="234"/>
      <c r="R3977" s="235"/>
      <c r="S3977" s="232"/>
      <c r="T3977" s="234"/>
      <c r="U3977" s="234"/>
      <c r="V3977" s="235"/>
      <c r="W3977" s="232"/>
      <c r="X3977" s="232"/>
      <c r="Y3977" s="235"/>
      <c r="Z3977" s="232"/>
      <c r="AA3977" s="232"/>
      <c r="AB3977" s="232"/>
      <c r="AC3977" s="232"/>
    </row>
    <row r="3978" spans="2:29">
      <c r="B3978" s="66" t="e">
        <f>LEFT(VLOOKUP(K3978,'TCon08 al 2019-02-26'!$A$1:$H$68,6,0),6)</f>
        <v>#N/A</v>
      </c>
      <c r="C3978" s="66" t="e">
        <f t="shared" si="269"/>
        <v>#N/A</v>
      </c>
      <c r="D3978" s="66" t="e">
        <f>VLOOKUP(K3978,'TCon08 al 2019-02-26'!$A$1:$H$68,8,0)</f>
        <v>#N/A</v>
      </c>
      <c r="E3978" s="221">
        <f t="shared" si="270"/>
        <v>1900</v>
      </c>
      <c r="F3978" s="66">
        <f t="shared" si="271"/>
        <v>0</v>
      </c>
      <c r="G3978" s="10" t="str">
        <f t="shared" si="272"/>
        <v>19000</v>
      </c>
      <c r="H3978" s="232"/>
      <c r="I3978" s="232"/>
      <c r="J3978" s="232"/>
      <c r="K3978" s="232"/>
      <c r="L3978" s="232"/>
      <c r="M3978" s="233"/>
      <c r="N3978" s="266"/>
      <c r="O3978" s="266"/>
      <c r="P3978" s="266"/>
      <c r="Q3978" s="234"/>
      <c r="R3978" s="235"/>
      <c r="S3978" s="232"/>
      <c r="T3978" s="234"/>
      <c r="U3978" s="234"/>
      <c r="V3978" s="235"/>
      <c r="W3978" s="232"/>
      <c r="X3978" s="232"/>
      <c r="Y3978" s="235"/>
      <c r="Z3978" s="232"/>
      <c r="AA3978" s="232"/>
      <c r="AB3978" s="232"/>
      <c r="AC3978" s="232"/>
    </row>
    <row r="3979" spans="2:29">
      <c r="B3979" s="66" t="e">
        <f>LEFT(VLOOKUP(K3979,'TCon08 al 2019-02-26'!$A$1:$H$68,6,0),6)</f>
        <v>#N/A</v>
      </c>
      <c r="C3979" s="66" t="e">
        <f t="shared" si="269"/>
        <v>#N/A</v>
      </c>
      <c r="D3979" s="66" t="e">
        <f>VLOOKUP(K3979,'TCon08 al 2019-02-26'!$A$1:$H$68,8,0)</f>
        <v>#N/A</v>
      </c>
      <c r="E3979" s="221">
        <f t="shared" si="270"/>
        <v>1900</v>
      </c>
      <c r="F3979" s="66">
        <f t="shared" si="271"/>
        <v>0</v>
      </c>
      <c r="G3979" s="10" t="str">
        <f t="shared" si="272"/>
        <v>19000</v>
      </c>
      <c r="H3979" s="232"/>
      <c r="I3979" s="232"/>
      <c r="J3979" s="232"/>
      <c r="K3979" s="232"/>
      <c r="L3979" s="232"/>
      <c r="M3979" s="233"/>
      <c r="N3979" s="266"/>
      <c r="O3979" s="266"/>
      <c r="P3979" s="266"/>
      <c r="Q3979" s="234"/>
      <c r="R3979" s="235"/>
      <c r="S3979" s="232"/>
      <c r="T3979" s="234"/>
      <c r="U3979" s="234"/>
      <c r="V3979" s="235"/>
      <c r="W3979" s="232"/>
      <c r="X3979" s="232"/>
      <c r="Y3979" s="235"/>
      <c r="Z3979" s="232"/>
      <c r="AA3979" s="232"/>
      <c r="AB3979" s="232"/>
      <c r="AC3979" s="232"/>
    </row>
    <row r="3980" spans="2:29">
      <c r="B3980" s="66" t="e">
        <f>LEFT(VLOOKUP(K3980,'TCon08 al 2019-02-26'!$A$1:$H$68,6,0),6)</f>
        <v>#N/A</v>
      </c>
      <c r="C3980" s="66" t="e">
        <f t="shared" si="269"/>
        <v>#N/A</v>
      </c>
      <c r="D3980" s="66" t="e">
        <f>VLOOKUP(K3980,'TCon08 al 2019-02-26'!$A$1:$H$68,8,0)</f>
        <v>#N/A</v>
      </c>
      <c r="E3980" s="221">
        <f t="shared" si="270"/>
        <v>1900</v>
      </c>
      <c r="F3980" s="66">
        <f t="shared" si="271"/>
        <v>0</v>
      </c>
      <c r="G3980" s="10" t="str">
        <f t="shared" si="272"/>
        <v>19000</v>
      </c>
      <c r="H3980" s="232"/>
      <c r="I3980" s="232"/>
      <c r="J3980" s="232"/>
      <c r="K3980" s="232"/>
      <c r="L3980" s="232"/>
      <c r="M3980" s="233"/>
      <c r="N3980" s="266"/>
      <c r="O3980" s="266"/>
      <c r="P3980" s="266"/>
      <c r="Q3980" s="234"/>
      <c r="R3980" s="235"/>
      <c r="S3980" s="232"/>
      <c r="T3980" s="234"/>
      <c r="U3980" s="234"/>
      <c r="V3980" s="235"/>
      <c r="W3980" s="232"/>
      <c r="X3980" s="232"/>
      <c r="Y3980" s="235"/>
      <c r="Z3980" s="232"/>
      <c r="AA3980" s="232"/>
      <c r="AB3980" s="232"/>
      <c r="AC3980" s="232"/>
    </row>
    <row r="3981" spans="2:29">
      <c r="B3981" s="66" t="e">
        <f>LEFT(VLOOKUP(K3981,'TCon08 al 2019-02-26'!$A$1:$H$68,6,0),6)</f>
        <v>#N/A</v>
      </c>
      <c r="C3981" s="66" t="e">
        <f t="shared" si="269"/>
        <v>#N/A</v>
      </c>
      <c r="D3981" s="66" t="e">
        <f>VLOOKUP(K3981,'TCon08 al 2019-02-26'!$A$1:$H$68,8,0)</f>
        <v>#N/A</v>
      </c>
      <c r="E3981" s="221">
        <f t="shared" si="270"/>
        <v>1900</v>
      </c>
      <c r="F3981" s="66">
        <f t="shared" si="271"/>
        <v>0</v>
      </c>
      <c r="G3981" s="10" t="str">
        <f t="shared" si="272"/>
        <v>19000</v>
      </c>
      <c r="H3981" s="232"/>
      <c r="I3981" s="232"/>
      <c r="J3981" s="232"/>
      <c r="K3981" s="232"/>
      <c r="L3981" s="232"/>
      <c r="M3981" s="233"/>
      <c r="N3981" s="266"/>
      <c r="O3981" s="266"/>
      <c r="P3981" s="266"/>
      <c r="Q3981" s="234"/>
      <c r="R3981" s="235"/>
      <c r="S3981" s="232"/>
      <c r="T3981" s="234"/>
      <c r="U3981" s="234"/>
      <c r="V3981" s="235"/>
      <c r="W3981" s="232"/>
      <c r="X3981" s="232"/>
      <c r="Y3981" s="235"/>
      <c r="Z3981" s="232"/>
      <c r="AA3981" s="232"/>
      <c r="AB3981" s="232"/>
      <c r="AC3981" s="232"/>
    </row>
    <row r="3982" spans="2:29">
      <c r="B3982" s="66" t="e">
        <f>LEFT(VLOOKUP(K3982,'TCon08 al 2019-02-26'!$A$1:$H$68,6,0),6)</f>
        <v>#N/A</v>
      </c>
      <c r="C3982" s="66" t="e">
        <f t="shared" si="269"/>
        <v>#N/A</v>
      </c>
      <c r="D3982" s="66" t="e">
        <f>VLOOKUP(K3982,'TCon08 al 2019-02-26'!$A$1:$H$68,8,0)</f>
        <v>#N/A</v>
      </c>
      <c r="E3982" s="221">
        <f t="shared" si="270"/>
        <v>1900</v>
      </c>
      <c r="F3982" s="66">
        <f t="shared" si="271"/>
        <v>0</v>
      </c>
      <c r="G3982" s="10" t="str">
        <f t="shared" si="272"/>
        <v>19000</v>
      </c>
      <c r="H3982" s="232"/>
      <c r="I3982" s="232"/>
      <c r="J3982" s="232"/>
      <c r="K3982" s="232"/>
      <c r="L3982" s="232"/>
      <c r="M3982" s="233"/>
      <c r="N3982" s="266"/>
      <c r="O3982" s="266"/>
      <c r="P3982" s="266"/>
      <c r="Q3982" s="234"/>
      <c r="R3982" s="235"/>
      <c r="S3982" s="232"/>
      <c r="T3982" s="234"/>
      <c r="U3982" s="234"/>
      <c r="V3982" s="235"/>
      <c r="W3982" s="232"/>
      <c r="X3982" s="232"/>
      <c r="Y3982" s="235"/>
      <c r="Z3982" s="232"/>
      <c r="AA3982" s="232"/>
      <c r="AB3982" s="232"/>
      <c r="AC3982" s="232"/>
    </row>
    <row r="3983" spans="2:29">
      <c r="B3983" s="66" t="e">
        <f>LEFT(VLOOKUP(K3983,'TCon08 al 2019-02-26'!$A$1:$H$68,6,0),6)</f>
        <v>#N/A</v>
      </c>
      <c r="C3983" s="66" t="e">
        <f t="shared" si="269"/>
        <v>#N/A</v>
      </c>
      <c r="D3983" s="66" t="e">
        <f>VLOOKUP(K3983,'TCon08 al 2019-02-26'!$A$1:$H$68,8,0)</f>
        <v>#N/A</v>
      </c>
      <c r="E3983" s="221">
        <f t="shared" si="270"/>
        <v>1900</v>
      </c>
      <c r="F3983" s="66">
        <f t="shared" si="271"/>
        <v>0</v>
      </c>
      <c r="G3983" s="10" t="str">
        <f t="shared" si="272"/>
        <v>19000</v>
      </c>
      <c r="H3983" s="232"/>
      <c r="I3983" s="232"/>
      <c r="J3983" s="232"/>
      <c r="K3983" s="232"/>
      <c r="L3983" s="232"/>
      <c r="M3983" s="233"/>
      <c r="N3983" s="266"/>
      <c r="O3983" s="266"/>
      <c r="P3983" s="266"/>
      <c r="Q3983" s="234"/>
      <c r="R3983" s="235"/>
      <c r="S3983" s="232"/>
      <c r="T3983" s="234"/>
      <c r="U3983" s="234"/>
      <c r="V3983" s="235"/>
      <c r="W3983" s="232"/>
      <c r="X3983" s="232"/>
      <c r="Y3983" s="235"/>
      <c r="Z3983" s="232"/>
      <c r="AA3983" s="232"/>
      <c r="AB3983" s="232"/>
      <c r="AC3983" s="232"/>
    </row>
    <row r="3984" spans="2:29">
      <c r="B3984" s="66" t="e">
        <f>LEFT(VLOOKUP(K3984,'TCon08 al 2019-02-26'!$A$1:$H$68,6,0),6)</f>
        <v>#N/A</v>
      </c>
      <c r="C3984" s="66" t="e">
        <f t="shared" si="269"/>
        <v>#N/A</v>
      </c>
      <c r="D3984" s="66" t="e">
        <f>VLOOKUP(K3984,'TCon08 al 2019-02-26'!$A$1:$H$68,8,0)</f>
        <v>#N/A</v>
      </c>
      <c r="E3984" s="221">
        <f t="shared" si="270"/>
        <v>1900</v>
      </c>
      <c r="F3984" s="66">
        <f t="shared" si="271"/>
        <v>0</v>
      </c>
      <c r="G3984" s="10" t="str">
        <f t="shared" si="272"/>
        <v>19000</v>
      </c>
      <c r="H3984" s="232"/>
      <c r="I3984" s="232"/>
      <c r="J3984" s="232"/>
      <c r="K3984" s="232"/>
      <c r="L3984" s="232"/>
      <c r="M3984" s="233"/>
      <c r="N3984" s="266"/>
      <c r="O3984" s="266"/>
      <c r="P3984" s="266"/>
      <c r="Q3984" s="234"/>
      <c r="R3984" s="235"/>
      <c r="S3984" s="232"/>
      <c r="T3984" s="234"/>
      <c r="U3984" s="234"/>
      <c r="V3984" s="235"/>
      <c r="W3984" s="232"/>
      <c r="X3984" s="232"/>
      <c r="Y3984" s="235"/>
      <c r="Z3984" s="232"/>
      <c r="AA3984" s="232"/>
      <c r="AB3984" s="232"/>
      <c r="AC3984" s="232"/>
    </row>
    <row r="3985" spans="2:29">
      <c r="B3985" s="66" t="e">
        <f>LEFT(VLOOKUP(K3985,'TCon08 al 2019-02-26'!$A$1:$H$68,6,0),6)</f>
        <v>#N/A</v>
      </c>
      <c r="C3985" s="66" t="e">
        <f t="shared" si="269"/>
        <v>#N/A</v>
      </c>
      <c r="D3985" s="66" t="e">
        <f>VLOOKUP(K3985,'TCon08 al 2019-02-26'!$A$1:$H$68,8,0)</f>
        <v>#N/A</v>
      </c>
      <c r="E3985" s="221">
        <f t="shared" si="270"/>
        <v>1900</v>
      </c>
      <c r="F3985" s="66">
        <f t="shared" si="271"/>
        <v>0</v>
      </c>
      <c r="G3985" s="10" t="str">
        <f t="shared" si="272"/>
        <v>19000</v>
      </c>
      <c r="H3985" s="232"/>
      <c r="I3985" s="232"/>
      <c r="J3985" s="232"/>
      <c r="K3985" s="232"/>
      <c r="L3985" s="232"/>
      <c r="M3985" s="233"/>
      <c r="N3985" s="266"/>
      <c r="O3985" s="266"/>
      <c r="P3985" s="266"/>
      <c r="Q3985" s="234"/>
      <c r="R3985" s="235"/>
      <c r="S3985" s="232"/>
      <c r="T3985" s="234"/>
      <c r="U3985" s="234"/>
      <c r="V3985" s="235"/>
      <c r="W3985" s="232"/>
      <c r="X3985" s="232"/>
      <c r="Y3985" s="235"/>
      <c r="Z3985" s="232"/>
      <c r="AA3985" s="232"/>
      <c r="AB3985" s="232"/>
      <c r="AC3985" s="232"/>
    </row>
    <row r="3986" spans="2:29">
      <c r="B3986" s="66" t="e">
        <f>LEFT(VLOOKUP(K3986,'TCon08 al 2019-02-26'!$A$1:$H$68,6,0),6)</f>
        <v>#N/A</v>
      </c>
      <c r="C3986" s="66" t="e">
        <f t="shared" si="269"/>
        <v>#N/A</v>
      </c>
      <c r="D3986" s="66" t="e">
        <f>VLOOKUP(K3986,'TCon08 al 2019-02-26'!$A$1:$H$68,8,0)</f>
        <v>#N/A</v>
      </c>
      <c r="E3986" s="221">
        <f t="shared" si="270"/>
        <v>1900</v>
      </c>
      <c r="F3986" s="66">
        <f t="shared" si="271"/>
        <v>0</v>
      </c>
      <c r="G3986" s="10" t="str">
        <f t="shared" si="272"/>
        <v>19000</v>
      </c>
      <c r="H3986" s="232"/>
      <c r="I3986" s="232"/>
      <c r="J3986" s="232"/>
      <c r="K3986" s="232"/>
      <c r="L3986" s="232"/>
      <c r="M3986" s="233"/>
      <c r="N3986" s="266"/>
      <c r="O3986" s="266"/>
      <c r="P3986" s="266"/>
      <c r="Q3986" s="234"/>
      <c r="R3986" s="235"/>
      <c r="S3986" s="232"/>
      <c r="T3986" s="234"/>
      <c r="U3986" s="234"/>
      <c r="V3986" s="235"/>
      <c r="W3986" s="232"/>
      <c r="X3986" s="232"/>
      <c r="Y3986" s="235"/>
      <c r="Z3986" s="232"/>
      <c r="AA3986" s="232"/>
      <c r="AB3986" s="232"/>
      <c r="AC3986" s="232"/>
    </row>
    <row r="3987" spans="2:29">
      <c r="B3987" s="66" t="e">
        <f>LEFT(VLOOKUP(K3987,'TCon08 al 2019-02-26'!$A$1:$H$68,6,0),6)</f>
        <v>#N/A</v>
      </c>
      <c r="C3987" s="66" t="e">
        <f t="shared" si="269"/>
        <v>#N/A</v>
      </c>
      <c r="D3987" s="66" t="e">
        <f>VLOOKUP(K3987,'TCon08 al 2019-02-26'!$A$1:$H$68,8,0)</f>
        <v>#N/A</v>
      </c>
      <c r="E3987" s="221">
        <f t="shared" si="270"/>
        <v>1900</v>
      </c>
      <c r="F3987" s="66">
        <f t="shared" si="271"/>
        <v>0</v>
      </c>
      <c r="G3987" s="10" t="str">
        <f t="shared" si="272"/>
        <v>19000</v>
      </c>
      <c r="H3987" s="232"/>
      <c r="I3987" s="232"/>
      <c r="J3987" s="232"/>
      <c r="K3987" s="232"/>
      <c r="L3987" s="232"/>
      <c r="M3987" s="233"/>
      <c r="N3987" s="266"/>
      <c r="O3987" s="266"/>
      <c r="P3987" s="266"/>
      <c r="Q3987" s="234"/>
      <c r="R3987" s="235"/>
      <c r="S3987" s="232"/>
      <c r="T3987" s="234"/>
      <c r="U3987" s="234"/>
      <c r="V3987" s="235"/>
      <c r="W3987" s="232"/>
      <c r="X3987" s="232"/>
      <c r="Y3987" s="235"/>
      <c r="Z3987" s="232"/>
      <c r="AA3987" s="232"/>
      <c r="AB3987" s="232"/>
      <c r="AC3987" s="232"/>
    </row>
    <row r="3988" spans="2:29">
      <c r="B3988" s="66" t="e">
        <f>LEFT(VLOOKUP(K3988,'TCon08 al 2019-02-26'!$A$1:$H$68,6,0),6)</f>
        <v>#N/A</v>
      </c>
      <c r="C3988" s="66" t="e">
        <f t="shared" si="269"/>
        <v>#N/A</v>
      </c>
      <c r="D3988" s="66" t="e">
        <f>VLOOKUP(K3988,'TCon08 al 2019-02-26'!$A$1:$H$68,8,0)</f>
        <v>#N/A</v>
      </c>
      <c r="E3988" s="221">
        <f t="shared" si="270"/>
        <v>1900</v>
      </c>
      <c r="F3988" s="66">
        <f t="shared" si="271"/>
        <v>0</v>
      </c>
      <c r="G3988" s="10" t="str">
        <f t="shared" si="272"/>
        <v>19000</v>
      </c>
      <c r="H3988" s="232"/>
      <c r="I3988" s="232"/>
      <c r="J3988" s="232"/>
      <c r="K3988" s="232"/>
      <c r="L3988" s="232"/>
      <c r="M3988" s="233"/>
      <c r="N3988" s="266"/>
      <c r="O3988" s="266"/>
      <c r="P3988" s="266"/>
      <c r="Q3988" s="234"/>
      <c r="R3988" s="235"/>
      <c r="S3988" s="232"/>
      <c r="T3988" s="234"/>
      <c r="U3988" s="234"/>
      <c r="V3988" s="235"/>
      <c r="W3988" s="232"/>
      <c r="X3988" s="232"/>
      <c r="Y3988" s="235"/>
      <c r="Z3988" s="232"/>
      <c r="AA3988" s="232"/>
      <c r="AB3988" s="232"/>
      <c r="AC3988" s="232"/>
    </row>
    <row r="3989" spans="2:29">
      <c r="B3989" s="66" t="e">
        <f>LEFT(VLOOKUP(K3989,'TCon08 al 2019-02-26'!$A$1:$H$68,6,0),6)</f>
        <v>#N/A</v>
      </c>
      <c r="C3989" s="66" t="e">
        <f t="shared" si="269"/>
        <v>#N/A</v>
      </c>
      <c r="D3989" s="66" t="e">
        <f>VLOOKUP(K3989,'TCon08 al 2019-02-26'!$A$1:$H$68,8,0)</f>
        <v>#N/A</v>
      </c>
      <c r="E3989" s="221">
        <f t="shared" si="270"/>
        <v>1900</v>
      </c>
      <c r="F3989" s="66">
        <f t="shared" si="271"/>
        <v>0</v>
      </c>
      <c r="G3989" s="10" t="str">
        <f t="shared" si="272"/>
        <v>19000</v>
      </c>
      <c r="H3989" s="232"/>
      <c r="I3989" s="232"/>
      <c r="J3989" s="232"/>
      <c r="K3989" s="232"/>
      <c r="L3989" s="232"/>
      <c r="M3989" s="233"/>
      <c r="N3989" s="266"/>
      <c r="O3989" s="266"/>
      <c r="P3989" s="266"/>
      <c r="Q3989" s="234"/>
      <c r="R3989" s="235"/>
      <c r="S3989" s="232"/>
      <c r="T3989" s="234"/>
      <c r="U3989" s="234"/>
      <c r="V3989" s="235"/>
      <c r="W3989" s="232"/>
      <c r="X3989" s="232"/>
      <c r="Y3989" s="235"/>
      <c r="Z3989" s="232"/>
      <c r="AA3989" s="232"/>
      <c r="AB3989" s="232"/>
      <c r="AC3989" s="232"/>
    </row>
    <row r="3990" spans="2:29">
      <c r="B3990" s="66" t="e">
        <f>LEFT(VLOOKUP(K3990,'TCon08 al 2019-02-26'!$A$1:$H$68,6,0),6)</f>
        <v>#N/A</v>
      </c>
      <c r="C3990" s="66" t="e">
        <f t="shared" ref="C3990:C4035" si="273">CONCATENATE(MID(B3990,1,1),".",MID(B3990,2,1),".",MID(B3990,3,2),".",MID(B3990,5,2))</f>
        <v>#N/A</v>
      </c>
      <c r="D3990" s="66" t="e">
        <f>VLOOKUP(K3990,'TCon08 al 2019-02-26'!$A$1:$H$68,8,0)</f>
        <v>#N/A</v>
      </c>
      <c r="E3990" s="221">
        <f t="shared" ref="E3990:E4035" si="274">YEAR(J3990)</f>
        <v>1900</v>
      </c>
      <c r="F3990" s="66">
        <f t="shared" si="271"/>
        <v>0</v>
      </c>
      <c r="G3990" s="10" t="str">
        <f t="shared" si="272"/>
        <v>19000</v>
      </c>
      <c r="H3990" s="232"/>
      <c r="I3990" s="232"/>
      <c r="J3990" s="232"/>
      <c r="K3990" s="232"/>
      <c r="L3990" s="232"/>
      <c r="M3990" s="233"/>
      <c r="N3990" s="266"/>
      <c r="O3990" s="266"/>
      <c r="P3990" s="266"/>
      <c r="Q3990" s="234"/>
      <c r="R3990" s="235"/>
      <c r="S3990" s="232"/>
      <c r="T3990" s="234"/>
      <c r="U3990" s="234"/>
      <c r="V3990" s="235"/>
      <c r="W3990" s="232"/>
      <c r="X3990" s="232"/>
      <c r="Y3990" s="235"/>
      <c r="Z3990" s="232"/>
      <c r="AA3990" s="232"/>
      <c r="AB3990" s="232"/>
      <c r="AC3990" s="232"/>
    </row>
    <row r="3991" spans="2:29">
      <c r="B3991" s="66" t="e">
        <f>LEFT(VLOOKUP(K3991,'TCon08 al 2019-02-26'!$A$1:$H$68,6,0),6)</f>
        <v>#N/A</v>
      </c>
      <c r="C3991" s="66" t="e">
        <f t="shared" si="273"/>
        <v>#N/A</v>
      </c>
      <c r="D3991" s="66" t="e">
        <f>VLOOKUP(K3991,'TCon08 al 2019-02-26'!$A$1:$H$68,8,0)</f>
        <v>#N/A</v>
      </c>
      <c r="E3991" s="221">
        <f t="shared" si="274"/>
        <v>1900</v>
      </c>
      <c r="F3991" s="66">
        <f t="shared" si="271"/>
        <v>0</v>
      </c>
      <c r="G3991" s="10" t="str">
        <f t="shared" si="272"/>
        <v>19000</v>
      </c>
      <c r="H3991" s="232"/>
      <c r="I3991" s="232"/>
      <c r="J3991" s="232"/>
      <c r="K3991" s="232"/>
      <c r="L3991" s="232"/>
      <c r="M3991" s="233"/>
      <c r="N3991" s="266"/>
      <c r="O3991" s="266"/>
      <c r="P3991" s="266"/>
      <c r="Q3991" s="234"/>
      <c r="R3991" s="235"/>
      <c r="S3991" s="232"/>
      <c r="T3991" s="234"/>
      <c r="U3991" s="234"/>
      <c r="V3991" s="235"/>
      <c r="W3991" s="232"/>
      <c r="X3991" s="232"/>
      <c r="Y3991" s="235"/>
      <c r="Z3991" s="232"/>
      <c r="AA3991" s="232"/>
      <c r="AB3991" s="232"/>
      <c r="AC3991" s="232"/>
    </row>
    <row r="3992" spans="2:29">
      <c r="B3992" s="66" t="e">
        <f>LEFT(VLOOKUP(K3992,'TCon08 al 2019-02-26'!$A$1:$H$68,6,0),6)</f>
        <v>#N/A</v>
      </c>
      <c r="C3992" s="66" t="e">
        <f t="shared" si="273"/>
        <v>#N/A</v>
      </c>
      <c r="D3992" s="66" t="e">
        <f>VLOOKUP(K3992,'TCon08 al 2019-02-26'!$A$1:$H$68,8,0)</f>
        <v>#N/A</v>
      </c>
      <c r="E3992" s="221">
        <f t="shared" si="274"/>
        <v>1900</v>
      </c>
      <c r="F3992" s="66">
        <f t="shared" si="271"/>
        <v>0</v>
      </c>
      <c r="G3992" s="10" t="str">
        <f t="shared" si="272"/>
        <v>19000</v>
      </c>
      <c r="H3992" s="232"/>
      <c r="I3992" s="232"/>
      <c r="J3992" s="232"/>
      <c r="K3992" s="232"/>
      <c r="L3992" s="232"/>
      <c r="M3992" s="233"/>
      <c r="N3992" s="266"/>
      <c r="O3992" s="266"/>
      <c r="P3992" s="266"/>
      <c r="Q3992" s="234"/>
      <c r="R3992" s="235"/>
      <c r="S3992" s="232"/>
      <c r="T3992" s="234"/>
      <c r="U3992" s="234"/>
      <c r="V3992" s="235"/>
      <c r="W3992" s="232"/>
      <c r="X3992" s="232"/>
      <c r="Y3992" s="235"/>
      <c r="Z3992" s="232"/>
      <c r="AA3992" s="232"/>
      <c r="AB3992" s="232"/>
      <c r="AC3992" s="232"/>
    </row>
    <row r="3993" spans="2:29">
      <c r="B3993" s="66" t="e">
        <f>LEFT(VLOOKUP(K3993,'TCon08 al 2019-02-26'!$A$1:$H$68,6,0),6)</f>
        <v>#N/A</v>
      </c>
      <c r="C3993" s="66" t="e">
        <f t="shared" si="273"/>
        <v>#N/A</v>
      </c>
      <c r="D3993" s="66" t="e">
        <f>VLOOKUP(K3993,'TCon08 al 2019-02-26'!$A$1:$H$68,8,0)</f>
        <v>#N/A</v>
      </c>
      <c r="E3993" s="221">
        <f t="shared" si="274"/>
        <v>1900</v>
      </c>
      <c r="F3993" s="66">
        <f t="shared" si="271"/>
        <v>0</v>
      </c>
      <c r="G3993" s="10" t="str">
        <f t="shared" si="272"/>
        <v>19000</v>
      </c>
      <c r="H3993" s="232"/>
      <c r="I3993" s="232"/>
      <c r="J3993" s="232"/>
      <c r="K3993" s="232"/>
      <c r="L3993" s="232"/>
      <c r="M3993" s="233"/>
      <c r="N3993" s="266"/>
      <c r="O3993" s="266"/>
      <c r="P3993" s="266"/>
      <c r="Q3993" s="234"/>
      <c r="R3993" s="235"/>
      <c r="S3993" s="232"/>
      <c r="T3993" s="234"/>
      <c r="U3993" s="234"/>
      <c r="V3993" s="235"/>
      <c r="W3993" s="232"/>
      <c r="X3993" s="232"/>
      <c r="Y3993" s="235"/>
      <c r="Z3993" s="232"/>
      <c r="AA3993" s="232"/>
      <c r="AB3993" s="232"/>
      <c r="AC3993" s="232"/>
    </row>
    <row r="3994" spans="2:29">
      <c r="B3994" s="66" t="e">
        <f>LEFT(VLOOKUP(K3994,'TCon08 al 2019-02-26'!$A$1:$H$68,6,0),6)</f>
        <v>#N/A</v>
      </c>
      <c r="C3994" s="66" t="e">
        <f t="shared" si="273"/>
        <v>#N/A</v>
      </c>
      <c r="D3994" s="66" t="e">
        <f>VLOOKUP(K3994,'TCon08 al 2019-02-26'!$A$1:$H$68,8,0)</f>
        <v>#N/A</v>
      </c>
      <c r="E3994" s="221">
        <f t="shared" si="274"/>
        <v>1900</v>
      </c>
      <c r="F3994" s="66">
        <f t="shared" si="271"/>
        <v>0</v>
      </c>
      <c r="G3994" s="10" t="str">
        <f t="shared" si="272"/>
        <v>19000</v>
      </c>
      <c r="H3994" s="232"/>
      <c r="I3994" s="232"/>
      <c r="J3994" s="232"/>
      <c r="K3994" s="232"/>
      <c r="L3994" s="232"/>
      <c r="M3994" s="233"/>
      <c r="N3994" s="266"/>
      <c r="O3994" s="266"/>
      <c r="P3994" s="266"/>
      <c r="Q3994" s="234"/>
      <c r="R3994" s="235"/>
      <c r="S3994" s="232"/>
      <c r="T3994" s="234"/>
      <c r="U3994" s="234"/>
      <c r="V3994" s="235"/>
      <c r="W3994" s="232"/>
      <c r="X3994" s="232"/>
      <c r="Y3994" s="235"/>
      <c r="Z3994" s="232"/>
      <c r="AA3994" s="232"/>
      <c r="AB3994" s="232"/>
      <c r="AC3994" s="232"/>
    </row>
    <row r="3995" spans="2:29">
      <c r="B3995" s="66" t="e">
        <f>LEFT(VLOOKUP(K3995,'TCon08 al 2019-02-26'!$A$1:$H$68,6,0),6)</f>
        <v>#N/A</v>
      </c>
      <c r="C3995" s="66" t="e">
        <f t="shared" si="273"/>
        <v>#N/A</v>
      </c>
      <c r="D3995" s="66" t="e">
        <f>VLOOKUP(K3995,'TCon08 al 2019-02-26'!$A$1:$H$68,8,0)</f>
        <v>#N/A</v>
      </c>
      <c r="E3995" s="221">
        <f t="shared" si="274"/>
        <v>1900</v>
      </c>
      <c r="F3995" s="66">
        <f t="shared" si="271"/>
        <v>0</v>
      </c>
      <c r="G3995" s="10" t="str">
        <f t="shared" si="272"/>
        <v>19000</v>
      </c>
      <c r="H3995" s="232"/>
      <c r="I3995" s="232"/>
      <c r="J3995" s="232"/>
      <c r="K3995" s="232"/>
      <c r="L3995" s="232"/>
      <c r="M3995" s="233"/>
      <c r="N3995" s="266"/>
      <c r="O3995" s="266"/>
      <c r="P3995" s="266"/>
      <c r="Q3995" s="234"/>
      <c r="R3995" s="235"/>
      <c r="S3995" s="232"/>
      <c r="T3995" s="234"/>
      <c r="U3995" s="234"/>
      <c r="V3995" s="235"/>
      <c r="W3995" s="232"/>
      <c r="X3995" s="232"/>
      <c r="Y3995" s="235"/>
      <c r="Z3995" s="232"/>
      <c r="AA3995" s="232"/>
      <c r="AB3995" s="232"/>
      <c r="AC3995" s="232"/>
    </row>
    <row r="3996" spans="2:29">
      <c r="B3996" s="66" t="e">
        <f>LEFT(VLOOKUP(K3996,'TCon08 al 2019-02-26'!$A$1:$H$68,6,0),6)</f>
        <v>#N/A</v>
      </c>
      <c r="C3996" s="66" t="e">
        <f t="shared" si="273"/>
        <v>#N/A</v>
      </c>
      <c r="D3996" s="66" t="e">
        <f>VLOOKUP(K3996,'TCon08 al 2019-02-26'!$A$1:$H$68,8,0)</f>
        <v>#N/A</v>
      </c>
      <c r="E3996" s="221">
        <f t="shared" si="274"/>
        <v>1900</v>
      </c>
      <c r="F3996" s="66">
        <f t="shared" si="271"/>
        <v>0</v>
      </c>
      <c r="G3996" s="10" t="str">
        <f t="shared" si="272"/>
        <v>19000</v>
      </c>
      <c r="H3996" s="232"/>
      <c r="I3996" s="232"/>
      <c r="J3996" s="232"/>
      <c r="K3996" s="232"/>
      <c r="L3996" s="232"/>
      <c r="M3996" s="233"/>
      <c r="N3996" s="266"/>
      <c r="O3996" s="266"/>
      <c r="P3996" s="266"/>
      <c r="Q3996" s="234"/>
      <c r="R3996" s="235"/>
      <c r="S3996" s="232"/>
      <c r="T3996" s="234"/>
      <c r="U3996" s="234"/>
      <c r="V3996" s="235"/>
      <c r="W3996" s="232"/>
      <c r="X3996" s="232"/>
      <c r="Y3996" s="235"/>
      <c r="Z3996" s="232"/>
      <c r="AA3996" s="232"/>
      <c r="AB3996" s="232"/>
      <c r="AC3996" s="232"/>
    </row>
    <row r="3997" spans="2:29">
      <c r="B3997" s="66" t="e">
        <f>LEFT(VLOOKUP(K3997,'TCon08 al 2019-02-26'!$A$1:$H$68,6,0),6)</f>
        <v>#N/A</v>
      </c>
      <c r="C3997" s="66" t="e">
        <f t="shared" si="273"/>
        <v>#N/A</v>
      </c>
      <c r="D3997" s="66" t="e">
        <f>VLOOKUP(K3997,'TCon08 al 2019-02-26'!$A$1:$H$68,8,0)</f>
        <v>#N/A</v>
      </c>
      <c r="E3997" s="221">
        <f t="shared" si="274"/>
        <v>1900</v>
      </c>
      <c r="F3997" s="66">
        <f t="shared" si="271"/>
        <v>0</v>
      </c>
      <c r="G3997" s="10" t="str">
        <f t="shared" si="272"/>
        <v>19000</v>
      </c>
      <c r="H3997" s="232"/>
      <c r="I3997" s="232"/>
      <c r="J3997" s="232"/>
      <c r="K3997" s="232"/>
      <c r="L3997" s="232"/>
      <c r="M3997" s="233"/>
      <c r="N3997" s="266"/>
      <c r="O3997" s="266"/>
      <c r="P3997" s="266"/>
      <c r="Q3997" s="234"/>
      <c r="R3997" s="235"/>
      <c r="S3997" s="232"/>
      <c r="T3997" s="234"/>
      <c r="U3997" s="234"/>
      <c r="V3997" s="235"/>
      <c r="W3997" s="232"/>
      <c r="X3997" s="232"/>
      <c r="Y3997" s="235"/>
      <c r="Z3997" s="232"/>
      <c r="AA3997" s="232"/>
      <c r="AB3997" s="232"/>
      <c r="AC3997" s="232"/>
    </row>
    <row r="3998" spans="2:29">
      <c r="B3998" s="66" t="e">
        <f>LEFT(VLOOKUP(K3998,'TCon08 al 2019-02-26'!$A$1:$H$68,6,0),6)</f>
        <v>#N/A</v>
      </c>
      <c r="C3998" s="66" t="e">
        <f t="shared" si="273"/>
        <v>#N/A</v>
      </c>
      <c r="D3998" s="66" t="e">
        <f>VLOOKUP(K3998,'TCon08 al 2019-02-26'!$A$1:$H$68,8,0)</f>
        <v>#N/A</v>
      </c>
      <c r="E3998" s="221">
        <f t="shared" si="274"/>
        <v>1900</v>
      </c>
      <c r="F3998" s="66">
        <f t="shared" si="271"/>
        <v>0</v>
      </c>
      <c r="G3998" s="10" t="str">
        <f t="shared" si="272"/>
        <v>19000</v>
      </c>
      <c r="H3998" s="232"/>
      <c r="I3998" s="232"/>
      <c r="J3998" s="232"/>
      <c r="K3998" s="232"/>
      <c r="L3998" s="232"/>
      <c r="M3998" s="233"/>
      <c r="N3998" s="266"/>
      <c r="O3998" s="266"/>
      <c r="P3998" s="266"/>
      <c r="Q3998" s="234"/>
      <c r="R3998" s="235"/>
      <c r="S3998" s="232"/>
      <c r="T3998" s="234"/>
      <c r="U3998" s="234"/>
      <c r="V3998" s="235"/>
      <c r="W3998" s="232"/>
      <c r="X3998" s="232"/>
      <c r="Y3998" s="235"/>
      <c r="Z3998" s="232"/>
      <c r="AA3998" s="232"/>
      <c r="AB3998" s="232"/>
      <c r="AC3998" s="232"/>
    </row>
    <row r="3999" spans="2:29">
      <c r="B3999" s="66" t="e">
        <f>LEFT(VLOOKUP(K3999,'TCon08 al 2019-02-26'!$A$1:$H$68,6,0),6)</f>
        <v>#N/A</v>
      </c>
      <c r="C3999" s="66" t="e">
        <f t="shared" si="273"/>
        <v>#N/A</v>
      </c>
      <c r="D3999" s="66" t="e">
        <f>VLOOKUP(K3999,'TCon08 al 2019-02-26'!$A$1:$H$68,8,0)</f>
        <v>#N/A</v>
      </c>
      <c r="E3999" s="221">
        <f t="shared" si="274"/>
        <v>1900</v>
      </c>
      <c r="F3999" s="66">
        <f t="shared" si="271"/>
        <v>0</v>
      </c>
      <c r="G3999" s="10" t="str">
        <f t="shared" si="272"/>
        <v>19000</v>
      </c>
      <c r="H3999" s="232"/>
      <c r="I3999" s="232"/>
      <c r="J3999" s="232"/>
      <c r="K3999" s="232"/>
      <c r="L3999" s="232"/>
      <c r="M3999" s="233"/>
      <c r="N3999" s="266"/>
      <c r="O3999" s="266"/>
      <c r="P3999" s="266"/>
      <c r="Q3999" s="234"/>
      <c r="R3999" s="235"/>
      <c r="S3999" s="232"/>
      <c r="T3999" s="234"/>
      <c r="U3999" s="234"/>
      <c r="V3999" s="235"/>
      <c r="W3999" s="232"/>
      <c r="X3999" s="232"/>
      <c r="Y3999" s="235"/>
      <c r="Z3999" s="232"/>
      <c r="AA3999" s="232"/>
      <c r="AB3999" s="232"/>
      <c r="AC3999" s="232"/>
    </row>
    <row r="4000" spans="2:29">
      <c r="B4000" s="66" t="e">
        <f>LEFT(VLOOKUP(K4000,'TCon08 al 2019-02-26'!$A$1:$H$68,6,0),6)</f>
        <v>#N/A</v>
      </c>
      <c r="C4000" s="66" t="e">
        <f t="shared" si="273"/>
        <v>#N/A</v>
      </c>
      <c r="D4000" s="66" t="e">
        <f>VLOOKUP(K4000,'TCon08 al 2019-02-26'!$A$1:$H$68,8,0)</f>
        <v>#N/A</v>
      </c>
      <c r="E4000" s="221">
        <f t="shared" si="274"/>
        <v>1900</v>
      </c>
      <c r="F4000" s="66">
        <f t="shared" si="271"/>
        <v>0</v>
      </c>
      <c r="G4000" s="10" t="str">
        <f t="shared" si="272"/>
        <v>19000</v>
      </c>
      <c r="H4000" s="232"/>
      <c r="I4000" s="232"/>
      <c r="J4000" s="232"/>
      <c r="K4000" s="232"/>
      <c r="L4000" s="232"/>
      <c r="M4000" s="233"/>
      <c r="N4000" s="266"/>
      <c r="O4000" s="266"/>
      <c r="P4000" s="266"/>
      <c r="Q4000" s="234"/>
      <c r="R4000" s="235"/>
      <c r="S4000" s="232"/>
      <c r="T4000" s="234"/>
      <c r="U4000" s="234"/>
      <c r="V4000" s="235"/>
      <c r="W4000" s="232"/>
      <c r="X4000" s="232"/>
      <c r="Y4000" s="235"/>
      <c r="Z4000" s="232"/>
      <c r="AA4000" s="232"/>
      <c r="AB4000" s="232"/>
      <c r="AC4000" s="232"/>
    </row>
    <row r="4001" spans="2:29">
      <c r="B4001" s="66" t="e">
        <f>LEFT(VLOOKUP(K4001,'TCon08 al 2019-02-26'!$A$1:$H$68,6,0),6)</f>
        <v>#N/A</v>
      </c>
      <c r="C4001" s="66" t="e">
        <f t="shared" si="273"/>
        <v>#N/A</v>
      </c>
      <c r="D4001" s="66" t="e">
        <f>VLOOKUP(K4001,'TCon08 al 2019-02-26'!$A$1:$H$68,8,0)</f>
        <v>#N/A</v>
      </c>
      <c r="E4001" s="221">
        <f t="shared" si="274"/>
        <v>1900</v>
      </c>
      <c r="F4001" s="66">
        <f t="shared" si="271"/>
        <v>0</v>
      </c>
      <c r="G4001" s="10" t="str">
        <f t="shared" si="272"/>
        <v>19000</v>
      </c>
      <c r="H4001" s="232"/>
      <c r="I4001" s="232"/>
      <c r="J4001" s="232"/>
      <c r="K4001" s="232"/>
      <c r="L4001" s="232"/>
      <c r="M4001" s="233"/>
      <c r="N4001" s="266"/>
      <c r="O4001" s="266"/>
      <c r="P4001" s="266"/>
      <c r="Q4001" s="234"/>
      <c r="R4001" s="235"/>
      <c r="S4001" s="232"/>
      <c r="T4001" s="234"/>
      <c r="U4001" s="234"/>
      <c r="V4001" s="235"/>
      <c r="W4001" s="232"/>
      <c r="X4001" s="232"/>
      <c r="Y4001" s="235"/>
      <c r="Z4001" s="232"/>
      <c r="AA4001" s="232"/>
      <c r="AB4001" s="232"/>
      <c r="AC4001" s="232"/>
    </row>
    <row r="4002" spans="2:29">
      <c r="B4002" s="66" t="e">
        <f>LEFT(VLOOKUP(K4002,'TCon08 al 2019-02-26'!$A$1:$H$68,6,0),6)</f>
        <v>#N/A</v>
      </c>
      <c r="C4002" s="66" t="e">
        <f t="shared" si="273"/>
        <v>#N/A</v>
      </c>
      <c r="D4002" s="66" t="e">
        <f>VLOOKUP(K4002,'TCon08 al 2019-02-26'!$A$1:$H$68,8,0)</f>
        <v>#N/A</v>
      </c>
      <c r="E4002" s="221">
        <f t="shared" si="274"/>
        <v>1900</v>
      </c>
      <c r="F4002" s="66">
        <f t="shared" si="271"/>
        <v>0</v>
      </c>
      <c r="G4002" s="10" t="str">
        <f t="shared" si="272"/>
        <v>19000</v>
      </c>
      <c r="H4002" s="232"/>
      <c r="I4002" s="232"/>
      <c r="J4002" s="232"/>
      <c r="K4002" s="232"/>
      <c r="L4002" s="232"/>
      <c r="M4002" s="233"/>
      <c r="N4002" s="266"/>
      <c r="O4002" s="266"/>
      <c r="P4002" s="266"/>
      <c r="Q4002" s="234"/>
      <c r="R4002" s="235"/>
      <c r="S4002" s="232"/>
      <c r="T4002" s="234"/>
      <c r="U4002" s="234"/>
      <c r="V4002" s="235"/>
      <c r="W4002" s="232"/>
      <c r="X4002" s="232"/>
      <c r="Y4002" s="235"/>
      <c r="Z4002" s="232"/>
      <c r="AA4002" s="232"/>
      <c r="AB4002" s="232"/>
      <c r="AC4002" s="232"/>
    </row>
    <row r="4003" spans="2:29">
      <c r="B4003" s="66" t="e">
        <f>LEFT(VLOOKUP(K4003,'TCon08 al 2019-02-26'!$A$1:$H$68,6,0),6)</f>
        <v>#N/A</v>
      </c>
      <c r="C4003" s="66" t="e">
        <f t="shared" si="273"/>
        <v>#N/A</v>
      </c>
      <c r="D4003" s="66" t="e">
        <f>VLOOKUP(K4003,'TCon08 al 2019-02-26'!$A$1:$H$68,8,0)</f>
        <v>#N/A</v>
      </c>
      <c r="E4003" s="221">
        <f t="shared" si="274"/>
        <v>1900</v>
      </c>
      <c r="F4003" s="66">
        <f t="shared" si="271"/>
        <v>0</v>
      </c>
      <c r="G4003" s="10" t="str">
        <f t="shared" si="272"/>
        <v>19000</v>
      </c>
      <c r="H4003" s="232"/>
      <c r="I4003" s="232"/>
      <c r="J4003" s="232"/>
      <c r="K4003" s="232"/>
      <c r="L4003" s="232"/>
      <c r="M4003" s="233"/>
      <c r="N4003" s="266"/>
      <c r="O4003" s="266"/>
      <c r="P4003" s="266"/>
      <c r="Q4003" s="234"/>
      <c r="R4003" s="235"/>
      <c r="S4003" s="232"/>
      <c r="T4003" s="234"/>
      <c r="U4003" s="234"/>
      <c r="V4003" s="235"/>
      <c r="W4003" s="232"/>
      <c r="X4003" s="232"/>
      <c r="Y4003" s="235"/>
      <c r="Z4003" s="232"/>
      <c r="AA4003" s="232"/>
      <c r="AB4003" s="232"/>
      <c r="AC4003" s="232"/>
    </row>
    <row r="4004" spans="2:29">
      <c r="B4004" s="66" t="e">
        <f>LEFT(VLOOKUP(K4004,'TCon08 al 2019-02-26'!$A$1:$H$68,6,0),6)</f>
        <v>#N/A</v>
      </c>
      <c r="C4004" s="66" t="e">
        <f t="shared" si="273"/>
        <v>#N/A</v>
      </c>
      <c r="D4004" s="66" t="e">
        <f>VLOOKUP(K4004,'TCon08 al 2019-02-26'!$A$1:$H$68,8,0)</f>
        <v>#N/A</v>
      </c>
      <c r="E4004" s="221">
        <f t="shared" si="274"/>
        <v>1900</v>
      </c>
      <c r="F4004" s="66">
        <f t="shared" si="271"/>
        <v>0</v>
      </c>
      <c r="G4004" s="10" t="str">
        <f t="shared" si="272"/>
        <v>19000</v>
      </c>
      <c r="H4004" s="232"/>
      <c r="I4004" s="232"/>
      <c r="J4004" s="232"/>
      <c r="K4004" s="232"/>
      <c r="L4004" s="232"/>
      <c r="M4004" s="233"/>
      <c r="N4004" s="266"/>
      <c r="O4004" s="266"/>
      <c r="P4004" s="266"/>
      <c r="Q4004" s="234"/>
      <c r="R4004" s="235"/>
      <c r="S4004" s="232"/>
      <c r="T4004" s="234"/>
      <c r="U4004" s="234"/>
      <c r="V4004" s="235"/>
      <c r="W4004" s="232"/>
      <c r="X4004" s="232"/>
      <c r="Y4004" s="235"/>
      <c r="Z4004" s="232"/>
      <c r="AA4004" s="232"/>
      <c r="AB4004" s="232"/>
      <c r="AC4004" s="232"/>
    </row>
    <row r="4005" spans="2:29">
      <c r="B4005" s="66" t="e">
        <f>LEFT(VLOOKUP(K4005,'TCon08 al 2019-02-26'!$A$1:$H$68,6,0),6)</f>
        <v>#N/A</v>
      </c>
      <c r="C4005" s="66" t="e">
        <f t="shared" si="273"/>
        <v>#N/A</v>
      </c>
      <c r="D4005" s="66" t="e">
        <f>VLOOKUP(K4005,'TCon08 al 2019-02-26'!$A$1:$H$68,8,0)</f>
        <v>#N/A</v>
      </c>
      <c r="E4005" s="221">
        <f t="shared" si="274"/>
        <v>1900</v>
      </c>
      <c r="F4005" s="66">
        <f t="shared" si="271"/>
        <v>0</v>
      </c>
      <c r="G4005" s="10" t="str">
        <f t="shared" si="272"/>
        <v>19000</v>
      </c>
      <c r="H4005" s="232"/>
      <c r="I4005" s="232"/>
      <c r="J4005" s="232"/>
      <c r="K4005" s="232"/>
      <c r="L4005" s="232"/>
      <c r="M4005" s="233"/>
      <c r="N4005" s="266"/>
      <c r="O4005" s="266"/>
      <c r="P4005" s="266"/>
      <c r="Q4005" s="234"/>
      <c r="R4005" s="235"/>
      <c r="S4005" s="232"/>
      <c r="T4005" s="234"/>
      <c r="U4005" s="234"/>
      <c r="V4005" s="235"/>
      <c r="W4005" s="232"/>
      <c r="X4005" s="232"/>
      <c r="Y4005" s="235"/>
      <c r="Z4005" s="232"/>
      <c r="AA4005" s="232"/>
      <c r="AB4005" s="232"/>
      <c r="AC4005" s="232"/>
    </row>
    <row r="4006" spans="2:29">
      <c r="B4006" s="66" t="e">
        <f>LEFT(VLOOKUP(K4006,'TCon08 al 2019-02-26'!$A$1:$H$68,6,0),6)</f>
        <v>#N/A</v>
      </c>
      <c r="C4006" s="66" t="e">
        <f t="shared" si="273"/>
        <v>#N/A</v>
      </c>
      <c r="D4006" s="66" t="e">
        <f>VLOOKUP(K4006,'TCon08 al 2019-02-26'!$A$1:$H$68,8,0)</f>
        <v>#N/A</v>
      </c>
      <c r="E4006" s="221">
        <f t="shared" si="274"/>
        <v>1900</v>
      </c>
      <c r="F4006" s="66">
        <f t="shared" si="271"/>
        <v>0</v>
      </c>
      <c r="G4006" s="10" t="str">
        <f t="shared" si="272"/>
        <v>19000</v>
      </c>
      <c r="H4006" s="232"/>
      <c r="I4006" s="232"/>
      <c r="J4006" s="232"/>
      <c r="K4006" s="232"/>
      <c r="L4006" s="232"/>
      <c r="M4006" s="233"/>
      <c r="N4006" s="266"/>
      <c r="O4006" s="266"/>
      <c r="P4006" s="266"/>
      <c r="Q4006" s="234"/>
      <c r="R4006" s="235"/>
      <c r="S4006" s="232"/>
      <c r="T4006" s="234"/>
      <c r="U4006" s="234"/>
      <c r="V4006" s="235"/>
      <c r="W4006" s="232"/>
      <c r="X4006" s="232"/>
      <c r="Y4006" s="235"/>
      <c r="Z4006" s="232"/>
      <c r="AA4006" s="232"/>
      <c r="AB4006" s="232"/>
      <c r="AC4006" s="232"/>
    </row>
    <row r="4007" spans="2:29">
      <c r="B4007" s="66" t="e">
        <f>LEFT(VLOOKUP(K4007,'TCon08 al 2019-02-26'!$A$1:$H$68,6,0),6)</f>
        <v>#N/A</v>
      </c>
      <c r="C4007" s="66" t="e">
        <f t="shared" si="273"/>
        <v>#N/A</v>
      </c>
      <c r="D4007" s="66" t="e">
        <f>VLOOKUP(K4007,'TCon08 al 2019-02-26'!$A$1:$H$68,8,0)</f>
        <v>#N/A</v>
      </c>
      <c r="E4007" s="221">
        <f t="shared" si="274"/>
        <v>1900</v>
      </c>
      <c r="F4007" s="66">
        <f t="shared" si="271"/>
        <v>0</v>
      </c>
      <c r="G4007" s="10" t="str">
        <f t="shared" si="272"/>
        <v>19000</v>
      </c>
      <c r="H4007" s="232"/>
      <c r="I4007" s="232"/>
      <c r="J4007" s="232"/>
      <c r="K4007" s="232"/>
      <c r="L4007" s="232"/>
      <c r="M4007" s="233"/>
      <c r="N4007" s="266"/>
      <c r="O4007" s="266"/>
      <c r="P4007" s="266"/>
      <c r="Q4007" s="234"/>
      <c r="R4007" s="235"/>
      <c r="S4007" s="232"/>
      <c r="T4007" s="234"/>
      <c r="U4007" s="234"/>
      <c r="V4007" s="235"/>
      <c r="W4007" s="232"/>
      <c r="X4007" s="232"/>
      <c r="Y4007" s="235"/>
      <c r="Z4007" s="232"/>
      <c r="AA4007" s="232"/>
      <c r="AB4007" s="232"/>
      <c r="AC4007" s="232"/>
    </row>
    <row r="4008" spans="2:29">
      <c r="B4008" s="66" t="e">
        <f>LEFT(VLOOKUP(K4008,'TCon08 al 2019-02-26'!$A$1:$H$68,6,0),6)</f>
        <v>#N/A</v>
      </c>
      <c r="C4008" s="66" t="e">
        <f t="shared" si="273"/>
        <v>#N/A</v>
      </c>
      <c r="D4008" s="66" t="e">
        <f>VLOOKUP(K4008,'TCon08 al 2019-02-26'!$A$1:$H$68,8,0)</f>
        <v>#N/A</v>
      </c>
      <c r="E4008" s="221">
        <f t="shared" si="274"/>
        <v>1900</v>
      </c>
      <c r="F4008" s="66">
        <f t="shared" si="271"/>
        <v>0</v>
      </c>
      <c r="G4008" s="10" t="str">
        <f t="shared" si="272"/>
        <v>19000</v>
      </c>
      <c r="H4008" s="232"/>
      <c r="I4008" s="232"/>
      <c r="J4008" s="232"/>
      <c r="K4008" s="232"/>
      <c r="L4008" s="232"/>
      <c r="M4008" s="233"/>
      <c r="N4008" s="266"/>
      <c r="O4008" s="266"/>
      <c r="P4008" s="266"/>
      <c r="Q4008" s="234"/>
      <c r="R4008" s="235"/>
      <c r="S4008" s="232"/>
      <c r="T4008" s="234"/>
      <c r="U4008" s="234"/>
      <c r="V4008" s="235"/>
      <c r="W4008" s="232"/>
      <c r="X4008" s="232"/>
      <c r="Y4008" s="235"/>
      <c r="Z4008" s="232"/>
      <c r="AA4008" s="232"/>
      <c r="AB4008" s="232"/>
      <c r="AC4008" s="232"/>
    </row>
    <row r="4009" spans="2:29">
      <c r="B4009" s="66" t="e">
        <f>LEFT(VLOOKUP(K4009,'TCon08 al 2019-02-26'!$A$1:$H$68,6,0),6)</f>
        <v>#N/A</v>
      </c>
      <c r="C4009" s="66" t="e">
        <f t="shared" si="273"/>
        <v>#N/A</v>
      </c>
      <c r="D4009" s="66" t="e">
        <f>VLOOKUP(K4009,'TCon08 al 2019-02-26'!$A$1:$H$68,8,0)</f>
        <v>#N/A</v>
      </c>
      <c r="E4009" s="221">
        <f t="shared" si="274"/>
        <v>1900</v>
      </c>
      <c r="F4009" s="66">
        <f t="shared" si="271"/>
        <v>0</v>
      </c>
      <c r="G4009" s="10" t="str">
        <f t="shared" si="272"/>
        <v>19000</v>
      </c>
      <c r="H4009" s="232"/>
      <c r="I4009" s="232"/>
      <c r="J4009" s="232"/>
      <c r="K4009" s="232"/>
      <c r="L4009" s="232"/>
      <c r="M4009" s="233"/>
      <c r="N4009" s="266"/>
      <c r="O4009" s="266"/>
      <c r="P4009" s="266"/>
      <c r="Q4009" s="234"/>
      <c r="R4009" s="235"/>
      <c r="S4009" s="232"/>
      <c r="T4009" s="234"/>
      <c r="U4009" s="234"/>
      <c r="V4009" s="235"/>
      <c r="W4009" s="232"/>
      <c r="X4009" s="232"/>
      <c r="Y4009" s="235"/>
      <c r="Z4009" s="232"/>
      <c r="AA4009" s="232"/>
      <c r="AB4009" s="232"/>
      <c r="AC4009" s="232"/>
    </row>
    <row r="4010" spans="2:29">
      <c r="B4010" s="66" t="e">
        <f>LEFT(VLOOKUP(K4010,'TCon08 al 2019-02-26'!$A$1:$H$68,6,0),6)</f>
        <v>#N/A</v>
      </c>
      <c r="C4010" s="66" t="e">
        <f t="shared" si="273"/>
        <v>#N/A</v>
      </c>
      <c r="D4010" s="66" t="e">
        <f>VLOOKUP(K4010,'TCon08 al 2019-02-26'!$A$1:$H$68,8,0)</f>
        <v>#N/A</v>
      </c>
      <c r="E4010" s="221">
        <f t="shared" si="274"/>
        <v>1900</v>
      </c>
      <c r="F4010" s="66">
        <f t="shared" si="271"/>
        <v>0</v>
      </c>
      <c r="G4010" s="10" t="str">
        <f t="shared" si="272"/>
        <v>19000</v>
      </c>
      <c r="H4010" s="232"/>
      <c r="I4010" s="232"/>
      <c r="J4010" s="232"/>
      <c r="K4010" s="232"/>
      <c r="L4010" s="232"/>
      <c r="M4010" s="233"/>
      <c r="N4010" s="266"/>
      <c r="O4010" s="266"/>
      <c r="P4010" s="266"/>
      <c r="Q4010" s="234"/>
      <c r="R4010" s="235"/>
      <c r="S4010" s="232"/>
      <c r="T4010" s="234"/>
      <c r="U4010" s="234"/>
      <c r="V4010" s="235"/>
      <c r="W4010" s="232"/>
      <c r="X4010" s="232"/>
      <c r="Y4010" s="235"/>
      <c r="Z4010" s="232"/>
      <c r="AA4010" s="232"/>
      <c r="AB4010" s="232"/>
      <c r="AC4010" s="232"/>
    </row>
    <row r="4011" spans="2:29">
      <c r="B4011" s="66" t="e">
        <f>LEFT(VLOOKUP(K4011,'TCon08 al 2019-02-26'!$A$1:$H$68,6,0),6)</f>
        <v>#N/A</v>
      </c>
      <c r="C4011" s="66" t="e">
        <f t="shared" si="273"/>
        <v>#N/A</v>
      </c>
      <c r="D4011" s="66" t="e">
        <f>VLOOKUP(K4011,'TCon08 al 2019-02-26'!$A$1:$H$68,8,0)</f>
        <v>#N/A</v>
      </c>
      <c r="E4011" s="221">
        <f t="shared" si="274"/>
        <v>1900</v>
      </c>
      <c r="F4011" s="66">
        <f t="shared" si="271"/>
        <v>0</v>
      </c>
      <c r="G4011" s="10" t="str">
        <f t="shared" si="272"/>
        <v>19000</v>
      </c>
      <c r="H4011" s="232"/>
      <c r="I4011" s="232"/>
      <c r="J4011" s="232"/>
      <c r="K4011" s="232"/>
      <c r="L4011" s="232"/>
      <c r="M4011" s="233"/>
      <c r="N4011" s="266"/>
      <c r="O4011" s="266"/>
      <c r="P4011" s="266"/>
      <c r="Q4011" s="234"/>
      <c r="R4011" s="235"/>
      <c r="S4011" s="232"/>
      <c r="T4011" s="234"/>
      <c r="U4011" s="234"/>
      <c r="V4011" s="235"/>
      <c r="W4011" s="232"/>
      <c r="X4011" s="232"/>
      <c r="Y4011" s="235"/>
      <c r="Z4011" s="232"/>
      <c r="AA4011" s="232"/>
      <c r="AB4011" s="232"/>
      <c r="AC4011" s="232"/>
    </row>
    <row r="4012" spans="2:29">
      <c r="B4012" s="66" t="e">
        <f>LEFT(VLOOKUP(K4012,'TCon08 al 2019-02-26'!$A$1:$H$68,6,0),6)</f>
        <v>#N/A</v>
      </c>
      <c r="C4012" s="66" t="e">
        <f t="shared" si="273"/>
        <v>#N/A</v>
      </c>
      <c r="D4012" s="66" t="e">
        <f>VLOOKUP(K4012,'TCon08 al 2019-02-26'!$A$1:$H$68,8,0)</f>
        <v>#N/A</v>
      </c>
      <c r="E4012" s="221">
        <f t="shared" si="274"/>
        <v>1900</v>
      </c>
      <c r="F4012" s="66">
        <f t="shared" si="271"/>
        <v>0</v>
      </c>
      <c r="G4012" s="10" t="str">
        <f t="shared" si="272"/>
        <v>19000</v>
      </c>
      <c r="H4012" s="232"/>
      <c r="I4012" s="232"/>
      <c r="J4012" s="232"/>
      <c r="K4012" s="232"/>
      <c r="L4012" s="232"/>
      <c r="M4012" s="233"/>
      <c r="N4012" s="266"/>
      <c r="O4012" s="266"/>
      <c r="P4012" s="266"/>
      <c r="Q4012" s="234"/>
      <c r="R4012" s="235"/>
      <c r="S4012" s="232"/>
      <c r="T4012" s="234"/>
      <c r="U4012" s="234"/>
      <c r="V4012" s="235"/>
      <c r="W4012" s="232"/>
      <c r="X4012" s="232"/>
      <c r="Y4012" s="235"/>
      <c r="Z4012" s="232"/>
      <c r="AA4012" s="232"/>
      <c r="AB4012" s="232"/>
      <c r="AC4012" s="232"/>
    </row>
    <row r="4013" spans="2:29">
      <c r="B4013" s="66" t="e">
        <f>LEFT(VLOOKUP(K4013,'TCon08 al 2019-02-26'!$A$1:$H$68,6,0),6)</f>
        <v>#N/A</v>
      </c>
      <c r="C4013" s="66" t="e">
        <f t="shared" si="273"/>
        <v>#N/A</v>
      </c>
      <c r="D4013" s="66" t="e">
        <f>VLOOKUP(K4013,'TCon08 al 2019-02-26'!$A$1:$H$68,8,0)</f>
        <v>#N/A</v>
      </c>
      <c r="E4013" s="221">
        <f t="shared" si="274"/>
        <v>1900</v>
      </c>
      <c r="F4013" s="66">
        <f t="shared" si="271"/>
        <v>0</v>
      </c>
      <c r="G4013" s="10" t="str">
        <f t="shared" si="272"/>
        <v>19000</v>
      </c>
      <c r="H4013" s="232"/>
      <c r="I4013" s="232"/>
      <c r="J4013" s="232"/>
      <c r="K4013" s="232"/>
      <c r="L4013" s="232"/>
      <c r="M4013" s="233"/>
      <c r="N4013" s="266"/>
      <c r="O4013" s="266"/>
      <c r="P4013" s="266"/>
      <c r="Q4013" s="234"/>
      <c r="R4013" s="235"/>
      <c r="S4013" s="232"/>
      <c r="T4013" s="234"/>
      <c r="U4013" s="234"/>
      <c r="V4013" s="235"/>
      <c r="W4013" s="232"/>
      <c r="X4013" s="232"/>
      <c r="Y4013" s="235"/>
      <c r="Z4013" s="232"/>
      <c r="AA4013" s="232"/>
      <c r="AB4013" s="232"/>
      <c r="AC4013" s="232"/>
    </row>
    <row r="4014" spans="2:29">
      <c r="B4014" s="66" t="e">
        <f>LEFT(VLOOKUP(K4014,'TCon08 al 2019-02-26'!$A$1:$H$68,6,0),6)</f>
        <v>#N/A</v>
      </c>
      <c r="C4014" s="66" t="e">
        <f t="shared" si="273"/>
        <v>#N/A</v>
      </c>
      <c r="D4014" s="66" t="e">
        <f>VLOOKUP(K4014,'TCon08 al 2019-02-26'!$A$1:$H$68,8,0)</f>
        <v>#N/A</v>
      </c>
      <c r="E4014" s="221">
        <f t="shared" si="274"/>
        <v>1900</v>
      </c>
      <c r="F4014" s="66">
        <f t="shared" si="271"/>
        <v>0</v>
      </c>
      <c r="G4014" s="10" t="str">
        <f t="shared" si="272"/>
        <v>19000</v>
      </c>
      <c r="H4014" s="232"/>
      <c r="I4014" s="232"/>
      <c r="J4014" s="232"/>
      <c r="K4014" s="232"/>
      <c r="L4014" s="232"/>
      <c r="M4014" s="233"/>
      <c r="N4014" s="266"/>
      <c r="O4014" s="266"/>
      <c r="P4014" s="266"/>
      <c r="Q4014" s="234"/>
      <c r="R4014" s="235"/>
      <c r="S4014" s="232"/>
      <c r="T4014" s="234"/>
      <c r="U4014" s="234"/>
      <c r="V4014" s="235"/>
      <c r="W4014" s="232"/>
      <c r="X4014" s="232"/>
      <c r="Y4014" s="235"/>
      <c r="Z4014" s="232"/>
      <c r="AA4014" s="232"/>
      <c r="AB4014" s="232"/>
      <c r="AC4014" s="232"/>
    </row>
    <row r="4015" spans="2:29">
      <c r="B4015" s="66" t="e">
        <f>LEFT(VLOOKUP(K4015,'TCon08 al 2019-02-26'!$A$1:$H$68,6,0),6)</f>
        <v>#N/A</v>
      </c>
      <c r="C4015" s="66" t="e">
        <f t="shared" si="273"/>
        <v>#N/A</v>
      </c>
      <c r="D4015" s="66" t="e">
        <f>VLOOKUP(K4015,'TCon08 al 2019-02-26'!$A$1:$H$68,8,0)</f>
        <v>#N/A</v>
      </c>
      <c r="E4015" s="221">
        <f t="shared" si="274"/>
        <v>1900</v>
      </c>
      <c r="F4015" s="66">
        <f t="shared" si="271"/>
        <v>0</v>
      </c>
      <c r="G4015" s="10" t="str">
        <f t="shared" si="272"/>
        <v>19000</v>
      </c>
      <c r="H4015" s="232"/>
      <c r="I4015" s="232"/>
      <c r="J4015" s="232"/>
      <c r="K4015" s="232"/>
      <c r="L4015" s="232"/>
      <c r="M4015" s="233"/>
      <c r="N4015" s="266"/>
      <c r="O4015" s="266"/>
      <c r="P4015" s="266"/>
      <c r="Q4015" s="234"/>
      <c r="R4015" s="235"/>
      <c r="S4015" s="232"/>
      <c r="T4015" s="234"/>
      <c r="U4015" s="234"/>
      <c r="V4015" s="235"/>
      <c r="W4015" s="232"/>
      <c r="X4015" s="232"/>
      <c r="Y4015" s="235"/>
      <c r="Z4015" s="232"/>
      <c r="AA4015" s="232"/>
      <c r="AB4015" s="232"/>
      <c r="AC4015" s="232"/>
    </row>
    <row r="4016" spans="2:29">
      <c r="B4016" s="66" t="e">
        <f>LEFT(VLOOKUP(K4016,'TCon08 al 2019-02-26'!$A$1:$H$68,6,0),6)</f>
        <v>#N/A</v>
      </c>
      <c r="C4016" s="66" t="e">
        <f t="shared" si="273"/>
        <v>#N/A</v>
      </c>
      <c r="D4016" s="66" t="e">
        <f>VLOOKUP(K4016,'TCon08 al 2019-02-26'!$A$1:$H$68,8,0)</f>
        <v>#N/A</v>
      </c>
      <c r="E4016" s="221">
        <f t="shared" si="274"/>
        <v>1900</v>
      </c>
      <c r="F4016" s="66">
        <f t="shared" si="271"/>
        <v>0</v>
      </c>
      <c r="G4016" s="10" t="str">
        <f t="shared" si="272"/>
        <v>19000</v>
      </c>
      <c r="H4016" s="232"/>
      <c r="I4016" s="232"/>
      <c r="J4016" s="232"/>
      <c r="K4016" s="232"/>
      <c r="L4016" s="232"/>
      <c r="M4016" s="233"/>
      <c r="N4016" s="266"/>
      <c r="O4016" s="266"/>
      <c r="P4016" s="266"/>
      <c r="Q4016" s="234"/>
      <c r="R4016" s="235"/>
      <c r="S4016" s="232"/>
      <c r="T4016" s="234"/>
      <c r="U4016" s="234"/>
      <c r="V4016" s="235"/>
      <c r="W4016" s="232"/>
      <c r="X4016" s="232"/>
      <c r="Y4016" s="235"/>
      <c r="Z4016" s="232"/>
      <c r="AA4016" s="232"/>
      <c r="AB4016" s="232"/>
      <c r="AC4016" s="232"/>
    </row>
    <row r="4017" spans="2:29">
      <c r="B4017" s="66" t="e">
        <f>LEFT(VLOOKUP(K4017,'TCon08 al 2019-02-26'!$A$1:$H$68,6,0),6)</f>
        <v>#N/A</v>
      </c>
      <c r="C4017" s="66" t="e">
        <f t="shared" si="273"/>
        <v>#N/A</v>
      </c>
      <c r="D4017" s="66" t="e">
        <f>VLOOKUP(K4017,'TCon08 al 2019-02-26'!$A$1:$H$68,8,0)</f>
        <v>#N/A</v>
      </c>
      <c r="E4017" s="221">
        <f t="shared" si="274"/>
        <v>1900</v>
      </c>
      <c r="F4017" s="66">
        <f t="shared" si="271"/>
        <v>0</v>
      </c>
      <c r="G4017" s="10" t="str">
        <f t="shared" si="272"/>
        <v>19000</v>
      </c>
      <c r="H4017" s="232"/>
      <c r="I4017" s="232"/>
      <c r="J4017" s="232"/>
      <c r="K4017" s="232"/>
      <c r="L4017" s="232"/>
      <c r="M4017" s="233"/>
      <c r="N4017" s="266"/>
      <c r="O4017" s="266"/>
      <c r="P4017" s="266"/>
      <c r="Q4017" s="234"/>
      <c r="R4017" s="235"/>
      <c r="S4017" s="232"/>
      <c r="T4017" s="234"/>
      <c r="U4017" s="234"/>
      <c r="V4017" s="235"/>
      <c r="W4017" s="232"/>
      <c r="X4017" s="232"/>
      <c r="Y4017" s="235"/>
      <c r="Z4017" s="232"/>
      <c r="AA4017" s="232"/>
      <c r="AB4017" s="232"/>
      <c r="AC4017" s="232"/>
    </row>
    <row r="4018" spans="2:29">
      <c r="B4018" s="66" t="e">
        <f>LEFT(VLOOKUP(K4018,'TCon08 al 2019-02-26'!$A$1:$H$68,6,0),6)</f>
        <v>#N/A</v>
      </c>
      <c r="C4018" s="66" t="e">
        <f t="shared" si="273"/>
        <v>#N/A</v>
      </c>
      <c r="D4018" s="66" t="e">
        <f>VLOOKUP(K4018,'TCon08 al 2019-02-26'!$A$1:$H$68,8,0)</f>
        <v>#N/A</v>
      </c>
      <c r="E4018" s="221">
        <f t="shared" si="274"/>
        <v>1900</v>
      </c>
      <c r="F4018" s="66">
        <f t="shared" si="271"/>
        <v>0</v>
      </c>
      <c r="G4018" s="10" t="str">
        <f t="shared" si="272"/>
        <v>19000</v>
      </c>
      <c r="H4018" s="232"/>
      <c r="I4018" s="232"/>
      <c r="J4018" s="232"/>
      <c r="K4018" s="232"/>
      <c r="L4018" s="232"/>
      <c r="M4018" s="233"/>
      <c r="N4018" s="266"/>
      <c r="O4018" s="266"/>
      <c r="P4018" s="266"/>
      <c r="Q4018" s="234"/>
      <c r="R4018" s="235"/>
      <c r="S4018" s="232"/>
      <c r="T4018" s="234"/>
      <c r="U4018" s="234"/>
      <c r="V4018" s="235"/>
      <c r="W4018" s="232"/>
      <c r="X4018" s="232"/>
      <c r="Y4018" s="235"/>
      <c r="Z4018" s="232"/>
      <c r="AA4018" s="232"/>
      <c r="AB4018" s="232"/>
      <c r="AC4018" s="232"/>
    </row>
    <row r="4019" spans="2:29">
      <c r="B4019" s="66" t="e">
        <f>LEFT(VLOOKUP(K4019,'TCon08 al 2019-02-26'!$A$1:$H$68,6,0),6)</f>
        <v>#N/A</v>
      </c>
      <c r="C4019" s="66" t="e">
        <f t="shared" si="273"/>
        <v>#N/A</v>
      </c>
      <c r="D4019" s="66" t="e">
        <f>VLOOKUP(K4019,'TCon08 al 2019-02-26'!$A$1:$H$68,8,0)</f>
        <v>#N/A</v>
      </c>
      <c r="E4019" s="221">
        <f t="shared" si="274"/>
        <v>1900</v>
      </c>
      <c r="F4019" s="66">
        <f t="shared" si="271"/>
        <v>0</v>
      </c>
      <c r="G4019" s="10" t="str">
        <f t="shared" si="272"/>
        <v>19000</v>
      </c>
      <c r="H4019" s="232"/>
      <c r="I4019" s="232"/>
      <c r="J4019" s="232"/>
      <c r="K4019" s="232"/>
      <c r="L4019" s="232"/>
      <c r="M4019" s="233"/>
      <c r="N4019" s="266"/>
      <c r="O4019" s="266"/>
      <c r="P4019" s="266"/>
      <c r="Q4019" s="234"/>
      <c r="R4019" s="235"/>
      <c r="S4019" s="232"/>
      <c r="T4019" s="234"/>
      <c r="U4019" s="234"/>
      <c r="V4019" s="235"/>
      <c r="W4019" s="232"/>
      <c r="X4019" s="232"/>
      <c r="Y4019" s="235"/>
      <c r="Z4019" s="232"/>
      <c r="AA4019" s="232"/>
      <c r="AB4019" s="232"/>
      <c r="AC4019" s="232"/>
    </row>
    <row r="4020" spans="2:29">
      <c r="B4020" s="66" t="e">
        <f>LEFT(VLOOKUP(K4020,'TCon08 al 2019-02-26'!$A$1:$H$68,6,0),6)</f>
        <v>#N/A</v>
      </c>
      <c r="C4020" s="66" t="e">
        <f t="shared" si="273"/>
        <v>#N/A</v>
      </c>
      <c r="D4020" s="66" t="e">
        <f>VLOOKUP(K4020,'TCon08 al 2019-02-26'!$A$1:$H$68,8,0)</f>
        <v>#N/A</v>
      </c>
      <c r="E4020" s="221">
        <f t="shared" si="274"/>
        <v>1900</v>
      </c>
      <c r="F4020" s="66">
        <f t="shared" si="271"/>
        <v>0</v>
      </c>
      <c r="G4020" s="10" t="str">
        <f t="shared" si="272"/>
        <v>19000</v>
      </c>
      <c r="H4020" s="232"/>
      <c r="I4020" s="232"/>
      <c r="J4020" s="232"/>
      <c r="K4020" s="232"/>
      <c r="L4020" s="232"/>
      <c r="M4020" s="233"/>
      <c r="N4020" s="266"/>
      <c r="O4020" s="266"/>
      <c r="P4020" s="266"/>
      <c r="Q4020" s="234"/>
      <c r="R4020" s="235"/>
      <c r="S4020" s="232"/>
      <c r="T4020" s="234"/>
      <c r="U4020" s="234"/>
      <c r="V4020" s="235"/>
      <c r="W4020" s="232"/>
      <c r="X4020" s="232"/>
      <c r="Y4020" s="235"/>
      <c r="Z4020" s="232"/>
      <c r="AA4020" s="232"/>
      <c r="AB4020" s="232"/>
      <c r="AC4020" s="232"/>
    </row>
    <row r="4021" spans="2:29">
      <c r="B4021" s="66" t="e">
        <f>LEFT(VLOOKUP(K4021,'TCon08 al 2019-02-26'!$A$1:$H$68,6,0),6)</f>
        <v>#N/A</v>
      </c>
      <c r="C4021" s="66" t="e">
        <f t="shared" si="273"/>
        <v>#N/A</v>
      </c>
      <c r="D4021" s="66" t="e">
        <f>VLOOKUP(K4021,'TCon08 al 2019-02-26'!$A$1:$H$68,8,0)</f>
        <v>#N/A</v>
      </c>
      <c r="E4021" s="221">
        <f t="shared" si="274"/>
        <v>1900</v>
      </c>
      <c r="F4021" s="66">
        <f t="shared" si="271"/>
        <v>0</v>
      </c>
      <c r="G4021" s="10" t="str">
        <f t="shared" si="272"/>
        <v>19000</v>
      </c>
      <c r="H4021" s="232"/>
      <c r="I4021" s="232"/>
      <c r="J4021" s="232"/>
      <c r="K4021" s="232"/>
      <c r="L4021" s="232"/>
      <c r="M4021" s="233"/>
      <c r="N4021" s="266"/>
      <c r="O4021" s="266"/>
      <c r="P4021" s="266"/>
      <c r="Q4021" s="234"/>
      <c r="R4021" s="235"/>
      <c r="S4021" s="232"/>
      <c r="T4021" s="234"/>
      <c r="U4021" s="234"/>
      <c r="V4021" s="235"/>
      <c r="W4021" s="232"/>
      <c r="X4021" s="232"/>
      <c r="Y4021" s="235"/>
      <c r="Z4021" s="232"/>
      <c r="AA4021" s="232"/>
      <c r="AB4021" s="232"/>
      <c r="AC4021" s="232"/>
    </row>
    <row r="4022" spans="2:29">
      <c r="B4022" s="66" t="e">
        <f>LEFT(VLOOKUP(K4022,'TCon08 al 2019-02-26'!$A$1:$H$68,6,0),6)</f>
        <v>#N/A</v>
      </c>
      <c r="C4022" s="66" t="e">
        <f t="shared" si="273"/>
        <v>#N/A</v>
      </c>
      <c r="D4022" s="66" t="e">
        <f>VLOOKUP(K4022,'TCon08 al 2019-02-26'!$A$1:$H$68,8,0)</f>
        <v>#N/A</v>
      </c>
      <c r="E4022" s="221">
        <f t="shared" si="274"/>
        <v>1900</v>
      </c>
      <c r="F4022" s="66">
        <f t="shared" si="271"/>
        <v>0</v>
      </c>
      <c r="G4022" s="10" t="str">
        <f t="shared" si="272"/>
        <v>19000</v>
      </c>
      <c r="H4022" s="232"/>
      <c r="I4022" s="232"/>
      <c r="J4022" s="232"/>
      <c r="K4022" s="232"/>
      <c r="L4022" s="232"/>
      <c r="M4022" s="233"/>
      <c r="N4022" s="266"/>
      <c r="O4022" s="266"/>
      <c r="P4022" s="266"/>
      <c r="Q4022" s="234"/>
      <c r="R4022" s="235"/>
      <c r="S4022" s="232"/>
      <c r="T4022" s="234"/>
      <c r="U4022" s="234"/>
      <c r="V4022" s="235"/>
      <c r="W4022" s="232"/>
      <c r="X4022" s="232"/>
      <c r="Y4022" s="235"/>
      <c r="Z4022" s="232"/>
      <c r="AA4022" s="232"/>
      <c r="AB4022" s="232"/>
      <c r="AC4022" s="232"/>
    </row>
    <row r="4023" spans="2:29">
      <c r="B4023" s="66" t="e">
        <f>LEFT(VLOOKUP(K4023,'TCon08 al 2019-02-26'!$A$1:$H$68,6,0),6)</f>
        <v>#N/A</v>
      </c>
      <c r="C4023" s="66" t="e">
        <f t="shared" si="273"/>
        <v>#N/A</v>
      </c>
      <c r="D4023" s="66" t="e">
        <f>VLOOKUP(K4023,'TCon08 al 2019-02-26'!$A$1:$H$68,8,0)</f>
        <v>#N/A</v>
      </c>
      <c r="E4023" s="221">
        <f t="shared" si="274"/>
        <v>1900</v>
      </c>
      <c r="F4023" s="66">
        <f t="shared" si="271"/>
        <v>0</v>
      </c>
      <c r="G4023" s="10" t="str">
        <f t="shared" si="272"/>
        <v>19000</v>
      </c>
      <c r="H4023" s="232"/>
      <c r="I4023" s="232"/>
      <c r="J4023" s="232"/>
      <c r="K4023" s="232"/>
      <c r="L4023" s="232"/>
      <c r="M4023" s="233"/>
      <c r="N4023" s="266"/>
      <c r="O4023" s="266"/>
      <c r="P4023" s="266"/>
      <c r="Q4023" s="234"/>
      <c r="R4023" s="235"/>
      <c r="S4023" s="232"/>
      <c r="T4023" s="234"/>
      <c r="U4023" s="234"/>
      <c r="V4023" s="235"/>
      <c r="W4023" s="232"/>
      <c r="X4023" s="232"/>
      <c r="Y4023" s="235"/>
      <c r="Z4023" s="232"/>
      <c r="AA4023" s="232"/>
      <c r="AB4023" s="232"/>
      <c r="AC4023" s="232"/>
    </row>
    <row r="4024" spans="2:29">
      <c r="B4024" s="66" t="e">
        <f>LEFT(VLOOKUP(K4024,'TCon08 al 2019-02-26'!$A$1:$H$68,6,0),6)</f>
        <v>#N/A</v>
      </c>
      <c r="C4024" s="66" t="e">
        <f t="shared" si="273"/>
        <v>#N/A</v>
      </c>
      <c r="D4024" s="66" t="e">
        <f>VLOOKUP(K4024,'TCon08 al 2019-02-26'!$A$1:$H$68,8,0)</f>
        <v>#N/A</v>
      </c>
      <c r="E4024" s="221">
        <f t="shared" si="274"/>
        <v>1900</v>
      </c>
      <c r="F4024" s="66">
        <f t="shared" si="271"/>
        <v>0</v>
      </c>
      <c r="G4024" s="10" t="str">
        <f t="shared" si="272"/>
        <v>19000</v>
      </c>
      <c r="H4024" s="232"/>
      <c r="I4024" s="232"/>
      <c r="J4024" s="232"/>
      <c r="K4024" s="232"/>
      <c r="L4024" s="232"/>
      <c r="M4024" s="233"/>
      <c r="N4024" s="266"/>
      <c r="O4024" s="266"/>
      <c r="P4024" s="266"/>
      <c r="Q4024" s="234"/>
      <c r="R4024" s="235"/>
      <c r="S4024" s="232"/>
      <c r="T4024" s="234"/>
      <c r="U4024" s="234"/>
      <c r="V4024" s="235"/>
      <c r="W4024" s="232"/>
      <c r="X4024" s="232"/>
      <c r="Y4024" s="235"/>
      <c r="Z4024" s="232"/>
      <c r="AA4024" s="232"/>
      <c r="AB4024" s="232"/>
      <c r="AC4024" s="232"/>
    </row>
    <row r="4025" spans="2:29">
      <c r="B4025" s="66" t="e">
        <f>LEFT(VLOOKUP(K4025,'TCon08 al 2019-02-26'!$A$1:$H$68,6,0),6)</f>
        <v>#N/A</v>
      </c>
      <c r="C4025" s="66" t="e">
        <f t="shared" si="273"/>
        <v>#N/A</v>
      </c>
      <c r="D4025" s="66" t="e">
        <f>VLOOKUP(K4025,'TCon08 al 2019-02-26'!$A$1:$H$68,8,0)</f>
        <v>#N/A</v>
      </c>
      <c r="E4025" s="221">
        <f t="shared" si="274"/>
        <v>1900</v>
      </c>
      <c r="F4025" s="66">
        <f t="shared" si="271"/>
        <v>0</v>
      </c>
      <c r="G4025" s="10" t="str">
        <f t="shared" si="272"/>
        <v>19000</v>
      </c>
      <c r="H4025" s="232"/>
      <c r="I4025" s="232"/>
      <c r="J4025" s="232"/>
      <c r="K4025" s="232"/>
      <c r="L4025" s="232"/>
      <c r="M4025" s="233"/>
      <c r="N4025" s="266"/>
      <c r="O4025" s="266"/>
      <c r="P4025" s="266"/>
      <c r="Q4025" s="234"/>
      <c r="R4025" s="235"/>
      <c r="S4025" s="232"/>
      <c r="T4025" s="234"/>
      <c r="U4025" s="234"/>
      <c r="V4025" s="235"/>
      <c r="W4025" s="232"/>
      <c r="X4025" s="232"/>
      <c r="Y4025" s="235"/>
      <c r="Z4025" s="232"/>
      <c r="AA4025" s="232"/>
      <c r="AB4025" s="232"/>
      <c r="AC4025" s="232"/>
    </row>
    <row r="4026" spans="2:29">
      <c r="B4026" s="66" t="e">
        <f>LEFT(VLOOKUP(K4026,'TCon08 al 2019-02-26'!$A$1:$H$68,6,0),6)</f>
        <v>#N/A</v>
      </c>
      <c r="C4026" s="66" t="e">
        <f t="shared" si="273"/>
        <v>#N/A</v>
      </c>
      <c r="D4026" s="66" t="e">
        <f>VLOOKUP(K4026,'TCon08 al 2019-02-26'!$A$1:$H$68,8,0)</f>
        <v>#N/A</v>
      </c>
      <c r="E4026" s="221">
        <f t="shared" si="274"/>
        <v>1900</v>
      </c>
      <c r="F4026" s="66">
        <f t="shared" si="271"/>
        <v>0</v>
      </c>
      <c r="G4026" s="10" t="str">
        <f t="shared" si="272"/>
        <v>19000</v>
      </c>
      <c r="H4026" s="232"/>
      <c r="I4026" s="232"/>
      <c r="J4026" s="232"/>
      <c r="K4026" s="232"/>
      <c r="L4026" s="232"/>
      <c r="M4026" s="233"/>
      <c r="N4026" s="266"/>
      <c r="O4026" s="266"/>
      <c r="P4026" s="266"/>
      <c r="Q4026" s="234"/>
      <c r="R4026" s="235"/>
      <c r="S4026" s="232"/>
      <c r="T4026" s="234"/>
      <c r="U4026" s="234"/>
      <c r="V4026" s="235"/>
      <c r="W4026" s="232"/>
      <c r="X4026" s="232"/>
      <c r="Y4026" s="235"/>
      <c r="Z4026" s="232"/>
      <c r="AA4026" s="232"/>
      <c r="AB4026" s="232"/>
      <c r="AC4026" s="232"/>
    </row>
    <row r="4027" spans="2:29">
      <c r="B4027" s="66" t="e">
        <f>LEFT(VLOOKUP(K4027,'TCon08 al 2019-02-26'!$A$1:$H$68,6,0),6)</f>
        <v>#N/A</v>
      </c>
      <c r="C4027" s="66" t="e">
        <f t="shared" si="273"/>
        <v>#N/A</v>
      </c>
      <c r="D4027" s="66" t="e">
        <f>VLOOKUP(K4027,'TCon08 al 2019-02-26'!$A$1:$H$68,8,0)</f>
        <v>#N/A</v>
      </c>
      <c r="E4027" s="221">
        <f t="shared" si="274"/>
        <v>1900</v>
      </c>
      <c r="F4027" s="66">
        <f t="shared" si="271"/>
        <v>0</v>
      </c>
      <c r="G4027" s="10" t="str">
        <f t="shared" si="272"/>
        <v>19000</v>
      </c>
      <c r="H4027" s="232"/>
      <c r="I4027" s="232"/>
      <c r="J4027" s="232"/>
      <c r="K4027" s="232"/>
      <c r="L4027" s="232"/>
      <c r="M4027" s="233"/>
      <c r="N4027" s="266"/>
      <c r="O4027" s="266"/>
      <c r="P4027" s="266"/>
      <c r="Q4027" s="234"/>
      <c r="R4027" s="235"/>
      <c r="S4027" s="232"/>
      <c r="T4027" s="234"/>
      <c r="U4027" s="234"/>
      <c r="V4027" s="235"/>
      <c r="W4027" s="232"/>
      <c r="X4027" s="232"/>
      <c r="Y4027" s="235"/>
      <c r="Z4027" s="232"/>
      <c r="AA4027" s="232"/>
      <c r="AB4027" s="232"/>
      <c r="AC4027" s="232"/>
    </row>
    <row r="4028" spans="2:29">
      <c r="B4028" s="66" t="e">
        <f>LEFT(VLOOKUP(K4028,'TCon08 al 2019-02-26'!$A$1:$H$68,6,0),6)</f>
        <v>#N/A</v>
      </c>
      <c r="C4028" s="66" t="e">
        <f t="shared" si="273"/>
        <v>#N/A</v>
      </c>
      <c r="D4028" s="66" t="e">
        <f>VLOOKUP(K4028,'TCon08 al 2019-02-26'!$A$1:$H$68,8,0)</f>
        <v>#N/A</v>
      </c>
      <c r="E4028" s="221">
        <f t="shared" si="274"/>
        <v>1900</v>
      </c>
      <c r="F4028" s="66">
        <f t="shared" si="271"/>
        <v>0</v>
      </c>
      <c r="G4028" s="10" t="str">
        <f t="shared" si="272"/>
        <v>19000</v>
      </c>
      <c r="H4028" s="232"/>
      <c r="I4028" s="232"/>
      <c r="J4028" s="232"/>
      <c r="K4028" s="232"/>
      <c r="L4028" s="232"/>
      <c r="M4028" s="233"/>
      <c r="N4028" s="266"/>
      <c r="O4028" s="266"/>
      <c r="P4028" s="266"/>
      <c r="Q4028" s="234"/>
      <c r="R4028" s="235"/>
      <c r="S4028" s="232"/>
      <c r="T4028" s="234"/>
      <c r="U4028" s="234"/>
      <c r="V4028" s="235"/>
      <c r="W4028" s="232"/>
      <c r="X4028" s="232"/>
      <c r="Y4028" s="235"/>
      <c r="Z4028" s="232"/>
      <c r="AA4028" s="232"/>
      <c r="AB4028" s="232"/>
      <c r="AC4028" s="232"/>
    </row>
    <row r="4029" spans="2:29">
      <c r="B4029" s="66" t="e">
        <f>LEFT(VLOOKUP(K4029,'TCon08 al 2019-02-26'!$A$1:$H$68,6,0),6)</f>
        <v>#N/A</v>
      </c>
      <c r="C4029" s="66" t="e">
        <f t="shared" si="273"/>
        <v>#N/A</v>
      </c>
      <c r="D4029" s="66" t="e">
        <f>VLOOKUP(K4029,'TCon08 al 2019-02-26'!$A$1:$H$68,8,0)</f>
        <v>#N/A</v>
      </c>
      <c r="E4029" s="221">
        <f t="shared" si="274"/>
        <v>1900</v>
      </c>
      <c r="F4029" s="66">
        <f t="shared" si="271"/>
        <v>0</v>
      </c>
      <c r="G4029" s="10" t="str">
        <f t="shared" si="272"/>
        <v>19000</v>
      </c>
      <c r="H4029" s="232"/>
      <c r="I4029" s="232"/>
      <c r="J4029" s="232"/>
      <c r="K4029" s="232"/>
      <c r="L4029" s="232"/>
      <c r="M4029" s="233"/>
      <c r="N4029" s="266"/>
      <c r="O4029" s="266"/>
      <c r="P4029" s="266"/>
      <c r="Q4029" s="234"/>
      <c r="R4029" s="235"/>
      <c r="S4029" s="232"/>
      <c r="T4029" s="234"/>
      <c r="U4029" s="234"/>
      <c r="V4029" s="235"/>
      <c r="W4029" s="232"/>
      <c r="X4029" s="232"/>
      <c r="Y4029" s="235"/>
      <c r="Z4029" s="232"/>
      <c r="AA4029" s="232"/>
      <c r="AB4029" s="232"/>
      <c r="AC4029" s="232"/>
    </row>
    <row r="4030" spans="2:29">
      <c r="B4030" s="66" t="e">
        <f>LEFT(VLOOKUP(K4030,'TCon08 al 2019-02-26'!$A$1:$H$68,6,0),6)</f>
        <v>#N/A</v>
      </c>
      <c r="C4030" s="66" t="e">
        <f t="shared" si="273"/>
        <v>#N/A</v>
      </c>
      <c r="D4030" s="66" t="e">
        <f>VLOOKUP(K4030,'TCon08 al 2019-02-26'!$A$1:$H$68,8,0)</f>
        <v>#N/A</v>
      </c>
      <c r="E4030" s="221">
        <f t="shared" si="274"/>
        <v>1900</v>
      </c>
      <c r="F4030" s="66">
        <f t="shared" si="271"/>
        <v>0</v>
      </c>
      <c r="G4030" s="10" t="str">
        <f t="shared" si="272"/>
        <v>19000</v>
      </c>
      <c r="H4030" s="232"/>
      <c r="I4030" s="232"/>
      <c r="J4030" s="232"/>
      <c r="K4030" s="232"/>
      <c r="L4030" s="232"/>
      <c r="M4030" s="233"/>
      <c r="N4030" s="266"/>
      <c r="O4030" s="266"/>
      <c r="P4030" s="266"/>
      <c r="Q4030" s="234"/>
      <c r="R4030" s="235"/>
      <c r="S4030" s="232"/>
      <c r="T4030" s="234"/>
      <c r="U4030" s="234"/>
      <c r="V4030" s="235"/>
      <c r="W4030" s="232"/>
      <c r="X4030" s="232"/>
      <c r="Y4030" s="235"/>
      <c r="Z4030" s="232"/>
      <c r="AA4030" s="232"/>
      <c r="AB4030" s="232"/>
      <c r="AC4030" s="232"/>
    </row>
    <row r="4031" spans="2:29">
      <c r="B4031" s="66" t="e">
        <f>LEFT(VLOOKUP(K4031,'TCon08 al 2019-02-26'!$A$1:$H$68,6,0),6)</f>
        <v>#N/A</v>
      </c>
      <c r="C4031" s="66" t="e">
        <f t="shared" si="273"/>
        <v>#N/A</v>
      </c>
      <c r="D4031" s="66" t="e">
        <f>VLOOKUP(K4031,'TCon08 al 2019-02-26'!$A$1:$H$68,8,0)</f>
        <v>#N/A</v>
      </c>
      <c r="E4031" s="221">
        <f t="shared" si="274"/>
        <v>1900</v>
      </c>
      <c r="F4031" s="66">
        <f t="shared" si="271"/>
        <v>0</v>
      </c>
      <c r="G4031" s="10" t="str">
        <f t="shared" si="272"/>
        <v>19000</v>
      </c>
      <c r="H4031" s="232"/>
      <c r="I4031" s="232"/>
      <c r="J4031" s="232"/>
      <c r="K4031" s="232"/>
      <c r="L4031" s="232"/>
      <c r="M4031" s="233"/>
      <c r="N4031" s="266"/>
      <c r="O4031" s="266"/>
      <c r="P4031" s="266"/>
      <c r="Q4031" s="234"/>
      <c r="R4031" s="235"/>
      <c r="S4031" s="232"/>
      <c r="T4031" s="234"/>
      <c r="U4031" s="234"/>
      <c r="V4031" s="235"/>
      <c r="W4031" s="232"/>
      <c r="X4031" s="232"/>
      <c r="Y4031" s="235"/>
      <c r="Z4031" s="232"/>
      <c r="AA4031" s="232"/>
      <c r="AB4031" s="232"/>
      <c r="AC4031" s="232"/>
    </row>
    <row r="4032" spans="2:29">
      <c r="B4032" s="66" t="e">
        <f>LEFT(VLOOKUP(K4032,'TCon08 al 2019-02-26'!$A$1:$H$68,6,0),6)</f>
        <v>#N/A</v>
      </c>
      <c r="C4032" s="66" t="e">
        <f t="shared" si="273"/>
        <v>#N/A</v>
      </c>
      <c r="D4032" s="66" t="e">
        <f>VLOOKUP(K4032,'TCon08 al 2019-02-26'!$A$1:$H$68,8,0)</f>
        <v>#N/A</v>
      </c>
      <c r="E4032" s="221">
        <f t="shared" si="274"/>
        <v>1900</v>
      </c>
      <c r="F4032" s="66">
        <f t="shared" si="271"/>
        <v>0</v>
      </c>
      <c r="G4032" s="10" t="str">
        <f t="shared" si="272"/>
        <v>19000</v>
      </c>
      <c r="H4032" s="232"/>
      <c r="I4032" s="232"/>
      <c r="J4032" s="232"/>
      <c r="K4032" s="232"/>
      <c r="L4032" s="232"/>
      <c r="M4032" s="233"/>
      <c r="N4032" s="266"/>
      <c r="O4032" s="266"/>
      <c r="P4032" s="266"/>
      <c r="Q4032" s="234"/>
      <c r="R4032" s="235"/>
      <c r="S4032" s="232"/>
      <c r="T4032" s="234"/>
      <c r="U4032" s="234"/>
      <c r="V4032" s="235"/>
      <c r="W4032" s="232"/>
      <c r="X4032" s="232"/>
      <c r="Y4032" s="235"/>
      <c r="Z4032" s="232"/>
      <c r="AA4032" s="232"/>
      <c r="AB4032" s="232"/>
      <c r="AC4032" s="232"/>
    </row>
    <row r="4033" spans="2:29">
      <c r="B4033" s="66" t="e">
        <f>LEFT(VLOOKUP(K4033,'TCon08 al 2019-02-26'!$A$1:$H$68,6,0),6)</f>
        <v>#N/A</v>
      </c>
      <c r="C4033" s="66" t="e">
        <f t="shared" si="273"/>
        <v>#N/A</v>
      </c>
      <c r="D4033" s="66" t="e">
        <f>VLOOKUP(K4033,'TCon08 al 2019-02-26'!$A$1:$H$68,8,0)</f>
        <v>#N/A</v>
      </c>
      <c r="E4033" s="221">
        <f t="shared" si="274"/>
        <v>1900</v>
      </c>
      <c r="F4033" s="66">
        <f t="shared" si="271"/>
        <v>0</v>
      </c>
      <c r="G4033" s="10" t="str">
        <f t="shared" si="272"/>
        <v>19000</v>
      </c>
      <c r="H4033" s="232"/>
      <c r="I4033" s="232"/>
      <c r="J4033" s="232"/>
      <c r="K4033" s="232"/>
      <c r="L4033" s="232"/>
      <c r="M4033" s="233"/>
      <c r="N4033" s="266"/>
      <c r="O4033" s="266"/>
      <c r="P4033" s="266"/>
      <c r="Q4033" s="234"/>
      <c r="R4033" s="235"/>
      <c r="S4033" s="232"/>
      <c r="T4033" s="234"/>
      <c r="U4033" s="234"/>
      <c r="V4033" s="235"/>
      <c r="W4033" s="232"/>
      <c r="X4033" s="232"/>
      <c r="Y4033" s="235"/>
      <c r="Z4033" s="232"/>
      <c r="AA4033" s="232"/>
      <c r="AB4033" s="232"/>
      <c r="AC4033" s="232"/>
    </row>
    <row r="4034" spans="2:29">
      <c r="B4034" s="66" t="e">
        <f>LEFT(VLOOKUP(K4034,'TCon08 al 2019-02-26'!$A$1:$H$68,6,0),6)</f>
        <v>#N/A</v>
      </c>
      <c r="C4034" s="66" t="e">
        <f t="shared" si="273"/>
        <v>#N/A</v>
      </c>
      <c r="D4034" s="66" t="e">
        <f>VLOOKUP(K4034,'TCon08 al 2019-02-26'!$A$1:$H$68,8,0)</f>
        <v>#N/A</v>
      </c>
      <c r="E4034" s="221">
        <f t="shared" si="274"/>
        <v>1900</v>
      </c>
      <c r="F4034" s="66">
        <f t="shared" si="271"/>
        <v>0</v>
      </c>
      <c r="G4034" s="10" t="str">
        <f t="shared" si="272"/>
        <v>19000</v>
      </c>
      <c r="H4034" s="232"/>
      <c r="I4034" s="232"/>
      <c r="J4034" s="232"/>
      <c r="K4034" s="232"/>
      <c r="L4034" s="232"/>
      <c r="M4034" s="233"/>
      <c r="N4034" s="266"/>
      <c r="O4034" s="266"/>
      <c r="P4034" s="266"/>
      <c r="Q4034" s="234"/>
      <c r="R4034" s="235"/>
      <c r="S4034" s="232"/>
      <c r="T4034" s="234"/>
      <c r="U4034" s="234"/>
      <c r="V4034" s="235"/>
      <c r="W4034" s="232"/>
      <c r="X4034" s="232"/>
      <c r="Y4034" s="235"/>
      <c r="Z4034" s="232"/>
      <c r="AA4034" s="232"/>
      <c r="AB4034" s="232"/>
      <c r="AC4034" s="232"/>
    </row>
    <row r="4035" spans="2:29">
      <c r="B4035" s="66" t="e">
        <f>LEFT(VLOOKUP(K4035,'TCon08 al 2019-02-26'!$A$1:$H$68,6,0),6)</f>
        <v>#N/A</v>
      </c>
      <c r="C4035" s="66" t="e">
        <f t="shared" si="273"/>
        <v>#N/A</v>
      </c>
      <c r="D4035" s="66" t="e">
        <f>VLOOKUP(K4035,'TCon08 al 2019-02-26'!$A$1:$H$68,8,0)</f>
        <v>#N/A</v>
      </c>
      <c r="E4035" s="221">
        <f t="shared" si="274"/>
        <v>1900</v>
      </c>
      <c r="F4035" s="66">
        <f t="shared" si="271"/>
        <v>0</v>
      </c>
      <c r="G4035" s="10" t="str">
        <f t="shared" si="272"/>
        <v>19000</v>
      </c>
      <c r="H4035" s="232"/>
      <c r="I4035" s="232"/>
      <c r="J4035" s="232"/>
      <c r="K4035" s="232"/>
      <c r="L4035" s="232"/>
      <c r="M4035" s="233"/>
      <c r="N4035" s="266"/>
      <c r="O4035" s="266"/>
      <c r="P4035" s="266"/>
      <c r="Q4035" s="234"/>
      <c r="R4035" s="235"/>
      <c r="S4035" s="232"/>
      <c r="T4035" s="234"/>
      <c r="U4035" s="234"/>
      <c r="V4035" s="235"/>
      <c r="W4035" s="232"/>
      <c r="X4035" s="232"/>
      <c r="Y4035" s="235"/>
      <c r="Z4035" s="232"/>
      <c r="AA4035" s="232"/>
      <c r="AB4035" s="232"/>
      <c r="AC4035" s="232"/>
    </row>
    <row r="4036" spans="2:29">
      <c r="B4036" s="66" t="e">
        <f>LEFT(VLOOKUP(K4036,'TCon08 al 2019-02-26'!$A$1:$H$68,6,0),6)</f>
        <v>#N/A</v>
      </c>
      <c r="C4036" s="66" t="e">
        <f t="shared" ref="C4036:C4037" si="275">CONCATENATE(MID(B4036,1,1),".",MID(B4036,2,1),".",MID(B4036,3,2),".",MID(B4036,5,2))</f>
        <v>#N/A</v>
      </c>
      <c r="D4036" s="66" t="e">
        <f>VLOOKUP(K4036,'TCon08 al 2019-02-26'!$A$1:$H$68,8,0)</f>
        <v>#N/A</v>
      </c>
      <c r="E4036" s="221">
        <f t="shared" ref="E4036:E4037" si="276">YEAR(J4036)</f>
        <v>1900</v>
      </c>
      <c r="F4036" s="66">
        <f t="shared" si="271"/>
        <v>0</v>
      </c>
      <c r="G4036" s="10" t="str">
        <f t="shared" si="272"/>
        <v>19000</v>
      </c>
      <c r="H4036" s="232"/>
      <c r="I4036" s="232"/>
      <c r="J4036" s="232"/>
      <c r="K4036" s="232"/>
      <c r="L4036" s="232"/>
      <c r="M4036" s="233"/>
      <c r="N4036" s="266"/>
      <c r="O4036" s="266"/>
      <c r="P4036" s="266"/>
      <c r="Q4036" s="234"/>
      <c r="R4036" s="235"/>
      <c r="S4036" s="232"/>
      <c r="T4036" s="234"/>
      <c r="U4036" s="234"/>
      <c r="V4036" s="235"/>
      <c r="W4036" s="232"/>
      <c r="X4036" s="232"/>
      <c r="Y4036" s="235"/>
      <c r="Z4036" s="232"/>
      <c r="AA4036" s="232"/>
      <c r="AB4036" s="232"/>
      <c r="AC4036" s="232"/>
    </row>
    <row r="4037" spans="2:29">
      <c r="B4037" s="66" t="e">
        <f>LEFT(VLOOKUP(K4037,'TCon08 al 2019-02-26'!$A$1:$H$68,6,0),6)</f>
        <v>#N/A</v>
      </c>
      <c r="C4037" s="66" t="e">
        <f t="shared" si="275"/>
        <v>#N/A</v>
      </c>
      <c r="D4037" s="66" t="e">
        <f>VLOOKUP(K4037,'TCon08 al 2019-02-26'!$A$1:$H$68,8,0)</f>
        <v>#N/A</v>
      </c>
      <c r="E4037" s="221">
        <f t="shared" si="276"/>
        <v>1900</v>
      </c>
      <c r="F4037" s="66">
        <f t="shared" ref="F4037:F4100" si="277">+IF(J4037=0,0,MONTH(J4037))</f>
        <v>0</v>
      </c>
      <c r="G4037" s="10" t="str">
        <f t="shared" si="272"/>
        <v>19000</v>
      </c>
      <c r="H4037" s="237"/>
      <c r="I4037" s="237"/>
      <c r="J4037" s="237"/>
      <c r="K4037" s="237"/>
      <c r="L4037" s="237"/>
      <c r="M4037" s="238"/>
      <c r="N4037" s="267"/>
      <c r="O4037" s="267"/>
      <c r="P4037" s="267"/>
      <c r="Q4037" s="239"/>
      <c r="R4037" s="240"/>
      <c r="S4037" s="237"/>
      <c r="T4037" s="239"/>
      <c r="U4037" s="239"/>
      <c r="V4037" s="240"/>
      <c r="W4037" s="237"/>
      <c r="X4037" s="237"/>
      <c r="Y4037" s="240"/>
      <c r="Z4037" s="237"/>
      <c r="AA4037" s="237"/>
      <c r="AB4037" s="237"/>
      <c r="AC4037" s="237"/>
    </row>
    <row r="4038" spans="2:29">
      <c r="B4038" s="66" t="e">
        <f>LEFT(VLOOKUP(K4038,'TCon08 al 2019-02-26'!$A$1:$H$68,6,0),6)</f>
        <v>#N/A</v>
      </c>
      <c r="C4038" s="66" t="e">
        <f t="shared" ref="C4038:C4048" si="278">CONCATENATE(MID(B4038,1,1),".",MID(B4038,2,1),".",MID(B4038,3,2),".",MID(B4038,5,2))</f>
        <v>#N/A</v>
      </c>
      <c r="D4038" s="66" t="e">
        <f>VLOOKUP(K4038,'TCon08 al 2019-02-26'!$A$1:$H$68,8,0)</f>
        <v>#N/A</v>
      </c>
      <c r="E4038" s="221">
        <f t="shared" ref="E4038:E4048" si="279">YEAR(J4038)</f>
        <v>1900</v>
      </c>
      <c r="F4038" s="66">
        <f t="shared" si="277"/>
        <v>0</v>
      </c>
      <c r="G4038" s="10" t="str">
        <f t="shared" ref="G4038:G4101" si="280">+E4038&amp;F4038</f>
        <v>19000</v>
      </c>
      <c r="H4038" s="227"/>
      <c r="I4038" s="227"/>
      <c r="J4038" s="228"/>
      <c r="K4038" s="227"/>
      <c r="L4038" s="227"/>
      <c r="M4038" s="227"/>
      <c r="N4038" s="581"/>
      <c r="O4038" s="227"/>
      <c r="P4038" s="581"/>
      <c r="Q4038" s="227"/>
      <c r="R4038" s="227"/>
      <c r="S4038" s="227"/>
      <c r="T4038" s="227"/>
      <c r="U4038" s="227"/>
      <c r="V4038" s="227"/>
      <c r="W4038" s="227"/>
      <c r="X4038" s="227"/>
      <c r="Y4038" s="227"/>
      <c r="Z4038" s="227"/>
      <c r="AA4038" s="227"/>
      <c r="AB4038" s="227"/>
      <c r="AC4038" s="227"/>
    </row>
    <row r="4039" spans="2:29">
      <c r="B4039" s="66" t="e">
        <f>LEFT(VLOOKUP(K4039,'TCon08 al 2019-02-26'!$A$1:$H$68,6,0),6)</f>
        <v>#N/A</v>
      </c>
      <c r="C4039" s="66" t="e">
        <f t="shared" si="278"/>
        <v>#N/A</v>
      </c>
      <c r="D4039" s="66" t="e">
        <f>VLOOKUP(K4039,'TCon08 al 2019-02-26'!$A$1:$H$68,8,0)</f>
        <v>#N/A</v>
      </c>
      <c r="E4039" s="221">
        <f t="shared" si="279"/>
        <v>1900</v>
      </c>
      <c r="F4039" s="66">
        <f t="shared" si="277"/>
        <v>0</v>
      </c>
      <c r="G4039" s="10" t="str">
        <f t="shared" si="280"/>
        <v>19000</v>
      </c>
      <c r="H4039" s="227"/>
      <c r="I4039" s="227"/>
      <c r="J4039" s="228"/>
      <c r="K4039" s="227"/>
      <c r="L4039" s="227"/>
      <c r="M4039" s="227"/>
      <c r="N4039" s="581"/>
      <c r="O4039" s="227"/>
      <c r="P4039" s="581"/>
      <c r="Q4039" s="227"/>
      <c r="R4039" s="227"/>
      <c r="S4039" s="227"/>
      <c r="T4039" s="227"/>
      <c r="U4039" s="227"/>
      <c r="V4039" s="227"/>
      <c r="W4039" s="227"/>
      <c r="X4039" s="227"/>
      <c r="Y4039" s="227"/>
      <c r="Z4039" s="227"/>
      <c r="AA4039" s="227"/>
      <c r="AB4039" s="227"/>
      <c r="AC4039" s="227"/>
    </row>
    <row r="4040" spans="2:29">
      <c r="B4040" s="66" t="e">
        <f>LEFT(VLOOKUP(K4040,'TCon08 al 2019-02-26'!$A$1:$H$68,6,0),6)</f>
        <v>#N/A</v>
      </c>
      <c r="C4040" s="66" t="e">
        <f t="shared" si="278"/>
        <v>#N/A</v>
      </c>
      <c r="D4040" s="66" t="e">
        <f>VLOOKUP(K4040,'TCon08 al 2019-02-26'!$A$1:$H$68,8,0)</f>
        <v>#N/A</v>
      </c>
      <c r="E4040" s="221">
        <f t="shared" si="279"/>
        <v>1900</v>
      </c>
      <c r="F4040" s="66">
        <f t="shared" si="277"/>
        <v>0</v>
      </c>
      <c r="G4040" s="10" t="str">
        <f t="shared" si="280"/>
        <v>19000</v>
      </c>
      <c r="H4040" s="227"/>
      <c r="I4040" s="227"/>
      <c r="J4040" s="228"/>
      <c r="K4040" s="227"/>
      <c r="L4040" s="227"/>
      <c r="M4040" s="227"/>
      <c r="N4040" s="581"/>
      <c r="O4040" s="227"/>
      <c r="P4040" s="581"/>
      <c r="Q4040" s="227"/>
      <c r="R4040" s="227"/>
      <c r="S4040" s="227"/>
      <c r="T4040" s="227"/>
      <c r="U4040" s="227"/>
      <c r="V4040" s="227"/>
      <c r="W4040" s="227"/>
      <c r="X4040" s="227"/>
      <c r="Y4040" s="227"/>
      <c r="Z4040" s="227"/>
      <c r="AA4040" s="227"/>
      <c r="AB4040" s="227"/>
      <c r="AC4040" s="227"/>
    </row>
    <row r="4041" spans="2:29">
      <c r="B4041" s="66" t="e">
        <f>LEFT(VLOOKUP(K4041,'TCon08 al 2019-02-26'!$A$1:$H$68,6,0),6)</f>
        <v>#N/A</v>
      </c>
      <c r="C4041" s="66" t="e">
        <f t="shared" si="278"/>
        <v>#N/A</v>
      </c>
      <c r="D4041" s="66" t="e">
        <f>VLOOKUP(K4041,'TCon08 al 2019-02-26'!$A$1:$H$68,8,0)</f>
        <v>#N/A</v>
      </c>
      <c r="E4041" s="221">
        <f t="shared" si="279"/>
        <v>1900</v>
      </c>
      <c r="F4041" s="66">
        <f t="shared" si="277"/>
        <v>0</v>
      </c>
      <c r="G4041" s="10" t="str">
        <f t="shared" si="280"/>
        <v>19000</v>
      </c>
      <c r="H4041" s="227"/>
      <c r="I4041" s="227"/>
      <c r="J4041" s="228"/>
      <c r="K4041" s="227"/>
      <c r="L4041" s="227"/>
      <c r="M4041" s="227"/>
      <c r="N4041" s="581"/>
      <c r="O4041" s="227"/>
      <c r="P4041" s="581"/>
      <c r="Q4041" s="227"/>
      <c r="R4041" s="227"/>
      <c r="S4041" s="227"/>
      <c r="T4041" s="227"/>
      <c r="U4041" s="227"/>
      <c r="V4041" s="227"/>
      <c r="W4041" s="227"/>
      <c r="X4041" s="227"/>
      <c r="Y4041" s="227"/>
      <c r="Z4041" s="227"/>
      <c r="AA4041" s="227"/>
      <c r="AB4041" s="227"/>
      <c r="AC4041" s="227"/>
    </row>
    <row r="4042" spans="2:29">
      <c r="B4042" s="66" t="e">
        <f>LEFT(VLOOKUP(K4042,'TCon08 al 2019-02-26'!$A$1:$H$68,6,0),6)</f>
        <v>#N/A</v>
      </c>
      <c r="C4042" s="66" t="e">
        <f t="shared" si="278"/>
        <v>#N/A</v>
      </c>
      <c r="D4042" s="66" t="e">
        <f>VLOOKUP(K4042,'TCon08 al 2019-02-26'!$A$1:$H$68,8,0)</f>
        <v>#N/A</v>
      </c>
      <c r="E4042" s="221">
        <f t="shared" si="279"/>
        <v>1900</v>
      </c>
      <c r="F4042" s="66">
        <f t="shared" si="277"/>
        <v>0</v>
      </c>
      <c r="G4042" s="10" t="str">
        <f t="shared" si="280"/>
        <v>19000</v>
      </c>
      <c r="H4042" s="227"/>
      <c r="I4042" s="227"/>
      <c r="J4042" s="228"/>
      <c r="K4042" s="227"/>
      <c r="L4042" s="227"/>
      <c r="M4042" s="227"/>
      <c r="N4042" s="581"/>
      <c r="O4042" s="227"/>
      <c r="P4042" s="581"/>
      <c r="Q4042" s="227"/>
      <c r="R4042" s="227"/>
      <c r="S4042" s="227"/>
      <c r="T4042" s="227"/>
      <c r="U4042" s="227"/>
      <c r="V4042" s="227"/>
      <c r="W4042" s="227"/>
      <c r="X4042" s="227"/>
      <c r="Y4042" s="227"/>
      <c r="Z4042" s="227"/>
      <c r="AA4042" s="227"/>
      <c r="AB4042" s="227"/>
      <c r="AC4042" s="227"/>
    </row>
    <row r="4043" spans="2:29">
      <c r="B4043" s="66" t="e">
        <f>LEFT(VLOOKUP(K4043,'TCon08 al 2019-02-26'!$A$1:$H$68,6,0),6)</f>
        <v>#N/A</v>
      </c>
      <c r="C4043" s="66" t="e">
        <f t="shared" si="278"/>
        <v>#N/A</v>
      </c>
      <c r="D4043" s="66" t="e">
        <f>VLOOKUP(K4043,'TCon08 al 2019-02-26'!$A$1:$H$68,8,0)</f>
        <v>#N/A</v>
      </c>
      <c r="E4043" s="221">
        <f t="shared" si="279"/>
        <v>1900</v>
      </c>
      <c r="F4043" s="66">
        <f t="shared" si="277"/>
        <v>0</v>
      </c>
      <c r="G4043" s="10" t="str">
        <f t="shared" si="280"/>
        <v>19000</v>
      </c>
      <c r="H4043" s="227"/>
      <c r="I4043" s="227"/>
      <c r="J4043" s="228"/>
      <c r="K4043" s="227"/>
      <c r="L4043" s="227"/>
      <c r="M4043" s="227"/>
      <c r="N4043" s="581"/>
      <c r="O4043" s="227"/>
      <c r="P4043" s="581"/>
      <c r="Q4043" s="227"/>
      <c r="R4043" s="227"/>
      <c r="S4043" s="227"/>
      <c r="T4043" s="227"/>
      <c r="U4043" s="227"/>
      <c r="V4043" s="227"/>
      <c r="W4043" s="227"/>
      <c r="X4043" s="227"/>
      <c r="Y4043" s="227"/>
      <c r="Z4043" s="227"/>
      <c r="AA4043" s="227"/>
      <c r="AB4043" s="227"/>
      <c r="AC4043" s="227"/>
    </row>
    <row r="4044" spans="2:29">
      <c r="B4044" s="66" t="e">
        <f>LEFT(VLOOKUP(K4044,'TCon08 al 2019-02-26'!$A$1:$H$68,6,0),6)</f>
        <v>#N/A</v>
      </c>
      <c r="C4044" s="66" t="e">
        <f t="shared" si="278"/>
        <v>#N/A</v>
      </c>
      <c r="D4044" s="66" t="e">
        <f>VLOOKUP(K4044,'TCon08 al 2019-02-26'!$A$1:$H$68,8,0)</f>
        <v>#N/A</v>
      </c>
      <c r="E4044" s="221">
        <f t="shared" si="279"/>
        <v>1900</v>
      </c>
      <c r="F4044" s="66">
        <f t="shared" si="277"/>
        <v>0</v>
      </c>
      <c r="G4044" s="10" t="str">
        <f t="shared" si="280"/>
        <v>19000</v>
      </c>
      <c r="H4044" s="227"/>
      <c r="I4044" s="227"/>
      <c r="J4044" s="228"/>
      <c r="K4044" s="227"/>
      <c r="L4044" s="227"/>
      <c r="M4044" s="227"/>
      <c r="N4044" s="581"/>
      <c r="O4044" s="227"/>
      <c r="P4044" s="581"/>
      <c r="Q4044" s="227"/>
      <c r="R4044" s="227"/>
      <c r="S4044" s="227"/>
      <c r="T4044" s="227"/>
      <c r="U4044" s="227"/>
      <c r="V4044" s="227"/>
      <c r="W4044" s="227"/>
      <c r="X4044" s="227"/>
      <c r="Y4044" s="227"/>
      <c r="Z4044" s="227"/>
      <c r="AA4044" s="227"/>
      <c r="AB4044" s="227"/>
      <c r="AC4044" s="227"/>
    </row>
    <row r="4045" spans="2:29">
      <c r="B4045" s="66" t="e">
        <f>LEFT(VLOOKUP(K4045,'TCon08 al 2019-02-26'!$A$1:$H$68,6,0),6)</f>
        <v>#N/A</v>
      </c>
      <c r="C4045" s="66" t="e">
        <f t="shared" si="278"/>
        <v>#N/A</v>
      </c>
      <c r="D4045" s="66" t="e">
        <f>VLOOKUP(K4045,'TCon08 al 2019-02-26'!$A$1:$H$68,8,0)</f>
        <v>#N/A</v>
      </c>
      <c r="E4045" s="221">
        <f t="shared" si="279"/>
        <v>1900</v>
      </c>
      <c r="F4045" s="66">
        <f t="shared" si="277"/>
        <v>0</v>
      </c>
      <c r="G4045" s="10" t="str">
        <f t="shared" si="280"/>
        <v>19000</v>
      </c>
      <c r="H4045" s="227"/>
      <c r="I4045" s="227"/>
      <c r="J4045" s="228"/>
      <c r="K4045" s="227"/>
      <c r="L4045" s="227"/>
      <c r="M4045" s="227"/>
      <c r="N4045" s="581"/>
      <c r="O4045" s="227"/>
      <c r="P4045" s="581"/>
      <c r="Q4045" s="227"/>
      <c r="R4045" s="227"/>
      <c r="S4045" s="227"/>
      <c r="T4045" s="227"/>
      <c r="U4045" s="227"/>
      <c r="V4045" s="227"/>
      <c r="W4045" s="227"/>
      <c r="X4045" s="227"/>
      <c r="Y4045" s="227"/>
      <c r="Z4045" s="227"/>
      <c r="AA4045" s="227"/>
      <c r="AB4045" s="227"/>
      <c r="AC4045" s="227"/>
    </row>
    <row r="4046" spans="2:29">
      <c r="B4046" s="66" t="e">
        <f>LEFT(VLOOKUP(K4046,'TCon08 al 2019-02-26'!$A$1:$H$68,6,0),6)</f>
        <v>#N/A</v>
      </c>
      <c r="C4046" s="66" t="e">
        <f t="shared" si="278"/>
        <v>#N/A</v>
      </c>
      <c r="D4046" s="66" t="e">
        <f>VLOOKUP(K4046,'TCon08 al 2019-02-26'!$A$1:$H$68,8,0)</f>
        <v>#N/A</v>
      </c>
      <c r="E4046" s="221">
        <f t="shared" si="279"/>
        <v>1900</v>
      </c>
      <c r="F4046" s="66">
        <f t="shared" si="277"/>
        <v>0</v>
      </c>
      <c r="G4046" s="10" t="str">
        <f t="shared" si="280"/>
        <v>19000</v>
      </c>
      <c r="H4046" s="227"/>
      <c r="I4046" s="227"/>
      <c r="J4046" s="228"/>
      <c r="K4046" s="227"/>
      <c r="L4046" s="227"/>
      <c r="M4046" s="227"/>
      <c r="N4046" s="581"/>
      <c r="O4046" s="227"/>
      <c r="P4046" s="581"/>
      <c r="Q4046" s="227"/>
      <c r="R4046" s="227"/>
      <c r="S4046" s="227"/>
      <c r="T4046" s="227"/>
      <c r="U4046" s="227"/>
      <c r="V4046" s="227"/>
      <c r="W4046" s="227"/>
      <c r="X4046" s="227"/>
      <c r="Y4046" s="227"/>
      <c r="Z4046" s="227"/>
      <c r="AA4046" s="227"/>
      <c r="AB4046" s="227"/>
      <c r="AC4046" s="227"/>
    </row>
    <row r="4047" spans="2:29">
      <c r="B4047" s="66" t="e">
        <f>LEFT(VLOOKUP(K4047,'TCon08 al 2019-02-26'!$A$1:$H$68,6,0),6)</f>
        <v>#N/A</v>
      </c>
      <c r="C4047" s="66" t="e">
        <f t="shared" si="278"/>
        <v>#N/A</v>
      </c>
      <c r="D4047" s="66" t="e">
        <f>VLOOKUP(K4047,'TCon08 al 2019-02-26'!$A$1:$H$68,8,0)</f>
        <v>#N/A</v>
      </c>
      <c r="E4047" s="221">
        <f t="shared" si="279"/>
        <v>1900</v>
      </c>
      <c r="F4047" s="66">
        <f t="shared" si="277"/>
        <v>0</v>
      </c>
      <c r="G4047" s="10" t="str">
        <f t="shared" si="280"/>
        <v>19000</v>
      </c>
      <c r="H4047" s="227"/>
      <c r="I4047" s="227"/>
      <c r="J4047" s="228"/>
      <c r="K4047" s="227"/>
      <c r="L4047" s="227"/>
      <c r="M4047" s="227"/>
      <c r="N4047" s="581"/>
      <c r="O4047" s="227"/>
      <c r="P4047" s="581"/>
      <c r="Q4047" s="227"/>
      <c r="R4047" s="227"/>
      <c r="S4047" s="227"/>
      <c r="T4047" s="227"/>
      <c r="U4047" s="227"/>
      <c r="V4047" s="227"/>
      <c r="W4047" s="227"/>
      <c r="X4047" s="227"/>
      <c r="Y4047" s="227"/>
      <c r="Z4047" s="227"/>
      <c r="AA4047" s="227"/>
      <c r="AB4047" s="227"/>
      <c r="AC4047" s="227"/>
    </row>
    <row r="4048" spans="2:29">
      <c r="B4048" s="66" t="e">
        <f>LEFT(VLOOKUP(K4048,'TCon08 al 2019-02-26'!$A$1:$H$68,6,0),6)</f>
        <v>#N/A</v>
      </c>
      <c r="C4048" s="66" t="e">
        <f t="shared" si="278"/>
        <v>#N/A</v>
      </c>
      <c r="D4048" s="66" t="e">
        <f>VLOOKUP(K4048,'TCon08 al 2019-02-26'!$A$1:$H$68,8,0)</f>
        <v>#N/A</v>
      </c>
      <c r="E4048" s="221">
        <f t="shared" si="279"/>
        <v>1900</v>
      </c>
      <c r="F4048" s="66">
        <f t="shared" si="277"/>
        <v>0</v>
      </c>
      <c r="G4048" s="10" t="str">
        <f t="shared" si="280"/>
        <v>19000</v>
      </c>
      <c r="H4048" s="227"/>
      <c r="I4048" s="227"/>
      <c r="J4048" s="228"/>
      <c r="K4048" s="227"/>
      <c r="L4048" s="227"/>
      <c r="M4048" s="227"/>
      <c r="N4048" s="581"/>
      <c r="O4048" s="227"/>
      <c r="P4048" s="581"/>
      <c r="Q4048" s="227"/>
      <c r="R4048" s="227"/>
      <c r="S4048" s="227"/>
      <c r="T4048" s="227"/>
      <c r="U4048" s="227"/>
      <c r="V4048" s="227"/>
      <c r="W4048" s="227"/>
      <c r="X4048" s="227"/>
      <c r="Y4048" s="227"/>
      <c r="Z4048" s="227"/>
      <c r="AA4048" s="227"/>
      <c r="AB4048" s="227"/>
      <c r="AC4048" s="227"/>
    </row>
    <row r="4049" spans="2:29">
      <c r="B4049" s="66" t="e">
        <f>LEFT(VLOOKUP(K4049,'TCon08 al 2019-02-26'!$A$1:$H$68,6,0),6)</f>
        <v>#N/A</v>
      </c>
      <c r="C4049" s="66" t="e">
        <f t="shared" ref="C4049:C4112" si="281">CONCATENATE(MID(B4049,1,1),".",MID(B4049,2,1),".",MID(B4049,3,2),".",MID(B4049,5,2))</f>
        <v>#N/A</v>
      </c>
      <c r="D4049" s="66" t="e">
        <f>VLOOKUP(K4049,'TCon08 al 2019-02-26'!$A$1:$H$68,8,0)</f>
        <v>#N/A</v>
      </c>
      <c r="E4049" s="221">
        <f t="shared" ref="E4049:E4112" si="282">YEAR(J4049)</f>
        <v>1900</v>
      </c>
      <c r="F4049" s="66">
        <f t="shared" si="277"/>
        <v>0</v>
      </c>
      <c r="G4049" s="10" t="str">
        <f t="shared" si="280"/>
        <v>19000</v>
      </c>
      <c r="H4049" s="227"/>
      <c r="I4049" s="227"/>
      <c r="J4049" s="228"/>
      <c r="K4049" s="227"/>
      <c r="L4049" s="227"/>
      <c r="M4049" s="227"/>
      <c r="N4049" s="581"/>
      <c r="O4049" s="227"/>
      <c r="P4049" s="581"/>
      <c r="Q4049" s="227"/>
      <c r="R4049" s="227"/>
      <c r="S4049" s="227"/>
      <c r="T4049" s="227"/>
      <c r="U4049" s="227"/>
      <c r="V4049" s="227"/>
      <c r="W4049" s="227"/>
      <c r="X4049" s="227"/>
      <c r="Y4049" s="227"/>
      <c r="Z4049" s="227"/>
      <c r="AA4049" s="227"/>
      <c r="AB4049" s="227"/>
      <c r="AC4049" s="227"/>
    </row>
    <row r="4050" spans="2:29">
      <c r="B4050" s="66" t="e">
        <f>LEFT(VLOOKUP(K4050,'TCon08 al 2019-02-26'!$A$1:$H$68,6,0),6)</f>
        <v>#N/A</v>
      </c>
      <c r="C4050" s="66" t="e">
        <f t="shared" si="281"/>
        <v>#N/A</v>
      </c>
      <c r="D4050" s="66" t="e">
        <f>VLOOKUP(K4050,'TCon08 al 2019-02-26'!$A$1:$H$68,8,0)</f>
        <v>#N/A</v>
      </c>
      <c r="E4050" s="221">
        <f t="shared" si="282"/>
        <v>1900</v>
      </c>
      <c r="F4050" s="66">
        <f t="shared" si="277"/>
        <v>0</v>
      </c>
      <c r="G4050" s="10" t="str">
        <f t="shared" si="280"/>
        <v>19000</v>
      </c>
      <c r="H4050" s="227"/>
      <c r="I4050" s="227"/>
      <c r="J4050" s="228"/>
      <c r="K4050" s="227"/>
      <c r="L4050" s="227"/>
      <c r="M4050" s="227"/>
      <c r="N4050" s="581"/>
      <c r="O4050" s="227"/>
      <c r="P4050" s="581"/>
      <c r="Q4050" s="227"/>
      <c r="R4050" s="227"/>
      <c r="S4050" s="227"/>
      <c r="T4050" s="227"/>
      <c r="U4050" s="227"/>
      <c r="V4050" s="227"/>
      <c r="W4050" s="227"/>
      <c r="X4050" s="227"/>
      <c r="Y4050" s="227"/>
      <c r="Z4050" s="227"/>
      <c r="AA4050" s="227"/>
      <c r="AB4050" s="227"/>
      <c r="AC4050" s="227"/>
    </row>
    <row r="4051" spans="2:29">
      <c r="B4051" s="66" t="e">
        <f>LEFT(VLOOKUP(K4051,'TCon08 al 2019-02-26'!$A$1:$H$68,6,0),6)</f>
        <v>#N/A</v>
      </c>
      <c r="C4051" s="66" t="e">
        <f t="shared" si="281"/>
        <v>#N/A</v>
      </c>
      <c r="D4051" s="66" t="e">
        <f>VLOOKUP(K4051,'TCon08 al 2019-02-26'!$A$1:$H$68,8,0)</f>
        <v>#N/A</v>
      </c>
      <c r="E4051" s="221">
        <f t="shared" si="282"/>
        <v>1900</v>
      </c>
      <c r="F4051" s="66">
        <f t="shared" si="277"/>
        <v>0</v>
      </c>
      <c r="G4051" s="10" t="str">
        <f t="shared" si="280"/>
        <v>19000</v>
      </c>
      <c r="H4051" s="227"/>
      <c r="I4051" s="227"/>
      <c r="J4051" s="228"/>
      <c r="K4051" s="227"/>
      <c r="L4051" s="227"/>
      <c r="M4051" s="227"/>
      <c r="N4051" s="581"/>
      <c r="O4051" s="227"/>
      <c r="P4051" s="581"/>
      <c r="Q4051" s="227"/>
      <c r="R4051" s="227"/>
      <c r="S4051" s="227"/>
      <c r="T4051" s="227"/>
      <c r="U4051" s="227"/>
      <c r="V4051" s="227"/>
      <c r="W4051" s="227"/>
      <c r="X4051" s="227"/>
      <c r="Y4051" s="227"/>
      <c r="Z4051" s="227"/>
      <c r="AA4051" s="227"/>
      <c r="AB4051" s="227"/>
      <c r="AC4051" s="227"/>
    </row>
    <row r="4052" spans="2:29">
      <c r="B4052" s="66" t="e">
        <f>LEFT(VLOOKUP(K4052,'TCon08 al 2019-02-26'!$A$1:$H$68,6,0),6)</f>
        <v>#N/A</v>
      </c>
      <c r="C4052" s="66" t="e">
        <f t="shared" si="281"/>
        <v>#N/A</v>
      </c>
      <c r="D4052" s="66" t="e">
        <f>VLOOKUP(K4052,'TCon08 al 2019-02-26'!$A$1:$H$68,8,0)</f>
        <v>#N/A</v>
      </c>
      <c r="E4052" s="221">
        <f t="shared" si="282"/>
        <v>1900</v>
      </c>
      <c r="F4052" s="66">
        <f t="shared" si="277"/>
        <v>0</v>
      </c>
      <c r="G4052" s="10" t="str">
        <f t="shared" si="280"/>
        <v>19000</v>
      </c>
      <c r="H4052" s="227"/>
      <c r="I4052" s="227"/>
      <c r="J4052" s="228"/>
      <c r="K4052" s="227"/>
      <c r="L4052" s="227"/>
      <c r="M4052" s="227"/>
      <c r="N4052" s="581"/>
      <c r="O4052" s="227"/>
      <c r="P4052" s="581"/>
      <c r="Q4052" s="227"/>
      <c r="R4052" s="227"/>
      <c r="S4052" s="227"/>
      <c r="T4052" s="227"/>
      <c r="U4052" s="227"/>
      <c r="V4052" s="227"/>
      <c r="W4052" s="227"/>
      <c r="X4052" s="227"/>
      <c r="Y4052" s="227"/>
      <c r="Z4052" s="227"/>
      <c r="AA4052" s="227"/>
      <c r="AB4052" s="227"/>
      <c r="AC4052" s="227"/>
    </row>
    <row r="4053" spans="2:29">
      <c r="B4053" s="66" t="e">
        <f>LEFT(VLOOKUP(K4053,'TCon08 al 2019-02-26'!$A$1:$H$68,6,0),6)</f>
        <v>#N/A</v>
      </c>
      <c r="C4053" s="66" t="e">
        <f t="shared" si="281"/>
        <v>#N/A</v>
      </c>
      <c r="D4053" s="66" t="e">
        <f>VLOOKUP(K4053,'TCon08 al 2019-02-26'!$A$1:$H$68,8,0)</f>
        <v>#N/A</v>
      </c>
      <c r="E4053" s="221">
        <f t="shared" si="282"/>
        <v>1900</v>
      </c>
      <c r="F4053" s="66">
        <f t="shared" si="277"/>
        <v>0</v>
      </c>
      <c r="G4053" s="10" t="str">
        <f t="shared" si="280"/>
        <v>19000</v>
      </c>
      <c r="H4053" s="227"/>
      <c r="I4053" s="227"/>
      <c r="J4053" s="228"/>
      <c r="K4053" s="227"/>
      <c r="L4053" s="227"/>
      <c r="M4053" s="227"/>
      <c r="N4053" s="581"/>
      <c r="O4053" s="227"/>
      <c r="P4053" s="581"/>
      <c r="Q4053" s="227"/>
      <c r="R4053" s="227"/>
      <c r="S4053" s="227"/>
      <c r="T4053" s="227"/>
      <c r="U4053" s="227"/>
      <c r="V4053" s="227"/>
      <c r="W4053" s="227"/>
      <c r="X4053" s="227"/>
      <c r="Y4053" s="227"/>
      <c r="Z4053" s="227"/>
      <c r="AA4053" s="227"/>
      <c r="AB4053" s="227"/>
      <c r="AC4053" s="227"/>
    </row>
    <row r="4054" spans="2:29">
      <c r="B4054" s="66" t="e">
        <f>LEFT(VLOOKUP(K4054,'TCon08 al 2019-02-26'!$A$1:$H$68,6,0),6)</f>
        <v>#N/A</v>
      </c>
      <c r="C4054" s="66" t="e">
        <f t="shared" si="281"/>
        <v>#N/A</v>
      </c>
      <c r="D4054" s="66" t="e">
        <f>VLOOKUP(K4054,'TCon08 al 2019-02-26'!$A$1:$H$68,8,0)</f>
        <v>#N/A</v>
      </c>
      <c r="E4054" s="221">
        <f t="shared" si="282"/>
        <v>1900</v>
      </c>
      <c r="F4054" s="66">
        <f t="shared" si="277"/>
        <v>0</v>
      </c>
      <c r="G4054" s="10" t="str">
        <f t="shared" si="280"/>
        <v>19000</v>
      </c>
      <c r="H4054" s="227"/>
      <c r="I4054" s="227"/>
      <c r="J4054" s="228"/>
      <c r="K4054" s="227"/>
      <c r="L4054" s="227"/>
      <c r="M4054" s="227"/>
      <c r="N4054" s="581"/>
      <c r="O4054" s="227"/>
      <c r="P4054" s="581"/>
      <c r="Q4054" s="227"/>
      <c r="R4054" s="227"/>
      <c r="S4054" s="227"/>
      <c r="T4054" s="227"/>
      <c r="U4054" s="227"/>
      <c r="V4054" s="227"/>
      <c r="W4054" s="227"/>
      <c r="X4054" s="227"/>
      <c r="Y4054" s="227"/>
      <c r="Z4054" s="227"/>
      <c r="AA4054" s="227"/>
      <c r="AB4054" s="227"/>
      <c r="AC4054" s="227"/>
    </row>
    <row r="4055" spans="2:29">
      <c r="B4055" s="66" t="e">
        <f>LEFT(VLOOKUP(K4055,'TCon08 al 2019-02-26'!$A$1:$H$68,6,0),6)</f>
        <v>#N/A</v>
      </c>
      <c r="C4055" s="66" t="e">
        <f t="shared" si="281"/>
        <v>#N/A</v>
      </c>
      <c r="D4055" s="66" t="e">
        <f>VLOOKUP(K4055,'TCon08 al 2019-02-26'!$A$1:$H$68,8,0)</f>
        <v>#N/A</v>
      </c>
      <c r="E4055" s="221">
        <f t="shared" si="282"/>
        <v>1900</v>
      </c>
      <c r="F4055" s="66">
        <f t="shared" si="277"/>
        <v>0</v>
      </c>
      <c r="G4055" s="10" t="str">
        <f t="shared" si="280"/>
        <v>19000</v>
      </c>
      <c r="H4055" s="227"/>
      <c r="I4055" s="227"/>
      <c r="J4055" s="228"/>
      <c r="K4055" s="227"/>
      <c r="L4055" s="227"/>
      <c r="M4055" s="227"/>
      <c r="N4055" s="581"/>
      <c r="O4055" s="227"/>
      <c r="P4055" s="581"/>
      <c r="Q4055" s="227"/>
      <c r="R4055" s="227"/>
      <c r="S4055" s="227"/>
      <c r="T4055" s="227"/>
      <c r="U4055" s="227"/>
      <c r="V4055" s="227"/>
      <c r="W4055" s="227"/>
      <c r="X4055" s="227"/>
      <c r="Y4055" s="227"/>
      <c r="Z4055" s="227"/>
      <c r="AA4055" s="227"/>
      <c r="AB4055" s="227"/>
      <c r="AC4055" s="227"/>
    </row>
    <row r="4056" spans="2:29">
      <c r="B4056" s="66" t="e">
        <f>LEFT(VLOOKUP(K4056,'TCon08 al 2019-02-26'!$A$1:$H$68,6,0),6)</f>
        <v>#N/A</v>
      </c>
      <c r="C4056" s="66" t="e">
        <f t="shared" si="281"/>
        <v>#N/A</v>
      </c>
      <c r="D4056" s="66" t="e">
        <f>VLOOKUP(K4056,'TCon08 al 2019-02-26'!$A$1:$H$68,8,0)</f>
        <v>#N/A</v>
      </c>
      <c r="E4056" s="221">
        <f t="shared" si="282"/>
        <v>1900</v>
      </c>
      <c r="F4056" s="66">
        <f t="shared" si="277"/>
        <v>0</v>
      </c>
      <c r="G4056" s="10" t="str">
        <f t="shared" si="280"/>
        <v>19000</v>
      </c>
      <c r="H4056" s="227"/>
      <c r="I4056" s="227"/>
      <c r="J4056" s="228"/>
      <c r="K4056" s="227"/>
      <c r="L4056" s="227"/>
      <c r="M4056" s="227"/>
      <c r="N4056" s="581"/>
      <c r="O4056" s="227"/>
      <c r="P4056" s="581"/>
      <c r="Q4056" s="227"/>
      <c r="R4056" s="227"/>
      <c r="S4056" s="227"/>
      <c r="T4056" s="227"/>
      <c r="U4056" s="227"/>
      <c r="V4056" s="227"/>
      <c r="W4056" s="227"/>
      <c r="X4056" s="227"/>
      <c r="Y4056" s="227"/>
      <c r="Z4056" s="227"/>
      <c r="AA4056" s="227"/>
      <c r="AB4056" s="227"/>
      <c r="AC4056" s="227"/>
    </row>
    <row r="4057" spans="2:29">
      <c r="B4057" s="66" t="e">
        <f>LEFT(VLOOKUP(K4057,'TCon08 al 2019-02-26'!$A$1:$H$68,6,0),6)</f>
        <v>#N/A</v>
      </c>
      <c r="C4057" s="66" t="e">
        <f t="shared" si="281"/>
        <v>#N/A</v>
      </c>
      <c r="D4057" s="66" t="e">
        <f>VLOOKUP(K4057,'TCon08 al 2019-02-26'!$A$1:$H$68,8,0)</f>
        <v>#N/A</v>
      </c>
      <c r="E4057" s="221">
        <f t="shared" si="282"/>
        <v>1900</v>
      </c>
      <c r="F4057" s="66">
        <f t="shared" si="277"/>
        <v>0</v>
      </c>
      <c r="G4057" s="10" t="str">
        <f t="shared" si="280"/>
        <v>19000</v>
      </c>
      <c r="H4057" s="227"/>
      <c r="I4057" s="227"/>
      <c r="J4057" s="228"/>
      <c r="K4057" s="227"/>
      <c r="L4057" s="227"/>
      <c r="M4057" s="227"/>
      <c r="N4057" s="581"/>
      <c r="O4057" s="227"/>
      <c r="P4057" s="581"/>
      <c r="Q4057" s="227"/>
      <c r="R4057" s="227"/>
      <c r="S4057" s="227"/>
      <c r="T4057" s="227"/>
      <c r="U4057" s="227"/>
      <c r="V4057" s="227"/>
      <c r="W4057" s="227"/>
      <c r="X4057" s="227"/>
      <c r="Y4057" s="227"/>
      <c r="Z4057" s="227"/>
      <c r="AA4057" s="227"/>
      <c r="AB4057" s="227"/>
      <c r="AC4057" s="227"/>
    </row>
    <row r="4058" spans="2:29">
      <c r="B4058" s="66" t="e">
        <f>LEFT(VLOOKUP(K4058,'TCon08 al 2019-02-26'!$A$1:$H$68,6,0),6)</f>
        <v>#N/A</v>
      </c>
      <c r="C4058" s="66" t="e">
        <f t="shared" si="281"/>
        <v>#N/A</v>
      </c>
      <c r="D4058" s="66" t="e">
        <f>VLOOKUP(K4058,'TCon08 al 2019-02-26'!$A$1:$H$68,8,0)</f>
        <v>#N/A</v>
      </c>
      <c r="E4058" s="221">
        <f t="shared" si="282"/>
        <v>1900</v>
      </c>
      <c r="F4058" s="66">
        <f t="shared" si="277"/>
        <v>0</v>
      </c>
      <c r="G4058" s="10" t="str">
        <f t="shared" si="280"/>
        <v>19000</v>
      </c>
      <c r="H4058" s="227"/>
      <c r="I4058" s="227"/>
      <c r="J4058" s="228"/>
      <c r="K4058" s="227"/>
      <c r="L4058" s="227"/>
      <c r="M4058" s="227"/>
      <c r="N4058" s="581"/>
      <c r="O4058" s="227"/>
      <c r="P4058" s="581"/>
      <c r="Q4058" s="227"/>
      <c r="R4058" s="227"/>
      <c r="S4058" s="227"/>
      <c r="T4058" s="227"/>
      <c r="U4058" s="227"/>
      <c r="V4058" s="227"/>
      <c r="W4058" s="227"/>
      <c r="X4058" s="227"/>
      <c r="Y4058" s="227"/>
      <c r="Z4058" s="227"/>
      <c r="AA4058" s="227"/>
      <c r="AB4058" s="227"/>
      <c r="AC4058" s="227"/>
    </row>
    <row r="4059" spans="2:29">
      <c r="B4059" s="66" t="e">
        <f>LEFT(VLOOKUP(K4059,'TCon08 al 2019-02-26'!$A$1:$H$68,6,0),6)</f>
        <v>#N/A</v>
      </c>
      <c r="C4059" s="66" t="e">
        <f t="shared" si="281"/>
        <v>#N/A</v>
      </c>
      <c r="D4059" s="66" t="e">
        <f>VLOOKUP(K4059,'TCon08 al 2019-02-26'!$A$1:$H$68,8,0)</f>
        <v>#N/A</v>
      </c>
      <c r="E4059" s="221">
        <f t="shared" si="282"/>
        <v>1900</v>
      </c>
      <c r="F4059" s="66">
        <f t="shared" si="277"/>
        <v>0</v>
      </c>
      <c r="G4059" s="10" t="str">
        <f t="shared" si="280"/>
        <v>19000</v>
      </c>
      <c r="H4059" s="227"/>
      <c r="I4059" s="227"/>
      <c r="J4059" s="228"/>
      <c r="K4059" s="227"/>
      <c r="L4059" s="227"/>
      <c r="M4059" s="227"/>
      <c r="N4059" s="581"/>
      <c r="O4059" s="227"/>
      <c r="P4059" s="581"/>
      <c r="Q4059" s="227"/>
      <c r="R4059" s="227"/>
      <c r="S4059" s="227"/>
      <c r="T4059" s="227"/>
      <c r="U4059" s="227"/>
      <c r="V4059" s="227"/>
      <c r="W4059" s="227"/>
      <c r="X4059" s="227"/>
      <c r="Y4059" s="227"/>
      <c r="Z4059" s="227"/>
      <c r="AA4059" s="227"/>
      <c r="AB4059" s="227"/>
      <c r="AC4059" s="227"/>
    </row>
    <row r="4060" spans="2:29">
      <c r="B4060" s="66" t="e">
        <f>LEFT(VLOOKUP(K4060,'TCon08 al 2019-02-26'!$A$1:$H$68,6,0),6)</f>
        <v>#N/A</v>
      </c>
      <c r="C4060" s="66" t="e">
        <f t="shared" si="281"/>
        <v>#N/A</v>
      </c>
      <c r="D4060" s="66" t="e">
        <f>VLOOKUP(K4060,'TCon08 al 2019-02-26'!$A$1:$H$68,8,0)</f>
        <v>#N/A</v>
      </c>
      <c r="E4060" s="221">
        <f t="shared" si="282"/>
        <v>1900</v>
      </c>
      <c r="F4060" s="66">
        <f t="shared" si="277"/>
        <v>0</v>
      </c>
      <c r="G4060" s="10" t="str">
        <f t="shared" si="280"/>
        <v>19000</v>
      </c>
      <c r="H4060" s="227"/>
      <c r="I4060" s="227"/>
      <c r="J4060" s="228"/>
      <c r="K4060" s="227"/>
      <c r="L4060" s="227"/>
      <c r="M4060" s="227"/>
      <c r="N4060" s="581"/>
      <c r="O4060" s="227"/>
      <c r="P4060" s="581"/>
      <c r="Q4060" s="227"/>
      <c r="R4060" s="227"/>
      <c r="S4060" s="227"/>
      <c r="T4060" s="227"/>
      <c r="U4060" s="227"/>
      <c r="V4060" s="227"/>
      <c r="W4060" s="227"/>
      <c r="X4060" s="227"/>
      <c r="Y4060" s="227"/>
      <c r="Z4060" s="227"/>
      <c r="AA4060" s="227"/>
      <c r="AB4060" s="227"/>
      <c r="AC4060" s="227"/>
    </row>
    <row r="4061" spans="2:29">
      <c r="B4061" s="66" t="e">
        <f>LEFT(VLOOKUP(K4061,'TCon08 al 2019-02-26'!$A$1:$H$68,6,0),6)</f>
        <v>#N/A</v>
      </c>
      <c r="C4061" s="66" t="e">
        <f t="shared" si="281"/>
        <v>#N/A</v>
      </c>
      <c r="D4061" s="66" t="e">
        <f>VLOOKUP(K4061,'TCon08 al 2019-02-26'!$A$1:$H$68,8,0)</f>
        <v>#N/A</v>
      </c>
      <c r="E4061" s="221">
        <f t="shared" si="282"/>
        <v>1900</v>
      </c>
      <c r="F4061" s="66">
        <f t="shared" si="277"/>
        <v>0</v>
      </c>
      <c r="G4061" s="10" t="str">
        <f t="shared" si="280"/>
        <v>19000</v>
      </c>
      <c r="H4061" s="227"/>
      <c r="I4061" s="227"/>
      <c r="J4061" s="228"/>
      <c r="K4061" s="227"/>
      <c r="L4061" s="227"/>
      <c r="M4061" s="227"/>
      <c r="N4061" s="581"/>
      <c r="O4061" s="227"/>
      <c r="P4061" s="581"/>
      <c r="Q4061" s="227"/>
      <c r="R4061" s="227"/>
      <c r="S4061" s="227"/>
      <c r="T4061" s="227"/>
      <c r="U4061" s="227"/>
      <c r="V4061" s="227"/>
      <c r="W4061" s="227"/>
      <c r="X4061" s="227"/>
      <c r="Y4061" s="227"/>
      <c r="Z4061" s="227"/>
      <c r="AA4061" s="227"/>
      <c r="AB4061" s="227"/>
      <c r="AC4061" s="227"/>
    </row>
    <row r="4062" spans="2:29">
      <c r="B4062" s="66" t="e">
        <f>LEFT(VLOOKUP(K4062,'TCon08 al 2019-02-26'!$A$1:$H$68,6,0),6)</f>
        <v>#N/A</v>
      </c>
      <c r="C4062" s="66" t="e">
        <f t="shared" si="281"/>
        <v>#N/A</v>
      </c>
      <c r="D4062" s="66" t="e">
        <f>VLOOKUP(K4062,'TCon08 al 2019-02-26'!$A$1:$H$68,8,0)</f>
        <v>#N/A</v>
      </c>
      <c r="E4062" s="221">
        <f t="shared" si="282"/>
        <v>1900</v>
      </c>
      <c r="F4062" s="66">
        <f t="shared" si="277"/>
        <v>0</v>
      </c>
      <c r="G4062" s="10" t="str">
        <f t="shared" si="280"/>
        <v>19000</v>
      </c>
      <c r="H4062" s="227"/>
      <c r="I4062" s="227"/>
      <c r="J4062" s="228"/>
      <c r="K4062" s="227"/>
      <c r="L4062" s="227"/>
      <c r="M4062" s="227"/>
      <c r="N4062" s="581"/>
      <c r="O4062" s="227"/>
      <c r="P4062" s="581"/>
      <c r="Q4062" s="227"/>
      <c r="R4062" s="227"/>
      <c r="S4062" s="227"/>
      <c r="T4062" s="227"/>
      <c r="U4062" s="227"/>
      <c r="V4062" s="227"/>
      <c r="W4062" s="227"/>
      <c r="X4062" s="227"/>
      <c r="Y4062" s="227"/>
      <c r="Z4062" s="227"/>
      <c r="AA4062" s="227"/>
      <c r="AB4062" s="227"/>
      <c r="AC4062" s="227"/>
    </row>
    <row r="4063" spans="2:29">
      <c r="B4063" s="66" t="e">
        <f>LEFT(VLOOKUP(K4063,'TCon08 al 2019-02-26'!$A$1:$H$68,6,0),6)</f>
        <v>#N/A</v>
      </c>
      <c r="C4063" s="66" t="e">
        <f t="shared" si="281"/>
        <v>#N/A</v>
      </c>
      <c r="D4063" s="66" t="e">
        <f>VLOOKUP(K4063,'TCon08 al 2019-02-26'!$A$1:$H$68,8,0)</f>
        <v>#N/A</v>
      </c>
      <c r="E4063" s="221">
        <f t="shared" si="282"/>
        <v>1900</v>
      </c>
      <c r="F4063" s="66">
        <f t="shared" si="277"/>
        <v>0</v>
      </c>
      <c r="G4063" s="10" t="str">
        <f t="shared" si="280"/>
        <v>19000</v>
      </c>
      <c r="H4063" s="227"/>
      <c r="I4063" s="227"/>
      <c r="J4063" s="228"/>
      <c r="K4063" s="227"/>
      <c r="L4063" s="227"/>
      <c r="M4063" s="227"/>
      <c r="N4063" s="581"/>
      <c r="O4063" s="227"/>
      <c r="P4063" s="581"/>
      <c r="Q4063" s="227"/>
      <c r="R4063" s="227"/>
      <c r="S4063" s="227"/>
      <c r="T4063" s="227"/>
      <c r="U4063" s="227"/>
      <c r="V4063" s="227"/>
      <c r="W4063" s="227"/>
      <c r="X4063" s="227"/>
      <c r="Y4063" s="227"/>
      <c r="Z4063" s="227"/>
      <c r="AA4063" s="227"/>
      <c r="AB4063" s="227"/>
      <c r="AC4063" s="227"/>
    </row>
    <row r="4064" spans="2:29">
      <c r="B4064" s="66" t="e">
        <f>LEFT(VLOOKUP(K4064,'TCon08 al 2019-02-26'!$A$1:$H$68,6,0),6)</f>
        <v>#N/A</v>
      </c>
      <c r="C4064" s="66" t="e">
        <f t="shared" si="281"/>
        <v>#N/A</v>
      </c>
      <c r="D4064" s="66" t="e">
        <f>VLOOKUP(K4064,'TCon08 al 2019-02-26'!$A$1:$H$68,8,0)</f>
        <v>#N/A</v>
      </c>
      <c r="E4064" s="221">
        <f t="shared" si="282"/>
        <v>1900</v>
      </c>
      <c r="F4064" s="66">
        <f t="shared" si="277"/>
        <v>0</v>
      </c>
      <c r="G4064" s="10" t="str">
        <f t="shared" si="280"/>
        <v>19000</v>
      </c>
      <c r="H4064" s="227"/>
      <c r="I4064" s="227"/>
      <c r="J4064" s="228"/>
      <c r="K4064" s="227"/>
      <c r="L4064" s="227"/>
      <c r="M4064" s="227"/>
      <c r="N4064" s="581"/>
      <c r="O4064" s="227"/>
      <c r="P4064" s="581"/>
      <c r="Q4064" s="227"/>
      <c r="R4064" s="227"/>
      <c r="S4064" s="227"/>
      <c r="T4064" s="227"/>
      <c r="U4064" s="227"/>
      <c r="V4064" s="227"/>
      <c r="W4064" s="227"/>
      <c r="X4064" s="227"/>
      <c r="Y4064" s="227"/>
      <c r="Z4064" s="227"/>
      <c r="AA4064" s="227"/>
      <c r="AB4064" s="227"/>
      <c r="AC4064" s="227"/>
    </row>
    <row r="4065" spans="2:29">
      <c r="B4065" s="66" t="e">
        <f>LEFT(VLOOKUP(K4065,'TCon08 al 2019-02-26'!$A$1:$H$68,6,0),6)</f>
        <v>#N/A</v>
      </c>
      <c r="C4065" s="66" t="e">
        <f t="shared" si="281"/>
        <v>#N/A</v>
      </c>
      <c r="D4065" s="66" t="e">
        <f>VLOOKUP(K4065,'TCon08 al 2019-02-26'!$A$1:$H$68,8,0)</f>
        <v>#N/A</v>
      </c>
      <c r="E4065" s="221">
        <f t="shared" si="282"/>
        <v>1900</v>
      </c>
      <c r="F4065" s="66">
        <f t="shared" si="277"/>
        <v>0</v>
      </c>
      <c r="G4065" s="10" t="str">
        <f t="shared" si="280"/>
        <v>19000</v>
      </c>
      <c r="H4065" s="227"/>
      <c r="I4065" s="227"/>
      <c r="J4065" s="228"/>
      <c r="K4065" s="227"/>
      <c r="L4065" s="227"/>
      <c r="M4065" s="227"/>
      <c r="N4065" s="581"/>
      <c r="O4065" s="227"/>
      <c r="P4065" s="581"/>
      <c r="Q4065" s="227"/>
      <c r="R4065" s="227"/>
      <c r="S4065" s="227"/>
      <c r="T4065" s="227"/>
      <c r="U4065" s="227"/>
      <c r="V4065" s="227"/>
      <c r="W4065" s="227"/>
      <c r="X4065" s="227"/>
      <c r="Y4065" s="227"/>
      <c r="Z4065" s="227"/>
      <c r="AA4065" s="227"/>
      <c r="AB4065" s="227"/>
      <c r="AC4065" s="227"/>
    </row>
    <row r="4066" spans="2:29">
      <c r="B4066" s="66" t="e">
        <f>LEFT(VLOOKUP(K4066,'TCon08 al 2019-02-26'!$A$1:$H$68,6,0),6)</f>
        <v>#N/A</v>
      </c>
      <c r="C4066" s="66" t="e">
        <f t="shared" si="281"/>
        <v>#N/A</v>
      </c>
      <c r="D4066" s="66" t="e">
        <f>VLOOKUP(K4066,'TCon08 al 2019-02-26'!$A$1:$H$68,8,0)</f>
        <v>#N/A</v>
      </c>
      <c r="E4066" s="221">
        <f t="shared" si="282"/>
        <v>1900</v>
      </c>
      <c r="F4066" s="66">
        <f t="shared" si="277"/>
        <v>0</v>
      </c>
      <c r="G4066" s="10" t="str">
        <f t="shared" si="280"/>
        <v>19000</v>
      </c>
      <c r="H4066" s="227"/>
      <c r="I4066" s="227"/>
      <c r="J4066" s="228"/>
      <c r="K4066" s="227"/>
      <c r="L4066" s="227"/>
      <c r="M4066" s="227"/>
      <c r="N4066" s="581"/>
      <c r="O4066" s="227"/>
      <c r="P4066" s="581"/>
      <c r="Q4066" s="227"/>
      <c r="R4066" s="227"/>
      <c r="S4066" s="227"/>
      <c r="T4066" s="227"/>
      <c r="U4066" s="227"/>
      <c r="V4066" s="227"/>
      <c r="W4066" s="227"/>
      <c r="X4066" s="227"/>
      <c r="Y4066" s="227"/>
      <c r="Z4066" s="227"/>
      <c r="AA4066" s="227"/>
      <c r="AB4066" s="227"/>
      <c r="AC4066" s="227"/>
    </row>
    <row r="4067" spans="2:29">
      <c r="B4067" s="66" t="e">
        <f>LEFT(VLOOKUP(K4067,'TCon08 al 2019-02-26'!$A$1:$H$68,6,0),6)</f>
        <v>#N/A</v>
      </c>
      <c r="C4067" s="66" t="e">
        <f t="shared" si="281"/>
        <v>#N/A</v>
      </c>
      <c r="D4067" s="66" t="e">
        <f>VLOOKUP(K4067,'TCon08 al 2019-02-26'!$A$1:$H$68,8,0)</f>
        <v>#N/A</v>
      </c>
      <c r="E4067" s="221">
        <f t="shared" si="282"/>
        <v>1900</v>
      </c>
      <c r="F4067" s="66">
        <f t="shared" si="277"/>
        <v>0</v>
      </c>
      <c r="G4067" s="10" t="str">
        <f t="shared" si="280"/>
        <v>19000</v>
      </c>
      <c r="H4067" s="227"/>
      <c r="I4067" s="227"/>
      <c r="J4067" s="228"/>
      <c r="K4067" s="227"/>
      <c r="L4067" s="227"/>
      <c r="M4067" s="227"/>
      <c r="N4067" s="581"/>
      <c r="O4067" s="227"/>
      <c r="P4067" s="581"/>
      <c r="Q4067" s="227"/>
      <c r="R4067" s="227"/>
      <c r="S4067" s="227"/>
      <c r="T4067" s="227"/>
      <c r="U4067" s="227"/>
      <c r="V4067" s="227"/>
      <c r="W4067" s="227"/>
      <c r="X4067" s="227"/>
      <c r="Y4067" s="227"/>
      <c r="Z4067" s="227"/>
      <c r="AA4067" s="227"/>
      <c r="AB4067" s="227"/>
      <c r="AC4067" s="227"/>
    </row>
    <row r="4068" spans="2:29">
      <c r="B4068" s="66" t="e">
        <f>LEFT(VLOOKUP(K4068,'TCon08 al 2019-02-26'!$A$1:$H$68,6,0),6)</f>
        <v>#N/A</v>
      </c>
      <c r="C4068" s="66" t="e">
        <f t="shared" si="281"/>
        <v>#N/A</v>
      </c>
      <c r="D4068" s="66" t="e">
        <f>VLOOKUP(K4068,'TCon08 al 2019-02-26'!$A$1:$H$68,8,0)</f>
        <v>#N/A</v>
      </c>
      <c r="E4068" s="221">
        <f t="shared" si="282"/>
        <v>1900</v>
      </c>
      <c r="F4068" s="66">
        <f t="shared" si="277"/>
        <v>0</v>
      </c>
      <c r="G4068" s="10" t="str">
        <f t="shared" si="280"/>
        <v>19000</v>
      </c>
      <c r="H4068" s="227"/>
      <c r="I4068" s="227"/>
      <c r="J4068" s="228"/>
      <c r="K4068" s="227"/>
      <c r="L4068" s="227"/>
      <c r="M4068" s="227"/>
      <c r="N4068" s="581"/>
      <c r="O4068" s="227"/>
      <c r="P4068" s="581"/>
      <c r="Q4068" s="227"/>
      <c r="R4068" s="227"/>
      <c r="S4068" s="227"/>
      <c r="T4068" s="227"/>
      <c r="U4068" s="227"/>
      <c r="V4068" s="227"/>
      <c r="W4068" s="227"/>
      <c r="X4068" s="227"/>
      <c r="Y4068" s="227"/>
      <c r="Z4068" s="227"/>
      <c r="AA4068" s="227"/>
      <c r="AB4068" s="227"/>
      <c r="AC4068" s="227"/>
    </row>
    <row r="4069" spans="2:29">
      <c r="B4069" s="66" t="e">
        <f>LEFT(VLOOKUP(K4069,'TCon08 al 2019-02-26'!$A$1:$H$68,6,0),6)</f>
        <v>#N/A</v>
      </c>
      <c r="C4069" s="66" t="e">
        <f t="shared" si="281"/>
        <v>#N/A</v>
      </c>
      <c r="D4069" s="66" t="e">
        <f>VLOOKUP(K4069,'TCon08 al 2019-02-26'!$A$1:$H$68,8,0)</f>
        <v>#N/A</v>
      </c>
      <c r="E4069" s="221">
        <f t="shared" si="282"/>
        <v>1900</v>
      </c>
      <c r="F4069" s="66">
        <f t="shared" si="277"/>
        <v>0</v>
      </c>
      <c r="G4069" s="10" t="str">
        <f t="shared" si="280"/>
        <v>19000</v>
      </c>
      <c r="H4069" s="227"/>
      <c r="I4069" s="227"/>
      <c r="J4069" s="228"/>
      <c r="K4069" s="227"/>
      <c r="L4069" s="227"/>
      <c r="M4069" s="227"/>
      <c r="N4069" s="581"/>
      <c r="O4069" s="227"/>
      <c r="P4069" s="581"/>
      <c r="Q4069" s="227"/>
      <c r="R4069" s="227"/>
      <c r="S4069" s="227"/>
      <c r="T4069" s="227"/>
      <c r="U4069" s="227"/>
      <c r="V4069" s="227"/>
      <c r="W4069" s="227"/>
      <c r="X4069" s="227"/>
      <c r="Y4069" s="227"/>
      <c r="Z4069" s="227"/>
      <c r="AA4069" s="227"/>
      <c r="AB4069" s="227"/>
      <c r="AC4069" s="227"/>
    </row>
    <row r="4070" spans="2:29">
      <c r="B4070" s="66" t="e">
        <f>LEFT(VLOOKUP(K4070,'TCon08 al 2019-02-26'!$A$1:$H$68,6,0),6)</f>
        <v>#N/A</v>
      </c>
      <c r="C4070" s="66" t="e">
        <f t="shared" si="281"/>
        <v>#N/A</v>
      </c>
      <c r="D4070" s="66" t="e">
        <f>VLOOKUP(K4070,'TCon08 al 2019-02-26'!$A$1:$H$68,8,0)</f>
        <v>#N/A</v>
      </c>
      <c r="E4070" s="221">
        <f t="shared" si="282"/>
        <v>1900</v>
      </c>
      <c r="F4070" s="66">
        <f t="shared" si="277"/>
        <v>0</v>
      </c>
      <c r="G4070" s="10" t="str">
        <f t="shared" si="280"/>
        <v>19000</v>
      </c>
      <c r="H4070" s="227"/>
      <c r="I4070" s="227"/>
      <c r="J4070" s="228"/>
      <c r="K4070" s="227"/>
      <c r="L4070" s="227"/>
      <c r="M4070" s="227"/>
      <c r="N4070" s="581"/>
      <c r="O4070" s="227"/>
      <c r="P4070" s="581"/>
      <c r="Q4070" s="227"/>
      <c r="R4070" s="227"/>
      <c r="S4070" s="227"/>
      <c r="T4070" s="227"/>
      <c r="U4070" s="227"/>
      <c r="V4070" s="227"/>
      <c r="W4070" s="227"/>
      <c r="X4070" s="227"/>
      <c r="Y4070" s="227"/>
      <c r="Z4070" s="227"/>
      <c r="AA4070" s="227"/>
      <c r="AB4070" s="227"/>
      <c r="AC4070" s="227"/>
    </row>
    <row r="4071" spans="2:29">
      <c r="B4071" s="66" t="e">
        <f>LEFT(VLOOKUP(K4071,'TCon08 al 2019-02-26'!$A$1:$H$68,6,0),6)</f>
        <v>#N/A</v>
      </c>
      <c r="C4071" s="66" t="e">
        <f t="shared" si="281"/>
        <v>#N/A</v>
      </c>
      <c r="D4071" s="66" t="e">
        <f>VLOOKUP(K4071,'TCon08 al 2019-02-26'!$A$1:$H$68,8,0)</f>
        <v>#N/A</v>
      </c>
      <c r="E4071" s="221">
        <f t="shared" si="282"/>
        <v>1900</v>
      </c>
      <c r="F4071" s="66">
        <f t="shared" si="277"/>
        <v>0</v>
      </c>
      <c r="G4071" s="10" t="str">
        <f t="shared" si="280"/>
        <v>19000</v>
      </c>
      <c r="H4071" s="227"/>
      <c r="I4071" s="227"/>
      <c r="J4071" s="228"/>
      <c r="K4071" s="227"/>
      <c r="L4071" s="227"/>
      <c r="M4071" s="227"/>
      <c r="N4071" s="581"/>
      <c r="O4071" s="227"/>
      <c r="P4071" s="581"/>
      <c r="Q4071" s="227"/>
      <c r="R4071" s="227"/>
      <c r="S4071" s="227"/>
      <c r="T4071" s="227"/>
      <c r="U4071" s="227"/>
      <c r="V4071" s="227"/>
      <c r="W4071" s="227"/>
      <c r="X4071" s="227"/>
      <c r="Y4071" s="227"/>
      <c r="Z4071" s="227"/>
      <c r="AA4071" s="227"/>
      <c r="AB4071" s="227"/>
      <c r="AC4071" s="227"/>
    </row>
    <row r="4072" spans="2:29">
      <c r="B4072" s="66" t="e">
        <f>LEFT(VLOOKUP(K4072,'TCon08 al 2019-02-26'!$A$1:$H$68,6,0),6)</f>
        <v>#N/A</v>
      </c>
      <c r="C4072" s="66" t="e">
        <f t="shared" si="281"/>
        <v>#N/A</v>
      </c>
      <c r="D4072" s="66" t="e">
        <f>VLOOKUP(K4072,'TCon08 al 2019-02-26'!$A$1:$H$68,8,0)</f>
        <v>#N/A</v>
      </c>
      <c r="E4072" s="221">
        <f t="shared" si="282"/>
        <v>1900</v>
      </c>
      <c r="F4072" s="66">
        <f t="shared" si="277"/>
        <v>0</v>
      </c>
      <c r="G4072" s="10" t="str">
        <f t="shared" si="280"/>
        <v>19000</v>
      </c>
      <c r="H4072" s="227"/>
      <c r="I4072" s="227"/>
      <c r="J4072" s="228"/>
      <c r="K4072" s="227"/>
      <c r="L4072" s="227"/>
      <c r="M4072" s="227"/>
      <c r="N4072" s="581"/>
      <c r="O4072" s="227"/>
      <c r="P4072" s="581"/>
      <c r="Q4072" s="227"/>
      <c r="R4072" s="227"/>
      <c r="S4072" s="227"/>
      <c r="T4072" s="227"/>
      <c r="U4072" s="227"/>
      <c r="V4072" s="227"/>
      <c r="W4072" s="227"/>
      <c r="X4072" s="227"/>
      <c r="Y4072" s="227"/>
      <c r="Z4072" s="227"/>
      <c r="AA4072" s="227"/>
      <c r="AB4072" s="227"/>
      <c r="AC4072" s="227"/>
    </row>
    <row r="4073" spans="2:29">
      <c r="B4073" s="66" t="e">
        <f>LEFT(VLOOKUP(K4073,'TCon08 al 2019-02-26'!$A$1:$H$68,6,0),6)</f>
        <v>#N/A</v>
      </c>
      <c r="C4073" s="66" t="e">
        <f t="shared" si="281"/>
        <v>#N/A</v>
      </c>
      <c r="D4073" s="66" t="e">
        <f>VLOOKUP(K4073,'TCon08 al 2019-02-26'!$A$1:$H$68,8,0)</f>
        <v>#N/A</v>
      </c>
      <c r="E4073" s="221">
        <f t="shared" si="282"/>
        <v>1900</v>
      </c>
      <c r="F4073" s="66">
        <f t="shared" si="277"/>
        <v>0</v>
      </c>
      <c r="G4073" s="10" t="str">
        <f t="shared" si="280"/>
        <v>19000</v>
      </c>
      <c r="H4073" s="227"/>
      <c r="I4073" s="227"/>
      <c r="J4073" s="228"/>
      <c r="K4073" s="227"/>
      <c r="L4073" s="227"/>
      <c r="M4073" s="227"/>
      <c r="N4073" s="581"/>
      <c r="O4073" s="227"/>
      <c r="P4073" s="581"/>
      <c r="Q4073" s="227"/>
      <c r="R4073" s="227"/>
      <c r="S4073" s="227"/>
      <c r="T4073" s="227"/>
      <c r="U4073" s="227"/>
      <c r="V4073" s="227"/>
      <c r="W4073" s="227"/>
      <c r="X4073" s="227"/>
      <c r="Y4073" s="227"/>
      <c r="Z4073" s="227"/>
      <c r="AA4073" s="227"/>
      <c r="AB4073" s="227"/>
      <c r="AC4073" s="227"/>
    </row>
    <row r="4074" spans="2:29">
      <c r="B4074" s="66" t="e">
        <f>LEFT(VLOOKUP(K4074,'TCon08 al 2019-02-26'!$A$1:$H$68,6,0),6)</f>
        <v>#N/A</v>
      </c>
      <c r="C4074" s="66" t="e">
        <f t="shared" si="281"/>
        <v>#N/A</v>
      </c>
      <c r="D4074" s="66" t="e">
        <f>VLOOKUP(K4074,'TCon08 al 2019-02-26'!$A$1:$H$68,8,0)</f>
        <v>#N/A</v>
      </c>
      <c r="E4074" s="221">
        <f t="shared" si="282"/>
        <v>1900</v>
      </c>
      <c r="F4074" s="66">
        <f t="shared" si="277"/>
        <v>0</v>
      </c>
      <c r="G4074" s="10" t="str">
        <f t="shared" si="280"/>
        <v>19000</v>
      </c>
      <c r="H4074" s="227"/>
      <c r="I4074" s="227"/>
      <c r="J4074" s="228"/>
      <c r="K4074" s="227"/>
      <c r="L4074" s="227"/>
      <c r="M4074" s="227"/>
      <c r="N4074" s="581"/>
      <c r="O4074" s="227"/>
      <c r="P4074" s="581"/>
      <c r="Q4074" s="227"/>
      <c r="R4074" s="227"/>
      <c r="S4074" s="227"/>
      <c r="T4074" s="227"/>
      <c r="U4074" s="227"/>
      <c r="V4074" s="227"/>
      <c r="W4074" s="227"/>
      <c r="X4074" s="227"/>
      <c r="Y4074" s="227"/>
      <c r="Z4074" s="227"/>
      <c r="AA4074" s="227"/>
      <c r="AB4074" s="227"/>
      <c r="AC4074" s="227"/>
    </row>
    <row r="4075" spans="2:29">
      <c r="B4075" s="66" t="e">
        <f>LEFT(VLOOKUP(K4075,'TCon08 al 2019-02-26'!$A$1:$H$68,6,0),6)</f>
        <v>#N/A</v>
      </c>
      <c r="C4075" s="66" t="e">
        <f t="shared" si="281"/>
        <v>#N/A</v>
      </c>
      <c r="D4075" s="66" t="e">
        <f>VLOOKUP(K4075,'TCon08 al 2019-02-26'!$A$1:$H$68,8,0)</f>
        <v>#N/A</v>
      </c>
      <c r="E4075" s="221">
        <f t="shared" si="282"/>
        <v>1900</v>
      </c>
      <c r="F4075" s="66">
        <f t="shared" si="277"/>
        <v>0</v>
      </c>
      <c r="G4075" s="10" t="str">
        <f t="shared" si="280"/>
        <v>19000</v>
      </c>
      <c r="H4075" s="227"/>
      <c r="I4075" s="227"/>
      <c r="J4075" s="228"/>
      <c r="K4075" s="227"/>
      <c r="L4075" s="227"/>
      <c r="M4075" s="227"/>
      <c r="N4075" s="581"/>
      <c r="O4075" s="227"/>
      <c r="P4075" s="581"/>
      <c r="Q4075" s="227"/>
      <c r="R4075" s="227"/>
      <c r="S4075" s="227"/>
      <c r="T4075" s="227"/>
      <c r="U4075" s="227"/>
      <c r="V4075" s="227"/>
      <c r="W4075" s="227"/>
      <c r="X4075" s="227"/>
      <c r="Y4075" s="227"/>
      <c r="Z4075" s="227"/>
      <c r="AA4075" s="227"/>
      <c r="AB4075" s="227"/>
      <c r="AC4075" s="227"/>
    </row>
    <row r="4076" spans="2:29">
      <c r="B4076" s="66" t="e">
        <f>LEFT(VLOOKUP(K4076,'TCon08 al 2019-02-26'!$A$1:$H$68,6,0),6)</f>
        <v>#N/A</v>
      </c>
      <c r="C4076" s="66" t="e">
        <f t="shared" si="281"/>
        <v>#N/A</v>
      </c>
      <c r="D4076" s="66" t="e">
        <f>VLOOKUP(K4076,'TCon08 al 2019-02-26'!$A$1:$H$68,8,0)</f>
        <v>#N/A</v>
      </c>
      <c r="E4076" s="221">
        <f t="shared" si="282"/>
        <v>1900</v>
      </c>
      <c r="F4076" s="66">
        <f t="shared" si="277"/>
        <v>0</v>
      </c>
      <c r="G4076" s="10" t="str">
        <f t="shared" si="280"/>
        <v>19000</v>
      </c>
      <c r="H4076" s="227"/>
      <c r="I4076" s="227"/>
      <c r="J4076" s="228"/>
      <c r="K4076" s="227"/>
      <c r="L4076" s="227"/>
      <c r="M4076" s="227"/>
      <c r="N4076" s="581"/>
      <c r="O4076" s="227"/>
      <c r="P4076" s="581"/>
      <c r="Q4076" s="227"/>
      <c r="R4076" s="227"/>
      <c r="S4076" s="227"/>
      <c r="T4076" s="227"/>
      <c r="U4076" s="227"/>
      <c r="V4076" s="227"/>
      <c r="W4076" s="227"/>
      <c r="X4076" s="227"/>
      <c r="Y4076" s="227"/>
      <c r="Z4076" s="227"/>
      <c r="AA4076" s="227"/>
      <c r="AB4076" s="227"/>
      <c r="AC4076" s="227"/>
    </row>
    <row r="4077" spans="2:29">
      <c r="B4077" s="66" t="e">
        <f>LEFT(VLOOKUP(K4077,'TCon08 al 2019-02-26'!$A$1:$H$68,6,0),6)</f>
        <v>#N/A</v>
      </c>
      <c r="C4077" s="66" t="e">
        <f t="shared" si="281"/>
        <v>#N/A</v>
      </c>
      <c r="D4077" s="66" t="e">
        <f>VLOOKUP(K4077,'TCon08 al 2019-02-26'!$A$1:$H$68,8,0)</f>
        <v>#N/A</v>
      </c>
      <c r="E4077" s="221">
        <f t="shared" si="282"/>
        <v>1900</v>
      </c>
      <c r="F4077" s="66">
        <f t="shared" si="277"/>
        <v>0</v>
      </c>
      <c r="G4077" s="10" t="str">
        <f t="shared" si="280"/>
        <v>19000</v>
      </c>
      <c r="H4077" s="227"/>
      <c r="I4077" s="227"/>
      <c r="J4077" s="228"/>
      <c r="K4077" s="227"/>
      <c r="L4077" s="227"/>
      <c r="M4077" s="227"/>
      <c r="N4077" s="581"/>
      <c r="O4077" s="227"/>
      <c r="P4077" s="581"/>
      <c r="Q4077" s="227"/>
      <c r="R4077" s="227"/>
      <c r="S4077" s="227"/>
      <c r="T4077" s="227"/>
      <c r="U4077" s="227"/>
      <c r="V4077" s="227"/>
      <c r="W4077" s="227"/>
      <c r="X4077" s="227"/>
      <c r="Y4077" s="227"/>
      <c r="Z4077" s="227"/>
      <c r="AA4077" s="227"/>
      <c r="AB4077" s="227"/>
      <c r="AC4077" s="227"/>
    </row>
    <row r="4078" spans="2:29">
      <c r="B4078" s="66" t="e">
        <f>LEFT(VLOOKUP(K4078,'TCon08 al 2019-02-26'!$A$1:$H$68,6,0),6)</f>
        <v>#N/A</v>
      </c>
      <c r="C4078" s="66" t="e">
        <f t="shared" si="281"/>
        <v>#N/A</v>
      </c>
      <c r="D4078" s="66" t="e">
        <f>VLOOKUP(K4078,'TCon08 al 2019-02-26'!$A$1:$H$68,8,0)</f>
        <v>#N/A</v>
      </c>
      <c r="E4078" s="221">
        <f t="shared" si="282"/>
        <v>1900</v>
      </c>
      <c r="F4078" s="66">
        <f t="shared" si="277"/>
        <v>0</v>
      </c>
      <c r="G4078" s="10" t="str">
        <f t="shared" si="280"/>
        <v>19000</v>
      </c>
      <c r="H4078" s="227"/>
      <c r="I4078" s="227"/>
      <c r="J4078" s="228"/>
      <c r="K4078" s="227"/>
      <c r="L4078" s="227"/>
      <c r="M4078" s="227"/>
      <c r="N4078" s="581"/>
      <c r="O4078" s="227"/>
      <c r="P4078" s="581"/>
      <c r="Q4078" s="227"/>
      <c r="R4078" s="227"/>
      <c r="S4078" s="227"/>
      <c r="T4078" s="227"/>
      <c r="U4078" s="227"/>
      <c r="V4078" s="227"/>
      <c r="W4078" s="227"/>
      <c r="X4078" s="227"/>
      <c r="Y4078" s="227"/>
      <c r="Z4078" s="227"/>
      <c r="AA4078" s="227"/>
      <c r="AB4078" s="227"/>
      <c r="AC4078" s="227"/>
    </row>
    <row r="4079" spans="2:29">
      <c r="B4079" s="66" t="e">
        <f>LEFT(VLOOKUP(K4079,'TCon08 al 2019-02-26'!$A$1:$H$68,6,0),6)</f>
        <v>#N/A</v>
      </c>
      <c r="C4079" s="66" t="e">
        <f t="shared" si="281"/>
        <v>#N/A</v>
      </c>
      <c r="D4079" s="66" t="e">
        <f>VLOOKUP(K4079,'TCon08 al 2019-02-26'!$A$1:$H$68,8,0)</f>
        <v>#N/A</v>
      </c>
      <c r="E4079" s="221">
        <f t="shared" si="282"/>
        <v>1900</v>
      </c>
      <c r="F4079" s="66">
        <f t="shared" si="277"/>
        <v>0</v>
      </c>
      <c r="G4079" s="10" t="str">
        <f t="shared" si="280"/>
        <v>19000</v>
      </c>
      <c r="H4079" s="227"/>
      <c r="I4079" s="227"/>
      <c r="J4079" s="228"/>
      <c r="K4079" s="227"/>
      <c r="L4079" s="227"/>
      <c r="M4079" s="227"/>
      <c r="N4079" s="581"/>
      <c r="O4079" s="227"/>
      <c r="P4079" s="581"/>
      <c r="Q4079" s="227"/>
      <c r="R4079" s="227"/>
      <c r="S4079" s="227"/>
      <c r="T4079" s="227"/>
      <c r="U4079" s="227"/>
      <c r="V4079" s="227"/>
      <c r="W4079" s="227"/>
      <c r="X4079" s="227"/>
      <c r="Y4079" s="227"/>
      <c r="Z4079" s="227"/>
      <c r="AA4079" s="227"/>
      <c r="AB4079" s="227"/>
      <c r="AC4079" s="227"/>
    </row>
    <row r="4080" spans="2:29">
      <c r="B4080" s="66" t="e">
        <f>LEFT(VLOOKUP(K4080,'TCon08 al 2019-02-26'!$A$1:$H$68,6,0),6)</f>
        <v>#N/A</v>
      </c>
      <c r="C4080" s="66" t="e">
        <f t="shared" si="281"/>
        <v>#N/A</v>
      </c>
      <c r="D4080" s="66" t="e">
        <f>VLOOKUP(K4080,'TCon08 al 2019-02-26'!$A$1:$H$68,8,0)</f>
        <v>#N/A</v>
      </c>
      <c r="E4080" s="221">
        <f t="shared" si="282"/>
        <v>1900</v>
      </c>
      <c r="F4080" s="66">
        <f t="shared" si="277"/>
        <v>0</v>
      </c>
      <c r="G4080" s="10" t="str">
        <f t="shared" si="280"/>
        <v>19000</v>
      </c>
      <c r="H4080" s="227"/>
      <c r="I4080" s="227"/>
      <c r="J4080" s="228"/>
      <c r="K4080" s="227"/>
      <c r="L4080" s="227"/>
      <c r="M4080" s="227"/>
      <c r="N4080" s="581"/>
      <c r="O4080" s="227"/>
      <c r="P4080" s="581"/>
      <c r="Q4080" s="227"/>
      <c r="R4080" s="227"/>
      <c r="S4080" s="227"/>
      <c r="T4080" s="227"/>
      <c r="U4080" s="227"/>
      <c r="V4080" s="227"/>
      <c r="W4080" s="227"/>
      <c r="X4080" s="227"/>
      <c r="Y4080" s="227"/>
      <c r="Z4080" s="227"/>
      <c r="AA4080" s="227"/>
      <c r="AB4080" s="227"/>
      <c r="AC4080" s="227"/>
    </row>
    <row r="4081" spans="2:29">
      <c r="B4081" s="66" t="e">
        <f>LEFT(VLOOKUP(K4081,'TCon08 al 2019-02-26'!$A$1:$H$68,6,0),6)</f>
        <v>#N/A</v>
      </c>
      <c r="C4081" s="66" t="e">
        <f t="shared" si="281"/>
        <v>#N/A</v>
      </c>
      <c r="D4081" s="66" t="e">
        <f>VLOOKUP(K4081,'TCon08 al 2019-02-26'!$A$1:$H$68,8,0)</f>
        <v>#N/A</v>
      </c>
      <c r="E4081" s="221">
        <f t="shared" si="282"/>
        <v>1900</v>
      </c>
      <c r="F4081" s="66">
        <f t="shared" si="277"/>
        <v>0</v>
      </c>
      <c r="G4081" s="10" t="str">
        <f t="shared" si="280"/>
        <v>19000</v>
      </c>
      <c r="H4081" s="227"/>
      <c r="I4081" s="227"/>
      <c r="J4081" s="228"/>
      <c r="K4081" s="227"/>
      <c r="L4081" s="227"/>
      <c r="M4081" s="227"/>
      <c r="N4081" s="581"/>
      <c r="O4081" s="227"/>
      <c r="P4081" s="581"/>
      <c r="Q4081" s="227"/>
      <c r="R4081" s="227"/>
      <c r="S4081" s="227"/>
      <c r="T4081" s="227"/>
      <c r="U4081" s="227"/>
      <c r="V4081" s="227"/>
      <c r="W4081" s="227"/>
      <c r="X4081" s="227"/>
      <c r="Y4081" s="227"/>
      <c r="Z4081" s="227"/>
      <c r="AA4081" s="227"/>
      <c r="AB4081" s="227"/>
      <c r="AC4081" s="227"/>
    </row>
    <row r="4082" spans="2:29">
      <c r="B4082" s="66" t="e">
        <f>LEFT(VLOOKUP(K4082,'TCon08 al 2019-02-26'!$A$1:$H$68,6,0),6)</f>
        <v>#N/A</v>
      </c>
      <c r="C4082" s="66" t="e">
        <f t="shared" si="281"/>
        <v>#N/A</v>
      </c>
      <c r="D4082" s="66" t="e">
        <f>VLOOKUP(K4082,'TCon08 al 2019-02-26'!$A$1:$H$68,8,0)</f>
        <v>#N/A</v>
      </c>
      <c r="E4082" s="221">
        <f t="shared" si="282"/>
        <v>1900</v>
      </c>
      <c r="F4082" s="66">
        <f t="shared" si="277"/>
        <v>0</v>
      </c>
      <c r="G4082" s="10" t="str">
        <f t="shared" si="280"/>
        <v>19000</v>
      </c>
      <c r="H4082" s="227"/>
      <c r="I4082" s="227"/>
      <c r="J4082" s="228"/>
      <c r="K4082" s="227"/>
      <c r="L4082" s="227"/>
      <c r="M4082" s="227"/>
      <c r="N4082" s="581"/>
      <c r="O4082" s="227"/>
      <c r="P4082" s="581"/>
      <c r="Q4082" s="227"/>
      <c r="R4082" s="227"/>
      <c r="S4082" s="227"/>
      <c r="T4082" s="227"/>
      <c r="U4082" s="227"/>
      <c r="V4082" s="227"/>
      <c r="W4082" s="227"/>
      <c r="X4082" s="227"/>
      <c r="Y4082" s="227"/>
      <c r="Z4082" s="227"/>
      <c r="AA4082" s="227"/>
      <c r="AB4082" s="227"/>
      <c r="AC4082" s="227"/>
    </row>
    <row r="4083" spans="2:29">
      <c r="B4083" s="66" t="e">
        <f>LEFT(VLOOKUP(K4083,'TCon08 al 2019-02-26'!$A$1:$H$68,6,0),6)</f>
        <v>#N/A</v>
      </c>
      <c r="C4083" s="66" t="e">
        <f t="shared" si="281"/>
        <v>#N/A</v>
      </c>
      <c r="D4083" s="66" t="e">
        <f>VLOOKUP(K4083,'TCon08 al 2019-02-26'!$A$1:$H$68,8,0)</f>
        <v>#N/A</v>
      </c>
      <c r="E4083" s="221">
        <f t="shared" si="282"/>
        <v>1900</v>
      </c>
      <c r="F4083" s="66">
        <f t="shared" si="277"/>
        <v>0</v>
      </c>
      <c r="G4083" s="10" t="str">
        <f t="shared" si="280"/>
        <v>19000</v>
      </c>
      <c r="H4083" s="227"/>
      <c r="I4083" s="227"/>
      <c r="J4083" s="228"/>
      <c r="K4083" s="227"/>
      <c r="L4083" s="227"/>
      <c r="M4083" s="227"/>
      <c r="N4083" s="581"/>
      <c r="O4083" s="227"/>
      <c r="P4083" s="581"/>
      <c r="Q4083" s="227"/>
      <c r="R4083" s="227"/>
      <c r="S4083" s="227"/>
      <c r="T4083" s="227"/>
      <c r="U4083" s="227"/>
      <c r="V4083" s="227"/>
      <c r="W4083" s="227"/>
      <c r="X4083" s="227"/>
      <c r="Y4083" s="227"/>
      <c r="Z4083" s="227"/>
      <c r="AA4083" s="227"/>
      <c r="AB4083" s="227"/>
      <c r="AC4083" s="227"/>
    </row>
    <row r="4084" spans="2:29">
      <c r="B4084" s="66" t="e">
        <f>LEFT(VLOOKUP(K4084,'TCon08 al 2019-02-26'!$A$1:$H$68,6,0),6)</f>
        <v>#N/A</v>
      </c>
      <c r="C4084" s="66" t="e">
        <f t="shared" si="281"/>
        <v>#N/A</v>
      </c>
      <c r="D4084" s="66" t="e">
        <f>VLOOKUP(K4084,'TCon08 al 2019-02-26'!$A$1:$H$68,8,0)</f>
        <v>#N/A</v>
      </c>
      <c r="E4084" s="221">
        <f t="shared" si="282"/>
        <v>1900</v>
      </c>
      <c r="F4084" s="66">
        <f t="shared" si="277"/>
        <v>0</v>
      </c>
      <c r="G4084" s="10" t="str">
        <f t="shared" si="280"/>
        <v>19000</v>
      </c>
      <c r="H4084" s="227"/>
      <c r="I4084" s="227"/>
      <c r="J4084" s="228"/>
      <c r="K4084" s="227"/>
      <c r="L4084" s="227"/>
      <c r="M4084" s="227"/>
      <c r="N4084" s="581"/>
      <c r="O4084" s="227"/>
      <c r="P4084" s="581"/>
      <c r="Q4084" s="227"/>
      <c r="R4084" s="227"/>
      <c r="S4084" s="227"/>
      <c r="T4084" s="227"/>
      <c r="U4084" s="227"/>
      <c r="V4084" s="227"/>
      <c r="W4084" s="227"/>
      <c r="X4084" s="227"/>
      <c r="Y4084" s="227"/>
      <c r="Z4084" s="227"/>
      <c r="AA4084" s="227"/>
      <c r="AB4084" s="227"/>
      <c r="AC4084" s="227"/>
    </row>
    <row r="4085" spans="2:29">
      <c r="B4085" s="66" t="e">
        <f>LEFT(VLOOKUP(K4085,'TCon08 al 2019-02-26'!$A$1:$H$68,6,0),6)</f>
        <v>#N/A</v>
      </c>
      <c r="C4085" s="66" t="e">
        <f t="shared" si="281"/>
        <v>#N/A</v>
      </c>
      <c r="D4085" s="66" t="e">
        <f>VLOOKUP(K4085,'TCon08 al 2019-02-26'!$A$1:$H$68,8,0)</f>
        <v>#N/A</v>
      </c>
      <c r="E4085" s="221">
        <f t="shared" si="282"/>
        <v>1900</v>
      </c>
      <c r="F4085" s="66">
        <f t="shared" si="277"/>
        <v>0</v>
      </c>
      <c r="G4085" s="10" t="str">
        <f t="shared" si="280"/>
        <v>19000</v>
      </c>
      <c r="H4085" s="227"/>
      <c r="I4085" s="227"/>
      <c r="J4085" s="228"/>
      <c r="K4085" s="227"/>
      <c r="L4085" s="227"/>
      <c r="M4085" s="227"/>
      <c r="N4085" s="581"/>
      <c r="O4085" s="227"/>
      <c r="P4085" s="581"/>
      <c r="Q4085" s="227"/>
      <c r="R4085" s="227"/>
      <c r="S4085" s="227"/>
      <c r="T4085" s="227"/>
      <c r="U4085" s="227"/>
      <c r="V4085" s="227"/>
      <c r="W4085" s="227"/>
      <c r="X4085" s="227"/>
      <c r="Y4085" s="227"/>
      <c r="Z4085" s="227"/>
      <c r="AA4085" s="227"/>
      <c r="AB4085" s="227"/>
      <c r="AC4085" s="227"/>
    </row>
    <row r="4086" spans="2:29">
      <c r="B4086" s="66" t="e">
        <f>LEFT(VLOOKUP(K4086,'TCon08 al 2019-02-26'!$A$1:$H$68,6,0),6)</f>
        <v>#N/A</v>
      </c>
      <c r="C4086" s="66" t="e">
        <f t="shared" si="281"/>
        <v>#N/A</v>
      </c>
      <c r="D4086" s="66" t="e">
        <f>VLOOKUP(K4086,'TCon08 al 2019-02-26'!$A$1:$H$68,8,0)</f>
        <v>#N/A</v>
      </c>
      <c r="E4086" s="221">
        <f t="shared" si="282"/>
        <v>1900</v>
      </c>
      <c r="F4086" s="66">
        <f t="shared" si="277"/>
        <v>0</v>
      </c>
      <c r="G4086" s="10" t="str">
        <f t="shared" si="280"/>
        <v>19000</v>
      </c>
      <c r="H4086" s="227"/>
      <c r="I4086" s="227"/>
      <c r="J4086" s="228"/>
      <c r="K4086" s="227"/>
      <c r="L4086" s="227"/>
      <c r="M4086" s="227"/>
      <c r="N4086" s="581"/>
      <c r="O4086" s="227"/>
      <c r="P4086" s="581"/>
      <c r="Q4086" s="227"/>
      <c r="R4086" s="227"/>
      <c r="S4086" s="227"/>
      <c r="T4086" s="227"/>
      <c r="U4086" s="227"/>
      <c r="V4086" s="227"/>
      <c r="W4086" s="227"/>
      <c r="X4086" s="227"/>
      <c r="Y4086" s="227"/>
      <c r="Z4086" s="227"/>
      <c r="AA4086" s="227"/>
      <c r="AB4086" s="227"/>
      <c r="AC4086" s="227"/>
    </row>
    <row r="4087" spans="2:29">
      <c r="B4087" s="66" t="e">
        <f>LEFT(VLOOKUP(K4087,'TCon08 al 2019-02-26'!$A$1:$H$68,6,0),6)</f>
        <v>#N/A</v>
      </c>
      <c r="C4087" s="66" t="e">
        <f t="shared" si="281"/>
        <v>#N/A</v>
      </c>
      <c r="D4087" s="66" t="e">
        <f>VLOOKUP(K4087,'TCon08 al 2019-02-26'!$A$1:$H$68,8,0)</f>
        <v>#N/A</v>
      </c>
      <c r="E4087" s="221">
        <f t="shared" si="282"/>
        <v>1900</v>
      </c>
      <c r="F4087" s="66">
        <f t="shared" si="277"/>
        <v>0</v>
      </c>
      <c r="G4087" s="10" t="str">
        <f t="shared" si="280"/>
        <v>19000</v>
      </c>
      <c r="H4087" s="227"/>
      <c r="I4087" s="227"/>
      <c r="J4087" s="228"/>
      <c r="K4087" s="227"/>
      <c r="L4087" s="227"/>
      <c r="M4087" s="227"/>
      <c r="N4087" s="581"/>
      <c r="O4087" s="227"/>
      <c r="P4087" s="581"/>
      <c r="Q4087" s="227"/>
      <c r="R4087" s="227"/>
      <c r="S4087" s="227"/>
      <c r="T4087" s="227"/>
      <c r="U4087" s="227"/>
      <c r="V4087" s="227"/>
      <c r="W4087" s="227"/>
      <c r="X4087" s="227"/>
      <c r="Y4087" s="227"/>
      <c r="Z4087" s="227"/>
      <c r="AA4087" s="227"/>
      <c r="AB4087" s="227"/>
      <c r="AC4087" s="227"/>
    </row>
    <row r="4088" spans="2:29">
      <c r="B4088" s="66" t="e">
        <f>LEFT(VLOOKUP(K4088,'TCon08 al 2019-02-26'!$A$1:$H$68,6,0),6)</f>
        <v>#N/A</v>
      </c>
      <c r="C4088" s="66" t="e">
        <f t="shared" si="281"/>
        <v>#N/A</v>
      </c>
      <c r="D4088" s="66" t="e">
        <f>VLOOKUP(K4088,'TCon08 al 2019-02-26'!$A$1:$H$68,8,0)</f>
        <v>#N/A</v>
      </c>
      <c r="E4088" s="221">
        <f t="shared" si="282"/>
        <v>1900</v>
      </c>
      <c r="F4088" s="66">
        <f t="shared" si="277"/>
        <v>0</v>
      </c>
      <c r="G4088" s="10" t="str">
        <f t="shared" si="280"/>
        <v>19000</v>
      </c>
      <c r="H4088" s="227"/>
      <c r="I4088" s="227"/>
      <c r="J4088" s="228"/>
      <c r="K4088" s="227"/>
      <c r="L4088" s="227"/>
      <c r="M4088" s="227"/>
      <c r="N4088" s="581"/>
      <c r="O4088" s="227"/>
      <c r="P4088" s="581"/>
      <c r="Q4088" s="227"/>
      <c r="R4088" s="227"/>
      <c r="S4088" s="227"/>
      <c r="T4088" s="227"/>
      <c r="U4088" s="227"/>
      <c r="V4088" s="227"/>
      <c r="W4088" s="227"/>
      <c r="X4088" s="227"/>
      <c r="Y4088" s="227"/>
      <c r="Z4088" s="227"/>
      <c r="AA4088" s="227"/>
      <c r="AB4088" s="227"/>
      <c r="AC4088" s="227"/>
    </row>
    <row r="4089" spans="2:29">
      <c r="B4089" s="66" t="e">
        <f>LEFT(VLOOKUP(K4089,'TCon08 al 2019-02-26'!$A$1:$H$68,6,0),6)</f>
        <v>#N/A</v>
      </c>
      <c r="C4089" s="66" t="e">
        <f t="shared" si="281"/>
        <v>#N/A</v>
      </c>
      <c r="D4089" s="66" t="e">
        <f>VLOOKUP(K4089,'TCon08 al 2019-02-26'!$A$1:$H$68,8,0)</f>
        <v>#N/A</v>
      </c>
      <c r="E4089" s="221">
        <f t="shared" si="282"/>
        <v>1900</v>
      </c>
      <c r="F4089" s="66">
        <f t="shared" si="277"/>
        <v>0</v>
      </c>
      <c r="G4089" s="10" t="str">
        <f t="shared" si="280"/>
        <v>19000</v>
      </c>
      <c r="H4089" s="227"/>
      <c r="I4089" s="227"/>
      <c r="J4089" s="228"/>
      <c r="K4089" s="227"/>
      <c r="L4089" s="227"/>
      <c r="M4089" s="227"/>
      <c r="N4089" s="581"/>
      <c r="O4089" s="227"/>
      <c r="P4089" s="581"/>
      <c r="Q4089" s="227"/>
      <c r="R4089" s="227"/>
      <c r="S4089" s="227"/>
      <c r="T4089" s="227"/>
      <c r="U4089" s="227"/>
      <c r="V4089" s="227"/>
      <c r="W4089" s="227"/>
      <c r="X4089" s="227"/>
      <c r="Y4089" s="227"/>
      <c r="Z4089" s="227"/>
      <c r="AA4089" s="227"/>
      <c r="AB4089" s="227"/>
      <c r="AC4089" s="227"/>
    </row>
    <row r="4090" spans="2:29">
      <c r="B4090" s="66" t="e">
        <f>LEFT(VLOOKUP(K4090,'TCon08 al 2019-02-26'!$A$1:$H$68,6,0),6)</f>
        <v>#N/A</v>
      </c>
      <c r="C4090" s="66" t="e">
        <f t="shared" si="281"/>
        <v>#N/A</v>
      </c>
      <c r="D4090" s="66" t="e">
        <f>VLOOKUP(K4090,'TCon08 al 2019-02-26'!$A$1:$H$68,8,0)</f>
        <v>#N/A</v>
      </c>
      <c r="E4090" s="221">
        <f t="shared" si="282"/>
        <v>1900</v>
      </c>
      <c r="F4090" s="66">
        <f t="shared" si="277"/>
        <v>0</v>
      </c>
      <c r="G4090" s="10" t="str">
        <f t="shared" si="280"/>
        <v>19000</v>
      </c>
      <c r="H4090" s="227"/>
      <c r="I4090" s="227"/>
      <c r="J4090" s="228"/>
      <c r="K4090" s="227"/>
      <c r="L4090" s="227"/>
      <c r="M4090" s="227"/>
      <c r="N4090" s="581"/>
      <c r="O4090" s="227"/>
      <c r="P4090" s="581"/>
      <c r="Q4090" s="227"/>
      <c r="R4090" s="227"/>
      <c r="S4090" s="227"/>
      <c r="T4090" s="227"/>
      <c r="U4090" s="227"/>
      <c r="V4090" s="227"/>
      <c r="W4090" s="227"/>
      <c r="X4090" s="227"/>
      <c r="Y4090" s="227"/>
      <c r="Z4090" s="227"/>
      <c r="AA4090" s="227"/>
      <c r="AB4090" s="227"/>
      <c r="AC4090" s="227"/>
    </row>
    <row r="4091" spans="2:29">
      <c r="B4091" s="66" t="e">
        <f>LEFT(VLOOKUP(K4091,'TCon08 al 2019-02-26'!$A$1:$H$68,6,0),6)</f>
        <v>#N/A</v>
      </c>
      <c r="C4091" s="66" t="e">
        <f t="shared" si="281"/>
        <v>#N/A</v>
      </c>
      <c r="D4091" s="66" t="e">
        <f>VLOOKUP(K4091,'TCon08 al 2019-02-26'!$A$1:$H$68,8,0)</f>
        <v>#N/A</v>
      </c>
      <c r="E4091" s="221">
        <f t="shared" si="282"/>
        <v>1900</v>
      </c>
      <c r="F4091" s="66">
        <f t="shared" si="277"/>
        <v>0</v>
      </c>
      <c r="G4091" s="10" t="str">
        <f t="shared" si="280"/>
        <v>19000</v>
      </c>
      <c r="H4091" s="227"/>
      <c r="I4091" s="227"/>
      <c r="J4091" s="228"/>
      <c r="K4091" s="227"/>
      <c r="L4091" s="227"/>
      <c r="M4091" s="227"/>
      <c r="N4091" s="581"/>
      <c r="O4091" s="227"/>
      <c r="P4091" s="581"/>
      <c r="Q4091" s="227"/>
      <c r="R4091" s="227"/>
      <c r="S4091" s="227"/>
      <c r="T4091" s="227"/>
      <c r="U4091" s="227"/>
      <c r="V4091" s="227"/>
      <c r="W4091" s="227"/>
      <c r="X4091" s="227"/>
      <c r="Y4091" s="227"/>
      <c r="Z4091" s="227"/>
      <c r="AA4091" s="227"/>
      <c r="AB4091" s="227"/>
      <c r="AC4091" s="227"/>
    </row>
    <row r="4092" spans="2:29">
      <c r="B4092" s="66" t="e">
        <f>LEFT(VLOOKUP(K4092,'TCon08 al 2019-02-26'!$A$1:$H$68,6,0),6)</f>
        <v>#N/A</v>
      </c>
      <c r="C4092" s="66" t="e">
        <f t="shared" si="281"/>
        <v>#N/A</v>
      </c>
      <c r="D4092" s="66" t="e">
        <f>VLOOKUP(K4092,'TCon08 al 2019-02-26'!$A$1:$H$68,8,0)</f>
        <v>#N/A</v>
      </c>
      <c r="E4092" s="221">
        <f t="shared" si="282"/>
        <v>1900</v>
      </c>
      <c r="F4092" s="66">
        <f t="shared" si="277"/>
        <v>0</v>
      </c>
      <c r="G4092" s="10" t="str">
        <f t="shared" si="280"/>
        <v>19000</v>
      </c>
      <c r="H4092" s="227"/>
      <c r="I4092" s="227"/>
      <c r="J4092" s="228"/>
      <c r="K4092" s="227"/>
      <c r="L4092" s="227"/>
      <c r="M4092" s="227"/>
      <c r="N4092" s="581"/>
      <c r="O4092" s="227"/>
      <c r="P4092" s="581"/>
      <c r="Q4092" s="227"/>
      <c r="R4092" s="227"/>
      <c r="S4092" s="227"/>
      <c r="T4092" s="227"/>
      <c r="U4092" s="227"/>
      <c r="V4092" s="227"/>
      <c r="W4092" s="227"/>
      <c r="X4092" s="227"/>
      <c r="Y4092" s="227"/>
      <c r="Z4092" s="227"/>
      <c r="AA4092" s="227"/>
      <c r="AB4092" s="227"/>
      <c r="AC4092" s="227"/>
    </row>
    <row r="4093" spans="2:29">
      <c r="B4093" s="66" t="e">
        <f>LEFT(VLOOKUP(K4093,'TCon08 al 2019-02-26'!$A$1:$H$68,6,0),6)</f>
        <v>#N/A</v>
      </c>
      <c r="C4093" s="66" t="e">
        <f t="shared" si="281"/>
        <v>#N/A</v>
      </c>
      <c r="D4093" s="66" t="e">
        <f>VLOOKUP(K4093,'TCon08 al 2019-02-26'!$A$1:$H$68,8,0)</f>
        <v>#N/A</v>
      </c>
      <c r="E4093" s="221">
        <f t="shared" si="282"/>
        <v>1900</v>
      </c>
      <c r="F4093" s="66">
        <f t="shared" si="277"/>
        <v>0</v>
      </c>
      <c r="G4093" s="10" t="str">
        <f t="shared" si="280"/>
        <v>19000</v>
      </c>
      <c r="H4093" s="227"/>
      <c r="I4093" s="227"/>
      <c r="J4093" s="228"/>
      <c r="K4093" s="227"/>
      <c r="L4093" s="227"/>
      <c r="M4093" s="227"/>
      <c r="N4093" s="581"/>
      <c r="O4093" s="227"/>
      <c r="P4093" s="581"/>
      <c r="Q4093" s="227"/>
      <c r="R4093" s="227"/>
      <c r="S4093" s="227"/>
      <c r="T4093" s="227"/>
      <c r="U4093" s="227"/>
      <c r="V4093" s="227"/>
      <c r="W4093" s="227"/>
      <c r="X4093" s="227"/>
      <c r="Y4093" s="227"/>
      <c r="Z4093" s="227"/>
      <c r="AA4093" s="227"/>
      <c r="AB4093" s="227"/>
      <c r="AC4093" s="227"/>
    </row>
    <row r="4094" spans="2:29">
      <c r="B4094" s="66" t="e">
        <f>LEFT(VLOOKUP(K4094,'TCon08 al 2019-02-26'!$A$1:$H$68,6,0),6)</f>
        <v>#N/A</v>
      </c>
      <c r="C4094" s="66" t="e">
        <f t="shared" si="281"/>
        <v>#N/A</v>
      </c>
      <c r="D4094" s="66" t="e">
        <f>VLOOKUP(K4094,'TCon08 al 2019-02-26'!$A$1:$H$68,8,0)</f>
        <v>#N/A</v>
      </c>
      <c r="E4094" s="221">
        <f t="shared" si="282"/>
        <v>1900</v>
      </c>
      <c r="F4094" s="66">
        <f t="shared" si="277"/>
        <v>0</v>
      </c>
      <c r="G4094" s="10" t="str">
        <f t="shared" si="280"/>
        <v>19000</v>
      </c>
      <c r="H4094" s="227"/>
      <c r="I4094" s="227"/>
      <c r="J4094" s="228"/>
      <c r="K4094" s="227"/>
      <c r="L4094" s="227"/>
      <c r="M4094" s="227"/>
      <c r="N4094" s="581"/>
      <c r="O4094" s="227"/>
      <c r="P4094" s="581"/>
      <c r="Q4094" s="227"/>
      <c r="R4094" s="227"/>
      <c r="S4094" s="227"/>
      <c r="T4094" s="227"/>
      <c r="U4094" s="227"/>
      <c r="V4094" s="227"/>
      <c r="W4094" s="227"/>
      <c r="X4094" s="227"/>
      <c r="Y4094" s="227"/>
      <c r="Z4094" s="227"/>
      <c r="AA4094" s="227"/>
      <c r="AB4094" s="227"/>
      <c r="AC4094" s="227"/>
    </row>
    <row r="4095" spans="2:29">
      <c r="B4095" s="66" t="e">
        <f>LEFT(VLOOKUP(K4095,'TCon08 al 2019-02-26'!$A$1:$H$68,6,0),6)</f>
        <v>#N/A</v>
      </c>
      <c r="C4095" s="66" t="e">
        <f t="shared" si="281"/>
        <v>#N/A</v>
      </c>
      <c r="D4095" s="66" t="e">
        <f>VLOOKUP(K4095,'TCon08 al 2019-02-26'!$A$1:$H$68,8,0)</f>
        <v>#N/A</v>
      </c>
      <c r="E4095" s="221">
        <f t="shared" si="282"/>
        <v>1900</v>
      </c>
      <c r="F4095" s="66">
        <f t="shared" si="277"/>
        <v>0</v>
      </c>
      <c r="G4095" s="10" t="str">
        <f t="shared" si="280"/>
        <v>19000</v>
      </c>
      <c r="H4095" s="227"/>
      <c r="I4095" s="227"/>
      <c r="J4095" s="228"/>
      <c r="K4095" s="227"/>
      <c r="L4095" s="227"/>
      <c r="M4095" s="227"/>
      <c r="N4095" s="581"/>
      <c r="O4095" s="227"/>
      <c r="P4095" s="581"/>
      <c r="Q4095" s="227"/>
      <c r="R4095" s="227"/>
      <c r="S4095" s="227"/>
      <c r="T4095" s="227"/>
      <c r="U4095" s="227"/>
      <c r="V4095" s="227"/>
      <c r="W4095" s="227"/>
      <c r="X4095" s="227"/>
      <c r="Y4095" s="227"/>
      <c r="Z4095" s="227"/>
      <c r="AA4095" s="227"/>
      <c r="AB4095" s="227"/>
      <c r="AC4095" s="227"/>
    </row>
    <row r="4096" spans="2:29">
      <c r="B4096" s="66" t="e">
        <f>LEFT(VLOOKUP(K4096,'TCon08 al 2019-02-26'!$A$1:$H$68,6,0),6)</f>
        <v>#N/A</v>
      </c>
      <c r="C4096" s="66" t="e">
        <f t="shared" si="281"/>
        <v>#N/A</v>
      </c>
      <c r="D4096" s="66" t="e">
        <f>VLOOKUP(K4096,'TCon08 al 2019-02-26'!$A$1:$H$68,8,0)</f>
        <v>#N/A</v>
      </c>
      <c r="E4096" s="221">
        <f t="shared" si="282"/>
        <v>1900</v>
      </c>
      <c r="F4096" s="66">
        <f t="shared" si="277"/>
        <v>0</v>
      </c>
      <c r="G4096" s="10" t="str">
        <f t="shared" si="280"/>
        <v>19000</v>
      </c>
      <c r="H4096" s="227"/>
      <c r="I4096" s="227"/>
      <c r="J4096" s="228"/>
      <c r="K4096" s="227"/>
      <c r="L4096" s="227"/>
      <c r="M4096" s="227"/>
      <c r="N4096" s="581"/>
      <c r="O4096" s="227"/>
      <c r="P4096" s="581"/>
      <c r="Q4096" s="227"/>
      <c r="R4096" s="227"/>
      <c r="S4096" s="227"/>
      <c r="T4096" s="227"/>
      <c r="U4096" s="227"/>
      <c r="V4096" s="227"/>
      <c r="W4096" s="227"/>
      <c r="X4096" s="227"/>
      <c r="Y4096" s="227"/>
      <c r="Z4096" s="227"/>
      <c r="AA4096" s="227"/>
      <c r="AB4096" s="227"/>
      <c r="AC4096" s="227"/>
    </row>
    <row r="4097" spans="2:29">
      <c r="B4097" s="66" t="e">
        <f>LEFT(VLOOKUP(K4097,'TCon08 al 2019-02-26'!$A$1:$H$68,6,0),6)</f>
        <v>#N/A</v>
      </c>
      <c r="C4097" s="66" t="e">
        <f t="shared" si="281"/>
        <v>#N/A</v>
      </c>
      <c r="D4097" s="66" t="e">
        <f>VLOOKUP(K4097,'TCon08 al 2019-02-26'!$A$1:$H$68,8,0)</f>
        <v>#N/A</v>
      </c>
      <c r="E4097" s="221">
        <f t="shared" si="282"/>
        <v>1900</v>
      </c>
      <c r="F4097" s="66">
        <f t="shared" si="277"/>
        <v>0</v>
      </c>
      <c r="G4097" s="10" t="str">
        <f t="shared" si="280"/>
        <v>19000</v>
      </c>
      <c r="H4097" s="227"/>
      <c r="I4097" s="227"/>
      <c r="J4097" s="228"/>
      <c r="K4097" s="227"/>
      <c r="L4097" s="227"/>
      <c r="M4097" s="227"/>
      <c r="N4097" s="581"/>
      <c r="O4097" s="227"/>
      <c r="P4097" s="581"/>
      <c r="Q4097" s="227"/>
      <c r="R4097" s="227"/>
      <c r="S4097" s="227"/>
      <c r="T4097" s="227"/>
      <c r="U4097" s="227"/>
      <c r="V4097" s="227"/>
      <c r="W4097" s="227"/>
      <c r="X4097" s="227"/>
      <c r="Y4097" s="227"/>
      <c r="Z4097" s="227"/>
      <c r="AA4097" s="227"/>
      <c r="AB4097" s="227"/>
      <c r="AC4097" s="227"/>
    </row>
    <row r="4098" spans="2:29">
      <c r="B4098" s="66" t="e">
        <f>LEFT(VLOOKUP(K4098,'TCon08 al 2019-02-26'!$A$1:$H$68,6,0),6)</f>
        <v>#N/A</v>
      </c>
      <c r="C4098" s="66" t="e">
        <f t="shared" si="281"/>
        <v>#N/A</v>
      </c>
      <c r="D4098" s="66" t="e">
        <f>VLOOKUP(K4098,'TCon08 al 2019-02-26'!$A$1:$H$68,8,0)</f>
        <v>#N/A</v>
      </c>
      <c r="E4098" s="221">
        <f t="shared" si="282"/>
        <v>1900</v>
      </c>
      <c r="F4098" s="66">
        <f t="shared" si="277"/>
        <v>0</v>
      </c>
      <c r="G4098" s="10" t="str">
        <f t="shared" si="280"/>
        <v>19000</v>
      </c>
      <c r="H4098" s="227"/>
      <c r="I4098" s="227"/>
      <c r="J4098" s="228"/>
      <c r="K4098" s="227"/>
      <c r="L4098" s="227"/>
      <c r="M4098" s="227"/>
      <c r="N4098" s="581"/>
      <c r="O4098" s="227"/>
      <c r="P4098" s="581"/>
      <c r="Q4098" s="227"/>
      <c r="R4098" s="227"/>
      <c r="S4098" s="227"/>
      <c r="T4098" s="227"/>
      <c r="U4098" s="227"/>
      <c r="V4098" s="227"/>
      <c r="W4098" s="227"/>
      <c r="X4098" s="227"/>
      <c r="Y4098" s="227"/>
      <c r="Z4098" s="227"/>
      <c r="AA4098" s="227"/>
      <c r="AB4098" s="227"/>
      <c r="AC4098" s="227"/>
    </row>
    <row r="4099" spans="2:29">
      <c r="B4099" s="66" t="e">
        <f>LEFT(VLOOKUP(K4099,'TCon08 al 2019-02-26'!$A$1:$H$68,6,0),6)</f>
        <v>#N/A</v>
      </c>
      <c r="C4099" s="66" t="e">
        <f t="shared" si="281"/>
        <v>#N/A</v>
      </c>
      <c r="D4099" s="66" t="e">
        <f>VLOOKUP(K4099,'TCon08 al 2019-02-26'!$A$1:$H$68,8,0)</f>
        <v>#N/A</v>
      </c>
      <c r="E4099" s="221">
        <f t="shared" si="282"/>
        <v>1900</v>
      </c>
      <c r="F4099" s="66">
        <f t="shared" si="277"/>
        <v>0</v>
      </c>
      <c r="G4099" s="10" t="str">
        <f t="shared" si="280"/>
        <v>19000</v>
      </c>
      <c r="H4099" s="227"/>
      <c r="I4099" s="227"/>
      <c r="J4099" s="228"/>
      <c r="K4099" s="227"/>
      <c r="L4099" s="227"/>
      <c r="M4099" s="227"/>
      <c r="N4099" s="581"/>
      <c r="O4099" s="227"/>
      <c r="P4099" s="581"/>
      <c r="Q4099" s="227"/>
      <c r="R4099" s="227"/>
      <c r="S4099" s="227"/>
      <c r="T4099" s="227"/>
      <c r="U4099" s="227"/>
      <c r="V4099" s="227"/>
      <c r="W4099" s="227"/>
      <c r="X4099" s="227"/>
      <c r="Y4099" s="227"/>
      <c r="Z4099" s="227"/>
      <c r="AA4099" s="227"/>
      <c r="AB4099" s="227"/>
      <c r="AC4099" s="227"/>
    </row>
    <row r="4100" spans="2:29">
      <c r="B4100" s="66" t="e">
        <f>LEFT(VLOOKUP(K4100,'TCon08 al 2019-02-26'!$A$1:$H$68,6,0),6)</f>
        <v>#N/A</v>
      </c>
      <c r="C4100" s="66" t="e">
        <f t="shared" si="281"/>
        <v>#N/A</v>
      </c>
      <c r="D4100" s="66" t="e">
        <f>VLOOKUP(K4100,'TCon08 al 2019-02-26'!$A$1:$H$68,8,0)</f>
        <v>#N/A</v>
      </c>
      <c r="E4100" s="221">
        <f t="shared" si="282"/>
        <v>1900</v>
      </c>
      <c r="F4100" s="66">
        <f t="shared" si="277"/>
        <v>0</v>
      </c>
      <c r="G4100" s="10" t="str">
        <f t="shared" si="280"/>
        <v>19000</v>
      </c>
      <c r="H4100" s="227"/>
      <c r="I4100" s="227"/>
      <c r="J4100" s="228"/>
      <c r="K4100" s="227"/>
      <c r="L4100" s="227"/>
      <c r="M4100" s="227"/>
      <c r="N4100" s="581"/>
      <c r="O4100" s="227"/>
      <c r="P4100" s="581"/>
      <c r="Q4100" s="227"/>
      <c r="R4100" s="227"/>
      <c r="S4100" s="227"/>
      <c r="T4100" s="227"/>
      <c r="U4100" s="227"/>
      <c r="V4100" s="227"/>
      <c r="W4100" s="227"/>
      <c r="X4100" s="227"/>
      <c r="Y4100" s="227"/>
      <c r="Z4100" s="227"/>
      <c r="AA4100" s="227"/>
      <c r="AB4100" s="227"/>
      <c r="AC4100" s="227"/>
    </row>
    <row r="4101" spans="2:29">
      <c r="B4101" s="66" t="e">
        <f>LEFT(VLOOKUP(K4101,'TCon08 al 2019-02-26'!$A$1:$H$68,6,0),6)</f>
        <v>#N/A</v>
      </c>
      <c r="C4101" s="66" t="e">
        <f t="shared" si="281"/>
        <v>#N/A</v>
      </c>
      <c r="D4101" s="66" t="e">
        <f>VLOOKUP(K4101,'TCon08 al 2019-02-26'!$A$1:$H$68,8,0)</f>
        <v>#N/A</v>
      </c>
      <c r="E4101" s="221">
        <f t="shared" si="282"/>
        <v>1900</v>
      </c>
      <c r="F4101" s="66">
        <f t="shared" ref="F4101:F4164" si="283">+IF(J4101=0,0,MONTH(J4101))</f>
        <v>0</v>
      </c>
      <c r="G4101" s="10" t="str">
        <f t="shared" si="280"/>
        <v>19000</v>
      </c>
      <c r="H4101" s="227"/>
      <c r="I4101" s="227"/>
      <c r="J4101" s="228"/>
      <c r="K4101" s="227"/>
      <c r="L4101" s="227"/>
      <c r="M4101" s="227"/>
      <c r="N4101" s="581"/>
      <c r="O4101" s="227"/>
      <c r="P4101" s="581"/>
      <c r="Q4101" s="227"/>
      <c r="R4101" s="227"/>
      <c r="S4101" s="227"/>
      <c r="T4101" s="227"/>
      <c r="U4101" s="227"/>
      <c r="V4101" s="227"/>
      <c r="W4101" s="227"/>
      <c r="X4101" s="227"/>
      <c r="Y4101" s="227"/>
      <c r="Z4101" s="227"/>
      <c r="AA4101" s="227"/>
      <c r="AB4101" s="227"/>
      <c r="AC4101" s="227"/>
    </row>
    <row r="4102" spans="2:29">
      <c r="B4102" s="66" t="e">
        <f>LEFT(VLOOKUP(K4102,'TCon08 al 2019-02-26'!$A$1:$H$68,6,0),6)</f>
        <v>#N/A</v>
      </c>
      <c r="C4102" s="66" t="e">
        <f t="shared" si="281"/>
        <v>#N/A</v>
      </c>
      <c r="D4102" s="66" t="e">
        <f>VLOOKUP(K4102,'TCon08 al 2019-02-26'!$A$1:$H$68,8,0)</f>
        <v>#N/A</v>
      </c>
      <c r="E4102" s="221">
        <f t="shared" si="282"/>
        <v>1900</v>
      </c>
      <c r="F4102" s="66">
        <f t="shared" si="283"/>
        <v>0</v>
      </c>
      <c r="G4102" s="10" t="str">
        <f t="shared" ref="G4102:G4165" si="284">+E4102&amp;F4102</f>
        <v>19000</v>
      </c>
      <c r="H4102" s="227"/>
      <c r="I4102" s="227"/>
      <c r="J4102" s="228"/>
      <c r="K4102" s="227"/>
      <c r="L4102" s="227"/>
      <c r="M4102" s="227"/>
      <c r="N4102" s="581"/>
      <c r="O4102" s="227"/>
      <c r="P4102" s="581"/>
      <c r="Q4102" s="227"/>
      <c r="R4102" s="227"/>
      <c r="S4102" s="227"/>
      <c r="T4102" s="227"/>
      <c r="U4102" s="227"/>
      <c r="V4102" s="227"/>
      <c r="W4102" s="227"/>
      <c r="X4102" s="227"/>
      <c r="Y4102" s="227"/>
      <c r="Z4102" s="227"/>
      <c r="AA4102" s="227"/>
      <c r="AB4102" s="227"/>
      <c r="AC4102" s="227"/>
    </row>
    <row r="4103" spans="2:29">
      <c r="B4103" s="66" t="e">
        <f>LEFT(VLOOKUP(K4103,'TCon08 al 2019-02-26'!$A$1:$H$68,6,0),6)</f>
        <v>#N/A</v>
      </c>
      <c r="C4103" s="66" t="e">
        <f t="shared" si="281"/>
        <v>#N/A</v>
      </c>
      <c r="D4103" s="66" t="e">
        <f>VLOOKUP(K4103,'TCon08 al 2019-02-26'!$A$1:$H$68,8,0)</f>
        <v>#N/A</v>
      </c>
      <c r="E4103" s="221">
        <f t="shared" si="282"/>
        <v>1900</v>
      </c>
      <c r="F4103" s="66">
        <f t="shared" si="283"/>
        <v>0</v>
      </c>
      <c r="G4103" s="10" t="str">
        <f t="shared" si="284"/>
        <v>19000</v>
      </c>
      <c r="H4103" s="227"/>
      <c r="I4103" s="227"/>
      <c r="J4103" s="228"/>
      <c r="K4103" s="227"/>
      <c r="L4103" s="227"/>
      <c r="M4103" s="227"/>
      <c r="N4103" s="581"/>
      <c r="O4103" s="227"/>
      <c r="P4103" s="581"/>
      <c r="Q4103" s="227"/>
      <c r="R4103" s="227"/>
      <c r="S4103" s="227"/>
      <c r="T4103" s="227"/>
      <c r="U4103" s="227"/>
      <c r="V4103" s="227"/>
      <c r="W4103" s="227"/>
      <c r="X4103" s="227"/>
      <c r="Y4103" s="227"/>
      <c r="Z4103" s="227"/>
      <c r="AA4103" s="227"/>
      <c r="AB4103" s="227"/>
      <c r="AC4103" s="227"/>
    </row>
    <row r="4104" spans="2:29">
      <c r="B4104" s="66" t="e">
        <f>LEFT(VLOOKUP(K4104,'TCon08 al 2019-02-26'!$A$1:$H$68,6,0),6)</f>
        <v>#N/A</v>
      </c>
      <c r="C4104" s="66" t="e">
        <f t="shared" si="281"/>
        <v>#N/A</v>
      </c>
      <c r="D4104" s="66" t="e">
        <f>VLOOKUP(K4104,'TCon08 al 2019-02-26'!$A$1:$H$68,8,0)</f>
        <v>#N/A</v>
      </c>
      <c r="E4104" s="221">
        <f t="shared" si="282"/>
        <v>1900</v>
      </c>
      <c r="F4104" s="66">
        <f t="shared" si="283"/>
        <v>0</v>
      </c>
      <c r="G4104" s="10" t="str">
        <f t="shared" si="284"/>
        <v>19000</v>
      </c>
      <c r="H4104" s="227"/>
      <c r="I4104" s="227"/>
      <c r="J4104" s="228"/>
      <c r="K4104" s="227"/>
      <c r="L4104" s="227"/>
      <c r="M4104" s="227"/>
      <c r="N4104" s="581"/>
      <c r="O4104" s="227"/>
      <c r="P4104" s="581"/>
      <c r="Q4104" s="227"/>
      <c r="R4104" s="227"/>
      <c r="S4104" s="227"/>
      <c r="T4104" s="227"/>
      <c r="U4104" s="227"/>
      <c r="V4104" s="227"/>
      <c r="W4104" s="227"/>
      <c r="X4104" s="227"/>
      <c r="Y4104" s="227"/>
      <c r="Z4104" s="227"/>
      <c r="AA4104" s="227"/>
      <c r="AB4104" s="227"/>
      <c r="AC4104" s="227"/>
    </row>
    <row r="4105" spans="2:29">
      <c r="B4105" s="66" t="e">
        <f>LEFT(VLOOKUP(K4105,'TCon08 al 2019-02-26'!$A$1:$H$68,6,0),6)</f>
        <v>#N/A</v>
      </c>
      <c r="C4105" s="66" t="e">
        <f t="shared" si="281"/>
        <v>#N/A</v>
      </c>
      <c r="D4105" s="66" t="e">
        <f>VLOOKUP(K4105,'TCon08 al 2019-02-26'!$A$1:$H$68,8,0)</f>
        <v>#N/A</v>
      </c>
      <c r="E4105" s="221">
        <f t="shared" si="282"/>
        <v>1900</v>
      </c>
      <c r="F4105" s="66">
        <f t="shared" si="283"/>
        <v>0</v>
      </c>
      <c r="G4105" s="10" t="str">
        <f t="shared" si="284"/>
        <v>19000</v>
      </c>
      <c r="H4105" s="227"/>
      <c r="I4105" s="227"/>
      <c r="J4105" s="228"/>
      <c r="K4105" s="227"/>
      <c r="L4105" s="227"/>
      <c r="M4105" s="227"/>
      <c r="N4105" s="581"/>
      <c r="O4105" s="227"/>
      <c r="P4105" s="581"/>
      <c r="Q4105" s="227"/>
      <c r="R4105" s="227"/>
      <c r="S4105" s="227"/>
      <c r="T4105" s="227"/>
      <c r="U4105" s="227"/>
      <c r="V4105" s="227"/>
      <c r="W4105" s="227"/>
      <c r="X4105" s="227"/>
      <c r="Y4105" s="227"/>
      <c r="Z4105" s="227"/>
      <c r="AA4105" s="227"/>
      <c r="AB4105" s="227"/>
      <c r="AC4105" s="227"/>
    </row>
    <row r="4106" spans="2:29">
      <c r="B4106" s="66" t="e">
        <f>LEFT(VLOOKUP(K4106,'TCon08 al 2019-02-26'!$A$1:$H$68,6,0),6)</f>
        <v>#N/A</v>
      </c>
      <c r="C4106" s="66" t="e">
        <f t="shared" si="281"/>
        <v>#N/A</v>
      </c>
      <c r="D4106" s="66" t="e">
        <f>VLOOKUP(K4106,'TCon08 al 2019-02-26'!$A$1:$H$68,8,0)</f>
        <v>#N/A</v>
      </c>
      <c r="E4106" s="221">
        <f t="shared" si="282"/>
        <v>1900</v>
      </c>
      <c r="F4106" s="66">
        <f t="shared" si="283"/>
        <v>0</v>
      </c>
      <c r="G4106" s="10" t="str">
        <f t="shared" si="284"/>
        <v>19000</v>
      </c>
      <c r="H4106" s="227"/>
      <c r="I4106" s="227"/>
      <c r="J4106" s="228"/>
      <c r="K4106" s="227"/>
      <c r="L4106" s="227"/>
      <c r="M4106" s="227"/>
      <c r="N4106" s="581"/>
      <c r="O4106" s="227"/>
      <c r="P4106" s="581"/>
      <c r="Q4106" s="227"/>
      <c r="R4106" s="227"/>
      <c r="S4106" s="227"/>
      <c r="T4106" s="227"/>
      <c r="U4106" s="227"/>
      <c r="V4106" s="227"/>
      <c r="W4106" s="227"/>
      <c r="X4106" s="227"/>
      <c r="Y4106" s="227"/>
      <c r="Z4106" s="227"/>
      <c r="AA4106" s="227"/>
      <c r="AB4106" s="227"/>
      <c r="AC4106" s="227"/>
    </row>
    <row r="4107" spans="2:29">
      <c r="B4107" s="66" t="e">
        <f>LEFT(VLOOKUP(K4107,'TCon08 al 2019-02-26'!$A$1:$H$68,6,0),6)</f>
        <v>#N/A</v>
      </c>
      <c r="C4107" s="66" t="e">
        <f t="shared" si="281"/>
        <v>#N/A</v>
      </c>
      <c r="D4107" s="66" t="e">
        <f>VLOOKUP(K4107,'TCon08 al 2019-02-26'!$A$1:$H$68,8,0)</f>
        <v>#N/A</v>
      </c>
      <c r="E4107" s="221">
        <f t="shared" si="282"/>
        <v>1900</v>
      </c>
      <c r="F4107" s="66">
        <f t="shared" si="283"/>
        <v>0</v>
      </c>
      <c r="G4107" s="10" t="str">
        <f t="shared" si="284"/>
        <v>19000</v>
      </c>
      <c r="H4107" s="227"/>
      <c r="I4107" s="227"/>
      <c r="J4107" s="228"/>
      <c r="K4107" s="227"/>
      <c r="L4107" s="227"/>
      <c r="M4107" s="227"/>
      <c r="N4107" s="581"/>
      <c r="O4107" s="227"/>
      <c r="P4107" s="581"/>
      <c r="Q4107" s="227"/>
      <c r="R4107" s="227"/>
      <c r="S4107" s="227"/>
      <c r="T4107" s="227"/>
      <c r="U4107" s="227"/>
      <c r="V4107" s="227"/>
      <c r="W4107" s="227"/>
      <c r="X4107" s="227"/>
      <c r="Y4107" s="227"/>
      <c r="Z4107" s="227"/>
      <c r="AA4107" s="227"/>
      <c r="AB4107" s="227"/>
      <c r="AC4107" s="227"/>
    </row>
    <row r="4108" spans="2:29">
      <c r="B4108" s="66" t="e">
        <f>LEFT(VLOOKUP(K4108,'TCon08 al 2019-02-26'!$A$1:$H$68,6,0),6)</f>
        <v>#N/A</v>
      </c>
      <c r="C4108" s="66" t="e">
        <f t="shared" si="281"/>
        <v>#N/A</v>
      </c>
      <c r="D4108" s="66" t="e">
        <f>VLOOKUP(K4108,'TCon08 al 2019-02-26'!$A$1:$H$68,8,0)</f>
        <v>#N/A</v>
      </c>
      <c r="E4108" s="221">
        <f t="shared" si="282"/>
        <v>1900</v>
      </c>
      <c r="F4108" s="66">
        <f t="shared" si="283"/>
        <v>0</v>
      </c>
      <c r="G4108" s="10" t="str">
        <f t="shared" si="284"/>
        <v>19000</v>
      </c>
      <c r="H4108" s="227"/>
      <c r="I4108" s="227"/>
      <c r="J4108" s="228"/>
      <c r="K4108" s="227"/>
      <c r="L4108" s="227"/>
      <c r="M4108" s="227"/>
      <c r="N4108" s="581"/>
      <c r="O4108" s="227"/>
      <c r="P4108" s="581"/>
      <c r="Q4108" s="227"/>
      <c r="R4108" s="227"/>
      <c r="S4108" s="227"/>
      <c r="T4108" s="227"/>
      <c r="U4108" s="227"/>
      <c r="V4108" s="227"/>
      <c r="W4108" s="227"/>
      <c r="X4108" s="227"/>
      <c r="Y4108" s="227"/>
      <c r="Z4108" s="227"/>
      <c r="AA4108" s="227"/>
      <c r="AB4108" s="227"/>
      <c r="AC4108" s="227"/>
    </row>
    <row r="4109" spans="2:29">
      <c r="B4109" s="66" t="e">
        <f>LEFT(VLOOKUP(K4109,'TCon08 al 2019-02-26'!$A$1:$H$68,6,0),6)</f>
        <v>#N/A</v>
      </c>
      <c r="C4109" s="66" t="e">
        <f t="shared" si="281"/>
        <v>#N/A</v>
      </c>
      <c r="D4109" s="66" t="e">
        <f>VLOOKUP(K4109,'TCon08 al 2019-02-26'!$A$1:$H$68,8,0)</f>
        <v>#N/A</v>
      </c>
      <c r="E4109" s="221">
        <f t="shared" si="282"/>
        <v>1900</v>
      </c>
      <c r="F4109" s="66">
        <f t="shared" si="283"/>
        <v>0</v>
      </c>
      <c r="G4109" s="10" t="str">
        <f t="shared" si="284"/>
        <v>19000</v>
      </c>
      <c r="H4109" s="227"/>
      <c r="I4109" s="227"/>
      <c r="J4109" s="228"/>
      <c r="K4109" s="227"/>
      <c r="L4109" s="227"/>
      <c r="M4109" s="227"/>
      <c r="N4109" s="581"/>
      <c r="O4109" s="227"/>
      <c r="P4109" s="581"/>
      <c r="Q4109" s="227"/>
      <c r="R4109" s="227"/>
      <c r="S4109" s="227"/>
      <c r="T4109" s="227"/>
      <c r="U4109" s="227"/>
      <c r="V4109" s="227"/>
      <c r="W4109" s="227"/>
      <c r="X4109" s="227"/>
      <c r="Y4109" s="227"/>
      <c r="Z4109" s="227"/>
      <c r="AA4109" s="227"/>
      <c r="AB4109" s="227"/>
      <c r="AC4109" s="227"/>
    </row>
    <row r="4110" spans="2:29">
      <c r="B4110" s="66" t="e">
        <f>LEFT(VLOOKUP(K4110,'TCon08 al 2019-02-26'!$A$1:$H$68,6,0),6)</f>
        <v>#N/A</v>
      </c>
      <c r="C4110" s="66" t="e">
        <f t="shared" si="281"/>
        <v>#N/A</v>
      </c>
      <c r="D4110" s="66" t="e">
        <f>VLOOKUP(K4110,'TCon08 al 2019-02-26'!$A$1:$H$68,8,0)</f>
        <v>#N/A</v>
      </c>
      <c r="E4110" s="221">
        <f t="shared" si="282"/>
        <v>1900</v>
      </c>
      <c r="F4110" s="66">
        <f t="shared" si="283"/>
        <v>0</v>
      </c>
      <c r="G4110" s="10" t="str">
        <f t="shared" si="284"/>
        <v>19000</v>
      </c>
      <c r="H4110" s="227"/>
      <c r="I4110" s="227"/>
      <c r="J4110" s="228"/>
      <c r="K4110" s="227"/>
      <c r="L4110" s="227"/>
      <c r="M4110" s="227"/>
      <c r="N4110" s="581"/>
      <c r="O4110" s="227"/>
      <c r="P4110" s="581"/>
      <c r="Q4110" s="227"/>
      <c r="R4110" s="227"/>
      <c r="S4110" s="227"/>
      <c r="T4110" s="227"/>
      <c r="U4110" s="227"/>
      <c r="V4110" s="227"/>
      <c r="W4110" s="227"/>
      <c r="X4110" s="227"/>
      <c r="Y4110" s="227"/>
      <c r="Z4110" s="227"/>
      <c r="AA4110" s="227"/>
      <c r="AB4110" s="227"/>
      <c r="AC4110" s="227"/>
    </row>
    <row r="4111" spans="2:29">
      <c r="B4111" s="66" t="e">
        <f>LEFT(VLOOKUP(K4111,'TCon08 al 2019-02-26'!$A$1:$H$68,6,0),6)</f>
        <v>#N/A</v>
      </c>
      <c r="C4111" s="66" t="e">
        <f t="shared" si="281"/>
        <v>#N/A</v>
      </c>
      <c r="D4111" s="66" t="e">
        <f>VLOOKUP(K4111,'TCon08 al 2019-02-26'!$A$1:$H$68,8,0)</f>
        <v>#N/A</v>
      </c>
      <c r="E4111" s="221">
        <f t="shared" si="282"/>
        <v>1900</v>
      </c>
      <c r="F4111" s="66">
        <f t="shared" si="283"/>
        <v>0</v>
      </c>
      <c r="G4111" s="10" t="str">
        <f t="shared" si="284"/>
        <v>19000</v>
      </c>
      <c r="H4111" s="227"/>
      <c r="I4111" s="227"/>
      <c r="J4111" s="228"/>
      <c r="K4111" s="227"/>
      <c r="L4111" s="227"/>
      <c r="M4111" s="227"/>
      <c r="N4111" s="581"/>
      <c r="O4111" s="227"/>
      <c r="P4111" s="581"/>
      <c r="Q4111" s="227"/>
      <c r="R4111" s="227"/>
      <c r="S4111" s="227"/>
      <c r="T4111" s="227"/>
      <c r="U4111" s="227"/>
      <c r="V4111" s="227"/>
      <c r="W4111" s="227"/>
      <c r="X4111" s="227"/>
      <c r="Y4111" s="227"/>
      <c r="Z4111" s="227"/>
      <c r="AA4111" s="227"/>
      <c r="AB4111" s="227"/>
      <c r="AC4111" s="227"/>
    </row>
    <row r="4112" spans="2:29">
      <c r="B4112" s="66" t="e">
        <f>LEFT(VLOOKUP(K4112,'TCon08 al 2019-02-26'!$A$1:$H$68,6,0),6)</f>
        <v>#N/A</v>
      </c>
      <c r="C4112" s="66" t="e">
        <f t="shared" si="281"/>
        <v>#N/A</v>
      </c>
      <c r="D4112" s="66" t="e">
        <f>VLOOKUP(K4112,'TCon08 al 2019-02-26'!$A$1:$H$68,8,0)</f>
        <v>#N/A</v>
      </c>
      <c r="E4112" s="221">
        <f t="shared" si="282"/>
        <v>1900</v>
      </c>
      <c r="F4112" s="66">
        <f t="shared" si="283"/>
        <v>0</v>
      </c>
      <c r="G4112" s="10" t="str">
        <f t="shared" si="284"/>
        <v>19000</v>
      </c>
      <c r="H4112" s="227"/>
      <c r="I4112" s="227"/>
      <c r="J4112" s="228"/>
      <c r="K4112" s="227"/>
      <c r="L4112" s="227"/>
      <c r="M4112" s="227"/>
      <c r="N4112" s="581"/>
      <c r="O4112" s="227"/>
      <c r="P4112" s="581"/>
      <c r="Q4112" s="227"/>
      <c r="R4112" s="227"/>
      <c r="S4112" s="227"/>
      <c r="T4112" s="227"/>
      <c r="U4112" s="227"/>
      <c r="V4112" s="227"/>
      <c r="W4112" s="227"/>
      <c r="X4112" s="227"/>
      <c r="Y4112" s="227"/>
      <c r="Z4112" s="227"/>
      <c r="AA4112" s="227"/>
      <c r="AB4112" s="227"/>
      <c r="AC4112" s="227"/>
    </row>
    <row r="4113" spans="2:29">
      <c r="B4113" s="66" t="e">
        <f>LEFT(VLOOKUP(K4113,'TCon08 al 2019-02-26'!$A$1:$H$68,6,0),6)</f>
        <v>#N/A</v>
      </c>
      <c r="C4113" s="66" t="e">
        <f t="shared" ref="C4113:C4176" si="285">CONCATENATE(MID(B4113,1,1),".",MID(B4113,2,1),".",MID(B4113,3,2),".",MID(B4113,5,2))</f>
        <v>#N/A</v>
      </c>
      <c r="D4113" s="66" t="e">
        <f>VLOOKUP(K4113,'TCon08 al 2019-02-26'!$A$1:$H$68,8,0)</f>
        <v>#N/A</v>
      </c>
      <c r="E4113" s="221">
        <f t="shared" ref="E4113:E4176" si="286">YEAR(J4113)</f>
        <v>1900</v>
      </c>
      <c r="F4113" s="66">
        <f t="shared" si="283"/>
        <v>0</v>
      </c>
      <c r="G4113" s="10" t="str">
        <f t="shared" si="284"/>
        <v>19000</v>
      </c>
      <c r="H4113" s="227"/>
      <c r="I4113" s="227"/>
      <c r="J4113" s="228"/>
      <c r="K4113" s="227"/>
      <c r="L4113" s="227"/>
      <c r="M4113" s="227"/>
      <c r="N4113" s="581"/>
      <c r="O4113" s="227"/>
      <c r="P4113" s="581"/>
      <c r="Q4113" s="227"/>
      <c r="R4113" s="227"/>
      <c r="S4113" s="227"/>
      <c r="T4113" s="227"/>
      <c r="U4113" s="227"/>
      <c r="V4113" s="227"/>
      <c r="W4113" s="227"/>
      <c r="X4113" s="227"/>
      <c r="Y4113" s="227"/>
      <c r="Z4113" s="227"/>
      <c r="AA4113" s="227"/>
      <c r="AB4113" s="227"/>
      <c r="AC4113" s="227"/>
    </row>
    <row r="4114" spans="2:29">
      <c r="B4114" s="66" t="e">
        <f>LEFT(VLOOKUP(K4114,'TCon08 al 2019-02-26'!$A$1:$H$68,6,0),6)</f>
        <v>#N/A</v>
      </c>
      <c r="C4114" s="66" t="e">
        <f t="shared" si="285"/>
        <v>#N/A</v>
      </c>
      <c r="D4114" s="66" t="e">
        <f>VLOOKUP(K4114,'TCon08 al 2019-02-26'!$A$1:$H$68,8,0)</f>
        <v>#N/A</v>
      </c>
      <c r="E4114" s="221">
        <f t="shared" si="286"/>
        <v>1900</v>
      </c>
      <c r="F4114" s="66">
        <f t="shared" si="283"/>
        <v>0</v>
      </c>
      <c r="G4114" s="10" t="str">
        <f t="shared" si="284"/>
        <v>19000</v>
      </c>
      <c r="H4114" s="227"/>
      <c r="I4114" s="227"/>
      <c r="J4114" s="228"/>
      <c r="K4114" s="227"/>
      <c r="L4114" s="227"/>
      <c r="M4114" s="227"/>
      <c r="N4114" s="581"/>
      <c r="O4114" s="227"/>
      <c r="P4114" s="581"/>
      <c r="Q4114" s="227"/>
      <c r="R4114" s="227"/>
      <c r="S4114" s="227"/>
      <c r="T4114" s="227"/>
      <c r="U4114" s="227"/>
      <c r="V4114" s="227"/>
      <c r="W4114" s="227"/>
      <c r="X4114" s="227"/>
      <c r="Y4114" s="227"/>
      <c r="Z4114" s="227"/>
      <c r="AA4114" s="227"/>
      <c r="AB4114" s="227"/>
      <c r="AC4114" s="227"/>
    </row>
    <row r="4115" spans="2:29">
      <c r="B4115" s="66" t="e">
        <f>LEFT(VLOOKUP(K4115,'TCon08 al 2019-02-26'!$A$1:$H$68,6,0),6)</f>
        <v>#N/A</v>
      </c>
      <c r="C4115" s="66" t="e">
        <f t="shared" si="285"/>
        <v>#N/A</v>
      </c>
      <c r="D4115" s="66" t="e">
        <f>VLOOKUP(K4115,'TCon08 al 2019-02-26'!$A$1:$H$68,8,0)</f>
        <v>#N/A</v>
      </c>
      <c r="E4115" s="221">
        <f t="shared" si="286"/>
        <v>1900</v>
      </c>
      <c r="F4115" s="66">
        <f t="shared" si="283"/>
        <v>0</v>
      </c>
      <c r="G4115" s="10" t="str">
        <f t="shared" si="284"/>
        <v>19000</v>
      </c>
      <c r="H4115" s="227"/>
      <c r="I4115" s="227"/>
      <c r="J4115" s="228"/>
      <c r="K4115" s="227"/>
      <c r="L4115" s="227"/>
      <c r="M4115" s="227"/>
      <c r="N4115" s="581"/>
      <c r="O4115" s="227"/>
      <c r="P4115" s="581"/>
      <c r="Q4115" s="227"/>
      <c r="R4115" s="227"/>
      <c r="S4115" s="227"/>
      <c r="T4115" s="227"/>
      <c r="U4115" s="227"/>
      <c r="V4115" s="227"/>
      <c r="W4115" s="227"/>
      <c r="X4115" s="227"/>
      <c r="Y4115" s="227"/>
      <c r="Z4115" s="227"/>
      <c r="AA4115" s="227"/>
      <c r="AB4115" s="227"/>
      <c r="AC4115" s="227"/>
    </row>
    <row r="4116" spans="2:29">
      <c r="B4116" s="66" t="e">
        <f>LEFT(VLOOKUP(K4116,'TCon08 al 2019-02-26'!$A$1:$H$68,6,0),6)</f>
        <v>#N/A</v>
      </c>
      <c r="C4116" s="66" t="e">
        <f t="shared" si="285"/>
        <v>#N/A</v>
      </c>
      <c r="D4116" s="66" t="e">
        <f>VLOOKUP(K4116,'TCon08 al 2019-02-26'!$A$1:$H$68,8,0)</f>
        <v>#N/A</v>
      </c>
      <c r="E4116" s="221">
        <f t="shared" si="286"/>
        <v>1900</v>
      </c>
      <c r="F4116" s="66">
        <f t="shared" si="283"/>
        <v>0</v>
      </c>
      <c r="G4116" s="10" t="str">
        <f t="shared" si="284"/>
        <v>19000</v>
      </c>
      <c r="H4116" s="227"/>
      <c r="I4116" s="227"/>
      <c r="J4116" s="228"/>
      <c r="K4116" s="227"/>
      <c r="L4116" s="227"/>
      <c r="M4116" s="227"/>
      <c r="N4116" s="581"/>
      <c r="O4116" s="227"/>
      <c r="P4116" s="581"/>
      <c r="Q4116" s="227"/>
      <c r="R4116" s="227"/>
      <c r="S4116" s="227"/>
      <c r="T4116" s="227"/>
      <c r="U4116" s="227"/>
      <c r="V4116" s="227"/>
      <c r="W4116" s="227"/>
      <c r="X4116" s="227"/>
      <c r="Y4116" s="227"/>
      <c r="Z4116" s="227"/>
      <c r="AA4116" s="227"/>
      <c r="AB4116" s="227"/>
      <c r="AC4116" s="227"/>
    </row>
    <row r="4117" spans="2:29">
      <c r="B4117" s="66" t="e">
        <f>LEFT(VLOOKUP(K4117,'TCon08 al 2019-02-26'!$A$1:$H$68,6,0),6)</f>
        <v>#N/A</v>
      </c>
      <c r="C4117" s="66" t="e">
        <f t="shared" si="285"/>
        <v>#N/A</v>
      </c>
      <c r="D4117" s="66" t="e">
        <f>VLOOKUP(K4117,'TCon08 al 2019-02-26'!$A$1:$H$68,8,0)</f>
        <v>#N/A</v>
      </c>
      <c r="E4117" s="221">
        <f t="shared" si="286"/>
        <v>1900</v>
      </c>
      <c r="F4117" s="66">
        <f t="shared" si="283"/>
        <v>0</v>
      </c>
      <c r="G4117" s="10" t="str">
        <f t="shared" si="284"/>
        <v>19000</v>
      </c>
      <c r="H4117" s="227"/>
      <c r="I4117" s="227"/>
      <c r="J4117" s="228"/>
      <c r="K4117" s="227"/>
      <c r="L4117" s="227"/>
      <c r="M4117" s="227"/>
      <c r="N4117" s="581"/>
      <c r="O4117" s="227"/>
      <c r="P4117" s="581"/>
      <c r="Q4117" s="227"/>
      <c r="R4117" s="227"/>
      <c r="S4117" s="227"/>
      <c r="T4117" s="227"/>
      <c r="U4117" s="227"/>
      <c r="V4117" s="227"/>
      <c r="W4117" s="227"/>
      <c r="X4117" s="227"/>
      <c r="Y4117" s="227"/>
      <c r="Z4117" s="227"/>
      <c r="AA4117" s="227"/>
      <c r="AB4117" s="227"/>
      <c r="AC4117" s="227"/>
    </row>
    <row r="4118" spans="2:29">
      <c r="B4118" s="66" t="e">
        <f>LEFT(VLOOKUP(K4118,'TCon08 al 2019-02-26'!$A$1:$H$68,6,0),6)</f>
        <v>#N/A</v>
      </c>
      <c r="C4118" s="66" t="e">
        <f t="shared" si="285"/>
        <v>#N/A</v>
      </c>
      <c r="D4118" s="66" t="e">
        <f>VLOOKUP(K4118,'TCon08 al 2019-02-26'!$A$1:$H$68,8,0)</f>
        <v>#N/A</v>
      </c>
      <c r="E4118" s="221">
        <f t="shared" si="286"/>
        <v>1900</v>
      </c>
      <c r="F4118" s="66">
        <f t="shared" si="283"/>
        <v>0</v>
      </c>
      <c r="G4118" s="10" t="str">
        <f t="shared" si="284"/>
        <v>19000</v>
      </c>
      <c r="H4118" s="227"/>
      <c r="I4118" s="227"/>
      <c r="J4118" s="228"/>
      <c r="K4118" s="227"/>
      <c r="L4118" s="227"/>
      <c r="M4118" s="227"/>
      <c r="N4118" s="581"/>
      <c r="O4118" s="227"/>
      <c r="P4118" s="581"/>
      <c r="Q4118" s="227"/>
      <c r="R4118" s="227"/>
      <c r="S4118" s="227"/>
      <c r="T4118" s="227"/>
      <c r="U4118" s="227"/>
      <c r="V4118" s="227"/>
      <c r="W4118" s="227"/>
      <c r="X4118" s="227"/>
      <c r="Y4118" s="227"/>
      <c r="Z4118" s="227"/>
      <c r="AA4118" s="227"/>
      <c r="AB4118" s="227"/>
      <c r="AC4118" s="227"/>
    </row>
    <row r="4119" spans="2:29">
      <c r="B4119" s="66" t="e">
        <f>LEFT(VLOOKUP(K4119,'TCon08 al 2019-02-26'!$A$1:$H$68,6,0),6)</f>
        <v>#N/A</v>
      </c>
      <c r="C4119" s="66" t="e">
        <f t="shared" si="285"/>
        <v>#N/A</v>
      </c>
      <c r="D4119" s="66" t="e">
        <f>VLOOKUP(K4119,'TCon08 al 2019-02-26'!$A$1:$H$68,8,0)</f>
        <v>#N/A</v>
      </c>
      <c r="E4119" s="221">
        <f t="shared" si="286"/>
        <v>1900</v>
      </c>
      <c r="F4119" s="66">
        <f t="shared" si="283"/>
        <v>0</v>
      </c>
      <c r="G4119" s="10" t="str">
        <f t="shared" si="284"/>
        <v>19000</v>
      </c>
      <c r="H4119" s="227"/>
      <c r="I4119" s="227"/>
      <c r="J4119" s="228"/>
      <c r="K4119" s="227"/>
      <c r="L4119" s="227"/>
      <c r="M4119" s="227"/>
      <c r="N4119" s="581"/>
      <c r="O4119" s="227"/>
      <c r="P4119" s="581"/>
      <c r="Q4119" s="227"/>
      <c r="R4119" s="227"/>
      <c r="S4119" s="227"/>
      <c r="T4119" s="227"/>
      <c r="U4119" s="227"/>
      <c r="V4119" s="227"/>
      <c r="W4119" s="227"/>
      <c r="X4119" s="227"/>
      <c r="Y4119" s="227"/>
      <c r="Z4119" s="227"/>
      <c r="AA4119" s="227"/>
      <c r="AB4119" s="227"/>
      <c r="AC4119" s="227"/>
    </row>
    <row r="4120" spans="2:29">
      <c r="B4120" s="66" t="e">
        <f>LEFT(VLOOKUP(K4120,'TCon08 al 2019-02-26'!$A$1:$H$68,6,0),6)</f>
        <v>#N/A</v>
      </c>
      <c r="C4120" s="66" t="e">
        <f t="shared" si="285"/>
        <v>#N/A</v>
      </c>
      <c r="D4120" s="66" t="e">
        <f>VLOOKUP(K4120,'TCon08 al 2019-02-26'!$A$1:$H$68,8,0)</f>
        <v>#N/A</v>
      </c>
      <c r="E4120" s="221">
        <f t="shared" si="286"/>
        <v>1900</v>
      </c>
      <c r="F4120" s="66">
        <f t="shared" si="283"/>
        <v>0</v>
      </c>
      <c r="G4120" s="10" t="str">
        <f t="shared" si="284"/>
        <v>19000</v>
      </c>
      <c r="H4120" s="227"/>
      <c r="I4120" s="227"/>
      <c r="J4120" s="228"/>
      <c r="K4120" s="227"/>
      <c r="L4120" s="227"/>
      <c r="M4120" s="227"/>
      <c r="N4120" s="581"/>
      <c r="O4120" s="227"/>
      <c r="P4120" s="581"/>
      <c r="Q4120" s="227"/>
      <c r="R4120" s="227"/>
      <c r="S4120" s="227"/>
      <c r="T4120" s="227"/>
      <c r="U4120" s="227"/>
      <c r="V4120" s="227"/>
      <c r="W4120" s="227"/>
      <c r="X4120" s="227"/>
      <c r="Y4120" s="227"/>
      <c r="Z4120" s="227"/>
      <c r="AA4120" s="227"/>
      <c r="AB4120" s="227"/>
      <c r="AC4120" s="227"/>
    </row>
    <row r="4121" spans="2:29">
      <c r="B4121" s="66" t="e">
        <f>LEFT(VLOOKUP(K4121,'TCon08 al 2019-02-26'!$A$1:$H$68,6,0),6)</f>
        <v>#N/A</v>
      </c>
      <c r="C4121" s="66" t="e">
        <f t="shared" si="285"/>
        <v>#N/A</v>
      </c>
      <c r="D4121" s="66" t="e">
        <f>VLOOKUP(K4121,'TCon08 al 2019-02-26'!$A$1:$H$68,8,0)</f>
        <v>#N/A</v>
      </c>
      <c r="E4121" s="221">
        <f t="shared" si="286"/>
        <v>1900</v>
      </c>
      <c r="F4121" s="66">
        <f t="shared" si="283"/>
        <v>0</v>
      </c>
      <c r="G4121" s="10" t="str">
        <f t="shared" si="284"/>
        <v>19000</v>
      </c>
      <c r="H4121" s="227"/>
      <c r="I4121" s="227"/>
      <c r="J4121" s="228"/>
      <c r="K4121" s="227"/>
      <c r="L4121" s="227"/>
      <c r="M4121" s="227"/>
      <c r="N4121" s="581"/>
      <c r="O4121" s="227"/>
      <c r="P4121" s="581"/>
      <c r="Q4121" s="227"/>
      <c r="R4121" s="227"/>
      <c r="S4121" s="227"/>
      <c r="T4121" s="227"/>
      <c r="U4121" s="227"/>
      <c r="V4121" s="227"/>
      <c r="W4121" s="227"/>
      <c r="X4121" s="227"/>
      <c r="Y4121" s="227"/>
      <c r="Z4121" s="227"/>
      <c r="AA4121" s="227"/>
      <c r="AB4121" s="227"/>
      <c r="AC4121" s="227"/>
    </row>
    <row r="4122" spans="2:29">
      <c r="B4122" s="66" t="e">
        <f>LEFT(VLOOKUP(K4122,'TCon08 al 2019-02-26'!$A$1:$H$68,6,0),6)</f>
        <v>#N/A</v>
      </c>
      <c r="C4122" s="66" t="e">
        <f t="shared" si="285"/>
        <v>#N/A</v>
      </c>
      <c r="D4122" s="66" t="e">
        <f>VLOOKUP(K4122,'TCon08 al 2019-02-26'!$A$1:$H$68,8,0)</f>
        <v>#N/A</v>
      </c>
      <c r="E4122" s="221">
        <f t="shared" si="286"/>
        <v>1900</v>
      </c>
      <c r="F4122" s="66">
        <f t="shared" si="283"/>
        <v>0</v>
      </c>
      <c r="G4122" s="10" t="str">
        <f t="shared" si="284"/>
        <v>19000</v>
      </c>
      <c r="H4122" s="227"/>
      <c r="I4122" s="227"/>
      <c r="J4122" s="228"/>
      <c r="K4122" s="227"/>
      <c r="L4122" s="227"/>
      <c r="M4122" s="227"/>
      <c r="N4122" s="581"/>
      <c r="O4122" s="227"/>
      <c r="P4122" s="581"/>
      <c r="Q4122" s="227"/>
      <c r="R4122" s="227"/>
      <c r="S4122" s="227"/>
      <c r="T4122" s="227"/>
      <c r="U4122" s="227"/>
      <c r="V4122" s="227"/>
      <c r="W4122" s="227"/>
      <c r="X4122" s="227"/>
      <c r="Y4122" s="227"/>
      <c r="Z4122" s="227"/>
      <c r="AA4122" s="227"/>
      <c r="AB4122" s="227"/>
      <c r="AC4122" s="227"/>
    </row>
    <row r="4123" spans="2:29">
      <c r="B4123" s="66" t="e">
        <f>LEFT(VLOOKUP(K4123,'TCon08 al 2019-02-26'!$A$1:$H$68,6,0),6)</f>
        <v>#N/A</v>
      </c>
      <c r="C4123" s="66" t="e">
        <f t="shared" si="285"/>
        <v>#N/A</v>
      </c>
      <c r="D4123" s="66" t="e">
        <f>VLOOKUP(K4123,'TCon08 al 2019-02-26'!$A$1:$H$68,8,0)</f>
        <v>#N/A</v>
      </c>
      <c r="E4123" s="221">
        <f t="shared" si="286"/>
        <v>1900</v>
      </c>
      <c r="F4123" s="66">
        <f t="shared" si="283"/>
        <v>0</v>
      </c>
      <c r="G4123" s="10" t="str">
        <f t="shared" si="284"/>
        <v>19000</v>
      </c>
      <c r="H4123" s="227"/>
      <c r="I4123" s="227"/>
      <c r="J4123" s="228"/>
      <c r="K4123" s="227"/>
      <c r="L4123" s="227"/>
      <c r="M4123" s="227"/>
      <c r="N4123" s="581"/>
      <c r="O4123" s="227"/>
      <c r="P4123" s="581"/>
      <c r="Q4123" s="227"/>
      <c r="R4123" s="227"/>
      <c r="S4123" s="227"/>
      <c r="T4123" s="227"/>
      <c r="U4123" s="227"/>
      <c r="V4123" s="227"/>
      <c r="W4123" s="227"/>
      <c r="X4123" s="227"/>
      <c r="Y4123" s="227"/>
      <c r="Z4123" s="227"/>
      <c r="AA4123" s="227"/>
      <c r="AB4123" s="227"/>
      <c r="AC4123" s="227"/>
    </row>
    <row r="4124" spans="2:29">
      <c r="B4124" s="66" t="e">
        <f>LEFT(VLOOKUP(K4124,'TCon08 al 2019-02-26'!$A$1:$H$68,6,0),6)</f>
        <v>#N/A</v>
      </c>
      <c r="C4124" s="66" t="e">
        <f t="shared" si="285"/>
        <v>#N/A</v>
      </c>
      <c r="D4124" s="66" t="e">
        <f>VLOOKUP(K4124,'TCon08 al 2019-02-26'!$A$1:$H$68,8,0)</f>
        <v>#N/A</v>
      </c>
      <c r="E4124" s="221">
        <f t="shared" si="286"/>
        <v>1900</v>
      </c>
      <c r="F4124" s="66">
        <f t="shared" si="283"/>
        <v>0</v>
      </c>
      <c r="G4124" s="10" t="str">
        <f t="shared" si="284"/>
        <v>19000</v>
      </c>
      <c r="H4124" s="227"/>
      <c r="I4124" s="227"/>
      <c r="J4124" s="228"/>
      <c r="K4124" s="227"/>
      <c r="L4124" s="227"/>
      <c r="M4124" s="227"/>
      <c r="N4124" s="581"/>
      <c r="O4124" s="227"/>
      <c r="P4124" s="581"/>
      <c r="Q4124" s="227"/>
      <c r="R4124" s="227"/>
      <c r="S4124" s="227"/>
      <c r="T4124" s="227"/>
      <c r="U4124" s="227"/>
      <c r="V4124" s="227"/>
      <c r="W4124" s="227"/>
      <c r="X4124" s="227"/>
      <c r="Y4124" s="227"/>
      <c r="Z4124" s="227"/>
      <c r="AA4124" s="227"/>
      <c r="AB4124" s="227"/>
      <c r="AC4124" s="227"/>
    </row>
    <row r="4125" spans="2:29">
      <c r="B4125" s="66" t="e">
        <f>LEFT(VLOOKUP(K4125,'TCon08 al 2019-02-26'!$A$1:$H$68,6,0),6)</f>
        <v>#N/A</v>
      </c>
      <c r="C4125" s="66" t="e">
        <f t="shared" si="285"/>
        <v>#N/A</v>
      </c>
      <c r="D4125" s="66" t="e">
        <f>VLOOKUP(K4125,'TCon08 al 2019-02-26'!$A$1:$H$68,8,0)</f>
        <v>#N/A</v>
      </c>
      <c r="E4125" s="221">
        <f t="shared" si="286"/>
        <v>1900</v>
      </c>
      <c r="F4125" s="66">
        <f t="shared" si="283"/>
        <v>0</v>
      </c>
      <c r="G4125" s="10" t="str">
        <f t="shared" si="284"/>
        <v>19000</v>
      </c>
      <c r="H4125" s="227"/>
      <c r="I4125" s="227"/>
      <c r="J4125" s="228"/>
      <c r="K4125" s="227"/>
      <c r="L4125" s="227"/>
      <c r="M4125" s="227"/>
      <c r="N4125" s="581"/>
      <c r="O4125" s="227"/>
      <c r="P4125" s="581"/>
      <c r="Q4125" s="227"/>
      <c r="R4125" s="227"/>
      <c r="S4125" s="227"/>
      <c r="T4125" s="227"/>
      <c r="U4125" s="227"/>
      <c r="V4125" s="227"/>
      <c r="W4125" s="227"/>
      <c r="X4125" s="227"/>
      <c r="Y4125" s="227"/>
      <c r="Z4125" s="227"/>
      <c r="AA4125" s="227"/>
      <c r="AB4125" s="227"/>
      <c r="AC4125" s="227"/>
    </row>
    <row r="4126" spans="2:29">
      <c r="B4126" s="66" t="e">
        <f>LEFT(VLOOKUP(K4126,'TCon08 al 2019-02-26'!$A$1:$H$68,6,0),6)</f>
        <v>#N/A</v>
      </c>
      <c r="C4126" s="66" t="e">
        <f t="shared" si="285"/>
        <v>#N/A</v>
      </c>
      <c r="D4126" s="66" t="e">
        <f>VLOOKUP(K4126,'TCon08 al 2019-02-26'!$A$1:$H$68,8,0)</f>
        <v>#N/A</v>
      </c>
      <c r="E4126" s="221">
        <f t="shared" si="286"/>
        <v>1900</v>
      </c>
      <c r="F4126" s="66">
        <f t="shared" si="283"/>
        <v>0</v>
      </c>
      <c r="G4126" s="10" t="str">
        <f t="shared" si="284"/>
        <v>19000</v>
      </c>
      <c r="H4126" s="227"/>
      <c r="I4126" s="227"/>
      <c r="J4126" s="228"/>
      <c r="K4126" s="227"/>
      <c r="L4126" s="227"/>
      <c r="M4126" s="227"/>
      <c r="N4126" s="581"/>
      <c r="O4126" s="227"/>
      <c r="P4126" s="581"/>
      <c r="Q4126" s="227"/>
      <c r="R4126" s="227"/>
      <c r="S4126" s="227"/>
      <c r="T4126" s="227"/>
      <c r="U4126" s="227"/>
      <c r="V4126" s="227"/>
      <c r="W4126" s="227"/>
      <c r="X4126" s="227"/>
      <c r="Y4126" s="227"/>
      <c r="Z4126" s="227"/>
      <c r="AA4126" s="227"/>
      <c r="AB4126" s="227"/>
      <c r="AC4126" s="227"/>
    </row>
    <row r="4127" spans="2:29">
      <c r="B4127" s="66" t="e">
        <f>LEFT(VLOOKUP(K4127,'TCon08 al 2019-02-26'!$A$1:$H$68,6,0),6)</f>
        <v>#N/A</v>
      </c>
      <c r="C4127" s="66" t="e">
        <f t="shared" si="285"/>
        <v>#N/A</v>
      </c>
      <c r="D4127" s="66" t="e">
        <f>VLOOKUP(K4127,'TCon08 al 2019-02-26'!$A$1:$H$68,8,0)</f>
        <v>#N/A</v>
      </c>
      <c r="E4127" s="221">
        <f t="shared" si="286"/>
        <v>1900</v>
      </c>
      <c r="F4127" s="66">
        <f t="shared" si="283"/>
        <v>0</v>
      </c>
      <c r="G4127" s="10" t="str">
        <f t="shared" si="284"/>
        <v>19000</v>
      </c>
      <c r="H4127" s="227"/>
      <c r="I4127" s="227"/>
      <c r="J4127" s="228"/>
      <c r="K4127" s="227"/>
      <c r="L4127" s="227"/>
      <c r="M4127" s="227"/>
      <c r="N4127" s="581"/>
      <c r="O4127" s="227"/>
      <c r="P4127" s="581"/>
      <c r="Q4127" s="227"/>
      <c r="R4127" s="227"/>
      <c r="S4127" s="227"/>
      <c r="T4127" s="227"/>
      <c r="U4127" s="227"/>
      <c r="V4127" s="227"/>
      <c r="W4127" s="227"/>
      <c r="X4127" s="227"/>
      <c r="Y4127" s="227"/>
      <c r="Z4127" s="227"/>
      <c r="AA4127" s="227"/>
      <c r="AB4127" s="227"/>
      <c r="AC4127" s="227"/>
    </row>
    <row r="4128" spans="2:29">
      <c r="B4128" s="66" t="e">
        <f>LEFT(VLOOKUP(K4128,'TCon08 al 2019-02-26'!$A$1:$H$68,6,0),6)</f>
        <v>#N/A</v>
      </c>
      <c r="C4128" s="66" t="e">
        <f t="shared" si="285"/>
        <v>#N/A</v>
      </c>
      <c r="D4128" s="66" t="e">
        <f>VLOOKUP(K4128,'TCon08 al 2019-02-26'!$A$1:$H$68,8,0)</f>
        <v>#N/A</v>
      </c>
      <c r="E4128" s="221">
        <f t="shared" si="286"/>
        <v>1900</v>
      </c>
      <c r="F4128" s="66">
        <f t="shared" si="283"/>
        <v>0</v>
      </c>
      <c r="G4128" s="10" t="str">
        <f t="shared" si="284"/>
        <v>19000</v>
      </c>
      <c r="H4128" s="227"/>
      <c r="I4128" s="227"/>
      <c r="J4128" s="228"/>
      <c r="K4128" s="227"/>
      <c r="L4128" s="227"/>
      <c r="M4128" s="227"/>
      <c r="N4128" s="581"/>
      <c r="O4128" s="227"/>
      <c r="P4128" s="581"/>
      <c r="Q4128" s="227"/>
      <c r="R4128" s="227"/>
      <c r="S4128" s="227"/>
      <c r="T4128" s="227"/>
      <c r="U4128" s="227"/>
      <c r="V4128" s="227"/>
      <c r="W4128" s="227"/>
      <c r="X4128" s="227"/>
      <c r="Y4128" s="227"/>
      <c r="Z4128" s="227"/>
      <c r="AA4128" s="227"/>
      <c r="AB4128" s="227"/>
      <c r="AC4128" s="227"/>
    </row>
    <row r="4129" spans="2:29">
      <c r="B4129" s="66" t="e">
        <f>LEFT(VLOOKUP(K4129,'TCon08 al 2019-02-26'!$A$1:$H$68,6,0),6)</f>
        <v>#N/A</v>
      </c>
      <c r="C4129" s="66" t="e">
        <f t="shared" si="285"/>
        <v>#N/A</v>
      </c>
      <c r="D4129" s="66" t="e">
        <f>VLOOKUP(K4129,'TCon08 al 2019-02-26'!$A$1:$H$68,8,0)</f>
        <v>#N/A</v>
      </c>
      <c r="E4129" s="221">
        <f t="shared" si="286"/>
        <v>1900</v>
      </c>
      <c r="F4129" s="66">
        <f t="shared" si="283"/>
        <v>0</v>
      </c>
      <c r="G4129" s="10" t="str">
        <f t="shared" si="284"/>
        <v>19000</v>
      </c>
      <c r="H4129" s="227"/>
      <c r="I4129" s="227"/>
      <c r="J4129" s="228"/>
      <c r="K4129" s="227"/>
      <c r="L4129" s="227"/>
      <c r="M4129" s="227"/>
      <c r="N4129" s="581"/>
      <c r="O4129" s="227"/>
      <c r="P4129" s="581"/>
      <c r="Q4129" s="227"/>
      <c r="R4129" s="227"/>
      <c r="S4129" s="227"/>
      <c r="T4129" s="227"/>
      <c r="U4129" s="227"/>
      <c r="V4129" s="227"/>
      <c r="W4129" s="227"/>
      <c r="X4129" s="227"/>
      <c r="Y4129" s="227"/>
      <c r="Z4129" s="227"/>
      <c r="AA4129" s="227"/>
      <c r="AB4129" s="227"/>
      <c r="AC4129" s="227"/>
    </row>
    <row r="4130" spans="2:29">
      <c r="B4130" s="66" t="e">
        <f>LEFT(VLOOKUP(K4130,'TCon08 al 2019-02-26'!$A$1:$H$68,6,0),6)</f>
        <v>#N/A</v>
      </c>
      <c r="C4130" s="66" t="e">
        <f t="shared" si="285"/>
        <v>#N/A</v>
      </c>
      <c r="D4130" s="66" t="e">
        <f>VLOOKUP(K4130,'TCon08 al 2019-02-26'!$A$1:$H$68,8,0)</f>
        <v>#N/A</v>
      </c>
      <c r="E4130" s="221">
        <f t="shared" si="286"/>
        <v>1900</v>
      </c>
      <c r="F4130" s="66">
        <f t="shared" si="283"/>
        <v>0</v>
      </c>
      <c r="G4130" s="10" t="str">
        <f t="shared" si="284"/>
        <v>19000</v>
      </c>
      <c r="H4130" s="227"/>
      <c r="I4130" s="227"/>
      <c r="J4130" s="228"/>
      <c r="K4130" s="227"/>
      <c r="L4130" s="227"/>
      <c r="M4130" s="227"/>
      <c r="N4130" s="581"/>
      <c r="O4130" s="227"/>
      <c r="P4130" s="581"/>
      <c r="Q4130" s="227"/>
      <c r="R4130" s="227"/>
      <c r="S4130" s="227"/>
      <c r="T4130" s="227"/>
      <c r="U4130" s="227"/>
      <c r="V4130" s="227"/>
      <c r="W4130" s="227"/>
      <c r="X4130" s="227"/>
      <c r="Y4130" s="227"/>
      <c r="Z4130" s="227"/>
      <c r="AA4130" s="227"/>
      <c r="AB4130" s="227"/>
      <c r="AC4130" s="227"/>
    </row>
    <row r="4131" spans="2:29">
      <c r="B4131" s="66" t="e">
        <f>LEFT(VLOOKUP(K4131,'TCon08 al 2019-02-26'!$A$1:$H$68,6,0),6)</f>
        <v>#N/A</v>
      </c>
      <c r="C4131" s="66" t="e">
        <f t="shared" si="285"/>
        <v>#N/A</v>
      </c>
      <c r="D4131" s="66" t="e">
        <f>VLOOKUP(K4131,'TCon08 al 2019-02-26'!$A$1:$H$68,8,0)</f>
        <v>#N/A</v>
      </c>
      <c r="E4131" s="221">
        <f t="shared" si="286"/>
        <v>1900</v>
      </c>
      <c r="F4131" s="66">
        <f t="shared" si="283"/>
        <v>0</v>
      </c>
      <c r="G4131" s="10" t="str">
        <f t="shared" si="284"/>
        <v>19000</v>
      </c>
      <c r="H4131" s="227"/>
      <c r="I4131" s="227"/>
      <c r="J4131" s="228"/>
      <c r="K4131" s="227"/>
      <c r="L4131" s="227"/>
      <c r="M4131" s="227"/>
      <c r="N4131" s="581"/>
      <c r="O4131" s="227"/>
      <c r="P4131" s="581"/>
      <c r="Q4131" s="227"/>
      <c r="R4131" s="227"/>
      <c r="S4131" s="227"/>
      <c r="T4131" s="227"/>
      <c r="U4131" s="227"/>
      <c r="V4131" s="227"/>
      <c r="W4131" s="227"/>
      <c r="X4131" s="227"/>
      <c r="Y4131" s="227"/>
      <c r="Z4131" s="227"/>
      <c r="AA4131" s="227"/>
      <c r="AB4131" s="227"/>
      <c r="AC4131" s="227"/>
    </row>
    <row r="4132" spans="2:29">
      <c r="B4132" s="66" t="e">
        <f>LEFT(VLOOKUP(K4132,'TCon08 al 2019-02-26'!$A$1:$H$68,6,0),6)</f>
        <v>#N/A</v>
      </c>
      <c r="C4132" s="66" t="e">
        <f t="shared" si="285"/>
        <v>#N/A</v>
      </c>
      <c r="D4132" s="66" t="e">
        <f>VLOOKUP(K4132,'TCon08 al 2019-02-26'!$A$1:$H$68,8,0)</f>
        <v>#N/A</v>
      </c>
      <c r="E4132" s="221">
        <f t="shared" si="286"/>
        <v>1900</v>
      </c>
      <c r="F4132" s="66">
        <f t="shared" si="283"/>
        <v>0</v>
      </c>
      <c r="G4132" s="10" t="str">
        <f t="shared" si="284"/>
        <v>19000</v>
      </c>
      <c r="H4132" s="227"/>
      <c r="I4132" s="227"/>
      <c r="J4132" s="228"/>
      <c r="K4132" s="227"/>
      <c r="L4132" s="227"/>
      <c r="M4132" s="227"/>
      <c r="N4132" s="581"/>
      <c r="O4132" s="227"/>
      <c r="P4132" s="581"/>
      <c r="Q4132" s="227"/>
      <c r="R4132" s="227"/>
      <c r="S4132" s="227"/>
      <c r="T4132" s="227"/>
      <c r="U4132" s="227"/>
      <c r="V4132" s="227"/>
      <c r="W4132" s="227"/>
      <c r="X4132" s="227"/>
      <c r="Y4132" s="227"/>
      <c r="Z4132" s="227"/>
      <c r="AA4132" s="227"/>
      <c r="AB4132" s="227"/>
      <c r="AC4132" s="227"/>
    </row>
    <row r="4133" spans="2:29">
      <c r="B4133" s="66" t="e">
        <f>LEFT(VLOOKUP(K4133,'TCon08 al 2019-02-26'!$A$1:$H$68,6,0),6)</f>
        <v>#N/A</v>
      </c>
      <c r="C4133" s="66" t="e">
        <f t="shared" si="285"/>
        <v>#N/A</v>
      </c>
      <c r="D4133" s="66" t="e">
        <f>VLOOKUP(K4133,'TCon08 al 2019-02-26'!$A$1:$H$68,8,0)</f>
        <v>#N/A</v>
      </c>
      <c r="E4133" s="221">
        <f t="shared" si="286"/>
        <v>1900</v>
      </c>
      <c r="F4133" s="66">
        <f t="shared" si="283"/>
        <v>0</v>
      </c>
      <c r="G4133" s="10" t="str">
        <f t="shared" si="284"/>
        <v>19000</v>
      </c>
      <c r="H4133" s="227"/>
      <c r="I4133" s="227"/>
      <c r="J4133" s="228"/>
      <c r="K4133" s="227"/>
      <c r="L4133" s="227"/>
      <c r="M4133" s="227"/>
      <c r="N4133" s="581"/>
      <c r="O4133" s="227"/>
      <c r="P4133" s="581"/>
      <c r="Q4133" s="227"/>
      <c r="R4133" s="227"/>
      <c r="S4133" s="227"/>
      <c r="T4133" s="227"/>
      <c r="U4133" s="227"/>
      <c r="V4133" s="227"/>
      <c r="W4133" s="227"/>
      <c r="X4133" s="227"/>
      <c r="Y4133" s="227"/>
      <c r="Z4133" s="227"/>
      <c r="AA4133" s="227"/>
      <c r="AB4133" s="227"/>
      <c r="AC4133" s="227"/>
    </row>
    <row r="4134" spans="2:29">
      <c r="B4134" s="66" t="e">
        <f>LEFT(VLOOKUP(K4134,'TCon08 al 2019-02-26'!$A$1:$H$68,6,0),6)</f>
        <v>#N/A</v>
      </c>
      <c r="C4134" s="66" t="e">
        <f t="shared" si="285"/>
        <v>#N/A</v>
      </c>
      <c r="D4134" s="66" t="e">
        <f>VLOOKUP(K4134,'TCon08 al 2019-02-26'!$A$1:$H$68,8,0)</f>
        <v>#N/A</v>
      </c>
      <c r="E4134" s="221">
        <f t="shared" si="286"/>
        <v>1900</v>
      </c>
      <c r="F4134" s="66">
        <f t="shared" si="283"/>
        <v>0</v>
      </c>
      <c r="G4134" s="10" t="str">
        <f t="shared" si="284"/>
        <v>19000</v>
      </c>
      <c r="H4134" s="227"/>
      <c r="I4134" s="227"/>
      <c r="J4134" s="228"/>
      <c r="K4134" s="227"/>
      <c r="L4134" s="227"/>
      <c r="M4134" s="227"/>
      <c r="N4134" s="581"/>
      <c r="O4134" s="227"/>
      <c r="P4134" s="581"/>
      <c r="Q4134" s="227"/>
      <c r="R4134" s="227"/>
      <c r="S4134" s="227"/>
      <c r="T4134" s="227"/>
      <c r="U4134" s="227"/>
      <c r="V4134" s="227"/>
      <c r="W4134" s="227"/>
      <c r="X4134" s="227"/>
      <c r="Y4134" s="227"/>
      <c r="Z4134" s="227"/>
      <c r="AA4134" s="227"/>
      <c r="AB4134" s="227"/>
      <c r="AC4134" s="227"/>
    </row>
    <row r="4135" spans="2:29">
      <c r="B4135" s="66" t="e">
        <f>LEFT(VLOOKUP(K4135,'TCon08 al 2019-02-26'!$A$1:$H$68,6,0),6)</f>
        <v>#N/A</v>
      </c>
      <c r="C4135" s="66" t="e">
        <f t="shared" si="285"/>
        <v>#N/A</v>
      </c>
      <c r="D4135" s="66" t="e">
        <f>VLOOKUP(K4135,'TCon08 al 2019-02-26'!$A$1:$H$68,8,0)</f>
        <v>#N/A</v>
      </c>
      <c r="E4135" s="221">
        <f t="shared" si="286"/>
        <v>1900</v>
      </c>
      <c r="F4135" s="66">
        <f t="shared" si="283"/>
        <v>0</v>
      </c>
      <c r="G4135" s="10" t="str">
        <f t="shared" si="284"/>
        <v>19000</v>
      </c>
      <c r="H4135" s="227"/>
      <c r="I4135" s="227"/>
      <c r="J4135" s="228"/>
      <c r="K4135" s="227"/>
      <c r="L4135" s="227"/>
      <c r="M4135" s="227"/>
      <c r="N4135" s="581"/>
      <c r="O4135" s="227"/>
      <c r="P4135" s="581"/>
      <c r="Q4135" s="227"/>
      <c r="R4135" s="227"/>
      <c r="S4135" s="227"/>
      <c r="T4135" s="227"/>
      <c r="U4135" s="227"/>
      <c r="V4135" s="227"/>
      <c r="W4135" s="227"/>
      <c r="X4135" s="227"/>
      <c r="Y4135" s="227"/>
      <c r="Z4135" s="227"/>
      <c r="AA4135" s="227"/>
      <c r="AB4135" s="227"/>
      <c r="AC4135" s="227"/>
    </row>
    <row r="4136" spans="2:29">
      <c r="B4136" s="66" t="e">
        <f>LEFT(VLOOKUP(K4136,'TCon08 al 2019-02-26'!$A$1:$H$68,6,0),6)</f>
        <v>#N/A</v>
      </c>
      <c r="C4136" s="66" t="e">
        <f t="shared" si="285"/>
        <v>#N/A</v>
      </c>
      <c r="D4136" s="66" t="e">
        <f>VLOOKUP(K4136,'TCon08 al 2019-02-26'!$A$1:$H$68,8,0)</f>
        <v>#N/A</v>
      </c>
      <c r="E4136" s="221">
        <f t="shared" si="286"/>
        <v>1900</v>
      </c>
      <c r="F4136" s="66">
        <f t="shared" si="283"/>
        <v>0</v>
      </c>
      <c r="G4136" s="10" t="str">
        <f t="shared" si="284"/>
        <v>19000</v>
      </c>
      <c r="H4136" s="227"/>
      <c r="I4136" s="227"/>
      <c r="J4136" s="228"/>
      <c r="K4136" s="227"/>
      <c r="L4136" s="227"/>
      <c r="M4136" s="227"/>
      <c r="N4136" s="581"/>
      <c r="O4136" s="227"/>
      <c r="P4136" s="581"/>
      <c r="Q4136" s="227"/>
      <c r="R4136" s="227"/>
      <c r="S4136" s="227"/>
      <c r="T4136" s="227"/>
      <c r="U4136" s="227"/>
      <c r="V4136" s="227"/>
      <c r="W4136" s="227"/>
      <c r="X4136" s="227"/>
      <c r="Y4136" s="227"/>
      <c r="Z4136" s="227"/>
      <c r="AA4136" s="227"/>
      <c r="AB4136" s="227"/>
      <c r="AC4136" s="227"/>
    </row>
    <row r="4137" spans="2:29">
      <c r="B4137" s="66" t="e">
        <f>LEFT(VLOOKUP(K4137,'TCon08 al 2019-02-26'!$A$1:$H$68,6,0),6)</f>
        <v>#N/A</v>
      </c>
      <c r="C4137" s="66" t="e">
        <f t="shared" si="285"/>
        <v>#N/A</v>
      </c>
      <c r="D4137" s="66" t="e">
        <f>VLOOKUP(K4137,'TCon08 al 2019-02-26'!$A$1:$H$68,8,0)</f>
        <v>#N/A</v>
      </c>
      <c r="E4137" s="221">
        <f t="shared" si="286"/>
        <v>1900</v>
      </c>
      <c r="F4137" s="66">
        <f t="shared" si="283"/>
        <v>0</v>
      </c>
      <c r="G4137" s="10" t="str">
        <f t="shared" si="284"/>
        <v>19000</v>
      </c>
      <c r="H4137" s="227"/>
      <c r="I4137" s="227"/>
      <c r="J4137" s="228"/>
      <c r="K4137" s="227"/>
      <c r="L4137" s="227"/>
      <c r="M4137" s="227"/>
      <c r="N4137" s="581"/>
      <c r="O4137" s="227"/>
      <c r="P4137" s="581"/>
      <c r="Q4137" s="227"/>
      <c r="R4137" s="227"/>
      <c r="S4137" s="227"/>
      <c r="T4137" s="227"/>
      <c r="U4137" s="227"/>
      <c r="V4137" s="227"/>
      <c r="W4137" s="227"/>
      <c r="X4137" s="227"/>
      <c r="Y4137" s="227"/>
      <c r="Z4137" s="227"/>
      <c r="AA4137" s="227"/>
      <c r="AB4137" s="227"/>
      <c r="AC4137" s="227"/>
    </row>
    <row r="4138" spans="2:29">
      <c r="B4138" s="66" t="e">
        <f>LEFT(VLOOKUP(K4138,'TCon08 al 2019-02-26'!$A$1:$H$68,6,0),6)</f>
        <v>#N/A</v>
      </c>
      <c r="C4138" s="66" t="e">
        <f t="shared" si="285"/>
        <v>#N/A</v>
      </c>
      <c r="D4138" s="66" t="e">
        <f>VLOOKUP(K4138,'TCon08 al 2019-02-26'!$A$1:$H$68,8,0)</f>
        <v>#N/A</v>
      </c>
      <c r="E4138" s="221">
        <f t="shared" si="286"/>
        <v>1900</v>
      </c>
      <c r="F4138" s="66">
        <f t="shared" si="283"/>
        <v>0</v>
      </c>
      <c r="G4138" s="10" t="str">
        <f t="shared" si="284"/>
        <v>19000</v>
      </c>
      <c r="H4138" s="227"/>
      <c r="I4138" s="227"/>
      <c r="J4138" s="228"/>
      <c r="K4138" s="227"/>
      <c r="L4138" s="227"/>
      <c r="M4138" s="227"/>
      <c r="N4138" s="581"/>
      <c r="O4138" s="227"/>
      <c r="P4138" s="581"/>
      <c r="Q4138" s="227"/>
      <c r="R4138" s="227"/>
      <c r="S4138" s="227"/>
      <c r="T4138" s="227"/>
      <c r="U4138" s="227"/>
      <c r="V4138" s="227"/>
      <c r="W4138" s="227"/>
      <c r="X4138" s="227"/>
      <c r="Y4138" s="227"/>
      <c r="Z4138" s="227"/>
      <c r="AA4138" s="227"/>
      <c r="AB4138" s="227"/>
      <c r="AC4138" s="227"/>
    </row>
    <row r="4139" spans="2:29">
      <c r="B4139" s="66" t="e">
        <f>LEFT(VLOOKUP(K4139,'TCon08 al 2019-02-26'!$A$1:$H$68,6,0),6)</f>
        <v>#N/A</v>
      </c>
      <c r="C4139" s="66" t="e">
        <f t="shared" si="285"/>
        <v>#N/A</v>
      </c>
      <c r="D4139" s="66" t="e">
        <f>VLOOKUP(K4139,'TCon08 al 2019-02-26'!$A$1:$H$68,8,0)</f>
        <v>#N/A</v>
      </c>
      <c r="E4139" s="221">
        <f t="shared" si="286"/>
        <v>1900</v>
      </c>
      <c r="F4139" s="66">
        <f t="shared" si="283"/>
        <v>0</v>
      </c>
      <c r="G4139" s="10" t="str">
        <f t="shared" si="284"/>
        <v>19000</v>
      </c>
      <c r="H4139" s="227"/>
      <c r="I4139" s="227"/>
      <c r="J4139" s="228"/>
      <c r="K4139" s="227"/>
      <c r="L4139" s="227"/>
      <c r="M4139" s="227"/>
      <c r="N4139" s="581"/>
      <c r="O4139" s="227"/>
      <c r="P4139" s="581"/>
      <c r="Q4139" s="227"/>
      <c r="R4139" s="227"/>
      <c r="S4139" s="227"/>
      <c r="T4139" s="227"/>
      <c r="U4139" s="227"/>
      <c r="V4139" s="227"/>
      <c r="W4139" s="227"/>
      <c r="X4139" s="227"/>
      <c r="Y4139" s="227"/>
      <c r="Z4139" s="227"/>
      <c r="AA4139" s="227"/>
      <c r="AB4139" s="227"/>
      <c r="AC4139" s="227"/>
    </row>
    <row r="4140" spans="2:29">
      <c r="B4140" s="66" t="e">
        <f>LEFT(VLOOKUP(K4140,'TCon08 al 2019-02-26'!$A$1:$H$68,6,0),6)</f>
        <v>#N/A</v>
      </c>
      <c r="C4140" s="66" t="e">
        <f t="shared" si="285"/>
        <v>#N/A</v>
      </c>
      <c r="D4140" s="66" t="e">
        <f>VLOOKUP(K4140,'TCon08 al 2019-02-26'!$A$1:$H$68,8,0)</f>
        <v>#N/A</v>
      </c>
      <c r="E4140" s="221">
        <f t="shared" si="286"/>
        <v>1900</v>
      </c>
      <c r="F4140" s="66">
        <f t="shared" si="283"/>
        <v>0</v>
      </c>
      <c r="G4140" s="10" t="str">
        <f t="shared" si="284"/>
        <v>19000</v>
      </c>
      <c r="H4140" s="227"/>
      <c r="I4140" s="227"/>
      <c r="J4140" s="228"/>
      <c r="K4140" s="227"/>
      <c r="L4140" s="227"/>
      <c r="M4140" s="227"/>
      <c r="N4140" s="581"/>
      <c r="O4140" s="227"/>
      <c r="P4140" s="581"/>
      <c r="Q4140" s="227"/>
      <c r="R4140" s="227"/>
      <c r="S4140" s="227"/>
      <c r="T4140" s="227"/>
      <c r="U4140" s="227"/>
      <c r="V4140" s="227"/>
      <c r="W4140" s="227"/>
      <c r="X4140" s="227"/>
      <c r="Y4140" s="227"/>
      <c r="Z4140" s="227"/>
      <c r="AA4140" s="227"/>
      <c r="AB4140" s="227"/>
      <c r="AC4140" s="227"/>
    </row>
    <row r="4141" spans="2:29">
      <c r="B4141" s="66" t="e">
        <f>LEFT(VLOOKUP(K4141,'TCon08 al 2019-02-26'!$A$1:$H$68,6,0),6)</f>
        <v>#N/A</v>
      </c>
      <c r="C4141" s="66" t="e">
        <f t="shared" si="285"/>
        <v>#N/A</v>
      </c>
      <c r="D4141" s="66" t="e">
        <f>VLOOKUP(K4141,'TCon08 al 2019-02-26'!$A$1:$H$68,8,0)</f>
        <v>#N/A</v>
      </c>
      <c r="E4141" s="221">
        <f t="shared" si="286"/>
        <v>1900</v>
      </c>
      <c r="F4141" s="66">
        <f t="shared" si="283"/>
        <v>0</v>
      </c>
      <c r="G4141" s="10" t="str">
        <f t="shared" si="284"/>
        <v>19000</v>
      </c>
      <c r="H4141" s="227"/>
      <c r="I4141" s="227"/>
      <c r="J4141" s="228"/>
      <c r="K4141" s="227"/>
      <c r="L4141" s="227"/>
      <c r="M4141" s="227"/>
      <c r="N4141" s="581"/>
      <c r="O4141" s="227"/>
      <c r="P4141" s="581"/>
      <c r="Q4141" s="227"/>
      <c r="R4141" s="227"/>
      <c r="S4141" s="227"/>
      <c r="T4141" s="227"/>
      <c r="U4141" s="227"/>
      <c r="V4141" s="227"/>
      <c r="W4141" s="227"/>
      <c r="X4141" s="227"/>
      <c r="Y4141" s="227"/>
      <c r="Z4141" s="227"/>
      <c r="AA4141" s="227"/>
      <c r="AB4141" s="227"/>
      <c r="AC4141" s="227"/>
    </row>
    <row r="4142" spans="2:29">
      <c r="B4142" s="66" t="e">
        <f>LEFT(VLOOKUP(K4142,'TCon08 al 2019-02-26'!$A$1:$H$68,6,0),6)</f>
        <v>#N/A</v>
      </c>
      <c r="C4142" s="66" t="e">
        <f t="shared" si="285"/>
        <v>#N/A</v>
      </c>
      <c r="D4142" s="66" t="e">
        <f>VLOOKUP(K4142,'TCon08 al 2019-02-26'!$A$1:$H$68,8,0)</f>
        <v>#N/A</v>
      </c>
      <c r="E4142" s="221">
        <f t="shared" si="286"/>
        <v>1900</v>
      </c>
      <c r="F4142" s="66">
        <f t="shared" si="283"/>
        <v>0</v>
      </c>
      <c r="G4142" s="10" t="str">
        <f t="shared" si="284"/>
        <v>19000</v>
      </c>
      <c r="H4142" s="227"/>
      <c r="I4142" s="227"/>
      <c r="J4142" s="228"/>
      <c r="K4142" s="227"/>
      <c r="L4142" s="227"/>
      <c r="M4142" s="227"/>
      <c r="N4142" s="581"/>
      <c r="O4142" s="227"/>
      <c r="P4142" s="581"/>
      <c r="Q4142" s="227"/>
      <c r="R4142" s="227"/>
      <c r="S4142" s="227"/>
      <c r="T4142" s="227"/>
      <c r="U4142" s="227"/>
      <c r="V4142" s="227"/>
      <c r="W4142" s="227"/>
      <c r="X4142" s="227"/>
      <c r="Y4142" s="227"/>
      <c r="Z4142" s="227"/>
      <c r="AA4142" s="227"/>
      <c r="AB4142" s="227"/>
      <c r="AC4142" s="227"/>
    </row>
    <row r="4143" spans="2:29">
      <c r="B4143" s="66" t="e">
        <f>LEFT(VLOOKUP(K4143,'TCon08 al 2019-02-26'!$A$1:$H$68,6,0),6)</f>
        <v>#N/A</v>
      </c>
      <c r="C4143" s="66" t="e">
        <f t="shared" si="285"/>
        <v>#N/A</v>
      </c>
      <c r="D4143" s="66" t="e">
        <f>VLOOKUP(K4143,'TCon08 al 2019-02-26'!$A$1:$H$68,8,0)</f>
        <v>#N/A</v>
      </c>
      <c r="E4143" s="221">
        <f t="shared" si="286"/>
        <v>1900</v>
      </c>
      <c r="F4143" s="66">
        <f t="shared" si="283"/>
        <v>0</v>
      </c>
      <c r="G4143" s="10" t="str">
        <f t="shared" si="284"/>
        <v>19000</v>
      </c>
      <c r="H4143" s="227"/>
      <c r="I4143" s="227"/>
      <c r="J4143" s="228"/>
      <c r="K4143" s="227"/>
      <c r="L4143" s="227"/>
      <c r="M4143" s="227"/>
      <c r="N4143" s="581"/>
      <c r="O4143" s="227"/>
      <c r="P4143" s="581"/>
      <c r="Q4143" s="227"/>
      <c r="R4143" s="227"/>
      <c r="S4143" s="227"/>
      <c r="T4143" s="227"/>
      <c r="U4143" s="227"/>
      <c r="V4143" s="227"/>
      <c r="W4143" s="227"/>
      <c r="X4143" s="227"/>
      <c r="Y4143" s="227"/>
      <c r="Z4143" s="227"/>
      <c r="AA4143" s="227"/>
      <c r="AB4143" s="227"/>
      <c r="AC4143" s="227"/>
    </row>
    <row r="4144" spans="2:29">
      <c r="B4144" s="66" t="e">
        <f>LEFT(VLOOKUP(K4144,'TCon08 al 2019-02-26'!$A$1:$H$68,6,0),6)</f>
        <v>#N/A</v>
      </c>
      <c r="C4144" s="66" t="e">
        <f t="shared" si="285"/>
        <v>#N/A</v>
      </c>
      <c r="D4144" s="66" t="e">
        <f>VLOOKUP(K4144,'TCon08 al 2019-02-26'!$A$1:$H$68,8,0)</f>
        <v>#N/A</v>
      </c>
      <c r="E4144" s="221">
        <f t="shared" si="286"/>
        <v>1900</v>
      </c>
      <c r="F4144" s="66">
        <f t="shared" si="283"/>
        <v>0</v>
      </c>
      <c r="G4144" s="10" t="str">
        <f t="shared" si="284"/>
        <v>19000</v>
      </c>
      <c r="H4144" s="227"/>
      <c r="I4144" s="227"/>
      <c r="J4144" s="228"/>
      <c r="K4144" s="227"/>
      <c r="L4144" s="227"/>
      <c r="M4144" s="227"/>
      <c r="N4144" s="581"/>
      <c r="O4144" s="227"/>
      <c r="P4144" s="581"/>
      <c r="Q4144" s="227"/>
      <c r="R4144" s="227"/>
      <c r="S4144" s="227"/>
      <c r="T4144" s="227"/>
      <c r="U4144" s="227"/>
      <c r="V4144" s="227"/>
      <c r="W4144" s="227"/>
      <c r="X4144" s="227"/>
      <c r="Y4144" s="227"/>
      <c r="Z4144" s="227"/>
      <c r="AA4144" s="227"/>
      <c r="AB4144" s="227"/>
      <c r="AC4144" s="227"/>
    </row>
    <row r="4145" spans="2:29">
      <c r="B4145" s="66" t="e">
        <f>LEFT(VLOOKUP(K4145,'TCon08 al 2019-02-26'!$A$1:$H$68,6,0),6)</f>
        <v>#N/A</v>
      </c>
      <c r="C4145" s="66" t="e">
        <f t="shared" si="285"/>
        <v>#N/A</v>
      </c>
      <c r="D4145" s="66" t="e">
        <f>VLOOKUP(K4145,'TCon08 al 2019-02-26'!$A$1:$H$68,8,0)</f>
        <v>#N/A</v>
      </c>
      <c r="E4145" s="221">
        <f t="shared" si="286"/>
        <v>1900</v>
      </c>
      <c r="F4145" s="66">
        <f t="shared" si="283"/>
        <v>0</v>
      </c>
      <c r="G4145" s="10" t="str">
        <f t="shared" si="284"/>
        <v>19000</v>
      </c>
      <c r="H4145" s="227"/>
      <c r="I4145" s="227"/>
      <c r="J4145" s="228"/>
      <c r="K4145" s="227"/>
      <c r="L4145" s="227"/>
      <c r="M4145" s="227"/>
      <c r="N4145" s="581"/>
      <c r="O4145" s="227"/>
      <c r="P4145" s="581"/>
      <c r="Q4145" s="227"/>
      <c r="R4145" s="227"/>
      <c r="S4145" s="227"/>
      <c r="T4145" s="227"/>
      <c r="U4145" s="227"/>
      <c r="V4145" s="227"/>
      <c r="W4145" s="227"/>
      <c r="X4145" s="227"/>
      <c r="Y4145" s="227"/>
      <c r="Z4145" s="227"/>
      <c r="AA4145" s="227"/>
      <c r="AB4145" s="227"/>
      <c r="AC4145" s="227"/>
    </row>
    <row r="4146" spans="2:29">
      <c r="B4146" s="66" t="e">
        <f>LEFT(VLOOKUP(K4146,'TCon08 al 2019-02-26'!$A$1:$H$68,6,0),6)</f>
        <v>#N/A</v>
      </c>
      <c r="C4146" s="66" t="e">
        <f t="shared" si="285"/>
        <v>#N/A</v>
      </c>
      <c r="D4146" s="66" t="e">
        <f>VLOOKUP(K4146,'TCon08 al 2019-02-26'!$A$1:$H$68,8,0)</f>
        <v>#N/A</v>
      </c>
      <c r="E4146" s="221">
        <f t="shared" si="286"/>
        <v>1900</v>
      </c>
      <c r="F4146" s="66">
        <f t="shared" si="283"/>
        <v>0</v>
      </c>
      <c r="G4146" s="10" t="str">
        <f t="shared" si="284"/>
        <v>19000</v>
      </c>
      <c r="H4146" s="227"/>
      <c r="I4146" s="227"/>
      <c r="J4146" s="228"/>
      <c r="K4146" s="227"/>
      <c r="L4146" s="227"/>
      <c r="M4146" s="227"/>
      <c r="N4146" s="581"/>
      <c r="O4146" s="227"/>
      <c r="P4146" s="581"/>
      <c r="Q4146" s="227"/>
      <c r="R4146" s="227"/>
      <c r="S4146" s="227"/>
      <c r="T4146" s="227"/>
      <c r="U4146" s="227"/>
      <c r="V4146" s="227"/>
      <c r="W4146" s="227"/>
      <c r="X4146" s="227"/>
      <c r="Y4146" s="227"/>
      <c r="Z4146" s="227"/>
      <c r="AA4146" s="227"/>
      <c r="AB4146" s="227"/>
      <c r="AC4146" s="227"/>
    </row>
    <row r="4147" spans="2:29">
      <c r="B4147" s="66" t="e">
        <f>LEFT(VLOOKUP(K4147,'TCon08 al 2019-02-26'!$A$1:$H$68,6,0),6)</f>
        <v>#N/A</v>
      </c>
      <c r="C4147" s="66" t="e">
        <f t="shared" si="285"/>
        <v>#N/A</v>
      </c>
      <c r="D4147" s="66" t="e">
        <f>VLOOKUP(K4147,'TCon08 al 2019-02-26'!$A$1:$H$68,8,0)</f>
        <v>#N/A</v>
      </c>
      <c r="E4147" s="221">
        <f t="shared" si="286"/>
        <v>1900</v>
      </c>
      <c r="F4147" s="66">
        <f t="shared" si="283"/>
        <v>0</v>
      </c>
      <c r="G4147" s="10" t="str">
        <f t="shared" si="284"/>
        <v>19000</v>
      </c>
      <c r="H4147" s="227"/>
      <c r="I4147" s="227"/>
      <c r="J4147" s="228"/>
      <c r="K4147" s="227"/>
      <c r="L4147" s="227"/>
      <c r="M4147" s="227"/>
      <c r="N4147" s="581"/>
      <c r="O4147" s="227"/>
      <c r="P4147" s="581"/>
      <c r="Q4147" s="227"/>
      <c r="R4147" s="227"/>
      <c r="S4147" s="227"/>
      <c r="T4147" s="227"/>
      <c r="U4147" s="227"/>
      <c r="V4147" s="227"/>
      <c r="W4147" s="227"/>
      <c r="X4147" s="227"/>
      <c r="Y4147" s="227"/>
      <c r="Z4147" s="227"/>
      <c r="AA4147" s="227"/>
      <c r="AB4147" s="227"/>
      <c r="AC4147" s="227"/>
    </row>
    <row r="4148" spans="2:29">
      <c r="B4148" s="66" t="e">
        <f>LEFT(VLOOKUP(K4148,'TCon08 al 2019-02-26'!$A$1:$H$68,6,0),6)</f>
        <v>#N/A</v>
      </c>
      <c r="C4148" s="66" t="e">
        <f t="shared" si="285"/>
        <v>#N/A</v>
      </c>
      <c r="D4148" s="66" t="e">
        <f>VLOOKUP(K4148,'TCon08 al 2019-02-26'!$A$1:$H$68,8,0)</f>
        <v>#N/A</v>
      </c>
      <c r="E4148" s="221">
        <f t="shared" si="286"/>
        <v>1900</v>
      </c>
      <c r="F4148" s="66">
        <f t="shared" si="283"/>
        <v>0</v>
      </c>
      <c r="G4148" s="10" t="str">
        <f t="shared" si="284"/>
        <v>19000</v>
      </c>
      <c r="H4148" s="227"/>
      <c r="I4148" s="227"/>
      <c r="J4148" s="228"/>
      <c r="K4148" s="227"/>
      <c r="L4148" s="227"/>
      <c r="M4148" s="227"/>
      <c r="N4148" s="581"/>
      <c r="O4148" s="227"/>
      <c r="P4148" s="581"/>
      <c r="Q4148" s="227"/>
      <c r="R4148" s="227"/>
      <c r="S4148" s="227"/>
      <c r="T4148" s="227"/>
      <c r="U4148" s="227"/>
      <c r="V4148" s="227"/>
      <c r="W4148" s="227"/>
      <c r="X4148" s="227"/>
      <c r="Y4148" s="227"/>
      <c r="Z4148" s="227"/>
      <c r="AA4148" s="227"/>
      <c r="AB4148" s="227"/>
      <c r="AC4148" s="227"/>
    </row>
    <row r="4149" spans="2:29">
      <c r="B4149" s="66" t="e">
        <f>LEFT(VLOOKUP(K4149,'TCon08 al 2019-02-26'!$A$1:$H$68,6,0),6)</f>
        <v>#N/A</v>
      </c>
      <c r="C4149" s="66" t="e">
        <f t="shared" si="285"/>
        <v>#N/A</v>
      </c>
      <c r="D4149" s="66" t="e">
        <f>VLOOKUP(K4149,'TCon08 al 2019-02-26'!$A$1:$H$68,8,0)</f>
        <v>#N/A</v>
      </c>
      <c r="E4149" s="221">
        <f t="shared" si="286"/>
        <v>1900</v>
      </c>
      <c r="F4149" s="66">
        <f t="shared" si="283"/>
        <v>0</v>
      </c>
      <c r="G4149" s="10" t="str">
        <f t="shared" si="284"/>
        <v>19000</v>
      </c>
      <c r="H4149" s="227"/>
      <c r="I4149" s="227"/>
      <c r="J4149" s="228"/>
      <c r="K4149" s="227"/>
      <c r="L4149" s="227"/>
      <c r="M4149" s="227"/>
      <c r="N4149" s="581"/>
      <c r="O4149" s="227"/>
      <c r="P4149" s="581"/>
      <c r="Q4149" s="227"/>
      <c r="R4149" s="227"/>
      <c r="S4149" s="227"/>
      <c r="T4149" s="227"/>
      <c r="U4149" s="227"/>
      <c r="V4149" s="227"/>
      <c r="W4149" s="227"/>
      <c r="X4149" s="227"/>
      <c r="Y4149" s="227"/>
      <c r="Z4149" s="227"/>
      <c r="AA4149" s="227"/>
      <c r="AB4149" s="227"/>
      <c r="AC4149" s="227"/>
    </row>
    <row r="4150" spans="2:29">
      <c r="B4150" s="66" t="e">
        <f>LEFT(VLOOKUP(K4150,'TCon08 al 2019-02-26'!$A$1:$H$68,6,0),6)</f>
        <v>#N/A</v>
      </c>
      <c r="C4150" s="66" t="e">
        <f t="shared" si="285"/>
        <v>#N/A</v>
      </c>
      <c r="D4150" s="66" t="e">
        <f>VLOOKUP(K4150,'TCon08 al 2019-02-26'!$A$1:$H$68,8,0)</f>
        <v>#N/A</v>
      </c>
      <c r="E4150" s="221">
        <f t="shared" si="286"/>
        <v>1900</v>
      </c>
      <c r="F4150" s="66">
        <f t="shared" si="283"/>
        <v>0</v>
      </c>
      <c r="G4150" s="10" t="str">
        <f t="shared" si="284"/>
        <v>19000</v>
      </c>
      <c r="H4150" s="227"/>
      <c r="I4150" s="227"/>
      <c r="J4150" s="228"/>
      <c r="K4150" s="227"/>
      <c r="L4150" s="227"/>
      <c r="M4150" s="227"/>
      <c r="N4150" s="581"/>
      <c r="O4150" s="227"/>
      <c r="P4150" s="581"/>
      <c r="Q4150" s="227"/>
      <c r="R4150" s="227"/>
      <c r="S4150" s="227"/>
      <c r="T4150" s="227"/>
      <c r="U4150" s="227"/>
      <c r="V4150" s="227"/>
      <c r="W4150" s="227"/>
      <c r="X4150" s="227"/>
      <c r="Y4150" s="227"/>
      <c r="Z4150" s="227"/>
      <c r="AA4150" s="227"/>
      <c r="AB4150" s="227"/>
      <c r="AC4150" s="227"/>
    </row>
    <row r="4151" spans="2:29">
      <c r="B4151" s="66" t="e">
        <f>LEFT(VLOOKUP(K4151,'TCon08 al 2019-02-26'!$A$1:$H$68,6,0),6)</f>
        <v>#N/A</v>
      </c>
      <c r="C4151" s="66" t="e">
        <f t="shared" si="285"/>
        <v>#N/A</v>
      </c>
      <c r="D4151" s="66" t="e">
        <f>VLOOKUP(K4151,'TCon08 al 2019-02-26'!$A$1:$H$68,8,0)</f>
        <v>#N/A</v>
      </c>
      <c r="E4151" s="221">
        <f t="shared" si="286"/>
        <v>1900</v>
      </c>
      <c r="F4151" s="66">
        <f t="shared" si="283"/>
        <v>0</v>
      </c>
      <c r="G4151" s="10" t="str">
        <f t="shared" si="284"/>
        <v>19000</v>
      </c>
      <c r="H4151" s="227"/>
      <c r="I4151" s="227"/>
      <c r="J4151" s="228"/>
      <c r="K4151" s="227"/>
      <c r="L4151" s="227"/>
      <c r="M4151" s="227"/>
      <c r="N4151" s="581"/>
      <c r="O4151" s="227"/>
      <c r="P4151" s="581"/>
      <c r="Q4151" s="227"/>
      <c r="R4151" s="227"/>
      <c r="S4151" s="227"/>
      <c r="T4151" s="227"/>
      <c r="U4151" s="227"/>
      <c r="V4151" s="227"/>
      <c r="W4151" s="227"/>
      <c r="X4151" s="227"/>
      <c r="Y4151" s="227"/>
      <c r="Z4151" s="227"/>
      <c r="AA4151" s="227"/>
      <c r="AB4151" s="227"/>
      <c r="AC4151" s="227"/>
    </row>
    <row r="4152" spans="2:29">
      <c r="B4152" s="66" t="e">
        <f>LEFT(VLOOKUP(K4152,'TCon08 al 2019-02-26'!$A$1:$H$68,6,0),6)</f>
        <v>#N/A</v>
      </c>
      <c r="C4152" s="66" t="e">
        <f t="shared" si="285"/>
        <v>#N/A</v>
      </c>
      <c r="D4152" s="66" t="e">
        <f>VLOOKUP(K4152,'TCon08 al 2019-02-26'!$A$1:$H$68,8,0)</f>
        <v>#N/A</v>
      </c>
      <c r="E4152" s="221">
        <f t="shared" si="286"/>
        <v>1900</v>
      </c>
      <c r="F4152" s="66">
        <f t="shared" si="283"/>
        <v>0</v>
      </c>
      <c r="G4152" s="10" t="str">
        <f t="shared" si="284"/>
        <v>19000</v>
      </c>
      <c r="H4152" s="227"/>
      <c r="I4152" s="227"/>
      <c r="J4152" s="228"/>
      <c r="K4152" s="227"/>
      <c r="L4152" s="227"/>
      <c r="M4152" s="227"/>
      <c r="N4152" s="581"/>
      <c r="O4152" s="227"/>
      <c r="P4152" s="581"/>
      <c r="Q4152" s="227"/>
      <c r="R4152" s="227"/>
      <c r="S4152" s="227"/>
      <c r="T4152" s="227"/>
      <c r="U4152" s="227"/>
      <c r="V4152" s="227"/>
      <c r="W4152" s="227"/>
      <c r="X4152" s="227"/>
      <c r="Y4152" s="227"/>
      <c r="Z4152" s="227"/>
      <c r="AA4152" s="227"/>
      <c r="AB4152" s="227"/>
      <c r="AC4152" s="227"/>
    </row>
    <row r="4153" spans="2:29">
      <c r="B4153" s="66" t="e">
        <f>LEFT(VLOOKUP(K4153,'TCon08 al 2019-02-26'!$A$1:$H$68,6,0),6)</f>
        <v>#N/A</v>
      </c>
      <c r="C4153" s="66" t="e">
        <f t="shared" si="285"/>
        <v>#N/A</v>
      </c>
      <c r="D4153" s="66" t="e">
        <f>VLOOKUP(K4153,'TCon08 al 2019-02-26'!$A$1:$H$68,8,0)</f>
        <v>#N/A</v>
      </c>
      <c r="E4153" s="221">
        <f t="shared" si="286"/>
        <v>1900</v>
      </c>
      <c r="F4153" s="66">
        <f t="shared" si="283"/>
        <v>0</v>
      </c>
      <c r="G4153" s="10" t="str">
        <f t="shared" si="284"/>
        <v>19000</v>
      </c>
      <c r="H4153" s="227"/>
      <c r="I4153" s="227"/>
      <c r="J4153" s="228"/>
      <c r="K4153" s="227"/>
      <c r="L4153" s="227"/>
      <c r="M4153" s="227"/>
      <c r="N4153" s="581"/>
      <c r="O4153" s="227"/>
      <c r="P4153" s="581"/>
      <c r="Q4153" s="227"/>
      <c r="R4153" s="227"/>
      <c r="S4153" s="227"/>
      <c r="T4153" s="227"/>
      <c r="U4153" s="227"/>
      <c r="V4153" s="227"/>
      <c r="W4153" s="227"/>
      <c r="X4153" s="227"/>
      <c r="Y4153" s="227"/>
      <c r="Z4153" s="227"/>
      <c r="AA4153" s="227"/>
      <c r="AB4153" s="227"/>
      <c r="AC4153" s="227"/>
    </row>
    <row r="4154" spans="2:29">
      <c r="B4154" s="66" t="e">
        <f>LEFT(VLOOKUP(K4154,'TCon08 al 2019-02-26'!$A$1:$H$68,6,0),6)</f>
        <v>#N/A</v>
      </c>
      <c r="C4154" s="66" t="e">
        <f t="shared" si="285"/>
        <v>#N/A</v>
      </c>
      <c r="D4154" s="66" t="e">
        <f>VLOOKUP(K4154,'TCon08 al 2019-02-26'!$A$1:$H$68,8,0)</f>
        <v>#N/A</v>
      </c>
      <c r="E4154" s="221">
        <f t="shared" si="286"/>
        <v>1900</v>
      </c>
      <c r="F4154" s="66">
        <f t="shared" si="283"/>
        <v>0</v>
      </c>
      <c r="G4154" s="10" t="str">
        <f t="shared" si="284"/>
        <v>19000</v>
      </c>
      <c r="H4154" s="227"/>
      <c r="I4154" s="227"/>
      <c r="J4154" s="228"/>
      <c r="K4154" s="227"/>
      <c r="L4154" s="227"/>
      <c r="M4154" s="227"/>
      <c r="N4154" s="581"/>
      <c r="O4154" s="227"/>
      <c r="P4154" s="581"/>
      <c r="Q4154" s="227"/>
      <c r="R4154" s="227"/>
      <c r="S4154" s="227"/>
      <c r="T4154" s="227"/>
      <c r="U4154" s="227"/>
      <c r="V4154" s="227"/>
      <c r="W4154" s="227"/>
      <c r="X4154" s="227"/>
      <c r="Y4154" s="227"/>
      <c r="Z4154" s="227"/>
      <c r="AA4154" s="227"/>
      <c r="AB4154" s="227"/>
      <c r="AC4154" s="227"/>
    </row>
    <row r="4155" spans="2:29">
      <c r="B4155" s="66" t="e">
        <f>LEFT(VLOOKUP(K4155,'TCon08 al 2019-02-26'!$A$1:$H$68,6,0),6)</f>
        <v>#N/A</v>
      </c>
      <c r="C4155" s="66" t="e">
        <f t="shared" si="285"/>
        <v>#N/A</v>
      </c>
      <c r="D4155" s="66" t="e">
        <f>VLOOKUP(K4155,'TCon08 al 2019-02-26'!$A$1:$H$68,8,0)</f>
        <v>#N/A</v>
      </c>
      <c r="E4155" s="221">
        <f t="shared" si="286"/>
        <v>1900</v>
      </c>
      <c r="F4155" s="66">
        <f t="shared" si="283"/>
        <v>0</v>
      </c>
      <c r="G4155" s="10" t="str">
        <f t="shared" si="284"/>
        <v>19000</v>
      </c>
      <c r="H4155" s="227"/>
      <c r="I4155" s="227"/>
      <c r="J4155" s="228"/>
      <c r="K4155" s="227"/>
      <c r="L4155" s="227"/>
      <c r="M4155" s="227"/>
      <c r="N4155" s="581"/>
      <c r="O4155" s="227"/>
      <c r="P4155" s="581"/>
      <c r="Q4155" s="227"/>
      <c r="R4155" s="227"/>
      <c r="S4155" s="227"/>
      <c r="T4155" s="227"/>
      <c r="U4155" s="227"/>
      <c r="V4155" s="227"/>
      <c r="W4155" s="227"/>
      <c r="X4155" s="227"/>
      <c r="Y4155" s="227"/>
      <c r="Z4155" s="227"/>
      <c r="AA4155" s="227"/>
      <c r="AB4155" s="227"/>
      <c r="AC4155" s="227"/>
    </row>
    <row r="4156" spans="2:29">
      <c r="B4156" s="66" t="e">
        <f>LEFT(VLOOKUP(K4156,'TCon08 al 2019-02-26'!$A$1:$H$68,6,0),6)</f>
        <v>#N/A</v>
      </c>
      <c r="C4156" s="66" t="e">
        <f t="shared" si="285"/>
        <v>#N/A</v>
      </c>
      <c r="D4156" s="66" t="e">
        <f>VLOOKUP(K4156,'TCon08 al 2019-02-26'!$A$1:$H$68,8,0)</f>
        <v>#N/A</v>
      </c>
      <c r="E4156" s="221">
        <f t="shared" si="286"/>
        <v>1900</v>
      </c>
      <c r="F4156" s="66">
        <f t="shared" si="283"/>
        <v>0</v>
      </c>
      <c r="G4156" s="10" t="str">
        <f t="shared" si="284"/>
        <v>19000</v>
      </c>
      <c r="H4156" s="227"/>
      <c r="I4156" s="227"/>
      <c r="J4156" s="228"/>
      <c r="K4156" s="227"/>
      <c r="L4156" s="227"/>
      <c r="M4156" s="227"/>
      <c r="N4156" s="581"/>
      <c r="O4156" s="227"/>
      <c r="P4156" s="581"/>
      <c r="Q4156" s="227"/>
      <c r="R4156" s="227"/>
      <c r="S4156" s="227"/>
      <c r="T4156" s="227"/>
      <c r="U4156" s="227"/>
      <c r="V4156" s="227"/>
      <c r="W4156" s="227"/>
      <c r="X4156" s="227"/>
      <c r="Y4156" s="227"/>
      <c r="Z4156" s="227"/>
      <c r="AA4156" s="227"/>
      <c r="AB4156" s="227"/>
      <c r="AC4156" s="227"/>
    </row>
    <row r="4157" spans="2:29">
      <c r="B4157" s="66" t="e">
        <f>LEFT(VLOOKUP(K4157,'TCon08 al 2019-02-26'!$A$1:$H$68,6,0),6)</f>
        <v>#N/A</v>
      </c>
      <c r="C4157" s="66" t="e">
        <f t="shared" si="285"/>
        <v>#N/A</v>
      </c>
      <c r="D4157" s="66" t="e">
        <f>VLOOKUP(K4157,'TCon08 al 2019-02-26'!$A$1:$H$68,8,0)</f>
        <v>#N/A</v>
      </c>
      <c r="E4157" s="221">
        <f t="shared" si="286"/>
        <v>1900</v>
      </c>
      <c r="F4157" s="66">
        <f t="shared" si="283"/>
        <v>0</v>
      </c>
      <c r="G4157" s="10" t="str">
        <f t="shared" si="284"/>
        <v>19000</v>
      </c>
      <c r="H4157" s="227"/>
      <c r="I4157" s="227"/>
      <c r="J4157" s="228"/>
      <c r="K4157" s="227"/>
      <c r="L4157" s="227"/>
      <c r="M4157" s="227"/>
      <c r="N4157" s="581"/>
      <c r="O4157" s="227"/>
      <c r="P4157" s="581"/>
      <c r="Q4157" s="227"/>
      <c r="R4157" s="227"/>
      <c r="S4157" s="227"/>
      <c r="T4157" s="227"/>
      <c r="U4157" s="227"/>
      <c r="V4157" s="227"/>
      <c r="W4157" s="227"/>
      <c r="X4157" s="227"/>
      <c r="Y4157" s="227"/>
      <c r="Z4157" s="227"/>
      <c r="AA4157" s="227"/>
      <c r="AB4157" s="227"/>
      <c r="AC4157" s="227"/>
    </row>
    <row r="4158" spans="2:29">
      <c r="B4158" s="66" t="e">
        <f>LEFT(VLOOKUP(K4158,'TCon08 al 2019-02-26'!$A$1:$H$68,6,0),6)</f>
        <v>#N/A</v>
      </c>
      <c r="C4158" s="66" t="e">
        <f t="shared" si="285"/>
        <v>#N/A</v>
      </c>
      <c r="D4158" s="66" t="e">
        <f>VLOOKUP(K4158,'TCon08 al 2019-02-26'!$A$1:$H$68,8,0)</f>
        <v>#N/A</v>
      </c>
      <c r="E4158" s="221">
        <f t="shared" si="286"/>
        <v>1900</v>
      </c>
      <c r="F4158" s="66">
        <f t="shared" si="283"/>
        <v>0</v>
      </c>
      <c r="G4158" s="10" t="str">
        <f t="shared" si="284"/>
        <v>19000</v>
      </c>
      <c r="H4158" s="227"/>
      <c r="I4158" s="227"/>
      <c r="J4158" s="228"/>
      <c r="K4158" s="227"/>
      <c r="L4158" s="227"/>
      <c r="M4158" s="227"/>
      <c r="N4158" s="581"/>
      <c r="O4158" s="227"/>
      <c r="P4158" s="581"/>
      <c r="Q4158" s="227"/>
      <c r="R4158" s="227"/>
      <c r="S4158" s="227"/>
      <c r="T4158" s="227"/>
      <c r="U4158" s="227"/>
      <c r="V4158" s="227"/>
      <c r="W4158" s="227"/>
      <c r="X4158" s="227"/>
      <c r="Y4158" s="227"/>
      <c r="Z4158" s="227"/>
      <c r="AA4158" s="227"/>
      <c r="AB4158" s="227"/>
      <c r="AC4158" s="227"/>
    </row>
    <row r="4159" spans="2:29">
      <c r="B4159" s="66" t="e">
        <f>LEFT(VLOOKUP(K4159,'TCon08 al 2019-02-26'!$A$1:$H$68,6,0),6)</f>
        <v>#N/A</v>
      </c>
      <c r="C4159" s="66" t="e">
        <f t="shared" si="285"/>
        <v>#N/A</v>
      </c>
      <c r="D4159" s="66" t="e">
        <f>VLOOKUP(K4159,'TCon08 al 2019-02-26'!$A$1:$H$68,8,0)</f>
        <v>#N/A</v>
      </c>
      <c r="E4159" s="221">
        <f t="shared" si="286"/>
        <v>1900</v>
      </c>
      <c r="F4159" s="66">
        <f t="shared" si="283"/>
        <v>0</v>
      </c>
      <c r="G4159" s="10" t="str">
        <f t="shared" si="284"/>
        <v>19000</v>
      </c>
      <c r="H4159" s="227"/>
      <c r="I4159" s="227"/>
      <c r="J4159" s="228"/>
      <c r="K4159" s="227"/>
      <c r="L4159" s="227"/>
      <c r="M4159" s="227"/>
      <c r="N4159" s="581"/>
      <c r="O4159" s="227"/>
      <c r="P4159" s="581"/>
      <c r="Q4159" s="227"/>
      <c r="R4159" s="227"/>
      <c r="S4159" s="227"/>
      <c r="T4159" s="227"/>
      <c r="U4159" s="227"/>
      <c r="V4159" s="227"/>
      <c r="W4159" s="227"/>
      <c r="X4159" s="227"/>
      <c r="Y4159" s="227"/>
      <c r="Z4159" s="227"/>
      <c r="AA4159" s="227"/>
      <c r="AB4159" s="227"/>
      <c r="AC4159" s="227"/>
    </row>
    <row r="4160" spans="2:29">
      <c r="B4160" s="66" t="e">
        <f>LEFT(VLOOKUP(K4160,'TCon08 al 2019-02-26'!$A$1:$H$68,6,0),6)</f>
        <v>#N/A</v>
      </c>
      <c r="C4160" s="66" t="e">
        <f t="shared" si="285"/>
        <v>#N/A</v>
      </c>
      <c r="D4160" s="66" t="e">
        <f>VLOOKUP(K4160,'TCon08 al 2019-02-26'!$A$1:$H$68,8,0)</f>
        <v>#N/A</v>
      </c>
      <c r="E4160" s="221">
        <f t="shared" si="286"/>
        <v>1900</v>
      </c>
      <c r="F4160" s="66">
        <f t="shared" si="283"/>
        <v>0</v>
      </c>
      <c r="G4160" s="10" t="str">
        <f t="shared" si="284"/>
        <v>19000</v>
      </c>
      <c r="H4160" s="227"/>
      <c r="I4160" s="227"/>
      <c r="J4160" s="228"/>
      <c r="K4160" s="227"/>
      <c r="L4160" s="227"/>
      <c r="M4160" s="227"/>
      <c r="N4160" s="581"/>
      <c r="O4160" s="227"/>
      <c r="P4160" s="581"/>
      <c r="Q4160" s="227"/>
      <c r="R4160" s="227"/>
      <c r="S4160" s="227"/>
      <c r="T4160" s="227"/>
      <c r="U4160" s="227"/>
      <c r="V4160" s="227"/>
      <c r="W4160" s="227"/>
      <c r="X4160" s="227"/>
      <c r="Y4160" s="227"/>
      <c r="Z4160" s="227"/>
      <c r="AA4160" s="227"/>
      <c r="AB4160" s="227"/>
      <c r="AC4160" s="227"/>
    </row>
    <row r="4161" spans="2:29">
      <c r="B4161" s="66" t="e">
        <f>LEFT(VLOOKUP(K4161,'TCon08 al 2019-02-26'!$A$1:$H$68,6,0),6)</f>
        <v>#N/A</v>
      </c>
      <c r="C4161" s="66" t="e">
        <f t="shared" si="285"/>
        <v>#N/A</v>
      </c>
      <c r="D4161" s="66" t="e">
        <f>VLOOKUP(K4161,'TCon08 al 2019-02-26'!$A$1:$H$68,8,0)</f>
        <v>#N/A</v>
      </c>
      <c r="E4161" s="221">
        <f t="shared" si="286"/>
        <v>1900</v>
      </c>
      <c r="F4161" s="66">
        <f t="shared" si="283"/>
        <v>0</v>
      </c>
      <c r="G4161" s="10" t="str">
        <f t="shared" si="284"/>
        <v>19000</v>
      </c>
      <c r="H4161" s="227"/>
      <c r="I4161" s="227"/>
      <c r="J4161" s="228"/>
      <c r="K4161" s="227"/>
      <c r="L4161" s="227"/>
      <c r="M4161" s="227"/>
      <c r="N4161" s="581"/>
      <c r="O4161" s="227"/>
      <c r="P4161" s="581"/>
      <c r="Q4161" s="227"/>
      <c r="R4161" s="227"/>
      <c r="S4161" s="227"/>
      <c r="T4161" s="227"/>
      <c r="U4161" s="227"/>
      <c r="V4161" s="227"/>
      <c r="W4161" s="227"/>
      <c r="X4161" s="227"/>
      <c r="Y4161" s="227"/>
      <c r="Z4161" s="227"/>
      <c r="AA4161" s="227"/>
      <c r="AB4161" s="227"/>
      <c r="AC4161" s="227"/>
    </row>
    <row r="4162" spans="2:29">
      <c r="B4162" s="66" t="e">
        <f>LEFT(VLOOKUP(K4162,'TCon08 al 2019-02-26'!$A$1:$H$68,6,0),6)</f>
        <v>#N/A</v>
      </c>
      <c r="C4162" s="66" t="e">
        <f t="shared" si="285"/>
        <v>#N/A</v>
      </c>
      <c r="D4162" s="66" t="e">
        <f>VLOOKUP(K4162,'TCon08 al 2019-02-26'!$A$1:$H$68,8,0)</f>
        <v>#N/A</v>
      </c>
      <c r="E4162" s="221">
        <f t="shared" si="286"/>
        <v>1900</v>
      </c>
      <c r="F4162" s="66">
        <f t="shared" si="283"/>
        <v>0</v>
      </c>
      <c r="G4162" s="10" t="str">
        <f t="shared" si="284"/>
        <v>19000</v>
      </c>
      <c r="H4162" s="227"/>
      <c r="I4162" s="227"/>
      <c r="J4162" s="228"/>
      <c r="K4162" s="227"/>
      <c r="L4162" s="227"/>
      <c r="M4162" s="227"/>
      <c r="N4162" s="581"/>
      <c r="O4162" s="227"/>
      <c r="P4162" s="581"/>
      <c r="Q4162" s="227"/>
      <c r="R4162" s="227"/>
      <c r="S4162" s="227"/>
      <c r="T4162" s="227"/>
      <c r="U4162" s="227"/>
      <c r="V4162" s="227"/>
      <c r="W4162" s="227"/>
      <c r="X4162" s="227"/>
      <c r="Y4162" s="227"/>
      <c r="Z4162" s="227"/>
      <c r="AA4162" s="227"/>
      <c r="AB4162" s="227"/>
      <c r="AC4162" s="227"/>
    </row>
    <row r="4163" spans="2:29">
      <c r="B4163" s="66" t="e">
        <f>LEFT(VLOOKUP(K4163,'TCon08 al 2019-02-26'!$A$1:$H$68,6,0),6)</f>
        <v>#N/A</v>
      </c>
      <c r="C4163" s="66" t="e">
        <f t="shared" si="285"/>
        <v>#N/A</v>
      </c>
      <c r="D4163" s="66" t="e">
        <f>VLOOKUP(K4163,'TCon08 al 2019-02-26'!$A$1:$H$68,8,0)</f>
        <v>#N/A</v>
      </c>
      <c r="E4163" s="221">
        <f t="shared" si="286"/>
        <v>1900</v>
      </c>
      <c r="F4163" s="66">
        <f t="shared" si="283"/>
        <v>0</v>
      </c>
      <c r="G4163" s="10" t="str">
        <f t="shared" si="284"/>
        <v>19000</v>
      </c>
      <c r="H4163" s="227"/>
      <c r="I4163" s="227"/>
      <c r="J4163" s="228"/>
      <c r="K4163" s="227"/>
      <c r="L4163" s="227"/>
      <c r="M4163" s="227"/>
      <c r="N4163" s="581"/>
      <c r="O4163" s="227"/>
      <c r="P4163" s="581"/>
      <c r="Q4163" s="227"/>
      <c r="R4163" s="227"/>
      <c r="S4163" s="227"/>
      <c r="T4163" s="227"/>
      <c r="U4163" s="227"/>
      <c r="V4163" s="227"/>
      <c r="W4163" s="227"/>
      <c r="X4163" s="227"/>
      <c r="Y4163" s="227"/>
      <c r="Z4163" s="227"/>
      <c r="AA4163" s="227"/>
      <c r="AB4163" s="227"/>
      <c r="AC4163" s="227"/>
    </row>
    <row r="4164" spans="2:29">
      <c r="B4164" s="66" t="e">
        <f>LEFT(VLOOKUP(K4164,'TCon08 al 2019-02-26'!$A$1:$H$68,6,0),6)</f>
        <v>#N/A</v>
      </c>
      <c r="C4164" s="66" t="e">
        <f t="shared" si="285"/>
        <v>#N/A</v>
      </c>
      <c r="D4164" s="66" t="e">
        <f>VLOOKUP(K4164,'TCon08 al 2019-02-26'!$A$1:$H$68,8,0)</f>
        <v>#N/A</v>
      </c>
      <c r="E4164" s="221">
        <f t="shared" si="286"/>
        <v>1900</v>
      </c>
      <c r="F4164" s="66">
        <f t="shared" si="283"/>
        <v>0</v>
      </c>
      <c r="G4164" s="10" t="str">
        <f t="shared" si="284"/>
        <v>19000</v>
      </c>
      <c r="H4164" s="227"/>
      <c r="I4164" s="227"/>
      <c r="J4164" s="228"/>
      <c r="K4164" s="227"/>
      <c r="L4164" s="227"/>
      <c r="M4164" s="227"/>
      <c r="N4164" s="581"/>
      <c r="O4164" s="227"/>
      <c r="P4164" s="581"/>
      <c r="Q4164" s="227"/>
      <c r="R4164" s="227"/>
      <c r="S4164" s="227"/>
      <c r="T4164" s="227"/>
      <c r="U4164" s="227"/>
      <c r="V4164" s="227"/>
      <c r="W4164" s="227"/>
      <c r="X4164" s="227"/>
      <c r="Y4164" s="227"/>
      <c r="Z4164" s="227"/>
      <c r="AA4164" s="227"/>
      <c r="AB4164" s="227"/>
      <c r="AC4164" s="227"/>
    </row>
    <row r="4165" spans="2:29">
      <c r="B4165" s="66" t="e">
        <f>LEFT(VLOOKUP(K4165,'TCon08 al 2019-02-26'!$A$1:$H$68,6,0),6)</f>
        <v>#N/A</v>
      </c>
      <c r="C4165" s="66" t="e">
        <f t="shared" si="285"/>
        <v>#N/A</v>
      </c>
      <c r="D4165" s="66" t="e">
        <f>VLOOKUP(K4165,'TCon08 al 2019-02-26'!$A$1:$H$68,8,0)</f>
        <v>#N/A</v>
      </c>
      <c r="E4165" s="221">
        <f t="shared" si="286"/>
        <v>1900</v>
      </c>
      <c r="F4165" s="66">
        <f t="shared" ref="F4165:F4228" si="287">+IF(J4165=0,0,MONTH(J4165))</f>
        <v>0</v>
      </c>
      <c r="G4165" s="10" t="str">
        <f t="shared" si="284"/>
        <v>19000</v>
      </c>
      <c r="H4165" s="227"/>
      <c r="I4165" s="227"/>
      <c r="J4165" s="228"/>
      <c r="K4165" s="227"/>
      <c r="L4165" s="227"/>
      <c r="M4165" s="227"/>
      <c r="N4165" s="581"/>
      <c r="O4165" s="227"/>
      <c r="P4165" s="581"/>
      <c r="Q4165" s="227"/>
      <c r="R4165" s="227"/>
      <c r="S4165" s="227"/>
      <c r="T4165" s="227"/>
      <c r="U4165" s="227"/>
      <c r="V4165" s="227"/>
      <c r="W4165" s="227"/>
      <c r="X4165" s="227"/>
      <c r="Y4165" s="227"/>
      <c r="Z4165" s="227"/>
      <c r="AA4165" s="227"/>
      <c r="AB4165" s="227"/>
      <c r="AC4165" s="227"/>
    </row>
    <row r="4166" spans="2:29">
      <c r="B4166" s="66" t="e">
        <f>LEFT(VLOOKUP(K4166,'TCon08 al 2019-02-26'!$A$1:$H$68,6,0),6)</f>
        <v>#N/A</v>
      </c>
      <c r="C4166" s="66" t="e">
        <f t="shared" si="285"/>
        <v>#N/A</v>
      </c>
      <c r="D4166" s="66" t="e">
        <f>VLOOKUP(K4166,'TCon08 al 2019-02-26'!$A$1:$H$68,8,0)</f>
        <v>#N/A</v>
      </c>
      <c r="E4166" s="221">
        <f t="shared" si="286"/>
        <v>1900</v>
      </c>
      <c r="F4166" s="66">
        <f t="shared" si="287"/>
        <v>0</v>
      </c>
      <c r="G4166" s="10" t="str">
        <f t="shared" ref="G4166:G4229" si="288">+E4166&amp;F4166</f>
        <v>19000</v>
      </c>
      <c r="H4166" s="227"/>
      <c r="I4166" s="227"/>
      <c r="J4166" s="228"/>
      <c r="K4166" s="227"/>
      <c r="L4166" s="227"/>
      <c r="M4166" s="227"/>
      <c r="N4166" s="581"/>
      <c r="O4166" s="227"/>
      <c r="P4166" s="581"/>
      <c r="Q4166" s="227"/>
      <c r="R4166" s="227"/>
      <c r="S4166" s="227"/>
      <c r="T4166" s="227"/>
      <c r="U4166" s="227"/>
      <c r="V4166" s="227"/>
      <c r="W4166" s="227"/>
      <c r="X4166" s="227"/>
      <c r="Y4166" s="227"/>
      <c r="Z4166" s="227"/>
      <c r="AA4166" s="227"/>
      <c r="AB4166" s="227"/>
      <c r="AC4166" s="227"/>
    </row>
    <row r="4167" spans="2:29">
      <c r="B4167" s="66" t="e">
        <f>LEFT(VLOOKUP(K4167,'TCon08 al 2019-02-26'!$A$1:$H$68,6,0),6)</f>
        <v>#N/A</v>
      </c>
      <c r="C4167" s="66" t="e">
        <f t="shared" si="285"/>
        <v>#N/A</v>
      </c>
      <c r="D4167" s="66" t="e">
        <f>VLOOKUP(K4167,'TCon08 al 2019-02-26'!$A$1:$H$68,8,0)</f>
        <v>#N/A</v>
      </c>
      <c r="E4167" s="221">
        <f t="shared" si="286"/>
        <v>1900</v>
      </c>
      <c r="F4167" s="66">
        <f t="shared" si="287"/>
        <v>0</v>
      </c>
      <c r="G4167" s="10" t="str">
        <f t="shared" si="288"/>
        <v>19000</v>
      </c>
      <c r="H4167" s="227"/>
      <c r="I4167" s="227"/>
      <c r="J4167" s="228"/>
      <c r="K4167" s="227"/>
      <c r="L4167" s="227"/>
      <c r="M4167" s="227"/>
      <c r="N4167" s="581"/>
      <c r="O4167" s="227"/>
      <c r="P4167" s="581"/>
      <c r="Q4167" s="227"/>
      <c r="R4167" s="227"/>
      <c r="S4167" s="227"/>
      <c r="T4167" s="227"/>
      <c r="U4167" s="227"/>
      <c r="V4167" s="227"/>
      <c r="W4167" s="227"/>
      <c r="X4167" s="227"/>
      <c r="Y4167" s="227"/>
      <c r="Z4167" s="227"/>
      <c r="AA4167" s="227"/>
      <c r="AB4167" s="227"/>
      <c r="AC4167" s="227"/>
    </row>
    <row r="4168" spans="2:29">
      <c r="B4168" s="66" t="e">
        <f>LEFT(VLOOKUP(K4168,'TCon08 al 2019-02-26'!$A$1:$H$68,6,0),6)</f>
        <v>#N/A</v>
      </c>
      <c r="C4168" s="66" t="e">
        <f t="shared" si="285"/>
        <v>#N/A</v>
      </c>
      <c r="D4168" s="66" t="e">
        <f>VLOOKUP(K4168,'TCon08 al 2019-02-26'!$A$1:$H$68,8,0)</f>
        <v>#N/A</v>
      </c>
      <c r="E4168" s="221">
        <f t="shared" si="286"/>
        <v>1900</v>
      </c>
      <c r="F4168" s="66">
        <f t="shared" si="287"/>
        <v>0</v>
      </c>
      <c r="G4168" s="10" t="str">
        <f t="shared" si="288"/>
        <v>19000</v>
      </c>
      <c r="H4168" s="227"/>
      <c r="I4168" s="227"/>
      <c r="J4168" s="228"/>
      <c r="K4168" s="227"/>
      <c r="L4168" s="227"/>
      <c r="M4168" s="227"/>
      <c r="N4168" s="581"/>
      <c r="O4168" s="227"/>
      <c r="P4168" s="581"/>
      <c r="Q4168" s="227"/>
      <c r="R4168" s="227"/>
      <c r="S4168" s="227"/>
      <c r="T4168" s="227"/>
      <c r="U4168" s="227"/>
      <c r="V4168" s="227"/>
      <c r="W4168" s="227"/>
      <c r="X4168" s="227"/>
      <c r="Y4168" s="227"/>
      <c r="Z4168" s="227"/>
      <c r="AA4168" s="227"/>
      <c r="AB4168" s="227"/>
      <c r="AC4168" s="227"/>
    </row>
    <row r="4169" spans="2:29">
      <c r="B4169" s="66" t="e">
        <f>LEFT(VLOOKUP(K4169,'TCon08 al 2019-02-26'!$A$1:$H$68,6,0),6)</f>
        <v>#N/A</v>
      </c>
      <c r="C4169" s="66" t="e">
        <f t="shared" si="285"/>
        <v>#N/A</v>
      </c>
      <c r="D4169" s="66" t="e">
        <f>VLOOKUP(K4169,'TCon08 al 2019-02-26'!$A$1:$H$68,8,0)</f>
        <v>#N/A</v>
      </c>
      <c r="E4169" s="221">
        <f t="shared" si="286"/>
        <v>1900</v>
      </c>
      <c r="F4169" s="66">
        <f t="shared" si="287"/>
        <v>0</v>
      </c>
      <c r="G4169" s="10" t="str">
        <f t="shared" si="288"/>
        <v>19000</v>
      </c>
      <c r="H4169" s="227"/>
      <c r="I4169" s="227"/>
      <c r="J4169" s="228"/>
      <c r="K4169" s="227"/>
      <c r="L4169" s="227"/>
      <c r="M4169" s="227"/>
      <c r="N4169" s="581"/>
      <c r="O4169" s="227"/>
      <c r="P4169" s="581"/>
      <c r="Q4169" s="227"/>
      <c r="R4169" s="227"/>
      <c r="S4169" s="227"/>
      <c r="T4169" s="227"/>
      <c r="U4169" s="227"/>
      <c r="V4169" s="227"/>
      <c r="W4169" s="227"/>
      <c r="X4169" s="227"/>
      <c r="Y4169" s="227"/>
      <c r="Z4169" s="227"/>
      <c r="AA4169" s="227"/>
      <c r="AB4169" s="227"/>
      <c r="AC4169" s="227"/>
    </row>
    <row r="4170" spans="2:29">
      <c r="B4170" s="66" t="e">
        <f>LEFT(VLOOKUP(K4170,'TCon08 al 2019-02-26'!$A$1:$H$68,6,0),6)</f>
        <v>#N/A</v>
      </c>
      <c r="C4170" s="66" t="e">
        <f t="shared" si="285"/>
        <v>#N/A</v>
      </c>
      <c r="D4170" s="66" t="e">
        <f>VLOOKUP(K4170,'TCon08 al 2019-02-26'!$A$1:$H$68,8,0)</f>
        <v>#N/A</v>
      </c>
      <c r="E4170" s="221">
        <f t="shared" si="286"/>
        <v>1900</v>
      </c>
      <c r="F4170" s="66">
        <f t="shared" si="287"/>
        <v>0</v>
      </c>
      <c r="G4170" s="10" t="str">
        <f t="shared" si="288"/>
        <v>19000</v>
      </c>
      <c r="H4170" s="227"/>
      <c r="I4170" s="227"/>
      <c r="J4170" s="228"/>
      <c r="K4170" s="227"/>
      <c r="L4170" s="227"/>
      <c r="M4170" s="227"/>
      <c r="N4170" s="581"/>
      <c r="O4170" s="227"/>
      <c r="P4170" s="581"/>
      <c r="Q4170" s="227"/>
      <c r="R4170" s="227"/>
      <c r="S4170" s="227"/>
      <c r="T4170" s="227"/>
      <c r="U4170" s="227"/>
      <c r="V4170" s="227"/>
      <c r="W4170" s="227"/>
      <c r="X4170" s="227"/>
      <c r="Y4170" s="227"/>
      <c r="Z4170" s="227"/>
      <c r="AA4170" s="227"/>
      <c r="AB4170" s="227"/>
      <c r="AC4170" s="227"/>
    </row>
    <row r="4171" spans="2:29">
      <c r="B4171" s="66" t="e">
        <f>LEFT(VLOOKUP(K4171,'TCon08 al 2019-02-26'!$A$1:$H$68,6,0),6)</f>
        <v>#N/A</v>
      </c>
      <c r="C4171" s="66" t="e">
        <f t="shared" si="285"/>
        <v>#N/A</v>
      </c>
      <c r="D4171" s="66" t="e">
        <f>VLOOKUP(K4171,'TCon08 al 2019-02-26'!$A$1:$H$68,8,0)</f>
        <v>#N/A</v>
      </c>
      <c r="E4171" s="221">
        <f t="shared" si="286"/>
        <v>1900</v>
      </c>
      <c r="F4171" s="66">
        <f t="shared" si="287"/>
        <v>0</v>
      </c>
      <c r="G4171" s="10" t="str">
        <f t="shared" si="288"/>
        <v>19000</v>
      </c>
      <c r="H4171" s="227"/>
      <c r="I4171" s="227"/>
      <c r="J4171" s="228"/>
      <c r="K4171" s="227"/>
      <c r="L4171" s="227"/>
      <c r="M4171" s="227"/>
      <c r="N4171" s="581"/>
      <c r="O4171" s="227"/>
      <c r="P4171" s="581"/>
      <c r="Q4171" s="227"/>
      <c r="R4171" s="227"/>
      <c r="S4171" s="227"/>
      <c r="T4171" s="227"/>
      <c r="U4171" s="227"/>
      <c r="V4171" s="227"/>
      <c r="W4171" s="227"/>
      <c r="X4171" s="227"/>
      <c r="Y4171" s="227"/>
      <c r="Z4171" s="227"/>
      <c r="AA4171" s="227"/>
      <c r="AB4171" s="227"/>
      <c r="AC4171" s="227"/>
    </row>
    <row r="4172" spans="2:29">
      <c r="B4172" s="66" t="e">
        <f>LEFT(VLOOKUP(K4172,'TCon08 al 2019-02-26'!$A$1:$H$68,6,0),6)</f>
        <v>#N/A</v>
      </c>
      <c r="C4172" s="66" t="e">
        <f t="shared" si="285"/>
        <v>#N/A</v>
      </c>
      <c r="D4172" s="66" t="e">
        <f>VLOOKUP(K4172,'TCon08 al 2019-02-26'!$A$1:$H$68,8,0)</f>
        <v>#N/A</v>
      </c>
      <c r="E4172" s="221">
        <f t="shared" si="286"/>
        <v>1900</v>
      </c>
      <c r="F4172" s="66">
        <f t="shared" si="287"/>
        <v>0</v>
      </c>
      <c r="G4172" s="10" t="str">
        <f t="shared" si="288"/>
        <v>19000</v>
      </c>
      <c r="H4172" s="227"/>
      <c r="I4172" s="227"/>
      <c r="J4172" s="228"/>
      <c r="K4172" s="227"/>
      <c r="L4172" s="227"/>
      <c r="M4172" s="227"/>
      <c r="N4172" s="581"/>
      <c r="O4172" s="227"/>
      <c r="P4172" s="581"/>
      <c r="Q4172" s="227"/>
      <c r="R4172" s="227"/>
      <c r="S4172" s="227"/>
      <c r="T4172" s="227"/>
      <c r="U4172" s="227"/>
      <c r="V4172" s="227"/>
      <c r="W4172" s="227"/>
      <c r="X4172" s="227"/>
      <c r="Y4172" s="227"/>
      <c r="Z4172" s="227"/>
      <c r="AA4172" s="227"/>
      <c r="AB4172" s="227"/>
      <c r="AC4172" s="227"/>
    </row>
    <row r="4173" spans="2:29">
      <c r="B4173" s="66" t="e">
        <f>LEFT(VLOOKUP(K4173,'TCon08 al 2019-02-26'!$A$1:$H$68,6,0),6)</f>
        <v>#N/A</v>
      </c>
      <c r="C4173" s="66" t="e">
        <f t="shared" si="285"/>
        <v>#N/A</v>
      </c>
      <c r="D4173" s="66" t="e">
        <f>VLOOKUP(K4173,'TCon08 al 2019-02-26'!$A$1:$H$68,8,0)</f>
        <v>#N/A</v>
      </c>
      <c r="E4173" s="221">
        <f t="shared" si="286"/>
        <v>1900</v>
      </c>
      <c r="F4173" s="66">
        <f t="shared" si="287"/>
        <v>0</v>
      </c>
      <c r="G4173" s="10" t="str">
        <f t="shared" si="288"/>
        <v>19000</v>
      </c>
      <c r="H4173" s="227"/>
      <c r="I4173" s="227"/>
      <c r="J4173" s="228"/>
      <c r="K4173" s="227"/>
      <c r="L4173" s="227"/>
      <c r="M4173" s="227"/>
      <c r="N4173" s="581"/>
      <c r="O4173" s="227"/>
      <c r="P4173" s="581"/>
      <c r="Q4173" s="227"/>
      <c r="R4173" s="227"/>
      <c r="S4173" s="227"/>
      <c r="T4173" s="227"/>
      <c r="U4173" s="227"/>
      <c r="V4173" s="227"/>
      <c r="W4173" s="227"/>
      <c r="X4173" s="227"/>
      <c r="Y4173" s="227"/>
      <c r="Z4173" s="227"/>
      <c r="AA4173" s="227"/>
      <c r="AB4173" s="227"/>
      <c r="AC4173" s="227"/>
    </row>
    <row r="4174" spans="2:29">
      <c r="B4174" s="66" t="e">
        <f>LEFT(VLOOKUP(K4174,'TCon08 al 2019-02-26'!$A$1:$H$68,6,0),6)</f>
        <v>#N/A</v>
      </c>
      <c r="C4174" s="66" t="e">
        <f t="shared" si="285"/>
        <v>#N/A</v>
      </c>
      <c r="D4174" s="66" t="e">
        <f>VLOOKUP(K4174,'TCon08 al 2019-02-26'!$A$1:$H$68,8,0)</f>
        <v>#N/A</v>
      </c>
      <c r="E4174" s="221">
        <f t="shared" si="286"/>
        <v>1900</v>
      </c>
      <c r="F4174" s="66">
        <f t="shared" si="287"/>
        <v>0</v>
      </c>
      <c r="G4174" s="10" t="str">
        <f t="shared" si="288"/>
        <v>19000</v>
      </c>
      <c r="H4174" s="227"/>
      <c r="I4174" s="227"/>
      <c r="J4174" s="228"/>
      <c r="K4174" s="227"/>
      <c r="L4174" s="227"/>
      <c r="M4174" s="227"/>
      <c r="N4174" s="581"/>
      <c r="O4174" s="227"/>
      <c r="P4174" s="581"/>
      <c r="Q4174" s="227"/>
      <c r="R4174" s="227"/>
      <c r="S4174" s="227"/>
      <c r="T4174" s="227"/>
      <c r="U4174" s="227"/>
      <c r="V4174" s="227"/>
      <c r="W4174" s="227"/>
      <c r="X4174" s="227"/>
      <c r="Y4174" s="227"/>
      <c r="Z4174" s="227"/>
      <c r="AA4174" s="227"/>
      <c r="AB4174" s="227"/>
      <c r="AC4174" s="227"/>
    </row>
    <row r="4175" spans="2:29">
      <c r="B4175" s="66" t="e">
        <f>LEFT(VLOOKUP(K4175,'TCon08 al 2019-02-26'!$A$1:$H$68,6,0),6)</f>
        <v>#N/A</v>
      </c>
      <c r="C4175" s="66" t="e">
        <f t="shared" si="285"/>
        <v>#N/A</v>
      </c>
      <c r="D4175" s="66" t="e">
        <f>VLOOKUP(K4175,'TCon08 al 2019-02-26'!$A$1:$H$68,8,0)</f>
        <v>#N/A</v>
      </c>
      <c r="E4175" s="221">
        <f t="shared" si="286"/>
        <v>1900</v>
      </c>
      <c r="F4175" s="66">
        <f t="shared" si="287"/>
        <v>0</v>
      </c>
      <c r="G4175" s="10" t="str">
        <f t="shared" si="288"/>
        <v>19000</v>
      </c>
      <c r="H4175" s="227"/>
      <c r="I4175" s="227"/>
      <c r="J4175" s="228"/>
      <c r="K4175" s="227"/>
      <c r="L4175" s="227"/>
      <c r="M4175" s="227"/>
      <c r="N4175" s="581"/>
      <c r="O4175" s="227"/>
      <c r="P4175" s="581"/>
      <c r="Q4175" s="227"/>
      <c r="R4175" s="227"/>
      <c r="S4175" s="227"/>
      <c r="T4175" s="227"/>
      <c r="U4175" s="227"/>
      <c r="V4175" s="227"/>
      <c r="W4175" s="227"/>
      <c r="X4175" s="227"/>
      <c r="Y4175" s="227"/>
      <c r="Z4175" s="227"/>
      <c r="AA4175" s="227"/>
      <c r="AB4175" s="227"/>
      <c r="AC4175" s="227"/>
    </row>
    <row r="4176" spans="2:29">
      <c r="B4176" s="66" t="e">
        <f>LEFT(VLOOKUP(K4176,'TCon08 al 2019-02-26'!$A$1:$H$68,6,0),6)</f>
        <v>#N/A</v>
      </c>
      <c r="C4176" s="66" t="e">
        <f t="shared" si="285"/>
        <v>#N/A</v>
      </c>
      <c r="D4176" s="66" t="e">
        <f>VLOOKUP(K4176,'TCon08 al 2019-02-26'!$A$1:$H$68,8,0)</f>
        <v>#N/A</v>
      </c>
      <c r="E4176" s="221">
        <f t="shared" si="286"/>
        <v>1900</v>
      </c>
      <c r="F4176" s="66">
        <f t="shared" si="287"/>
        <v>0</v>
      </c>
      <c r="G4176" s="10" t="str">
        <f t="shared" si="288"/>
        <v>19000</v>
      </c>
      <c r="H4176" s="227"/>
      <c r="I4176" s="227"/>
      <c r="J4176" s="228"/>
      <c r="K4176" s="227"/>
      <c r="L4176" s="227"/>
      <c r="M4176" s="227"/>
      <c r="N4176" s="581"/>
      <c r="O4176" s="227"/>
      <c r="P4176" s="581"/>
      <c r="Q4176" s="227"/>
      <c r="R4176" s="227"/>
      <c r="S4176" s="227"/>
      <c r="T4176" s="227"/>
      <c r="U4176" s="227"/>
      <c r="V4176" s="227"/>
      <c r="W4176" s="227"/>
      <c r="X4176" s="227"/>
      <c r="Y4176" s="227"/>
      <c r="Z4176" s="227"/>
      <c r="AA4176" s="227"/>
      <c r="AB4176" s="227"/>
      <c r="AC4176" s="227"/>
    </row>
    <row r="4177" spans="2:29">
      <c r="B4177" s="66" t="e">
        <f>LEFT(VLOOKUP(K4177,'TCon08 al 2019-02-26'!$A$1:$H$68,6,0),6)</f>
        <v>#N/A</v>
      </c>
      <c r="C4177" s="66" t="e">
        <f t="shared" ref="C4177:C4240" si="289">CONCATENATE(MID(B4177,1,1),".",MID(B4177,2,1),".",MID(B4177,3,2),".",MID(B4177,5,2))</f>
        <v>#N/A</v>
      </c>
      <c r="D4177" s="66" t="e">
        <f>VLOOKUP(K4177,'TCon08 al 2019-02-26'!$A$1:$H$68,8,0)</f>
        <v>#N/A</v>
      </c>
      <c r="E4177" s="221">
        <f t="shared" ref="E4177:E4240" si="290">YEAR(J4177)</f>
        <v>1900</v>
      </c>
      <c r="F4177" s="66">
        <f t="shared" si="287"/>
        <v>0</v>
      </c>
      <c r="G4177" s="10" t="str">
        <f t="shared" si="288"/>
        <v>19000</v>
      </c>
      <c r="H4177" s="227"/>
      <c r="I4177" s="227"/>
      <c r="J4177" s="228"/>
      <c r="K4177" s="227"/>
      <c r="L4177" s="227"/>
      <c r="M4177" s="227"/>
      <c r="N4177" s="581"/>
      <c r="O4177" s="227"/>
      <c r="P4177" s="581"/>
      <c r="Q4177" s="227"/>
      <c r="R4177" s="227"/>
      <c r="S4177" s="227"/>
      <c r="T4177" s="227"/>
      <c r="U4177" s="227"/>
      <c r="V4177" s="227"/>
      <c r="W4177" s="227"/>
      <c r="X4177" s="227"/>
      <c r="Y4177" s="227"/>
      <c r="Z4177" s="227"/>
      <c r="AA4177" s="227"/>
      <c r="AB4177" s="227"/>
      <c r="AC4177" s="227"/>
    </row>
    <row r="4178" spans="2:29">
      <c r="B4178" s="66" t="e">
        <f>LEFT(VLOOKUP(K4178,'TCon08 al 2019-02-26'!$A$1:$H$68,6,0),6)</f>
        <v>#N/A</v>
      </c>
      <c r="C4178" s="66" t="e">
        <f t="shared" si="289"/>
        <v>#N/A</v>
      </c>
      <c r="D4178" s="66" t="e">
        <f>VLOOKUP(K4178,'TCon08 al 2019-02-26'!$A$1:$H$68,8,0)</f>
        <v>#N/A</v>
      </c>
      <c r="E4178" s="221">
        <f t="shared" si="290"/>
        <v>1900</v>
      </c>
      <c r="F4178" s="66">
        <f t="shared" si="287"/>
        <v>0</v>
      </c>
      <c r="G4178" s="10" t="str">
        <f t="shared" si="288"/>
        <v>19000</v>
      </c>
      <c r="H4178" s="227"/>
      <c r="I4178" s="227"/>
      <c r="J4178" s="228"/>
      <c r="K4178" s="227"/>
      <c r="L4178" s="227"/>
      <c r="M4178" s="227"/>
      <c r="N4178" s="581"/>
      <c r="O4178" s="227"/>
      <c r="P4178" s="581"/>
      <c r="Q4178" s="227"/>
      <c r="R4178" s="227"/>
      <c r="S4178" s="227"/>
      <c r="T4178" s="227"/>
      <c r="U4178" s="227"/>
      <c r="V4178" s="227"/>
      <c r="W4178" s="227"/>
      <c r="X4178" s="227"/>
      <c r="Y4178" s="227"/>
      <c r="Z4178" s="227"/>
      <c r="AA4178" s="227"/>
      <c r="AB4178" s="227"/>
      <c r="AC4178" s="227"/>
    </row>
    <row r="4179" spans="2:29">
      <c r="B4179" s="66" t="e">
        <f>LEFT(VLOOKUP(K4179,'TCon08 al 2019-02-26'!$A$1:$H$68,6,0),6)</f>
        <v>#N/A</v>
      </c>
      <c r="C4179" s="66" t="e">
        <f t="shared" si="289"/>
        <v>#N/A</v>
      </c>
      <c r="D4179" s="66" t="e">
        <f>VLOOKUP(K4179,'TCon08 al 2019-02-26'!$A$1:$H$68,8,0)</f>
        <v>#N/A</v>
      </c>
      <c r="E4179" s="221">
        <f t="shared" si="290"/>
        <v>1900</v>
      </c>
      <c r="F4179" s="66">
        <f t="shared" si="287"/>
        <v>0</v>
      </c>
      <c r="G4179" s="10" t="str">
        <f t="shared" si="288"/>
        <v>19000</v>
      </c>
      <c r="H4179" s="227"/>
      <c r="I4179" s="227"/>
      <c r="J4179" s="228"/>
      <c r="K4179" s="227"/>
      <c r="L4179" s="227"/>
      <c r="M4179" s="227"/>
      <c r="N4179" s="581"/>
      <c r="O4179" s="227"/>
      <c r="P4179" s="581"/>
      <c r="Q4179" s="227"/>
      <c r="R4179" s="227"/>
      <c r="S4179" s="227"/>
      <c r="T4179" s="227"/>
      <c r="U4179" s="227"/>
      <c r="V4179" s="227"/>
      <c r="W4179" s="227"/>
      <c r="X4179" s="227"/>
      <c r="Y4179" s="227"/>
      <c r="Z4179" s="227"/>
      <c r="AA4179" s="227"/>
      <c r="AB4179" s="227"/>
      <c r="AC4179" s="227"/>
    </row>
    <row r="4180" spans="2:29">
      <c r="B4180" s="66" t="e">
        <f>LEFT(VLOOKUP(K4180,'TCon08 al 2019-02-26'!$A$1:$H$68,6,0),6)</f>
        <v>#N/A</v>
      </c>
      <c r="C4180" s="66" t="e">
        <f t="shared" si="289"/>
        <v>#N/A</v>
      </c>
      <c r="D4180" s="66" t="e">
        <f>VLOOKUP(K4180,'TCon08 al 2019-02-26'!$A$1:$H$68,8,0)</f>
        <v>#N/A</v>
      </c>
      <c r="E4180" s="221">
        <f t="shared" si="290"/>
        <v>1900</v>
      </c>
      <c r="F4180" s="66">
        <f t="shared" si="287"/>
        <v>0</v>
      </c>
      <c r="G4180" s="10" t="str">
        <f t="shared" si="288"/>
        <v>19000</v>
      </c>
      <c r="H4180" s="227"/>
      <c r="I4180" s="227"/>
      <c r="J4180" s="228"/>
      <c r="K4180" s="227"/>
      <c r="L4180" s="227"/>
      <c r="M4180" s="227"/>
      <c r="N4180" s="581"/>
      <c r="O4180" s="227"/>
      <c r="P4180" s="581"/>
      <c r="Q4180" s="227"/>
      <c r="R4180" s="227"/>
      <c r="S4180" s="227"/>
      <c r="T4180" s="227"/>
      <c r="U4180" s="227"/>
      <c r="V4180" s="227"/>
      <c r="W4180" s="227"/>
      <c r="X4180" s="227"/>
      <c r="Y4180" s="227"/>
      <c r="Z4180" s="227"/>
      <c r="AA4180" s="227"/>
      <c r="AB4180" s="227"/>
      <c r="AC4180" s="227"/>
    </row>
    <row r="4181" spans="2:29">
      <c r="B4181" s="66" t="e">
        <f>LEFT(VLOOKUP(K4181,'TCon08 al 2019-02-26'!$A$1:$H$68,6,0),6)</f>
        <v>#N/A</v>
      </c>
      <c r="C4181" s="66" t="e">
        <f t="shared" si="289"/>
        <v>#N/A</v>
      </c>
      <c r="D4181" s="66" t="e">
        <f>VLOOKUP(K4181,'TCon08 al 2019-02-26'!$A$1:$H$68,8,0)</f>
        <v>#N/A</v>
      </c>
      <c r="E4181" s="221">
        <f t="shared" si="290"/>
        <v>1900</v>
      </c>
      <c r="F4181" s="66">
        <f t="shared" si="287"/>
        <v>0</v>
      </c>
      <c r="G4181" s="10" t="str">
        <f t="shared" si="288"/>
        <v>19000</v>
      </c>
      <c r="H4181" s="227"/>
      <c r="I4181" s="227"/>
      <c r="J4181" s="228"/>
      <c r="K4181" s="227"/>
      <c r="L4181" s="227"/>
      <c r="M4181" s="227"/>
      <c r="N4181" s="581"/>
      <c r="O4181" s="227"/>
      <c r="P4181" s="581"/>
      <c r="Q4181" s="227"/>
      <c r="R4181" s="227"/>
      <c r="S4181" s="227"/>
      <c r="T4181" s="227"/>
      <c r="U4181" s="227"/>
      <c r="V4181" s="227"/>
      <c r="W4181" s="227"/>
      <c r="X4181" s="227"/>
      <c r="Y4181" s="227"/>
      <c r="Z4181" s="227"/>
      <c r="AA4181" s="227"/>
      <c r="AB4181" s="227"/>
      <c r="AC4181" s="227"/>
    </row>
    <row r="4182" spans="2:29">
      <c r="B4182" s="66" t="e">
        <f>LEFT(VLOOKUP(K4182,'TCon08 al 2019-02-26'!$A$1:$H$68,6,0),6)</f>
        <v>#N/A</v>
      </c>
      <c r="C4182" s="66" t="e">
        <f t="shared" si="289"/>
        <v>#N/A</v>
      </c>
      <c r="D4182" s="66" t="e">
        <f>VLOOKUP(K4182,'TCon08 al 2019-02-26'!$A$1:$H$68,8,0)</f>
        <v>#N/A</v>
      </c>
      <c r="E4182" s="221">
        <f t="shared" si="290"/>
        <v>1900</v>
      </c>
      <c r="F4182" s="66">
        <f t="shared" si="287"/>
        <v>0</v>
      </c>
      <c r="G4182" s="10" t="str">
        <f t="shared" si="288"/>
        <v>19000</v>
      </c>
      <c r="H4182" s="227"/>
      <c r="I4182" s="227"/>
      <c r="J4182" s="228"/>
      <c r="K4182" s="227"/>
      <c r="L4182" s="227"/>
      <c r="M4182" s="227"/>
      <c r="N4182" s="581"/>
      <c r="O4182" s="227"/>
      <c r="P4182" s="581"/>
      <c r="Q4182" s="227"/>
      <c r="R4182" s="227"/>
      <c r="S4182" s="227"/>
      <c r="T4182" s="227"/>
      <c r="U4182" s="227"/>
      <c r="V4182" s="227"/>
      <c r="W4182" s="227"/>
      <c r="X4182" s="227"/>
      <c r="Y4182" s="227"/>
      <c r="Z4182" s="227"/>
      <c r="AA4182" s="227"/>
      <c r="AB4182" s="227"/>
      <c r="AC4182" s="227"/>
    </row>
    <row r="4183" spans="2:29">
      <c r="B4183" s="66" t="e">
        <f>LEFT(VLOOKUP(K4183,'TCon08 al 2019-02-26'!$A$1:$H$68,6,0),6)</f>
        <v>#N/A</v>
      </c>
      <c r="C4183" s="66" t="e">
        <f t="shared" si="289"/>
        <v>#N/A</v>
      </c>
      <c r="D4183" s="66" t="e">
        <f>VLOOKUP(K4183,'TCon08 al 2019-02-26'!$A$1:$H$68,8,0)</f>
        <v>#N/A</v>
      </c>
      <c r="E4183" s="221">
        <f t="shared" si="290"/>
        <v>1900</v>
      </c>
      <c r="F4183" s="66">
        <f t="shared" si="287"/>
        <v>0</v>
      </c>
      <c r="G4183" s="10" t="str">
        <f t="shared" si="288"/>
        <v>19000</v>
      </c>
      <c r="H4183" s="227"/>
      <c r="I4183" s="227"/>
      <c r="J4183" s="228"/>
      <c r="K4183" s="227"/>
      <c r="L4183" s="227"/>
      <c r="M4183" s="227"/>
      <c r="N4183" s="581"/>
      <c r="O4183" s="227"/>
      <c r="P4183" s="581"/>
      <c r="Q4183" s="227"/>
      <c r="R4183" s="227"/>
      <c r="S4183" s="227"/>
      <c r="T4183" s="227"/>
      <c r="U4183" s="227"/>
      <c r="V4183" s="227"/>
      <c r="W4183" s="227"/>
      <c r="X4183" s="227"/>
      <c r="Y4183" s="227"/>
      <c r="Z4183" s="227"/>
      <c r="AA4183" s="227"/>
      <c r="AB4183" s="227"/>
      <c r="AC4183" s="227"/>
    </row>
    <row r="4184" spans="2:29">
      <c r="B4184" s="66" t="e">
        <f>LEFT(VLOOKUP(K4184,'TCon08 al 2019-02-26'!$A$1:$H$68,6,0),6)</f>
        <v>#N/A</v>
      </c>
      <c r="C4184" s="66" t="e">
        <f t="shared" si="289"/>
        <v>#N/A</v>
      </c>
      <c r="D4184" s="66" t="e">
        <f>VLOOKUP(K4184,'TCon08 al 2019-02-26'!$A$1:$H$68,8,0)</f>
        <v>#N/A</v>
      </c>
      <c r="E4184" s="221">
        <f t="shared" si="290"/>
        <v>1900</v>
      </c>
      <c r="F4184" s="66">
        <f t="shared" si="287"/>
        <v>0</v>
      </c>
      <c r="G4184" s="10" t="str">
        <f t="shared" si="288"/>
        <v>19000</v>
      </c>
      <c r="H4184" s="227"/>
      <c r="I4184" s="227"/>
      <c r="J4184" s="228"/>
      <c r="K4184" s="227"/>
      <c r="L4184" s="227"/>
      <c r="M4184" s="227"/>
      <c r="N4184" s="581"/>
      <c r="O4184" s="227"/>
      <c r="P4184" s="581"/>
      <c r="Q4184" s="227"/>
      <c r="R4184" s="227"/>
      <c r="S4184" s="227"/>
      <c r="T4184" s="227"/>
      <c r="U4184" s="227"/>
      <c r="V4184" s="227"/>
      <c r="W4184" s="227"/>
      <c r="X4184" s="227"/>
      <c r="Y4184" s="227"/>
      <c r="Z4184" s="227"/>
      <c r="AA4184" s="227"/>
      <c r="AB4184" s="227"/>
      <c r="AC4184" s="227"/>
    </row>
    <row r="4185" spans="2:29">
      <c r="B4185" s="66" t="e">
        <f>LEFT(VLOOKUP(K4185,'TCon08 al 2019-02-26'!$A$1:$H$68,6,0),6)</f>
        <v>#N/A</v>
      </c>
      <c r="C4185" s="66" t="e">
        <f t="shared" si="289"/>
        <v>#N/A</v>
      </c>
      <c r="D4185" s="66" t="e">
        <f>VLOOKUP(K4185,'TCon08 al 2019-02-26'!$A$1:$H$68,8,0)</f>
        <v>#N/A</v>
      </c>
      <c r="E4185" s="221">
        <f t="shared" si="290"/>
        <v>1900</v>
      </c>
      <c r="F4185" s="66">
        <f t="shared" si="287"/>
        <v>0</v>
      </c>
      <c r="G4185" s="10" t="str">
        <f t="shared" si="288"/>
        <v>19000</v>
      </c>
      <c r="H4185" s="227"/>
      <c r="I4185" s="227"/>
      <c r="J4185" s="228"/>
      <c r="K4185" s="227"/>
      <c r="L4185" s="227"/>
      <c r="M4185" s="227"/>
      <c r="N4185" s="581"/>
      <c r="O4185" s="227"/>
      <c r="P4185" s="581"/>
      <c r="Q4185" s="227"/>
      <c r="R4185" s="227"/>
      <c r="S4185" s="227"/>
      <c r="T4185" s="227"/>
      <c r="U4185" s="227"/>
      <c r="V4185" s="227"/>
      <c r="W4185" s="227"/>
      <c r="X4185" s="227"/>
      <c r="Y4185" s="227"/>
      <c r="Z4185" s="227"/>
      <c r="AA4185" s="227"/>
      <c r="AB4185" s="227"/>
      <c r="AC4185" s="227"/>
    </row>
    <row r="4186" spans="2:29">
      <c r="B4186" s="66" t="e">
        <f>LEFT(VLOOKUP(K4186,'TCon08 al 2019-02-26'!$A$1:$H$68,6,0),6)</f>
        <v>#N/A</v>
      </c>
      <c r="C4186" s="66" t="e">
        <f t="shared" si="289"/>
        <v>#N/A</v>
      </c>
      <c r="D4186" s="66" t="e">
        <f>VLOOKUP(K4186,'TCon08 al 2019-02-26'!$A$1:$H$68,8,0)</f>
        <v>#N/A</v>
      </c>
      <c r="E4186" s="221">
        <f t="shared" si="290"/>
        <v>1900</v>
      </c>
      <c r="F4186" s="66">
        <f t="shared" si="287"/>
        <v>0</v>
      </c>
      <c r="G4186" s="10" t="str">
        <f t="shared" si="288"/>
        <v>19000</v>
      </c>
      <c r="H4186" s="227"/>
      <c r="I4186" s="227"/>
      <c r="J4186" s="228"/>
      <c r="K4186" s="227"/>
      <c r="L4186" s="227"/>
      <c r="M4186" s="227"/>
      <c r="N4186" s="581"/>
      <c r="O4186" s="227"/>
      <c r="P4186" s="581"/>
      <c r="Q4186" s="227"/>
      <c r="R4186" s="227"/>
      <c r="S4186" s="227"/>
      <c r="T4186" s="227"/>
      <c r="U4186" s="227"/>
      <c r="V4186" s="227"/>
      <c r="W4186" s="227"/>
      <c r="X4186" s="227"/>
      <c r="Y4186" s="227"/>
      <c r="Z4186" s="227"/>
      <c r="AA4186" s="227"/>
      <c r="AB4186" s="227"/>
      <c r="AC4186" s="227"/>
    </row>
    <row r="4187" spans="2:29">
      <c r="B4187" s="66" t="e">
        <f>LEFT(VLOOKUP(K4187,'TCon08 al 2019-02-26'!$A$1:$H$68,6,0),6)</f>
        <v>#N/A</v>
      </c>
      <c r="C4187" s="66" t="e">
        <f t="shared" si="289"/>
        <v>#N/A</v>
      </c>
      <c r="D4187" s="66" t="e">
        <f>VLOOKUP(K4187,'TCon08 al 2019-02-26'!$A$1:$H$68,8,0)</f>
        <v>#N/A</v>
      </c>
      <c r="E4187" s="221">
        <f t="shared" si="290"/>
        <v>1900</v>
      </c>
      <c r="F4187" s="66">
        <f t="shared" si="287"/>
        <v>0</v>
      </c>
      <c r="G4187" s="10" t="str">
        <f t="shared" si="288"/>
        <v>19000</v>
      </c>
      <c r="H4187" s="227"/>
      <c r="I4187" s="227"/>
      <c r="J4187" s="228"/>
      <c r="K4187" s="227"/>
      <c r="L4187" s="227"/>
      <c r="M4187" s="227"/>
      <c r="N4187" s="581"/>
      <c r="O4187" s="227"/>
      <c r="P4187" s="581"/>
      <c r="Q4187" s="227"/>
      <c r="R4187" s="227"/>
      <c r="S4187" s="227"/>
      <c r="T4187" s="227"/>
      <c r="U4187" s="227"/>
      <c r="V4187" s="227"/>
      <c r="W4187" s="227"/>
      <c r="X4187" s="227"/>
      <c r="Y4187" s="227"/>
      <c r="Z4187" s="227"/>
      <c r="AA4187" s="227"/>
      <c r="AB4187" s="227"/>
      <c r="AC4187" s="227"/>
    </row>
    <row r="4188" spans="2:29">
      <c r="B4188" s="66" t="e">
        <f>LEFT(VLOOKUP(K4188,'TCon08 al 2019-02-26'!$A$1:$H$68,6,0),6)</f>
        <v>#N/A</v>
      </c>
      <c r="C4188" s="66" t="e">
        <f t="shared" si="289"/>
        <v>#N/A</v>
      </c>
      <c r="D4188" s="66" t="e">
        <f>VLOOKUP(K4188,'TCon08 al 2019-02-26'!$A$1:$H$68,8,0)</f>
        <v>#N/A</v>
      </c>
      <c r="E4188" s="221">
        <f t="shared" si="290"/>
        <v>1900</v>
      </c>
      <c r="F4188" s="66">
        <f t="shared" si="287"/>
        <v>0</v>
      </c>
      <c r="G4188" s="10" t="str">
        <f t="shared" si="288"/>
        <v>19000</v>
      </c>
      <c r="H4188" s="227"/>
      <c r="I4188" s="227"/>
      <c r="J4188" s="228"/>
      <c r="K4188" s="227"/>
      <c r="L4188" s="227"/>
      <c r="M4188" s="227"/>
      <c r="N4188" s="581"/>
      <c r="O4188" s="227"/>
      <c r="P4188" s="581"/>
      <c r="Q4188" s="227"/>
      <c r="R4188" s="227"/>
      <c r="S4188" s="227"/>
      <c r="T4188" s="227"/>
      <c r="U4188" s="227"/>
      <c r="V4188" s="227"/>
      <c r="W4188" s="227"/>
      <c r="X4188" s="227"/>
      <c r="Y4188" s="227"/>
      <c r="Z4188" s="227"/>
      <c r="AA4188" s="227"/>
      <c r="AB4188" s="227"/>
      <c r="AC4188" s="227"/>
    </row>
    <row r="4189" spans="2:29">
      <c r="B4189" s="66" t="e">
        <f>LEFT(VLOOKUP(K4189,'TCon08 al 2019-02-26'!$A$1:$H$68,6,0),6)</f>
        <v>#N/A</v>
      </c>
      <c r="C4189" s="66" t="e">
        <f t="shared" si="289"/>
        <v>#N/A</v>
      </c>
      <c r="D4189" s="66" t="e">
        <f>VLOOKUP(K4189,'TCon08 al 2019-02-26'!$A$1:$H$68,8,0)</f>
        <v>#N/A</v>
      </c>
      <c r="E4189" s="221">
        <f t="shared" si="290"/>
        <v>1900</v>
      </c>
      <c r="F4189" s="66">
        <f t="shared" si="287"/>
        <v>0</v>
      </c>
      <c r="G4189" s="10" t="str">
        <f t="shared" si="288"/>
        <v>19000</v>
      </c>
      <c r="H4189" s="227"/>
      <c r="I4189" s="227"/>
      <c r="J4189" s="228"/>
      <c r="K4189" s="227"/>
      <c r="L4189" s="227"/>
      <c r="M4189" s="227"/>
      <c r="N4189" s="581"/>
      <c r="O4189" s="227"/>
      <c r="P4189" s="581"/>
      <c r="Q4189" s="227"/>
      <c r="R4189" s="227"/>
      <c r="S4189" s="227"/>
      <c r="T4189" s="227"/>
      <c r="U4189" s="227"/>
      <c r="V4189" s="227"/>
      <c r="W4189" s="227"/>
      <c r="X4189" s="227"/>
      <c r="Y4189" s="227"/>
      <c r="Z4189" s="227"/>
      <c r="AA4189" s="227"/>
      <c r="AB4189" s="227"/>
      <c r="AC4189" s="227"/>
    </row>
    <row r="4190" spans="2:29">
      <c r="B4190" s="66" t="e">
        <f>LEFT(VLOOKUP(K4190,'TCon08 al 2019-02-26'!$A$1:$H$68,6,0),6)</f>
        <v>#N/A</v>
      </c>
      <c r="C4190" s="66" t="e">
        <f t="shared" si="289"/>
        <v>#N/A</v>
      </c>
      <c r="D4190" s="66" t="e">
        <f>VLOOKUP(K4190,'TCon08 al 2019-02-26'!$A$1:$H$68,8,0)</f>
        <v>#N/A</v>
      </c>
      <c r="E4190" s="221">
        <f t="shared" si="290"/>
        <v>1900</v>
      </c>
      <c r="F4190" s="66">
        <f t="shared" si="287"/>
        <v>0</v>
      </c>
      <c r="G4190" s="10" t="str">
        <f t="shared" si="288"/>
        <v>19000</v>
      </c>
      <c r="H4190" s="227"/>
      <c r="I4190" s="227"/>
      <c r="J4190" s="228"/>
      <c r="K4190" s="227"/>
      <c r="L4190" s="227"/>
      <c r="M4190" s="227"/>
      <c r="N4190" s="581"/>
      <c r="O4190" s="227"/>
      <c r="P4190" s="581"/>
      <c r="Q4190" s="227"/>
      <c r="R4190" s="227"/>
      <c r="S4190" s="227"/>
      <c r="T4190" s="227"/>
      <c r="U4190" s="227"/>
      <c r="V4190" s="227"/>
      <c r="W4190" s="227"/>
      <c r="X4190" s="227"/>
      <c r="Y4190" s="227"/>
      <c r="Z4190" s="227"/>
      <c r="AA4190" s="227"/>
      <c r="AB4190" s="227"/>
      <c r="AC4190" s="227"/>
    </row>
    <row r="4191" spans="2:29">
      <c r="B4191" s="66" t="e">
        <f>LEFT(VLOOKUP(K4191,'TCon08 al 2019-02-26'!$A$1:$H$68,6,0),6)</f>
        <v>#N/A</v>
      </c>
      <c r="C4191" s="66" t="e">
        <f t="shared" si="289"/>
        <v>#N/A</v>
      </c>
      <c r="D4191" s="66" t="e">
        <f>VLOOKUP(K4191,'TCon08 al 2019-02-26'!$A$1:$H$68,8,0)</f>
        <v>#N/A</v>
      </c>
      <c r="E4191" s="221">
        <f t="shared" si="290"/>
        <v>1900</v>
      </c>
      <c r="F4191" s="66">
        <f t="shared" si="287"/>
        <v>0</v>
      </c>
      <c r="G4191" s="10" t="str">
        <f t="shared" si="288"/>
        <v>19000</v>
      </c>
      <c r="H4191" s="227"/>
      <c r="I4191" s="227"/>
      <c r="J4191" s="228"/>
      <c r="K4191" s="227"/>
      <c r="L4191" s="227"/>
      <c r="M4191" s="227"/>
      <c r="N4191" s="581"/>
      <c r="O4191" s="227"/>
      <c r="P4191" s="581"/>
      <c r="Q4191" s="227"/>
      <c r="R4191" s="227"/>
      <c r="S4191" s="227"/>
      <c r="T4191" s="227"/>
      <c r="U4191" s="227"/>
      <c r="V4191" s="227"/>
      <c r="W4191" s="227"/>
      <c r="X4191" s="227"/>
      <c r="Y4191" s="227"/>
      <c r="Z4191" s="227"/>
      <c r="AA4191" s="227"/>
      <c r="AB4191" s="227"/>
      <c r="AC4191" s="227"/>
    </row>
    <row r="4192" spans="2:29">
      <c r="B4192" s="66" t="e">
        <f>LEFT(VLOOKUP(K4192,'TCon08 al 2019-02-26'!$A$1:$H$68,6,0),6)</f>
        <v>#N/A</v>
      </c>
      <c r="C4192" s="66" t="e">
        <f t="shared" si="289"/>
        <v>#N/A</v>
      </c>
      <c r="D4192" s="66" t="e">
        <f>VLOOKUP(K4192,'TCon08 al 2019-02-26'!$A$1:$H$68,8,0)</f>
        <v>#N/A</v>
      </c>
      <c r="E4192" s="221">
        <f t="shared" si="290"/>
        <v>1900</v>
      </c>
      <c r="F4192" s="66">
        <f t="shared" si="287"/>
        <v>0</v>
      </c>
      <c r="G4192" s="10" t="str">
        <f t="shared" si="288"/>
        <v>19000</v>
      </c>
      <c r="H4192" s="227"/>
      <c r="I4192" s="227"/>
      <c r="J4192" s="228"/>
      <c r="K4192" s="227"/>
      <c r="L4192" s="227"/>
      <c r="M4192" s="227"/>
      <c r="N4192" s="581"/>
      <c r="O4192" s="227"/>
      <c r="P4192" s="581"/>
      <c r="Q4192" s="227"/>
      <c r="R4192" s="227"/>
      <c r="S4192" s="227"/>
      <c r="T4192" s="227"/>
      <c r="U4192" s="227"/>
      <c r="V4192" s="227"/>
      <c r="W4192" s="227"/>
      <c r="X4192" s="227"/>
      <c r="Y4192" s="227"/>
      <c r="Z4192" s="227"/>
      <c r="AA4192" s="227"/>
      <c r="AB4192" s="227"/>
      <c r="AC4192" s="227"/>
    </row>
    <row r="4193" spans="2:29">
      <c r="B4193" s="66" t="e">
        <f>LEFT(VLOOKUP(K4193,'TCon08 al 2019-02-26'!$A$1:$H$68,6,0),6)</f>
        <v>#N/A</v>
      </c>
      <c r="C4193" s="66" t="e">
        <f t="shared" si="289"/>
        <v>#N/A</v>
      </c>
      <c r="D4193" s="66" t="e">
        <f>VLOOKUP(K4193,'TCon08 al 2019-02-26'!$A$1:$H$68,8,0)</f>
        <v>#N/A</v>
      </c>
      <c r="E4193" s="221">
        <f t="shared" si="290"/>
        <v>1900</v>
      </c>
      <c r="F4193" s="66">
        <f t="shared" si="287"/>
        <v>0</v>
      </c>
      <c r="G4193" s="10" t="str">
        <f t="shared" si="288"/>
        <v>19000</v>
      </c>
      <c r="H4193" s="227"/>
      <c r="I4193" s="227"/>
      <c r="J4193" s="228"/>
      <c r="K4193" s="227"/>
      <c r="L4193" s="227"/>
      <c r="M4193" s="227"/>
      <c r="N4193" s="581"/>
      <c r="O4193" s="227"/>
      <c r="P4193" s="581"/>
      <c r="Q4193" s="227"/>
      <c r="R4193" s="227"/>
      <c r="S4193" s="227"/>
      <c r="T4193" s="227"/>
      <c r="U4193" s="227"/>
      <c r="V4193" s="227"/>
      <c r="W4193" s="227"/>
      <c r="X4193" s="227"/>
      <c r="Y4193" s="227"/>
      <c r="Z4193" s="227"/>
      <c r="AA4193" s="227"/>
      <c r="AB4193" s="227"/>
      <c r="AC4193" s="227"/>
    </row>
    <row r="4194" spans="2:29">
      <c r="B4194" s="66" t="e">
        <f>LEFT(VLOOKUP(K4194,'TCon08 al 2019-02-26'!$A$1:$H$68,6,0),6)</f>
        <v>#N/A</v>
      </c>
      <c r="C4194" s="66" t="e">
        <f t="shared" si="289"/>
        <v>#N/A</v>
      </c>
      <c r="D4194" s="66" t="e">
        <f>VLOOKUP(K4194,'TCon08 al 2019-02-26'!$A$1:$H$68,8,0)</f>
        <v>#N/A</v>
      </c>
      <c r="E4194" s="221">
        <f t="shared" si="290"/>
        <v>1900</v>
      </c>
      <c r="F4194" s="66">
        <f t="shared" si="287"/>
        <v>0</v>
      </c>
      <c r="G4194" s="10" t="str">
        <f t="shared" si="288"/>
        <v>19000</v>
      </c>
      <c r="H4194" s="227"/>
      <c r="I4194" s="227"/>
      <c r="J4194" s="228"/>
      <c r="K4194" s="227"/>
      <c r="L4194" s="227"/>
      <c r="M4194" s="227"/>
      <c r="N4194" s="581"/>
      <c r="O4194" s="227"/>
      <c r="P4194" s="581"/>
      <c r="Q4194" s="227"/>
      <c r="R4194" s="227"/>
      <c r="S4194" s="227"/>
      <c r="T4194" s="227"/>
      <c r="U4194" s="227"/>
      <c r="V4194" s="227"/>
      <c r="W4194" s="227"/>
      <c r="X4194" s="227"/>
      <c r="Y4194" s="227"/>
      <c r="Z4194" s="227"/>
      <c r="AA4194" s="227"/>
      <c r="AB4194" s="227"/>
      <c r="AC4194" s="227"/>
    </row>
    <row r="4195" spans="2:29">
      <c r="B4195" s="66" t="e">
        <f>LEFT(VLOOKUP(K4195,'TCon08 al 2019-02-26'!$A$1:$H$68,6,0),6)</f>
        <v>#N/A</v>
      </c>
      <c r="C4195" s="66" t="e">
        <f t="shared" si="289"/>
        <v>#N/A</v>
      </c>
      <c r="D4195" s="66" t="e">
        <f>VLOOKUP(K4195,'TCon08 al 2019-02-26'!$A$1:$H$68,8,0)</f>
        <v>#N/A</v>
      </c>
      <c r="E4195" s="221">
        <f t="shared" si="290"/>
        <v>1900</v>
      </c>
      <c r="F4195" s="66">
        <f t="shared" si="287"/>
        <v>0</v>
      </c>
      <c r="G4195" s="10" t="str">
        <f t="shared" si="288"/>
        <v>19000</v>
      </c>
      <c r="H4195" s="227"/>
      <c r="I4195" s="227"/>
      <c r="J4195" s="228"/>
      <c r="K4195" s="227"/>
      <c r="L4195" s="227"/>
      <c r="M4195" s="227"/>
      <c r="N4195" s="581"/>
      <c r="O4195" s="227"/>
      <c r="P4195" s="581"/>
      <c r="Q4195" s="227"/>
      <c r="R4195" s="227"/>
      <c r="S4195" s="227"/>
      <c r="T4195" s="227"/>
      <c r="U4195" s="227"/>
      <c r="V4195" s="227"/>
      <c r="W4195" s="227"/>
      <c r="X4195" s="227"/>
      <c r="Y4195" s="227"/>
      <c r="Z4195" s="227"/>
      <c r="AA4195" s="227"/>
      <c r="AB4195" s="227"/>
      <c r="AC4195" s="227"/>
    </row>
    <row r="4196" spans="2:29">
      <c r="B4196" s="66" t="e">
        <f>LEFT(VLOOKUP(K4196,'TCon08 al 2019-02-26'!$A$1:$H$68,6,0),6)</f>
        <v>#N/A</v>
      </c>
      <c r="C4196" s="66" t="e">
        <f t="shared" si="289"/>
        <v>#N/A</v>
      </c>
      <c r="D4196" s="66" t="e">
        <f>VLOOKUP(K4196,'TCon08 al 2019-02-26'!$A$1:$H$68,8,0)</f>
        <v>#N/A</v>
      </c>
      <c r="E4196" s="221">
        <f t="shared" si="290"/>
        <v>1900</v>
      </c>
      <c r="F4196" s="66">
        <f t="shared" si="287"/>
        <v>0</v>
      </c>
      <c r="G4196" s="10" t="str">
        <f t="shared" si="288"/>
        <v>19000</v>
      </c>
      <c r="H4196" s="227"/>
      <c r="I4196" s="227"/>
      <c r="J4196" s="228"/>
      <c r="K4196" s="227"/>
      <c r="L4196" s="227"/>
      <c r="M4196" s="227"/>
      <c r="N4196" s="581"/>
      <c r="O4196" s="227"/>
      <c r="P4196" s="581"/>
      <c r="Q4196" s="227"/>
      <c r="R4196" s="227"/>
      <c r="S4196" s="227"/>
      <c r="T4196" s="227"/>
      <c r="U4196" s="227"/>
      <c r="V4196" s="227"/>
      <c r="W4196" s="227"/>
      <c r="X4196" s="227"/>
      <c r="Y4196" s="227"/>
      <c r="Z4196" s="227"/>
      <c r="AA4196" s="227"/>
      <c r="AB4196" s="227"/>
      <c r="AC4196" s="227"/>
    </row>
    <row r="4197" spans="2:29">
      <c r="B4197" s="66" t="e">
        <f>LEFT(VLOOKUP(K4197,'TCon08 al 2019-02-26'!$A$1:$H$68,6,0),6)</f>
        <v>#N/A</v>
      </c>
      <c r="C4197" s="66" t="e">
        <f t="shared" si="289"/>
        <v>#N/A</v>
      </c>
      <c r="D4197" s="66" t="e">
        <f>VLOOKUP(K4197,'TCon08 al 2019-02-26'!$A$1:$H$68,8,0)</f>
        <v>#N/A</v>
      </c>
      <c r="E4197" s="221">
        <f t="shared" si="290"/>
        <v>1900</v>
      </c>
      <c r="F4197" s="66">
        <f t="shared" si="287"/>
        <v>0</v>
      </c>
      <c r="G4197" s="10" t="str">
        <f t="shared" si="288"/>
        <v>19000</v>
      </c>
      <c r="H4197" s="227"/>
      <c r="I4197" s="227"/>
      <c r="J4197" s="228"/>
      <c r="K4197" s="227"/>
      <c r="L4197" s="227"/>
      <c r="M4197" s="227"/>
      <c r="N4197" s="581"/>
      <c r="O4197" s="227"/>
      <c r="P4197" s="581"/>
      <c r="Q4197" s="227"/>
      <c r="R4197" s="227"/>
      <c r="S4197" s="227"/>
      <c r="T4197" s="227"/>
      <c r="U4197" s="227"/>
      <c r="V4197" s="227"/>
      <c r="W4197" s="227"/>
      <c r="X4197" s="227"/>
      <c r="Y4197" s="227"/>
      <c r="Z4197" s="227"/>
      <c r="AA4197" s="227"/>
      <c r="AB4197" s="227"/>
      <c r="AC4197" s="227"/>
    </row>
    <row r="4198" spans="2:29">
      <c r="B4198" s="66" t="e">
        <f>LEFT(VLOOKUP(K4198,'TCon08 al 2019-02-26'!$A$1:$H$68,6,0),6)</f>
        <v>#N/A</v>
      </c>
      <c r="C4198" s="66" t="e">
        <f t="shared" si="289"/>
        <v>#N/A</v>
      </c>
      <c r="D4198" s="66" t="e">
        <f>VLOOKUP(K4198,'TCon08 al 2019-02-26'!$A$1:$H$68,8,0)</f>
        <v>#N/A</v>
      </c>
      <c r="E4198" s="221">
        <f t="shared" si="290"/>
        <v>1900</v>
      </c>
      <c r="F4198" s="66">
        <f t="shared" si="287"/>
        <v>0</v>
      </c>
      <c r="G4198" s="10" t="str">
        <f t="shared" si="288"/>
        <v>19000</v>
      </c>
      <c r="H4198" s="227"/>
      <c r="I4198" s="227"/>
      <c r="J4198" s="228"/>
      <c r="K4198" s="227"/>
      <c r="L4198" s="227"/>
      <c r="M4198" s="227"/>
      <c r="N4198" s="581"/>
      <c r="O4198" s="227"/>
      <c r="P4198" s="581"/>
      <c r="Q4198" s="227"/>
      <c r="R4198" s="227"/>
      <c r="S4198" s="227"/>
      <c r="T4198" s="227"/>
      <c r="U4198" s="227"/>
      <c r="V4198" s="227"/>
      <c r="W4198" s="227"/>
      <c r="X4198" s="227"/>
      <c r="Y4198" s="227"/>
      <c r="Z4198" s="227"/>
      <c r="AA4198" s="227"/>
      <c r="AB4198" s="227"/>
      <c r="AC4198" s="227"/>
    </row>
    <row r="4199" spans="2:29">
      <c r="B4199" s="66" t="e">
        <f>LEFT(VLOOKUP(K4199,'TCon08 al 2019-02-26'!$A$1:$H$68,6,0),6)</f>
        <v>#N/A</v>
      </c>
      <c r="C4199" s="66" t="e">
        <f t="shared" si="289"/>
        <v>#N/A</v>
      </c>
      <c r="D4199" s="66" t="e">
        <f>VLOOKUP(K4199,'TCon08 al 2019-02-26'!$A$1:$H$68,8,0)</f>
        <v>#N/A</v>
      </c>
      <c r="E4199" s="221">
        <f t="shared" si="290"/>
        <v>1900</v>
      </c>
      <c r="F4199" s="66">
        <f t="shared" si="287"/>
        <v>0</v>
      </c>
      <c r="G4199" s="10" t="str">
        <f t="shared" si="288"/>
        <v>19000</v>
      </c>
      <c r="H4199" s="227"/>
      <c r="I4199" s="227"/>
      <c r="J4199" s="228"/>
      <c r="K4199" s="227"/>
      <c r="L4199" s="227"/>
      <c r="M4199" s="227"/>
      <c r="N4199" s="581"/>
      <c r="O4199" s="227"/>
      <c r="P4199" s="581"/>
      <c r="Q4199" s="227"/>
      <c r="R4199" s="227"/>
      <c r="S4199" s="227"/>
      <c r="T4199" s="227"/>
      <c r="U4199" s="227"/>
      <c r="V4199" s="227"/>
      <c r="W4199" s="227"/>
      <c r="X4199" s="227"/>
      <c r="Y4199" s="227"/>
      <c r="Z4199" s="227"/>
      <c r="AA4199" s="227"/>
      <c r="AB4199" s="227"/>
      <c r="AC4199" s="227"/>
    </row>
    <row r="4200" spans="2:29">
      <c r="B4200" s="66" t="e">
        <f>LEFT(VLOOKUP(K4200,'TCon08 al 2019-02-26'!$A$1:$H$68,6,0),6)</f>
        <v>#N/A</v>
      </c>
      <c r="C4200" s="66" t="e">
        <f t="shared" si="289"/>
        <v>#N/A</v>
      </c>
      <c r="D4200" s="66" t="e">
        <f>VLOOKUP(K4200,'TCon08 al 2019-02-26'!$A$1:$H$68,8,0)</f>
        <v>#N/A</v>
      </c>
      <c r="E4200" s="221">
        <f t="shared" si="290"/>
        <v>1900</v>
      </c>
      <c r="F4200" s="66">
        <f t="shared" si="287"/>
        <v>0</v>
      </c>
      <c r="G4200" s="10" t="str">
        <f t="shared" si="288"/>
        <v>19000</v>
      </c>
      <c r="H4200" s="227"/>
      <c r="I4200" s="227"/>
      <c r="J4200" s="228"/>
      <c r="K4200" s="227"/>
      <c r="L4200" s="227"/>
      <c r="M4200" s="227"/>
      <c r="N4200" s="581"/>
      <c r="O4200" s="227"/>
      <c r="P4200" s="581"/>
      <c r="Q4200" s="227"/>
      <c r="R4200" s="227"/>
      <c r="S4200" s="227"/>
      <c r="T4200" s="227"/>
      <c r="U4200" s="227"/>
      <c r="V4200" s="227"/>
      <c r="W4200" s="227"/>
      <c r="X4200" s="227"/>
      <c r="Y4200" s="227"/>
      <c r="Z4200" s="227"/>
      <c r="AA4200" s="227"/>
      <c r="AB4200" s="227"/>
      <c r="AC4200" s="227"/>
    </row>
    <row r="4201" spans="2:29">
      <c r="B4201" s="66" t="e">
        <f>LEFT(VLOOKUP(K4201,'TCon08 al 2019-02-26'!$A$1:$H$68,6,0),6)</f>
        <v>#N/A</v>
      </c>
      <c r="C4201" s="66" t="e">
        <f t="shared" si="289"/>
        <v>#N/A</v>
      </c>
      <c r="D4201" s="66" t="e">
        <f>VLOOKUP(K4201,'TCon08 al 2019-02-26'!$A$1:$H$68,8,0)</f>
        <v>#N/A</v>
      </c>
      <c r="E4201" s="221">
        <f t="shared" si="290"/>
        <v>1900</v>
      </c>
      <c r="F4201" s="66">
        <f t="shared" si="287"/>
        <v>0</v>
      </c>
      <c r="G4201" s="10" t="str">
        <f t="shared" si="288"/>
        <v>19000</v>
      </c>
      <c r="H4201" s="227"/>
      <c r="I4201" s="227"/>
      <c r="J4201" s="228"/>
      <c r="K4201" s="227"/>
      <c r="L4201" s="227"/>
      <c r="M4201" s="227"/>
      <c r="N4201" s="581"/>
      <c r="O4201" s="227"/>
      <c r="P4201" s="581"/>
      <c r="Q4201" s="227"/>
      <c r="R4201" s="227"/>
      <c r="S4201" s="227"/>
      <c r="T4201" s="227"/>
      <c r="U4201" s="227"/>
      <c r="V4201" s="227"/>
      <c r="W4201" s="227"/>
      <c r="X4201" s="227"/>
      <c r="Y4201" s="227"/>
      <c r="Z4201" s="227"/>
      <c r="AA4201" s="227"/>
      <c r="AB4201" s="227"/>
      <c r="AC4201" s="227"/>
    </row>
    <row r="4202" spans="2:29">
      <c r="B4202" s="66" t="e">
        <f>LEFT(VLOOKUP(K4202,'TCon08 al 2019-02-26'!$A$1:$H$68,6,0),6)</f>
        <v>#N/A</v>
      </c>
      <c r="C4202" s="66" t="e">
        <f t="shared" si="289"/>
        <v>#N/A</v>
      </c>
      <c r="D4202" s="66" t="e">
        <f>VLOOKUP(K4202,'TCon08 al 2019-02-26'!$A$1:$H$68,8,0)</f>
        <v>#N/A</v>
      </c>
      <c r="E4202" s="221">
        <f t="shared" si="290"/>
        <v>1900</v>
      </c>
      <c r="F4202" s="66">
        <f t="shared" si="287"/>
        <v>0</v>
      </c>
      <c r="G4202" s="10" t="str">
        <f t="shared" si="288"/>
        <v>19000</v>
      </c>
      <c r="H4202" s="227"/>
      <c r="I4202" s="227"/>
      <c r="J4202" s="228"/>
      <c r="K4202" s="227"/>
      <c r="L4202" s="227"/>
      <c r="M4202" s="227"/>
      <c r="N4202" s="581"/>
      <c r="O4202" s="227"/>
      <c r="P4202" s="581"/>
      <c r="Q4202" s="227"/>
      <c r="R4202" s="227"/>
      <c r="S4202" s="227"/>
      <c r="T4202" s="227"/>
      <c r="U4202" s="227"/>
      <c r="V4202" s="227"/>
      <c r="W4202" s="227"/>
      <c r="X4202" s="227"/>
      <c r="Y4202" s="227"/>
      <c r="Z4202" s="227"/>
      <c r="AA4202" s="227"/>
      <c r="AB4202" s="227"/>
      <c r="AC4202" s="227"/>
    </row>
    <row r="4203" spans="2:29">
      <c r="B4203" s="66" t="e">
        <f>LEFT(VLOOKUP(K4203,'TCon08 al 2019-02-26'!$A$1:$H$68,6,0),6)</f>
        <v>#N/A</v>
      </c>
      <c r="C4203" s="66" t="e">
        <f t="shared" si="289"/>
        <v>#N/A</v>
      </c>
      <c r="D4203" s="66" t="e">
        <f>VLOOKUP(K4203,'TCon08 al 2019-02-26'!$A$1:$H$68,8,0)</f>
        <v>#N/A</v>
      </c>
      <c r="E4203" s="221">
        <f t="shared" si="290"/>
        <v>1900</v>
      </c>
      <c r="F4203" s="66">
        <f t="shared" si="287"/>
        <v>0</v>
      </c>
      <c r="G4203" s="10" t="str">
        <f t="shared" si="288"/>
        <v>19000</v>
      </c>
      <c r="H4203" s="227"/>
      <c r="I4203" s="227"/>
      <c r="J4203" s="228"/>
      <c r="K4203" s="227"/>
      <c r="L4203" s="227"/>
      <c r="M4203" s="227"/>
      <c r="N4203" s="581"/>
      <c r="O4203" s="227"/>
      <c r="P4203" s="581"/>
      <c r="Q4203" s="227"/>
      <c r="R4203" s="227"/>
      <c r="S4203" s="227"/>
      <c r="T4203" s="227"/>
      <c r="U4203" s="227"/>
      <c r="V4203" s="227"/>
      <c r="W4203" s="227"/>
      <c r="X4203" s="227"/>
      <c r="Y4203" s="227"/>
      <c r="Z4203" s="227"/>
      <c r="AA4203" s="227"/>
      <c r="AB4203" s="227"/>
      <c r="AC4203" s="227"/>
    </row>
    <row r="4204" spans="2:29">
      <c r="B4204" s="66" t="e">
        <f>LEFT(VLOOKUP(K4204,'TCon08 al 2019-02-26'!$A$1:$H$68,6,0),6)</f>
        <v>#N/A</v>
      </c>
      <c r="C4204" s="66" t="e">
        <f t="shared" si="289"/>
        <v>#N/A</v>
      </c>
      <c r="D4204" s="66" t="e">
        <f>VLOOKUP(K4204,'TCon08 al 2019-02-26'!$A$1:$H$68,8,0)</f>
        <v>#N/A</v>
      </c>
      <c r="E4204" s="221">
        <f t="shared" si="290"/>
        <v>1900</v>
      </c>
      <c r="F4204" s="66">
        <f t="shared" si="287"/>
        <v>0</v>
      </c>
      <c r="G4204" s="10" t="str">
        <f t="shared" si="288"/>
        <v>19000</v>
      </c>
      <c r="H4204" s="227"/>
      <c r="I4204" s="227"/>
      <c r="J4204" s="228"/>
      <c r="K4204" s="227"/>
      <c r="L4204" s="227"/>
      <c r="M4204" s="227"/>
      <c r="N4204" s="581"/>
      <c r="O4204" s="227"/>
      <c r="P4204" s="581"/>
      <c r="Q4204" s="227"/>
      <c r="R4204" s="227"/>
      <c r="S4204" s="227"/>
      <c r="T4204" s="227"/>
      <c r="U4204" s="227"/>
      <c r="V4204" s="227"/>
      <c r="W4204" s="227"/>
      <c r="X4204" s="227"/>
      <c r="Y4204" s="227"/>
      <c r="Z4204" s="227"/>
      <c r="AA4204" s="227"/>
      <c r="AB4204" s="227"/>
      <c r="AC4204" s="227"/>
    </row>
    <row r="4205" spans="2:29">
      <c r="B4205" s="66" t="e">
        <f>LEFT(VLOOKUP(K4205,'TCon08 al 2019-02-26'!$A$1:$H$68,6,0),6)</f>
        <v>#N/A</v>
      </c>
      <c r="C4205" s="66" t="e">
        <f t="shared" si="289"/>
        <v>#N/A</v>
      </c>
      <c r="D4205" s="66" t="e">
        <f>VLOOKUP(K4205,'TCon08 al 2019-02-26'!$A$1:$H$68,8,0)</f>
        <v>#N/A</v>
      </c>
      <c r="E4205" s="221">
        <f t="shared" si="290"/>
        <v>1900</v>
      </c>
      <c r="F4205" s="66">
        <f t="shared" si="287"/>
        <v>0</v>
      </c>
      <c r="G4205" s="10" t="str">
        <f t="shared" si="288"/>
        <v>19000</v>
      </c>
      <c r="H4205" s="227"/>
      <c r="I4205" s="227"/>
      <c r="J4205" s="228"/>
      <c r="K4205" s="227"/>
      <c r="L4205" s="227"/>
      <c r="M4205" s="227"/>
      <c r="N4205" s="581"/>
      <c r="O4205" s="227"/>
      <c r="P4205" s="581"/>
      <c r="Q4205" s="227"/>
      <c r="R4205" s="227"/>
      <c r="S4205" s="227"/>
      <c r="T4205" s="227"/>
      <c r="U4205" s="227"/>
      <c r="V4205" s="227"/>
      <c r="W4205" s="227"/>
      <c r="X4205" s="227"/>
      <c r="Y4205" s="227"/>
      <c r="Z4205" s="227"/>
      <c r="AA4205" s="227"/>
      <c r="AB4205" s="227"/>
      <c r="AC4205" s="227"/>
    </row>
    <row r="4206" spans="2:29">
      <c r="B4206" s="66" t="e">
        <f>LEFT(VLOOKUP(K4206,'TCon08 al 2019-02-26'!$A$1:$H$68,6,0),6)</f>
        <v>#N/A</v>
      </c>
      <c r="C4206" s="66" t="e">
        <f t="shared" si="289"/>
        <v>#N/A</v>
      </c>
      <c r="D4206" s="66" t="e">
        <f>VLOOKUP(K4206,'TCon08 al 2019-02-26'!$A$1:$H$68,8,0)</f>
        <v>#N/A</v>
      </c>
      <c r="E4206" s="221">
        <f t="shared" si="290"/>
        <v>1900</v>
      </c>
      <c r="F4206" s="66">
        <f t="shared" si="287"/>
        <v>0</v>
      </c>
      <c r="G4206" s="10" t="str">
        <f t="shared" si="288"/>
        <v>19000</v>
      </c>
      <c r="H4206" s="227"/>
      <c r="I4206" s="227"/>
      <c r="J4206" s="228"/>
      <c r="K4206" s="227"/>
      <c r="L4206" s="227"/>
      <c r="M4206" s="227"/>
      <c r="N4206" s="581"/>
      <c r="O4206" s="227"/>
      <c r="P4206" s="581"/>
      <c r="Q4206" s="227"/>
      <c r="R4206" s="227"/>
      <c r="S4206" s="227"/>
      <c r="T4206" s="227"/>
      <c r="U4206" s="227"/>
      <c r="V4206" s="227"/>
      <c r="W4206" s="227"/>
      <c r="X4206" s="227"/>
      <c r="Y4206" s="227"/>
      <c r="Z4206" s="227"/>
      <c r="AA4206" s="227"/>
      <c r="AB4206" s="227"/>
      <c r="AC4206" s="227"/>
    </row>
    <row r="4207" spans="2:29">
      <c r="B4207" s="66" t="e">
        <f>LEFT(VLOOKUP(K4207,'TCon08 al 2019-02-26'!$A$1:$H$68,6,0),6)</f>
        <v>#N/A</v>
      </c>
      <c r="C4207" s="66" t="e">
        <f t="shared" si="289"/>
        <v>#N/A</v>
      </c>
      <c r="D4207" s="66" t="e">
        <f>VLOOKUP(K4207,'TCon08 al 2019-02-26'!$A$1:$H$68,8,0)</f>
        <v>#N/A</v>
      </c>
      <c r="E4207" s="221">
        <f t="shared" si="290"/>
        <v>1900</v>
      </c>
      <c r="F4207" s="66">
        <f t="shared" si="287"/>
        <v>0</v>
      </c>
      <c r="G4207" s="10" t="str">
        <f t="shared" si="288"/>
        <v>19000</v>
      </c>
      <c r="H4207" s="227"/>
      <c r="I4207" s="227"/>
      <c r="J4207" s="228"/>
      <c r="K4207" s="227"/>
      <c r="L4207" s="227"/>
      <c r="M4207" s="227"/>
      <c r="N4207" s="581"/>
      <c r="O4207" s="227"/>
      <c r="P4207" s="581"/>
      <c r="Q4207" s="227"/>
      <c r="R4207" s="227"/>
      <c r="S4207" s="227"/>
      <c r="T4207" s="227"/>
      <c r="U4207" s="227"/>
      <c r="V4207" s="227"/>
      <c r="W4207" s="227"/>
      <c r="X4207" s="227"/>
      <c r="Y4207" s="227"/>
      <c r="Z4207" s="227"/>
      <c r="AA4207" s="227"/>
      <c r="AB4207" s="227"/>
      <c r="AC4207" s="227"/>
    </row>
    <row r="4208" spans="2:29">
      <c r="B4208" s="66" t="e">
        <f>LEFT(VLOOKUP(K4208,'TCon08 al 2019-02-26'!$A$1:$H$68,6,0),6)</f>
        <v>#N/A</v>
      </c>
      <c r="C4208" s="66" t="e">
        <f t="shared" si="289"/>
        <v>#N/A</v>
      </c>
      <c r="D4208" s="66" t="e">
        <f>VLOOKUP(K4208,'TCon08 al 2019-02-26'!$A$1:$H$68,8,0)</f>
        <v>#N/A</v>
      </c>
      <c r="E4208" s="221">
        <f t="shared" si="290"/>
        <v>1900</v>
      </c>
      <c r="F4208" s="66">
        <f t="shared" si="287"/>
        <v>0</v>
      </c>
      <c r="G4208" s="10" t="str">
        <f t="shared" si="288"/>
        <v>19000</v>
      </c>
      <c r="H4208" s="227"/>
      <c r="I4208" s="227"/>
      <c r="J4208" s="228"/>
      <c r="K4208" s="227"/>
      <c r="L4208" s="227"/>
      <c r="M4208" s="227"/>
      <c r="N4208" s="581"/>
      <c r="O4208" s="227"/>
      <c r="P4208" s="581"/>
      <c r="Q4208" s="227"/>
      <c r="R4208" s="227"/>
      <c r="S4208" s="227"/>
      <c r="T4208" s="227"/>
      <c r="U4208" s="227"/>
      <c r="V4208" s="227"/>
      <c r="W4208" s="227"/>
      <c r="X4208" s="227"/>
      <c r="Y4208" s="227"/>
      <c r="Z4208" s="227"/>
      <c r="AA4208" s="227"/>
      <c r="AB4208" s="227"/>
      <c r="AC4208" s="227"/>
    </row>
    <row r="4209" spans="2:29">
      <c r="B4209" s="66" t="e">
        <f>LEFT(VLOOKUP(K4209,'TCon08 al 2019-02-26'!$A$1:$H$68,6,0),6)</f>
        <v>#N/A</v>
      </c>
      <c r="C4209" s="66" t="e">
        <f t="shared" si="289"/>
        <v>#N/A</v>
      </c>
      <c r="D4209" s="66" t="e">
        <f>VLOOKUP(K4209,'TCon08 al 2019-02-26'!$A$1:$H$68,8,0)</f>
        <v>#N/A</v>
      </c>
      <c r="E4209" s="221">
        <f t="shared" si="290"/>
        <v>1900</v>
      </c>
      <c r="F4209" s="66">
        <f t="shared" si="287"/>
        <v>0</v>
      </c>
      <c r="G4209" s="10" t="str">
        <f t="shared" si="288"/>
        <v>19000</v>
      </c>
      <c r="H4209" s="227"/>
      <c r="I4209" s="227"/>
      <c r="J4209" s="228"/>
      <c r="K4209" s="227"/>
      <c r="L4209" s="227"/>
      <c r="M4209" s="227"/>
      <c r="N4209" s="581"/>
      <c r="O4209" s="227"/>
      <c r="P4209" s="581"/>
      <c r="Q4209" s="227"/>
      <c r="R4209" s="227"/>
      <c r="S4209" s="227"/>
      <c r="T4209" s="227"/>
      <c r="U4209" s="227"/>
      <c r="V4209" s="227"/>
      <c r="W4209" s="227"/>
      <c r="X4209" s="227"/>
      <c r="Y4209" s="227"/>
      <c r="Z4209" s="227"/>
      <c r="AA4209" s="227"/>
      <c r="AB4209" s="227"/>
      <c r="AC4209" s="227"/>
    </row>
    <row r="4210" spans="2:29">
      <c r="B4210" s="66" t="e">
        <f>LEFT(VLOOKUP(K4210,'TCon08 al 2019-02-26'!$A$1:$H$68,6,0),6)</f>
        <v>#N/A</v>
      </c>
      <c r="C4210" s="66" t="e">
        <f t="shared" si="289"/>
        <v>#N/A</v>
      </c>
      <c r="D4210" s="66" t="e">
        <f>VLOOKUP(K4210,'TCon08 al 2019-02-26'!$A$1:$H$68,8,0)</f>
        <v>#N/A</v>
      </c>
      <c r="E4210" s="221">
        <f t="shared" si="290"/>
        <v>1900</v>
      </c>
      <c r="F4210" s="66">
        <f t="shared" si="287"/>
        <v>0</v>
      </c>
      <c r="G4210" s="10" t="str">
        <f t="shared" si="288"/>
        <v>19000</v>
      </c>
      <c r="H4210" s="227"/>
      <c r="I4210" s="227"/>
      <c r="J4210" s="228"/>
      <c r="K4210" s="227"/>
      <c r="L4210" s="227"/>
      <c r="M4210" s="227"/>
      <c r="N4210" s="581"/>
      <c r="O4210" s="227"/>
      <c r="P4210" s="581"/>
      <c r="Q4210" s="227"/>
      <c r="R4210" s="227"/>
      <c r="S4210" s="227"/>
      <c r="T4210" s="227"/>
      <c r="U4210" s="227"/>
      <c r="V4210" s="227"/>
      <c r="W4210" s="227"/>
      <c r="X4210" s="227"/>
      <c r="Y4210" s="227"/>
      <c r="Z4210" s="227"/>
      <c r="AA4210" s="227"/>
      <c r="AB4210" s="227"/>
      <c r="AC4210" s="227"/>
    </row>
    <row r="4211" spans="2:29">
      <c r="B4211" s="66" t="e">
        <f>LEFT(VLOOKUP(K4211,'TCon08 al 2019-02-26'!$A$1:$H$68,6,0),6)</f>
        <v>#N/A</v>
      </c>
      <c r="C4211" s="66" t="e">
        <f t="shared" si="289"/>
        <v>#N/A</v>
      </c>
      <c r="D4211" s="66" t="e">
        <f>VLOOKUP(K4211,'TCon08 al 2019-02-26'!$A$1:$H$68,8,0)</f>
        <v>#N/A</v>
      </c>
      <c r="E4211" s="221">
        <f t="shared" si="290"/>
        <v>1900</v>
      </c>
      <c r="F4211" s="66">
        <f t="shared" si="287"/>
        <v>0</v>
      </c>
      <c r="G4211" s="10" t="str">
        <f t="shared" si="288"/>
        <v>19000</v>
      </c>
      <c r="H4211" s="227"/>
      <c r="I4211" s="227"/>
      <c r="J4211" s="228"/>
      <c r="K4211" s="227"/>
      <c r="L4211" s="227"/>
      <c r="M4211" s="227"/>
      <c r="N4211" s="581"/>
      <c r="O4211" s="227"/>
      <c r="P4211" s="581"/>
      <c r="Q4211" s="227"/>
      <c r="R4211" s="227"/>
      <c r="S4211" s="227"/>
      <c r="T4211" s="227"/>
      <c r="U4211" s="227"/>
      <c r="V4211" s="227"/>
      <c r="W4211" s="227"/>
      <c r="X4211" s="227"/>
      <c r="Y4211" s="227"/>
      <c r="Z4211" s="227"/>
      <c r="AA4211" s="227"/>
      <c r="AB4211" s="227"/>
      <c r="AC4211" s="227"/>
    </row>
    <row r="4212" spans="2:29">
      <c r="B4212" s="66" t="e">
        <f>LEFT(VLOOKUP(K4212,'TCon08 al 2019-02-26'!$A$1:$H$68,6,0),6)</f>
        <v>#N/A</v>
      </c>
      <c r="C4212" s="66" t="e">
        <f t="shared" si="289"/>
        <v>#N/A</v>
      </c>
      <c r="D4212" s="66" t="e">
        <f>VLOOKUP(K4212,'TCon08 al 2019-02-26'!$A$1:$H$68,8,0)</f>
        <v>#N/A</v>
      </c>
      <c r="E4212" s="221">
        <f t="shared" si="290"/>
        <v>1900</v>
      </c>
      <c r="F4212" s="66">
        <f t="shared" si="287"/>
        <v>0</v>
      </c>
      <c r="G4212" s="10" t="str">
        <f t="shared" si="288"/>
        <v>19000</v>
      </c>
      <c r="H4212" s="227"/>
      <c r="I4212" s="227"/>
      <c r="J4212" s="228"/>
      <c r="K4212" s="227"/>
      <c r="L4212" s="227"/>
      <c r="M4212" s="227"/>
      <c r="N4212" s="581"/>
      <c r="O4212" s="227"/>
      <c r="P4212" s="581"/>
      <c r="Q4212" s="227"/>
      <c r="R4212" s="227"/>
      <c r="S4212" s="227"/>
      <c r="T4212" s="227"/>
      <c r="U4212" s="227"/>
      <c r="V4212" s="227"/>
      <c r="W4212" s="227"/>
      <c r="X4212" s="227"/>
      <c r="Y4212" s="227"/>
      <c r="Z4212" s="227"/>
      <c r="AA4212" s="227"/>
      <c r="AB4212" s="227"/>
      <c r="AC4212" s="227"/>
    </row>
    <row r="4213" spans="2:29">
      <c r="B4213" s="66" t="e">
        <f>LEFT(VLOOKUP(K4213,'TCon08 al 2019-02-26'!$A$1:$H$68,6,0),6)</f>
        <v>#N/A</v>
      </c>
      <c r="C4213" s="66" t="e">
        <f t="shared" si="289"/>
        <v>#N/A</v>
      </c>
      <c r="D4213" s="66" t="e">
        <f>VLOOKUP(K4213,'TCon08 al 2019-02-26'!$A$1:$H$68,8,0)</f>
        <v>#N/A</v>
      </c>
      <c r="E4213" s="221">
        <f t="shared" si="290"/>
        <v>1900</v>
      </c>
      <c r="F4213" s="66">
        <f t="shared" si="287"/>
        <v>0</v>
      </c>
      <c r="G4213" s="10" t="str">
        <f t="shared" si="288"/>
        <v>19000</v>
      </c>
      <c r="H4213" s="227"/>
      <c r="I4213" s="227"/>
      <c r="J4213" s="228"/>
      <c r="K4213" s="227"/>
      <c r="L4213" s="227"/>
      <c r="M4213" s="227"/>
      <c r="N4213" s="581"/>
      <c r="O4213" s="227"/>
      <c r="P4213" s="581"/>
      <c r="Q4213" s="227"/>
      <c r="R4213" s="227"/>
      <c r="S4213" s="227"/>
      <c r="T4213" s="227"/>
      <c r="U4213" s="227"/>
      <c r="V4213" s="227"/>
      <c r="W4213" s="227"/>
      <c r="X4213" s="227"/>
      <c r="Y4213" s="227"/>
      <c r="Z4213" s="227"/>
      <c r="AA4213" s="227"/>
      <c r="AB4213" s="227"/>
      <c r="AC4213" s="227"/>
    </row>
    <row r="4214" spans="2:29">
      <c r="B4214" s="66" t="e">
        <f>LEFT(VLOOKUP(K4214,'TCon08 al 2019-02-26'!$A$1:$H$68,6,0),6)</f>
        <v>#N/A</v>
      </c>
      <c r="C4214" s="66" t="e">
        <f t="shared" si="289"/>
        <v>#N/A</v>
      </c>
      <c r="D4214" s="66" t="e">
        <f>VLOOKUP(K4214,'TCon08 al 2019-02-26'!$A$1:$H$68,8,0)</f>
        <v>#N/A</v>
      </c>
      <c r="E4214" s="221">
        <f t="shared" si="290"/>
        <v>1900</v>
      </c>
      <c r="F4214" s="66">
        <f t="shared" si="287"/>
        <v>0</v>
      </c>
      <c r="G4214" s="10" t="str">
        <f t="shared" si="288"/>
        <v>19000</v>
      </c>
      <c r="H4214" s="227"/>
      <c r="I4214" s="227"/>
      <c r="J4214" s="228"/>
      <c r="K4214" s="227"/>
      <c r="L4214" s="227"/>
      <c r="M4214" s="227"/>
      <c r="N4214" s="581"/>
      <c r="O4214" s="227"/>
      <c r="P4214" s="581"/>
      <c r="Q4214" s="227"/>
      <c r="R4214" s="227"/>
      <c r="S4214" s="227"/>
      <c r="T4214" s="227"/>
      <c r="U4214" s="227"/>
      <c r="V4214" s="227"/>
      <c r="W4214" s="227"/>
      <c r="X4214" s="227"/>
      <c r="Y4214" s="227"/>
      <c r="Z4214" s="227"/>
      <c r="AA4214" s="227"/>
      <c r="AB4214" s="227"/>
      <c r="AC4214" s="227"/>
    </row>
    <row r="4215" spans="2:29">
      <c r="B4215" s="66" t="e">
        <f>LEFT(VLOOKUP(K4215,'TCon08 al 2019-02-26'!$A$1:$H$68,6,0),6)</f>
        <v>#N/A</v>
      </c>
      <c r="C4215" s="66" t="e">
        <f t="shared" si="289"/>
        <v>#N/A</v>
      </c>
      <c r="D4215" s="66" t="e">
        <f>VLOOKUP(K4215,'TCon08 al 2019-02-26'!$A$1:$H$68,8,0)</f>
        <v>#N/A</v>
      </c>
      <c r="E4215" s="221">
        <f t="shared" si="290"/>
        <v>1900</v>
      </c>
      <c r="F4215" s="66">
        <f t="shared" si="287"/>
        <v>0</v>
      </c>
      <c r="G4215" s="10" t="str">
        <f t="shared" si="288"/>
        <v>19000</v>
      </c>
      <c r="H4215" s="227"/>
      <c r="I4215" s="227"/>
      <c r="J4215" s="228"/>
      <c r="K4215" s="227"/>
      <c r="L4215" s="227"/>
      <c r="M4215" s="227"/>
      <c r="N4215" s="581"/>
      <c r="O4215" s="227"/>
      <c r="P4215" s="581"/>
      <c r="Q4215" s="227"/>
      <c r="R4215" s="227"/>
      <c r="S4215" s="227"/>
      <c r="T4215" s="227"/>
      <c r="U4215" s="227"/>
      <c r="V4215" s="227"/>
      <c r="W4215" s="227"/>
      <c r="X4215" s="227"/>
      <c r="Y4215" s="227"/>
      <c r="Z4215" s="227"/>
      <c r="AA4215" s="227"/>
      <c r="AB4215" s="227"/>
      <c r="AC4215" s="227"/>
    </row>
    <row r="4216" spans="2:29">
      <c r="B4216" s="66" t="e">
        <f>LEFT(VLOOKUP(K4216,'TCon08 al 2019-02-26'!$A$1:$H$68,6,0),6)</f>
        <v>#N/A</v>
      </c>
      <c r="C4216" s="66" t="e">
        <f t="shared" si="289"/>
        <v>#N/A</v>
      </c>
      <c r="D4216" s="66" t="e">
        <f>VLOOKUP(K4216,'TCon08 al 2019-02-26'!$A$1:$H$68,8,0)</f>
        <v>#N/A</v>
      </c>
      <c r="E4216" s="221">
        <f t="shared" si="290"/>
        <v>1900</v>
      </c>
      <c r="F4216" s="66">
        <f t="shared" si="287"/>
        <v>0</v>
      </c>
      <c r="G4216" s="10" t="str">
        <f t="shared" si="288"/>
        <v>19000</v>
      </c>
      <c r="H4216" s="227"/>
      <c r="I4216" s="227"/>
      <c r="J4216" s="228"/>
      <c r="K4216" s="227"/>
      <c r="L4216" s="227"/>
      <c r="M4216" s="227"/>
      <c r="N4216" s="581"/>
      <c r="O4216" s="227"/>
      <c r="P4216" s="581"/>
      <c r="Q4216" s="227"/>
      <c r="R4216" s="227"/>
      <c r="S4216" s="227"/>
      <c r="T4216" s="227"/>
      <c r="U4216" s="227"/>
      <c r="V4216" s="227"/>
      <c r="W4216" s="227"/>
      <c r="X4216" s="227"/>
      <c r="Y4216" s="227"/>
      <c r="Z4216" s="227"/>
      <c r="AA4216" s="227"/>
      <c r="AB4216" s="227"/>
      <c r="AC4216" s="227"/>
    </row>
    <row r="4217" spans="2:29">
      <c r="B4217" s="66" t="e">
        <f>LEFT(VLOOKUP(K4217,'TCon08 al 2019-02-26'!$A$1:$H$68,6,0),6)</f>
        <v>#N/A</v>
      </c>
      <c r="C4217" s="66" t="e">
        <f t="shared" si="289"/>
        <v>#N/A</v>
      </c>
      <c r="D4217" s="66" t="e">
        <f>VLOOKUP(K4217,'TCon08 al 2019-02-26'!$A$1:$H$68,8,0)</f>
        <v>#N/A</v>
      </c>
      <c r="E4217" s="221">
        <f t="shared" si="290"/>
        <v>1900</v>
      </c>
      <c r="F4217" s="66">
        <f t="shared" si="287"/>
        <v>0</v>
      </c>
      <c r="G4217" s="10" t="str">
        <f t="shared" si="288"/>
        <v>19000</v>
      </c>
      <c r="H4217" s="227"/>
      <c r="I4217" s="227"/>
      <c r="J4217" s="228"/>
      <c r="K4217" s="227"/>
      <c r="L4217" s="227"/>
      <c r="M4217" s="227"/>
      <c r="N4217" s="581"/>
      <c r="O4217" s="227"/>
      <c r="P4217" s="581"/>
      <c r="Q4217" s="227"/>
      <c r="R4217" s="227"/>
      <c r="S4217" s="227"/>
      <c r="T4217" s="227"/>
      <c r="U4217" s="227"/>
      <c r="V4217" s="227"/>
      <c r="W4217" s="227"/>
      <c r="X4217" s="227"/>
      <c r="Y4217" s="227"/>
      <c r="Z4217" s="227"/>
      <c r="AA4217" s="227"/>
      <c r="AB4217" s="227"/>
      <c r="AC4217" s="227"/>
    </row>
    <row r="4218" spans="2:29">
      <c r="B4218" s="66" t="e">
        <f>LEFT(VLOOKUP(K4218,'TCon08 al 2019-02-26'!$A$1:$H$68,6,0),6)</f>
        <v>#N/A</v>
      </c>
      <c r="C4218" s="66" t="e">
        <f t="shared" si="289"/>
        <v>#N/A</v>
      </c>
      <c r="D4218" s="66" t="e">
        <f>VLOOKUP(K4218,'TCon08 al 2019-02-26'!$A$1:$H$68,8,0)</f>
        <v>#N/A</v>
      </c>
      <c r="E4218" s="221">
        <f t="shared" si="290"/>
        <v>1900</v>
      </c>
      <c r="F4218" s="66">
        <f t="shared" si="287"/>
        <v>0</v>
      </c>
      <c r="G4218" s="10" t="str">
        <f t="shared" si="288"/>
        <v>19000</v>
      </c>
      <c r="H4218" s="227"/>
      <c r="I4218" s="227"/>
      <c r="J4218" s="228"/>
      <c r="K4218" s="227"/>
      <c r="L4218" s="227"/>
      <c r="M4218" s="227"/>
      <c r="N4218" s="581"/>
      <c r="O4218" s="227"/>
      <c r="P4218" s="581"/>
      <c r="Q4218" s="227"/>
      <c r="R4218" s="227"/>
      <c r="S4218" s="227"/>
      <c r="T4218" s="227"/>
      <c r="U4218" s="227"/>
      <c r="V4218" s="227"/>
      <c r="W4218" s="227"/>
      <c r="X4218" s="227"/>
      <c r="Y4218" s="227"/>
      <c r="Z4218" s="227"/>
      <c r="AA4218" s="227"/>
      <c r="AB4218" s="227"/>
      <c r="AC4218" s="227"/>
    </row>
    <row r="4219" spans="2:29">
      <c r="B4219" s="66" t="e">
        <f>LEFT(VLOOKUP(K4219,'TCon08 al 2019-02-26'!$A$1:$H$68,6,0),6)</f>
        <v>#N/A</v>
      </c>
      <c r="C4219" s="66" t="e">
        <f t="shared" si="289"/>
        <v>#N/A</v>
      </c>
      <c r="D4219" s="66" t="e">
        <f>VLOOKUP(K4219,'TCon08 al 2019-02-26'!$A$1:$H$68,8,0)</f>
        <v>#N/A</v>
      </c>
      <c r="E4219" s="221">
        <f t="shared" si="290"/>
        <v>1900</v>
      </c>
      <c r="F4219" s="66">
        <f t="shared" si="287"/>
        <v>0</v>
      </c>
      <c r="G4219" s="10" t="str">
        <f t="shared" si="288"/>
        <v>19000</v>
      </c>
      <c r="H4219" s="227"/>
      <c r="I4219" s="227"/>
      <c r="J4219" s="228"/>
      <c r="K4219" s="227"/>
      <c r="L4219" s="227"/>
      <c r="M4219" s="227"/>
      <c r="N4219" s="581"/>
      <c r="O4219" s="227"/>
      <c r="P4219" s="581"/>
      <c r="Q4219" s="227"/>
      <c r="R4219" s="227"/>
      <c r="S4219" s="227"/>
      <c r="T4219" s="227"/>
      <c r="U4219" s="227"/>
      <c r="V4219" s="227"/>
      <c r="W4219" s="227"/>
      <c r="X4219" s="227"/>
      <c r="Y4219" s="227"/>
      <c r="Z4219" s="227"/>
      <c r="AA4219" s="227"/>
      <c r="AB4219" s="227"/>
      <c r="AC4219" s="227"/>
    </row>
    <row r="4220" spans="2:29">
      <c r="B4220" s="66" t="e">
        <f>LEFT(VLOOKUP(K4220,'TCon08 al 2019-02-26'!$A$1:$H$68,6,0),6)</f>
        <v>#N/A</v>
      </c>
      <c r="C4220" s="66" t="e">
        <f t="shared" si="289"/>
        <v>#N/A</v>
      </c>
      <c r="D4220" s="66" t="e">
        <f>VLOOKUP(K4220,'TCon08 al 2019-02-26'!$A$1:$H$68,8,0)</f>
        <v>#N/A</v>
      </c>
      <c r="E4220" s="221">
        <f t="shared" si="290"/>
        <v>1900</v>
      </c>
      <c r="F4220" s="66">
        <f t="shared" si="287"/>
        <v>0</v>
      </c>
      <c r="G4220" s="10" t="str">
        <f t="shared" si="288"/>
        <v>19000</v>
      </c>
      <c r="H4220" s="227"/>
      <c r="I4220" s="227"/>
      <c r="J4220" s="228"/>
      <c r="K4220" s="227"/>
      <c r="L4220" s="227"/>
      <c r="M4220" s="227"/>
      <c r="N4220" s="581"/>
      <c r="O4220" s="227"/>
      <c r="P4220" s="581"/>
      <c r="Q4220" s="227"/>
      <c r="R4220" s="227"/>
      <c r="S4220" s="227"/>
      <c r="T4220" s="227"/>
      <c r="U4220" s="227"/>
      <c r="V4220" s="227"/>
      <c r="W4220" s="227"/>
      <c r="X4220" s="227"/>
      <c r="Y4220" s="227"/>
      <c r="Z4220" s="227"/>
      <c r="AA4220" s="227"/>
      <c r="AB4220" s="227"/>
      <c r="AC4220" s="227"/>
    </row>
    <row r="4221" spans="2:29">
      <c r="B4221" s="66" t="e">
        <f>LEFT(VLOOKUP(K4221,'TCon08 al 2019-02-26'!$A$1:$H$68,6,0),6)</f>
        <v>#N/A</v>
      </c>
      <c r="C4221" s="66" t="e">
        <f t="shared" si="289"/>
        <v>#N/A</v>
      </c>
      <c r="D4221" s="66" t="e">
        <f>VLOOKUP(K4221,'TCon08 al 2019-02-26'!$A$1:$H$68,8,0)</f>
        <v>#N/A</v>
      </c>
      <c r="E4221" s="221">
        <f t="shared" si="290"/>
        <v>1900</v>
      </c>
      <c r="F4221" s="66">
        <f t="shared" si="287"/>
        <v>0</v>
      </c>
      <c r="G4221" s="10" t="str">
        <f t="shared" si="288"/>
        <v>19000</v>
      </c>
      <c r="H4221" s="227"/>
      <c r="I4221" s="227"/>
      <c r="J4221" s="228"/>
      <c r="K4221" s="227"/>
      <c r="L4221" s="227"/>
      <c r="M4221" s="227"/>
      <c r="N4221" s="581"/>
      <c r="O4221" s="227"/>
      <c r="P4221" s="581"/>
      <c r="Q4221" s="227"/>
      <c r="R4221" s="227"/>
      <c r="S4221" s="227"/>
      <c r="T4221" s="227"/>
      <c r="U4221" s="227"/>
      <c r="V4221" s="227"/>
      <c r="W4221" s="227"/>
      <c r="X4221" s="227"/>
      <c r="Y4221" s="227"/>
      <c r="Z4221" s="227"/>
      <c r="AA4221" s="227"/>
      <c r="AB4221" s="227"/>
      <c r="AC4221" s="227"/>
    </row>
    <row r="4222" spans="2:29">
      <c r="B4222" s="66" t="e">
        <f>LEFT(VLOOKUP(K4222,'TCon08 al 2019-02-26'!$A$1:$H$68,6,0),6)</f>
        <v>#N/A</v>
      </c>
      <c r="C4222" s="66" t="e">
        <f t="shared" si="289"/>
        <v>#N/A</v>
      </c>
      <c r="D4222" s="66" t="e">
        <f>VLOOKUP(K4222,'TCon08 al 2019-02-26'!$A$1:$H$68,8,0)</f>
        <v>#N/A</v>
      </c>
      <c r="E4222" s="221">
        <f t="shared" si="290"/>
        <v>1900</v>
      </c>
      <c r="F4222" s="66">
        <f t="shared" si="287"/>
        <v>0</v>
      </c>
      <c r="G4222" s="10" t="str">
        <f t="shared" si="288"/>
        <v>19000</v>
      </c>
      <c r="H4222" s="227"/>
      <c r="I4222" s="227"/>
      <c r="J4222" s="228"/>
      <c r="K4222" s="227"/>
      <c r="L4222" s="227"/>
      <c r="M4222" s="227"/>
      <c r="N4222" s="581"/>
      <c r="O4222" s="227"/>
      <c r="P4222" s="581"/>
      <c r="Q4222" s="227"/>
      <c r="R4222" s="227"/>
      <c r="S4222" s="227"/>
      <c r="T4222" s="227"/>
      <c r="U4222" s="227"/>
      <c r="V4222" s="227"/>
      <c r="W4222" s="227"/>
      <c r="X4222" s="227"/>
      <c r="Y4222" s="227"/>
      <c r="Z4222" s="227"/>
      <c r="AA4222" s="227"/>
      <c r="AB4222" s="227"/>
      <c r="AC4222" s="227"/>
    </row>
    <row r="4223" spans="2:29">
      <c r="B4223" s="66" t="e">
        <f>LEFT(VLOOKUP(K4223,'TCon08 al 2019-02-26'!$A$1:$H$68,6,0),6)</f>
        <v>#N/A</v>
      </c>
      <c r="C4223" s="66" t="e">
        <f t="shared" si="289"/>
        <v>#N/A</v>
      </c>
      <c r="D4223" s="66" t="e">
        <f>VLOOKUP(K4223,'TCon08 al 2019-02-26'!$A$1:$H$68,8,0)</f>
        <v>#N/A</v>
      </c>
      <c r="E4223" s="221">
        <f t="shared" si="290"/>
        <v>1900</v>
      </c>
      <c r="F4223" s="66">
        <f t="shared" si="287"/>
        <v>0</v>
      </c>
      <c r="G4223" s="10" t="str">
        <f t="shared" si="288"/>
        <v>19000</v>
      </c>
      <c r="H4223" s="227"/>
      <c r="I4223" s="227"/>
      <c r="J4223" s="228"/>
      <c r="K4223" s="227"/>
      <c r="L4223" s="227"/>
      <c r="M4223" s="227"/>
      <c r="N4223" s="581"/>
      <c r="O4223" s="227"/>
      <c r="P4223" s="581"/>
      <c r="Q4223" s="227"/>
      <c r="R4223" s="227"/>
      <c r="S4223" s="227"/>
      <c r="T4223" s="227"/>
      <c r="U4223" s="227"/>
      <c r="V4223" s="227"/>
      <c r="W4223" s="227"/>
      <c r="X4223" s="227"/>
      <c r="Y4223" s="227"/>
      <c r="Z4223" s="227"/>
      <c r="AA4223" s="227"/>
      <c r="AB4223" s="227"/>
      <c r="AC4223" s="227"/>
    </row>
    <row r="4224" spans="2:29">
      <c r="B4224" s="66" t="e">
        <f>LEFT(VLOOKUP(K4224,'TCon08 al 2019-02-26'!$A$1:$H$68,6,0),6)</f>
        <v>#N/A</v>
      </c>
      <c r="C4224" s="66" t="e">
        <f t="shared" si="289"/>
        <v>#N/A</v>
      </c>
      <c r="D4224" s="66" t="e">
        <f>VLOOKUP(K4224,'TCon08 al 2019-02-26'!$A$1:$H$68,8,0)</f>
        <v>#N/A</v>
      </c>
      <c r="E4224" s="221">
        <f t="shared" si="290"/>
        <v>1900</v>
      </c>
      <c r="F4224" s="66">
        <f t="shared" si="287"/>
        <v>0</v>
      </c>
      <c r="G4224" s="10" t="str">
        <f t="shared" si="288"/>
        <v>19000</v>
      </c>
      <c r="H4224" s="227"/>
      <c r="I4224" s="227"/>
      <c r="J4224" s="228"/>
      <c r="K4224" s="227"/>
      <c r="L4224" s="227"/>
      <c r="M4224" s="227"/>
      <c r="N4224" s="581"/>
      <c r="O4224" s="227"/>
      <c r="P4224" s="581"/>
      <c r="Q4224" s="227"/>
      <c r="R4224" s="227"/>
      <c r="S4224" s="227"/>
      <c r="T4224" s="227"/>
      <c r="U4224" s="227"/>
      <c r="V4224" s="227"/>
      <c r="W4224" s="227"/>
      <c r="X4224" s="227"/>
      <c r="Y4224" s="227"/>
      <c r="Z4224" s="227"/>
      <c r="AA4224" s="227"/>
      <c r="AB4224" s="227"/>
      <c r="AC4224" s="227"/>
    </row>
    <row r="4225" spans="2:29">
      <c r="B4225" s="66" t="e">
        <f>LEFT(VLOOKUP(K4225,'TCon08 al 2019-02-26'!$A$1:$H$68,6,0),6)</f>
        <v>#N/A</v>
      </c>
      <c r="C4225" s="66" t="e">
        <f t="shared" si="289"/>
        <v>#N/A</v>
      </c>
      <c r="D4225" s="66" t="e">
        <f>VLOOKUP(K4225,'TCon08 al 2019-02-26'!$A$1:$H$68,8,0)</f>
        <v>#N/A</v>
      </c>
      <c r="E4225" s="221">
        <f t="shared" si="290"/>
        <v>1900</v>
      </c>
      <c r="F4225" s="66">
        <f t="shared" si="287"/>
        <v>0</v>
      </c>
      <c r="G4225" s="10" t="str">
        <f t="shared" si="288"/>
        <v>19000</v>
      </c>
      <c r="H4225" s="227"/>
      <c r="I4225" s="227"/>
      <c r="J4225" s="228"/>
      <c r="K4225" s="227"/>
      <c r="L4225" s="227"/>
      <c r="M4225" s="227"/>
      <c r="N4225" s="581"/>
      <c r="O4225" s="227"/>
      <c r="P4225" s="581"/>
      <c r="Q4225" s="227"/>
      <c r="R4225" s="227"/>
      <c r="S4225" s="227"/>
      <c r="T4225" s="227"/>
      <c r="U4225" s="227"/>
      <c r="V4225" s="227"/>
      <c r="W4225" s="227"/>
      <c r="X4225" s="227"/>
      <c r="Y4225" s="227"/>
      <c r="Z4225" s="227"/>
      <c r="AA4225" s="227"/>
      <c r="AB4225" s="227"/>
      <c r="AC4225" s="227"/>
    </row>
    <row r="4226" spans="2:29">
      <c r="B4226" s="66" t="e">
        <f>LEFT(VLOOKUP(K4226,'TCon08 al 2019-02-26'!$A$1:$H$68,6,0),6)</f>
        <v>#N/A</v>
      </c>
      <c r="C4226" s="66" t="e">
        <f t="shared" si="289"/>
        <v>#N/A</v>
      </c>
      <c r="D4226" s="66" t="e">
        <f>VLOOKUP(K4226,'TCon08 al 2019-02-26'!$A$1:$H$68,8,0)</f>
        <v>#N/A</v>
      </c>
      <c r="E4226" s="221">
        <f t="shared" si="290"/>
        <v>1900</v>
      </c>
      <c r="F4226" s="66">
        <f t="shared" si="287"/>
        <v>0</v>
      </c>
      <c r="G4226" s="10" t="str">
        <f t="shared" si="288"/>
        <v>19000</v>
      </c>
      <c r="H4226" s="227"/>
      <c r="I4226" s="227"/>
      <c r="J4226" s="228"/>
      <c r="K4226" s="227"/>
      <c r="L4226" s="227"/>
      <c r="M4226" s="227"/>
      <c r="N4226" s="581"/>
      <c r="O4226" s="227"/>
      <c r="P4226" s="581"/>
      <c r="Q4226" s="227"/>
      <c r="R4226" s="227"/>
      <c r="S4226" s="227"/>
      <c r="T4226" s="227"/>
      <c r="U4226" s="227"/>
      <c r="V4226" s="227"/>
      <c r="W4226" s="227"/>
      <c r="X4226" s="227"/>
      <c r="Y4226" s="227"/>
      <c r="Z4226" s="227"/>
      <c r="AA4226" s="227"/>
      <c r="AB4226" s="227"/>
      <c r="AC4226" s="227"/>
    </row>
    <row r="4227" spans="2:29">
      <c r="B4227" s="66" t="e">
        <f>LEFT(VLOOKUP(K4227,'TCon08 al 2019-02-26'!$A$1:$H$68,6,0),6)</f>
        <v>#N/A</v>
      </c>
      <c r="C4227" s="66" t="e">
        <f t="shared" si="289"/>
        <v>#N/A</v>
      </c>
      <c r="D4227" s="66" t="e">
        <f>VLOOKUP(K4227,'TCon08 al 2019-02-26'!$A$1:$H$68,8,0)</f>
        <v>#N/A</v>
      </c>
      <c r="E4227" s="221">
        <f t="shared" si="290"/>
        <v>1900</v>
      </c>
      <c r="F4227" s="66">
        <f t="shared" si="287"/>
        <v>0</v>
      </c>
      <c r="G4227" s="10" t="str">
        <f t="shared" si="288"/>
        <v>19000</v>
      </c>
      <c r="H4227" s="227"/>
      <c r="I4227" s="227"/>
      <c r="J4227" s="228"/>
      <c r="K4227" s="227"/>
      <c r="L4227" s="227"/>
      <c r="M4227" s="227"/>
      <c r="N4227" s="581"/>
      <c r="O4227" s="227"/>
      <c r="P4227" s="581"/>
      <c r="Q4227" s="227"/>
      <c r="R4227" s="227"/>
      <c r="S4227" s="227"/>
      <c r="T4227" s="227"/>
      <c r="U4227" s="227"/>
      <c r="V4227" s="227"/>
      <c r="W4227" s="227"/>
      <c r="X4227" s="227"/>
      <c r="Y4227" s="227"/>
      <c r="Z4227" s="227"/>
      <c r="AA4227" s="227"/>
      <c r="AB4227" s="227"/>
      <c r="AC4227" s="227"/>
    </row>
    <row r="4228" spans="2:29">
      <c r="B4228" s="66" t="e">
        <f>LEFT(VLOOKUP(K4228,'TCon08 al 2019-02-26'!$A$1:$H$68,6,0),6)</f>
        <v>#N/A</v>
      </c>
      <c r="C4228" s="66" t="e">
        <f t="shared" si="289"/>
        <v>#N/A</v>
      </c>
      <c r="D4228" s="66" t="e">
        <f>VLOOKUP(K4228,'TCon08 al 2019-02-26'!$A$1:$H$68,8,0)</f>
        <v>#N/A</v>
      </c>
      <c r="E4228" s="221">
        <f t="shared" si="290"/>
        <v>1900</v>
      </c>
      <c r="F4228" s="66">
        <f t="shared" si="287"/>
        <v>0</v>
      </c>
      <c r="G4228" s="10" t="str">
        <f t="shared" si="288"/>
        <v>19000</v>
      </c>
      <c r="H4228" s="227"/>
      <c r="I4228" s="227"/>
      <c r="J4228" s="228"/>
      <c r="K4228" s="227"/>
      <c r="L4228" s="227"/>
      <c r="M4228" s="227"/>
      <c r="N4228" s="581"/>
      <c r="O4228" s="227"/>
      <c r="P4228" s="581"/>
      <c r="Q4228" s="227"/>
      <c r="R4228" s="227"/>
      <c r="S4228" s="227"/>
      <c r="T4228" s="227"/>
      <c r="U4228" s="227"/>
      <c r="V4228" s="227"/>
      <c r="W4228" s="227"/>
      <c r="X4228" s="227"/>
      <c r="Y4228" s="227"/>
      <c r="Z4228" s="227"/>
      <c r="AA4228" s="227"/>
      <c r="AB4228" s="227"/>
      <c r="AC4228" s="227"/>
    </row>
    <row r="4229" spans="2:29">
      <c r="B4229" s="66" t="e">
        <f>LEFT(VLOOKUP(K4229,'TCon08 al 2019-02-26'!$A$1:$H$68,6,0),6)</f>
        <v>#N/A</v>
      </c>
      <c r="C4229" s="66" t="e">
        <f t="shared" si="289"/>
        <v>#N/A</v>
      </c>
      <c r="D4229" s="66" t="e">
        <f>VLOOKUP(K4229,'TCon08 al 2019-02-26'!$A$1:$H$68,8,0)</f>
        <v>#N/A</v>
      </c>
      <c r="E4229" s="221">
        <f t="shared" si="290"/>
        <v>1900</v>
      </c>
      <c r="F4229" s="66">
        <f t="shared" ref="F4229:F4292" si="291">+IF(J4229=0,0,MONTH(J4229))</f>
        <v>0</v>
      </c>
      <c r="G4229" s="10" t="str">
        <f t="shared" si="288"/>
        <v>19000</v>
      </c>
      <c r="H4229" s="227"/>
      <c r="I4229" s="227"/>
      <c r="J4229" s="228"/>
      <c r="K4229" s="227"/>
      <c r="L4229" s="227"/>
      <c r="M4229" s="227"/>
      <c r="N4229" s="581"/>
      <c r="O4229" s="227"/>
      <c r="P4229" s="581"/>
      <c r="Q4229" s="227"/>
      <c r="R4229" s="227"/>
      <c r="S4229" s="227"/>
      <c r="T4229" s="227"/>
      <c r="U4229" s="227"/>
      <c r="V4229" s="227"/>
      <c r="W4229" s="227"/>
      <c r="X4229" s="227"/>
      <c r="Y4229" s="227"/>
      <c r="Z4229" s="227"/>
      <c r="AA4229" s="227"/>
      <c r="AB4229" s="227"/>
      <c r="AC4229" s="227"/>
    </row>
    <row r="4230" spans="2:29">
      <c r="B4230" s="66" t="e">
        <f>LEFT(VLOOKUP(K4230,'TCon08 al 2019-02-26'!$A$1:$H$68,6,0),6)</f>
        <v>#N/A</v>
      </c>
      <c r="C4230" s="66" t="e">
        <f t="shared" si="289"/>
        <v>#N/A</v>
      </c>
      <c r="D4230" s="66" t="e">
        <f>VLOOKUP(K4230,'TCon08 al 2019-02-26'!$A$1:$H$68,8,0)</f>
        <v>#N/A</v>
      </c>
      <c r="E4230" s="221">
        <f t="shared" si="290"/>
        <v>1900</v>
      </c>
      <c r="F4230" s="66">
        <f t="shared" si="291"/>
        <v>0</v>
      </c>
      <c r="G4230" s="10" t="str">
        <f t="shared" ref="G4230:G4293" si="292">+E4230&amp;F4230</f>
        <v>19000</v>
      </c>
      <c r="H4230" s="227"/>
      <c r="I4230" s="227"/>
      <c r="J4230" s="228"/>
      <c r="K4230" s="227"/>
      <c r="L4230" s="227"/>
      <c r="M4230" s="227"/>
      <c r="N4230" s="581"/>
      <c r="O4230" s="227"/>
      <c r="P4230" s="581"/>
      <c r="Q4230" s="227"/>
      <c r="R4230" s="227"/>
      <c r="S4230" s="227"/>
      <c r="T4230" s="227"/>
      <c r="U4230" s="227"/>
      <c r="V4230" s="227"/>
      <c r="W4230" s="227"/>
      <c r="X4230" s="227"/>
      <c r="Y4230" s="227"/>
      <c r="Z4230" s="227"/>
      <c r="AA4230" s="227"/>
      <c r="AB4230" s="227"/>
      <c r="AC4230" s="227"/>
    </row>
    <row r="4231" spans="2:29">
      <c r="B4231" s="66" t="e">
        <f>LEFT(VLOOKUP(K4231,'TCon08 al 2019-02-26'!$A$1:$H$68,6,0),6)</f>
        <v>#N/A</v>
      </c>
      <c r="C4231" s="66" t="e">
        <f t="shared" si="289"/>
        <v>#N/A</v>
      </c>
      <c r="D4231" s="66" t="e">
        <f>VLOOKUP(K4231,'TCon08 al 2019-02-26'!$A$1:$H$68,8,0)</f>
        <v>#N/A</v>
      </c>
      <c r="E4231" s="221">
        <f t="shared" si="290"/>
        <v>1900</v>
      </c>
      <c r="F4231" s="66">
        <f t="shared" si="291"/>
        <v>0</v>
      </c>
      <c r="G4231" s="10" t="str">
        <f t="shared" si="292"/>
        <v>19000</v>
      </c>
      <c r="H4231" s="227"/>
      <c r="I4231" s="227"/>
      <c r="J4231" s="228"/>
      <c r="K4231" s="227"/>
      <c r="L4231" s="227"/>
      <c r="M4231" s="227"/>
      <c r="N4231" s="581"/>
      <c r="O4231" s="227"/>
      <c r="P4231" s="581"/>
      <c r="Q4231" s="227"/>
      <c r="R4231" s="227"/>
      <c r="S4231" s="227"/>
      <c r="T4231" s="227"/>
      <c r="U4231" s="227"/>
      <c r="V4231" s="227"/>
      <c r="W4231" s="227"/>
      <c r="X4231" s="227"/>
      <c r="Y4231" s="227"/>
      <c r="Z4231" s="227"/>
      <c r="AA4231" s="227"/>
      <c r="AB4231" s="227"/>
      <c r="AC4231" s="227"/>
    </row>
    <row r="4232" spans="2:29">
      <c r="B4232" s="66" t="e">
        <f>LEFT(VLOOKUP(K4232,'TCon08 al 2019-02-26'!$A$1:$H$68,6,0),6)</f>
        <v>#N/A</v>
      </c>
      <c r="C4232" s="66" t="e">
        <f t="shared" si="289"/>
        <v>#N/A</v>
      </c>
      <c r="D4232" s="66" t="e">
        <f>VLOOKUP(K4232,'TCon08 al 2019-02-26'!$A$1:$H$68,8,0)</f>
        <v>#N/A</v>
      </c>
      <c r="E4232" s="221">
        <f t="shared" si="290"/>
        <v>1900</v>
      </c>
      <c r="F4232" s="66">
        <f t="shared" si="291"/>
        <v>0</v>
      </c>
      <c r="G4232" s="10" t="str">
        <f t="shared" si="292"/>
        <v>19000</v>
      </c>
      <c r="H4232" s="227"/>
      <c r="I4232" s="227"/>
      <c r="J4232" s="228"/>
      <c r="K4232" s="227"/>
      <c r="L4232" s="227"/>
      <c r="M4232" s="227"/>
      <c r="N4232" s="581"/>
      <c r="O4232" s="227"/>
      <c r="P4232" s="581"/>
      <c r="Q4232" s="227"/>
      <c r="R4232" s="227"/>
      <c r="S4232" s="227"/>
      <c r="T4232" s="227"/>
      <c r="U4232" s="227"/>
      <c r="V4232" s="227"/>
      <c r="W4232" s="227"/>
      <c r="X4232" s="227"/>
      <c r="Y4232" s="227"/>
      <c r="Z4232" s="227"/>
      <c r="AA4232" s="227"/>
      <c r="AB4232" s="227"/>
      <c r="AC4232" s="227"/>
    </row>
    <row r="4233" spans="2:29">
      <c r="B4233" s="66" t="e">
        <f>LEFT(VLOOKUP(K4233,'TCon08 al 2019-02-26'!$A$1:$H$68,6,0),6)</f>
        <v>#N/A</v>
      </c>
      <c r="C4233" s="66" t="e">
        <f t="shared" si="289"/>
        <v>#N/A</v>
      </c>
      <c r="D4233" s="66" t="e">
        <f>VLOOKUP(K4233,'TCon08 al 2019-02-26'!$A$1:$H$68,8,0)</f>
        <v>#N/A</v>
      </c>
      <c r="E4233" s="221">
        <f t="shared" si="290"/>
        <v>1900</v>
      </c>
      <c r="F4233" s="66">
        <f t="shared" si="291"/>
        <v>0</v>
      </c>
      <c r="G4233" s="10" t="str">
        <f t="shared" si="292"/>
        <v>19000</v>
      </c>
      <c r="H4233" s="227"/>
      <c r="I4233" s="227"/>
      <c r="J4233" s="228"/>
      <c r="K4233" s="227"/>
      <c r="L4233" s="227"/>
      <c r="M4233" s="227"/>
      <c r="N4233" s="581"/>
      <c r="O4233" s="227"/>
      <c r="P4233" s="581"/>
      <c r="Q4233" s="227"/>
      <c r="R4233" s="227"/>
      <c r="S4233" s="227"/>
      <c r="T4233" s="227"/>
      <c r="U4233" s="227"/>
      <c r="V4233" s="227"/>
      <c r="W4233" s="227"/>
      <c r="X4233" s="227"/>
      <c r="Y4233" s="227"/>
      <c r="Z4233" s="227"/>
      <c r="AA4233" s="227"/>
      <c r="AB4233" s="227"/>
      <c r="AC4233" s="227"/>
    </row>
    <row r="4234" spans="2:29">
      <c r="B4234" s="66" t="e">
        <f>LEFT(VLOOKUP(K4234,'TCon08 al 2019-02-26'!$A$1:$H$68,6,0),6)</f>
        <v>#N/A</v>
      </c>
      <c r="C4234" s="66" t="e">
        <f t="shared" si="289"/>
        <v>#N/A</v>
      </c>
      <c r="D4234" s="66" t="e">
        <f>VLOOKUP(K4234,'TCon08 al 2019-02-26'!$A$1:$H$68,8,0)</f>
        <v>#N/A</v>
      </c>
      <c r="E4234" s="221">
        <f t="shared" si="290"/>
        <v>1900</v>
      </c>
      <c r="F4234" s="66">
        <f t="shared" si="291"/>
        <v>0</v>
      </c>
      <c r="G4234" s="10" t="str">
        <f t="shared" si="292"/>
        <v>19000</v>
      </c>
      <c r="H4234" s="227"/>
      <c r="I4234" s="227"/>
      <c r="J4234" s="228"/>
      <c r="K4234" s="227"/>
      <c r="L4234" s="227"/>
      <c r="M4234" s="227"/>
      <c r="N4234" s="581"/>
      <c r="O4234" s="227"/>
      <c r="P4234" s="581"/>
      <c r="Q4234" s="227"/>
      <c r="R4234" s="227"/>
      <c r="S4234" s="227"/>
      <c r="T4234" s="227"/>
      <c r="U4234" s="227"/>
      <c r="V4234" s="227"/>
      <c r="W4234" s="227"/>
      <c r="X4234" s="227"/>
      <c r="Y4234" s="227"/>
      <c r="Z4234" s="227"/>
      <c r="AA4234" s="227"/>
      <c r="AB4234" s="227"/>
      <c r="AC4234" s="227"/>
    </row>
    <row r="4235" spans="2:29">
      <c r="B4235" s="66" t="e">
        <f>LEFT(VLOOKUP(K4235,'TCon08 al 2019-02-26'!$A$1:$H$68,6,0),6)</f>
        <v>#N/A</v>
      </c>
      <c r="C4235" s="66" t="e">
        <f t="shared" si="289"/>
        <v>#N/A</v>
      </c>
      <c r="D4235" s="66" t="e">
        <f>VLOOKUP(K4235,'TCon08 al 2019-02-26'!$A$1:$H$68,8,0)</f>
        <v>#N/A</v>
      </c>
      <c r="E4235" s="221">
        <f t="shared" si="290"/>
        <v>1900</v>
      </c>
      <c r="F4235" s="66">
        <f t="shared" si="291"/>
        <v>0</v>
      </c>
      <c r="G4235" s="10" t="str">
        <f t="shared" si="292"/>
        <v>19000</v>
      </c>
      <c r="H4235" s="227"/>
      <c r="I4235" s="227"/>
      <c r="J4235" s="228"/>
      <c r="K4235" s="227"/>
      <c r="L4235" s="227"/>
      <c r="M4235" s="227"/>
      <c r="N4235" s="581"/>
      <c r="O4235" s="227"/>
      <c r="P4235" s="581"/>
      <c r="Q4235" s="227"/>
      <c r="R4235" s="227"/>
      <c r="S4235" s="227"/>
      <c r="T4235" s="227"/>
      <c r="U4235" s="227"/>
      <c r="V4235" s="227"/>
      <c r="W4235" s="227"/>
      <c r="X4235" s="227"/>
      <c r="Y4235" s="227"/>
      <c r="Z4235" s="227"/>
      <c r="AA4235" s="227"/>
      <c r="AB4235" s="227"/>
      <c r="AC4235" s="227"/>
    </row>
    <row r="4236" spans="2:29">
      <c r="B4236" s="66" t="e">
        <f>LEFT(VLOOKUP(K4236,'TCon08 al 2019-02-26'!$A$1:$H$68,6,0),6)</f>
        <v>#N/A</v>
      </c>
      <c r="C4236" s="66" t="e">
        <f t="shared" si="289"/>
        <v>#N/A</v>
      </c>
      <c r="D4236" s="66" t="e">
        <f>VLOOKUP(K4236,'TCon08 al 2019-02-26'!$A$1:$H$68,8,0)</f>
        <v>#N/A</v>
      </c>
      <c r="E4236" s="221">
        <f t="shared" si="290"/>
        <v>1900</v>
      </c>
      <c r="F4236" s="66">
        <f t="shared" si="291"/>
        <v>0</v>
      </c>
      <c r="G4236" s="10" t="str">
        <f t="shared" si="292"/>
        <v>19000</v>
      </c>
      <c r="H4236" s="227"/>
      <c r="I4236" s="227"/>
      <c r="J4236" s="228"/>
      <c r="K4236" s="227"/>
      <c r="L4236" s="227"/>
      <c r="M4236" s="227"/>
      <c r="N4236" s="581"/>
      <c r="O4236" s="227"/>
      <c r="P4236" s="581"/>
      <c r="Q4236" s="227"/>
      <c r="R4236" s="227"/>
      <c r="S4236" s="227"/>
      <c r="T4236" s="227"/>
      <c r="U4236" s="227"/>
      <c r="V4236" s="227"/>
      <c r="W4236" s="227"/>
      <c r="X4236" s="227"/>
      <c r="Y4236" s="227"/>
      <c r="Z4236" s="227"/>
      <c r="AA4236" s="227"/>
      <c r="AB4236" s="227"/>
      <c r="AC4236" s="227"/>
    </row>
    <row r="4237" spans="2:29">
      <c r="B4237" s="66" t="e">
        <f>LEFT(VLOOKUP(K4237,'TCon08 al 2019-02-26'!$A$1:$H$68,6,0),6)</f>
        <v>#N/A</v>
      </c>
      <c r="C4237" s="66" t="e">
        <f t="shared" si="289"/>
        <v>#N/A</v>
      </c>
      <c r="D4237" s="66" t="e">
        <f>VLOOKUP(K4237,'TCon08 al 2019-02-26'!$A$1:$H$68,8,0)</f>
        <v>#N/A</v>
      </c>
      <c r="E4237" s="221">
        <f t="shared" si="290"/>
        <v>1900</v>
      </c>
      <c r="F4237" s="66">
        <f t="shared" si="291"/>
        <v>0</v>
      </c>
      <c r="G4237" s="10" t="str">
        <f t="shared" si="292"/>
        <v>19000</v>
      </c>
      <c r="H4237" s="227"/>
      <c r="I4237" s="227"/>
      <c r="J4237" s="228"/>
      <c r="K4237" s="227"/>
      <c r="L4237" s="227"/>
      <c r="M4237" s="227"/>
      <c r="N4237" s="581"/>
      <c r="O4237" s="227"/>
      <c r="P4237" s="581"/>
      <c r="Q4237" s="227"/>
      <c r="R4237" s="227"/>
      <c r="S4237" s="227"/>
      <c r="T4237" s="227"/>
      <c r="U4237" s="227"/>
      <c r="V4237" s="227"/>
      <c r="W4237" s="227"/>
      <c r="X4237" s="227"/>
      <c r="Y4237" s="227"/>
      <c r="Z4237" s="227"/>
      <c r="AA4237" s="227"/>
      <c r="AB4237" s="227"/>
      <c r="AC4237" s="227"/>
    </row>
    <row r="4238" spans="2:29">
      <c r="B4238" s="66" t="e">
        <f>LEFT(VLOOKUP(K4238,'TCon08 al 2019-02-26'!$A$1:$H$68,6,0),6)</f>
        <v>#N/A</v>
      </c>
      <c r="C4238" s="66" t="e">
        <f t="shared" si="289"/>
        <v>#N/A</v>
      </c>
      <c r="D4238" s="66" t="e">
        <f>VLOOKUP(K4238,'TCon08 al 2019-02-26'!$A$1:$H$68,8,0)</f>
        <v>#N/A</v>
      </c>
      <c r="E4238" s="221">
        <f t="shared" si="290"/>
        <v>1900</v>
      </c>
      <c r="F4238" s="66">
        <f t="shared" si="291"/>
        <v>0</v>
      </c>
      <c r="G4238" s="10" t="str">
        <f t="shared" si="292"/>
        <v>19000</v>
      </c>
      <c r="H4238" s="227"/>
      <c r="I4238" s="227"/>
      <c r="J4238" s="228"/>
      <c r="K4238" s="227"/>
      <c r="L4238" s="227"/>
      <c r="M4238" s="227"/>
      <c r="N4238" s="581"/>
      <c r="O4238" s="227"/>
      <c r="P4238" s="581"/>
      <c r="Q4238" s="227"/>
      <c r="R4238" s="227"/>
      <c r="S4238" s="227"/>
      <c r="T4238" s="227"/>
      <c r="U4238" s="227"/>
      <c r="V4238" s="227"/>
      <c r="W4238" s="227"/>
      <c r="X4238" s="227"/>
      <c r="Y4238" s="227"/>
      <c r="Z4238" s="227"/>
      <c r="AA4238" s="227"/>
      <c r="AB4238" s="227"/>
      <c r="AC4238" s="227"/>
    </row>
    <row r="4239" spans="2:29">
      <c r="B4239" s="66" t="e">
        <f>LEFT(VLOOKUP(K4239,'TCon08 al 2019-02-26'!$A$1:$H$68,6,0),6)</f>
        <v>#N/A</v>
      </c>
      <c r="C4239" s="66" t="e">
        <f t="shared" si="289"/>
        <v>#N/A</v>
      </c>
      <c r="D4239" s="66" t="e">
        <f>VLOOKUP(K4239,'TCon08 al 2019-02-26'!$A$1:$H$68,8,0)</f>
        <v>#N/A</v>
      </c>
      <c r="E4239" s="221">
        <f t="shared" si="290"/>
        <v>1900</v>
      </c>
      <c r="F4239" s="66">
        <f t="shared" si="291"/>
        <v>0</v>
      </c>
      <c r="G4239" s="10" t="str">
        <f t="shared" si="292"/>
        <v>19000</v>
      </c>
      <c r="H4239" s="227"/>
      <c r="I4239" s="227"/>
      <c r="J4239" s="228"/>
      <c r="K4239" s="227"/>
      <c r="L4239" s="227"/>
      <c r="M4239" s="227"/>
      <c r="N4239" s="581"/>
      <c r="O4239" s="227"/>
      <c r="P4239" s="581"/>
      <c r="Q4239" s="227"/>
      <c r="R4239" s="227"/>
      <c r="S4239" s="227"/>
      <c r="T4239" s="227"/>
      <c r="U4239" s="227"/>
      <c r="V4239" s="227"/>
      <c r="W4239" s="227"/>
      <c r="X4239" s="227"/>
      <c r="Y4239" s="227"/>
      <c r="Z4239" s="227"/>
      <c r="AA4239" s="227"/>
      <c r="AB4239" s="227"/>
      <c r="AC4239" s="227"/>
    </row>
    <row r="4240" spans="2:29">
      <c r="B4240" s="66" t="e">
        <f>LEFT(VLOOKUP(K4240,'TCon08 al 2019-02-26'!$A$1:$H$68,6,0),6)</f>
        <v>#N/A</v>
      </c>
      <c r="C4240" s="66" t="e">
        <f t="shared" si="289"/>
        <v>#N/A</v>
      </c>
      <c r="D4240" s="66" t="e">
        <f>VLOOKUP(K4240,'TCon08 al 2019-02-26'!$A$1:$H$68,8,0)</f>
        <v>#N/A</v>
      </c>
      <c r="E4240" s="221">
        <f t="shared" si="290"/>
        <v>1900</v>
      </c>
      <c r="F4240" s="66">
        <f t="shared" si="291"/>
        <v>0</v>
      </c>
      <c r="G4240" s="10" t="str">
        <f t="shared" si="292"/>
        <v>19000</v>
      </c>
      <c r="H4240" s="227"/>
      <c r="I4240" s="227"/>
      <c r="J4240" s="228"/>
      <c r="K4240" s="227"/>
      <c r="L4240" s="227"/>
      <c r="M4240" s="227"/>
      <c r="N4240" s="581"/>
      <c r="O4240" s="227"/>
      <c r="P4240" s="581"/>
      <c r="Q4240" s="227"/>
      <c r="R4240" s="227"/>
      <c r="S4240" s="227"/>
      <c r="T4240" s="227"/>
      <c r="U4240" s="227"/>
      <c r="V4240" s="227"/>
      <c r="W4240" s="227"/>
      <c r="X4240" s="227"/>
      <c r="Y4240" s="227"/>
      <c r="Z4240" s="227"/>
      <c r="AA4240" s="227"/>
      <c r="AB4240" s="227"/>
      <c r="AC4240" s="227"/>
    </row>
    <row r="4241" spans="2:29">
      <c r="B4241" s="66" t="e">
        <f>LEFT(VLOOKUP(K4241,'TCon08 al 2019-02-26'!$A$1:$H$68,6,0),6)</f>
        <v>#N/A</v>
      </c>
      <c r="C4241" s="66" t="e">
        <f t="shared" ref="C4241:C4304" si="293">CONCATENATE(MID(B4241,1,1),".",MID(B4241,2,1),".",MID(B4241,3,2),".",MID(B4241,5,2))</f>
        <v>#N/A</v>
      </c>
      <c r="D4241" s="66" t="e">
        <f>VLOOKUP(K4241,'TCon08 al 2019-02-26'!$A$1:$H$68,8,0)</f>
        <v>#N/A</v>
      </c>
      <c r="E4241" s="221">
        <f t="shared" ref="E4241:E4304" si="294">YEAR(J4241)</f>
        <v>1900</v>
      </c>
      <c r="F4241" s="66">
        <f t="shared" si="291"/>
        <v>0</v>
      </c>
      <c r="G4241" s="10" t="str">
        <f t="shared" si="292"/>
        <v>19000</v>
      </c>
      <c r="H4241" s="227"/>
      <c r="I4241" s="227"/>
      <c r="J4241" s="228"/>
      <c r="K4241" s="227"/>
      <c r="L4241" s="227"/>
      <c r="M4241" s="227"/>
      <c r="N4241" s="581"/>
      <c r="O4241" s="227"/>
      <c r="P4241" s="581"/>
      <c r="Q4241" s="227"/>
      <c r="R4241" s="227"/>
      <c r="S4241" s="227"/>
      <c r="T4241" s="227"/>
      <c r="U4241" s="227"/>
      <c r="V4241" s="227"/>
      <c r="W4241" s="227"/>
      <c r="X4241" s="227"/>
      <c r="Y4241" s="227"/>
      <c r="Z4241" s="227"/>
      <c r="AA4241" s="227"/>
      <c r="AB4241" s="227"/>
      <c r="AC4241" s="227"/>
    </row>
    <row r="4242" spans="2:29">
      <c r="B4242" s="66" t="e">
        <f>LEFT(VLOOKUP(K4242,'TCon08 al 2019-02-26'!$A$1:$H$68,6,0),6)</f>
        <v>#N/A</v>
      </c>
      <c r="C4242" s="66" t="e">
        <f t="shared" si="293"/>
        <v>#N/A</v>
      </c>
      <c r="D4242" s="66" t="e">
        <f>VLOOKUP(K4242,'TCon08 al 2019-02-26'!$A$1:$H$68,8,0)</f>
        <v>#N/A</v>
      </c>
      <c r="E4242" s="221">
        <f t="shared" si="294"/>
        <v>1900</v>
      </c>
      <c r="F4242" s="66">
        <f t="shared" si="291"/>
        <v>0</v>
      </c>
      <c r="G4242" s="10" t="str">
        <f t="shared" si="292"/>
        <v>19000</v>
      </c>
      <c r="H4242" s="227"/>
      <c r="I4242" s="227"/>
      <c r="J4242" s="228"/>
      <c r="K4242" s="227"/>
      <c r="L4242" s="227"/>
      <c r="M4242" s="227"/>
      <c r="N4242" s="581"/>
      <c r="O4242" s="227"/>
      <c r="P4242" s="581"/>
      <c r="Q4242" s="227"/>
      <c r="R4242" s="227"/>
      <c r="S4242" s="227"/>
      <c r="T4242" s="227"/>
      <c r="U4242" s="227"/>
      <c r="V4242" s="227"/>
      <c r="W4242" s="227"/>
      <c r="X4242" s="227"/>
      <c r="Y4242" s="227"/>
      <c r="Z4242" s="227"/>
      <c r="AA4242" s="227"/>
      <c r="AB4242" s="227"/>
      <c r="AC4242" s="227"/>
    </row>
    <row r="4243" spans="2:29">
      <c r="B4243" s="66" t="e">
        <f>LEFT(VLOOKUP(K4243,'TCon08 al 2019-02-26'!$A$1:$H$68,6,0),6)</f>
        <v>#N/A</v>
      </c>
      <c r="C4243" s="66" t="e">
        <f t="shared" si="293"/>
        <v>#N/A</v>
      </c>
      <c r="D4243" s="66" t="e">
        <f>VLOOKUP(K4243,'TCon08 al 2019-02-26'!$A$1:$H$68,8,0)</f>
        <v>#N/A</v>
      </c>
      <c r="E4243" s="221">
        <f t="shared" si="294"/>
        <v>1900</v>
      </c>
      <c r="F4243" s="66">
        <f t="shared" si="291"/>
        <v>0</v>
      </c>
      <c r="G4243" s="10" t="str">
        <f t="shared" si="292"/>
        <v>19000</v>
      </c>
      <c r="H4243" s="227"/>
      <c r="I4243" s="227"/>
      <c r="J4243" s="228"/>
      <c r="K4243" s="227"/>
      <c r="L4243" s="227"/>
      <c r="M4243" s="227"/>
      <c r="N4243" s="581"/>
      <c r="O4243" s="227"/>
      <c r="P4243" s="581"/>
      <c r="Q4243" s="227"/>
      <c r="R4243" s="227"/>
      <c r="S4243" s="227"/>
      <c r="T4243" s="227"/>
      <c r="U4243" s="227"/>
      <c r="V4243" s="227"/>
      <c r="W4243" s="227"/>
      <c r="X4243" s="227"/>
      <c r="Y4243" s="227"/>
      <c r="Z4243" s="227"/>
      <c r="AA4243" s="227"/>
      <c r="AB4243" s="227"/>
      <c r="AC4243" s="227"/>
    </row>
    <row r="4244" spans="2:29">
      <c r="B4244" s="66" t="e">
        <f>LEFT(VLOOKUP(K4244,'TCon08 al 2019-02-26'!$A$1:$H$68,6,0),6)</f>
        <v>#N/A</v>
      </c>
      <c r="C4244" s="66" t="e">
        <f t="shared" si="293"/>
        <v>#N/A</v>
      </c>
      <c r="D4244" s="66" t="e">
        <f>VLOOKUP(K4244,'TCon08 al 2019-02-26'!$A$1:$H$68,8,0)</f>
        <v>#N/A</v>
      </c>
      <c r="E4244" s="221">
        <f t="shared" si="294"/>
        <v>1900</v>
      </c>
      <c r="F4244" s="66">
        <f t="shared" si="291"/>
        <v>0</v>
      </c>
      <c r="G4244" s="10" t="str">
        <f t="shared" si="292"/>
        <v>19000</v>
      </c>
      <c r="H4244" s="227"/>
      <c r="I4244" s="227"/>
      <c r="J4244" s="228"/>
      <c r="K4244" s="227"/>
      <c r="L4244" s="227"/>
      <c r="M4244" s="227"/>
      <c r="N4244" s="581"/>
      <c r="O4244" s="227"/>
      <c r="P4244" s="581"/>
      <c r="Q4244" s="227"/>
      <c r="R4244" s="227"/>
      <c r="S4244" s="227"/>
      <c r="T4244" s="227"/>
      <c r="U4244" s="227"/>
      <c r="V4244" s="227"/>
      <c r="W4244" s="227"/>
      <c r="X4244" s="227"/>
      <c r="Y4244" s="227"/>
      <c r="Z4244" s="227"/>
      <c r="AA4244" s="227"/>
      <c r="AB4244" s="227"/>
      <c r="AC4244" s="227"/>
    </row>
    <row r="4245" spans="2:29">
      <c r="B4245" s="66" t="e">
        <f>LEFT(VLOOKUP(K4245,'TCon08 al 2019-02-26'!$A$1:$H$68,6,0),6)</f>
        <v>#N/A</v>
      </c>
      <c r="C4245" s="66" t="e">
        <f t="shared" si="293"/>
        <v>#N/A</v>
      </c>
      <c r="D4245" s="66" t="e">
        <f>VLOOKUP(K4245,'TCon08 al 2019-02-26'!$A$1:$H$68,8,0)</f>
        <v>#N/A</v>
      </c>
      <c r="E4245" s="221">
        <f t="shared" si="294"/>
        <v>1900</v>
      </c>
      <c r="F4245" s="66">
        <f t="shared" si="291"/>
        <v>0</v>
      </c>
      <c r="G4245" s="10" t="str">
        <f t="shared" si="292"/>
        <v>19000</v>
      </c>
      <c r="H4245" s="227"/>
      <c r="I4245" s="227"/>
      <c r="J4245" s="228"/>
      <c r="K4245" s="227"/>
      <c r="L4245" s="227"/>
      <c r="M4245" s="227"/>
      <c r="N4245" s="581"/>
      <c r="O4245" s="227"/>
      <c r="P4245" s="581"/>
      <c r="Q4245" s="227"/>
      <c r="R4245" s="227"/>
      <c r="S4245" s="227"/>
      <c r="T4245" s="227"/>
      <c r="U4245" s="227"/>
      <c r="V4245" s="227"/>
      <c r="W4245" s="227"/>
      <c r="X4245" s="227"/>
      <c r="Y4245" s="227"/>
      <c r="Z4245" s="227"/>
      <c r="AA4245" s="227"/>
      <c r="AB4245" s="227"/>
      <c r="AC4245" s="227"/>
    </row>
    <row r="4246" spans="2:29">
      <c r="B4246" s="66" t="e">
        <f>LEFT(VLOOKUP(K4246,'TCon08 al 2019-02-26'!$A$1:$H$68,6,0),6)</f>
        <v>#N/A</v>
      </c>
      <c r="C4246" s="66" t="e">
        <f t="shared" si="293"/>
        <v>#N/A</v>
      </c>
      <c r="D4246" s="66" t="e">
        <f>VLOOKUP(K4246,'TCon08 al 2019-02-26'!$A$1:$H$68,8,0)</f>
        <v>#N/A</v>
      </c>
      <c r="E4246" s="221">
        <f t="shared" si="294"/>
        <v>1900</v>
      </c>
      <c r="F4246" s="66">
        <f t="shared" si="291"/>
        <v>0</v>
      </c>
      <c r="G4246" s="10" t="str">
        <f t="shared" si="292"/>
        <v>19000</v>
      </c>
      <c r="H4246" s="227"/>
      <c r="I4246" s="227"/>
      <c r="J4246" s="228"/>
      <c r="K4246" s="227"/>
      <c r="L4246" s="227"/>
      <c r="M4246" s="227"/>
      <c r="N4246" s="581"/>
      <c r="O4246" s="227"/>
      <c r="P4246" s="581"/>
      <c r="Q4246" s="227"/>
      <c r="R4246" s="227"/>
      <c r="S4246" s="227"/>
      <c r="T4246" s="227"/>
      <c r="U4246" s="227"/>
      <c r="V4246" s="227"/>
      <c r="W4246" s="227"/>
      <c r="X4246" s="227"/>
      <c r="Y4246" s="227"/>
      <c r="Z4246" s="227"/>
      <c r="AA4246" s="227"/>
      <c r="AB4246" s="227"/>
      <c r="AC4246" s="227"/>
    </row>
    <row r="4247" spans="2:29">
      <c r="B4247" s="66" t="e">
        <f>LEFT(VLOOKUP(K4247,'TCon08 al 2019-02-26'!$A$1:$H$68,6,0),6)</f>
        <v>#N/A</v>
      </c>
      <c r="C4247" s="66" t="e">
        <f t="shared" si="293"/>
        <v>#N/A</v>
      </c>
      <c r="D4247" s="66" t="e">
        <f>VLOOKUP(K4247,'TCon08 al 2019-02-26'!$A$1:$H$68,8,0)</f>
        <v>#N/A</v>
      </c>
      <c r="E4247" s="221">
        <f t="shared" si="294"/>
        <v>1900</v>
      </c>
      <c r="F4247" s="66">
        <f t="shared" si="291"/>
        <v>0</v>
      </c>
      <c r="G4247" s="10" t="str">
        <f t="shared" si="292"/>
        <v>19000</v>
      </c>
      <c r="H4247" s="227"/>
      <c r="I4247" s="227"/>
      <c r="J4247" s="228"/>
      <c r="K4247" s="227"/>
      <c r="L4247" s="227"/>
      <c r="M4247" s="227"/>
      <c r="N4247" s="581"/>
      <c r="O4247" s="227"/>
      <c r="P4247" s="581"/>
      <c r="Q4247" s="227"/>
      <c r="R4247" s="227"/>
      <c r="S4247" s="227"/>
      <c r="T4247" s="227"/>
      <c r="U4247" s="227"/>
      <c r="V4247" s="227"/>
      <c r="W4247" s="227"/>
      <c r="X4247" s="227"/>
      <c r="Y4247" s="227"/>
      <c r="Z4247" s="227"/>
      <c r="AA4247" s="227"/>
      <c r="AB4247" s="227"/>
      <c r="AC4247" s="227"/>
    </row>
    <row r="4248" spans="2:29">
      <c r="B4248" s="66" t="e">
        <f>LEFT(VLOOKUP(K4248,'TCon08 al 2019-02-26'!$A$1:$H$68,6,0),6)</f>
        <v>#N/A</v>
      </c>
      <c r="C4248" s="66" t="e">
        <f t="shared" si="293"/>
        <v>#N/A</v>
      </c>
      <c r="D4248" s="66" t="e">
        <f>VLOOKUP(K4248,'TCon08 al 2019-02-26'!$A$1:$H$68,8,0)</f>
        <v>#N/A</v>
      </c>
      <c r="E4248" s="221">
        <f t="shared" si="294"/>
        <v>1900</v>
      </c>
      <c r="F4248" s="66">
        <f t="shared" si="291"/>
        <v>0</v>
      </c>
      <c r="G4248" s="10" t="str">
        <f t="shared" si="292"/>
        <v>19000</v>
      </c>
      <c r="H4248" s="227"/>
      <c r="I4248" s="227"/>
      <c r="J4248" s="228"/>
      <c r="K4248" s="227"/>
      <c r="L4248" s="227"/>
      <c r="M4248" s="227"/>
      <c r="N4248" s="581"/>
      <c r="O4248" s="227"/>
      <c r="P4248" s="581"/>
      <c r="Q4248" s="227"/>
      <c r="R4248" s="227"/>
      <c r="S4248" s="227"/>
      <c r="T4248" s="227"/>
      <c r="U4248" s="227"/>
      <c r="V4248" s="227"/>
      <c r="W4248" s="227"/>
      <c r="X4248" s="227"/>
      <c r="Y4248" s="227"/>
      <c r="Z4248" s="227"/>
      <c r="AA4248" s="227"/>
      <c r="AB4248" s="227"/>
      <c r="AC4248" s="227"/>
    </row>
    <row r="4249" spans="2:29">
      <c r="B4249" s="66" t="e">
        <f>LEFT(VLOOKUP(K4249,'TCon08 al 2019-02-26'!$A$1:$H$68,6,0),6)</f>
        <v>#N/A</v>
      </c>
      <c r="C4249" s="66" t="e">
        <f t="shared" si="293"/>
        <v>#N/A</v>
      </c>
      <c r="D4249" s="66" t="e">
        <f>VLOOKUP(K4249,'TCon08 al 2019-02-26'!$A$1:$H$68,8,0)</f>
        <v>#N/A</v>
      </c>
      <c r="E4249" s="221">
        <f t="shared" si="294"/>
        <v>1900</v>
      </c>
      <c r="F4249" s="66">
        <f t="shared" si="291"/>
        <v>0</v>
      </c>
      <c r="G4249" s="10" t="str">
        <f t="shared" si="292"/>
        <v>19000</v>
      </c>
      <c r="H4249" s="227"/>
      <c r="I4249" s="227"/>
      <c r="J4249" s="228"/>
      <c r="K4249" s="227"/>
      <c r="L4249" s="227"/>
      <c r="M4249" s="227"/>
      <c r="N4249" s="581"/>
      <c r="O4249" s="227"/>
      <c r="P4249" s="581"/>
      <c r="Q4249" s="227"/>
      <c r="R4249" s="227"/>
      <c r="S4249" s="227"/>
      <c r="T4249" s="227"/>
      <c r="U4249" s="227"/>
      <c r="V4249" s="227"/>
      <c r="W4249" s="227"/>
      <c r="X4249" s="227"/>
      <c r="Y4249" s="227"/>
      <c r="Z4249" s="227"/>
      <c r="AA4249" s="227"/>
      <c r="AB4249" s="227"/>
      <c r="AC4249" s="227"/>
    </row>
    <row r="4250" spans="2:29">
      <c r="B4250" s="66" t="e">
        <f>LEFT(VLOOKUP(K4250,'TCon08 al 2019-02-26'!$A$1:$H$68,6,0),6)</f>
        <v>#N/A</v>
      </c>
      <c r="C4250" s="66" t="e">
        <f t="shared" si="293"/>
        <v>#N/A</v>
      </c>
      <c r="D4250" s="66" t="e">
        <f>VLOOKUP(K4250,'TCon08 al 2019-02-26'!$A$1:$H$68,8,0)</f>
        <v>#N/A</v>
      </c>
      <c r="E4250" s="221">
        <f t="shared" si="294"/>
        <v>1900</v>
      </c>
      <c r="F4250" s="66">
        <f t="shared" si="291"/>
        <v>0</v>
      </c>
      <c r="G4250" s="10" t="str">
        <f t="shared" si="292"/>
        <v>19000</v>
      </c>
      <c r="H4250" s="227"/>
      <c r="I4250" s="227"/>
      <c r="J4250" s="228"/>
      <c r="K4250" s="227"/>
      <c r="L4250" s="227"/>
      <c r="M4250" s="227"/>
      <c r="N4250" s="581"/>
      <c r="O4250" s="227"/>
      <c r="P4250" s="581"/>
      <c r="Q4250" s="227"/>
      <c r="R4250" s="227"/>
      <c r="S4250" s="227"/>
      <c r="T4250" s="227"/>
      <c r="U4250" s="227"/>
      <c r="V4250" s="227"/>
      <c r="W4250" s="227"/>
      <c r="X4250" s="227"/>
      <c r="Y4250" s="227"/>
      <c r="Z4250" s="227"/>
      <c r="AA4250" s="227"/>
      <c r="AB4250" s="227"/>
      <c r="AC4250" s="227"/>
    </row>
    <row r="4251" spans="2:29">
      <c r="B4251" s="66" t="e">
        <f>LEFT(VLOOKUP(K4251,'TCon08 al 2019-02-26'!$A$1:$H$68,6,0),6)</f>
        <v>#N/A</v>
      </c>
      <c r="C4251" s="66" t="e">
        <f t="shared" si="293"/>
        <v>#N/A</v>
      </c>
      <c r="D4251" s="66" t="e">
        <f>VLOOKUP(K4251,'TCon08 al 2019-02-26'!$A$1:$H$68,8,0)</f>
        <v>#N/A</v>
      </c>
      <c r="E4251" s="221">
        <f t="shared" si="294"/>
        <v>1900</v>
      </c>
      <c r="F4251" s="66">
        <f t="shared" si="291"/>
        <v>0</v>
      </c>
      <c r="G4251" s="10" t="str">
        <f t="shared" si="292"/>
        <v>19000</v>
      </c>
      <c r="H4251" s="227"/>
      <c r="I4251" s="227"/>
      <c r="J4251" s="228"/>
      <c r="K4251" s="227"/>
      <c r="L4251" s="227"/>
      <c r="M4251" s="227"/>
      <c r="N4251" s="581"/>
      <c r="O4251" s="227"/>
      <c r="P4251" s="581"/>
      <c r="Q4251" s="227"/>
      <c r="R4251" s="227"/>
      <c r="S4251" s="227"/>
      <c r="T4251" s="227"/>
      <c r="U4251" s="227"/>
      <c r="V4251" s="227"/>
      <c r="W4251" s="227"/>
      <c r="X4251" s="227"/>
      <c r="Y4251" s="227"/>
      <c r="Z4251" s="227"/>
      <c r="AA4251" s="227"/>
      <c r="AB4251" s="227"/>
      <c r="AC4251" s="227"/>
    </row>
    <row r="4252" spans="2:29">
      <c r="B4252" s="66" t="e">
        <f>LEFT(VLOOKUP(K4252,'TCon08 al 2019-02-26'!$A$1:$H$68,6,0),6)</f>
        <v>#N/A</v>
      </c>
      <c r="C4252" s="66" t="e">
        <f t="shared" si="293"/>
        <v>#N/A</v>
      </c>
      <c r="D4252" s="66" t="e">
        <f>VLOOKUP(K4252,'TCon08 al 2019-02-26'!$A$1:$H$68,8,0)</f>
        <v>#N/A</v>
      </c>
      <c r="E4252" s="221">
        <f t="shared" si="294"/>
        <v>1900</v>
      </c>
      <c r="F4252" s="66">
        <f t="shared" si="291"/>
        <v>0</v>
      </c>
      <c r="G4252" s="10" t="str">
        <f t="shared" si="292"/>
        <v>19000</v>
      </c>
      <c r="H4252" s="227"/>
      <c r="I4252" s="227"/>
      <c r="J4252" s="228"/>
      <c r="K4252" s="227"/>
      <c r="L4252" s="227"/>
      <c r="M4252" s="227"/>
      <c r="N4252" s="581"/>
      <c r="O4252" s="227"/>
      <c r="P4252" s="581"/>
      <c r="Q4252" s="227"/>
      <c r="R4252" s="227"/>
      <c r="S4252" s="227"/>
      <c r="T4252" s="227"/>
      <c r="U4252" s="227"/>
      <c r="V4252" s="227"/>
      <c r="W4252" s="227"/>
      <c r="X4252" s="227"/>
      <c r="Y4252" s="227"/>
      <c r="Z4252" s="227"/>
      <c r="AA4252" s="227"/>
      <c r="AB4252" s="227"/>
      <c r="AC4252" s="227"/>
    </row>
    <row r="4253" spans="2:29">
      <c r="B4253" s="66" t="e">
        <f>LEFT(VLOOKUP(K4253,'TCon08 al 2019-02-26'!$A$1:$H$68,6,0),6)</f>
        <v>#N/A</v>
      </c>
      <c r="C4253" s="66" t="e">
        <f t="shared" si="293"/>
        <v>#N/A</v>
      </c>
      <c r="D4253" s="66" t="e">
        <f>VLOOKUP(K4253,'TCon08 al 2019-02-26'!$A$1:$H$68,8,0)</f>
        <v>#N/A</v>
      </c>
      <c r="E4253" s="221">
        <f t="shared" si="294"/>
        <v>1900</v>
      </c>
      <c r="F4253" s="66">
        <f t="shared" si="291"/>
        <v>0</v>
      </c>
      <c r="G4253" s="10" t="str">
        <f t="shared" si="292"/>
        <v>19000</v>
      </c>
      <c r="H4253" s="227"/>
      <c r="I4253" s="227"/>
      <c r="J4253" s="228"/>
      <c r="K4253" s="227"/>
      <c r="L4253" s="227"/>
      <c r="M4253" s="227"/>
      <c r="N4253" s="581"/>
      <c r="O4253" s="227"/>
      <c r="P4253" s="581"/>
      <c r="Q4253" s="227"/>
      <c r="R4253" s="227"/>
      <c r="S4253" s="227"/>
      <c r="T4253" s="227"/>
      <c r="U4253" s="227"/>
      <c r="V4253" s="227"/>
      <c r="W4253" s="227"/>
      <c r="X4253" s="227"/>
      <c r="Y4253" s="227"/>
      <c r="Z4253" s="227"/>
      <c r="AA4253" s="227"/>
      <c r="AB4253" s="227"/>
      <c r="AC4253" s="227"/>
    </row>
    <row r="4254" spans="2:29">
      <c r="B4254" s="66" t="e">
        <f>LEFT(VLOOKUP(K4254,'TCon08 al 2019-02-26'!$A$1:$H$68,6,0),6)</f>
        <v>#N/A</v>
      </c>
      <c r="C4254" s="66" t="e">
        <f t="shared" si="293"/>
        <v>#N/A</v>
      </c>
      <c r="D4254" s="66" t="e">
        <f>VLOOKUP(K4254,'TCon08 al 2019-02-26'!$A$1:$H$68,8,0)</f>
        <v>#N/A</v>
      </c>
      <c r="E4254" s="221">
        <f t="shared" si="294"/>
        <v>1900</v>
      </c>
      <c r="F4254" s="66">
        <f t="shared" si="291"/>
        <v>0</v>
      </c>
      <c r="G4254" s="10" t="str">
        <f t="shared" si="292"/>
        <v>19000</v>
      </c>
      <c r="H4254" s="227"/>
      <c r="I4254" s="227"/>
      <c r="J4254" s="228"/>
      <c r="K4254" s="227"/>
      <c r="L4254" s="227"/>
      <c r="M4254" s="227"/>
      <c r="N4254" s="581"/>
      <c r="O4254" s="227"/>
      <c r="P4254" s="581"/>
      <c r="Q4254" s="227"/>
      <c r="R4254" s="227"/>
      <c r="S4254" s="227"/>
      <c r="T4254" s="227"/>
      <c r="U4254" s="227"/>
      <c r="V4254" s="227"/>
      <c r="W4254" s="227"/>
      <c r="X4254" s="227"/>
      <c r="Y4254" s="227"/>
      <c r="Z4254" s="227"/>
      <c r="AA4254" s="227"/>
      <c r="AB4254" s="227"/>
      <c r="AC4254" s="227"/>
    </row>
    <row r="4255" spans="2:29">
      <c r="B4255" s="66" t="e">
        <f>LEFT(VLOOKUP(K4255,'TCon08 al 2019-02-26'!$A$1:$H$68,6,0),6)</f>
        <v>#N/A</v>
      </c>
      <c r="C4255" s="66" t="e">
        <f t="shared" si="293"/>
        <v>#N/A</v>
      </c>
      <c r="D4255" s="66" t="e">
        <f>VLOOKUP(K4255,'TCon08 al 2019-02-26'!$A$1:$H$68,8,0)</f>
        <v>#N/A</v>
      </c>
      <c r="E4255" s="221">
        <f t="shared" si="294"/>
        <v>1900</v>
      </c>
      <c r="F4255" s="66">
        <f t="shared" si="291"/>
        <v>0</v>
      </c>
      <c r="G4255" s="10" t="str">
        <f t="shared" si="292"/>
        <v>19000</v>
      </c>
      <c r="H4255" s="227"/>
      <c r="I4255" s="227"/>
      <c r="J4255" s="228"/>
      <c r="K4255" s="227"/>
      <c r="L4255" s="227"/>
      <c r="M4255" s="227"/>
      <c r="N4255" s="581"/>
      <c r="O4255" s="227"/>
      <c r="P4255" s="581"/>
      <c r="Q4255" s="227"/>
      <c r="R4255" s="227"/>
      <c r="S4255" s="227"/>
      <c r="T4255" s="227"/>
      <c r="U4255" s="227"/>
      <c r="V4255" s="227"/>
      <c r="W4255" s="227"/>
      <c r="X4255" s="227"/>
      <c r="Y4255" s="227"/>
      <c r="Z4255" s="227"/>
      <c r="AA4255" s="227"/>
      <c r="AB4255" s="227"/>
      <c r="AC4255" s="227"/>
    </row>
    <row r="4256" spans="2:29">
      <c r="B4256" s="66" t="e">
        <f>LEFT(VLOOKUP(K4256,'TCon08 al 2019-02-26'!$A$1:$H$68,6,0),6)</f>
        <v>#N/A</v>
      </c>
      <c r="C4256" s="66" t="e">
        <f t="shared" si="293"/>
        <v>#N/A</v>
      </c>
      <c r="D4256" s="66" t="e">
        <f>VLOOKUP(K4256,'TCon08 al 2019-02-26'!$A$1:$H$68,8,0)</f>
        <v>#N/A</v>
      </c>
      <c r="E4256" s="221">
        <f t="shared" si="294"/>
        <v>1900</v>
      </c>
      <c r="F4256" s="66">
        <f t="shared" si="291"/>
        <v>0</v>
      </c>
      <c r="G4256" s="10" t="str">
        <f t="shared" si="292"/>
        <v>19000</v>
      </c>
      <c r="H4256" s="227"/>
      <c r="I4256" s="227"/>
      <c r="J4256" s="228"/>
      <c r="K4256" s="227"/>
      <c r="L4256" s="227"/>
      <c r="M4256" s="227"/>
      <c r="N4256" s="581"/>
      <c r="O4256" s="227"/>
      <c r="P4256" s="581"/>
      <c r="Q4256" s="227"/>
      <c r="R4256" s="227"/>
      <c r="S4256" s="227"/>
      <c r="T4256" s="227"/>
      <c r="U4256" s="227"/>
      <c r="V4256" s="227"/>
      <c r="W4256" s="227"/>
      <c r="X4256" s="227"/>
      <c r="Y4256" s="227"/>
      <c r="Z4256" s="227"/>
      <c r="AA4256" s="227"/>
      <c r="AB4256" s="227"/>
      <c r="AC4256" s="227"/>
    </row>
    <row r="4257" spans="2:29">
      <c r="B4257" s="66" t="e">
        <f>LEFT(VLOOKUP(K4257,'TCon08 al 2019-02-26'!$A$1:$H$68,6,0),6)</f>
        <v>#N/A</v>
      </c>
      <c r="C4257" s="66" t="e">
        <f t="shared" si="293"/>
        <v>#N/A</v>
      </c>
      <c r="D4257" s="66" t="e">
        <f>VLOOKUP(K4257,'TCon08 al 2019-02-26'!$A$1:$H$68,8,0)</f>
        <v>#N/A</v>
      </c>
      <c r="E4257" s="221">
        <f t="shared" si="294"/>
        <v>1900</v>
      </c>
      <c r="F4257" s="66">
        <f t="shared" si="291"/>
        <v>0</v>
      </c>
      <c r="G4257" s="10" t="str">
        <f t="shared" si="292"/>
        <v>19000</v>
      </c>
      <c r="H4257" s="227"/>
      <c r="I4257" s="227"/>
      <c r="J4257" s="228"/>
      <c r="K4257" s="227"/>
      <c r="L4257" s="227"/>
      <c r="M4257" s="227"/>
      <c r="N4257" s="581"/>
      <c r="O4257" s="227"/>
      <c r="P4257" s="581"/>
      <c r="Q4257" s="227"/>
      <c r="R4257" s="227"/>
      <c r="S4257" s="227"/>
      <c r="T4257" s="227"/>
      <c r="U4257" s="227"/>
      <c r="V4257" s="227"/>
      <c r="W4257" s="227"/>
      <c r="X4257" s="227"/>
      <c r="Y4257" s="227"/>
      <c r="Z4257" s="227"/>
      <c r="AA4257" s="227"/>
      <c r="AB4257" s="227"/>
      <c r="AC4257" s="227"/>
    </row>
    <row r="4258" spans="2:29">
      <c r="B4258" s="66" t="e">
        <f>LEFT(VLOOKUP(K4258,'TCon08 al 2019-02-26'!$A$1:$H$68,6,0),6)</f>
        <v>#N/A</v>
      </c>
      <c r="C4258" s="66" t="e">
        <f t="shared" si="293"/>
        <v>#N/A</v>
      </c>
      <c r="D4258" s="66" t="e">
        <f>VLOOKUP(K4258,'TCon08 al 2019-02-26'!$A$1:$H$68,8,0)</f>
        <v>#N/A</v>
      </c>
      <c r="E4258" s="221">
        <f t="shared" si="294"/>
        <v>1900</v>
      </c>
      <c r="F4258" s="66">
        <f t="shared" si="291"/>
        <v>0</v>
      </c>
      <c r="G4258" s="10" t="str">
        <f t="shared" si="292"/>
        <v>19000</v>
      </c>
      <c r="H4258" s="227"/>
      <c r="I4258" s="227"/>
      <c r="J4258" s="228"/>
      <c r="K4258" s="227"/>
      <c r="L4258" s="227"/>
      <c r="M4258" s="227"/>
      <c r="N4258" s="581"/>
      <c r="O4258" s="227"/>
      <c r="P4258" s="581"/>
      <c r="Q4258" s="227"/>
      <c r="R4258" s="227"/>
      <c r="S4258" s="227"/>
      <c r="T4258" s="227"/>
      <c r="U4258" s="227"/>
      <c r="V4258" s="227"/>
      <c r="W4258" s="227"/>
      <c r="X4258" s="227"/>
      <c r="Y4258" s="227"/>
      <c r="Z4258" s="227"/>
      <c r="AA4258" s="227"/>
      <c r="AB4258" s="227"/>
      <c r="AC4258" s="227"/>
    </row>
    <row r="4259" spans="2:29">
      <c r="B4259" s="66" t="e">
        <f>LEFT(VLOOKUP(K4259,'TCon08 al 2019-02-26'!$A$1:$H$68,6,0),6)</f>
        <v>#N/A</v>
      </c>
      <c r="C4259" s="66" t="e">
        <f t="shared" si="293"/>
        <v>#N/A</v>
      </c>
      <c r="D4259" s="66" t="e">
        <f>VLOOKUP(K4259,'TCon08 al 2019-02-26'!$A$1:$H$68,8,0)</f>
        <v>#N/A</v>
      </c>
      <c r="E4259" s="221">
        <f t="shared" si="294"/>
        <v>1900</v>
      </c>
      <c r="F4259" s="66">
        <f t="shared" si="291"/>
        <v>0</v>
      </c>
      <c r="G4259" s="10" t="str">
        <f t="shared" si="292"/>
        <v>19000</v>
      </c>
      <c r="H4259" s="227"/>
      <c r="I4259" s="227"/>
      <c r="J4259" s="228"/>
      <c r="K4259" s="227"/>
      <c r="L4259" s="227"/>
      <c r="M4259" s="227"/>
      <c r="N4259" s="581"/>
      <c r="O4259" s="227"/>
      <c r="P4259" s="581"/>
      <c r="Q4259" s="227"/>
      <c r="R4259" s="227"/>
      <c r="S4259" s="227"/>
      <c r="T4259" s="227"/>
      <c r="U4259" s="227"/>
      <c r="V4259" s="227"/>
      <c r="W4259" s="227"/>
      <c r="X4259" s="227"/>
      <c r="Y4259" s="227"/>
      <c r="Z4259" s="227"/>
      <c r="AA4259" s="227"/>
      <c r="AB4259" s="227"/>
      <c r="AC4259" s="227"/>
    </row>
    <row r="4260" spans="2:29">
      <c r="B4260" s="66" t="e">
        <f>LEFT(VLOOKUP(K4260,'TCon08 al 2019-02-26'!$A$1:$H$68,6,0),6)</f>
        <v>#N/A</v>
      </c>
      <c r="C4260" s="66" t="e">
        <f t="shared" si="293"/>
        <v>#N/A</v>
      </c>
      <c r="D4260" s="66" t="e">
        <f>VLOOKUP(K4260,'TCon08 al 2019-02-26'!$A$1:$H$68,8,0)</f>
        <v>#N/A</v>
      </c>
      <c r="E4260" s="221">
        <f t="shared" si="294"/>
        <v>1900</v>
      </c>
      <c r="F4260" s="66">
        <f t="shared" si="291"/>
        <v>0</v>
      </c>
      <c r="G4260" s="10" t="str">
        <f t="shared" si="292"/>
        <v>19000</v>
      </c>
      <c r="H4260" s="227"/>
      <c r="I4260" s="227"/>
      <c r="J4260" s="228"/>
      <c r="K4260" s="227"/>
      <c r="L4260" s="227"/>
      <c r="M4260" s="227"/>
      <c r="N4260" s="581"/>
      <c r="O4260" s="227"/>
      <c r="P4260" s="581"/>
      <c r="Q4260" s="227"/>
      <c r="R4260" s="227"/>
      <c r="S4260" s="227"/>
      <c r="T4260" s="227"/>
      <c r="U4260" s="227"/>
      <c r="V4260" s="227"/>
      <c r="W4260" s="227"/>
      <c r="X4260" s="227"/>
      <c r="Y4260" s="227"/>
      <c r="Z4260" s="227"/>
      <c r="AA4260" s="227"/>
      <c r="AB4260" s="227"/>
      <c r="AC4260" s="227"/>
    </row>
    <row r="4261" spans="2:29">
      <c r="B4261" s="66" t="e">
        <f>LEFT(VLOOKUP(K4261,'TCon08 al 2019-02-26'!$A$1:$H$68,6,0),6)</f>
        <v>#N/A</v>
      </c>
      <c r="C4261" s="66" t="e">
        <f t="shared" si="293"/>
        <v>#N/A</v>
      </c>
      <c r="D4261" s="66" t="e">
        <f>VLOOKUP(K4261,'TCon08 al 2019-02-26'!$A$1:$H$68,8,0)</f>
        <v>#N/A</v>
      </c>
      <c r="E4261" s="221">
        <f t="shared" si="294"/>
        <v>1900</v>
      </c>
      <c r="F4261" s="66">
        <f t="shared" si="291"/>
        <v>0</v>
      </c>
      <c r="G4261" s="10" t="str">
        <f t="shared" si="292"/>
        <v>19000</v>
      </c>
      <c r="H4261" s="227"/>
      <c r="I4261" s="227"/>
      <c r="J4261" s="228"/>
      <c r="K4261" s="227"/>
      <c r="L4261" s="227"/>
      <c r="M4261" s="227"/>
      <c r="N4261" s="581"/>
      <c r="O4261" s="227"/>
      <c r="P4261" s="581"/>
      <c r="Q4261" s="227"/>
      <c r="R4261" s="227"/>
      <c r="S4261" s="227"/>
      <c r="T4261" s="227"/>
      <c r="U4261" s="227"/>
      <c r="V4261" s="227"/>
      <c r="W4261" s="227"/>
      <c r="X4261" s="227"/>
      <c r="Y4261" s="227"/>
      <c r="Z4261" s="227"/>
      <c r="AA4261" s="227"/>
      <c r="AB4261" s="227"/>
      <c r="AC4261" s="227"/>
    </row>
    <row r="4262" spans="2:29">
      <c r="B4262" s="66" t="e">
        <f>LEFT(VLOOKUP(K4262,'TCon08 al 2019-02-26'!$A$1:$H$68,6,0),6)</f>
        <v>#N/A</v>
      </c>
      <c r="C4262" s="66" t="e">
        <f t="shared" si="293"/>
        <v>#N/A</v>
      </c>
      <c r="D4262" s="66" t="e">
        <f>VLOOKUP(K4262,'TCon08 al 2019-02-26'!$A$1:$H$68,8,0)</f>
        <v>#N/A</v>
      </c>
      <c r="E4262" s="221">
        <f t="shared" si="294"/>
        <v>1900</v>
      </c>
      <c r="F4262" s="66">
        <f t="shared" si="291"/>
        <v>0</v>
      </c>
      <c r="G4262" s="10" t="str">
        <f t="shared" si="292"/>
        <v>19000</v>
      </c>
      <c r="H4262" s="227"/>
      <c r="I4262" s="227"/>
      <c r="J4262" s="228"/>
      <c r="K4262" s="227"/>
      <c r="L4262" s="227"/>
      <c r="M4262" s="227"/>
      <c r="N4262" s="581"/>
      <c r="O4262" s="227"/>
      <c r="P4262" s="581"/>
      <c r="Q4262" s="227"/>
      <c r="R4262" s="227"/>
      <c r="S4262" s="227"/>
      <c r="T4262" s="227"/>
      <c r="U4262" s="227"/>
      <c r="V4262" s="227"/>
      <c r="W4262" s="227"/>
      <c r="X4262" s="227"/>
      <c r="Y4262" s="227"/>
      <c r="Z4262" s="227"/>
      <c r="AA4262" s="227"/>
      <c r="AB4262" s="227"/>
      <c r="AC4262" s="227"/>
    </row>
    <row r="4263" spans="2:29">
      <c r="B4263" s="66" t="e">
        <f>LEFT(VLOOKUP(K4263,'TCon08 al 2019-02-26'!$A$1:$H$68,6,0),6)</f>
        <v>#N/A</v>
      </c>
      <c r="C4263" s="66" t="e">
        <f t="shared" si="293"/>
        <v>#N/A</v>
      </c>
      <c r="D4263" s="66" t="e">
        <f>VLOOKUP(K4263,'TCon08 al 2019-02-26'!$A$1:$H$68,8,0)</f>
        <v>#N/A</v>
      </c>
      <c r="E4263" s="221">
        <f t="shared" si="294"/>
        <v>1900</v>
      </c>
      <c r="F4263" s="66">
        <f t="shared" si="291"/>
        <v>0</v>
      </c>
      <c r="G4263" s="10" t="str">
        <f t="shared" si="292"/>
        <v>19000</v>
      </c>
      <c r="H4263" s="227"/>
      <c r="I4263" s="227"/>
      <c r="J4263" s="228"/>
      <c r="K4263" s="227"/>
      <c r="L4263" s="227"/>
      <c r="M4263" s="227"/>
      <c r="N4263" s="581"/>
      <c r="O4263" s="227"/>
      <c r="P4263" s="581"/>
      <c r="Q4263" s="227"/>
      <c r="R4263" s="227"/>
      <c r="S4263" s="227"/>
      <c r="T4263" s="227"/>
      <c r="U4263" s="227"/>
      <c r="V4263" s="227"/>
      <c r="W4263" s="227"/>
      <c r="X4263" s="227"/>
      <c r="Y4263" s="227"/>
      <c r="Z4263" s="227"/>
      <c r="AA4263" s="227"/>
      <c r="AB4263" s="227"/>
      <c r="AC4263" s="227"/>
    </row>
    <row r="4264" spans="2:29">
      <c r="B4264" s="66" t="e">
        <f>LEFT(VLOOKUP(K4264,'TCon08 al 2019-02-26'!$A$1:$H$68,6,0),6)</f>
        <v>#N/A</v>
      </c>
      <c r="C4264" s="66" t="e">
        <f t="shared" si="293"/>
        <v>#N/A</v>
      </c>
      <c r="D4264" s="66" t="e">
        <f>VLOOKUP(K4264,'TCon08 al 2019-02-26'!$A$1:$H$68,8,0)</f>
        <v>#N/A</v>
      </c>
      <c r="E4264" s="221">
        <f t="shared" si="294"/>
        <v>1900</v>
      </c>
      <c r="F4264" s="66">
        <f t="shared" si="291"/>
        <v>0</v>
      </c>
      <c r="G4264" s="10" t="str">
        <f t="shared" si="292"/>
        <v>19000</v>
      </c>
      <c r="H4264" s="227"/>
      <c r="I4264" s="227"/>
      <c r="J4264" s="228"/>
      <c r="K4264" s="227"/>
      <c r="L4264" s="227"/>
      <c r="M4264" s="227"/>
      <c r="N4264" s="581"/>
      <c r="O4264" s="227"/>
      <c r="P4264" s="581"/>
      <c r="Q4264" s="227"/>
      <c r="R4264" s="227"/>
      <c r="S4264" s="227"/>
      <c r="T4264" s="227"/>
      <c r="U4264" s="227"/>
      <c r="V4264" s="227"/>
      <c r="W4264" s="227"/>
      <c r="X4264" s="227"/>
      <c r="Y4264" s="227"/>
      <c r="Z4264" s="227"/>
      <c r="AA4264" s="227"/>
      <c r="AB4264" s="227"/>
      <c r="AC4264" s="227"/>
    </row>
    <row r="4265" spans="2:29">
      <c r="B4265" s="66" t="e">
        <f>LEFT(VLOOKUP(K4265,'TCon08 al 2019-02-26'!$A$1:$H$68,6,0),6)</f>
        <v>#N/A</v>
      </c>
      <c r="C4265" s="66" t="e">
        <f t="shared" si="293"/>
        <v>#N/A</v>
      </c>
      <c r="D4265" s="66" t="e">
        <f>VLOOKUP(K4265,'TCon08 al 2019-02-26'!$A$1:$H$68,8,0)</f>
        <v>#N/A</v>
      </c>
      <c r="E4265" s="221">
        <f t="shared" si="294"/>
        <v>1900</v>
      </c>
      <c r="F4265" s="66">
        <f t="shared" si="291"/>
        <v>0</v>
      </c>
      <c r="G4265" s="10" t="str">
        <f t="shared" si="292"/>
        <v>19000</v>
      </c>
      <c r="H4265" s="227"/>
      <c r="I4265" s="227"/>
      <c r="J4265" s="228"/>
      <c r="K4265" s="227"/>
      <c r="L4265" s="227"/>
      <c r="M4265" s="227"/>
      <c r="N4265" s="581"/>
      <c r="O4265" s="227"/>
      <c r="P4265" s="581"/>
      <c r="Q4265" s="227"/>
      <c r="R4265" s="227"/>
      <c r="S4265" s="227"/>
      <c r="T4265" s="227"/>
      <c r="U4265" s="227"/>
      <c r="V4265" s="227"/>
      <c r="W4265" s="227"/>
      <c r="X4265" s="227"/>
      <c r="Y4265" s="227"/>
      <c r="Z4265" s="227"/>
      <c r="AA4265" s="227"/>
      <c r="AB4265" s="227"/>
      <c r="AC4265" s="227"/>
    </row>
    <row r="4266" spans="2:29">
      <c r="B4266" s="66" t="e">
        <f>LEFT(VLOOKUP(K4266,'TCon08 al 2019-02-26'!$A$1:$H$68,6,0),6)</f>
        <v>#N/A</v>
      </c>
      <c r="C4266" s="66" t="e">
        <f t="shared" si="293"/>
        <v>#N/A</v>
      </c>
      <c r="D4266" s="66" t="e">
        <f>VLOOKUP(K4266,'TCon08 al 2019-02-26'!$A$1:$H$68,8,0)</f>
        <v>#N/A</v>
      </c>
      <c r="E4266" s="221">
        <f t="shared" si="294"/>
        <v>1900</v>
      </c>
      <c r="F4266" s="66">
        <f t="shared" si="291"/>
        <v>0</v>
      </c>
      <c r="G4266" s="10" t="str">
        <f t="shared" si="292"/>
        <v>19000</v>
      </c>
      <c r="H4266" s="227"/>
      <c r="I4266" s="227"/>
      <c r="J4266" s="228"/>
      <c r="K4266" s="227"/>
      <c r="L4266" s="227"/>
      <c r="M4266" s="227"/>
      <c r="N4266" s="581"/>
      <c r="O4266" s="227"/>
      <c r="P4266" s="581"/>
      <c r="Q4266" s="227"/>
      <c r="R4266" s="227"/>
      <c r="S4266" s="227"/>
      <c r="T4266" s="227"/>
      <c r="U4266" s="227"/>
      <c r="V4266" s="227"/>
      <c r="W4266" s="227"/>
      <c r="X4266" s="227"/>
      <c r="Y4266" s="227"/>
      <c r="Z4266" s="227"/>
      <c r="AA4266" s="227"/>
      <c r="AB4266" s="227"/>
      <c r="AC4266" s="227"/>
    </row>
    <row r="4267" spans="2:29">
      <c r="B4267" s="66" t="e">
        <f>LEFT(VLOOKUP(K4267,'TCon08 al 2019-02-26'!$A$1:$H$68,6,0),6)</f>
        <v>#N/A</v>
      </c>
      <c r="C4267" s="66" t="e">
        <f t="shared" si="293"/>
        <v>#N/A</v>
      </c>
      <c r="D4267" s="66" t="e">
        <f>VLOOKUP(K4267,'TCon08 al 2019-02-26'!$A$1:$H$68,8,0)</f>
        <v>#N/A</v>
      </c>
      <c r="E4267" s="221">
        <f t="shared" si="294"/>
        <v>1900</v>
      </c>
      <c r="F4267" s="66">
        <f t="shared" si="291"/>
        <v>0</v>
      </c>
      <c r="G4267" s="10" t="str">
        <f t="shared" si="292"/>
        <v>19000</v>
      </c>
      <c r="H4267" s="227"/>
      <c r="I4267" s="227"/>
      <c r="J4267" s="228"/>
      <c r="K4267" s="227"/>
      <c r="L4267" s="227"/>
      <c r="M4267" s="227"/>
      <c r="N4267" s="581"/>
      <c r="O4267" s="227"/>
      <c r="P4267" s="581"/>
      <c r="Q4267" s="227"/>
      <c r="R4267" s="227"/>
      <c r="S4267" s="227"/>
      <c r="T4267" s="227"/>
      <c r="U4267" s="227"/>
      <c r="V4267" s="227"/>
      <c r="W4267" s="227"/>
      <c r="X4267" s="227"/>
      <c r="Y4267" s="227"/>
      <c r="Z4267" s="227"/>
      <c r="AA4267" s="227"/>
      <c r="AB4267" s="227"/>
      <c r="AC4267" s="227"/>
    </row>
    <row r="4268" spans="2:29">
      <c r="B4268" s="66" t="e">
        <f>LEFT(VLOOKUP(K4268,'TCon08 al 2019-02-26'!$A$1:$H$68,6,0),6)</f>
        <v>#N/A</v>
      </c>
      <c r="C4268" s="66" t="e">
        <f t="shared" si="293"/>
        <v>#N/A</v>
      </c>
      <c r="D4268" s="66" t="e">
        <f>VLOOKUP(K4268,'TCon08 al 2019-02-26'!$A$1:$H$68,8,0)</f>
        <v>#N/A</v>
      </c>
      <c r="E4268" s="221">
        <f t="shared" si="294"/>
        <v>1900</v>
      </c>
      <c r="F4268" s="66">
        <f t="shared" si="291"/>
        <v>0</v>
      </c>
      <c r="G4268" s="10" t="str">
        <f t="shared" si="292"/>
        <v>19000</v>
      </c>
      <c r="H4268" s="227"/>
      <c r="I4268" s="227"/>
      <c r="J4268" s="228"/>
      <c r="K4268" s="227"/>
      <c r="L4268" s="227"/>
      <c r="M4268" s="227"/>
      <c r="N4268" s="581"/>
      <c r="O4268" s="227"/>
      <c r="P4268" s="581"/>
      <c r="Q4268" s="227"/>
      <c r="R4268" s="227"/>
      <c r="S4268" s="227"/>
      <c r="T4268" s="227"/>
      <c r="U4268" s="227"/>
      <c r="V4268" s="227"/>
      <c r="W4268" s="227"/>
      <c r="X4268" s="227"/>
      <c r="Y4268" s="227"/>
      <c r="Z4268" s="227"/>
      <c r="AA4268" s="227"/>
      <c r="AB4268" s="227"/>
      <c r="AC4268" s="227"/>
    </row>
    <row r="4269" spans="2:29">
      <c r="B4269" s="66" t="e">
        <f>LEFT(VLOOKUP(K4269,'TCon08 al 2019-02-26'!$A$1:$H$68,6,0),6)</f>
        <v>#N/A</v>
      </c>
      <c r="C4269" s="66" t="e">
        <f t="shared" si="293"/>
        <v>#N/A</v>
      </c>
      <c r="D4269" s="66" t="e">
        <f>VLOOKUP(K4269,'TCon08 al 2019-02-26'!$A$1:$H$68,8,0)</f>
        <v>#N/A</v>
      </c>
      <c r="E4269" s="221">
        <f t="shared" si="294"/>
        <v>1900</v>
      </c>
      <c r="F4269" s="66">
        <f t="shared" si="291"/>
        <v>0</v>
      </c>
      <c r="G4269" s="10" t="str">
        <f t="shared" si="292"/>
        <v>19000</v>
      </c>
      <c r="H4269" s="227"/>
      <c r="I4269" s="227"/>
      <c r="J4269" s="228"/>
      <c r="K4269" s="227"/>
      <c r="L4269" s="227"/>
      <c r="M4269" s="227"/>
      <c r="N4269" s="581"/>
      <c r="O4269" s="227"/>
      <c r="P4269" s="581"/>
      <c r="Q4269" s="227"/>
      <c r="R4269" s="227"/>
      <c r="S4269" s="227"/>
      <c r="T4269" s="227"/>
      <c r="U4269" s="227"/>
      <c r="V4269" s="227"/>
      <c r="W4269" s="227"/>
      <c r="X4269" s="227"/>
      <c r="Y4269" s="227"/>
      <c r="Z4269" s="227"/>
      <c r="AA4269" s="227"/>
      <c r="AB4269" s="227"/>
      <c r="AC4269" s="227"/>
    </row>
    <row r="4270" spans="2:29">
      <c r="B4270" s="66" t="e">
        <f>LEFT(VLOOKUP(K4270,'TCon08 al 2019-02-26'!$A$1:$H$68,6,0),6)</f>
        <v>#N/A</v>
      </c>
      <c r="C4270" s="66" t="e">
        <f t="shared" si="293"/>
        <v>#N/A</v>
      </c>
      <c r="D4270" s="66" t="e">
        <f>VLOOKUP(K4270,'TCon08 al 2019-02-26'!$A$1:$H$68,8,0)</f>
        <v>#N/A</v>
      </c>
      <c r="E4270" s="221">
        <f t="shared" si="294"/>
        <v>1900</v>
      </c>
      <c r="F4270" s="66">
        <f t="shared" si="291"/>
        <v>0</v>
      </c>
      <c r="G4270" s="10" t="str">
        <f t="shared" si="292"/>
        <v>19000</v>
      </c>
      <c r="H4270" s="227"/>
      <c r="I4270" s="227"/>
      <c r="J4270" s="228"/>
      <c r="K4270" s="227"/>
      <c r="L4270" s="227"/>
      <c r="M4270" s="227"/>
      <c r="N4270" s="581"/>
      <c r="O4270" s="227"/>
      <c r="P4270" s="581"/>
      <c r="Q4270" s="227"/>
      <c r="R4270" s="227"/>
      <c r="S4270" s="227"/>
      <c r="T4270" s="227"/>
      <c r="U4270" s="227"/>
      <c r="V4270" s="227"/>
      <c r="W4270" s="227"/>
      <c r="X4270" s="227"/>
      <c r="Y4270" s="227"/>
      <c r="Z4270" s="227"/>
      <c r="AA4270" s="227"/>
      <c r="AB4270" s="227"/>
      <c r="AC4270" s="227"/>
    </row>
    <row r="4271" spans="2:29">
      <c r="B4271" s="66" t="e">
        <f>LEFT(VLOOKUP(K4271,'TCon08 al 2019-02-26'!$A$1:$H$68,6,0),6)</f>
        <v>#N/A</v>
      </c>
      <c r="C4271" s="66" t="e">
        <f t="shared" si="293"/>
        <v>#N/A</v>
      </c>
      <c r="D4271" s="66" t="e">
        <f>VLOOKUP(K4271,'TCon08 al 2019-02-26'!$A$1:$H$68,8,0)</f>
        <v>#N/A</v>
      </c>
      <c r="E4271" s="221">
        <f t="shared" si="294"/>
        <v>1900</v>
      </c>
      <c r="F4271" s="66">
        <f t="shared" si="291"/>
        <v>0</v>
      </c>
      <c r="G4271" s="10" t="str">
        <f t="shared" si="292"/>
        <v>19000</v>
      </c>
      <c r="H4271" s="227"/>
      <c r="I4271" s="227"/>
      <c r="J4271" s="228"/>
      <c r="K4271" s="227"/>
      <c r="L4271" s="227"/>
      <c r="M4271" s="227"/>
      <c r="N4271" s="581"/>
      <c r="O4271" s="227"/>
      <c r="P4271" s="581"/>
      <c r="Q4271" s="227"/>
      <c r="R4271" s="227"/>
      <c r="S4271" s="227"/>
      <c r="T4271" s="227"/>
      <c r="U4271" s="227"/>
      <c r="V4271" s="227"/>
      <c r="W4271" s="227"/>
      <c r="X4271" s="227"/>
      <c r="Y4271" s="227"/>
      <c r="Z4271" s="227"/>
      <c r="AA4271" s="227"/>
      <c r="AB4271" s="227"/>
      <c r="AC4271" s="227"/>
    </row>
    <row r="4272" spans="2:29">
      <c r="B4272" s="66" t="e">
        <f>LEFT(VLOOKUP(K4272,'TCon08 al 2019-02-26'!$A$1:$H$68,6,0),6)</f>
        <v>#N/A</v>
      </c>
      <c r="C4272" s="66" t="e">
        <f t="shared" si="293"/>
        <v>#N/A</v>
      </c>
      <c r="D4272" s="66" t="e">
        <f>VLOOKUP(K4272,'TCon08 al 2019-02-26'!$A$1:$H$68,8,0)</f>
        <v>#N/A</v>
      </c>
      <c r="E4272" s="221">
        <f t="shared" si="294"/>
        <v>1900</v>
      </c>
      <c r="F4272" s="66">
        <f t="shared" si="291"/>
        <v>0</v>
      </c>
      <c r="G4272" s="10" t="str">
        <f t="shared" si="292"/>
        <v>19000</v>
      </c>
      <c r="H4272" s="227"/>
      <c r="I4272" s="227"/>
      <c r="J4272" s="228"/>
      <c r="K4272" s="227"/>
      <c r="L4272" s="227"/>
      <c r="M4272" s="227"/>
      <c r="N4272" s="581"/>
      <c r="O4272" s="227"/>
      <c r="P4272" s="581"/>
      <c r="Q4272" s="227"/>
      <c r="R4272" s="227"/>
      <c r="S4272" s="227"/>
      <c r="T4272" s="227"/>
      <c r="U4272" s="227"/>
      <c r="V4272" s="227"/>
      <c r="W4272" s="227"/>
      <c r="X4272" s="227"/>
      <c r="Y4272" s="227"/>
      <c r="Z4272" s="227"/>
      <c r="AA4272" s="227"/>
      <c r="AB4272" s="227"/>
      <c r="AC4272" s="227"/>
    </row>
    <row r="4273" spans="2:29">
      <c r="B4273" s="66" t="e">
        <f>LEFT(VLOOKUP(K4273,'TCon08 al 2019-02-26'!$A$1:$H$68,6,0),6)</f>
        <v>#N/A</v>
      </c>
      <c r="C4273" s="66" t="e">
        <f t="shared" si="293"/>
        <v>#N/A</v>
      </c>
      <c r="D4273" s="66" t="e">
        <f>VLOOKUP(K4273,'TCon08 al 2019-02-26'!$A$1:$H$68,8,0)</f>
        <v>#N/A</v>
      </c>
      <c r="E4273" s="221">
        <f t="shared" si="294"/>
        <v>1900</v>
      </c>
      <c r="F4273" s="66">
        <f t="shared" si="291"/>
        <v>0</v>
      </c>
      <c r="G4273" s="10" t="str">
        <f t="shared" si="292"/>
        <v>19000</v>
      </c>
      <c r="H4273" s="227"/>
      <c r="I4273" s="227"/>
      <c r="J4273" s="228"/>
      <c r="K4273" s="227"/>
      <c r="L4273" s="227"/>
      <c r="M4273" s="227"/>
      <c r="N4273" s="581"/>
      <c r="O4273" s="227"/>
      <c r="P4273" s="581"/>
      <c r="Q4273" s="227"/>
      <c r="R4273" s="227"/>
      <c r="S4273" s="227"/>
      <c r="T4273" s="227"/>
      <c r="U4273" s="227"/>
      <c r="V4273" s="227"/>
      <c r="W4273" s="227"/>
      <c r="X4273" s="227"/>
      <c r="Y4273" s="227"/>
      <c r="Z4273" s="227"/>
      <c r="AA4273" s="227"/>
      <c r="AB4273" s="227"/>
      <c r="AC4273" s="227"/>
    </row>
    <row r="4274" spans="2:29">
      <c r="B4274" s="66" t="e">
        <f>LEFT(VLOOKUP(K4274,'TCon08 al 2019-02-26'!$A$1:$H$68,6,0),6)</f>
        <v>#N/A</v>
      </c>
      <c r="C4274" s="66" t="e">
        <f t="shared" si="293"/>
        <v>#N/A</v>
      </c>
      <c r="D4274" s="66" t="e">
        <f>VLOOKUP(K4274,'TCon08 al 2019-02-26'!$A$1:$H$68,8,0)</f>
        <v>#N/A</v>
      </c>
      <c r="E4274" s="221">
        <f t="shared" si="294"/>
        <v>1900</v>
      </c>
      <c r="F4274" s="66">
        <f t="shared" si="291"/>
        <v>0</v>
      </c>
      <c r="G4274" s="10" t="str">
        <f t="shared" si="292"/>
        <v>19000</v>
      </c>
      <c r="H4274" s="227"/>
      <c r="I4274" s="227"/>
      <c r="J4274" s="228"/>
      <c r="K4274" s="227"/>
      <c r="L4274" s="227"/>
      <c r="M4274" s="227"/>
      <c r="N4274" s="581"/>
      <c r="O4274" s="227"/>
      <c r="P4274" s="581"/>
      <c r="Q4274" s="227"/>
      <c r="R4274" s="227"/>
      <c r="S4274" s="227"/>
      <c r="T4274" s="227"/>
      <c r="U4274" s="227"/>
      <c r="V4274" s="227"/>
      <c r="W4274" s="227"/>
      <c r="X4274" s="227"/>
      <c r="Y4274" s="227"/>
      <c r="Z4274" s="227"/>
      <c r="AA4274" s="227"/>
      <c r="AB4274" s="227"/>
      <c r="AC4274" s="227"/>
    </row>
    <row r="4275" spans="2:29">
      <c r="B4275" s="66" t="e">
        <f>LEFT(VLOOKUP(K4275,'TCon08 al 2019-02-26'!$A$1:$H$68,6,0),6)</f>
        <v>#N/A</v>
      </c>
      <c r="C4275" s="66" t="e">
        <f t="shared" si="293"/>
        <v>#N/A</v>
      </c>
      <c r="D4275" s="66" t="e">
        <f>VLOOKUP(K4275,'TCon08 al 2019-02-26'!$A$1:$H$68,8,0)</f>
        <v>#N/A</v>
      </c>
      <c r="E4275" s="221">
        <f t="shared" si="294"/>
        <v>1900</v>
      </c>
      <c r="F4275" s="66">
        <f t="shared" si="291"/>
        <v>0</v>
      </c>
      <c r="G4275" s="10" t="str">
        <f t="shared" si="292"/>
        <v>19000</v>
      </c>
      <c r="H4275" s="227"/>
      <c r="I4275" s="227"/>
      <c r="J4275" s="228"/>
      <c r="K4275" s="227"/>
      <c r="L4275" s="227"/>
      <c r="M4275" s="227"/>
      <c r="N4275" s="581"/>
      <c r="O4275" s="227"/>
      <c r="P4275" s="581"/>
      <c r="Q4275" s="227"/>
      <c r="R4275" s="227"/>
      <c r="S4275" s="227"/>
      <c r="T4275" s="227"/>
      <c r="U4275" s="227"/>
      <c r="V4275" s="227"/>
      <c r="W4275" s="227"/>
      <c r="X4275" s="227"/>
      <c r="Y4275" s="227"/>
      <c r="Z4275" s="227"/>
      <c r="AA4275" s="227"/>
      <c r="AB4275" s="227"/>
      <c r="AC4275" s="227"/>
    </row>
    <row r="4276" spans="2:29">
      <c r="B4276" s="66" t="e">
        <f>LEFT(VLOOKUP(K4276,'TCon08 al 2019-02-26'!$A$1:$H$68,6,0),6)</f>
        <v>#N/A</v>
      </c>
      <c r="C4276" s="66" t="e">
        <f t="shared" si="293"/>
        <v>#N/A</v>
      </c>
      <c r="D4276" s="66" t="e">
        <f>VLOOKUP(K4276,'TCon08 al 2019-02-26'!$A$1:$H$68,8,0)</f>
        <v>#N/A</v>
      </c>
      <c r="E4276" s="221">
        <f t="shared" si="294"/>
        <v>1900</v>
      </c>
      <c r="F4276" s="66">
        <f t="shared" si="291"/>
        <v>0</v>
      </c>
      <c r="G4276" s="10" t="str">
        <f t="shared" si="292"/>
        <v>19000</v>
      </c>
      <c r="H4276" s="227"/>
      <c r="I4276" s="227"/>
      <c r="J4276" s="228"/>
      <c r="K4276" s="227"/>
      <c r="L4276" s="227"/>
      <c r="M4276" s="227"/>
      <c r="N4276" s="581"/>
      <c r="O4276" s="227"/>
      <c r="P4276" s="581"/>
      <c r="Q4276" s="227"/>
      <c r="R4276" s="227"/>
      <c r="S4276" s="227"/>
      <c r="T4276" s="227"/>
      <c r="U4276" s="227"/>
      <c r="V4276" s="227"/>
      <c r="W4276" s="227"/>
      <c r="X4276" s="227"/>
      <c r="Y4276" s="227"/>
      <c r="Z4276" s="227"/>
      <c r="AA4276" s="227"/>
      <c r="AB4276" s="227"/>
      <c r="AC4276" s="227"/>
    </row>
    <row r="4277" spans="2:29">
      <c r="B4277" s="66" t="e">
        <f>LEFT(VLOOKUP(K4277,'TCon08 al 2019-02-26'!$A$1:$H$68,6,0),6)</f>
        <v>#N/A</v>
      </c>
      <c r="C4277" s="66" t="e">
        <f t="shared" si="293"/>
        <v>#N/A</v>
      </c>
      <c r="D4277" s="66" t="e">
        <f>VLOOKUP(K4277,'TCon08 al 2019-02-26'!$A$1:$H$68,8,0)</f>
        <v>#N/A</v>
      </c>
      <c r="E4277" s="221">
        <f t="shared" si="294"/>
        <v>1900</v>
      </c>
      <c r="F4277" s="66">
        <f t="shared" si="291"/>
        <v>0</v>
      </c>
      <c r="G4277" s="10" t="str">
        <f t="shared" si="292"/>
        <v>19000</v>
      </c>
      <c r="H4277" s="227"/>
      <c r="I4277" s="227"/>
      <c r="J4277" s="228"/>
      <c r="K4277" s="227"/>
      <c r="L4277" s="227"/>
      <c r="M4277" s="227"/>
      <c r="N4277" s="581"/>
      <c r="O4277" s="227"/>
      <c r="P4277" s="581"/>
      <c r="Q4277" s="227"/>
      <c r="R4277" s="227"/>
      <c r="S4277" s="227"/>
      <c r="T4277" s="227"/>
      <c r="U4277" s="227"/>
      <c r="V4277" s="227"/>
      <c r="W4277" s="227"/>
      <c r="X4277" s="227"/>
      <c r="Y4277" s="227"/>
      <c r="Z4277" s="227"/>
      <c r="AA4277" s="227"/>
      <c r="AB4277" s="227"/>
      <c r="AC4277" s="227"/>
    </row>
    <row r="4278" spans="2:29">
      <c r="B4278" s="66" t="e">
        <f>LEFT(VLOOKUP(K4278,'TCon08 al 2019-02-26'!$A$1:$H$68,6,0),6)</f>
        <v>#N/A</v>
      </c>
      <c r="C4278" s="66" t="e">
        <f t="shared" si="293"/>
        <v>#N/A</v>
      </c>
      <c r="D4278" s="66" t="e">
        <f>VLOOKUP(K4278,'TCon08 al 2019-02-26'!$A$1:$H$68,8,0)</f>
        <v>#N/A</v>
      </c>
      <c r="E4278" s="221">
        <f t="shared" si="294"/>
        <v>1900</v>
      </c>
      <c r="F4278" s="66">
        <f t="shared" si="291"/>
        <v>0</v>
      </c>
      <c r="G4278" s="10" t="str">
        <f t="shared" si="292"/>
        <v>19000</v>
      </c>
      <c r="H4278" s="227"/>
      <c r="I4278" s="227"/>
      <c r="J4278" s="228"/>
      <c r="K4278" s="227"/>
      <c r="L4278" s="227"/>
      <c r="M4278" s="227"/>
      <c r="N4278" s="581"/>
      <c r="O4278" s="227"/>
      <c r="P4278" s="581"/>
      <c r="Q4278" s="227"/>
      <c r="R4278" s="227"/>
      <c r="S4278" s="227"/>
      <c r="T4278" s="227"/>
      <c r="U4278" s="227"/>
      <c r="V4278" s="227"/>
      <c r="W4278" s="227"/>
      <c r="X4278" s="227"/>
      <c r="Y4278" s="227"/>
      <c r="Z4278" s="227"/>
      <c r="AA4278" s="227"/>
      <c r="AB4278" s="227"/>
      <c r="AC4278" s="227"/>
    </row>
    <row r="4279" spans="2:29">
      <c r="B4279" s="66" t="e">
        <f>LEFT(VLOOKUP(K4279,'TCon08 al 2019-02-26'!$A$1:$H$68,6,0),6)</f>
        <v>#N/A</v>
      </c>
      <c r="C4279" s="66" t="e">
        <f t="shared" si="293"/>
        <v>#N/A</v>
      </c>
      <c r="D4279" s="66" t="e">
        <f>VLOOKUP(K4279,'TCon08 al 2019-02-26'!$A$1:$H$68,8,0)</f>
        <v>#N/A</v>
      </c>
      <c r="E4279" s="221">
        <f t="shared" si="294"/>
        <v>1900</v>
      </c>
      <c r="F4279" s="66">
        <f t="shared" si="291"/>
        <v>0</v>
      </c>
      <c r="G4279" s="10" t="str">
        <f t="shared" si="292"/>
        <v>19000</v>
      </c>
      <c r="H4279" s="227"/>
      <c r="I4279" s="227"/>
      <c r="J4279" s="228"/>
      <c r="K4279" s="227"/>
      <c r="L4279" s="227"/>
      <c r="M4279" s="227"/>
      <c r="N4279" s="581"/>
      <c r="O4279" s="227"/>
      <c r="P4279" s="581"/>
      <c r="Q4279" s="227"/>
      <c r="R4279" s="227"/>
      <c r="S4279" s="227"/>
      <c r="T4279" s="227"/>
      <c r="U4279" s="227"/>
      <c r="V4279" s="227"/>
      <c r="W4279" s="227"/>
      <c r="X4279" s="227"/>
      <c r="Y4279" s="227"/>
      <c r="Z4279" s="227"/>
      <c r="AA4279" s="227"/>
      <c r="AB4279" s="227"/>
      <c r="AC4279" s="227"/>
    </row>
    <row r="4280" spans="2:29">
      <c r="B4280" s="66" t="e">
        <f>LEFT(VLOOKUP(K4280,'TCon08 al 2019-02-26'!$A$1:$H$68,6,0),6)</f>
        <v>#N/A</v>
      </c>
      <c r="C4280" s="66" t="e">
        <f t="shared" si="293"/>
        <v>#N/A</v>
      </c>
      <c r="D4280" s="66" t="e">
        <f>VLOOKUP(K4280,'TCon08 al 2019-02-26'!$A$1:$H$68,8,0)</f>
        <v>#N/A</v>
      </c>
      <c r="E4280" s="221">
        <f t="shared" si="294"/>
        <v>1900</v>
      </c>
      <c r="F4280" s="66">
        <f t="shared" si="291"/>
        <v>0</v>
      </c>
      <c r="G4280" s="10" t="str">
        <f t="shared" si="292"/>
        <v>19000</v>
      </c>
      <c r="H4280" s="227"/>
      <c r="I4280" s="227"/>
      <c r="J4280" s="228"/>
      <c r="K4280" s="227"/>
      <c r="L4280" s="227"/>
      <c r="M4280" s="227"/>
      <c r="N4280" s="581"/>
      <c r="O4280" s="227"/>
      <c r="P4280" s="581"/>
      <c r="Q4280" s="227"/>
      <c r="R4280" s="227"/>
      <c r="S4280" s="227"/>
      <c r="T4280" s="227"/>
      <c r="U4280" s="227"/>
      <c r="V4280" s="227"/>
      <c r="W4280" s="227"/>
      <c r="X4280" s="227"/>
      <c r="Y4280" s="227"/>
      <c r="Z4280" s="227"/>
      <c r="AA4280" s="227"/>
      <c r="AB4280" s="227"/>
      <c r="AC4280" s="227"/>
    </row>
    <row r="4281" spans="2:29">
      <c r="B4281" s="66" t="e">
        <f>LEFT(VLOOKUP(K4281,'TCon08 al 2019-02-26'!$A$1:$H$68,6,0),6)</f>
        <v>#N/A</v>
      </c>
      <c r="C4281" s="66" t="e">
        <f t="shared" si="293"/>
        <v>#N/A</v>
      </c>
      <c r="D4281" s="66" t="e">
        <f>VLOOKUP(K4281,'TCon08 al 2019-02-26'!$A$1:$H$68,8,0)</f>
        <v>#N/A</v>
      </c>
      <c r="E4281" s="221">
        <f t="shared" si="294"/>
        <v>1900</v>
      </c>
      <c r="F4281" s="66">
        <f t="shared" si="291"/>
        <v>0</v>
      </c>
      <c r="G4281" s="10" t="str">
        <f t="shared" si="292"/>
        <v>19000</v>
      </c>
      <c r="H4281" s="227"/>
      <c r="I4281" s="227"/>
      <c r="J4281" s="228"/>
      <c r="K4281" s="227"/>
      <c r="L4281" s="227"/>
      <c r="M4281" s="227"/>
      <c r="N4281" s="581"/>
      <c r="O4281" s="227"/>
      <c r="P4281" s="581"/>
      <c r="Q4281" s="227"/>
      <c r="R4281" s="227"/>
      <c r="S4281" s="227"/>
      <c r="T4281" s="227"/>
      <c r="U4281" s="227"/>
      <c r="V4281" s="227"/>
      <c r="W4281" s="227"/>
      <c r="X4281" s="227"/>
      <c r="Y4281" s="227"/>
      <c r="Z4281" s="227"/>
      <c r="AA4281" s="227"/>
      <c r="AB4281" s="227"/>
      <c r="AC4281" s="227"/>
    </row>
    <row r="4282" spans="2:29">
      <c r="B4282" s="66" t="e">
        <f>LEFT(VLOOKUP(K4282,'TCon08 al 2019-02-26'!$A$1:$H$68,6,0),6)</f>
        <v>#N/A</v>
      </c>
      <c r="C4282" s="66" t="e">
        <f t="shared" si="293"/>
        <v>#N/A</v>
      </c>
      <c r="D4282" s="66" t="e">
        <f>VLOOKUP(K4282,'TCon08 al 2019-02-26'!$A$1:$H$68,8,0)</f>
        <v>#N/A</v>
      </c>
      <c r="E4282" s="221">
        <f t="shared" si="294"/>
        <v>1900</v>
      </c>
      <c r="F4282" s="66">
        <f t="shared" si="291"/>
        <v>0</v>
      </c>
      <c r="G4282" s="10" t="str">
        <f t="shared" si="292"/>
        <v>19000</v>
      </c>
      <c r="H4282" s="227"/>
      <c r="I4282" s="227"/>
      <c r="J4282" s="228"/>
      <c r="K4282" s="227"/>
      <c r="L4282" s="227"/>
      <c r="M4282" s="227"/>
      <c r="N4282" s="581"/>
      <c r="O4282" s="227"/>
      <c r="P4282" s="581"/>
      <c r="Q4282" s="227"/>
      <c r="R4282" s="227"/>
      <c r="S4282" s="227"/>
      <c r="T4282" s="227"/>
      <c r="U4282" s="227"/>
      <c r="V4282" s="227"/>
      <c r="W4282" s="227"/>
      <c r="X4282" s="227"/>
      <c r="Y4282" s="227"/>
      <c r="Z4282" s="227"/>
      <c r="AA4282" s="227"/>
      <c r="AB4282" s="227"/>
      <c r="AC4282" s="227"/>
    </row>
    <row r="4283" spans="2:29">
      <c r="B4283" s="66" t="e">
        <f>LEFT(VLOOKUP(K4283,'TCon08 al 2019-02-26'!$A$1:$H$68,6,0),6)</f>
        <v>#N/A</v>
      </c>
      <c r="C4283" s="66" t="e">
        <f t="shared" si="293"/>
        <v>#N/A</v>
      </c>
      <c r="D4283" s="66" t="e">
        <f>VLOOKUP(K4283,'TCon08 al 2019-02-26'!$A$1:$H$68,8,0)</f>
        <v>#N/A</v>
      </c>
      <c r="E4283" s="221">
        <f t="shared" si="294"/>
        <v>1900</v>
      </c>
      <c r="F4283" s="66">
        <f t="shared" si="291"/>
        <v>0</v>
      </c>
      <c r="G4283" s="10" t="str">
        <f t="shared" si="292"/>
        <v>19000</v>
      </c>
      <c r="H4283" s="227"/>
      <c r="I4283" s="227"/>
      <c r="J4283" s="228"/>
      <c r="K4283" s="227"/>
      <c r="L4283" s="227"/>
      <c r="M4283" s="227"/>
      <c r="N4283" s="581"/>
      <c r="O4283" s="227"/>
      <c r="P4283" s="581"/>
      <c r="Q4283" s="227"/>
      <c r="R4283" s="227"/>
      <c r="S4283" s="227"/>
      <c r="T4283" s="227"/>
      <c r="U4283" s="227"/>
      <c r="V4283" s="227"/>
      <c r="W4283" s="227"/>
      <c r="X4283" s="227"/>
      <c r="Y4283" s="227"/>
      <c r="Z4283" s="227"/>
      <c r="AA4283" s="227"/>
      <c r="AB4283" s="227"/>
      <c r="AC4283" s="227"/>
    </row>
    <row r="4284" spans="2:29">
      <c r="B4284" s="66" t="e">
        <f>LEFT(VLOOKUP(K4284,'TCon08 al 2019-02-26'!$A$1:$H$68,6,0),6)</f>
        <v>#N/A</v>
      </c>
      <c r="C4284" s="66" t="e">
        <f t="shared" si="293"/>
        <v>#N/A</v>
      </c>
      <c r="D4284" s="66" t="e">
        <f>VLOOKUP(K4284,'TCon08 al 2019-02-26'!$A$1:$H$68,8,0)</f>
        <v>#N/A</v>
      </c>
      <c r="E4284" s="221">
        <f t="shared" si="294"/>
        <v>1900</v>
      </c>
      <c r="F4284" s="66">
        <f t="shared" si="291"/>
        <v>0</v>
      </c>
      <c r="G4284" s="10" t="str">
        <f t="shared" si="292"/>
        <v>19000</v>
      </c>
      <c r="H4284" s="227"/>
      <c r="I4284" s="227"/>
      <c r="J4284" s="228"/>
      <c r="K4284" s="227"/>
      <c r="L4284" s="227"/>
      <c r="M4284" s="227"/>
      <c r="N4284" s="581"/>
      <c r="O4284" s="227"/>
      <c r="P4284" s="581"/>
      <c r="Q4284" s="227"/>
      <c r="R4284" s="227"/>
      <c r="S4284" s="227"/>
      <c r="T4284" s="227"/>
      <c r="U4284" s="227"/>
      <c r="V4284" s="227"/>
      <c r="W4284" s="227"/>
      <c r="X4284" s="227"/>
      <c r="Y4284" s="227"/>
      <c r="Z4284" s="227"/>
      <c r="AA4284" s="227"/>
      <c r="AB4284" s="227"/>
      <c r="AC4284" s="227"/>
    </row>
    <row r="4285" spans="2:29">
      <c r="B4285" s="66" t="e">
        <f>LEFT(VLOOKUP(K4285,'TCon08 al 2019-02-26'!$A$1:$H$68,6,0),6)</f>
        <v>#N/A</v>
      </c>
      <c r="C4285" s="66" t="e">
        <f t="shared" si="293"/>
        <v>#N/A</v>
      </c>
      <c r="D4285" s="66" t="e">
        <f>VLOOKUP(K4285,'TCon08 al 2019-02-26'!$A$1:$H$68,8,0)</f>
        <v>#N/A</v>
      </c>
      <c r="E4285" s="221">
        <f t="shared" si="294"/>
        <v>1900</v>
      </c>
      <c r="F4285" s="66">
        <f t="shared" si="291"/>
        <v>0</v>
      </c>
      <c r="G4285" s="10" t="str">
        <f t="shared" si="292"/>
        <v>19000</v>
      </c>
      <c r="H4285" s="227"/>
      <c r="I4285" s="227"/>
      <c r="J4285" s="228"/>
      <c r="K4285" s="227"/>
      <c r="L4285" s="227"/>
      <c r="M4285" s="227"/>
      <c r="N4285" s="581"/>
      <c r="O4285" s="227"/>
      <c r="P4285" s="581"/>
      <c r="Q4285" s="227"/>
      <c r="R4285" s="227"/>
      <c r="S4285" s="227"/>
      <c r="T4285" s="227"/>
      <c r="U4285" s="227"/>
      <c r="V4285" s="227"/>
      <c r="W4285" s="227"/>
      <c r="X4285" s="227"/>
      <c r="Y4285" s="227"/>
      <c r="Z4285" s="227"/>
      <c r="AA4285" s="227"/>
      <c r="AB4285" s="227"/>
      <c r="AC4285" s="227"/>
    </row>
    <row r="4286" spans="2:29">
      <c r="B4286" s="66" t="e">
        <f>LEFT(VLOOKUP(K4286,'TCon08 al 2019-02-26'!$A$1:$H$68,6,0),6)</f>
        <v>#N/A</v>
      </c>
      <c r="C4286" s="66" t="e">
        <f t="shared" si="293"/>
        <v>#N/A</v>
      </c>
      <c r="D4286" s="66" t="e">
        <f>VLOOKUP(K4286,'TCon08 al 2019-02-26'!$A$1:$H$68,8,0)</f>
        <v>#N/A</v>
      </c>
      <c r="E4286" s="221">
        <f t="shared" si="294"/>
        <v>1900</v>
      </c>
      <c r="F4286" s="66">
        <f t="shared" si="291"/>
        <v>0</v>
      </c>
      <c r="G4286" s="10" t="str">
        <f t="shared" si="292"/>
        <v>19000</v>
      </c>
      <c r="H4286" s="227"/>
      <c r="I4286" s="227"/>
      <c r="J4286" s="228"/>
      <c r="K4286" s="227"/>
      <c r="L4286" s="227"/>
      <c r="M4286" s="227"/>
      <c r="N4286" s="581"/>
      <c r="O4286" s="227"/>
      <c r="P4286" s="581"/>
      <c r="Q4286" s="227"/>
      <c r="R4286" s="227"/>
      <c r="S4286" s="227"/>
      <c r="T4286" s="227"/>
      <c r="U4286" s="227"/>
      <c r="V4286" s="227"/>
      <c r="W4286" s="227"/>
      <c r="X4286" s="227"/>
      <c r="Y4286" s="227"/>
      <c r="Z4286" s="227"/>
      <c r="AA4286" s="227"/>
      <c r="AB4286" s="227"/>
      <c r="AC4286" s="227"/>
    </row>
    <row r="4287" spans="2:29">
      <c r="B4287" s="66" t="e">
        <f>LEFT(VLOOKUP(K4287,'TCon08 al 2019-02-26'!$A$1:$H$68,6,0),6)</f>
        <v>#N/A</v>
      </c>
      <c r="C4287" s="66" t="e">
        <f t="shared" si="293"/>
        <v>#N/A</v>
      </c>
      <c r="D4287" s="66" t="e">
        <f>VLOOKUP(K4287,'TCon08 al 2019-02-26'!$A$1:$H$68,8,0)</f>
        <v>#N/A</v>
      </c>
      <c r="E4287" s="221">
        <f t="shared" si="294"/>
        <v>1900</v>
      </c>
      <c r="F4287" s="66">
        <f t="shared" si="291"/>
        <v>0</v>
      </c>
      <c r="G4287" s="10" t="str">
        <f t="shared" si="292"/>
        <v>19000</v>
      </c>
      <c r="H4287" s="227"/>
      <c r="I4287" s="227"/>
      <c r="J4287" s="228"/>
      <c r="K4287" s="227"/>
      <c r="L4287" s="227"/>
      <c r="M4287" s="227"/>
      <c r="N4287" s="581"/>
      <c r="O4287" s="227"/>
      <c r="P4287" s="581"/>
      <c r="Q4287" s="227"/>
      <c r="R4287" s="227"/>
      <c r="S4287" s="227"/>
      <c r="T4287" s="227"/>
      <c r="U4287" s="227"/>
      <c r="V4287" s="227"/>
      <c r="W4287" s="227"/>
      <c r="X4287" s="227"/>
      <c r="Y4287" s="227"/>
      <c r="Z4287" s="227"/>
      <c r="AA4287" s="227"/>
      <c r="AB4287" s="227"/>
      <c r="AC4287" s="227"/>
    </row>
    <row r="4288" spans="2:29">
      <c r="B4288" s="66" t="e">
        <f>LEFT(VLOOKUP(K4288,'TCon08 al 2019-02-26'!$A$1:$H$68,6,0),6)</f>
        <v>#N/A</v>
      </c>
      <c r="C4288" s="66" t="e">
        <f t="shared" si="293"/>
        <v>#N/A</v>
      </c>
      <c r="D4288" s="66" t="e">
        <f>VLOOKUP(K4288,'TCon08 al 2019-02-26'!$A$1:$H$68,8,0)</f>
        <v>#N/A</v>
      </c>
      <c r="E4288" s="221">
        <f t="shared" si="294"/>
        <v>1900</v>
      </c>
      <c r="F4288" s="66">
        <f t="shared" si="291"/>
        <v>0</v>
      </c>
      <c r="G4288" s="10" t="str">
        <f t="shared" si="292"/>
        <v>19000</v>
      </c>
      <c r="H4288" s="227"/>
      <c r="I4288" s="227"/>
      <c r="J4288" s="228"/>
      <c r="K4288" s="227"/>
      <c r="L4288" s="227"/>
      <c r="M4288" s="227"/>
      <c r="N4288" s="581"/>
      <c r="O4288" s="227"/>
      <c r="P4288" s="581"/>
      <c r="Q4288" s="227"/>
      <c r="R4288" s="227"/>
      <c r="S4288" s="227"/>
      <c r="T4288" s="227"/>
      <c r="U4288" s="227"/>
      <c r="V4288" s="227"/>
      <c r="W4288" s="227"/>
      <c r="X4288" s="227"/>
      <c r="Y4288" s="227"/>
      <c r="Z4288" s="227"/>
      <c r="AA4288" s="227"/>
      <c r="AB4288" s="227"/>
      <c r="AC4288" s="227"/>
    </row>
    <row r="4289" spans="2:29">
      <c r="B4289" s="66" t="e">
        <f>LEFT(VLOOKUP(K4289,'TCon08 al 2019-02-26'!$A$1:$H$68,6,0),6)</f>
        <v>#N/A</v>
      </c>
      <c r="C4289" s="66" t="e">
        <f t="shared" si="293"/>
        <v>#N/A</v>
      </c>
      <c r="D4289" s="66" t="e">
        <f>VLOOKUP(K4289,'TCon08 al 2019-02-26'!$A$1:$H$68,8,0)</f>
        <v>#N/A</v>
      </c>
      <c r="E4289" s="221">
        <f t="shared" si="294"/>
        <v>1900</v>
      </c>
      <c r="F4289" s="66">
        <f t="shared" si="291"/>
        <v>0</v>
      </c>
      <c r="G4289" s="10" t="str">
        <f t="shared" si="292"/>
        <v>19000</v>
      </c>
      <c r="H4289" s="227"/>
      <c r="I4289" s="227"/>
      <c r="J4289" s="228"/>
      <c r="K4289" s="227"/>
      <c r="L4289" s="227"/>
      <c r="M4289" s="227"/>
      <c r="N4289" s="581"/>
      <c r="O4289" s="227"/>
      <c r="P4289" s="581"/>
      <c r="Q4289" s="227"/>
      <c r="R4289" s="227"/>
      <c r="S4289" s="227"/>
      <c r="T4289" s="227"/>
      <c r="U4289" s="227"/>
      <c r="V4289" s="227"/>
      <c r="W4289" s="227"/>
      <c r="X4289" s="227"/>
      <c r="Y4289" s="227"/>
      <c r="Z4289" s="227"/>
      <c r="AA4289" s="227"/>
      <c r="AB4289" s="227"/>
      <c r="AC4289" s="227"/>
    </row>
    <row r="4290" spans="2:29">
      <c r="B4290" s="66" t="e">
        <f>LEFT(VLOOKUP(K4290,'TCon08 al 2019-02-26'!$A$1:$H$68,6,0),6)</f>
        <v>#N/A</v>
      </c>
      <c r="C4290" s="66" t="e">
        <f t="shared" si="293"/>
        <v>#N/A</v>
      </c>
      <c r="D4290" s="66" t="e">
        <f>VLOOKUP(K4290,'TCon08 al 2019-02-26'!$A$1:$H$68,8,0)</f>
        <v>#N/A</v>
      </c>
      <c r="E4290" s="221">
        <f t="shared" si="294"/>
        <v>1900</v>
      </c>
      <c r="F4290" s="66">
        <f t="shared" si="291"/>
        <v>0</v>
      </c>
      <c r="G4290" s="10" t="str">
        <f t="shared" si="292"/>
        <v>19000</v>
      </c>
      <c r="H4290" s="227"/>
      <c r="I4290" s="227"/>
      <c r="J4290" s="228"/>
      <c r="K4290" s="227"/>
      <c r="L4290" s="227"/>
      <c r="M4290" s="227"/>
      <c r="N4290" s="581"/>
      <c r="O4290" s="227"/>
      <c r="P4290" s="581"/>
      <c r="Q4290" s="227"/>
      <c r="R4290" s="227"/>
      <c r="S4290" s="227"/>
      <c r="T4290" s="227"/>
      <c r="U4290" s="227"/>
      <c r="V4290" s="227"/>
      <c r="W4290" s="227"/>
      <c r="X4290" s="227"/>
      <c r="Y4290" s="227"/>
      <c r="Z4290" s="227"/>
      <c r="AA4290" s="227"/>
      <c r="AB4290" s="227"/>
      <c r="AC4290" s="227"/>
    </row>
    <row r="4291" spans="2:29">
      <c r="B4291" s="66" t="e">
        <f>LEFT(VLOOKUP(K4291,'TCon08 al 2019-02-26'!$A$1:$H$68,6,0),6)</f>
        <v>#N/A</v>
      </c>
      <c r="C4291" s="66" t="e">
        <f t="shared" si="293"/>
        <v>#N/A</v>
      </c>
      <c r="D4291" s="66" t="e">
        <f>VLOOKUP(K4291,'TCon08 al 2019-02-26'!$A$1:$H$68,8,0)</f>
        <v>#N/A</v>
      </c>
      <c r="E4291" s="221">
        <f t="shared" si="294"/>
        <v>1900</v>
      </c>
      <c r="F4291" s="66">
        <f t="shared" si="291"/>
        <v>0</v>
      </c>
      <c r="G4291" s="10" t="str">
        <f t="shared" si="292"/>
        <v>19000</v>
      </c>
      <c r="H4291" s="227"/>
      <c r="I4291" s="227"/>
      <c r="J4291" s="228"/>
      <c r="K4291" s="227"/>
      <c r="L4291" s="227"/>
      <c r="M4291" s="227"/>
      <c r="N4291" s="581"/>
      <c r="O4291" s="227"/>
      <c r="P4291" s="581"/>
      <c r="Q4291" s="227"/>
      <c r="R4291" s="227"/>
      <c r="S4291" s="227"/>
      <c r="T4291" s="227"/>
      <c r="U4291" s="227"/>
      <c r="V4291" s="227"/>
      <c r="W4291" s="227"/>
      <c r="X4291" s="227"/>
      <c r="Y4291" s="227"/>
      <c r="Z4291" s="227"/>
      <c r="AA4291" s="227"/>
      <c r="AB4291" s="227"/>
      <c r="AC4291" s="227"/>
    </row>
    <row r="4292" spans="2:29">
      <c r="B4292" s="66" t="e">
        <f>LEFT(VLOOKUP(K4292,'TCon08 al 2019-02-26'!$A$1:$H$68,6,0),6)</f>
        <v>#N/A</v>
      </c>
      <c r="C4292" s="66" t="e">
        <f t="shared" si="293"/>
        <v>#N/A</v>
      </c>
      <c r="D4292" s="66" t="e">
        <f>VLOOKUP(K4292,'TCon08 al 2019-02-26'!$A$1:$H$68,8,0)</f>
        <v>#N/A</v>
      </c>
      <c r="E4292" s="221">
        <f t="shared" si="294"/>
        <v>1900</v>
      </c>
      <c r="F4292" s="66">
        <f t="shared" si="291"/>
        <v>0</v>
      </c>
      <c r="G4292" s="10" t="str">
        <f t="shared" si="292"/>
        <v>19000</v>
      </c>
      <c r="H4292" s="227"/>
      <c r="I4292" s="227"/>
      <c r="J4292" s="228"/>
      <c r="K4292" s="227"/>
      <c r="L4292" s="227"/>
      <c r="M4292" s="227"/>
      <c r="N4292" s="581"/>
      <c r="O4292" s="227"/>
      <c r="P4292" s="581"/>
      <c r="Q4292" s="227"/>
      <c r="R4292" s="227"/>
      <c r="S4292" s="227"/>
      <c r="T4292" s="227"/>
      <c r="U4292" s="227"/>
      <c r="V4292" s="227"/>
      <c r="W4292" s="227"/>
      <c r="X4292" s="227"/>
      <c r="Y4292" s="227"/>
      <c r="Z4292" s="227"/>
      <c r="AA4292" s="227"/>
      <c r="AB4292" s="227"/>
      <c r="AC4292" s="227"/>
    </row>
    <row r="4293" spans="2:29">
      <c r="B4293" s="66" t="e">
        <f>LEFT(VLOOKUP(K4293,'TCon08 al 2019-02-26'!$A$1:$H$68,6,0),6)</f>
        <v>#N/A</v>
      </c>
      <c r="C4293" s="66" t="e">
        <f t="shared" si="293"/>
        <v>#N/A</v>
      </c>
      <c r="D4293" s="66" t="e">
        <f>VLOOKUP(K4293,'TCon08 al 2019-02-26'!$A$1:$H$68,8,0)</f>
        <v>#N/A</v>
      </c>
      <c r="E4293" s="221">
        <f t="shared" si="294"/>
        <v>1900</v>
      </c>
      <c r="F4293" s="66">
        <f t="shared" ref="F4293:F4356" si="295">+IF(J4293=0,0,MONTH(J4293))</f>
        <v>0</v>
      </c>
      <c r="G4293" s="10" t="str">
        <f t="shared" si="292"/>
        <v>19000</v>
      </c>
      <c r="H4293" s="227"/>
      <c r="I4293" s="227"/>
      <c r="J4293" s="228"/>
      <c r="K4293" s="227"/>
      <c r="L4293" s="227"/>
      <c r="M4293" s="227"/>
      <c r="N4293" s="581"/>
      <c r="O4293" s="227"/>
      <c r="P4293" s="581"/>
      <c r="Q4293" s="227"/>
      <c r="R4293" s="227"/>
      <c r="S4293" s="227"/>
      <c r="T4293" s="227"/>
      <c r="U4293" s="227"/>
      <c r="V4293" s="227"/>
      <c r="W4293" s="227"/>
      <c r="X4293" s="227"/>
      <c r="Y4293" s="227"/>
      <c r="Z4293" s="227"/>
      <c r="AA4293" s="227"/>
      <c r="AB4293" s="227"/>
      <c r="AC4293" s="227"/>
    </row>
    <row r="4294" spans="2:29">
      <c r="B4294" s="66" t="e">
        <f>LEFT(VLOOKUP(K4294,'TCon08 al 2019-02-26'!$A$1:$H$68,6,0),6)</f>
        <v>#N/A</v>
      </c>
      <c r="C4294" s="66" t="e">
        <f t="shared" si="293"/>
        <v>#N/A</v>
      </c>
      <c r="D4294" s="66" t="e">
        <f>VLOOKUP(K4294,'TCon08 al 2019-02-26'!$A$1:$H$68,8,0)</f>
        <v>#N/A</v>
      </c>
      <c r="E4294" s="221">
        <f t="shared" si="294"/>
        <v>1900</v>
      </c>
      <c r="F4294" s="66">
        <f t="shared" si="295"/>
        <v>0</v>
      </c>
      <c r="G4294" s="10" t="str">
        <f t="shared" ref="G4294:G4357" si="296">+E4294&amp;F4294</f>
        <v>19000</v>
      </c>
      <c r="H4294" s="227"/>
      <c r="I4294" s="227"/>
      <c r="J4294" s="228"/>
      <c r="K4294" s="227"/>
      <c r="L4294" s="227"/>
      <c r="M4294" s="227"/>
      <c r="N4294" s="581"/>
      <c r="O4294" s="227"/>
      <c r="P4294" s="581"/>
      <c r="Q4294" s="227"/>
      <c r="R4294" s="227"/>
      <c r="S4294" s="227"/>
      <c r="T4294" s="227"/>
      <c r="U4294" s="227"/>
      <c r="V4294" s="227"/>
      <c r="W4294" s="227"/>
      <c r="X4294" s="227"/>
      <c r="Y4294" s="227"/>
      <c r="Z4294" s="227"/>
      <c r="AA4294" s="227"/>
      <c r="AB4294" s="227"/>
      <c r="AC4294" s="227"/>
    </row>
    <row r="4295" spans="2:29">
      <c r="B4295" s="66" t="e">
        <f>LEFT(VLOOKUP(K4295,'TCon08 al 2019-02-26'!$A$1:$H$68,6,0),6)</f>
        <v>#N/A</v>
      </c>
      <c r="C4295" s="66" t="e">
        <f t="shared" si="293"/>
        <v>#N/A</v>
      </c>
      <c r="D4295" s="66" t="e">
        <f>VLOOKUP(K4295,'TCon08 al 2019-02-26'!$A$1:$H$68,8,0)</f>
        <v>#N/A</v>
      </c>
      <c r="E4295" s="221">
        <f t="shared" si="294"/>
        <v>1900</v>
      </c>
      <c r="F4295" s="66">
        <f t="shared" si="295"/>
        <v>0</v>
      </c>
      <c r="G4295" s="10" t="str">
        <f t="shared" si="296"/>
        <v>19000</v>
      </c>
      <c r="H4295" s="227"/>
      <c r="I4295" s="227"/>
      <c r="J4295" s="228"/>
      <c r="K4295" s="227"/>
      <c r="L4295" s="227"/>
      <c r="M4295" s="227"/>
      <c r="N4295" s="581"/>
      <c r="O4295" s="227"/>
      <c r="P4295" s="581"/>
      <c r="Q4295" s="227"/>
      <c r="R4295" s="227"/>
      <c r="S4295" s="227"/>
      <c r="T4295" s="227"/>
      <c r="U4295" s="227"/>
      <c r="V4295" s="227"/>
      <c r="W4295" s="227"/>
      <c r="X4295" s="227"/>
      <c r="Y4295" s="227"/>
      <c r="Z4295" s="227"/>
      <c r="AA4295" s="227"/>
      <c r="AB4295" s="227"/>
      <c r="AC4295" s="227"/>
    </row>
    <row r="4296" spans="2:29">
      <c r="B4296" s="66" t="e">
        <f>LEFT(VLOOKUP(K4296,'TCon08 al 2019-02-26'!$A$1:$H$68,6,0),6)</f>
        <v>#N/A</v>
      </c>
      <c r="C4296" s="66" t="e">
        <f t="shared" si="293"/>
        <v>#N/A</v>
      </c>
      <c r="D4296" s="66" t="e">
        <f>VLOOKUP(K4296,'TCon08 al 2019-02-26'!$A$1:$H$68,8,0)</f>
        <v>#N/A</v>
      </c>
      <c r="E4296" s="221">
        <f t="shared" si="294"/>
        <v>1900</v>
      </c>
      <c r="F4296" s="66">
        <f t="shared" si="295"/>
        <v>0</v>
      </c>
      <c r="G4296" s="10" t="str">
        <f t="shared" si="296"/>
        <v>19000</v>
      </c>
      <c r="H4296" s="227"/>
      <c r="I4296" s="227"/>
      <c r="J4296" s="228"/>
      <c r="K4296" s="227"/>
      <c r="L4296" s="227"/>
      <c r="M4296" s="227"/>
      <c r="N4296" s="581"/>
      <c r="O4296" s="227"/>
      <c r="P4296" s="581"/>
      <c r="Q4296" s="227"/>
      <c r="R4296" s="227"/>
      <c r="S4296" s="227"/>
      <c r="T4296" s="227"/>
      <c r="U4296" s="227"/>
      <c r="V4296" s="227"/>
      <c r="W4296" s="227"/>
      <c r="X4296" s="227"/>
      <c r="Y4296" s="227"/>
      <c r="Z4296" s="227"/>
      <c r="AA4296" s="227"/>
      <c r="AB4296" s="227"/>
      <c r="AC4296" s="227"/>
    </row>
    <row r="4297" spans="2:29">
      <c r="B4297" s="66" t="e">
        <f>LEFT(VLOOKUP(K4297,'TCon08 al 2019-02-26'!$A$1:$H$68,6,0),6)</f>
        <v>#N/A</v>
      </c>
      <c r="C4297" s="66" t="e">
        <f t="shared" si="293"/>
        <v>#N/A</v>
      </c>
      <c r="D4297" s="66" t="e">
        <f>VLOOKUP(K4297,'TCon08 al 2019-02-26'!$A$1:$H$68,8,0)</f>
        <v>#N/A</v>
      </c>
      <c r="E4297" s="221">
        <f t="shared" si="294"/>
        <v>1900</v>
      </c>
      <c r="F4297" s="66">
        <f t="shared" si="295"/>
        <v>0</v>
      </c>
      <c r="G4297" s="10" t="str">
        <f t="shared" si="296"/>
        <v>19000</v>
      </c>
      <c r="H4297" s="227"/>
      <c r="I4297" s="227"/>
      <c r="J4297" s="228"/>
      <c r="K4297" s="227"/>
      <c r="L4297" s="227"/>
      <c r="M4297" s="227"/>
      <c r="N4297" s="581"/>
      <c r="O4297" s="227"/>
      <c r="P4297" s="581"/>
      <c r="Q4297" s="227"/>
      <c r="R4297" s="227"/>
      <c r="S4297" s="227"/>
      <c r="T4297" s="227"/>
      <c r="U4297" s="227"/>
      <c r="V4297" s="227"/>
      <c r="W4297" s="227"/>
      <c r="X4297" s="227"/>
      <c r="Y4297" s="227"/>
      <c r="Z4297" s="227"/>
      <c r="AA4297" s="227"/>
      <c r="AB4297" s="227"/>
      <c r="AC4297" s="227"/>
    </row>
    <row r="4298" spans="2:29">
      <c r="B4298" s="66" t="e">
        <f>LEFT(VLOOKUP(K4298,'TCon08 al 2019-02-26'!$A$1:$H$68,6,0),6)</f>
        <v>#N/A</v>
      </c>
      <c r="C4298" s="66" t="e">
        <f t="shared" si="293"/>
        <v>#N/A</v>
      </c>
      <c r="D4298" s="66" t="e">
        <f>VLOOKUP(K4298,'TCon08 al 2019-02-26'!$A$1:$H$68,8,0)</f>
        <v>#N/A</v>
      </c>
      <c r="E4298" s="221">
        <f t="shared" si="294"/>
        <v>1900</v>
      </c>
      <c r="F4298" s="66">
        <f t="shared" si="295"/>
        <v>0</v>
      </c>
      <c r="G4298" s="10" t="str">
        <f t="shared" si="296"/>
        <v>19000</v>
      </c>
      <c r="H4298" s="227"/>
      <c r="I4298" s="227"/>
      <c r="J4298" s="228"/>
      <c r="K4298" s="227"/>
      <c r="L4298" s="227"/>
      <c r="M4298" s="227"/>
      <c r="N4298" s="581"/>
      <c r="O4298" s="227"/>
      <c r="P4298" s="581"/>
      <c r="Q4298" s="227"/>
      <c r="R4298" s="227"/>
      <c r="S4298" s="227"/>
      <c r="T4298" s="227"/>
      <c r="U4298" s="227"/>
      <c r="V4298" s="227"/>
      <c r="W4298" s="227"/>
      <c r="X4298" s="227"/>
      <c r="Y4298" s="227"/>
      <c r="Z4298" s="227"/>
      <c r="AA4298" s="227"/>
      <c r="AB4298" s="227"/>
      <c r="AC4298" s="227"/>
    </row>
    <row r="4299" spans="2:29">
      <c r="B4299" s="66" t="e">
        <f>LEFT(VLOOKUP(K4299,'TCon08 al 2019-02-26'!$A$1:$H$68,6,0),6)</f>
        <v>#N/A</v>
      </c>
      <c r="C4299" s="66" t="e">
        <f t="shared" si="293"/>
        <v>#N/A</v>
      </c>
      <c r="D4299" s="66" t="e">
        <f>VLOOKUP(K4299,'TCon08 al 2019-02-26'!$A$1:$H$68,8,0)</f>
        <v>#N/A</v>
      </c>
      <c r="E4299" s="221">
        <f t="shared" si="294"/>
        <v>1900</v>
      </c>
      <c r="F4299" s="66">
        <f t="shared" si="295"/>
        <v>0</v>
      </c>
      <c r="G4299" s="10" t="str">
        <f t="shared" si="296"/>
        <v>19000</v>
      </c>
      <c r="H4299" s="227"/>
      <c r="I4299" s="227"/>
      <c r="J4299" s="228"/>
      <c r="K4299" s="227"/>
      <c r="L4299" s="227"/>
      <c r="M4299" s="227"/>
      <c r="N4299" s="581"/>
      <c r="O4299" s="227"/>
      <c r="P4299" s="581"/>
      <c r="Q4299" s="227"/>
      <c r="R4299" s="227"/>
      <c r="S4299" s="227"/>
      <c r="T4299" s="227"/>
      <c r="U4299" s="227"/>
      <c r="V4299" s="227"/>
      <c r="W4299" s="227"/>
      <c r="X4299" s="227"/>
      <c r="Y4299" s="227"/>
      <c r="Z4299" s="227"/>
      <c r="AA4299" s="227"/>
      <c r="AB4299" s="227"/>
      <c r="AC4299" s="227"/>
    </row>
    <row r="4300" spans="2:29">
      <c r="B4300" s="66" t="e">
        <f>LEFT(VLOOKUP(K4300,'TCon08 al 2019-02-26'!$A$1:$H$68,6,0),6)</f>
        <v>#N/A</v>
      </c>
      <c r="C4300" s="66" t="e">
        <f t="shared" si="293"/>
        <v>#N/A</v>
      </c>
      <c r="D4300" s="66" t="e">
        <f>VLOOKUP(K4300,'TCon08 al 2019-02-26'!$A$1:$H$68,8,0)</f>
        <v>#N/A</v>
      </c>
      <c r="E4300" s="221">
        <f t="shared" si="294"/>
        <v>1900</v>
      </c>
      <c r="F4300" s="66">
        <f t="shared" si="295"/>
        <v>0</v>
      </c>
      <c r="G4300" s="10" t="str">
        <f t="shared" si="296"/>
        <v>19000</v>
      </c>
      <c r="H4300" s="227"/>
      <c r="I4300" s="227"/>
      <c r="J4300" s="228"/>
      <c r="K4300" s="227"/>
      <c r="L4300" s="227"/>
      <c r="M4300" s="227"/>
      <c r="N4300" s="581"/>
      <c r="O4300" s="227"/>
      <c r="P4300" s="581"/>
      <c r="Q4300" s="227"/>
      <c r="R4300" s="227"/>
      <c r="S4300" s="227"/>
      <c r="T4300" s="227"/>
      <c r="U4300" s="227"/>
      <c r="V4300" s="227"/>
      <c r="W4300" s="227"/>
      <c r="X4300" s="227"/>
      <c r="Y4300" s="227"/>
      <c r="Z4300" s="227"/>
      <c r="AA4300" s="227"/>
      <c r="AB4300" s="227"/>
      <c r="AC4300" s="227"/>
    </row>
    <row r="4301" spans="2:29">
      <c r="B4301" s="66" t="e">
        <f>LEFT(VLOOKUP(K4301,'TCon08 al 2019-02-26'!$A$1:$H$68,6,0),6)</f>
        <v>#N/A</v>
      </c>
      <c r="C4301" s="66" t="e">
        <f t="shared" si="293"/>
        <v>#N/A</v>
      </c>
      <c r="D4301" s="66" t="e">
        <f>VLOOKUP(K4301,'TCon08 al 2019-02-26'!$A$1:$H$68,8,0)</f>
        <v>#N/A</v>
      </c>
      <c r="E4301" s="221">
        <f t="shared" si="294"/>
        <v>1900</v>
      </c>
      <c r="F4301" s="66">
        <f t="shared" si="295"/>
        <v>0</v>
      </c>
      <c r="G4301" s="10" t="str">
        <f t="shared" si="296"/>
        <v>19000</v>
      </c>
      <c r="H4301" s="227"/>
      <c r="I4301" s="227"/>
      <c r="J4301" s="228"/>
      <c r="K4301" s="227"/>
      <c r="L4301" s="227"/>
      <c r="M4301" s="227"/>
      <c r="N4301" s="581"/>
      <c r="O4301" s="227"/>
      <c r="P4301" s="581"/>
      <c r="Q4301" s="227"/>
      <c r="R4301" s="227"/>
      <c r="S4301" s="227"/>
      <c r="T4301" s="227"/>
      <c r="U4301" s="227"/>
      <c r="V4301" s="227"/>
      <c r="W4301" s="227"/>
      <c r="X4301" s="227"/>
      <c r="Y4301" s="227"/>
      <c r="Z4301" s="227"/>
      <c r="AA4301" s="227"/>
      <c r="AB4301" s="227"/>
      <c r="AC4301" s="227"/>
    </row>
    <row r="4302" spans="2:29">
      <c r="B4302" s="66" t="e">
        <f>LEFT(VLOOKUP(K4302,'TCon08 al 2019-02-26'!$A$1:$H$68,6,0),6)</f>
        <v>#N/A</v>
      </c>
      <c r="C4302" s="66" t="e">
        <f t="shared" si="293"/>
        <v>#N/A</v>
      </c>
      <c r="D4302" s="66" t="e">
        <f>VLOOKUP(K4302,'TCon08 al 2019-02-26'!$A$1:$H$68,8,0)</f>
        <v>#N/A</v>
      </c>
      <c r="E4302" s="221">
        <f t="shared" si="294"/>
        <v>1900</v>
      </c>
      <c r="F4302" s="66">
        <f t="shared" si="295"/>
        <v>0</v>
      </c>
      <c r="G4302" s="10" t="str">
        <f t="shared" si="296"/>
        <v>19000</v>
      </c>
      <c r="H4302" s="227"/>
      <c r="I4302" s="227"/>
      <c r="J4302" s="228"/>
      <c r="K4302" s="227"/>
      <c r="L4302" s="227"/>
      <c r="M4302" s="227"/>
      <c r="N4302" s="581"/>
      <c r="O4302" s="227"/>
      <c r="P4302" s="581"/>
      <c r="Q4302" s="227"/>
      <c r="R4302" s="227"/>
      <c r="S4302" s="227"/>
      <c r="T4302" s="227"/>
      <c r="U4302" s="227"/>
      <c r="V4302" s="227"/>
      <c r="W4302" s="227"/>
      <c r="X4302" s="227"/>
      <c r="Y4302" s="227"/>
      <c r="Z4302" s="227"/>
      <c r="AA4302" s="227"/>
      <c r="AB4302" s="227"/>
      <c r="AC4302" s="227"/>
    </row>
    <row r="4303" spans="2:29">
      <c r="B4303" s="66" t="e">
        <f>LEFT(VLOOKUP(K4303,'TCon08 al 2019-02-26'!$A$1:$H$68,6,0),6)</f>
        <v>#N/A</v>
      </c>
      <c r="C4303" s="66" t="e">
        <f t="shared" si="293"/>
        <v>#N/A</v>
      </c>
      <c r="D4303" s="66" t="e">
        <f>VLOOKUP(K4303,'TCon08 al 2019-02-26'!$A$1:$H$68,8,0)</f>
        <v>#N/A</v>
      </c>
      <c r="E4303" s="221">
        <f t="shared" si="294"/>
        <v>1900</v>
      </c>
      <c r="F4303" s="66">
        <f t="shared" si="295"/>
        <v>0</v>
      </c>
      <c r="G4303" s="10" t="str">
        <f t="shared" si="296"/>
        <v>19000</v>
      </c>
      <c r="H4303" s="227"/>
      <c r="I4303" s="227"/>
      <c r="J4303" s="228"/>
      <c r="K4303" s="227"/>
      <c r="L4303" s="227"/>
      <c r="M4303" s="227"/>
      <c r="N4303" s="581"/>
      <c r="O4303" s="227"/>
      <c r="P4303" s="581"/>
      <c r="Q4303" s="227"/>
      <c r="R4303" s="227"/>
      <c r="S4303" s="227"/>
      <c r="T4303" s="227"/>
      <c r="U4303" s="227"/>
      <c r="V4303" s="227"/>
      <c r="W4303" s="227"/>
      <c r="X4303" s="227"/>
      <c r="Y4303" s="227"/>
      <c r="Z4303" s="227"/>
      <c r="AA4303" s="227"/>
      <c r="AB4303" s="227"/>
      <c r="AC4303" s="227"/>
    </row>
    <row r="4304" spans="2:29">
      <c r="B4304" s="66" t="e">
        <f>LEFT(VLOOKUP(K4304,'TCon08 al 2019-02-26'!$A$1:$H$68,6,0),6)</f>
        <v>#N/A</v>
      </c>
      <c r="C4304" s="66" t="e">
        <f t="shared" si="293"/>
        <v>#N/A</v>
      </c>
      <c r="D4304" s="66" t="e">
        <f>VLOOKUP(K4304,'TCon08 al 2019-02-26'!$A$1:$H$68,8,0)</f>
        <v>#N/A</v>
      </c>
      <c r="E4304" s="221">
        <f t="shared" si="294"/>
        <v>1900</v>
      </c>
      <c r="F4304" s="66">
        <f t="shared" si="295"/>
        <v>0</v>
      </c>
      <c r="G4304" s="10" t="str">
        <f t="shared" si="296"/>
        <v>19000</v>
      </c>
      <c r="H4304" s="227"/>
      <c r="I4304" s="227"/>
      <c r="J4304" s="228"/>
      <c r="K4304" s="227"/>
      <c r="L4304" s="227"/>
      <c r="M4304" s="227"/>
      <c r="N4304" s="581"/>
      <c r="O4304" s="227"/>
      <c r="P4304" s="581"/>
      <c r="Q4304" s="227"/>
      <c r="R4304" s="227"/>
      <c r="S4304" s="227"/>
      <c r="T4304" s="227"/>
      <c r="U4304" s="227"/>
      <c r="V4304" s="227"/>
      <c r="W4304" s="227"/>
      <c r="X4304" s="227"/>
      <c r="Y4304" s="227"/>
      <c r="Z4304" s="227"/>
      <c r="AA4304" s="227"/>
      <c r="AB4304" s="227"/>
      <c r="AC4304" s="227"/>
    </row>
    <row r="4305" spans="2:29">
      <c r="B4305" s="66" t="e">
        <f>LEFT(VLOOKUP(K4305,'TCon08 al 2019-02-26'!$A$1:$H$68,6,0),6)</f>
        <v>#N/A</v>
      </c>
      <c r="C4305" s="66" t="e">
        <f t="shared" ref="C4305:C4368" si="297">CONCATENATE(MID(B4305,1,1),".",MID(B4305,2,1),".",MID(B4305,3,2),".",MID(B4305,5,2))</f>
        <v>#N/A</v>
      </c>
      <c r="D4305" s="66" t="e">
        <f>VLOOKUP(K4305,'TCon08 al 2019-02-26'!$A$1:$H$68,8,0)</f>
        <v>#N/A</v>
      </c>
      <c r="E4305" s="221">
        <f t="shared" ref="E4305:E4368" si="298">YEAR(J4305)</f>
        <v>1900</v>
      </c>
      <c r="F4305" s="66">
        <f t="shared" si="295"/>
        <v>0</v>
      </c>
      <c r="G4305" s="10" t="str">
        <f t="shared" si="296"/>
        <v>19000</v>
      </c>
      <c r="H4305" s="227"/>
      <c r="I4305" s="227"/>
      <c r="J4305" s="228"/>
      <c r="K4305" s="227"/>
      <c r="L4305" s="227"/>
      <c r="M4305" s="227"/>
      <c r="N4305" s="581"/>
      <c r="O4305" s="227"/>
      <c r="P4305" s="581"/>
      <c r="Q4305" s="227"/>
      <c r="R4305" s="227"/>
      <c r="S4305" s="227"/>
      <c r="T4305" s="227"/>
      <c r="U4305" s="227"/>
      <c r="V4305" s="227"/>
      <c r="W4305" s="227"/>
      <c r="X4305" s="227"/>
      <c r="Y4305" s="227"/>
      <c r="Z4305" s="227"/>
      <c r="AA4305" s="227"/>
      <c r="AB4305" s="227"/>
      <c r="AC4305" s="227"/>
    </row>
    <row r="4306" spans="2:29">
      <c r="B4306" s="66" t="e">
        <f>LEFT(VLOOKUP(K4306,'TCon08 al 2019-02-26'!$A$1:$H$68,6,0),6)</f>
        <v>#N/A</v>
      </c>
      <c r="C4306" s="66" t="e">
        <f t="shared" si="297"/>
        <v>#N/A</v>
      </c>
      <c r="D4306" s="66" t="e">
        <f>VLOOKUP(K4306,'TCon08 al 2019-02-26'!$A$1:$H$68,8,0)</f>
        <v>#N/A</v>
      </c>
      <c r="E4306" s="221">
        <f t="shared" si="298"/>
        <v>1900</v>
      </c>
      <c r="F4306" s="66">
        <f t="shared" si="295"/>
        <v>0</v>
      </c>
      <c r="G4306" s="10" t="str">
        <f t="shared" si="296"/>
        <v>19000</v>
      </c>
      <c r="H4306" s="227"/>
      <c r="I4306" s="227"/>
      <c r="J4306" s="228"/>
      <c r="K4306" s="227"/>
      <c r="L4306" s="227"/>
      <c r="M4306" s="227"/>
      <c r="N4306" s="581"/>
      <c r="O4306" s="227"/>
      <c r="P4306" s="581"/>
      <c r="Q4306" s="227"/>
      <c r="R4306" s="227"/>
      <c r="S4306" s="227"/>
      <c r="T4306" s="227"/>
      <c r="U4306" s="227"/>
      <c r="V4306" s="227"/>
      <c r="W4306" s="227"/>
      <c r="X4306" s="227"/>
      <c r="Y4306" s="227"/>
      <c r="Z4306" s="227"/>
      <c r="AA4306" s="227"/>
      <c r="AB4306" s="227"/>
      <c r="AC4306" s="227"/>
    </row>
    <row r="4307" spans="2:29">
      <c r="B4307" s="66" t="e">
        <f>LEFT(VLOOKUP(K4307,'TCon08 al 2019-02-26'!$A$1:$H$68,6,0),6)</f>
        <v>#N/A</v>
      </c>
      <c r="C4307" s="66" t="e">
        <f t="shared" si="297"/>
        <v>#N/A</v>
      </c>
      <c r="D4307" s="66" t="e">
        <f>VLOOKUP(K4307,'TCon08 al 2019-02-26'!$A$1:$H$68,8,0)</f>
        <v>#N/A</v>
      </c>
      <c r="E4307" s="221">
        <f t="shared" si="298"/>
        <v>1900</v>
      </c>
      <c r="F4307" s="66">
        <f t="shared" si="295"/>
        <v>0</v>
      </c>
      <c r="G4307" s="10" t="str">
        <f t="shared" si="296"/>
        <v>19000</v>
      </c>
      <c r="H4307" s="227"/>
      <c r="I4307" s="227"/>
      <c r="J4307" s="228"/>
      <c r="K4307" s="227"/>
      <c r="L4307" s="227"/>
      <c r="M4307" s="227"/>
      <c r="N4307" s="581"/>
      <c r="O4307" s="227"/>
      <c r="P4307" s="581"/>
      <c r="Q4307" s="227"/>
      <c r="R4307" s="227"/>
      <c r="S4307" s="227"/>
      <c r="T4307" s="227"/>
      <c r="U4307" s="227"/>
      <c r="V4307" s="227"/>
      <c r="W4307" s="227"/>
      <c r="X4307" s="227"/>
      <c r="Y4307" s="227"/>
      <c r="Z4307" s="227"/>
      <c r="AA4307" s="227"/>
      <c r="AB4307" s="227"/>
      <c r="AC4307" s="227"/>
    </row>
    <row r="4308" spans="2:29">
      <c r="B4308" s="66" t="e">
        <f>LEFT(VLOOKUP(K4308,'TCon08 al 2019-02-26'!$A$1:$H$68,6,0),6)</f>
        <v>#N/A</v>
      </c>
      <c r="C4308" s="66" t="e">
        <f t="shared" si="297"/>
        <v>#N/A</v>
      </c>
      <c r="D4308" s="66" t="e">
        <f>VLOOKUP(K4308,'TCon08 al 2019-02-26'!$A$1:$H$68,8,0)</f>
        <v>#N/A</v>
      </c>
      <c r="E4308" s="221">
        <f t="shared" si="298"/>
        <v>1900</v>
      </c>
      <c r="F4308" s="66">
        <f t="shared" si="295"/>
        <v>0</v>
      </c>
      <c r="G4308" s="10" t="str">
        <f t="shared" si="296"/>
        <v>19000</v>
      </c>
      <c r="H4308" s="227"/>
      <c r="I4308" s="227"/>
      <c r="J4308" s="228"/>
      <c r="K4308" s="227"/>
      <c r="L4308" s="227"/>
      <c r="M4308" s="227"/>
      <c r="N4308" s="581"/>
      <c r="O4308" s="227"/>
      <c r="P4308" s="581"/>
      <c r="Q4308" s="227"/>
      <c r="R4308" s="227"/>
      <c r="S4308" s="227"/>
      <c r="T4308" s="227"/>
      <c r="U4308" s="227"/>
      <c r="V4308" s="227"/>
      <c r="W4308" s="227"/>
      <c r="X4308" s="227"/>
      <c r="Y4308" s="227"/>
      <c r="Z4308" s="227"/>
      <c r="AA4308" s="227"/>
      <c r="AB4308" s="227"/>
      <c r="AC4308" s="227"/>
    </row>
    <row r="4309" spans="2:29">
      <c r="B4309" s="66" t="e">
        <f>LEFT(VLOOKUP(K4309,'TCon08 al 2019-02-26'!$A$1:$H$68,6,0),6)</f>
        <v>#N/A</v>
      </c>
      <c r="C4309" s="66" t="e">
        <f t="shared" si="297"/>
        <v>#N/A</v>
      </c>
      <c r="D4309" s="66" t="e">
        <f>VLOOKUP(K4309,'TCon08 al 2019-02-26'!$A$1:$H$68,8,0)</f>
        <v>#N/A</v>
      </c>
      <c r="E4309" s="221">
        <f t="shared" si="298"/>
        <v>1900</v>
      </c>
      <c r="F4309" s="66">
        <f t="shared" si="295"/>
        <v>0</v>
      </c>
      <c r="G4309" s="10" t="str">
        <f t="shared" si="296"/>
        <v>19000</v>
      </c>
      <c r="H4309" s="227"/>
      <c r="I4309" s="227"/>
      <c r="J4309" s="228"/>
      <c r="K4309" s="227"/>
      <c r="L4309" s="227"/>
      <c r="M4309" s="227"/>
      <c r="N4309" s="581"/>
      <c r="O4309" s="227"/>
      <c r="P4309" s="581"/>
      <c r="Q4309" s="227"/>
      <c r="R4309" s="227"/>
      <c r="S4309" s="227"/>
      <c r="T4309" s="227"/>
      <c r="U4309" s="227"/>
      <c r="V4309" s="227"/>
      <c r="W4309" s="227"/>
      <c r="X4309" s="227"/>
      <c r="Y4309" s="227"/>
      <c r="Z4309" s="227"/>
      <c r="AA4309" s="227"/>
      <c r="AB4309" s="227"/>
      <c r="AC4309" s="227"/>
    </row>
    <row r="4310" spans="2:29">
      <c r="B4310" s="66" t="e">
        <f>LEFT(VLOOKUP(K4310,'TCon08 al 2019-02-26'!$A$1:$H$68,6,0),6)</f>
        <v>#N/A</v>
      </c>
      <c r="C4310" s="66" t="e">
        <f t="shared" si="297"/>
        <v>#N/A</v>
      </c>
      <c r="D4310" s="66" t="e">
        <f>VLOOKUP(K4310,'TCon08 al 2019-02-26'!$A$1:$H$68,8,0)</f>
        <v>#N/A</v>
      </c>
      <c r="E4310" s="221">
        <f t="shared" si="298"/>
        <v>1900</v>
      </c>
      <c r="F4310" s="66">
        <f t="shared" si="295"/>
        <v>0</v>
      </c>
      <c r="G4310" s="10" t="str">
        <f t="shared" si="296"/>
        <v>19000</v>
      </c>
      <c r="H4310" s="227"/>
      <c r="I4310" s="227"/>
      <c r="J4310" s="228"/>
      <c r="K4310" s="227"/>
      <c r="L4310" s="227"/>
      <c r="M4310" s="227"/>
      <c r="N4310" s="581"/>
      <c r="O4310" s="227"/>
      <c r="P4310" s="581"/>
      <c r="Q4310" s="227"/>
      <c r="R4310" s="227"/>
      <c r="S4310" s="227"/>
      <c r="T4310" s="227"/>
      <c r="U4310" s="227"/>
      <c r="V4310" s="227"/>
      <c r="W4310" s="227"/>
      <c r="X4310" s="227"/>
      <c r="Y4310" s="227"/>
      <c r="Z4310" s="227"/>
      <c r="AA4310" s="227"/>
      <c r="AB4310" s="227"/>
      <c r="AC4310" s="227"/>
    </row>
    <row r="4311" spans="2:29">
      <c r="B4311" s="66" t="e">
        <f>LEFT(VLOOKUP(K4311,'TCon08 al 2019-02-26'!$A$1:$H$68,6,0),6)</f>
        <v>#N/A</v>
      </c>
      <c r="C4311" s="66" t="e">
        <f t="shared" si="297"/>
        <v>#N/A</v>
      </c>
      <c r="D4311" s="66" t="e">
        <f>VLOOKUP(K4311,'TCon08 al 2019-02-26'!$A$1:$H$68,8,0)</f>
        <v>#N/A</v>
      </c>
      <c r="E4311" s="221">
        <f t="shared" si="298"/>
        <v>1900</v>
      </c>
      <c r="F4311" s="66">
        <f t="shared" si="295"/>
        <v>0</v>
      </c>
      <c r="G4311" s="10" t="str">
        <f t="shared" si="296"/>
        <v>19000</v>
      </c>
      <c r="H4311" s="227"/>
      <c r="I4311" s="227"/>
      <c r="J4311" s="228"/>
      <c r="K4311" s="227"/>
      <c r="L4311" s="227"/>
      <c r="M4311" s="227"/>
      <c r="N4311" s="581"/>
      <c r="O4311" s="227"/>
      <c r="P4311" s="581"/>
      <c r="Q4311" s="227"/>
      <c r="R4311" s="227"/>
      <c r="S4311" s="227"/>
      <c r="T4311" s="227"/>
      <c r="U4311" s="227"/>
      <c r="V4311" s="227"/>
      <c r="W4311" s="227"/>
      <c r="X4311" s="227"/>
      <c r="Y4311" s="227"/>
      <c r="Z4311" s="227"/>
      <c r="AA4311" s="227"/>
      <c r="AB4311" s="227"/>
      <c r="AC4311" s="227"/>
    </row>
    <row r="4312" spans="2:29">
      <c r="B4312" s="66" t="e">
        <f>LEFT(VLOOKUP(K4312,'TCon08 al 2019-02-26'!$A$1:$H$68,6,0),6)</f>
        <v>#N/A</v>
      </c>
      <c r="C4312" s="66" t="e">
        <f t="shared" si="297"/>
        <v>#N/A</v>
      </c>
      <c r="D4312" s="66" t="e">
        <f>VLOOKUP(K4312,'TCon08 al 2019-02-26'!$A$1:$H$68,8,0)</f>
        <v>#N/A</v>
      </c>
      <c r="E4312" s="221">
        <f t="shared" si="298"/>
        <v>1900</v>
      </c>
      <c r="F4312" s="66">
        <f t="shared" si="295"/>
        <v>0</v>
      </c>
      <c r="G4312" s="10" t="str">
        <f t="shared" si="296"/>
        <v>19000</v>
      </c>
      <c r="H4312" s="227"/>
      <c r="I4312" s="227"/>
      <c r="J4312" s="228"/>
      <c r="K4312" s="227"/>
      <c r="L4312" s="227"/>
      <c r="M4312" s="227"/>
      <c r="N4312" s="581"/>
      <c r="O4312" s="227"/>
      <c r="P4312" s="581"/>
      <c r="Q4312" s="227"/>
      <c r="R4312" s="227"/>
      <c r="S4312" s="227"/>
      <c r="T4312" s="227"/>
      <c r="U4312" s="227"/>
      <c r="V4312" s="227"/>
      <c r="W4312" s="227"/>
      <c r="X4312" s="227"/>
      <c r="Y4312" s="227"/>
      <c r="Z4312" s="227"/>
      <c r="AA4312" s="227"/>
      <c r="AB4312" s="227"/>
      <c r="AC4312" s="227"/>
    </row>
    <row r="4313" spans="2:29">
      <c r="B4313" s="66" t="e">
        <f>LEFT(VLOOKUP(K4313,'TCon08 al 2019-02-26'!$A$1:$H$68,6,0),6)</f>
        <v>#N/A</v>
      </c>
      <c r="C4313" s="66" t="e">
        <f t="shared" si="297"/>
        <v>#N/A</v>
      </c>
      <c r="D4313" s="66" t="e">
        <f>VLOOKUP(K4313,'TCon08 al 2019-02-26'!$A$1:$H$68,8,0)</f>
        <v>#N/A</v>
      </c>
      <c r="E4313" s="221">
        <f t="shared" si="298"/>
        <v>1900</v>
      </c>
      <c r="F4313" s="66">
        <f t="shared" si="295"/>
        <v>0</v>
      </c>
      <c r="G4313" s="10" t="str">
        <f t="shared" si="296"/>
        <v>19000</v>
      </c>
      <c r="H4313" s="227"/>
      <c r="I4313" s="227"/>
      <c r="J4313" s="228"/>
      <c r="K4313" s="227"/>
      <c r="L4313" s="227"/>
      <c r="M4313" s="227"/>
      <c r="N4313" s="581"/>
      <c r="O4313" s="227"/>
      <c r="P4313" s="581"/>
      <c r="Q4313" s="227"/>
      <c r="R4313" s="227"/>
      <c r="S4313" s="227"/>
      <c r="T4313" s="227"/>
      <c r="U4313" s="227"/>
      <c r="V4313" s="227"/>
      <c r="W4313" s="227"/>
      <c r="X4313" s="227"/>
      <c r="Y4313" s="227"/>
      <c r="Z4313" s="227"/>
      <c r="AA4313" s="227"/>
      <c r="AB4313" s="227"/>
      <c r="AC4313" s="227"/>
    </row>
    <row r="4314" spans="2:29">
      <c r="B4314" s="66" t="e">
        <f>LEFT(VLOOKUP(K4314,'TCon08 al 2019-02-26'!$A$1:$H$68,6,0),6)</f>
        <v>#N/A</v>
      </c>
      <c r="C4314" s="66" t="e">
        <f t="shared" si="297"/>
        <v>#N/A</v>
      </c>
      <c r="D4314" s="66" t="e">
        <f>VLOOKUP(K4314,'TCon08 al 2019-02-26'!$A$1:$H$68,8,0)</f>
        <v>#N/A</v>
      </c>
      <c r="E4314" s="221">
        <f t="shared" si="298"/>
        <v>1900</v>
      </c>
      <c r="F4314" s="66">
        <f t="shared" si="295"/>
        <v>0</v>
      </c>
      <c r="G4314" s="10" t="str">
        <f t="shared" si="296"/>
        <v>19000</v>
      </c>
      <c r="H4314" s="227"/>
      <c r="I4314" s="227"/>
      <c r="J4314" s="228"/>
      <c r="K4314" s="227"/>
      <c r="L4314" s="227"/>
      <c r="M4314" s="227"/>
      <c r="N4314" s="581"/>
      <c r="O4314" s="227"/>
      <c r="P4314" s="581"/>
      <c r="Q4314" s="227"/>
      <c r="R4314" s="227"/>
      <c r="S4314" s="227"/>
      <c r="T4314" s="227"/>
      <c r="U4314" s="227"/>
      <c r="V4314" s="227"/>
      <c r="W4314" s="227"/>
      <c r="X4314" s="227"/>
      <c r="Y4314" s="227"/>
      <c r="Z4314" s="227"/>
      <c r="AA4314" s="227"/>
      <c r="AB4314" s="227"/>
      <c r="AC4314" s="227"/>
    </row>
    <row r="4315" spans="2:29">
      <c r="B4315" s="66" t="e">
        <f>LEFT(VLOOKUP(K4315,'TCon08 al 2019-02-26'!$A$1:$H$68,6,0),6)</f>
        <v>#N/A</v>
      </c>
      <c r="C4315" s="66" t="e">
        <f t="shared" si="297"/>
        <v>#N/A</v>
      </c>
      <c r="D4315" s="66" t="e">
        <f>VLOOKUP(K4315,'TCon08 al 2019-02-26'!$A$1:$H$68,8,0)</f>
        <v>#N/A</v>
      </c>
      <c r="E4315" s="221">
        <f t="shared" si="298"/>
        <v>1900</v>
      </c>
      <c r="F4315" s="66">
        <f t="shared" si="295"/>
        <v>0</v>
      </c>
      <c r="G4315" s="10" t="str">
        <f t="shared" si="296"/>
        <v>19000</v>
      </c>
      <c r="H4315" s="227"/>
      <c r="I4315" s="227"/>
      <c r="J4315" s="228"/>
      <c r="K4315" s="227"/>
      <c r="L4315" s="227"/>
      <c r="M4315" s="227"/>
      <c r="N4315" s="581"/>
      <c r="O4315" s="227"/>
      <c r="P4315" s="581"/>
      <c r="Q4315" s="227"/>
      <c r="R4315" s="227"/>
      <c r="S4315" s="227"/>
      <c r="T4315" s="227"/>
      <c r="U4315" s="227"/>
      <c r="V4315" s="227"/>
      <c r="W4315" s="227"/>
      <c r="X4315" s="227"/>
      <c r="Y4315" s="227"/>
      <c r="Z4315" s="227"/>
      <c r="AA4315" s="227"/>
      <c r="AB4315" s="227"/>
      <c r="AC4315" s="227"/>
    </row>
    <row r="4316" spans="2:29">
      <c r="B4316" s="66" t="e">
        <f>LEFT(VLOOKUP(K4316,'TCon08 al 2019-02-26'!$A$1:$H$68,6,0),6)</f>
        <v>#N/A</v>
      </c>
      <c r="C4316" s="66" t="e">
        <f t="shared" si="297"/>
        <v>#N/A</v>
      </c>
      <c r="D4316" s="66" t="e">
        <f>VLOOKUP(K4316,'TCon08 al 2019-02-26'!$A$1:$H$68,8,0)</f>
        <v>#N/A</v>
      </c>
      <c r="E4316" s="221">
        <f t="shared" si="298"/>
        <v>1900</v>
      </c>
      <c r="F4316" s="66">
        <f t="shared" si="295"/>
        <v>0</v>
      </c>
      <c r="G4316" s="10" t="str">
        <f t="shared" si="296"/>
        <v>19000</v>
      </c>
      <c r="H4316" s="227"/>
      <c r="I4316" s="227"/>
      <c r="J4316" s="228"/>
      <c r="K4316" s="227"/>
      <c r="L4316" s="227"/>
      <c r="M4316" s="227"/>
      <c r="N4316" s="581"/>
      <c r="O4316" s="227"/>
      <c r="P4316" s="581"/>
      <c r="Q4316" s="227"/>
      <c r="R4316" s="227"/>
      <c r="S4316" s="227"/>
      <c r="T4316" s="227"/>
      <c r="U4316" s="227"/>
      <c r="V4316" s="227"/>
      <c r="W4316" s="227"/>
      <c r="X4316" s="227"/>
      <c r="Y4316" s="227"/>
      <c r="Z4316" s="227"/>
      <c r="AA4316" s="227"/>
      <c r="AB4316" s="227"/>
      <c r="AC4316" s="227"/>
    </row>
    <row r="4317" spans="2:29">
      <c r="B4317" s="66" t="e">
        <f>LEFT(VLOOKUP(K4317,'TCon08 al 2019-02-26'!$A$1:$H$68,6,0),6)</f>
        <v>#N/A</v>
      </c>
      <c r="C4317" s="66" t="e">
        <f t="shared" si="297"/>
        <v>#N/A</v>
      </c>
      <c r="D4317" s="66" t="e">
        <f>VLOOKUP(K4317,'TCon08 al 2019-02-26'!$A$1:$H$68,8,0)</f>
        <v>#N/A</v>
      </c>
      <c r="E4317" s="221">
        <f t="shared" si="298"/>
        <v>1900</v>
      </c>
      <c r="F4317" s="66">
        <f t="shared" si="295"/>
        <v>0</v>
      </c>
      <c r="G4317" s="10" t="str">
        <f t="shared" si="296"/>
        <v>19000</v>
      </c>
      <c r="H4317" s="227"/>
      <c r="I4317" s="227"/>
      <c r="J4317" s="228"/>
      <c r="K4317" s="227"/>
      <c r="L4317" s="227"/>
      <c r="M4317" s="227"/>
      <c r="N4317" s="581"/>
      <c r="O4317" s="227"/>
      <c r="P4317" s="581"/>
      <c r="Q4317" s="227"/>
      <c r="R4317" s="227"/>
      <c r="S4317" s="227"/>
      <c r="T4317" s="227"/>
      <c r="U4317" s="227"/>
      <c r="V4317" s="227"/>
      <c r="W4317" s="227"/>
      <c r="X4317" s="227"/>
      <c r="Y4317" s="227"/>
      <c r="Z4317" s="227"/>
      <c r="AA4317" s="227"/>
      <c r="AB4317" s="227"/>
      <c r="AC4317" s="227"/>
    </row>
    <row r="4318" spans="2:29">
      <c r="B4318" s="66" t="e">
        <f>LEFT(VLOOKUP(K4318,'TCon08 al 2019-02-26'!$A$1:$H$68,6,0),6)</f>
        <v>#N/A</v>
      </c>
      <c r="C4318" s="66" t="e">
        <f t="shared" si="297"/>
        <v>#N/A</v>
      </c>
      <c r="D4318" s="66" t="e">
        <f>VLOOKUP(K4318,'TCon08 al 2019-02-26'!$A$1:$H$68,8,0)</f>
        <v>#N/A</v>
      </c>
      <c r="E4318" s="221">
        <f t="shared" si="298"/>
        <v>1900</v>
      </c>
      <c r="F4318" s="66">
        <f t="shared" si="295"/>
        <v>0</v>
      </c>
      <c r="G4318" s="10" t="str">
        <f t="shared" si="296"/>
        <v>19000</v>
      </c>
      <c r="H4318" s="227"/>
      <c r="I4318" s="227"/>
      <c r="J4318" s="228"/>
      <c r="K4318" s="227"/>
      <c r="L4318" s="227"/>
      <c r="M4318" s="227"/>
      <c r="N4318" s="581"/>
      <c r="O4318" s="227"/>
      <c r="P4318" s="581"/>
      <c r="Q4318" s="227"/>
      <c r="R4318" s="227"/>
      <c r="S4318" s="227"/>
      <c r="T4318" s="227"/>
      <c r="U4318" s="227"/>
      <c r="V4318" s="227"/>
      <c r="W4318" s="227"/>
      <c r="X4318" s="227"/>
      <c r="Y4318" s="227"/>
      <c r="Z4318" s="227"/>
      <c r="AA4318" s="227"/>
      <c r="AB4318" s="227"/>
      <c r="AC4318" s="227"/>
    </row>
    <row r="4319" spans="2:29">
      <c r="B4319" s="66" t="e">
        <f>LEFT(VLOOKUP(K4319,'TCon08 al 2019-02-26'!$A$1:$H$68,6,0),6)</f>
        <v>#N/A</v>
      </c>
      <c r="C4319" s="66" t="e">
        <f t="shared" si="297"/>
        <v>#N/A</v>
      </c>
      <c r="D4319" s="66" t="e">
        <f>VLOOKUP(K4319,'TCon08 al 2019-02-26'!$A$1:$H$68,8,0)</f>
        <v>#N/A</v>
      </c>
      <c r="E4319" s="221">
        <f t="shared" si="298"/>
        <v>1900</v>
      </c>
      <c r="F4319" s="66">
        <f t="shared" si="295"/>
        <v>0</v>
      </c>
      <c r="G4319" s="10" t="str">
        <f t="shared" si="296"/>
        <v>19000</v>
      </c>
      <c r="H4319" s="227"/>
      <c r="I4319" s="227"/>
      <c r="J4319" s="228"/>
      <c r="K4319" s="227"/>
      <c r="L4319" s="227"/>
      <c r="M4319" s="227"/>
      <c r="N4319" s="581"/>
      <c r="O4319" s="227"/>
      <c r="P4319" s="581"/>
      <c r="Q4319" s="227"/>
      <c r="R4319" s="227"/>
      <c r="S4319" s="227"/>
      <c r="T4319" s="227"/>
      <c r="U4319" s="227"/>
      <c r="V4319" s="227"/>
      <c r="W4319" s="227"/>
      <c r="X4319" s="227"/>
      <c r="Y4319" s="227"/>
      <c r="Z4319" s="227"/>
      <c r="AA4319" s="227"/>
      <c r="AB4319" s="227"/>
      <c r="AC4319" s="227"/>
    </row>
    <row r="4320" spans="2:29">
      <c r="B4320" s="66" t="e">
        <f>LEFT(VLOOKUP(K4320,'TCon08 al 2019-02-26'!$A$1:$H$68,6,0),6)</f>
        <v>#N/A</v>
      </c>
      <c r="C4320" s="66" t="e">
        <f t="shared" si="297"/>
        <v>#N/A</v>
      </c>
      <c r="D4320" s="66" t="e">
        <f>VLOOKUP(K4320,'TCon08 al 2019-02-26'!$A$1:$H$68,8,0)</f>
        <v>#N/A</v>
      </c>
      <c r="E4320" s="221">
        <f t="shared" si="298"/>
        <v>1900</v>
      </c>
      <c r="F4320" s="66">
        <f t="shared" si="295"/>
        <v>0</v>
      </c>
      <c r="G4320" s="10" t="str">
        <f t="shared" si="296"/>
        <v>19000</v>
      </c>
      <c r="H4320" s="227"/>
      <c r="I4320" s="227"/>
      <c r="J4320" s="228"/>
      <c r="K4320" s="227"/>
      <c r="L4320" s="227"/>
      <c r="M4320" s="227"/>
      <c r="N4320" s="581"/>
      <c r="O4320" s="227"/>
      <c r="P4320" s="581"/>
      <c r="Q4320" s="227"/>
      <c r="R4320" s="227"/>
      <c r="S4320" s="227"/>
      <c r="T4320" s="227"/>
      <c r="U4320" s="227"/>
      <c r="V4320" s="227"/>
      <c r="W4320" s="227"/>
      <c r="X4320" s="227"/>
      <c r="Y4320" s="227"/>
      <c r="Z4320" s="227"/>
      <c r="AA4320" s="227"/>
      <c r="AB4320" s="227"/>
      <c r="AC4320" s="227"/>
    </row>
    <row r="4321" spans="2:29">
      <c r="B4321" s="66" t="e">
        <f>LEFT(VLOOKUP(K4321,'TCon08 al 2019-02-26'!$A$1:$H$68,6,0),6)</f>
        <v>#N/A</v>
      </c>
      <c r="C4321" s="66" t="e">
        <f t="shared" si="297"/>
        <v>#N/A</v>
      </c>
      <c r="D4321" s="66" t="e">
        <f>VLOOKUP(K4321,'TCon08 al 2019-02-26'!$A$1:$H$68,8,0)</f>
        <v>#N/A</v>
      </c>
      <c r="E4321" s="221">
        <f t="shared" si="298"/>
        <v>1900</v>
      </c>
      <c r="F4321" s="66">
        <f t="shared" si="295"/>
        <v>0</v>
      </c>
      <c r="G4321" s="10" t="str">
        <f t="shared" si="296"/>
        <v>19000</v>
      </c>
      <c r="H4321" s="227"/>
      <c r="I4321" s="227"/>
      <c r="J4321" s="228"/>
      <c r="K4321" s="227"/>
      <c r="L4321" s="227"/>
      <c r="M4321" s="227"/>
      <c r="N4321" s="581"/>
      <c r="O4321" s="227"/>
      <c r="P4321" s="581"/>
      <c r="Q4321" s="227"/>
      <c r="R4321" s="227"/>
      <c r="S4321" s="227"/>
      <c r="T4321" s="227"/>
      <c r="U4321" s="227"/>
      <c r="V4321" s="227"/>
      <c r="W4321" s="227"/>
      <c r="X4321" s="227"/>
      <c r="Y4321" s="227"/>
      <c r="Z4321" s="227"/>
      <c r="AA4321" s="227"/>
      <c r="AB4321" s="227"/>
      <c r="AC4321" s="227"/>
    </row>
    <row r="4322" spans="2:29">
      <c r="B4322" s="66" t="e">
        <f>LEFT(VLOOKUP(K4322,'TCon08 al 2019-02-26'!$A$1:$H$68,6,0),6)</f>
        <v>#N/A</v>
      </c>
      <c r="C4322" s="66" t="e">
        <f t="shared" si="297"/>
        <v>#N/A</v>
      </c>
      <c r="D4322" s="66" t="e">
        <f>VLOOKUP(K4322,'TCon08 al 2019-02-26'!$A$1:$H$68,8,0)</f>
        <v>#N/A</v>
      </c>
      <c r="E4322" s="221">
        <f t="shared" si="298"/>
        <v>1900</v>
      </c>
      <c r="F4322" s="66">
        <f t="shared" si="295"/>
        <v>0</v>
      </c>
      <c r="G4322" s="10" t="str">
        <f t="shared" si="296"/>
        <v>19000</v>
      </c>
      <c r="H4322" s="227"/>
      <c r="I4322" s="227"/>
      <c r="J4322" s="228"/>
      <c r="K4322" s="227"/>
      <c r="L4322" s="227"/>
      <c r="M4322" s="227"/>
      <c r="N4322" s="581"/>
      <c r="O4322" s="227"/>
      <c r="P4322" s="581"/>
      <c r="Q4322" s="227"/>
      <c r="R4322" s="227"/>
      <c r="S4322" s="227"/>
      <c r="T4322" s="227"/>
      <c r="U4322" s="227"/>
      <c r="V4322" s="227"/>
      <c r="W4322" s="227"/>
      <c r="X4322" s="227"/>
      <c r="Y4322" s="227"/>
      <c r="Z4322" s="227"/>
      <c r="AA4322" s="227"/>
      <c r="AB4322" s="227"/>
      <c r="AC4322" s="227"/>
    </row>
    <row r="4323" spans="2:29">
      <c r="B4323" s="66" t="e">
        <f>LEFT(VLOOKUP(K4323,'TCon08 al 2019-02-26'!$A$1:$H$68,6,0),6)</f>
        <v>#N/A</v>
      </c>
      <c r="C4323" s="66" t="e">
        <f t="shared" si="297"/>
        <v>#N/A</v>
      </c>
      <c r="D4323" s="66" t="e">
        <f>VLOOKUP(K4323,'TCon08 al 2019-02-26'!$A$1:$H$68,8,0)</f>
        <v>#N/A</v>
      </c>
      <c r="E4323" s="221">
        <f t="shared" si="298"/>
        <v>1900</v>
      </c>
      <c r="F4323" s="66">
        <f t="shared" si="295"/>
        <v>0</v>
      </c>
      <c r="G4323" s="10" t="str">
        <f t="shared" si="296"/>
        <v>19000</v>
      </c>
      <c r="H4323" s="227"/>
      <c r="I4323" s="227"/>
      <c r="J4323" s="228"/>
      <c r="K4323" s="227"/>
      <c r="L4323" s="227"/>
      <c r="M4323" s="227"/>
      <c r="N4323" s="581"/>
      <c r="O4323" s="227"/>
      <c r="P4323" s="581"/>
      <c r="Q4323" s="227"/>
      <c r="R4323" s="227"/>
      <c r="S4323" s="227"/>
      <c r="T4323" s="227"/>
      <c r="U4323" s="227"/>
      <c r="V4323" s="227"/>
      <c r="W4323" s="227"/>
      <c r="X4323" s="227"/>
      <c r="Y4323" s="227"/>
      <c r="Z4323" s="227"/>
      <c r="AA4323" s="227"/>
      <c r="AB4323" s="227"/>
      <c r="AC4323" s="227"/>
    </row>
    <row r="4324" spans="2:29">
      <c r="B4324" s="66" t="e">
        <f>LEFT(VLOOKUP(K4324,'TCon08 al 2019-02-26'!$A$1:$H$68,6,0),6)</f>
        <v>#N/A</v>
      </c>
      <c r="C4324" s="66" t="e">
        <f t="shared" si="297"/>
        <v>#N/A</v>
      </c>
      <c r="D4324" s="66" t="e">
        <f>VLOOKUP(K4324,'TCon08 al 2019-02-26'!$A$1:$H$68,8,0)</f>
        <v>#N/A</v>
      </c>
      <c r="E4324" s="221">
        <f t="shared" si="298"/>
        <v>1900</v>
      </c>
      <c r="F4324" s="66">
        <f t="shared" si="295"/>
        <v>0</v>
      </c>
      <c r="G4324" s="10" t="str">
        <f t="shared" si="296"/>
        <v>19000</v>
      </c>
      <c r="H4324" s="227"/>
      <c r="I4324" s="227"/>
      <c r="J4324" s="228"/>
      <c r="K4324" s="227"/>
      <c r="L4324" s="227"/>
      <c r="M4324" s="227"/>
      <c r="N4324" s="581"/>
      <c r="O4324" s="227"/>
      <c r="P4324" s="581"/>
      <c r="Q4324" s="227"/>
      <c r="R4324" s="227"/>
      <c r="S4324" s="227"/>
      <c r="T4324" s="227"/>
      <c r="U4324" s="227"/>
      <c r="V4324" s="227"/>
      <c r="W4324" s="227"/>
      <c r="X4324" s="227"/>
      <c r="Y4324" s="227"/>
      <c r="Z4324" s="227"/>
      <c r="AA4324" s="227"/>
      <c r="AB4324" s="227"/>
      <c r="AC4324" s="227"/>
    </row>
    <row r="4325" spans="2:29">
      <c r="B4325" s="66" t="e">
        <f>LEFT(VLOOKUP(K4325,'TCon08 al 2019-02-26'!$A$1:$H$68,6,0),6)</f>
        <v>#N/A</v>
      </c>
      <c r="C4325" s="66" t="e">
        <f t="shared" si="297"/>
        <v>#N/A</v>
      </c>
      <c r="D4325" s="66" t="e">
        <f>VLOOKUP(K4325,'TCon08 al 2019-02-26'!$A$1:$H$68,8,0)</f>
        <v>#N/A</v>
      </c>
      <c r="E4325" s="221">
        <f t="shared" si="298"/>
        <v>1900</v>
      </c>
      <c r="F4325" s="66">
        <f t="shared" si="295"/>
        <v>0</v>
      </c>
      <c r="G4325" s="10" t="str">
        <f t="shared" si="296"/>
        <v>19000</v>
      </c>
      <c r="H4325" s="227"/>
      <c r="I4325" s="227"/>
      <c r="J4325" s="228"/>
      <c r="K4325" s="227"/>
      <c r="L4325" s="227"/>
      <c r="M4325" s="227"/>
      <c r="N4325" s="581"/>
      <c r="O4325" s="227"/>
      <c r="P4325" s="581"/>
      <c r="Q4325" s="227"/>
      <c r="R4325" s="227"/>
      <c r="S4325" s="227"/>
      <c r="T4325" s="227"/>
      <c r="U4325" s="227"/>
      <c r="V4325" s="227"/>
      <c r="W4325" s="227"/>
      <c r="X4325" s="227"/>
      <c r="Y4325" s="227"/>
      <c r="Z4325" s="227"/>
      <c r="AA4325" s="227"/>
      <c r="AB4325" s="227"/>
      <c r="AC4325" s="227"/>
    </row>
    <row r="4326" spans="2:29">
      <c r="B4326" s="66" t="e">
        <f>LEFT(VLOOKUP(K4326,'TCon08 al 2019-02-26'!$A$1:$H$68,6,0),6)</f>
        <v>#N/A</v>
      </c>
      <c r="C4326" s="66" t="e">
        <f t="shared" si="297"/>
        <v>#N/A</v>
      </c>
      <c r="D4326" s="66" t="e">
        <f>VLOOKUP(K4326,'TCon08 al 2019-02-26'!$A$1:$H$68,8,0)</f>
        <v>#N/A</v>
      </c>
      <c r="E4326" s="221">
        <f t="shared" si="298"/>
        <v>1900</v>
      </c>
      <c r="F4326" s="66">
        <f t="shared" si="295"/>
        <v>0</v>
      </c>
      <c r="G4326" s="10" t="str">
        <f t="shared" si="296"/>
        <v>19000</v>
      </c>
      <c r="H4326" s="227"/>
      <c r="I4326" s="227"/>
      <c r="J4326" s="228"/>
      <c r="K4326" s="227"/>
      <c r="L4326" s="227"/>
      <c r="M4326" s="227"/>
      <c r="N4326" s="581"/>
      <c r="O4326" s="227"/>
      <c r="P4326" s="581"/>
      <c r="Q4326" s="227"/>
      <c r="R4326" s="227"/>
      <c r="S4326" s="227"/>
      <c r="T4326" s="227"/>
      <c r="U4326" s="227"/>
      <c r="V4326" s="227"/>
      <c r="W4326" s="227"/>
      <c r="X4326" s="227"/>
      <c r="Y4326" s="227"/>
      <c r="Z4326" s="227"/>
      <c r="AA4326" s="227"/>
      <c r="AB4326" s="227"/>
      <c r="AC4326" s="227"/>
    </row>
    <row r="4327" spans="2:29">
      <c r="B4327" s="66" t="e">
        <f>LEFT(VLOOKUP(K4327,'TCon08 al 2019-02-26'!$A$1:$H$68,6,0),6)</f>
        <v>#N/A</v>
      </c>
      <c r="C4327" s="66" t="e">
        <f t="shared" si="297"/>
        <v>#N/A</v>
      </c>
      <c r="D4327" s="66" t="e">
        <f>VLOOKUP(K4327,'TCon08 al 2019-02-26'!$A$1:$H$68,8,0)</f>
        <v>#N/A</v>
      </c>
      <c r="E4327" s="221">
        <f t="shared" si="298"/>
        <v>1900</v>
      </c>
      <c r="F4327" s="66">
        <f t="shared" si="295"/>
        <v>0</v>
      </c>
      <c r="G4327" s="10" t="str">
        <f t="shared" si="296"/>
        <v>19000</v>
      </c>
      <c r="H4327" s="227"/>
      <c r="I4327" s="227"/>
      <c r="J4327" s="228"/>
      <c r="K4327" s="227"/>
      <c r="L4327" s="227"/>
      <c r="M4327" s="227"/>
      <c r="N4327" s="581"/>
      <c r="O4327" s="227"/>
      <c r="P4327" s="581"/>
      <c r="Q4327" s="227"/>
      <c r="R4327" s="227"/>
      <c r="S4327" s="227"/>
      <c r="T4327" s="227"/>
      <c r="U4327" s="227"/>
      <c r="V4327" s="227"/>
      <c r="W4327" s="227"/>
      <c r="X4327" s="227"/>
      <c r="Y4327" s="227"/>
      <c r="Z4327" s="227"/>
      <c r="AA4327" s="227"/>
      <c r="AB4327" s="227"/>
      <c r="AC4327" s="227"/>
    </row>
    <row r="4328" spans="2:29">
      <c r="B4328" s="66" t="e">
        <f>LEFT(VLOOKUP(K4328,'TCon08 al 2019-02-26'!$A$1:$H$68,6,0),6)</f>
        <v>#N/A</v>
      </c>
      <c r="C4328" s="66" t="e">
        <f t="shared" si="297"/>
        <v>#N/A</v>
      </c>
      <c r="D4328" s="66" t="e">
        <f>VLOOKUP(K4328,'TCon08 al 2019-02-26'!$A$1:$H$68,8,0)</f>
        <v>#N/A</v>
      </c>
      <c r="E4328" s="221">
        <f t="shared" si="298"/>
        <v>1900</v>
      </c>
      <c r="F4328" s="66">
        <f t="shared" si="295"/>
        <v>0</v>
      </c>
      <c r="G4328" s="10" t="str">
        <f t="shared" si="296"/>
        <v>19000</v>
      </c>
      <c r="H4328" s="227"/>
      <c r="I4328" s="227"/>
      <c r="J4328" s="228"/>
      <c r="K4328" s="227"/>
      <c r="L4328" s="227"/>
      <c r="M4328" s="227"/>
      <c r="N4328" s="581"/>
      <c r="O4328" s="227"/>
      <c r="P4328" s="581"/>
      <c r="Q4328" s="227"/>
      <c r="R4328" s="227"/>
      <c r="S4328" s="227"/>
      <c r="T4328" s="227"/>
      <c r="U4328" s="227"/>
      <c r="V4328" s="227"/>
      <c r="W4328" s="227"/>
      <c r="X4328" s="227"/>
      <c r="Y4328" s="227"/>
      <c r="Z4328" s="227"/>
      <c r="AA4328" s="227"/>
      <c r="AB4328" s="227"/>
      <c r="AC4328" s="227"/>
    </row>
    <row r="4329" spans="2:29">
      <c r="B4329" s="66" t="e">
        <f>LEFT(VLOOKUP(K4329,'TCon08 al 2019-02-26'!$A$1:$H$68,6,0),6)</f>
        <v>#N/A</v>
      </c>
      <c r="C4329" s="66" t="e">
        <f t="shared" si="297"/>
        <v>#N/A</v>
      </c>
      <c r="D4329" s="66" t="e">
        <f>VLOOKUP(K4329,'TCon08 al 2019-02-26'!$A$1:$H$68,8,0)</f>
        <v>#N/A</v>
      </c>
      <c r="E4329" s="221">
        <f t="shared" si="298"/>
        <v>1900</v>
      </c>
      <c r="F4329" s="66">
        <f t="shared" si="295"/>
        <v>0</v>
      </c>
      <c r="G4329" s="10" t="str">
        <f t="shared" si="296"/>
        <v>19000</v>
      </c>
      <c r="H4329" s="227"/>
      <c r="I4329" s="227"/>
      <c r="J4329" s="228"/>
      <c r="K4329" s="227"/>
      <c r="L4329" s="227"/>
      <c r="M4329" s="227"/>
      <c r="N4329" s="581"/>
      <c r="O4329" s="227"/>
      <c r="P4329" s="581"/>
      <c r="Q4329" s="227"/>
      <c r="R4329" s="227"/>
      <c r="S4329" s="227"/>
      <c r="T4329" s="227"/>
      <c r="U4329" s="227"/>
      <c r="V4329" s="227"/>
      <c r="W4329" s="227"/>
      <c r="X4329" s="227"/>
      <c r="Y4329" s="227"/>
      <c r="Z4329" s="227"/>
      <c r="AA4329" s="227"/>
      <c r="AB4329" s="227"/>
      <c r="AC4329" s="227"/>
    </row>
    <row r="4330" spans="2:29">
      <c r="B4330" s="66" t="e">
        <f>LEFT(VLOOKUP(K4330,'TCon08 al 2019-02-26'!$A$1:$H$68,6,0),6)</f>
        <v>#N/A</v>
      </c>
      <c r="C4330" s="66" t="e">
        <f t="shared" si="297"/>
        <v>#N/A</v>
      </c>
      <c r="D4330" s="66" t="e">
        <f>VLOOKUP(K4330,'TCon08 al 2019-02-26'!$A$1:$H$68,8,0)</f>
        <v>#N/A</v>
      </c>
      <c r="E4330" s="221">
        <f t="shared" si="298"/>
        <v>1900</v>
      </c>
      <c r="F4330" s="66">
        <f t="shared" si="295"/>
        <v>0</v>
      </c>
      <c r="G4330" s="10" t="str">
        <f t="shared" si="296"/>
        <v>19000</v>
      </c>
      <c r="H4330" s="227"/>
      <c r="I4330" s="227"/>
      <c r="J4330" s="228"/>
      <c r="K4330" s="227"/>
      <c r="L4330" s="227"/>
      <c r="M4330" s="227"/>
      <c r="N4330" s="581"/>
      <c r="O4330" s="227"/>
      <c r="P4330" s="581"/>
      <c r="Q4330" s="227"/>
      <c r="R4330" s="227"/>
      <c r="S4330" s="227"/>
      <c r="T4330" s="227"/>
      <c r="U4330" s="227"/>
      <c r="V4330" s="227"/>
      <c r="W4330" s="227"/>
      <c r="X4330" s="227"/>
      <c r="Y4330" s="227"/>
      <c r="Z4330" s="227"/>
      <c r="AA4330" s="227"/>
      <c r="AB4330" s="227"/>
      <c r="AC4330" s="227"/>
    </row>
    <row r="4331" spans="2:29">
      <c r="B4331" s="66" t="e">
        <f>LEFT(VLOOKUP(K4331,'TCon08 al 2019-02-26'!$A$1:$H$68,6,0),6)</f>
        <v>#N/A</v>
      </c>
      <c r="C4331" s="66" t="e">
        <f t="shared" si="297"/>
        <v>#N/A</v>
      </c>
      <c r="D4331" s="66" t="e">
        <f>VLOOKUP(K4331,'TCon08 al 2019-02-26'!$A$1:$H$68,8,0)</f>
        <v>#N/A</v>
      </c>
      <c r="E4331" s="221">
        <f t="shared" si="298"/>
        <v>1900</v>
      </c>
      <c r="F4331" s="66">
        <f t="shared" si="295"/>
        <v>0</v>
      </c>
      <c r="G4331" s="10" t="str">
        <f t="shared" si="296"/>
        <v>19000</v>
      </c>
      <c r="H4331" s="227"/>
      <c r="I4331" s="227"/>
      <c r="J4331" s="228"/>
      <c r="K4331" s="227"/>
      <c r="L4331" s="227"/>
      <c r="M4331" s="227"/>
      <c r="N4331" s="581"/>
      <c r="O4331" s="227"/>
      <c r="P4331" s="581"/>
      <c r="Q4331" s="227"/>
      <c r="R4331" s="227"/>
      <c r="S4331" s="227"/>
      <c r="T4331" s="227"/>
      <c r="U4331" s="227"/>
      <c r="V4331" s="227"/>
      <c r="W4331" s="227"/>
      <c r="X4331" s="227"/>
      <c r="Y4331" s="227"/>
      <c r="Z4331" s="227"/>
      <c r="AA4331" s="227"/>
      <c r="AB4331" s="227"/>
      <c r="AC4331" s="227"/>
    </row>
    <row r="4332" spans="2:29">
      <c r="B4332" s="66" t="e">
        <f>LEFT(VLOOKUP(K4332,'TCon08 al 2019-02-26'!$A$1:$H$68,6,0),6)</f>
        <v>#N/A</v>
      </c>
      <c r="C4332" s="66" t="e">
        <f t="shared" si="297"/>
        <v>#N/A</v>
      </c>
      <c r="D4332" s="66" t="e">
        <f>VLOOKUP(K4332,'TCon08 al 2019-02-26'!$A$1:$H$68,8,0)</f>
        <v>#N/A</v>
      </c>
      <c r="E4332" s="221">
        <f t="shared" si="298"/>
        <v>1900</v>
      </c>
      <c r="F4332" s="66">
        <f t="shared" si="295"/>
        <v>0</v>
      </c>
      <c r="G4332" s="10" t="str">
        <f t="shared" si="296"/>
        <v>19000</v>
      </c>
      <c r="H4332" s="227"/>
      <c r="I4332" s="227"/>
      <c r="J4332" s="228"/>
      <c r="K4332" s="227"/>
      <c r="L4332" s="227"/>
      <c r="M4332" s="227"/>
      <c r="N4332" s="581"/>
      <c r="O4332" s="227"/>
      <c r="P4332" s="581"/>
      <c r="Q4332" s="227"/>
      <c r="R4332" s="227"/>
      <c r="S4332" s="227"/>
      <c r="T4332" s="227"/>
      <c r="U4332" s="227"/>
      <c r="V4332" s="227"/>
      <c r="W4332" s="227"/>
      <c r="X4332" s="227"/>
      <c r="Y4332" s="227"/>
      <c r="Z4332" s="227"/>
      <c r="AA4332" s="227"/>
      <c r="AB4332" s="227"/>
      <c r="AC4332" s="227"/>
    </row>
    <row r="4333" spans="2:29">
      <c r="B4333" s="66" t="e">
        <f>LEFT(VLOOKUP(K4333,'TCon08 al 2019-02-26'!$A$1:$H$68,6,0),6)</f>
        <v>#N/A</v>
      </c>
      <c r="C4333" s="66" t="e">
        <f t="shared" si="297"/>
        <v>#N/A</v>
      </c>
      <c r="D4333" s="66" t="e">
        <f>VLOOKUP(K4333,'TCon08 al 2019-02-26'!$A$1:$H$68,8,0)</f>
        <v>#N/A</v>
      </c>
      <c r="E4333" s="221">
        <f t="shared" si="298"/>
        <v>1900</v>
      </c>
      <c r="F4333" s="66">
        <f t="shared" si="295"/>
        <v>0</v>
      </c>
      <c r="G4333" s="10" t="str">
        <f t="shared" si="296"/>
        <v>19000</v>
      </c>
      <c r="H4333" s="227"/>
      <c r="I4333" s="227"/>
      <c r="J4333" s="228"/>
      <c r="K4333" s="227"/>
      <c r="L4333" s="227"/>
      <c r="M4333" s="227"/>
      <c r="N4333" s="581"/>
      <c r="O4333" s="227"/>
      <c r="P4333" s="581"/>
      <c r="Q4333" s="227"/>
      <c r="R4333" s="227"/>
      <c r="S4333" s="227"/>
      <c r="T4333" s="227"/>
      <c r="U4333" s="227"/>
      <c r="V4333" s="227"/>
      <c r="W4333" s="227"/>
      <c r="X4333" s="227"/>
      <c r="Y4333" s="227"/>
      <c r="Z4333" s="227"/>
      <c r="AA4333" s="227"/>
      <c r="AB4333" s="227"/>
      <c r="AC4333" s="227"/>
    </row>
    <row r="4334" spans="2:29">
      <c r="B4334" s="66" t="e">
        <f>LEFT(VLOOKUP(K4334,'TCon08 al 2019-02-26'!$A$1:$H$68,6,0),6)</f>
        <v>#N/A</v>
      </c>
      <c r="C4334" s="66" t="e">
        <f t="shared" si="297"/>
        <v>#N/A</v>
      </c>
      <c r="D4334" s="66" t="e">
        <f>VLOOKUP(K4334,'TCon08 al 2019-02-26'!$A$1:$H$68,8,0)</f>
        <v>#N/A</v>
      </c>
      <c r="E4334" s="221">
        <f t="shared" si="298"/>
        <v>1900</v>
      </c>
      <c r="F4334" s="66">
        <f t="shared" si="295"/>
        <v>0</v>
      </c>
      <c r="G4334" s="10" t="str">
        <f t="shared" si="296"/>
        <v>19000</v>
      </c>
      <c r="H4334" s="227"/>
      <c r="I4334" s="227"/>
      <c r="J4334" s="228"/>
      <c r="K4334" s="227"/>
      <c r="L4334" s="227"/>
      <c r="M4334" s="227"/>
      <c r="N4334" s="581"/>
      <c r="O4334" s="227"/>
      <c r="P4334" s="581"/>
      <c r="Q4334" s="227"/>
      <c r="R4334" s="227"/>
      <c r="S4334" s="227"/>
      <c r="T4334" s="227"/>
      <c r="U4334" s="227"/>
      <c r="V4334" s="227"/>
      <c r="W4334" s="227"/>
      <c r="X4334" s="227"/>
      <c r="Y4334" s="227"/>
      <c r="Z4334" s="227"/>
      <c r="AA4334" s="227"/>
      <c r="AB4334" s="227"/>
      <c r="AC4334" s="227"/>
    </row>
    <row r="4335" spans="2:29">
      <c r="B4335" s="66" t="e">
        <f>LEFT(VLOOKUP(K4335,'TCon08 al 2019-02-26'!$A$1:$H$68,6,0),6)</f>
        <v>#N/A</v>
      </c>
      <c r="C4335" s="66" t="e">
        <f t="shared" si="297"/>
        <v>#N/A</v>
      </c>
      <c r="D4335" s="66" t="e">
        <f>VLOOKUP(K4335,'TCon08 al 2019-02-26'!$A$1:$H$68,8,0)</f>
        <v>#N/A</v>
      </c>
      <c r="E4335" s="221">
        <f t="shared" si="298"/>
        <v>1900</v>
      </c>
      <c r="F4335" s="66">
        <f t="shared" si="295"/>
        <v>0</v>
      </c>
      <c r="G4335" s="10" t="str">
        <f t="shared" si="296"/>
        <v>19000</v>
      </c>
      <c r="H4335" s="227"/>
      <c r="I4335" s="227"/>
      <c r="J4335" s="228"/>
      <c r="K4335" s="227"/>
      <c r="L4335" s="227"/>
      <c r="M4335" s="227"/>
      <c r="N4335" s="581"/>
      <c r="O4335" s="227"/>
      <c r="P4335" s="581"/>
      <c r="Q4335" s="227"/>
      <c r="R4335" s="227"/>
      <c r="S4335" s="227"/>
      <c r="T4335" s="227"/>
      <c r="U4335" s="227"/>
      <c r="V4335" s="227"/>
      <c r="W4335" s="227"/>
      <c r="X4335" s="227"/>
      <c r="Y4335" s="227"/>
      <c r="Z4335" s="227"/>
      <c r="AA4335" s="227"/>
      <c r="AB4335" s="227"/>
      <c r="AC4335" s="227"/>
    </row>
    <row r="4336" spans="2:29">
      <c r="B4336" s="66" t="e">
        <f>LEFT(VLOOKUP(K4336,'TCon08 al 2019-02-26'!$A$1:$H$68,6,0),6)</f>
        <v>#N/A</v>
      </c>
      <c r="C4336" s="66" t="e">
        <f t="shared" si="297"/>
        <v>#N/A</v>
      </c>
      <c r="D4336" s="66" t="e">
        <f>VLOOKUP(K4336,'TCon08 al 2019-02-26'!$A$1:$H$68,8,0)</f>
        <v>#N/A</v>
      </c>
      <c r="E4336" s="221">
        <f t="shared" si="298"/>
        <v>1900</v>
      </c>
      <c r="F4336" s="66">
        <f t="shared" si="295"/>
        <v>0</v>
      </c>
      <c r="G4336" s="10" t="str">
        <f t="shared" si="296"/>
        <v>19000</v>
      </c>
      <c r="H4336" s="227"/>
      <c r="I4336" s="227"/>
      <c r="J4336" s="228"/>
      <c r="K4336" s="227"/>
      <c r="L4336" s="227"/>
      <c r="M4336" s="227"/>
      <c r="N4336" s="581"/>
      <c r="O4336" s="227"/>
      <c r="P4336" s="581"/>
      <c r="Q4336" s="227"/>
      <c r="R4336" s="227"/>
      <c r="S4336" s="227"/>
      <c r="T4336" s="227"/>
      <c r="U4336" s="227"/>
      <c r="V4336" s="227"/>
      <c r="W4336" s="227"/>
      <c r="X4336" s="227"/>
      <c r="Y4336" s="227"/>
      <c r="Z4336" s="227"/>
      <c r="AA4336" s="227"/>
      <c r="AB4336" s="227"/>
      <c r="AC4336" s="227"/>
    </row>
    <row r="4337" spans="2:29">
      <c r="B4337" s="66" t="e">
        <f>LEFT(VLOOKUP(K4337,'TCon08 al 2019-02-26'!$A$1:$H$68,6,0),6)</f>
        <v>#N/A</v>
      </c>
      <c r="C4337" s="66" t="e">
        <f t="shared" si="297"/>
        <v>#N/A</v>
      </c>
      <c r="D4337" s="66" t="e">
        <f>VLOOKUP(K4337,'TCon08 al 2019-02-26'!$A$1:$H$68,8,0)</f>
        <v>#N/A</v>
      </c>
      <c r="E4337" s="221">
        <f t="shared" si="298"/>
        <v>1900</v>
      </c>
      <c r="F4337" s="66">
        <f t="shared" si="295"/>
        <v>0</v>
      </c>
      <c r="G4337" s="10" t="str">
        <f t="shared" si="296"/>
        <v>19000</v>
      </c>
      <c r="H4337" s="227"/>
      <c r="I4337" s="227"/>
      <c r="J4337" s="228"/>
      <c r="K4337" s="227"/>
      <c r="L4337" s="227"/>
      <c r="M4337" s="227"/>
      <c r="N4337" s="581"/>
      <c r="O4337" s="227"/>
      <c r="P4337" s="581"/>
      <c r="Q4337" s="227"/>
      <c r="R4337" s="227"/>
      <c r="S4337" s="227"/>
      <c r="T4337" s="227"/>
      <c r="U4337" s="227"/>
      <c r="V4337" s="227"/>
      <c r="W4337" s="227"/>
      <c r="X4337" s="227"/>
      <c r="Y4337" s="227"/>
      <c r="Z4337" s="227"/>
      <c r="AA4337" s="227"/>
      <c r="AB4337" s="227"/>
      <c r="AC4337" s="227"/>
    </row>
    <row r="4338" spans="2:29">
      <c r="B4338" s="66" t="e">
        <f>LEFT(VLOOKUP(K4338,'TCon08 al 2019-02-26'!$A$1:$H$68,6,0),6)</f>
        <v>#N/A</v>
      </c>
      <c r="C4338" s="66" t="e">
        <f t="shared" si="297"/>
        <v>#N/A</v>
      </c>
      <c r="D4338" s="66" t="e">
        <f>VLOOKUP(K4338,'TCon08 al 2019-02-26'!$A$1:$H$68,8,0)</f>
        <v>#N/A</v>
      </c>
      <c r="E4338" s="221">
        <f t="shared" si="298"/>
        <v>1900</v>
      </c>
      <c r="F4338" s="66">
        <f t="shared" si="295"/>
        <v>0</v>
      </c>
      <c r="G4338" s="10" t="str">
        <f t="shared" si="296"/>
        <v>19000</v>
      </c>
      <c r="H4338" s="227"/>
      <c r="I4338" s="227"/>
      <c r="J4338" s="228"/>
      <c r="K4338" s="227"/>
      <c r="L4338" s="227"/>
      <c r="M4338" s="227"/>
      <c r="N4338" s="581"/>
      <c r="O4338" s="227"/>
      <c r="P4338" s="581"/>
      <c r="Q4338" s="227"/>
      <c r="R4338" s="227"/>
      <c r="S4338" s="227"/>
      <c r="T4338" s="227"/>
      <c r="U4338" s="227"/>
      <c r="V4338" s="227"/>
      <c r="W4338" s="227"/>
      <c r="X4338" s="227"/>
      <c r="Y4338" s="227"/>
      <c r="Z4338" s="227"/>
      <c r="AA4338" s="227"/>
      <c r="AB4338" s="227"/>
      <c r="AC4338" s="227"/>
    </row>
    <row r="4339" spans="2:29">
      <c r="B4339" s="66" t="e">
        <f>LEFT(VLOOKUP(K4339,'TCon08 al 2019-02-26'!$A$1:$H$68,6,0),6)</f>
        <v>#N/A</v>
      </c>
      <c r="C4339" s="66" t="e">
        <f t="shared" si="297"/>
        <v>#N/A</v>
      </c>
      <c r="D4339" s="66" t="e">
        <f>VLOOKUP(K4339,'TCon08 al 2019-02-26'!$A$1:$H$68,8,0)</f>
        <v>#N/A</v>
      </c>
      <c r="E4339" s="221">
        <f t="shared" si="298"/>
        <v>1900</v>
      </c>
      <c r="F4339" s="66">
        <f t="shared" si="295"/>
        <v>0</v>
      </c>
      <c r="G4339" s="10" t="str">
        <f t="shared" si="296"/>
        <v>19000</v>
      </c>
      <c r="H4339" s="227"/>
      <c r="I4339" s="227"/>
      <c r="J4339" s="228"/>
      <c r="K4339" s="227"/>
      <c r="L4339" s="227"/>
      <c r="M4339" s="227"/>
      <c r="N4339" s="581"/>
      <c r="O4339" s="227"/>
      <c r="P4339" s="581"/>
      <c r="Q4339" s="227"/>
      <c r="R4339" s="227"/>
      <c r="S4339" s="227"/>
      <c r="T4339" s="227"/>
      <c r="U4339" s="227"/>
      <c r="V4339" s="227"/>
      <c r="W4339" s="227"/>
      <c r="X4339" s="227"/>
      <c r="Y4339" s="227"/>
      <c r="Z4339" s="227"/>
      <c r="AA4339" s="227"/>
      <c r="AB4339" s="227"/>
      <c r="AC4339" s="227"/>
    </row>
    <row r="4340" spans="2:29">
      <c r="B4340" s="66" t="e">
        <f>LEFT(VLOOKUP(K4340,'TCon08 al 2019-02-26'!$A$1:$H$68,6,0),6)</f>
        <v>#N/A</v>
      </c>
      <c r="C4340" s="66" t="e">
        <f t="shared" si="297"/>
        <v>#N/A</v>
      </c>
      <c r="D4340" s="66" t="e">
        <f>VLOOKUP(K4340,'TCon08 al 2019-02-26'!$A$1:$H$68,8,0)</f>
        <v>#N/A</v>
      </c>
      <c r="E4340" s="221">
        <f t="shared" si="298"/>
        <v>1900</v>
      </c>
      <c r="F4340" s="66">
        <f t="shared" si="295"/>
        <v>0</v>
      </c>
      <c r="G4340" s="10" t="str">
        <f t="shared" si="296"/>
        <v>19000</v>
      </c>
      <c r="H4340" s="227"/>
      <c r="I4340" s="227"/>
      <c r="J4340" s="228"/>
      <c r="K4340" s="227"/>
      <c r="L4340" s="227"/>
      <c r="M4340" s="227"/>
      <c r="N4340" s="581"/>
      <c r="O4340" s="227"/>
      <c r="P4340" s="581"/>
      <c r="Q4340" s="227"/>
      <c r="R4340" s="227"/>
      <c r="S4340" s="227"/>
      <c r="T4340" s="227"/>
      <c r="U4340" s="227"/>
      <c r="V4340" s="227"/>
      <c r="W4340" s="227"/>
      <c r="X4340" s="227"/>
      <c r="Y4340" s="227"/>
      <c r="Z4340" s="227"/>
      <c r="AA4340" s="227"/>
      <c r="AB4340" s="227"/>
      <c r="AC4340" s="227"/>
    </row>
    <row r="4341" spans="2:29">
      <c r="B4341" s="66" t="e">
        <f>LEFT(VLOOKUP(K4341,'TCon08 al 2019-02-26'!$A$1:$H$68,6,0),6)</f>
        <v>#N/A</v>
      </c>
      <c r="C4341" s="66" t="e">
        <f t="shared" si="297"/>
        <v>#N/A</v>
      </c>
      <c r="D4341" s="66" t="e">
        <f>VLOOKUP(K4341,'TCon08 al 2019-02-26'!$A$1:$H$68,8,0)</f>
        <v>#N/A</v>
      </c>
      <c r="E4341" s="221">
        <f t="shared" si="298"/>
        <v>1900</v>
      </c>
      <c r="F4341" s="66">
        <f t="shared" si="295"/>
        <v>0</v>
      </c>
      <c r="G4341" s="10" t="str">
        <f t="shared" si="296"/>
        <v>19000</v>
      </c>
      <c r="H4341" s="227"/>
      <c r="I4341" s="227"/>
      <c r="J4341" s="228"/>
      <c r="K4341" s="227"/>
      <c r="L4341" s="227"/>
      <c r="M4341" s="227"/>
      <c r="N4341" s="581"/>
      <c r="O4341" s="227"/>
      <c r="P4341" s="581"/>
      <c r="Q4341" s="227"/>
      <c r="R4341" s="227"/>
      <c r="S4341" s="227"/>
      <c r="T4341" s="227"/>
      <c r="U4341" s="227"/>
      <c r="V4341" s="227"/>
      <c r="W4341" s="227"/>
      <c r="X4341" s="227"/>
      <c r="Y4341" s="227"/>
      <c r="Z4341" s="227"/>
      <c r="AA4341" s="227"/>
      <c r="AB4341" s="227"/>
      <c r="AC4341" s="227"/>
    </row>
    <row r="4342" spans="2:29">
      <c r="B4342" s="66" t="e">
        <f>LEFT(VLOOKUP(K4342,'TCon08 al 2019-02-26'!$A$1:$H$68,6,0),6)</f>
        <v>#N/A</v>
      </c>
      <c r="C4342" s="66" t="e">
        <f t="shared" si="297"/>
        <v>#N/A</v>
      </c>
      <c r="D4342" s="66" t="e">
        <f>VLOOKUP(K4342,'TCon08 al 2019-02-26'!$A$1:$H$68,8,0)</f>
        <v>#N/A</v>
      </c>
      <c r="E4342" s="221">
        <f t="shared" si="298"/>
        <v>1900</v>
      </c>
      <c r="F4342" s="66">
        <f t="shared" si="295"/>
        <v>0</v>
      </c>
      <c r="G4342" s="10" t="str">
        <f t="shared" si="296"/>
        <v>19000</v>
      </c>
      <c r="H4342" s="227"/>
      <c r="I4342" s="227"/>
      <c r="J4342" s="228"/>
      <c r="K4342" s="227"/>
      <c r="L4342" s="227"/>
      <c r="M4342" s="227"/>
      <c r="N4342" s="581"/>
      <c r="O4342" s="227"/>
      <c r="P4342" s="581"/>
      <c r="Q4342" s="227"/>
      <c r="R4342" s="227"/>
      <c r="S4342" s="227"/>
      <c r="T4342" s="227"/>
      <c r="U4342" s="227"/>
      <c r="V4342" s="227"/>
      <c r="W4342" s="227"/>
      <c r="X4342" s="227"/>
      <c r="Y4342" s="227"/>
      <c r="Z4342" s="227"/>
      <c r="AA4342" s="227"/>
      <c r="AB4342" s="227"/>
      <c r="AC4342" s="227"/>
    </row>
    <row r="4343" spans="2:29">
      <c r="B4343" s="66" t="e">
        <f>LEFT(VLOOKUP(K4343,'TCon08 al 2019-02-26'!$A$1:$H$68,6,0),6)</f>
        <v>#N/A</v>
      </c>
      <c r="C4343" s="66" t="e">
        <f t="shared" si="297"/>
        <v>#N/A</v>
      </c>
      <c r="D4343" s="66" t="e">
        <f>VLOOKUP(K4343,'TCon08 al 2019-02-26'!$A$1:$H$68,8,0)</f>
        <v>#N/A</v>
      </c>
      <c r="E4343" s="221">
        <f t="shared" si="298"/>
        <v>1900</v>
      </c>
      <c r="F4343" s="66">
        <f t="shared" si="295"/>
        <v>0</v>
      </c>
      <c r="G4343" s="10" t="str">
        <f t="shared" si="296"/>
        <v>19000</v>
      </c>
      <c r="H4343" s="227"/>
      <c r="I4343" s="227"/>
      <c r="J4343" s="228"/>
      <c r="K4343" s="227"/>
      <c r="L4343" s="227"/>
      <c r="M4343" s="227"/>
      <c r="N4343" s="581"/>
      <c r="O4343" s="227"/>
      <c r="P4343" s="581"/>
      <c r="Q4343" s="227"/>
      <c r="R4343" s="227"/>
      <c r="S4343" s="227"/>
      <c r="T4343" s="227"/>
      <c r="U4343" s="227"/>
      <c r="V4343" s="227"/>
      <c r="W4343" s="227"/>
      <c r="X4343" s="227"/>
      <c r="Y4343" s="227"/>
      <c r="Z4343" s="227"/>
      <c r="AA4343" s="227"/>
      <c r="AB4343" s="227"/>
      <c r="AC4343" s="227"/>
    </row>
    <row r="4344" spans="2:29">
      <c r="B4344" s="66" t="e">
        <f>LEFT(VLOOKUP(K4344,'TCon08 al 2019-02-26'!$A$1:$H$68,6,0),6)</f>
        <v>#N/A</v>
      </c>
      <c r="C4344" s="66" t="e">
        <f t="shared" si="297"/>
        <v>#N/A</v>
      </c>
      <c r="D4344" s="66" t="e">
        <f>VLOOKUP(K4344,'TCon08 al 2019-02-26'!$A$1:$H$68,8,0)</f>
        <v>#N/A</v>
      </c>
      <c r="E4344" s="221">
        <f t="shared" si="298"/>
        <v>1900</v>
      </c>
      <c r="F4344" s="66">
        <f t="shared" si="295"/>
        <v>0</v>
      </c>
      <c r="G4344" s="10" t="str">
        <f t="shared" si="296"/>
        <v>19000</v>
      </c>
      <c r="H4344" s="227"/>
      <c r="I4344" s="227"/>
      <c r="J4344" s="228"/>
      <c r="K4344" s="227"/>
      <c r="L4344" s="227"/>
      <c r="M4344" s="227"/>
      <c r="N4344" s="581"/>
      <c r="O4344" s="227"/>
      <c r="P4344" s="581"/>
      <c r="Q4344" s="227"/>
      <c r="R4344" s="227"/>
      <c r="S4344" s="227"/>
      <c r="T4344" s="227"/>
      <c r="U4344" s="227"/>
      <c r="V4344" s="227"/>
      <c r="W4344" s="227"/>
      <c r="X4344" s="227"/>
      <c r="Y4344" s="227"/>
      <c r="Z4344" s="227"/>
      <c r="AA4344" s="227"/>
      <c r="AB4344" s="227"/>
      <c r="AC4344" s="227"/>
    </row>
    <row r="4345" spans="2:29">
      <c r="B4345" s="66" t="e">
        <f>LEFT(VLOOKUP(K4345,'TCon08 al 2019-02-26'!$A$1:$H$68,6,0),6)</f>
        <v>#N/A</v>
      </c>
      <c r="C4345" s="66" t="e">
        <f t="shared" si="297"/>
        <v>#N/A</v>
      </c>
      <c r="D4345" s="66" t="e">
        <f>VLOOKUP(K4345,'TCon08 al 2019-02-26'!$A$1:$H$68,8,0)</f>
        <v>#N/A</v>
      </c>
      <c r="E4345" s="221">
        <f t="shared" si="298"/>
        <v>1900</v>
      </c>
      <c r="F4345" s="66">
        <f t="shared" si="295"/>
        <v>0</v>
      </c>
      <c r="G4345" s="10" t="str">
        <f t="shared" si="296"/>
        <v>19000</v>
      </c>
      <c r="H4345" s="227"/>
      <c r="I4345" s="227"/>
      <c r="J4345" s="228"/>
      <c r="K4345" s="227"/>
      <c r="L4345" s="227"/>
      <c r="M4345" s="227"/>
      <c r="N4345" s="581"/>
      <c r="O4345" s="227"/>
      <c r="P4345" s="581"/>
      <c r="Q4345" s="227"/>
      <c r="R4345" s="227"/>
      <c r="S4345" s="227"/>
      <c r="T4345" s="227"/>
      <c r="U4345" s="227"/>
      <c r="V4345" s="227"/>
      <c r="W4345" s="227"/>
      <c r="X4345" s="227"/>
      <c r="Y4345" s="227"/>
      <c r="Z4345" s="227"/>
      <c r="AA4345" s="227"/>
      <c r="AB4345" s="227"/>
      <c r="AC4345" s="227"/>
    </row>
    <row r="4346" spans="2:29">
      <c r="B4346" s="66" t="e">
        <f>LEFT(VLOOKUP(K4346,'TCon08 al 2019-02-26'!$A$1:$H$68,6,0),6)</f>
        <v>#N/A</v>
      </c>
      <c r="C4346" s="66" t="e">
        <f t="shared" si="297"/>
        <v>#N/A</v>
      </c>
      <c r="D4346" s="66" t="e">
        <f>VLOOKUP(K4346,'TCon08 al 2019-02-26'!$A$1:$H$68,8,0)</f>
        <v>#N/A</v>
      </c>
      <c r="E4346" s="221">
        <f t="shared" si="298"/>
        <v>1900</v>
      </c>
      <c r="F4346" s="66">
        <f t="shared" si="295"/>
        <v>0</v>
      </c>
      <c r="G4346" s="10" t="str">
        <f t="shared" si="296"/>
        <v>19000</v>
      </c>
      <c r="H4346" s="227"/>
      <c r="I4346" s="227"/>
      <c r="J4346" s="228"/>
      <c r="K4346" s="227"/>
      <c r="L4346" s="227"/>
      <c r="M4346" s="227"/>
      <c r="N4346" s="581"/>
      <c r="O4346" s="227"/>
      <c r="P4346" s="581"/>
      <c r="Q4346" s="227"/>
      <c r="R4346" s="227"/>
      <c r="S4346" s="227"/>
      <c r="T4346" s="227"/>
      <c r="U4346" s="227"/>
      <c r="V4346" s="227"/>
      <c r="W4346" s="227"/>
      <c r="X4346" s="227"/>
      <c r="Y4346" s="227"/>
      <c r="Z4346" s="227"/>
      <c r="AA4346" s="227"/>
      <c r="AB4346" s="227"/>
      <c r="AC4346" s="227"/>
    </row>
    <row r="4347" spans="2:29">
      <c r="B4347" s="66" t="e">
        <f>LEFT(VLOOKUP(K4347,'TCon08 al 2019-02-26'!$A$1:$H$68,6,0),6)</f>
        <v>#N/A</v>
      </c>
      <c r="C4347" s="66" t="e">
        <f t="shared" si="297"/>
        <v>#N/A</v>
      </c>
      <c r="D4347" s="66" t="e">
        <f>VLOOKUP(K4347,'TCon08 al 2019-02-26'!$A$1:$H$68,8,0)</f>
        <v>#N/A</v>
      </c>
      <c r="E4347" s="221">
        <f t="shared" si="298"/>
        <v>1900</v>
      </c>
      <c r="F4347" s="66">
        <f t="shared" si="295"/>
        <v>0</v>
      </c>
      <c r="G4347" s="10" t="str">
        <f t="shared" si="296"/>
        <v>19000</v>
      </c>
      <c r="H4347" s="227"/>
      <c r="I4347" s="227"/>
      <c r="J4347" s="228"/>
      <c r="K4347" s="227"/>
      <c r="L4347" s="227"/>
      <c r="M4347" s="227"/>
      <c r="N4347" s="581"/>
      <c r="O4347" s="227"/>
      <c r="P4347" s="581"/>
      <c r="Q4347" s="227"/>
      <c r="R4347" s="227"/>
      <c r="S4347" s="227"/>
      <c r="T4347" s="227"/>
      <c r="U4347" s="227"/>
      <c r="V4347" s="227"/>
      <c r="W4347" s="227"/>
      <c r="X4347" s="227"/>
      <c r="Y4347" s="227"/>
      <c r="Z4347" s="227"/>
      <c r="AA4347" s="227"/>
      <c r="AB4347" s="227"/>
      <c r="AC4347" s="227"/>
    </row>
    <row r="4348" spans="2:29">
      <c r="B4348" s="66" t="e">
        <f>LEFT(VLOOKUP(K4348,'TCon08 al 2019-02-26'!$A$1:$H$68,6,0),6)</f>
        <v>#N/A</v>
      </c>
      <c r="C4348" s="66" t="e">
        <f t="shared" si="297"/>
        <v>#N/A</v>
      </c>
      <c r="D4348" s="66" t="e">
        <f>VLOOKUP(K4348,'TCon08 al 2019-02-26'!$A$1:$H$68,8,0)</f>
        <v>#N/A</v>
      </c>
      <c r="E4348" s="221">
        <f t="shared" si="298"/>
        <v>1900</v>
      </c>
      <c r="F4348" s="66">
        <f t="shared" si="295"/>
        <v>0</v>
      </c>
      <c r="G4348" s="10" t="str">
        <f t="shared" si="296"/>
        <v>19000</v>
      </c>
      <c r="H4348" s="227"/>
      <c r="I4348" s="227"/>
      <c r="J4348" s="228"/>
      <c r="K4348" s="227"/>
      <c r="L4348" s="227"/>
      <c r="M4348" s="227"/>
      <c r="N4348" s="581"/>
      <c r="O4348" s="227"/>
      <c r="P4348" s="581"/>
      <c r="Q4348" s="227"/>
      <c r="R4348" s="227"/>
      <c r="S4348" s="227"/>
      <c r="T4348" s="227"/>
      <c r="U4348" s="227"/>
      <c r="V4348" s="227"/>
      <c r="W4348" s="227"/>
      <c r="X4348" s="227"/>
      <c r="Y4348" s="227"/>
      <c r="Z4348" s="227"/>
      <c r="AA4348" s="227"/>
      <c r="AB4348" s="227"/>
      <c r="AC4348" s="227"/>
    </row>
    <row r="4349" spans="2:29">
      <c r="B4349" s="66" t="e">
        <f>LEFT(VLOOKUP(K4349,'TCon08 al 2019-02-26'!$A$1:$H$68,6,0),6)</f>
        <v>#N/A</v>
      </c>
      <c r="C4349" s="66" t="e">
        <f t="shared" si="297"/>
        <v>#N/A</v>
      </c>
      <c r="D4349" s="66" t="e">
        <f>VLOOKUP(K4349,'TCon08 al 2019-02-26'!$A$1:$H$68,8,0)</f>
        <v>#N/A</v>
      </c>
      <c r="E4349" s="221">
        <f t="shared" si="298"/>
        <v>1900</v>
      </c>
      <c r="F4349" s="66">
        <f t="shared" si="295"/>
        <v>0</v>
      </c>
      <c r="G4349" s="10" t="str">
        <f t="shared" si="296"/>
        <v>19000</v>
      </c>
      <c r="H4349" s="227"/>
      <c r="I4349" s="227"/>
      <c r="J4349" s="228"/>
      <c r="K4349" s="227"/>
      <c r="L4349" s="227"/>
      <c r="M4349" s="227"/>
      <c r="N4349" s="581"/>
      <c r="O4349" s="227"/>
      <c r="P4349" s="581"/>
      <c r="Q4349" s="227"/>
      <c r="R4349" s="227"/>
      <c r="S4349" s="227"/>
      <c r="T4349" s="227"/>
      <c r="U4349" s="227"/>
      <c r="V4349" s="227"/>
      <c r="W4349" s="227"/>
      <c r="X4349" s="227"/>
      <c r="Y4349" s="227"/>
      <c r="Z4349" s="227"/>
      <c r="AA4349" s="227"/>
      <c r="AB4349" s="227"/>
      <c r="AC4349" s="227"/>
    </row>
    <row r="4350" spans="2:29">
      <c r="B4350" s="66" t="e">
        <f>LEFT(VLOOKUP(K4350,'TCon08 al 2019-02-26'!$A$1:$H$68,6,0),6)</f>
        <v>#N/A</v>
      </c>
      <c r="C4350" s="66" t="e">
        <f t="shared" si="297"/>
        <v>#N/A</v>
      </c>
      <c r="D4350" s="66" t="e">
        <f>VLOOKUP(K4350,'TCon08 al 2019-02-26'!$A$1:$H$68,8,0)</f>
        <v>#N/A</v>
      </c>
      <c r="E4350" s="221">
        <f t="shared" si="298"/>
        <v>1900</v>
      </c>
      <c r="F4350" s="66">
        <f t="shared" si="295"/>
        <v>0</v>
      </c>
      <c r="G4350" s="10" t="str">
        <f t="shared" si="296"/>
        <v>19000</v>
      </c>
      <c r="H4350" s="227"/>
      <c r="I4350" s="227"/>
      <c r="J4350" s="228"/>
      <c r="K4350" s="227"/>
      <c r="L4350" s="227"/>
      <c r="M4350" s="227"/>
      <c r="N4350" s="581"/>
      <c r="O4350" s="227"/>
      <c r="P4350" s="581"/>
      <c r="Q4350" s="227"/>
      <c r="R4350" s="227"/>
      <c r="S4350" s="227"/>
      <c r="T4350" s="227"/>
      <c r="U4350" s="227"/>
      <c r="V4350" s="227"/>
      <c r="W4350" s="227"/>
      <c r="X4350" s="227"/>
      <c r="Y4350" s="227"/>
      <c r="Z4350" s="227"/>
      <c r="AA4350" s="227"/>
      <c r="AB4350" s="227"/>
      <c r="AC4350" s="227"/>
    </row>
    <row r="4351" spans="2:29">
      <c r="B4351" s="66" t="e">
        <f>LEFT(VLOOKUP(K4351,'TCon08 al 2019-02-26'!$A$1:$H$68,6,0),6)</f>
        <v>#N/A</v>
      </c>
      <c r="C4351" s="66" t="e">
        <f t="shared" si="297"/>
        <v>#N/A</v>
      </c>
      <c r="D4351" s="66" t="e">
        <f>VLOOKUP(K4351,'TCon08 al 2019-02-26'!$A$1:$H$68,8,0)</f>
        <v>#N/A</v>
      </c>
      <c r="E4351" s="221">
        <f t="shared" si="298"/>
        <v>1900</v>
      </c>
      <c r="F4351" s="66">
        <f t="shared" si="295"/>
        <v>0</v>
      </c>
      <c r="G4351" s="10" t="str">
        <f t="shared" si="296"/>
        <v>19000</v>
      </c>
      <c r="H4351" s="227"/>
      <c r="I4351" s="227"/>
      <c r="J4351" s="228"/>
      <c r="K4351" s="227"/>
      <c r="L4351" s="227"/>
      <c r="M4351" s="227"/>
      <c r="N4351" s="581"/>
      <c r="O4351" s="227"/>
      <c r="P4351" s="581"/>
      <c r="Q4351" s="227"/>
      <c r="R4351" s="227"/>
      <c r="S4351" s="227"/>
      <c r="T4351" s="227"/>
      <c r="U4351" s="227"/>
      <c r="V4351" s="227"/>
      <c r="W4351" s="227"/>
      <c r="X4351" s="227"/>
      <c r="Y4351" s="227"/>
      <c r="Z4351" s="227"/>
      <c r="AA4351" s="227"/>
      <c r="AB4351" s="227"/>
      <c r="AC4351" s="227"/>
    </row>
    <row r="4352" spans="2:29">
      <c r="B4352" s="66" t="e">
        <f>LEFT(VLOOKUP(K4352,'TCon08 al 2019-02-26'!$A$1:$H$68,6,0),6)</f>
        <v>#N/A</v>
      </c>
      <c r="C4352" s="66" t="e">
        <f t="shared" si="297"/>
        <v>#N/A</v>
      </c>
      <c r="D4352" s="66" t="e">
        <f>VLOOKUP(K4352,'TCon08 al 2019-02-26'!$A$1:$H$68,8,0)</f>
        <v>#N/A</v>
      </c>
      <c r="E4352" s="221">
        <f t="shared" si="298"/>
        <v>1900</v>
      </c>
      <c r="F4352" s="66">
        <f t="shared" si="295"/>
        <v>0</v>
      </c>
      <c r="G4352" s="10" t="str">
        <f t="shared" si="296"/>
        <v>19000</v>
      </c>
      <c r="H4352" s="227"/>
      <c r="I4352" s="227"/>
      <c r="J4352" s="228"/>
      <c r="K4352" s="227"/>
      <c r="L4352" s="227"/>
      <c r="M4352" s="227"/>
      <c r="N4352" s="581"/>
      <c r="O4352" s="227"/>
      <c r="P4352" s="581"/>
      <c r="Q4352" s="227"/>
      <c r="R4352" s="227"/>
      <c r="S4352" s="227"/>
      <c r="T4352" s="227"/>
      <c r="U4352" s="227"/>
      <c r="V4352" s="227"/>
      <c r="W4352" s="227"/>
      <c r="X4352" s="227"/>
      <c r="Y4352" s="227"/>
      <c r="Z4352" s="227"/>
      <c r="AA4352" s="227"/>
      <c r="AB4352" s="227"/>
      <c r="AC4352" s="227"/>
    </row>
    <row r="4353" spans="2:29">
      <c r="B4353" s="66" t="e">
        <f>LEFT(VLOOKUP(K4353,'TCon08 al 2019-02-26'!$A$1:$H$68,6,0),6)</f>
        <v>#N/A</v>
      </c>
      <c r="C4353" s="66" t="e">
        <f t="shared" si="297"/>
        <v>#N/A</v>
      </c>
      <c r="D4353" s="66" t="e">
        <f>VLOOKUP(K4353,'TCon08 al 2019-02-26'!$A$1:$H$68,8,0)</f>
        <v>#N/A</v>
      </c>
      <c r="E4353" s="221">
        <f t="shared" si="298"/>
        <v>1900</v>
      </c>
      <c r="F4353" s="66">
        <f t="shared" si="295"/>
        <v>0</v>
      </c>
      <c r="G4353" s="10" t="str">
        <f t="shared" si="296"/>
        <v>19000</v>
      </c>
      <c r="H4353" s="227"/>
      <c r="I4353" s="227"/>
      <c r="J4353" s="228"/>
      <c r="K4353" s="227"/>
      <c r="L4353" s="227"/>
      <c r="M4353" s="227"/>
      <c r="N4353" s="581"/>
      <c r="O4353" s="227"/>
      <c r="P4353" s="581"/>
      <c r="Q4353" s="227"/>
      <c r="R4353" s="227"/>
      <c r="S4353" s="227"/>
      <c r="T4353" s="227"/>
      <c r="U4353" s="227"/>
      <c r="V4353" s="227"/>
      <c r="W4353" s="227"/>
      <c r="X4353" s="227"/>
      <c r="Y4353" s="227"/>
      <c r="Z4353" s="227"/>
      <c r="AA4353" s="227"/>
      <c r="AB4353" s="227"/>
      <c r="AC4353" s="227"/>
    </row>
    <row r="4354" spans="2:29">
      <c r="B4354" s="66" t="e">
        <f>LEFT(VLOOKUP(K4354,'TCon08 al 2019-02-26'!$A$1:$H$68,6,0),6)</f>
        <v>#N/A</v>
      </c>
      <c r="C4354" s="66" t="e">
        <f t="shared" si="297"/>
        <v>#N/A</v>
      </c>
      <c r="D4354" s="66" t="e">
        <f>VLOOKUP(K4354,'TCon08 al 2019-02-26'!$A$1:$H$68,8,0)</f>
        <v>#N/A</v>
      </c>
      <c r="E4354" s="221">
        <f t="shared" si="298"/>
        <v>1900</v>
      </c>
      <c r="F4354" s="66">
        <f t="shared" si="295"/>
        <v>0</v>
      </c>
      <c r="G4354" s="10" t="str">
        <f t="shared" si="296"/>
        <v>19000</v>
      </c>
      <c r="H4354" s="227"/>
      <c r="I4354" s="227"/>
      <c r="J4354" s="228"/>
      <c r="K4354" s="227"/>
      <c r="L4354" s="227"/>
      <c r="M4354" s="227"/>
      <c r="N4354" s="581"/>
      <c r="O4354" s="227"/>
      <c r="P4354" s="581"/>
      <c r="Q4354" s="227"/>
      <c r="R4354" s="227"/>
      <c r="S4354" s="227"/>
      <c r="T4354" s="227"/>
      <c r="U4354" s="227"/>
      <c r="V4354" s="227"/>
      <c r="W4354" s="227"/>
      <c r="X4354" s="227"/>
      <c r="Y4354" s="227"/>
      <c r="Z4354" s="227"/>
      <c r="AA4354" s="227"/>
      <c r="AB4354" s="227"/>
      <c r="AC4354" s="227"/>
    </row>
    <row r="4355" spans="2:29">
      <c r="B4355" s="66" t="e">
        <f>LEFT(VLOOKUP(K4355,'TCon08 al 2019-02-26'!$A$1:$H$68,6,0),6)</f>
        <v>#N/A</v>
      </c>
      <c r="C4355" s="66" t="e">
        <f t="shared" si="297"/>
        <v>#N/A</v>
      </c>
      <c r="D4355" s="66" t="e">
        <f>VLOOKUP(K4355,'TCon08 al 2019-02-26'!$A$1:$H$68,8,0)</f>
        <v>#N/A</v>
      </c>
      <c r="E4355" s="221">
        <f t="shared" si="298"/>
        <v>1900</v>
      </c>
      <c r="F4355" s="66">
        <f t="shared" si="295"/>
        <v>0</v>
      </c>
      <c r="G4355" s="10" t="str">
        <f t="shared" si="296"/>
        <v>19000</v>
      </c>
      <c r="H4355" s="227"/>
      <c r="I4355" s="227"/>
      <c r="J4355" s="228"/>
      <c r="K4355" s="227"/>
      <c r="L4355" s="227"/>
      <c r="M4355" s="227"/>
      <c r="N4355" s="581"/>
      <c r="O4355" s="227"/>
      <c r="P4355" s="581"/>
      <c r="Q4355" s="227"/>
      <c r="R4355" s="227"/>
      <c r="S4355" s="227"/>
      <c r="T4355" s="227"/>
      <c r="U4355" s="227"/>
      <c r="V4355" s="227"/>
      <c r="W4355" s="227"/>
      <c r="X4355" s="227"/>
      <c r="Y4355" s="227"/>
      <c r="Z4355" s="227"/>
      <c r="AA4355" s="227"/>
      <c r="AB4355" s="227"/>
      <c r="AC4355" s="227"/>
    </row>
    <row r="4356" spans="2:29">
      <c r="B4356" s="66" t="e">
        <f>LEFT(VLOOKUP(K4356,'TCon08 al 2019-02-26'!$A$1:$H$68,6,0),6)</f>
        <v>#N/A</v>
      </c>
      <c r="C4356" s="66" t="e">
        <f t="shared" si="297"/>
        <v>#N/A</v>
      </c>
      <c r="D4356" s="66" t="e">
        <f>VLOOKUP(K4356,'TCon08 al 2019-02-26'!$A$1:$H$68,8,0)</f>
        <v>#N/A</v>
      </c>
      <c r="E4356" s="221">
        <f t="shared" si="298"/>
        <v>1900</v>
      </c>
      <c r="F4356" s="66">
        <f t="shared" si="295"/>
        <v>0</v>
      </c>
      <c r="G4356" s="10" t="str">
        <f t="shared" si="296"/>
        <v>19000</v>
      </c>
      <c r="H4356" s="227"/>
      <c r="I4356" s="227"/>
      <c r="J4356" s="228"/>
      <c r="K4356" s="227"/>
      <c r="L4356" s="227"/>
      <c r="M4356" s="227"/>
      <c r="N4356" s="581"/>
      <c r="O4356" s="227"/>
      <c r="P4356" s="581"/>
      <c r="Q4356" s="227"/>
      <c r="R4356" s="227"/>
      <c r="S4356" s="227"/>
      <c r="T4356" s="227"/>
      <c r="U4356" s="227"/>
      <c r="V4356" s="227"/>
      <c r="W4356" s="227"/>
      <c r="X4356" s="227"/>
      <c r="Y4356" s="227"/>
      <c r="Z4356" s="227"/>
      <c r="AA4356" s="227"/>
      <c r="AB4356" s="227"/>
      <c r="AC4356" s="227"/>
    </row>
    <row r="4357" spans="2:29">
      <c r="B4357" s="66" t="e">
        <f>LEFT(VLOOKUP(K4357,'TCon08 al 2019-02-26'!$A$1:$H$68,6,0),6)</f>
        <v>#N/A</v>
      </c>
      <c r="C4357" s="66" t="e">
        <f t="shared" si="297"/>
        <v>#N/A</v>
      </c>
      <c r="D4357" s="66" t="e">
        <f>VLOOKUP(K4357,'TCon08 al 2019-02-26'!$A$1:$H$68,8,0)</f>
        <v>#N/A</v>
      </c>
      <c r="E4357" s="221">
        <f t="shared" si="298"/>
        <v>1900</v>
      </c>
      <c r="F4357" s="66">
        <f t="shared" ref="F4357:F4420" si="299">+IF(J4357=0,0,MONTH(J4357))</f>
        <v>0</v>
      </c>
      <c r="G4357" s="10" t="str">
        <f t="shared" si="296"/>
        <v>19000</v>
      </c>
      <c r="H4357" s="227"/>
      <c r="I4357" s="227"/>
      <c r="J4357" s="228"/>
      <c r="K4357" s="227"/>
      <c r="L4357" s="227"/>
      <c r="M4357" s="227"/>
      <c r="N4357" s="581"/>
      <c r="O4357" s="227"/>
      <c r="P4357" s="581"/>
      <c r="Q4357" s="227"/>
      <c r="R4357" s="227"/>
      <c r="S4357" s="227"/>
      <c r="T4357" s="227"/>
      <c r="U4357" s="227"/>
      <c r="V4357" s="227"/>
      <c r="W4357" s="227"/>
      <c r="X4357" s="227"/>
      <c r="Y4357" s="227"/>
      <c r="Z4357" s="227"/>
      <c r="AA4357" s="227"/>
      <c r="AB4357" s="227"/>
      <c r="AC4357" s="227"/>
    </row>
    <row r="4358" spans="2:29">
      <c r="B4358" s="66" t="e">
        <f>LEFT(VLOOKUP(K4358,'TCon08 al 2019-02-26'!$A$1:$H$68,6,0),6)</f>
        <v>#N/A</v>
      </c>
      <c r="C4358" s="66" t="e">
        <f t="shared" si="297"/>
        <v>#N/A</v>
      </c>
      <c r="D4358" s="66" t="e">
        <f>VLOOKUP(K4358,'TCon08 al 2019-02-26'!$A$1:$H$68,8,0)</f>
        <v>#N/A</v>
      </c>
      <c r="E4358" s="221">
        <f t="shared" si="298"/>
        <v>1900</v>
      </c>
      <c r="F4358" s="66">
        <f t="shared" si="299"/>
        <v>0</v>
      </c>
      <c r="G4358" s="10" t="str">
        <f t="shared" ref="G4358:G4421" si="300">+E4358&amp;F4358</f>
        <v>19000</v>
      </c>
      <c r="H4358" s="227"/>
      <c r="I4358" s="227"/>
      <c r="J4358" s="228"/>
      <c r="K4358" s="227"/>
      <c r="L4358" s="227"/>
      <c r="M4358" s="227"/>
      <c r="N4358" s="581"/>
      <c r="O4358" s="227"/>
      <c r="P4358" s="581"/>
      <c r="Q4358" s="227"/>
      <c r="R4358" s="227"/>
      <c r="S4358" s="227"/>
      <c r="T4358" s="227"/>
      <c r="U4358" s="227"/>
      <c r="V4358" s="227"/>
      <c r="W4358" s="227"/>
      <c r="X4358" s="227"/>
      <c r="Y4358" s="227"/>
      <c r="Z4358" s="227"/>
      <c r="AA4358" s="227"/>
      <c r="AB4358" s="227"/>
      <c r="AC4358" s="227"/>
    </row>
    <row r="4359" spans="2:29">
      <c r="B4359" s="66" t="e">
        <f>LEFT(VLOOKUP(K4359,'TCon08 al 2019-02-26'!$A$1:$H$68,6,0),6)</f>
        <v>#N/A</v>
      </c>
      <c r="C4359" s="66" t="e">
        <f t="shared" si="297"/>
        <v>#N/A</v>
      </c>
      <c r="D4359" s="66" t="e">
        <f>VLOOKUP(K4359,'TCon08 al 2019-02-26'!$A$1:$H$68,8,0)</f>
        <v>#N/A</v>
      </c>
      <c r="E4359" s="221">
        <f t="shared" si="298"/>
        <v>1900</v>
      </c>
      <c r="F4359" s="66">
        <f t="shared" si="299"/>
        <v>0</v>
      </c>
      <c r="G4359" s="10" t="str">
        <f t="shared" si="300"/>
        <v>19000</v>
      </c>
      <c r="H4359" s="227"/>
      <c r="I4359" s="227"/>
      <c r="J4359" s="228"/>
      <c r="K4359" s="227"/>
      <c r="L4359" s="227"/>
      <c r="M4359" s="227"/>
      <c r="N4359" s="581"/>
      <c r="O4359" s="227"/>
      <c r="P4359" s="581"/>
      <c r="Q4359" s="227"/>
      <c r="R4359" s="227"/>
      <c r="S4359" s="227"/>
      <c r="T4359" s="227"/>
      <c r="U4359" s="227"/>
      <c r="V4359" s="227"/>
      <c r="W4359" s="227"/>
      <c r="X4359" s="227"/>
      <c r="Y4359" s="227"/>
      <c r="Z4359" s="227"/>
      <c r="AA4359" s="227"/>
      <c r="AB4359" s="227"/>
      <c r="AC4359" s="227"/>
    </row>
    <row r="4360" spans="2:29">
      <c r="B4360" s="66" t="e">
        <f>LEFT(VLOOKUP(K4360,'TCon08 al 2019-02-26'!$A$1:$H$68,6,0),6)</f>
        <v>#N/A</v>
      </c>
      <c r="C4360" s="66" t="e">
        <f t="shared" si="297"/>
        <v>#N/A</v>
      </c>
      <c r="D4360" s="66" t="e">
        <f>VLOOKUP(K4360,'TCon08 al 2019-02-26'!$A$1:$H$68,8,0)</f>
        <v>#N/A</v>
      </c>
      <c r="E4360" s="221">
        <f t="shared" si="298"/>
        <v>1900</v>
      </c>
      <c r="F4360" s="66">
        <f t="shared" si="299"/>
        <v>0</v>
      </c>
      <c r="G4360" s="10" t="str">
        <f t="shared" si="300"/>
        <v>19000</v>
      </c>
      <c r="H4360" s="227"/>
      <c r="I4360" s="227"/>
      <c r="J4360" s="228"/>
      <c r="K4360" s="227"/>
      <c r="L4360" s="227"/>
      <c r="M4360" s="227"/>
      <c r="N4360" s="581"/>
      <c r="O4360" s="227"/>
      <c r="P4360" s="581"/>
      <c r="Q4360" s="227"/>
      <c r="R4360" s="227"/>
      <c r="S4360" s="227"/>
      <c r="T4360" s="227"/>
      <c r="U4360" s="227"/>
      <c r="V4360" s="227"/>
      <c r="W4360" s="227"/>
      <c r="X4360" s="227"/>
      <c r="Y4360" s="227"/>
      <c r="Z4360" s="227"/>
      <c r="AA4360" s="227"/>
      <c r="AB4360" s="227"/>
      <c r="AC4360" s="227"/>
    </row>
    <row r="4361" spans="2:29">
      <c r="B4361" s="66" t="e">
        <f>LEFT(VLOOKUP(K4361,'TCon08 al 2019-02-26'!$A$1:$H$68,6,0),6)</f>
        <v>#N/A</v>
      </c>
      <c r="C4361" s="66" t="e">
        <f t="shared" si="297"/>
        <v>#N/A</v>
      </c>
      <c r="D4361" s="66" t="e">
        <f>VLOOKUP(K4361,'TCon08 al 2019-02-26'!$A$1:$H$68,8,0)</f>
        <v>#N/A</v>
      </c>
      <c r="E4361" s="221">
        <f t="shared" si="298"/>
        <v>1900</v>
      </c>
      <c r="F4361" s="66">
        <f t="shared" si="299"/>
        <v>0</v>
      </c>
      <c r="G4361" s="10" t="str">
        <f t="shared" si="300"/>
        <v>19000</v>
      </c>
      <c r="H4361" s="227"/>
      <c r="I4361" s="227"/>
      <c r="J4361" s="228"/>
      <c r="K4361" s="227"/>
      <c r="L4361" s="227"/>
      <c r="M4361" s="227"/>
      <c r="N4361" s="581"/>
      <c r="O4361" s="227"/>
      <c r="P4361" s="581"/>
      <c r="Q4361" s="227"/>
      <c r="R4361" s="227"/>
      <c r="S4361" s="227"/>
      <c r="T4361" s="227"/>
      <c r="U4361" s="227"/>
      <c r="V4361" s="227"/>
      <c r="W4361" s="227"/>
      <c r="X4361" s="227"/>
      <c r="Y4361" s="227"/>
      <c r="Z4361" s="227"/>
      <c r="AA4361" s="227"/>
      <c r="AB4361" s="227"/>
      <c r="AC4361" s="227"/>
    </row>
    <row r="4362" spans="2:29">
      <c r="B4362" s="66" t="e">
        <f>LEFT(VLOOKUP(K4362,'TCon08 al 2019-02-26'!$A$1:$H$68,6,0),6)</f>
        <v>#N/A</v>
      </c>
      <c r="C4362" s="66" t="e">
        <f t="shared" si="297"/>
        <v>#N/A</v>
      </c>
      <c r="D4362" s="66" t="e">
        <f>VLOOKUP(K4362,'TCon08 al 2019-02-26'!$A$1:$H$68,8,0)</f>
        <v>#N/A</v>
      </c>
      <c r="E4362" s="221">
        <f t="shared" si="298"/>
        <v>1900</v>
      </c>
      <c r="F4362" s="66">
        <f t="shared" si="299"/>
        <v>0</v>
      </c>
      <c r="G4362" s="10" t="str">
        <f t="shared" si="300"/>
        <v>19000</v>
      </c>
      <c r="H4362" s="227"/>
      <c r="I4362" s="227"/>
      <c r="J4362" s="228"/>
      <c r="K4362" s="227"/>
      <c r="L4362" s="227"/>
      <c r="M4362" s="227"/>
      <c r="N4362" s="581"/>
      <c r="O4362" s="227"/>
      <c r="P4362" s="581"/>
      <c r="Q4362" s="227"/>
      <c r="R4362" s="227"/>
      <c r="S4362" s="227"/>
      <c r="T4362" s="227"/>
      <c r="U4362" s="227"/>
      <c r="V4362" s="227"/>
      <c r="W4362" s="227"/>
      <c r="X4362" s="227"/>
      <c r="Y4362" s="227"/>
      <c r="Z4362" s="227"/>
      <c r="AA4362" s="227"/>
      <c r="AB4362" s="227"/>
      <c r="AC4362" s="227"/>
    </row>
    <row r="4363" spans="2:29">
      <c r="B4363" s="66" t="e">
        <f>LEFT(VLOOKUP(K4363,'TCon08 al 2019-02-26'!$A$1:$H$68,6,0),6)</f>
        <v>#N/A</v>
      </c>
      <c r="C4363" s="66" t="e">
        <f t="shared" si="297"/>
        <v>#N/A</v>
      </c>
      <c r="D4363" s="66" t="e">
        <f>VLOOKUP(K4363,'TCon08 al 2019-02-26'!$A$1:$H$68,8,0)</f>
        <v>#N/A</v>
      </c>
      <c r="E4363" s="221">
        <f t="shared" si="298"/>
        <v>1900</v>
      </c>
      <c r="F4363" s="66">
        <f t="shared" si="299"/>
        <v>0</v>
      </c>
      <c r="G4363" s="10" t="str">
        <f t="shared" si="300"/>
        <v>19000</v>
      </c>
      <c r="H4363" s="227"/>
      <c r="I4363" s="227"/>
      <c r="J4363" s="228"/>
      <c r="K4363" s="227"/>
      <c r="L4363" s="227"/>
      <c r="M4363" s="227"/>
      <c r="N4363" s="581"/>
      <c r="O4363" s="227"/>
      <c r="P4363" s="581"/>
      <c r="Q4363" s="227"/>
      <c r="R4363" s="227"/>
      <c r="S4363" s="227"/>
      <c r="T4363" s="227"/>
      <c r="U4363" s="227"/>
      <c r="V4363" s="227"/>
      <c r="W4363" s="227"/>
      <c r="X4363" s="227"/>
      <c r="Y4363" s="227"/>
      <c r="Z4363" s="227"/>
      <c r="AA4363" s="227"/>
      <c r="AB4363" s="227"/>
      <c r="AC4363" s="227"/>
    </row>
    <row r="4364" spans="2:29">
      <c r="B4364" s="66" t="e">
        <f>LEFT(VLOOKUP(K4364,'TCon08 al 2019-02-26'!$A$1:$H$68,6,0),6)</f>
        <v>#N/A</v>
      </c>
      <c r="C4364" s="66" t="e">
        <f t="shared" si="297"/>
        <v>#N/A</v>
      </c>
      <c r="D4364" s="66" t="e">
        <f>VLOOKUP(K4364,'TCon08 al 2019-02-26'!$A$1:$H$68,8,0)</f>
        <v>#N/A</v>
      </c>
      <c r="E4364" s="221">
        <f t="shared" si="298"/>
        <v>1900</v>
      </c>
      <c r="F4364" s="66">
        <f t="shared" si="299"/>
        <v>0</v>
      </c>
      <c r="G4364" s="10" t="str">
        <f t="shared" si="300"/>
        <v>19000</v>
      </c>
      <c r="H4364" s="227"/>
      <c r="I4364" s="227"/>
      <c r="J4364" s="228"/>
      <c r="K4364" s="227"/>
      <c r="L4364" s="227"/>
      <c r="M4364" s="227"/>
      <c r="N4364" s="581"/>
      <c r="O4364" s="227"/>
      <c r="P4364" s="581"/>
      <c r="Q4364" s="227"/>
      <c r="R4364" s="227"/>
      <c r="S4364" s="227"/>
      <c r="T4364" s="227"/>
      <c r="U4364" s="227"/>
      <c r="V4364" s="227"/>
      <c r="W4364" s="227"/>
      <c r="X4364" s="227"/>
      <c r="Y4364" s="227"/>
      <c r="Z4364" s="227"/>
      <c r="AA4364" s="227"/>
      <c r="AB4364" s="227"/>
      <c r="AC4364" s="227"/>
    </row>
    <row r="4365" spans="2:29">
      <c r="B4365" s="66" t="e">
        <f>LEFT(VLOOKUP(K4365,'TCon08 al 2019-02-26'!$A$1:$H$68,6,0),6)</f>
        <v>#N/A</v>
      </c>
      <c r="C4365" s="66" t="e">
        <f t="shared" si="297"/>
        <v>#N/A</v>
      </c>
      <c r="D4365" s="66" t="e">
        <f>VLOOKUP(K4365,'TCon08 al 2019-02-26'!$A$1:$H$68,8,0)</f>
        <v>#N/A</v>
      </c>
      <c r="E4365" s="221">
        <f t="shared" si="298"/>
        <v>1900</v>
      </c>
      <c r="F4365" s="66">
        <f t="shared" si="299"/>
        <v>0</v>
      </c>
      <c r="G4365" s="10" t="str">
        <f t="shared" si="300"/>
        <v>19000</v>
      </c>
      <c r="H4365" s="227"/>
      <c r="I4365" s="227"/>
      <c r="J4365" s="228"/>
      <c r="K4365" s="227"/>
      <c r="L4365" s="227"/>
      <c r="M4365" s="227"/>
      <c r="N4365" s="581"/>
      <c r="O4365" s="227"/>
      <c r="P4365" s="581"/>
      <c r="Q4365" s="227"/>
      <c r="R4365" s="227"/>
      <c r="S4365" s="227"/>
      <c r="T4365" s="227"/>
      <c r="U4365" s="227"/>
      <c r="V4365" s="227"/>
      <c r="W4365" s="227"/>
      <c r="X4365" s="227"/>
      <c r="Y4365" s="227"/>
      <c r="Z4365" s="227"/>
      <c r="AA4365" s="227"/>
      <c r="AB4365" s="227"/>
      <c r="AC4365" s="227"/>
    </row>
    <row r="4366" spans="2:29">
      <c r="B4366" s="66" t="e">
        <f>LEFT(VLOOKUP(K4366,'TCon08 al 2019-02-26'!$A$1:$H$68,6,0),6)</f>
        <v>#N/A</v>
      </c>
      <c r="C4366" s="66" t="e">
        <f t="shared" si="297"/>
        <v>#N/A</v>
      </c>
      <c r="D4366" s="66" t="e">
        <f>VLOOKUP(K4366,'TCon08 al 2019-02-26'!$A$1:$H$68,8,0)</f>
        <v>#N/A</v>
      </c>
      <c r="E4366" s="221">
        <f t="shared" si="298"/>
        <v>1900</v>
      </c>
      <c r="F4366" s="66">
        <f t="shared" si="299"/>
        <v>0</v>
      </c>
      <c r="G4366" s="10" t="str">
        <f t="shared" si="300"/>
        <v>19000</v>
      </c>
      <c r="H4366" s="227"/>
      <c r="I4366" s="227"/>
      <c r="J4366" s="228"/>
      <c r="K4366" s="227"/>
      <c r="L4366" s="227"/>
      <c r="M4366" s="227"/>
      <c r="N4366" s="581"/>
      <c r="O4366" s="227"/>
      <c r="P4366" s="581"/>
      <c r="Q4366" s="227"/>
      <c r="R4366" s="227"/>
      <c r="S4366" s="227"/>
      <c r="T4366" s="227"/>
      <c r="U4366" s="227"/>
      <c r="V4366" s="227"/>
      <c r="W4366" s="227"/>
      <c r="X4366" s="227"/>
      <c r="Y4366" s="227"/>
      <c r="Z4366" s="227"/>
      <c r="AA4366" s="227"/>
      <c r="AB4366" s="227"/>
      <c r="AC4366" s="227"/>
    </row>
    <row r="4367" spans="2:29">
      <c r="B4367" s="66" t="e">
        <f>LEFT(VLOOKUP(K4367,'TCon08 al 2019-02-26'!$A$1:$H$68,6,0),6)</f>
        <v>#N/A</v>
      </c>
      <c r="C4367" s="66" t="e">
        <f t="shared" si="297"/>
        <v>#N/A</v>
      </c>
      <c r="D4367" s="66" t="e">
        <f>VLOOKUP(K4367,'TCon08 al 2019-02-26'!$A$1:$H$68,8,0)</f>
        <v>#N/A</v>
      </c>
      <c r="E4367" s="221">
        <f t="shared" si="298"/>
        <v>1900</v>
      </c>
      <c r="F4367" s="66">
        <f t="shared" si="299"/>
        <v>0</v>
      </c>
      <c r="G4367" s="10" t="str">
        <f t="shared" si="300"/>
        <v>19000</v>
      </c>
      <c r="H4367" s="227"/>
      <c r="I4367" s="227"/>
      <c r="J4367" s="228"/>
      <c r="K4367" s="227"/>
      <c r="L4367" s="227"/>
      <c r="M4367" s="227"/>
      <c r="N4367" s="581"/>
      <c r="O4367" s="227"/>
      <c r="P4367" s="581"/>
      <c r="Q4367" s="227"/>
      <c r="R4367" s="227"/>
      <c r="S4367" s="227"/>
      <c r="T4367" s="227"/>
      <c r="U4367" s="227"/>
      <c r="V4367" s="227"/>
      <c r="W4367" s="227"/>
      <c r="X4367" s="227"/>
      <c r="Y4367" s="227"/>
      <c r="Z4367" s="227"/>
      <c r="AA4367" s="227"/>
      <c r="AB4367" s="227"/>
      <c r="AC4367" s="227"/>
    </row>
    <row r="4368" spans="2:29">
      <c r="B4368" s="66" t="e">
        <f>LEFT(VLOOKUP(K4368,'TCon08 al 2019-02-26'!$A$1:$H$68,6,0),6)</f>
        <v>#N/A</v>
      </c>
      <c r="C4368" s="66" t="e">
        <f t="shared" si="297"/>
        <v>#N/A</v>
      </c>
      <c r="D4368" s="66" t="e">
        <f>VLOOKUP(K4368,'TCon08 al 2019-02-26'!$A$1:$H$68,8,0)</f>
        <v>#N/A</v>
      </c>
      <c r="E4368" s="221">
        <f t="shared" si="298"/>
        <v>1900</v>
      </c>
      <c r="F4368" s="66">
        <f t="shared" si="299"/>
        <v>0</v>
      </c>
      <c r="G4368" s="10" t="str">
        <f t="shared" si="300"/>
        <v>19000</v>
      </c>
      <c r="H4368" s="227"/>
      <c r="I4368" s="227"/>
      <c r="J4368" s="228"/>
      <c r="K4368" s="227"/>
      <c r="L4368" s="227"/>
      <c r="M4368" s="227"/>
      <c r="N4368" s="581"/>
      <c r="O4368" s="227"/>
      <c r="P4368" s="581"/>
      <c r="Q4368" s="227"/>
      <c r="R4368" s="227"/>
      <c r="S4368" s="227"/>
      <c r="T4368" s="227"/>
      <c r="U4368" s="227"/>
      <c r="V4368" s="227"/>
      <c r="W4368" s="227"/>
      <c r="X4368" s="227"/>
      <c r="Y4368" s="227"/>
      <c r="Z4368" s="227"/>
      <c r="AA4368" s="227"/>
      <c r="AB4368" s="227"/>
      <c r="AC4368" s="227"/>
    </row>
    <row r="4369" spans="2:29">
      <c r="B4369" s="66" t="e">
        <f>LEFT(VLOOKUP(K4369,'TCon08 al 2019-02-26'!$A$1:$H$68,6,0),6)</f>
        <v>#N/A</v>
      </c>
      <c r="C4369" s="66" t="e">
        <f t="shared" ref="C4369:C4432" si="301">CONCATENATE(MID(B4369,1,1),".",MID(B4369,2,1),".",MID(B4369,3,2),".",MID(B4369,5,2))</f>
        <v>#N/A</v>
      </c>
      <c r="D4369" s="66" t="e">
        <f>VLOOKUP(K4369,'TCon08 al 2019-02-26'!$A$1:$H$68,8,0)</f>
        <v>#N/A</v>
      </c>
      <c r="E4369" s="221">
        <f t="shared" ref="E4369:E4432" si="302">YEAR(J4369)</f>
        <v>1900</v>
      </c>
      <c r="F4369" s="66">
        <f t="shared" si="299"/>
        <v>0</v>
      </c>
      <c r="G4369" s="10" t="str">
        <f t="shared" si="300"/>
        <v>19000</v>
      </c>
      <c r="H4369" s="227"/>
      <c r="I4369" s="227"/>
      <c r="J4369" s="228"/>
      <c r="K4369" s="227"/>
      <c r="L4369" s="227"/>
      <c r="M4369" s="227"/>
      <c r="N4369" s="581"/>
      <c r="O4369" s="227"/>
      <c r="P4369" s="581"/>
      <c r="Q4369" s="227"/>
      <c r="R4369" s="227"/>
      <c r="S4369" s="227"/>
      <c r="T4369" s="227"/>
      <c r="U4369" s="227"/>
      <c r="V4369" s="227"/>
      <c r="W4369" s="227"/>
      <c r="X4369" s="227"/>
      <c r="Y4369" s="227"/>
      <c r="Z4369" s="227"/>
      <c r="AA4369" s="227"/>
      <c r="AB4369" s="227"/>
      <c r="AC4369" s="227"/>
    </row>
    <row r="4370" spans="2:29">
      <c r="B4370" s="66" t="e">
        <f>LEFT(VLOOKUP(K4370,'TCon08 al 2019-02-26'!$A$1:$H$68,6,0),6)</f>
        <v>#N/A</v>
      </c>
      <c r="C4370" s="66" t="e">
        <f t="shared" si="301"/>
        <v>#N/A</v>
      </c>
      <c r="D4370" s="66" t="e">
        <f>VLOOKUP(K4370,'TCon08 al 2019-02-26'!$A$1:$H$68,8,0)</f>
        <v>#N/A</v>
      </c>
      <c r="E4370" s="221">
        <f t="shared" si="302"/>
        <v>1900</v>
      </c>
      <c r="F4370" s="66">
        <f t="shared" si="299"/>
        <v>0</v>
      </c>
      <c r="G4370" s="10" t="str">
        <f t="shared" si="300"/>
        <v>19000</v>
      </c>
      <c r="H4370" s="227"/>
      <c r="I4370" s="227"/>
      <c r="J4370" s="228"/>
      <c r="K4370" s="227"/>
      <c r="L4370" s="227"/>
      <c r="M4370" s="227"/>
      <c r="N4370" s="581"/>
      <c r="O4370" s="227"/>
      <c r="P4370" s="581"/>
      <c r="Q4370" s="227"/>
      <c r="R4370" s="227"/>
      <c r="S4370" s="227"/>
      <c r="T4370" s="227"/>
      <c r="U4370" s="227"/>
      <c r="V4370" s="227"/>
      <c r="W4370" s="227"/>
      <c r="X4370" s="227"/>
      <c r="Y4370" s="227"/>
      <c r="Z4370" s="227"/>
      <c r="AA4370" s="227"/>
      <c r="AB4370" s="227"/>
      <c r="AC4370" s="227"/>
    </row>
    <row r="4371" spans="2:29">
      <c r="B4371" s="66" t="e">
        <f>LEFT(VLOOKUP(K4371,'TCon08 al 2019-02-26'!$A$1:$H$68,6,0),6)</f>
        <v>#N/A</v>
      </c>
      <c r="C4371" s="66" t="e">
        <f t="shared" si="301"/>
        <v>#N/A</v>
      </c>
      <c r="D4371" s="66" t="e">
        <f>VLOOKUP(K4371,'TCon08 al 2019-02-26'!$A$1:$H$68,8,0)</f>
        <v>#N/A</v>
      </c>
      <c r="E4371" s="221">
        <f t="shared" si="302"/>
        <v>1900</v>
      </c>
      <c r="F4371" s="66">
        <f t="shared" si="299"/>
        <v>0</v>
      </c>
      <c r="G4371" s="10" t="str">
        <f t="shared" si="300"/>
        <v>19000</v>
      </c>
      <c r="H4371" s="227"/>
      <c r="I4371" s="227"/>
      <c r="J4371" s="228"/>
      <c r="K4371" s="227"/>
      <c r="L4371" s="227"/>
      <c r="M4371" s="227"/>
      <c r="N4371" s="581"/>
      <c r="O4371" s="227"/>
      <c r="P4371" s="581"/>
      <c r="Q4371" s="227"/>
      <c r="R4371" s="227"/>
      <c r="S4371" s="227"/>
      <c r="T4371" s="227"/>
      <c r="U4371" s="227"/>
      <c r="V4371" s="227"/>
      <c r="W4371" s="227"/>
      <c r="X4371" s="227"/>
      <c r="Y4371" s="227"/>
      <c r="Z4371" s="227"/>
      <c r="AA4371" s="227"/>
      <c r="AB4371" s="227"/>
      <c r="AC4371" s="227"/>
    </row>
    <row r="4372" spans="2:29">
      <c r="B4372" s="66" t="e">
        <f>LEFT(VLOOKUP(K4372,'TCon08 al 2019-02-26'!$A$1:$H$68,6,0),6)</f>
        <v>#N/A</v>
      </c>
      <c r="C4372" s="66" t="e">
        <f t="shared" si="301"/>
        <v>#N/A</v>
      </c>
      <c r="D4372" s="66" t="e">
        <f>VLOOKUP(K4372,'TCon08 al 2019-02-26'!$A$1:$H$68,8,0)</f>
        <v>#N/A</v>
      </c>
      <c r="E4372" s="221">
        <f t="shared" si="302"/>
        <v>1900</v>
      </c>
      <c r="F4372" s="66">
        <f t="shared" si="299"/>
        <v>0</v>
      </c>
      <c r="G4372" s="10" t="str">
        <f t="shared" si="300"/>
        <v>19000</v>
      </c>
      <c r="H4372" s="227"/>
      <c r="I4372" s="227"/>
      <c r="J4372" s="228"/>
      <c r="K4372" s="227"/>
      <c r="L4372" s="227"/>
      <c r="M4372" s="227"/>
      <c r="N4372" s="581"/>
      <c r="O4372" s="227"/>
      <c r="P4372" s="581"/>
      <c r="Q4372" s="227"/>
      <c r="R4372" s="227"/>
      <c r="S4372" s="227"/>
      <c r="T4372" s="227"/>
      <c r="U4372" s="227"/>
      <c r="V4372" s="227"/>
      <c r="W4372" s="227"/>
      <c r="X4372" s="227"/>
      <c r="Y4372" s="227"/>
      <c r="Z4372" s="227"/>
      <c r="AA4372" s="227"/>
      <c r="AB4372" s="227"/>
      <c r="AC4372" s="227"/>
    </row>
    <row r="4373" spans="2:29">
      <c r="B4373" s="66" t="e">
        <f>LEFT(VLOOKUP(K4373,'TCon08 al 2019-02-26'!$A$1:$H$68,6,0),6)</f>
        <v>#N/A</v>
      </c>
      <c r="C4373" s="66" t="e">
        <f t="shared" si="301"/>
        <v>#N/A</v>
      </c>
      <c r="D4373" s="66" t="e">
        <f>VLOOKUP(K4373,'TCon08 al 2019-02-26'!$A$1:$H$68,8,0)</f>
        <v>#N/A</v>
      </c>
      <c r="E4373" s="221">
        <f t="shared" si="302"/>
        <v>1900</v>
      </c>
      <c r="F4373" s="66">
        <f t="shared" si="299"/>
        <v>0</v>
      </c>
      <c r="G4373" s="10" t="str">
        <f t="shared" si="300"/>
        <v>19000</v>
      </c>
      <c r="H4373" s="227"/>
      <c r="I4373" s="227"/>
      <c r="J4373" s="228"/>
      <c r="K4373" s="227"/>
      <c r="L4373" s="227"/>
      <c r="M4373" s="227"/>
      <c r="N4373" s="581"/>
      <c r="O4373" s="227"/>
      <c r="P4373" s="581"/>
      <c r="Q4373" s="227"/>
      <c r="R4373" s="227"/>
      <c r="S4373" s="227"/>
      <c r="T4373" s="227"/>
      <c r="U4373" s="227"/>
      <c r="V4373" s="227"/>
      <c r="W4373" s="227"/>
      <c r="X4373" s="227"/>
      <c r="Y4373" s="227"/>
      <c r="Z4373" s="227"/>
      <c r="AA4373" s="227"/>
      <c r="AB4373" s="227"/>
      <c r="AC4373" s="227"/>
    </row>
    <row r="4374" spans="2:29">
      <c r="B4374" s="66" t="e">
        <f>LEFT(VLOOKUP(K4374,'TCon08 al 2019-02-26'!$A$1:$H$68,6,0),6)</f>
        <v>#N/A</v>
      </c>
      <c r="C4374" s="66" t="e">
        <f t="shared" si="301"/>
        <v>#N/A</v>
      </c>
      <c r="D4374" s="66" t="e">
        <f>VLOOKUP(K4374,'TCon08 al 2019-02-26'!$A$1:$H$68,8,0)</f>
        <v>#N/A</v>
      </c>
      <c r="E4374" s="221">
        <f t="shared" si="302"/>
        <v>1900</v>
      </c>
      <c r="F4374" s="66">
        <f t="shared" si="299"/>
        <v>0</v>
      </c>
      <c r="G4374" s="10" t="str">
        <f t="shared" si="300"/>
        <v>19000</v>
      </c>
      <c r="H4374" s="227"/>
      <c r="I4374" s="227"/>
      <c r="J4374" s="228"/>
      <c r="K4374" s="227"/>
      <c r="L4374" s="227"/>
      <c r="M4374" s="227"/>
      <c r="N4374" s="581"/>
      <c r="O4374" s="227"/>
      <c r="P4374" s="581"/>
      <c r="Q4374" s="227"/>
      <c r="R4374" s="227"/>
      <c r="S4374" s="227"/>
      <c r="T4374" s="227"/>
      <c r="U4374" s="227"/>
      <c r="V4374" s="227"/>
      <c r="W4374" s="227"/>
      <c r="X4374" s="227"/>
      <c r="Y4374" s="227"/>
      <c r="Z4374" s="227"/>
      <c r="AA4374" s="227"/>
      <c r="AB4374" s="227"/>
      <c r="AC4374" s="227"/>
    </row>
    <row r="4375" spans="2:29">
      <c r="B4375" s="66" t="e">
        <f>LEFT(VLOOKUP(K4375,'TCon08 al 2019-02-26'!$A$1:$H$68,6,0),6)</f>
        <v>#N/A</v>
      </c>
      <c r="C4375" s="66" t="e">
        <f t="shared" si="301"/>
        <v>#N/A</v>
      </c>
      <c r="D4375" s="66" t="e">
        <f>VLOOKUP(K4375,'TCon08 al 2019-02-26'!$A$1:$H$68,8,0)</f>
        <v>#N/A</v>
      </c>
      <c r="E4375" s="221">
        <f t="shared" si="302"/>
        <v>1900</v>
      </c>
      <c r="F4375" s="66">
        <f t="shared" si="299"/>
        <v>0</v>
      </c>
      <c r="G4375" s="10" t="str">
        <f t="shared" si="300"/>
        <v>19000</v>
      </c>
      <c r="H4375" s="227"/>
      <c r="I4375" s="227"/>
      <c r="J4375" s="228"/>
      <c r="K4375" s="227"/>
      <c r="L4375" s="227"/>
      <c r="M4375" s="227"/>
      <c r="N4375" s="581"/>
      <c r="O4375" s="227"/>
      <c r="P4375" s="581"/>
      <c r="Q4375" s="227"/>
      <c r="R4375" s="227"/>
      <c r="S4375" s="227"/>
      <c r="T4375" s="227"/>
      <c r="U4375" s="227"/>
      <c r="V4375" s="227"/>
      <c r="W4375" s="227"/>
      <c r="X4375" s="227"/>
      <c r="Y4375" s="227"/>
      <c r="Z4375" s="227"/>
      <c r="AA4375" s="227"/>
      <c r="AB4375" s="227"/>
      <c r="AC4375" s="227"/>
    </row>
    <row r="4376" spans="2:29">
      <c r="B4376" s="66" t="e">
        <f>LEFT(VLOOKUP(K4376,'TCon08 al 2019-02-26'!$A$1:$H$68,6,0),6)</f>
        <v>#N/A</v>
      </c>
      <c r="C4376" s="66" t="e">
        <f t="shared" si="301"/>
        <v>#N/A</v>
      </c>
      <c r="D4376" s="66" t="e">
        <f>VLOOKUP(K4376,'TCon08 al 2019-02-26'!$A$1:$H$68,8,0)</f>
        <v>#N/A</v>
      </c>
      <c r="E4376" s="221">
        <f t="shared" si="302"/>
        <v>1900</v>
      </c>
      <c r="F4376" s="66">
        <f t="shared" si="299"/>
        <v>0</v>
      </c>
      <c r="G4376" s="10" t="str">
        <f t="shared" si="300"/>
        <v>19000</v>
      </c>
      <c r="H4376" s="227"/>
      <c r="I4376" s="227"/>
      <c r="J4376" s="228"/>
      <c r="K4376" s="227"/>
      <c r="L4376" s="227"/>
      <c r="M4376" s="227"/>
      <c r="N4376" s="581"/>
      <c r="O4376" s="227"/>
      <c r="P4376" s="581"/>
      <c r="Q4376" s="227"/>
      <c r="R4376" s="227"/>
      <c r="S4376" s="227"/>
      <c r="T4376" s="227"/>
      <c r="U4376" s="227"/>
      <c r="V4376" s="227"/>
      <c r="W4376" s="227"/>
      <c r="X4376" s="227"/>
      <c r="Y4376" s="227"/>
      <c r="Z4376" s="227"/>
      <c r="AA4376" s="227"/>
      <c r="AB4376" s="227"/>
      <c r="AC4376" s="227"/>
    </row>
    <row r="4377" spans="2:29">
      <c r="B4377" s="66" t="e">
        <f>LEFT(VLOOKUP(K4377,'TCon08 al 2019-02-26'!$A$1:$H$68,6,0),6)</f>
        <v>#N/A</v>
      </c>
      <c r="C4377" s="66" t="e">
        <f t="shared" si="301"/>
        <v>#N/A</v>
      </c>
      <c r="D4377" s="66" t="e">
        <f>VLOOKUP(K4377,'TCon08 al 2019-02-26'!$A$1:$H$68,8,0)</f>
        <v>#N/A</v>
      </c>
      <c r="E4377" s="221">
        <f t="shared" si="302"/>
        <v>1900</v>
      </c>
      <c r="F4377" s="66">
        <f t="shared" si="299"/>
        <v>0</v>
      </c>
      <c r="G4377" s="10" t="str">
        <f t="shared" si="300"/>
        <v>19000</v>
      </c>
      <c r="H4377" s="227"/>
      <c r="I4377" s="227"/>
      <c r="J4377" s="228"/>
      <c r="K4377" s="227"/>
      <c r="L4377" s="227"/>
      <c r="M4377" s="227"/>
      <c r="N4377" s="581"/>
      <c r="O4377" s="227"/>
      <c r="P4377" s="581"/>
      <c r="Q4377" s="227"/>
      <c r="R4377" s="227"/>
      <c r="S4377" s="227"/>
      <c r="T4377" s="227"/>
      <c r="U4377" s="227"/>
      <c r="V4377" s="227"/>
      <c r="W4377" s="227"/>
      <c r="X4377" s="227"/>
      <c r="Y4377" s="227"/>
      <c r="Z4377" s="227"/>
      <c r="AA4377" s="227"/>
      <c r="AB4377" s="227"/>
      <c r="AC4377" s="227"/>
    </row>
    <row r="4378" spans="2:29">
      <c r="B4378" s="66" t="e">
        <f>LEFT(VLOOKUP(K4378,'TCon08 al 2019-02-26'!$A$1:$H$68,6,0),6)</f>
        <v>#N/A</v>
      </c>
      <c r="C4378" s="66" t="e">
        <f t="shared" si="301"/>
        <v>#N/A</v>
      </c>
      <c r="D4378" s="66" t="e">
        <f>VLOOKUP(K4378,'TCon08 al 2019-02-26'!$A$1:$H$68,8,0)</f>
        <v>#N/A</v>
      </c>
      <c r="E4378" s="221">
        <f t="shared" si="302"/>
        <v>1900</v>
      </c>
      <c r="F4378" s="66">
        <f t="shared" si="299"/>
        <v>0</v>
      </c>
      <c r="G4378" s="10" t="str">
        <f t="shared" si="300"/>
        <v>19000</v>
      </c>
      <c r="H4378" s="227"/>
      <c r="I4378" s="227"/>
      <c r="J4378" s="228"/>
      <c r="K4378" s="227"/>
      <c r="L4378" s="227"/>
      <c r="M4378" s="227"/>
      <c r="N4378" s="581"/>
      <c r="O4378" s="227"/>
      <c r="P4378" s="581"/>
      <c r="Q4378" s="227"/>
      <c r="R4378" s="227"/>
      <c r="S4378" s="227"/>
      <c r="T4378" s="227"/>
      <c r="U4378" s="227"/>
      <c r="V4378" s="227"/>
      <c r="W4378" s="227"/>
      <c r="X4378" s="227"/>
      <c r="Y4378" s="227"/>
      <c r="Z4378" s="227"/>
      <c r="AA4378" s="227"/>
      <c r="AB4378" s="227"/>
      <c r="AC4378" s="227"/>
    </row>
    <row r="4379" spans="2:29">
      <c r="B4379" s="66" t="e">
        <f>LEFT(VLOOKUP(K4379,'TCon08 al 2019-02-26'!$A$1:$H$68,6,0),6)</f>
        <v>#N/A</v>
      </c>
      <c r="C4379" s="66" t="e">
        <f t="shared" si="301"/>
        <v>#N/A</v>
      </c>
      <c r="D4379" s="66" t="e">
        <f>VLOOKUP(K4379,'TCon08 al 2019-02-26'!$A$1:$H$68,8,0)</f>
        <v>#N/A</v>
      </c>
      <c r="E4379" s="221">
        <f t="shared" si="302"/>
        <v>1900</v>
      </c>
      <c r="F4379" s="66">
        <f t="shared" si="299"/>
        <v>0</v>
      </c>
      <c r="G4379" s="10" t="str">
        <f t="shared" si="300"/>
        <v>19000</v>
      </c>
      <c r="H4379" s="227"/>
      <c r="I4379" s="227"/>
      <c r="J4379" s="228"/>
      <c r="K4379" s="227"/>
      <c r="L4379" s="227"/>
      <c r="M4379" s="227"/>
      <c r="N4379" s="581"/>
      <c r="O4379" s="227"/>
      <c r="P4379" s="581"/>
      <c r="Q4379" s="227"/>
      <c r="R4379" s="227"/>
      <c r="S4379" s="227"/>
      <c r="T4379" s="227"/>
      <c r="U4379" s="227"/>
      <c r="V4379" s="227"/>
      <c r="W4379" s="227"/>
      <c r="X4379" s="227"/>
      <c r="Y4379" s="227"/>
      <c r="Z4379" s="227"/>
      <c r="AA4379" s="227"/>
      <c r="AB4379" s="227"/>
      <c r="AC4379" s="227"/>
    </row>
    <row r="4380" spans="2:29">
      <c r="B4380" s="66" t="e">
        <f>LEFT(VLOOKUP(K4380,'TCon08 al 2019-02-26'!$A$1:$H$68,6,0),6)</f>
        <v>#N/A</v>
      </c>
      <c r="C4380" s="66" t="e">
        <f t="shared" si="301"/>
        <v>#N/A</v>
      </c>
      <c r="D4380" s="66" t="e">
        <f>VLOOKUP(K4380,'TCon08 al 2019-02-26'!$A$1:$H$68,8,0)</f>
        <v>#N/A</v>
      </c>
      <c r="E4380" s="221">
        <f t="shared" si="302"/>
        <v>1900</v>
      </c>
      <c r="F4380" s="66">
        <f t="shared" si="299"/>
        <v>0</v>
      </c>
      <c r="G4380" s="10" t="str">
        <f t="shared" si="300"/>
        <v>19000</v>
      </c>
      <c r="H4380" s="227"/>
      <c r="I4380" s="227"/>
      <c r="J4380" s="228"/>
      <c r="K4380" s="227"/>
      <c r="L4380" s="227"/>
      <c r="M4380" s="227"/>
      <c r="N4380" s="581"/>
      <c r="O4380" s="227"/>
      <c r="P4380" s="581"/>
      <c r="Q4380" s="227"/>
      <c r="R4380" s="227"/>
      <c r="S4380" s="227"/>
      <c r="T4380" s="227"/>
      <c r="U4380" s="227"/>
      <c r="V4380" s="227"/>
      <c r="W4380" s="227"/>
      <c r="X4380" s="227"/>
      <c r="Y4380" s="227"/>
      <c r="Z4380" s="227"/>
      <c r="AA4380" s="227"/>
      <c r="AB4380" s="227"/>
      <c r="AC4380" s="227"/>
    </row>
    <row r="4381" spans="2:29">
      <c r="B4381" s="66" t="e">
        <f>LEFT(VLOOKUP(K4381,'TCon08 al 2019-02-26'!$A$1:$H$68,6,0),6)</f>
        <v>#N/A</v>
      </c>
      <c r="C4381" s="66" t="e">
        <f t="shared" si="301"/>
        <v>#N/A</v>
      </c>
      <c r="D4381" s="66" t="e">
        <f>VLOOKUP(K4381,'TCon08 al 2019-02-26'!$A$1:$H$68,8,0)</f>
        <v>#N/A</v>
      </c>
      <c r="E4381" s="221">
        <f t="shared" si="302"/>
        <v>1900</v>
      </c>
      <c r="F4381" s="66">
        <f t="shared" si="299"/>
        <v>0</v>
      </c>
      <c r="G4381" s="10" t="str">
        <f t="shared" si="300"/>
        <v>19000</v>
      </c>
      <c r="H4381" s="227"/>
      <c r="I4381" s="227"/>
      <c r="J4381" s="228"/>
      <c r="K4381" s="227"/>
      <c r="L4381" s="227"/>
      <c r="M4381" s="227"/>
      <c r="N4381" s="581"/>
      <c r="O4381" s="227"/>
      <c r="P4381" s="581"/>
      <c r="Q4381" s="227"/>
      <c r="R4381" s="227"/>
      <c r="S4381" s="227"/>
      <c r="T4381" s="227"/>
      <c r="U4381" s="227"/>
      <c r="V4381" s="227"/>
      <c r="W4381" s="227"/>
      <c r="X4381" s="227"/>
      <c r="Y4381" s="227"/>
      <c r="Z4381" s="227"/>
      <c r="AA4381" s="227"/>
      <c r="AB4381" s="227"/>
      <c r="AC4381" s="227"/>
    </row>
    <row r="4382" spans="2:29">
      <c r="B4382" s="66" t="e">
        <f>LEFT(VLOOKUP(K4382,'TCon08 al 2019-02-26'!$A$1:$H$68,6,0),6)</f>
        <v>#N/A</v>
      </c>
      <c r="C4382" s="66" t="e">
        <f t="shared" si="301"/>
        <v>#N/A</v>
      </c>
      <c r="D4382" s="66" t="e">
        <f>VLOOKUP(K4382,'TCon08 al 2019-02-26'!$A$1:$H$68,8,0)</f>
        <v>#N/A</v>
      </c>
      <c r="E4382" s="221">
        <f t="shared" si="302"/>
        <v>1900</v>
      </c>
      <c r="F4382" s="66">
        <f t="shared" si="299"/>
        <v>0</v>
      </c>
      <c r="G4382" s="10" t="str">
        <f t="shared" si="300"/>
        <v>19000</v>
      </c>
      <c r="H4382" s="227"/>
      <c r="I4382" s="227"/>
      <c r="J4382" s="228"/>
      <c r="K4382" s="227"/>
      <c r="L4382" s="227"/>
      <c r="M4382" s="227"/>
      <c r="N4382" s="581"/>
      <c r="O4382" s="227"/>
      <c r="P4382" s="581"/>
      <c r="Q4382" s="227"/>
      <c r="R4382" s="227"/>
      <c r="S4382" s="227"/>
      <c r="T4382" s="227"/>
      <c r="U4382" s="227"/>
      <c r="V4382" s="227"/>
      <c r="W4382" s="227"/>
      <c r="X4382" s="227"/>
      <c r="Y4382" s="227"/>
      <c r="Z4382" s="227"/>
      <c r="AA4382" s="227"/>
      <c r="AB4382" s="227"/>
      <c r="AC4382" s="227"/>
    </row>
    <row r="4383" spans="2:29">
      <c r="B4383" s="66" t="e">
        <f>LEFT(VLOOKUP(K4383,'TCon08 al 2019-02-26'!$A$1:$H$68,6,0),6)</f>
        <v>#N/A</v>
      </c>
      <c r="C4383" s="66" t="e">
        <f t="shared" si="301"/>
        <v>#N/A</v>
      </c>
      <c r="D4383" s="66" t="e">
        <f>VLOOKUP(K4383,'TCon08 al 2019-02-26'!$A$1:$H$68,8,0)</f>
        <v>#N/A</v>
      </c>
      <c r="E4383" s="221">
        <f t="shared" si="302"/>
        <v>1900</v>
      </c>
      <c r="F4383" s="66">
        <f t="shared" si="299"/>
        <v>0</v>
      </c>
      <c r="G4383" s="10" t="str">
        <f t="shared" si="300"/>
        <v>19000</v>
      </c>
      <c r="H4383" s="227"/>
      <c r="I4383" s="227"/>
      <c r="J4383" s="228"/>
      <c r="K4383" s="227"/>
      <c r="L4383" s="227"/>
      <c r="M4383" s="227"/>
      <c r="N4383" s="581"/>
      <c r="O4383" s="227"/>
      <c r="P4383" s="581"/>
      <c r="Q4383" s="227"/>
      <c r="R4383" s="227"/>
      <c r="S4383" s="227"/>
      <c r="T4383" s="227"/>
      <c r="U4383" s="227"/>
      <c r="V4383" s="227"/>
      <c r="W4383" s="227"/>
      <c r="X4383" s="227"/>
      <c r="Y4383" s="227"/>
      <c r="Z4383" s="227"/>
      <c r="AA4383" s="227"/>
      <c r="AB4383" s="227"/>
      <c r="AC4383" s="227"/>
    </row>
    <row r="4384" spans="2:29">
      <c r="B4384" s="66" t="e">
        <f>LEFT(VLOOKUP(K4384,'TCon08 al 2019-02-26'!$A$1:$H$68,6,0),6)</f>
        <v>#N/A</v>
      </c>
      <c r="C4384" s="66" t="e">
        <f t="shared" si="301"/>
        <v>#N/A</v>
      </c>
      <c r="D4384" s="66" t="e">
        <f>VLOOKUP(K4384,'TCon08 al 2019-02-26'!$A$1:$H$68,8,0)</f>
        <v>#N/A</v>
      </c>
      <c r="E4384" s="221">
        <f t="shared" si="302"/>
        <v>1900</v>
      </c>
      <c r="F4384" s="66">
        <f t="shared" si="299"/>
        <v>0</v>
      </c>
      <c r="G4384" s="10" t="str">
        <f t="shared" si="300"/>
        <v>19000</v>
      </c>
      <c r="H4384" s="227"/>
      <c r="I4384" s="227"/>
      <c r="J4384" s="228"/>
      <c r="K4384" s="227"/>
      <c r="L4384" s="227"/>
      <c r="M4384" s="227"/>
      <c r="N4384" s="581"/>
      <c r="O4384" s="227"/>
      <c r="P4384" s="581"/>
      <c r="Q4384" s="227"/>
      <c r="R4384" s="227"/>
      <c r="S4384" s="227"/>
      <c r="T4384" s="227"/>
      <c r="U4384" s="227"/>
      <c r="V4384" s="227"/>
      <c r="W4384" s="227"/>
      <c r="X4384" s="227"/>
      <c r="Y4384" s="227"/>
      <c r="Z4384" s="227"/>
      <c r="AA4384" s="227"/>
      <c r="AB4384" s="227"/>
      <c r="AC4384" s="227"/>
    </row>
    <row r="4385" spans="2:29">
      <c r="B4385" s="66" t="e">
        <f>LEFT(VLOOKUP(K4385,'TCon08 al 2019-02-26'!$A$1:$H$68,6,0),6)</f>
        <v>#N/A</v>
      </c>
      <c r="C4385" s="66" t="e">
        <f t="shared" si="301"/>
        <v>#N/A</v>
      </c>
      <c r="D4385" s="66" t="e">
        <f>VLOOKUP(K4385,'TCon08 al 2019-02-26'!$A$1:$H$68,8,0)</f>
        <v>#N/A</v>
      </c>
      <c r="E4385" s="221">
        <f t="shared" si="302"/>
        <v>1900</v>
      </c>
      <c r="F4385" s="66">
        <f t="shared" si="299"/>
        <v>0</v>
      </c>
      <c r="G4385" s="10" t="str">
        <f t="shared" si="300"/>
        <v>19000</v>
      </c>
      <c r="H4385" s="227"/>
      <c r="I4385" s="227"/>
      <c r="J4385" s="228"/>
      <c r="K4385" s="227"/>
      <c r="L4385" s="227"/>
      <c r="M4385" s="227"/>
      <c r="N4385" s="581"/>
      <c r="O4385" s="227"/>
      <c r="P4385" s="581"/>
      <c r="Q4385" s="227"/>
      <c r="R4385" s="227"/>
      <c r="S4385" s="227"/>
      <c r="T4385" s="227"/>
      <c r="U4385" s="227"/>
      <c r="V4385" s="227"/>
      <c r="W4385" s="227"/>
      <c r="X4385" s="227"/>
      <c r="Y4385" s="227"/>
      <c r="Z4385" s="227"/>
      <c r="AA4385" s="227"/>
      <c r="AB4385" s="227"/>
      <c r="AC4385" s="227"/>
    </row>
    <row r="4386" spans="2:29">
      <c r="B4386" s="66" t="e">
        <f>LEFT(VLOOKUP(K4386,'TCon08 al 2019-02-26'!$A$1:$H$68,6,0),6)</f>
        <v>#N/A</v>
      </c>
      <c r="C4386" s="66" t="e">
        <f t="shared" si="301"/>
        <v>#N/A</v>
      </c>
      <c r="D4386" s="66" t="e">
        <f>VLOOKUP(K4386,'TCon08 al 2019-02-26'!$A$1:$H$68,8,0)</f>
        <v>#N/A</v>
      </c>
      <c r="E4386" s="221">
        <f t="shared" si="302"/>
        <v>1900</v>
      </c>
      <c r="F4386" s="66">
        <f t="shared" si="299"/>
        <v>0</v>
      </c>
      <c r="G4386" s="10" t="str">
        <f t="shared" si="300"/>
        <v>19000</v>
      </c>
      <c r="H4386" s="227"/>
      <c r="I4386" s="227"/>
      <c r="J4386" s="228"/>
      <c r="K4386" s="227"/>
      <c r="L4386" s="227"/>
      <c r="M4386" s="227"/>
      <c r="N4386" s="581"/>
      <c r="O4386" s="227"/>
      <c r="P4386" s="581"/>
      <c r="Q4386" s="227"/>
      <c r="R4386" s="227"/>
      <c r="S4386" s="227"/>
      <c r="T4386" s="227"/>
      <c r="U4386" s="227"/>
      <c r="V4386" s="227"/>
      <c r="W4386" s="227"/>
      <c r="X4386" s="227"/>
      <c r="Y4386" s="227"/>
      <c r="Z4386" s="227"/>
      <c r="AA4386" s="227"/>
      <c r="AB4386" s="227"/>
      <c r="AC4386" s="227"/>
    </row>
    <row r="4387" spans="2:29">
      <c r="B4387" s="66" t="e">
        <f>LEFT(VLOOKUP(K4387,'TCon08 al 2019-02-26'!$A$1:$H$68,6,0),6)</f>
        <v>#N/A</v>
      </c>
      <c r="C4387" s="66" t="e">
        <f t="shared" si="301"/>
        <v>#N/A</v>
      </c>
      <c r="D4387" s="66" t="e">
        <f>VLOOKUP(K4387,'TCon08 al 2019-02-26'!$A$1:$H$68,8,0)</f>
        <v>#N/A</v>
      </c>
      <c r="E4387" s="221">
        <f t="shared" si="302"/>
        <v>1900</v>
      </c>
      <c r="F4387" s="66">
        <f t="shared" si="299"/>
        <v>0</v>
      </c>
      <c r="G4387" s="10" t="str">
        <f t="shared" si="300"/>
        <v>19000</v>
      </c>
      <c r="H4387" s="227"/>
      <c r="I4387" s="227"/>
      <c r="J4387" s="228"/>
      <c r="K4387" s="227"/>
      <c r="L4387" s="227"/>
      <c r="M4387" s="227"/>
      <c r="N4387" s="581"/>
      <c r="O4387" s="227"/>
      <c r="P4387" s="581"/>
      <c r="Q4387" s="227"/>
      <c r="R4387" s="227"/>
      <c r="S4387" s="227"/>
      <c r="T4387" s="227"/>
      <c r="U4387" s="227"/>
      <c r="V4387" s="227"/>
      <c r="W4387" s="227"/>
      <c r="X4387" s="227"/>
      <c r="Y4387" s="227"/>
      <c r="Z4387" s="227"/>
      <c r="AA4387" s="227"/>
      <c r="AB4387" s="227"/>
      <c r="AC4387" s="227"/>
    </row>
    <row r="4388" spans="2:29">
      <c r="B4388" s="66" t="e">
        <f>LEFT(VLOOKUP(K4388,'TCon08 al 2019-02-26'!$A$1:$H$68,6,0),6)</f>
        <v>#N/A</v>
      </c>
      <c r="C4388" s="66" t="e">
        <f t="shared" si="301"/>
        <v>#N/A</v>
      </c>
      <c r="D4388" s="66" t="e">
        <f>VLOOKUP(K4388,'TCon08 al 2019-02-26'!$A$1:$H$68,8,0)</f>
        <v>#N/A</v>
      </c>
      <c r="E4388" s="221">
        <f t="shared" si="302"/>
        <v>1900</v>
      </c>
      <c r="F4388" s="66">
        <f t="shared" si="299"/>
        <v>0</v>
      </c>
      <c r="G4388" s="10" t="str">
        <f t="shared" si="300"/>
        <v>19000</v>
      </c>
      <c r="H4388" s="227"/>
      <c r="I4388" s="227"/>
      <c r="J4388" s="228"/>
      <c r="K4388" s="227"/>
      <c r="L4388" s="227"/>
      <c r="M4388" s="227"/>
      <c r="N4388" s="581"/>
      <c r="O4388" s="227"/>
      <c r="P4388" s="581"/>
      <c r="Q4388" s="227"/>
      <c r="R4388" s="227"/>
      <c r="S4388" s="227"/>
      <c r="T4388" s="227"/>
      <c r="U4388" s="227"/>
      <c r="V4388" s="227"/>
      <c r="W4388" s="227"/>
      <c r="X4388" s="227"/>
      <c r="Y4388" s="227"/>
      <c r="Z4388" s="227"/>
      <c r="AA4388" s="227"/>
      <c r="AB4388" s="227"/>
      <c r="AC4388" s="227"/>
    </row>
    <row r="4389" spans="2:29">
      <c r="B4389" s="66" t="e">
        <f>LEFT(VLOOKUP(K4389,'TCon08 al 2019-02-26'!$A$1:$H$68,6,0),6)</f>
        <v>#N/A</v>
      </c>
      <c r="C4389" s="66" t="e">
        <f t="shared" si="301"/>
        <v>#N/A</v>
      </c>
      <c r="D4389" s="66" t="e">
        <f>VLOOKUP(K4389,'TCon08 al 2019-02-26'!$A$1:$H$68,8,0)</f>
        <v>#N/A</v>
      </c>
      <c r="E4389" s="221">
        <f t="shared" si="302"/>
        <v>1900</v>
      </c>
      <c r="F4389" s="66">
        <f t="shared" si="299"/>
        <v>0</v>
      </c>
      <c r="G4389" s="10" t="str">
        <f t="shared" si="300"/>
        <v>19000</v>
      </c>
      <c r="H4389" s="227"/>
      <c r="I4389" s="227"/>
      <c r="J4389" s="228"/>
      <c r="K4389" s="227"/>
      <c r="L4389" s="227"/>
      <c r="M4389" s="227"/>
      <c r="N4389" s="581"/>
      <c r="O4389" s="227"/>
      <c r="P4389" s="581"/>
      <c r="Q4389" s="227"/>
      <c r="R4389" s="227"/>
      <c r="S4389" s="227"/>
      <c r="T4389" s="227"/>
      <c r="U4389" s="227"/>
      <c r="V4389" s="227"/>
      <c r="W4389" s="227"/>
      <c r="X4389" s="227"/>
      <c r="Y4389" s="227"/>
      <c r="Z4389" s="227"/>
      <c r="AA4389" s="227"/>
      <c r="AB4389" s="227"/>
      <c r="AC4389" s="227"/>
    </row>
    <row r="4390" spans="2:29">
      <c r="B4390" s="66" t="e">
        <f>LEFT(VLOOKUP(K4390,'TCon08 al 2019-02-26'!$A$1:$H$68,6,0),6)</f>
        <v>#N/A</v>
      </c>
      <c r="C4390" s="66" t="e">
        <f t="shared" si="301"/>
        <v>#N/A</v>
      </c>
      <c r="D4390" s="66" t="e">
        <f>VLOOKUP(K4390,'TCon08 al 2019-02-26'!$A$1:$H$68,8,0)</f>
        <v>#N/A</v>
      </c>
      <c r="E4390" s="221">
        <f t="shared" si="302"/>
        <v>1900</v>
      </c>
      <c r="F4390" s="66">
        <f t="shared" si="299"/>
        <v>0</v>
      </c>
      <c r="G4390" s="10" t="str">
        <f t="shared" si="300"/>
        <v>19000</v>
      </c>
      <c r="H4390" s="227"/>
      <c r="I4390" s="227"/>
      <c r="J4390" s="228"/>
      <c r="K4390" s="227"/>
      <c r="L4390" s="227"/>
      <c r="M4390" s="227"/>
      <c r="N4390" s="581"/>
      <c r="O4390" s="227"/>
      <c r="P4390" s="581"/>
      <c r="Q4390" s="227"/>
      <c r="R4390" s="227"/>
      <c r="S4390" s="227"/>
      <c r="T4390" s="227"/>
      <c r="U4390" s="227"/>
      <c r="V4390" s="227"/>
      <c r="W4390" s="227"/>
      <c r="X4390" s="227"/>
      <c r="Y4390" s="227"/>
      <c r="Z4390" s="227"/>
      <c r="AA4390" s="227"/>
      <c r="AB4390" s="227"/>
      <c r="AC4390" s="227"/>
    </row>
    <row r="4391" spans="2:29">
      <c r="B4391" s="66" t="e">
        <f>LEFT(VLOOKUP(K4391,'TCon08 al 2019-02-26'!$A$1:$H$68,6,0),6)</f>
        <v>#N/A</v>
      </c>
      <c r="C4391" s="66" t="e">
        <f t="shared" si="301"/>
        <v>#N/A</v>
      </c>
      <c r="D4391" s="66" t="e">
        <f>VLOOKUP(K4391,'TCon08 al 2019-02-26'!$A$1:$H$68,8,0)</f>
        <v>#N/A</v>
      </c>
      <c r="E4391" s="221">
        <f t="shared" si="302"/>
        <v>1900</v>
      </c>
      <c r="F4391" s="66">
        <f t="shared" si="299"/>
        <v>0</v>
      </c>
      <c r="G4391" s="10" t="str">
        <f t="shared" si="300"/>
        <v>19000</v>
      </c>
      <c r="H4391" s="227"/>
      <c r="I4391" s="227"/>
      <c r="J4391" s="228"/>
      <c r="K4391" s="227"/>
      <c r="L4391" s="227"/>
      <c r="M4391" s="227"/>
      <c r="N4391" s="581"/>
      <c r="O4391" s="227"/>
      <c r="P4391" s="581"/>
      <c r="Q4391" s="227"/>
      <c r="R4391" s="227"/>
      <c r="S4391" s="227"/>
      <c r="T4391" s="227"/>
      <c r="U4391" s="227"/>
      <c r="V4391" s="227"/>
      <c r="W4391" s="227"/>
      <c r="X4391" s="227"/>
      <c r="Y4391" s="227"/>
      <c r="Z4391" s="227"/>
      <c r="AA4391" s="227"/>
      <c r="AB4391" s="227"/>
      <c r="AC4391" s="227"/>
    </row>
    <row r="4392" spans="2:29">
      <c r="B4392" s="66" t="e">
        <f>LEFT(VLOOKUP(K4392,'TCon08 al 2019-02-26'!$A$1:$H$68,6,0),6)</f>
        <v>#N/A</v>
      </c>
      <c r="C4392" s="66" t="e">
        <f t="shared" si="301"/>
        <v>#N/A</v>
      </c>
      <c r="D4392" s="66" t="e">
        <f>VLOOKUP(K4392,'TCon08 al 2019-02-26'!$A$1:$H$68,8,0)</f>
        <v>#N/A</v>
      </c>
      <c r="E4392" s="221">
        <f t="shared" si="302"/>
        <v>1900</v>
      </c>
      <c r="F4392" s="66">
        <f t="shared" si="299"/>
        <v>0</v>
      </c>
      <c r="G4392" s="10" t="str">
        <f t="shared" si="300"/>
        <v>19000</v>
      </c>
      <c r="H4392" s="227"/>
      <c r="I4392" s="227"/>
      <c r="J4392" s="228"/>
      <c r="K4392" s="227"/>
      <c r="L4392" s="227"/>
      <c r="M4392" s="227"/>
      <c r="N4392" s="581"/>
      <c r="O4392" s="227"/>
      <c r="P4392" s="581"/>
      <c r="Q4392" s="227"/>
      <c r="R4392" s="227"/>
      <c r="S4392" s="227"/>
      <c r="T4392" s="227"/>
      <c r="U4392" s="227"/>
      <c r="V4392" s="227"/>
      <c r="W4392" s="227"/>
      <c r="X4392" s="227"/>
      <c r="Y4392" s="227"/>
      <c r="Z4392" s="227"/>
      <c r="AA4392" s="227"/>
      <c r="AB4392" s="227"/>
      <c r="AC4392" s="227"/>
    </row>
    <row r="4393" spans="2:29">
      <c r="B4393" s="66" t="e">
        <f>LEFT(VLOOKUP(K4393,'TCon08 al 2019-02-26'!$A$1:$H$68,6,0),6)</f>
        <v>#N/A</v>
      </c>
      <c r="C4393" s="66" t="e">
        <f t="shared" si="301"/>
        <v>#N/A</v>
      </c>
      <c r="D4393" s="66" t="e">
        <f>VLOOKUP(K4393,'TCon08 al 2019-02-26'!$A$1:$H$68,8,0)</f>
        <v>#N/A</v>
      </c>
      <c r="E4393" s="221">
        <f t="shared" si="302"/>
        <v>1900</v>
      </c>
      <c r="F4393" s="66">
        <f t="shared" si="299"/>
        <v>0</v>
      </c>
      <c r="G4393" s="10" t="str">
        <f t="shared" si="300"/>
        <v>19000</v>
      </c>
      <c r="H4393" s="227"/>
      <c r="I4393" s="227"/>
      <c r="J4393" s="228"/>
      <c r="K4393" s="227"/>
      <c r="L4393" s="227"/>
      <c r="M4393" s="227"/>
      <c r="N4393" s="581"/>
      <c r="O4393" s="227"/>
      <c r="P4393" s="581"/>
      <c r="Q4393" s="227"/>
      <c r="R4393" s="227"/>
      <c r="S4393" s="227"/>
      <c r="T4393" s="227"/>
      <c r="U4393" s="227"/>
      <c r="V4393" s="227"/>
      <c r="W4393" s="227"/>
      <c r="X4393" s="227"/>
      <c r="Y4393" s="227"/>
      <c r="Z4393" s="227"/>
      <c r="AA4393" s="227"/>
      <c r="AB4393" s="227"/>
      <c r="AC4393" s="227"/>
    </row>
    <row r="4394" spans="2:29">
      <c r="B4394" s="66" t="e">
        <f>LEFT(VLOOKUP(K4394,'TCon08 al 2019-02-26'!$A$1:$H$68,6,0),6)</f>
        <v>#N/A</v>
      </c>
      <c r="C4394" s="66" t="e">
        <f t="shared" si="301"/>
        <v>#N/A</v>
      </c>
      <c r="D4394" s="66" t="e">
        <f>VLOOKUP(K4394,'TCon08 al 2019-02-26'!$A$1:$H$68,8,0)</f>
        <v>#N/A</v>
      </c>
      <c r="E4394" s="221">
        <f t="shared" si="302"/>
        <v>1900</v>
      </c>
      <c r="F4394" s="66">
        <f t="shared" si="299"/>
        <v>0</v>
      </c>
      <c r="G4394" s="10" t="str">
        <f t="shared" si="300"/>
        <v>19000</v>
      </c>
      <c r="H4394" s="227"/>
      <c r="I4394" s="227"/>
      <c r="J4394" s="228"/>
      <c r="K4394" s="227"/>
      <c r="L4394" s="227"/>
      <c r="M4394" s="227"/>
      <c r="N4394" s="581"/>
      <c r="O4394" s="227"/>
      <c r="P4394" s="581"/>
      <c r="Q4394" s="227"/>
      <c r="R4394" s="227"/>
      <c r="S4394" s="227"/>
      <c r="T4394" s="227"/>
      <c r="U4394" s="227"/>
      <c r="V4394" s="227"/>
      <c r="W4394" s="227"/>
      <c r="X4394" s="227"/>
      <c r="Y4394" s="227"/>
      <c r="Z4394" s="227"/>
      <c r="AA4394" s="227"/>
      <c r="AB4394" s="227"/>
      <c r="AC4394" s="227"/>
    </row>
    <row r="4395" spans="2:29">
      <c r="B4395" s="66" t="e">
        <f>LEFT(VLOOKUP(K4395,'TCon08 al 2019-02-26'!$A$1:$H$68,6,0),6)</f>
        <v>#N/A</v>
      </c>
      <c r="C4395" s="66" t="e">
        <f t="shared" si="301"/>
        <v>#N/A</v>
      </c>
      <c r="D4395" s="66" t="e">
        <f>VLOOKUP(K4395,'TCon08 al 2019-02-26'!$A$1:$H$68,8,0)</f>
        <v>#N/A</v>
      </c>
      <c r="E4395" s="221">
        <f t="shared" si="302"/>
        <v>1900</v>
      </c>
      <c r="F4395" s="66">
        <f t="shared" si="299"/>
        <v>0</v>
      </c>
      <c r="G4395" s="10" t="str">
        <f t="shared" si="300"/>
        <v>19000</v>
      </c>
      <c r="H4395" s="227"/>
      <c r="I4395" s="227"/>
      <c r="J4395" s="228"/>
      <c r="K4395" s="227"/>
      <c r="L4395" s="227"/>
      <c r="M4395" s="227"/>
      <c r="N4395" s="581"/>
      <c r="O4395" s="227"/>
      <c r="P4395" s="581"/>
      <c r="Q4395" s="227"/>
      <c r="R4395" s="227"/>
      <c r="S4395" s="227"/>
      <c r="T4395" s="227"/>
      <c r="U4395" s="227"/>
      <c r="V4395" s="227"/>
      <c r="W4395" s="227"/>
      <c r="X4395" s="227"/>
      <c r="Y4395" s="227"/>
      <c r="Z4395" s="227"/>
      <c r="AA4395" s="227"/>
      <c r="AB4395" s="227"/>
      <c r="AC4395" s="227"/>
    </row>
    <row r="4396" spans="2:29">
      <c r="B4396" s="66" t="e">
        <f>LEFT(VLOOKUP(K4396,'TCon08 al 2019-02-26'!$A$1:$H$68,6,0),6)</f>
        <v>#N/A</v>
      </c>
      <c r="C4396" s="66" t="e">
        <f t="shared" si="301"/>
        <v>#N/A</v>
      </c>
      <c r="D4396" s="66" t="e">
        <f>VLOOKUP(K4396,'TCon08 al 2019-02-26'!$A$1:$H$68,8,0)</f>
        <v>#N/A</v>
      </c>
      <c r="E4396" s="221">
        <f t="shared" si="302"/>
        <v>1900</v>
      </c>
      <c r="F4396" s="66">
        <f t="shared" si="299"/>
        <v>0</v>
      </c>
      <c r="G4396" s="10" t="str">
        <f t="shared" si="300"/>
        <v>19000</v>
      </c>
      <c r="H4396" s="227"/>
      <c r="I4396" s="227"/>
      <c r="J4396" s="228"/>
      <c r="K4396" s="227"/>
      <c r="L4396" s="227"/>
      <c r="M4396" s="227"/>
      <c r="N4396" s="581"/>
      <c r="O4396" s="227"/>
      <c r="P4396" s="581"/>
      <c r="Q4396" s="227"/>
      <c r="R4396" s="227"/>
      <c r="S4396" s="227"/>
      <c r="T4396" s="227"/>
      <c r="U4396" s="227"/>
      <c r="V4396" s="227"/>
      <c r="W4396" s="227"/>
      <c r="X4396" s="227"/>
      <c r="Y4396" s="227"/>
      <c r="Z4396" s="227"/>
      <c r="AA4396" s="227"/>
      <c r="AB4396" s="227"/>
      <c r="AC4396" s="227"/>
    </row>
    <row r="4397" spans="2:29">
      <c r="B4397" s="66" t="e">
        <f>LEFT(VLOOKUP(K4397,'TCon08 al 2019-02-26'!$A$1:$H$68,6,0),6)</f>
        <v>#N/A</v>
      </c>
      <c r="C4397" s="66" t="e">
        <f t="shared" si="301"/>
        <v>#N/A</v>
      </c>
      <c r="D4397" s="66" t="e">
        <f>VLOOKUP(K4397,'TCon08 al 2019-02-26'!$A$1:$H$68,8,0)</f>
        <v>#N/A</v>
      </c>
      <c r="E4397" s="221">
        <f t="shared" si="302"/>
        <v>1900</v>
      </c>
      <c r="F4397" s="66">
        <f t="shared" si="299"/>
        <v>0</v>
      </c>
      <c r="G4397" s="10" t="str">
        <f t="shared" si="300"/>
        <v>19000</v>
      </c>
      <c r="H4397" s="227"/>
      <c r="I4397" s="227"/>
      <c r="J4397" s="228"/>
      <c r="K4397" s="227"/>
      <c r="L4397" s="227"/>
      <c r="M4397" s="227"/>
      <c r="N4397" s="581"/>
      <c r="O4397" s="227"/>
      <c r="P4397" s="581"/>
      <c r="Q4397" s="227"/>
      <c r="R4397" s="227"/>
      <c r="S4397" s="227"/>
      <c r="T4397" s="227"/>
      <c r="U4397" s="227"/>
      <c r="V4397" s="227"/>
      <c r="W4397" s="227"/>
      <c r="X4397" s="227"/>
      <c r="Y4397" s="227"/>
      <c r="Z4397" s="227"/>
      <c r="AA4397" s="227"/>
      <c r="AB4397" s="227"/>
      <c r="AC4397" s="227"/>
    </row>
    <row r="4398" spans="2:29">
      <c r="B4398" s="66" t="e">
        <f>LEFT(VLOOKUP(K4398,'TCon08 al 2019-02-26'!$A$1:$H$68,6,0),6)</f>
        <v>#N/A</v>
      </c>
      <c r="C4398" s="66" t="e">
        <f t="shared" si="301"/>
        <v>#N/A</v>
      </c>
      <c r="D4398" s="66" t="e">
        <f>VLOOKUP(K4398,'TCon08 al 2019-02-26'!$A$1:$H$68,8,0)</f>
        <v>#N/A</v>
      </c>
      <c r="E4398" s="221">
        <f t="shared" si="302"/>
        <v>1900</v>
      </c>
      <c r="F4398" s="66">
        <f t="shared" si="299"/>
        <v>0</v>
      </c>
      <c r="G4398" s="10" t="str">
        <f t="shared" si="300"/>
        <v>19000</v>
      </c>
      <c r="H4398" s="227"/>
      <c r="I4398" s="227"/>
      <c r="J4398" s="228"/>
      <c r="K4398" s="227"/>
      <c r="L4398" s="227"/>
      <c r="M4398" s="227"/>
      <c r="N4398" s="581"/>
      <c r="O4398" s="227"/>
      <c r="P4398" s="581"/>
      <c r="Q4398" s="227"/>
      <c r="R4398" s="227"/>
      <c r="S4398" s="227"/>
      <c r="T4398" s="227"/>
      <c r="U4398" s="227"/>
      <c r="V4398" s="227"/>
      <c r="W4398" s="227"/>
      <c r="X4398" s="227"/>
      <c r="Y4398" s="227"/>
      <c r="Z4398" s="227"/>
      <c r="AA4398" s="227"/>
      <c r="AB4398" s="227"/>
      <c r="AC4398" s="227"/>
    </row>
    <row r="4399" spans="2:29">
      <c r="B4399" s="66" t="e">
        <f>LEFT(VLOOKUP(K4399,'TCon08 al 2019-02-26'!$A$1:$H$68,6,0),6)</f>
        <v>#N/A</v>
      </c>
      <c r="C4399" s="66" t="e">
        <f t="shared" si="301"/>
        <v>#N/A</v>
      </c>
      <c r="D4399" s="66" t="e">
        <f>VLOOKUP(K4399,'TCon08 al 2019-02-26'!$A$1:$H$68,8,0)</f>
        <v>#N/A</v>
      </c>
      <c r="E4399" s="221">
        <f t="shared" si="302"/>
        <v>1900</v>
      </c>
      <c r="F4399" s="66">
        <f t="shared" si="299"/>
        <v>0</v>
      </c>
      <c r="G4399" s="10" t="str">
        <f t="shared" si="300"/>
        <v>19000</v>
      </c>
      <c r="H4399" s="227"/>
      <c r="I4399" s="227"/>
      <c r="J4399" s="228"/>
      <c r="K4399" s="227"/>
      <c r="L4399" s="227"/>
      <c r="M4399" s="227"/>
      <c r="N4399" s="581"/>
      <c r="O4399" s="227"/>
      <c r="P4399" s="581"/>
      <c r="Q4399" s="227"/>
      <c r="R4399" s="227"/>
      <c r="S4399" s="227"/>
      <c r="T4399" s="227"/>
      <c r="U4399" s="227"/>
      <c r="V4399" s="227"/>
      <c r="W4399" s="227"/>
      <c r="X4399" s="227"/>
      <c r="Y4399" s="227"/>
      <c r="Z4399" s="227"/>
      <c r="AA4399" s="227"/>
      <c r="AB4399" s="227"/>
      <c r="AC4399" s="227"/>
    </row>
    <row r="4400" spans="2:29">
      <c r="B4400" s="66" t="e">
        <f>LEFT(VLOOKUP(K4400,'TCon08 al 2019-02-26'!$A$1:$H$68,6,0),6)</f>
        <v>#N/A</v>
      </c>
      <c r="C4400" s="66" t="e">
        <f t="shared" si="301"/>
        <v>#N/A</v>
      </c>
      <c r="D4400" s="66" t="e">
        <f>VLOOKUP(K4400,'TCon08 al 2019-02-26'!$A$1:$H$68,8,0)</f>
        <v>#N/A</v>
      </c>
      <c r="E4400" s="221">
        <f t="shared" si="302"/>
        <v>1900</v>
      </c>
      <c r="F4400" s="66">
        <f t="shared" si="299"/>
        <v>0</v>
      </c>
      <c r="G4400" s="10" t="str">
        <f t="shared" si="300"/>
        <v>19000</v>
      </c>
      <c r="H4400" s="227"/>
      <c r="I4400" s="227"/>
      <c r="J4400" s="228"/>
      <c r="K4400" s="227"/>
      <c r="L4400" s="227"/>
      <c r="M4400" s="227"/>
      <c r="N4400" s="581"/>
      <c r="O4400" s="227"/>
      <c r="P4400" s="581"/>
      <c r="Q4400" s="227"/>
      <c r="R4400" s="227"/>
      <c r="S4400" s="227"/>
      <c r="T4400" s="227"/>
      <c r="U4400" s="227"/>
      <c r="V4400" s="227"/>
      <c r="W4400" s="227"/>
      <c r="X4400" s="227"/>
      <c r="Y4400" s="227"/>
      <c r="Z4400" s="227"/>
      <c r="AA4400" s="227"/>
      <c r="AB4400" s="227"/>
      <c r="AC4400" s="227"/>
    </row>
    <row r="4401" spans="2:29">
      <c r="B4401" s="66" t="e">
        <f>LEFT(VLOOKUP(K4401,'TCon08 al 2019-02-26'!$A$1:$H$68,6,0),6)</f>
        <v>#N/A</v>
      </c>
      <c r="C4401" s="66" t="e">
        <f t="shared" si="301"/>
        <v>#N/A</v>
      </c>
      <c r="D4401" s="66" t="e">
        <f>VLOOKUP(K4401,'TCon08 al 2019-02-26'!$A$1:$H$68,8,0)</f>
        <v>#N/A</v>
      </c>
      <c r="E4401" s="221">
        <f t="shared" si="302"/>
        <v>1900</v>
      </c>
      <c r="F4401" s="66">
        <f t="shared" si="299"/>
        <v>0</v>
      </c>
      <c r="G4401" s="10" t="str">
        <f t="shared" si="300"/>
        <v>19000</v>
      </c>
      <c r="H4401" s="227"/>
      <c r="I4401" s="227"/>
      <c r="J4401" s="228"/>
      <c r="K4401" s="227"/>
      <c r="L4401" s="227"/>
      <c r="M4401" s="227"/>
      <c r="N4401" s="581"/>
      <c r="O4401" s="227"/>
      <c r="P4401" s="581"/>
      <c r="Q4401" s="227"/>
      <c r="R4401" s="227"/>
      <c r="S4401" s="227"/>
      <c r="T4401" s="227"/>
      <c r="U4401" s="227"/>
      <c r="V4401" s="227"/>
      <c r="W4401" s="227"/>
      <c r="X4401" s="227"/>
      <c r="Y4401" s="227"/>
      <c r="Z4401" s="227"/>
      <c r="AA4401" s="227"/>
      <c r="AB4401" s="227"/>
      <c r="AC4401" s="227"/>
    </row>
    <row r="4402" spans="2:29">
      <c r="B4402" s="66" t="e">
        <f>LEFT(VLOOKUP(K4402,'TCon08 al 2019-02-26'!$A$1:$H$68,6,0),6)</f>
        <v>#N/A</v>
      </c>
      <c r="C4402" s="66" t="e">
        <f t="shared" si="301"/>
        <v>#N/A</v>
      </c>
      <c r="D4402" s="66" t="e">
        <f>VLOOKUP(K4402,'TCon08 al 2019-02-26'!$A$1:$H$68,8,0)</f>
        <v>#N/A</v>
      </c>
      <c r="E4402" s="221">
        <f t="shared" si="302"/>
        <v>1900</v>
      </c>
      <c r="F4402" s="66">
        <f t="shared" si="299"/>
        <v>0</v>
      </c>
      <c r="G4402" s="10" t="str">
        <f t="shared" si="300"/>
        <v>19000</v>
      </c>
      <c r="H4402" s="227"/>
      <c r="I4402" s="227"/>
      <c r="J4402" s="228"/>
      <c r="K4402" s="227"/>
      <c r="L4402" s="227"/>
      <c r="M4402" s="227"/>
      <c r="N4402" s="581"/>
      <c r="O4402" s="227"/>
      <c r="P4402" s="581"/>
      <c r="Q4402" s="227"/>
      <c r="R4402" s="227"/>
      <c r="S4402" s="227"/>
      <c r="T4402" s="227"/>
      <c r="U4402" s="227"/>
      <c r="V4402" s="227"/>
      <c r="W4402" s="227"/>
      <c r="X4402" s="227"/>
      <c r="Y4402" s="227"/>
      <c r="Z4402" s="227"/>
      <c r="AA4402" s="227"/>
      <c r="AB4402" s="227"/>
      <c r="AC4402" s="227"/>
    </row>
    <row r="4403" spans="2:29">
      <c r="B4403" s="66" t="e">
        <f>LEFT(VLOOKUP(K4403,'TCon08 al 2019-02-26'!$A$1:$H$68,6,0),6)</f>
        <v>#N/A</v>
      </c>
      <c r="C4403" s="66" t="e">
        <f t="shared" si="301"/>
        <v>#N/A</v>
      </c>
      <c r="D4403" s="66" t="e">
        <f>VLOOKUP(K4403,'TCon08 al 2019-02-26'!$A$1:$H$68,8,0)</f>
        <v>#N/A</v>
      </c>
      <c r="E4403" s="221">
        <f t="shared" si="302"/>
        <v>1900</v>
      </c>
      <c r="F4403" s="66">
        <f t="shared" si="299"/>
        <v>0</v>
      </c>
      <c r="G4403" s="10" t="str">
        <f t="shared" si="300"/>
        <v>19000</v>
      </c>
      <c r="H4403" s="227"/>
      <c r="I4403" s="227"/>
      <c r="J4403" s="228"/>
      <c r="K4403" s="227"/>
      <c r="L4403" s="227"/>
      <c r="M4403" s="227"/>
      <c r="N4403" s="581"/>
      <c r="O4403" s="227"/>
      <c r="P4403" s="581"/>
      <c r="Q4403" s="227"/>
      <c r="R4403" s="227"/>
      <c r="S4403" s="227"/>
      <c r="T4403" s="227"/>
      <c r="U4403" s="227"/>
      <c r="V4403" s="227"/>
      <c r="W4403" s="227"/>
      <c r="X4403" s="227"/>
      <c r="Y4403" s="227"/>
      <c r="Z4403" s="227"/>
      <c r="AA4403" s="227"/>
      <c r="AB4403" s="227"/>
      <c r="AC4403" s="227"/>
    </row>
    <row r="4404" spans="2:29">
      <c r="B4404" s="66" t="e">
        <f>LEFT(VLOOKUP(K4404,'TCon08 al 2019-02-26'!$A$1:$H$68,6,0),6)</f>
        <v>#N/A</v>
      </c>
      <c r="C4404" s="66" t="e">
        <f t="shared" si="301"/>
        <v>#N/A</v>
      </c>
      <c r="D4404" s="66" t="e">
        <f>VLOOKUP(K4404,'TCon08 al 2019-02-26'!$A$1:$H$68,8,0)</f>
        <v>#N/A</v>
      </c>
      <c r="E4404" s="221">
        <f t="shared" si="302"/>
        <v>1900</v>
      </c>
      <c r="F4404" s="66">
        <f t="shared" si="299"/>
        <v>0</v>
      </c>
      <c r="G4404" s="10" t="str">
        <f t="shared" si="300"/>
        <v>19000</v>
      </c>
      <c r="H4404" s="227"/>
      <c r="I4404" s="227"/>
      <c r="J4404" s="228"/>
      <c r="K4404" s="227"/>
      <c r="L4404" s="227"/>
      <c r="M4404" s="227"/>
      <c r="N4404" s="581"/>
      <c r="O4404" s="227"/>
      <c r="P4404" s="581"/>
      <c r="Q4404" s="227"/>
      <c r="R4404" s="227"/>
      <c r="S4404" s="227"/>
      <c r="T4404" s="227"/>
      <c r="U4404" s="227"/>
      <c r="V4404" s="227"/>
      <c r="W4404" s="227"/>
      <c r="X4404" s="227"/>
      <c r="Y4404" s="227"/>
      <c r="Z4404" s="227"/>
      <c r="AA4404" s="227"/>
      <c r="AB4404" s="227"/>
      <c r="AC4404" s="227"/>
    </row>
    <row r="4405" spans="2:29">
      <c r="B4405" s="66" t="e">
        <f>LEFT(VLOOKUP(K4405,'TCon08 al 2019-02-26'!$A$1:$H$68,6,0),6)</f>
        <v>#N/A</v>
      </c>
      <c r="C4405" s="66" t="e">
        <f t="shared" si="301"/>
        <v>#N/A</v>
      </c>
      <c r="D4405" s="66" t="e">
        <f>VLOOKUP(K4405,'TCon08 al 2019-02-26'!$A$1:$H$68,8,0)</f>
        <v>#N/A</v>
      </c>
      <c r="E4405" s="221">
        <f t="shared" si="302"/>
        <v>1900</v>
      </c>
      <c r="F4405" s="66">
        <f t="shared" si="299"/>
        <v>0</v>
      </c>
      <c r="G4405" s="10" t="str">
        <f t="shared" si="300"/>
        <v>19000</v>
      </c>
      <c r="H4405" s="227"/>
      <c r="I4405" s="227"/>
      <c r="J4405" s="228"/>
      <c r="K4405" s="227"/>
      <c r="L4405" s="227"/>
      <c r="M4405" s="227"/>
      <c r="N4405" s="581"/>
      <c r="O4405" s="227"/>
      <c r="P4405" s="581"/>
      <c r="Q4405" s="227"/>
      <c r="R4405" s="227"/>
      <c r="S4405" s="227"/>
      <c r="T4405" s="227"/>
      <c r="U4405" s="227"/>
      <c r="V4405" s="227"/>
      <c r="W4405" s="227"/>
      <c r="X4405" s="227"/>
      <c r="Y4405" s="227"/>
      <c r="Z4405" s="227"/>
      <c r="AA4405" s="227"/>
      <c r="AB4405" s="227"/>
      <c r="AC4405" s="227"/>
    </row>
    <row r="4406" spans="2:29">
      <c r="B4406" s="66" t="e">
        <f>LEFT(VLOOKUP(K4406,'TCon08 al 2019-02-26'!$A$1:$H$68,6,0),6)</f>
        <v>#N/A</v>
      </c>
      <c r="C4406" s="66" t="e">
        <f t="shared" si="301"/>
        <v>#N/A</v>
      </c>
      <c r="D4406" s="66" t="e">
        <f>VLOOKUP(K4406,'TCon08 al 2019-02-26'!$A$1:$H$68,8,0)</f>
        <v>#N/A</v>
      </c>
      <c r="E4406" s="221">
        <f t="shared" si="302"/>
        <v>1900</v>
      </c>
      <c r="F4406" s="66">
        <f t="shared" si="299"/>
        <v>0</v>
      </c>
      <c r="G4406" s="10" t="str">
        <f t="shared" si="300"/>
        <v>19000</v>
      </c>
      <c r="H4406" s="227"/>
      <c r="I4406" s="227"/>
      <c r="J4406" s="228"/>
      <c r="K4406" s="227"/>
      <c r="L4406" s="227"/>
      <c r="M4406" s="227"/>
      <c r="N4406" s="581"/>
      <c r="O4406" s="227"/>
      <c r="P4406" s="581"/>
      <c r="Q4406" s="227"/>
      <c r="R4406" s="227"/>
      <c r="S4406" s="227"/>
      <c r="T4406" s="227"/>
      <c r="U4406" s="227"/>
      <c r="V4406" s="227"/>
      <c r="W4406" s="227"/>
      <c r="X4406" s="227"/>
      <c r="Y4406" s="227"/>
      <c r="Z4406" s="227"/>
      <c r="AA4406" s="227"/>
      <c r="AB4406" s="227"/>
      <c r="AC4406" s="227"/>
    </row>
    <row r="4407" spans="2:29">
      <c r="B4407" s="66" t="e">
        <f>LEFT(VLOOKUP(K4407,'TCon08 al 2019-02-26'!$A$1:$H$68,6,0),6)</f>
        <v>#N/A</v>
      </c>
      <c r="C4407" s="66" t="e">
        <f t="shared" si="301"/>
        <v>#N/A</v>
      </c>
      <c r="D4407" s="66" t="e">
        <f>VLOOKUP(K4407,'TCon08 al 2019-02-26'!$A$1:$H$68,8,0)</f>
        <v>#N/A</v>
      </c>
      <c r="E4407" s="221">
        <f t="shared" si="302"/>
        <v>1900</v>
      </c>
      <c r="F4407" s="66">
        <f t="shared" si="299"/>
        <v>0</v>
      </c>
      <c r="G4407" s="10" t="str">
        <f t="shared" si="300"/>
        <v>19000</v>
      </c>
      <c r="H4407" s="227"/>
      <c r="I4407" s="227"/>
      <c r="J4407" s="228"/>
      <c r="K4407" s="227"/>
      <c r="L4407" s="227"/>
      <c r="M4407" s="227"/>
      <c r="N4407" s="581"/>
      <c r="O4407" s="227"/>
      <c r="P4407" s="581"/>
      <c r="Q4407" s="227"/>
      <c r="R4407" s="227"/>
      <c r="S4407" s="227"/>
      <c r="T4407" s="227"/>
      <c r="U4407" s="227"/>
      <c r="V4407" s="227"/>
      <c r="W4407" s="227"/>
      <c r="X4407" s="227"/>
      <c r="Y4407" s="227"/>
      <c r="Z4407" s="227"/>
      <c r="AA4407" s="227"/>
      <c r="AB4407" s="227"/>
      <c r="AC4407" s="227"/>
    </row>
    <row r="4408" spans="2:29">
      <c r="B4408" s="66" t="e">
        <f>LEFT(VLOOKUP(K4408,'TCon08 al 2019-02-26'!$A$1:$H$68,6,0),6)</f>
        <v>#N/A</v>
      </c>
      <c r="C4408" s="66" t="e">
        <f t="shared" si="301"/>
        <v>#N/A</v>
      </c>
      <c r="D4408" s="66" t="e">
        <f>VLOOKUP(K4408,'TCon08 al 2019-02-26'!$A$1:$H$68,8,0)</f>
        <v>#N/A</v>
      </c>
      <c r="E4408" s="221">
        <f t="shared" si="302"/>
        <v>1900</v>
      </c>
      <c r="F4408" s="66">
        <f t="shared" si="299"/>
        <v>0</v>
      </c>
      <c r="G4408" s="10" t="str">
        <f t="shared" si="300"/>
        <v>19000</v>
      </c>
      <c r="H4408" s="227"/>
      <c r="I4408" s="227"/>
      <c r="J4408" s="228"/>
      <c r="K4408" s="227"/>
      <c r="L4408" s="227"/>
      <c r="M4408" s="227"/>
      <c r="N4408" s="581"/>
      <c r="O4408" s="227"/>
      <c r="P4408" s="581"/>
      <c r="Q4408" s="227"/>
      <c r="R4408" s="227"/>
      <c r="S4408" s="227"/>
      <c r="T4408" s="227"/>
      <c r="U4408" s="227"/>
      <c r="V4408" s="227"/>
      <c r="W4408" s="227"/>
      <c r="X4408" s="227"/>
      <c r="Y4408" s="227"/>
      <c r="Z4408" s="227"/>
      <c r="AA4408" s="227"/>
      <c r="AB4408" s="227"/>
      <c r="AC4408" s="227"/>
    </row>
    <row r="4409" spans="2:29">
      <c r="B4409" s="66" t="e">
        <f>LEFT(VLOOKUP(K4409,'TCon08 al 2019-02-26'!$A$1:$H$68,6,0),6)</f>
        <v>#N/A</v>
      </c>
      <c r="C4409" s="66" t="e">
        <f t="shared" si="301"/>
        <v>#N/A</v>
      </c>
      <c r="D4409" s="66" t="e">
        <f>VLOOKUP(K4409,'TCon08 al 2019-02-26'!$A$1:$H$68,8,0)</f>
        <v>#N/A</v>
      </c>
      <c r="E4409" s="221">
        <f t="shared" si="302"/>
        <v>1900</v>
      </c>
      <c r="F4409" s="66">
        <f t="shared" si="299"/>
        <v>0</v>
      </c>
      <c r="G4409" s="10" t="str">
        <f t="shared" si="300"/>
        <v>19000</v>
      </c>
      <c r="H4409" s="227"/>
      <c r="I4409" s="227"/>
      <c r="J4409" s="228"/>
      <c r="K4409" s="227"/>
      <c r="L4409" s="227"/>
      <c r="M4409" s="227"/>
      <c r="N4409" s="581"/>
      <c r="O4409" s="227"/>
      <c r="P4409" s="581"/>
      <c r="Q4409" s="227"/>
      <c r="R4409" s="227"/>
      <c r="S4409" s="227"/>
      <c r="T4409" s="227"/>
      <c r="U4409" s="227"/>
      <c r="V4409" s="227"/>
      <c r="W4409" s="227"/>
      <c r="X4409" s="227"/>
      <c r="Y4409" s="227"/>
      <c r="Z4409" s="227"/>
      <c r="AA4409" s="227"/>
      <c r="AB4409" s="227"/>
      <c r="AC4409" s="227"/>
    </row>
    <row r="4410" spans="2:29">
      <c r="B4410" s="66" t="e">
        <f>LEFT(VLOOKUP(K4410,'TCon08 al 2019-02-26'!$A$1:$H$68,6,0),6)</f>
        <v>#N/A</v>
      </c>
      <c r="C4410" s="66" t="e">
        <f t="shared" si="301"/>
        <v>#N/A</v>
      </c>
      <c r="D4410" s="66" t="e">
        <f>VLOOKUP(K4410,'TCon08 al 2019-02-26'!$A$1:$H$68,8,0)</f>
        <v>#N/A</v>
      </c>
      <c r="E4410" s="221">
        <f t="shared" si="302"/>
        <v>1900</v>
      </c>
      <c r="F4410" s="66">
        <f t="shared" si="299"/>
        <v>0</v>
      </c>
      <c r="G4410" s="10" t="str">
        <f t="shared" si="300"/>
        <v>19000</v>
      </c>
      <c r="H4410" s="227"/>
      <c r="I4410" s="227"/>
      <c r="J4410" s="228"/>
      <c r="K4410" s="227"/>
      <c r="L4410" s="227"/>
      <c r="M4410" s="227"/>
      <c r="N4410" s="581"/>
      <c r="O4410" s="227"/>
      <c r="P4410" s="581"/>
      <c r="Q4410" s="227"/>
      <c r="R4410" s="227"/>
      <c r="S4410" s="227"/>
      <c r="T4410" s="227"/>
      <c r="U4410" s="227"/>
      <c r="V4410" s="227"/>
      <c r="W4410" s="227"/>
      <c r="X4410" s="227"/>
      <c r="Y4410" s="227"/>
      <c r="Z4410" s="227"/>
      <c r="AA4410" s="227"/>
      <c r="AB4410" s="227"/>
      <c r="AC4410" s="227"/>
    </row>
    <row r="4411" spans="2:29">
      <c r="B4411" s="66" t="e">
        <f>LEFT(VLOOKUP(K4411,'TCon08 al 2019-02-26'!$A$1:$H$68,6,0),6)</f>
        <v>#N/A</v>
      </c>
      <c r="C4411" s="66" t="e">
        <f t="shared" si="301"/>
        <v>#N/A</v>
      </c>
      <c r="D4411" s="66" t="e">
        <f>VLOOKUP(K4411,'TCon08 al 2019-02-26'!$A$1:$H$68,8,0)</f>
        <v>#N/A</v>
      </c>
      <c r="E4411" s="221">
        <f t="shared" si="302"/>
        <v>1900</v>
      </c>
      <c r="F4411" s="66">
        <f t="shared" si="299"/>
        <v>0</v>
      </c>
      <c r="G4411" s="10" t="str">
        <f t="shared" si="300"/>
        <v>19000</v>
      </c>
      <c r="H4411" s="227"/>
      <c r="I4411" s="227"/>
      <c r="J4411" s="228"/>
      <c r="K4411" s="227"/>
      <c r="L4411" s="227"/>
      <c r="M4411" s="227"/>
      <c r="N4411" s="581"/>
      <c r="O4411" s="227"/>
      <c r="P4411" s="581"/>
      <c r="Q4411" s="227"/>
      <c r="R4411" s="227"/>
      <c r="S4411" s="227"/>
      <c r="T4411" s="227"/>
      <c r="U4411" s="227"/>
      <c r="V4411" s="227"/>
      <c r="W4411" s="227"/>
      <c r="X4411" s="227"/>
      <c r="Y4411" s="227"/>
      <c r="Z4411" s="227"/>
      <c r="AA4411" s="227"/>
      <c r="AB4411" s="227"/>
      <c r="AC4411" s="227"/>
    </row>
    <row r="4412" spans="2:29">
      <c r="B4412" s="66" t="e">
        <f>LEFT(VLOOKUP(K4412,'TCon08 al 2019-02-26'!$A$1:$H$68,6,0),6)</f>
        <v>#N/A</v>
      </c>
      <c r="C4412" s="66" t="e">
        <f t="shared" si="301"/>
        <v>#N/A</v>
      </c>
      <c r="D4412" s="66" t="e">
        <f>VLOOKUP(K4412,'TCon08 al 2019-02-26'!$A$1:$H$68,8,0)</f>
        <v>#N/A</v>
      </c>
      <c r="E4412" s="221">
        <f t="shared" si="302"/>
        <v>1900</v>
      </c>
      <c r="F4412" s="66">
        <f t="shared" si="299"/>
        <v>0</v>
      </c>
      <c r="G4412" s="10" t="str">
        <f t="shared" si="300"/>
        <v>19000</v>
      </c>
      <c r="H4412" s="227"/>
      <c r="I4412" s="227"/>
      <c r="J4412" s="228"/>
      <c r="K4412" s="227"/>
      <c r="L4412" s="227"/>
      <c r="M4412" s="227"/>
      <c r="N4412" s="581"/>
      <c r="O4412" s="227"/>
      <c r="P4412" s="581"/>
      <c r="Q4412" s="227"/>
      <c r="R4412" s="227"/>
      <c r="S4412" s="227"/>
      <c r="T4412" s="227"/>
      <c r="U4412" s="227"/>
      <c r="V4412" s="227"/>
      <c r="W4412" s="227"/>
      <c r="X4412" s="227"/>
      <c r="Y4412" s="227"/>
      <c r="Z4412" s="227"/>
      <c r="AA4412" s="227"/>
      <c r="AB4412" s="227"/>
      <c r="AC4412" s="227"/>
    </row>
    <row r="4413" spans="2:29">
      <c r="B4413" s="66" t="e">
        <f>LEFT(VLOOKUP(K4413,'TCon08 al 2019-02-26'!$A$1:$H$68,6,0),6)</f>
        <v>#N/A</v>
      </c>
      <c r="C4413" s="66" t="e">
        <f t="shared" si="301"/>
        <v>#N/A</v>
      </c>
      <c r="D4413" s="66" t="e">
        <f>VLOOKUP(K4413,'TCon08 al 2019-02-26'!$A$1:$H$68,8,0)</f>
        <v>#N/A</v>
      </c>
      <c r="E4413" s="221">
        <f t="shared" si="302"/>
        <v>1900</v>
      </c>
      <c r="F4413" s="66">
        <f t="shared" si="299"/>
        <v>0</v>
      </c>
      <c r="G4413" s="10" t="str">
        <f t="shared" si="300"/>
        <v>19000</v>
      </c>
      <c r="H4413" s="227"/>
      <c r="I4413" s="227"/>
      <c r="J4413" s="228"/>
      <c r="K4413" s="227"/>
      <c r="L4413" s="227"/>
      <c r="M4413" s="227"/>
      <c r="N4413" s="581"/>
      <c r="O4413" s="227"/>
      <c r="P4413" s="581"/>
      <c r="Q4413" s="227"/>
      <c r="R4413" s="227"/>
      <c r="S4413" s="227"/>
      <c r="T4413" s="227"/>
      <c r="U4413" s="227"/>
      <c r="V4413" s="227"/>
      <c r="W4413" s="227"/>
      <c r="X4413" s="227"/>
      <c r="Y4413" s="227"/>
      <c r="Z4413" s="227"/>
      <c r="AA4413" s="227"/>
      <c r="AB4413" s="227"/>
      <c r="AC4413" s="227"/>
    </row>
    <row r="4414" spans="2:29">
      <c r="B4414" s="66" t="e">
        <f>LEFT(VLOOKUP(K4414,'TCon08 al 2019-02-26'!$A$1:$H$68,6,0),6)</f>
        <v>#N/A</v>
      </c>
      <c r="C4414" s="66" t="e">
        <f t="shared" si="301"/>
        <v>#N/A</v>
      </c>
      <c r="D4414" s="66" t="e">
        <f>VLOOKUP(K4414,'TCon08 al 2019-02-26'!$A$1:$H$68,8,0)</f>
        <v>#N/A</v>
      </c>
      <c r="E4414" s="221">
        <f t="shared" si="302"/>
        <v>1900</v>
      </c>
      <c r="F4414" s="66">
        <f t="shared" si="299"/>
        <v>0</v>
      </c>
      <c r="G4414" s="10" t="str">
        <f t="shared" si="300"/>
        <v>19000</v>
      </c>
      <c r="H4414" s="227"/>
      <c r="I4414" s="227"/>
      <c r="J4414" s="228"/>
      <c r="K4414" s="227"/>
      <c r="L4414" s="227"/>
      <c r="M4414" s="227"/>
      <c r="N4414" s="581"/>
      <c r="O4414" s="227"/>
      <c r="P4414" s="581"/>
      <c r="Q4414" s="227"/>
      <c r="R4414" s="227"/>
      <c r="S4414" s="227"/>
      <c r="T4414" s="227"/>
      <c r="U4414" s="227"/>
      <c r="V4414" s="227"/>
      <c r="W4414" s="227"/>
      <c r="X4414" s="227"/>
      <c r="Y4414" s="227"/>
      <c r="Z4414" s="227"/>
      <c r="AA4414" s="227"/>
      <c r="AB4414" s="227"/>
      <c r="AC4414" s="227"/>
    </row>
    <row r="4415" spans="2:29">
      <c r="B4415" s="66" t="e">
        <f>LEFT(VLOOKUP(K4415,'TCon08 al 2019-02-26'!$A$1:$H$68,6,0),6)</f>
        <v>#N/A</v>
      </c>
      <c r="C4415" s="66" t="e">
        <f t="shared" si="301"/>
        <v>#N/A</v>
      </c>
      <c r="D4415" s="66" t="e">
        <f>VLOOKUP(K4415,'TCon08 al 2019-02-26'!$A$1:$H$68,8,0)</f>
        <v>#N/A</v>
      </c>
      <c r="E4415" s="221">
        <f t="shared" si="302"/>
        <v>1900</v>
      </c>
      <c r="F4415" s="66">
        <f t="shared" si="299"/>
        <v>0</v>
      </c>
      <c r="G4415" s="10" t="str">
        <f t="shared" si="300"/>
        <v>19000</v>
      </c>
      <c r="H4415" s="227"/>
      <c r="I4415" s="227"/>
      <c r="J4415" s="228"/>
      <c r="K4415" s="227"/>
      <c r="L4415" s="227"/>
      <c r="M4415" s="227"/>
      <c r="N4415" s="581"/>
      <c r="O4415" s="227"/>
      <c r="P4415" s="581"/>
      <c r="Q4415" s="227"/>
      <c r="R4415" s="227"/>
      <c r="S4415" s="227"/>
      <c r="T4415" s="227"/>
      <c r="U4415" s="227"/>
      <c r="V4415" s="227"/>
      <c r="W4415" s="227"/>
      <c r="X4415" s="227"/>
      <c r="Y4415" s="227"/>
      <c r="Z4415" s="227"/>
      <c r="AA4415" s="227"/>
      <c r="AB4415" s="227"/>
      <c r="AC4415" s="227"/>
    </row>
    <row r="4416" spans="2:29">
      <c r="B4416" s="66" t="e">
        <f>LEFT(VLOOKUP(K4416,'TCon08 al 2019-02-26'!$A$1:$H$68,6,0),6)</f>
        <v>#N/A</v>
      </c>
      <c r="C4416" s="66" t="e">
        <f t="shared" si="301"/>
        <v>#N/A</v>
      </c>
      <c r="D4416" s="66" t="e">
        <f>VLOOKUP(K4416,'TCon08 al 2019-02-26'!$A$1:$H$68,8,0)</f>
        <v>#N/A</v>
      </c>
      <c r="E4416" s="221">
        <f t="shared" si="302"/>
        <v>1900</v>
      </c>
      <c r="F4416" s="66">
        <f t="shared" si="299"/>
        <v>0</v>
      </c>
      <c r="G4416" s="10" t="str">
        <f t="shared" si="300"/>
        <v>19000</v>
      </c>
      <c r="H4416" s="227"/>
      <c r="I4416" s="227"/>
      <c r="J4416" s="228"/>
      <c r="K4416" s="227"/>
      <c r="L4416" s="227"/>
      <c r="M4416" s="227"/>
      <c r="N4416" s="581"/>
      <c r="O4416" s="227"/>
      <c r="P4416" s="581"/>
      <c r="Q4416" s="227"/>
      <c r="R4416" s="227"/>
      <c r="S4416" s="227"/>
      <c r="T4416" s="227"/>
      <c r="U4416" s="227"/>
      <c r="V4416" s="227"/>
      <c r="W4416" s="227"/>
      <c r="X4416" s="227"/>
      <c r="Y4416" s="227"/>
      <c r="Z4416" s="227"/>
      <c r="AA4416" s="227"/>
      <c r="AB4416" s="227"/>
      <c r="AC4416" s="227"/>
    </row>
    <row r="4417" spans="2:29">
      <c r="B4417" s="66" t="e">
        <f>LEFT(VLOOKUP(K4417,'TCon08 al 2019-02-26'!$A$1:$H$68,6,0),6)</f>
        <v>#N/A</v>
      </c>
      <c r="C4417" s="66" t="e">
        <f t="shared" si="301"/>
        <v>#N/A</v>
      </c>
      <c r="D4417" s="66" t="e">
        <f>VLOOKUP(K4417,'TCon08 al 2019-02-26'!$A$1:$H$68,8,0)</f>
        <v>#N/A</v>
      </c>
      <c r="E4417" s="221">
        <f t="shared" si="302"/>
        <v>1900</v>
      </c>
      <c r="F4417" s="66">
        <f t="shared" si="299"/>
        <v>0</v>
      </c>
      <c r="G4417" s="10" t="str">
        <f t="shared" si="300"/>
        <v>19000</v>
      </c>
      <c r="H4417" s="227"/>
      <c r="I4417" s="227"/>
      <c r="J4417" s="228"/>
      <c r="K4417" s="227"/>
      <c r="L4417" s="227"/>
      <c r="M4417" s="227"/>
      <c r="N4417" s="581"/>
      <c r="O4417" s="227"/>
      <c r="P4417" s="581"/>
      <c r="Q4417" s="227"/>
      <c r="R4417" s="227"/>
      <c r="S4417" s="227"/>
      <c r="T4417" s="227"/>
      <c r="U4417" s="227"/>
      <c r="V4417" s="227"/>
      <c r="W4417" s="227"/>
      <c r="X4417" s="227"/>
      <c r="Y4417" s="227"/>
      <c r="Z4417" s="227"/>
      <c r="AA4417" s="227"/>
      <c r="AB4417" s="227"/>
      <c r="AC4417" s="227"/>
    </row>
    <row r="4418" spans="2:29">
      <c r="B4418" s="66" t="e">
        <f>LEFT(VLOOKUP(K4418,'TCon08 al 2019-02-26'!$A$1:$H$68,6,0),6)</f>
        <v>#N/A</v>
      </c>
      <c r="C4418" s="66" t="e">
        <f t="shared" si="301"/>
        <v>#N/A</v>
      </c>
      <c r="D4418" s="66" t="e">
        <f>VLOOKUP(K4418,'TCon08 al 2019-02-26'!$A$1:$H$68,8,0)</f>
        <v>#N/A</v>
      </c>
      <c r="E4418" s="221">
        <f t="shared" si="302"/>
        <v>1900</v>
      </c>
      <c r="F4418" s="66">
        <f t="shared" si="299"/>
        <v>0</v>
      </c>
      <c r="G4418" s="10" t="str">
        <f t="shared" si="300"/>
        <v>19000</v>
      </c>
      <c r="H4418" s="227"/>
      <c r="I4418" s="227"/>
      <c r="J4418" s="228"/>
      <c r="K4418" s="227"/>
      <c r="L4418" s="227"/>
      <c r="M4418" s="227"/>
      <c r="N4418" s="581"/>
      <c r="O4418" s="227"/>
      <c r="P4418" s="581"/>
      <c r="Q4418" s="227"/>
      <c r="R4418" s="227"/>
      <c r="S4418" s="227"/>
      <c r="T4418" s="227"/>
      <c r="U4418" s="227"/>
      <c r="V4418" s="227"/>
      <c r="W4418" s="227"/>
      <c r="X4418" s="227"/>
      <c r="Y4418" s="227"/>
      <c r="Z4418" s="227"/>
      <c r="AA4418" s="227"/>
      <c r="AB4418" s="227"/>
      <c r="AC4418" s="227"/>
    </row>
    <row r="4419" spans="2:29">
      <c r="B4419" s="66" t="e">
        <f>LEFT(VLOOKUP(K4419,'TCon08 al 2019-02-26'!$A$1:$H$68,6,0),6)</f>
        <v>#N/A</v>
      </c>
      <c r="C4419" s="66" t="e">
        <f t="shared" si="301"/>
        <v>#N/A</v>
      </c>
      <c r="D4419" s="66" t="e">
        <f>VLOOKUP(K4419,'TCon08 al 2019-02-26'!$A$1:$H$68,8,0)</f>
        <v>#N/A</v>
      </c>
      <c r="E4419" s="221">
        <f t="shared" si="302"/>
        <v>1900</v>
      </c>
      <c r="F4419" s="66">
        <f t="shared" si="299"/>
        <v>0</v>
      </c>
      <c r="G4419" s="10" t="str">
        <f t="shared" si="300"/>
        <v>19000</v>
      </c>
      <c r="H4419" s="227"/>
      <c r="I4419" s="227"/>
      <c r="J4419" s="228"/>
      <c r="K4419" s="227"/>
      <c r="L4419" s="227"/>
      <c r="M4419" s="227"/>
      <c r="N4419" s="581"/>
      <c r="O4419" s="227"/>
      <c r="P4419" s="581"/>
      <c r="Q4419" s="227"/>
      <c r="R4419" s="227"/>
      <c r="S4419" s="227"/>
      <c r="T4419" s="227"/>
      <c r="U4419" s="227"/>
      <c r="V4419" s="227"/>
      <c r="W4419" s="227"/>
      <c r="X4419" s="227"/>
      <c r="Y4419" s="227"/>
      <c r="Z4419" s="227"/>
      <c r="AA4419" s="227"/>
      <c r="AB4419" s="227"/>
      <c r="AC4419" s="227"/>
    </row>
    <row r="4420" spans="2:29">
      <c r="B4420" s="66" t="e">
        <f>LEFT(VLOOKUP(K4420,'TCon08 al 2019-02-26'!$A$1:$H$68,6,0),6)</f>
        <v>#N/A</v>
      </c>
      <c r="C4420" s="66" t="e">
        <f t="shared" si="301"/>
        <v>#N/A</v>
      </c>
      <c r="D4420" s="66" t="e">
        <f>VLOOKUP(K4420,'TCon08 al 2019-02-26'!$A$1:$H$68,8,0)</f>
        <v>#N/A</v>
      </c>
      <c r="E4420" s="221">
        <f t="shared" si="302"/>
        <v>1900</v>
      </c>
      <c r="F4420" s="66">
        <f t="shared" si="299"/>
        <v>0</v>
      </c>
      <c r="G4420" s="10" t="str">
        <f t="shared" si="300"/>
        <v>19000</v>
      </c>
      <c r="H4420" s="227"/>
      <c r="I4420" s="227"/>
      <c r="J4420" s="228"/>
      <c r="K4420" s="227"/>
      <c r="L4420" s="227"/>
      <c r="M4420" s="227"/>
      <c r="N4420" s="581"/>
      <c r="O4420" s="227"/>
      <c r="P4420" s="581"/>
      <c r="Q4420" s="227"/>
      <c r="R4420" s="227"/>
      <c r="S4420" s="227"/>
      <c r="T4420" s="227"/>
      <c r="U4420" s="227"/>
      <c r="V4420" s="227"/>
      <c r="W4420" s="227"/>
      <c r="X4420" s="227"/>
      <c r="Y4420" s="227"/>
      <c r="Z4420" s="227"/>
      <c r="AA4420" s="227"/>
      <c r="AB4420" s="227"/>
      <c r="AC4420" s="227"/>
    </row>
    <row r="4421" spans="2:29">
      <c r="B4421" s="66" t="e">
        <f>LEFT(VLOOKUP(K4421,'TCon08 al 2019-02-26'!$A$1:$H$68,6,0),6)</f>
        <v>#N/A</v>
      </c>
      <c r="C4421" s="66" t="e">
        <f t="shared" si="301"/>
        <v>#N/A</v>
      </c>
      <c r="D4421" s="66" t="e">
        <f>VLOOKUP(K4421,'TCon08 al 2019-02-26'!$A$1:$H$68,8,0)</f>
        <v>#N/A</v>
      </c>
      <c r="E4421" s="221">
        <f t="shared" si="302"/>
        <v>1900</v>
      </c>
      <c r="F4421" s="66">
        <f t="shared" ref="F4421:F4484" si="303">+IF(J4421=0,0,MONTH(J4421))</f>
        <v>0</v>
      </c>
      <c r="G4421" s="10" t="str">
        <f t="shared" si="300"/>
        <v>19000</v>
      </c>
      <c r="H4421" s="227"/>
      <c r="I4421" s="227"/>
      <c r="J4421" s="228"/>
      <c r="K4421" s="227"/>
      <c r="L4421" s="227"/>
      <c r="M4421" s="227"/>
      <c r="N4421" s="581"/>
      <c r="O4421" s="227"/>
      <c r="P4421" s="581"/>
      <c r="Q4421" s="227"/>
      <c r="R4421" s="227"/>
      <c r="S4421" s="227"/>
      <c r="T4421" s="227"/>
      <c r="U4421" s="227"/>
      <c r="V4421" s="227"/>
      <c r="W4421" s="227"/>
      <c r="X4421" s="227"/>
      <c r="Y4421" s="227"/>
      <c r="Z4421" s="227"/>
      <c r="AA4421" s="227"/>
      <c r="AB4421" s="227"/>
      <c r="AC4421" s="227"/>
    </row>
    <row r="4422" spans="2:29">
      <c r="B4422" s="66" t="e">
        <f>LEFT(VLOOKUP(K4422,'TCon08 al 2019-02-26'!$A$1:$H$68,6,0),6)</f>
        <v>#N/A</v>
      </c>
      <c r="C4422" s="66" t="e">
        <f t="shared" si="301"/>
        <v>#N/A</v>
      </c>
      <c r="D4422" s="66" t="e">
        <f>VLOOKUP(K4422,'TCon08 al 2019-02-26'!$A$1:$H$68,8,0)</f>
        <v>#N/A</v>
      </c>
      <c r="E4422" s="221">
        <f t="shared" si="302"/>
        <v>1900</v>
      </c>
      <c r="F4422" s="66">
        <f t="shared" si="303"/>
        <v>0</v>
      </c>
      <c r="G4422" s="10" t="str">
        <f t="shared" ref="G4422:G4485" si="304">+E4422&amp;F4422</f>
        <v>19000</v>
      </c>
      <c r="H4422" s="227"/>
      <c r="I4422" s="227"/>
      <c r="J4422" s="228"/>
      <c r="K4422" s="227"/>
      <c r="L4422" s="227"/>
      <c r="M4422" s="227"/>
      <c r="N4422" s="581"/>
      <c r="O4422" s="227"/>
      <c r="P4422" s="581"/>
      <c r="Q4422" s="227"/>
      <c r="R4422" s="227"/>
      <c r="S4422" s="227"/>
      <c r="T4422" s="227"/>
      <c r="U4422" s="227"/>
      <c r="V4422" s="227"/>
      <c r="W4422" s="227"/>
      <c r="X4422" s="227"/>
      <c r="Y4422" s="227"/>
      <c r="Z4422" s="227"/>
      <c r="AA4422" s="227"/>
      <c r="AB4422" s="227"/>
      <c r="AC4422" s="227"/>
    </row>
    <row r="4423" spans="2:29">
      <c r="B4423" s="66" t="e">
        <f>LEFT(VLOOKUP(K4423,'TCon08 al 2019-02-26'!$A$1:$H$68,6,0),6)</f>
        <v>#N/A</v>
      </c>
      <c r="C4423" s="66" t="e">
        <f t="shared" si="301"/>
        <v>#N/A</v>
      </c>
      <c r="D4423" s="66" t="e">
        <f>VLOOKUP(K4423,'TCon08 al 2019-02-26'!$A$1:$H$68,8,0)</f>
        <v>#N/A</v>
      </c>
      <c r="E4423" s="221">
        <f t="shared" si="302"/>
        <v>1900</v>
      </c>
      <c r="F4423" s="66">
        <f t="shared" si="303"/>
        <v>0</v>
      </c>
      <c r="G4423" s="10" t="str">
        <f t="shared" si="304"/>
        <v>19000</v>
      </c>
      <c r="H4423" s="227"/>
      <c r="I4423" s="227"/>
      <c r="J4423" s="228"/>
      <c r="K4423" s="227"/>
      <c r="L4423" s="227"/>
      <c r="M4423" s="227"/>
      <c r="N4423" s="581"/>
      <c r="O4423" s="227"/>
      <c r="P4423" s="581"/>
      <c r="Q4423" s="227"/>
      <c r="R4423" s="227"/>
      <c r="S4423" s="227"/>
      <c r="T4423" s="227"/>
      <c r="U4423" s="227"/>
      <c r="V4423" s="227"/>
      <c r="W4423" s="227"/>
      <c r="X4423" s="227"/>
      <c r="Y4423" s="227"/>
      <c r="Z4423" s="227"/>
      <c r="AA4423" s="227"/>
      <c r="AB4423" s="227"/>
      <c r="AC4423" s="227"/>
    </row>
    <row r="4424" spans="2:29">
      <c r="B4424" s="66" t="e">
        <f>LEFT(VLOOKUP(K4424,'TCon08 al 2019-02-26'!$A$1:$H$68,6,0),6)</f>
        <v>#N/A</v>
      </c>
      <c r="C4424" s="66" t="e">
        <f t="shared" si="301"/>
        <v>#N/A</v>
      </c>
      <c r="D4424" s="66" t="e">
        <f>VLOOKUP(K4424,'TCon08 al 2019-02-26'!$A$1:$H$68,8,0)</f>
        <v>#N/A</v>
      </c>
      <c r="E4424" s="221">
        <f t="shared" si="302"/>
        <v>1900</v>
      </c>
      <c r="F4424" s="66">
        <f t="shared" si="303"/>
        <v>0</v>
      </c>
      <c r="G4424" s="10" t="str">
        <f t="shared" si="304"/>
        <v>19000</v>
      </c>
      <c r="H4424" s="227"/>
      <c r="I4424" s="227"/>
      <c r="J4424" s="228"/>
      <c r="K4424" s="227"/>
      <c r="L4424" s="227"/>
      <c r="M4424" s="227"/>
      <c r="N4424" s="581"/>
      <c r="O4424" s="227"/>
      <c r="P4424" s="581"/>
      <c r="Q4424" s="227"/>
      <c r="R4424" s="227"/>
      <c r="S4424" s="227"/>
      <c r="T4424" s="227"/>
      <c r="U4424" s="227"/>
      <c r="V4424" s="227"/>
      <c r="W4424" s="227"/>
      <c r="X4424" s="227"/>
      <c r="Y4424" s="227"/>
      <c r="Z4424" s="227"/>
      <c r="AA4424" s="227"/>
      <c r="AB4424" s="227"/>
      <c r="AC4424" s="227"/>
    </row>
    <row r="4425" spans="2:29">
      <c r="B4425" s="66" t="e">
        <f>LEFT(VLOOKUP(K4425,'TCon08 al 2019-02-26'!$A$1:$H$68,6,0),6)</f>
        <v>#N/A</v>
      </c>
      <c r="C4425" s="66" t="e">
        <f t="shared" si="301"/>
        <v>#N/A</v>
      </c>
      <c r="D4425" s="66" t="e">
        <f>VLOOKUP(K4425,'TCon08 al 2019-02-26'!$A$1:$H$68,8,0)</f>
        <v>#N/A</v>
      </c>
      <c r="E4425" s="221">
        <f t="shared" si="302"/>
        <v>1900</v>
      </c>
      <c r="F4425" s="66">
        <f t="shared" si="303"/>
        <v>0</v>
      </c>
      <c r="G4425" s="10" t="str">
        <f t="shared" si="304"/>
        <v>19000</v>
      </c>
      <c r="H4425" s="227"/>
      <c r="I4425" s="227"/>
      <c r="J4425" s="228"/>
      <c r="K4425" s="227"/>
      <c r="L4425" s="227"/>
      <c r="M4425" s="227"/>
      <c r="N4425" s="581"/>
      <c r="O4425" s="227"/>
      <c r="P4425" s="581"/>
      <c r="Q4425" s="227"/>
      <c r="R4425" s="227"/>
      <c r="S4425" s="227"/>
      <c r="T4425" s="227"/>
      <c r="U4425" s="227"/>
      <c r="V4425" s="227"/>
      <c r="W4425" s="227"/>
      <c r="X4425" s="227"/>
      <c r="Y4425" s="227"/>
      <c r="Z4425" s="227"/>
      <c r="AA4425" s="227"/>
      <c r="AB4425" s="227"/>
      <c r="AC4425" s="227"/>
    </row>
    <row r="4426" spans="2:29">
      <c r="B4426" s="66" t="e">
        <f>LEFT(VLOOKUP(K4426,'TCon08 al 2019-02-26'!$A$1:$H$68,6,0),6)</f>
        <v>#N/A</v>
      </c>
      <c r="C4426" s="66" t="e">
        <f t="shared" si="301"/>
        <v>#N/A</v>
      </c>
      <c r="D4426" s="66" t="e">
        <f>VLOOKUP(K4426,'TCon08 al 2019-02-26'!$A$1:$H$68,8,0)</f>
        <v>#N/A</v>
      </c>
      <c r="E4426" s="221">
        <f t="shared" si="302"/>
        <v>1900</v>
      </c>
      <c r="F4426" s="66">
        <f t="shared" si="303"/>
        <v>0</v>
      </c>
      <c r="G4426" s="10" t="str">
        <f t="shared" si="304"/>
        <v>19000</v>
      </c>
      <c r="H4426" s="227"/>
      <c r="I4426" s="227"/>
      <c r="J4426" s="228"/>
      <c r="K4426" s="227"/>
      <c r="L4426" s="227"/>
      <c r="M4426" s="227"/>
      <c r="N4426" s="581"/>
      <c r="O4426" s="227"/>
      <c r="P4426" s="581"/>
      <c r="Q4426" s="227"/>
      <c r="R4426" s="227"/>
      <c r="S4426" s="227"/>
      <c r="T4426" s="227"/>
      <c r="U4426" s="227"/>
      <c r="V4426" s="227"/>
      <c r="W4426" s="227"/>
      <c r="X4426" s="227"/>
      <c r="Y4426" s="227"/>
      <c r="Z4426" s="227"/>
      <c r="AA4426" s="227"/>
      <c r="AB4426" s="227"/>
      <c r="AC4426" s="227"/>
    </row>
    <row r="4427" spans="2:29">
      <c r="B4427" s="66" t="e">
        <f>LEFT(VLOOKUP(K4427,'TCon08 al 2019-02-26'!$A$1:$H$68,6,0),6)</f>
        <v>#N/A</v>
      </c>
      <c r="C4427" s="66" t="e">
        <f t="shared" si="301"/>
        <v>#N/A</v>
      </c>
      <c r="D4427" s="66" t="e">
        <f>VLOOKUP(K4427,'TCon08 al 2019-02-26'!$A$1:$H$68,8,0)</f>
        <v>#N/A</v>
      </c>
      <c r="E4427" s="221">
        <f t="shared" si="302"/>
        <v>1900</v>
      </c>
      <c r="F4427" s="66">
        <f t="shared" si="303"/>
        <v>0</v>
      </c>
      <c r="G4427" s="10" t="str">
        <f t="shared" si="304"/>
        <v>19000</v>
      </c>
      <c r="H4427" s="227"/>
      <c r="I4427" s="227"/>
      <c r="J4427" s="228"/>
      <c r="K4427" s="227"/>
      <c r="L4427" s="227"/>
      <c r="M4427" s="227"/>
      <c r="N4427" s="581"/>
      <c r="O4427" s="227"/>
      <c r="P4427" s="581"/>
      <c r="Q4427" s="227"/>
      <c r="R4427" s="227"/>
      <c r="S4427" s="227"/>
      <c r="T4427" s="227"/>
      <c r="U4427" s="227"/>
      <c r="V4427" s="227"/>
      <c r="W4427" s="227"/>
      <c r="X4427" s="227"/>
      <c r="Y4427" s="227"/>
      <c r="Z4427" s="227"/>
      <c r="AA4427" s="227"/>
      <c r="AB4427" s="227"/>
      <c r="AC4427" s="227"/>
    </row>
    <row r="4428" spans="2:29">
      <c r="B4428" s="66" t="e">
        <f>LEFT(VLOOKUP(K4428,'TCon08 al 2019-02-26'!$A$1:$H$68,6,0),6)</f>
        <v>#N/A</v>
      </c>
      <c r="C4428" s="66" t="e">
        <f t="shared" si="301"/>
        <v>#N/A</v>
      </c>
      <c r="D4428" s="66" t="e">
        <f>VLOOKUP(K4428,'TCon08 al 2019-02-26'!$A$1:$H$68,8,0)</f>
        <v>#N/A</v>
      </c>
      <c r="E4428" s="221">
        <f t="shared" si="302"/>
        <v>1900</v>
      </c>
      <c r="F4428" s="66">
        <f t="shared" si="303"/>
        <v>0</v>
      </c>
      <c r="G4428" s="10" t="str">
        <f t="shared" si="304"/>
        <v>19000</v>
      </c>
      <c r="H4428" s="227"/>
      <c r="I4428" s="227"/>
      <c r="J4428" s="228"/>
      <c r="K4428" s="227"/>
      <c r="L4428" s="227"/>
      <c r="M4428" s="227"/>
      <c r="N4428" s="581"/>
      <c r="O4428" s="227"/>
      <c r="P4428" s="581"/>
      <c r="Q4428" s="227"/>
      <c r="R4428" s="227"/>
      <c r="S4428" s="227"/>
      <c r="T4428" s="227"/>
      <c r="U4428" s="227"/>
      <c r="V4428" s="227"/>
      <c r="W4428" s="227"/>
      <c r="X4428" s="227"/>
      <c r="Y4428" s="227"/>
      <c r="Z4428" s="227"/>
      <c r="AA4428" s="227"/>
      <c r="AB4428" s="227"/>
      <c r="AC4428" s="227"/>
    </row>
    <row r="4429" spans="2:29">
      <c r="B4429" s="66" t="e">
        <f>LEFT(VLOOKUP(K4429,'TCon08 al 2019-02-26'!$A$1:$H$68,6,0),6)</f>
        <v>#N/A</v>
      </c>
      <c r="C4429" s="66" t="e">
        <f t="shared" si="301"/>
        <v>#N/A</v>
      </c>
      <c r="D4429" s="66" t="e">
        <f>VLOOKUP(K4429,'TCon08 al 2019-02-26'!$A$1:$H$68,8,0)</f>
        <v>#N/A</v>
      </c>
      <c r="E4429" s="221">
        <f t="shared" si="302"/>
        <v>1900</v>
      </c>
      <c r="F4429" s="66">
        <f t="shared" si="303"/>
        <v>0</v>
      </c>
      <c r="G4429" s="10" t="str">
        <f t="shared" si="304"/>
        <v>19000</v>
      </c>
      <c r="H4429" s="227"/>
      <c r="I4429" s="227"/>
      <c r="J4429" s="228"/>
      <c r="K4429" s="227"/>
      <c r="L4429" s="227"/>
      <c r="M4429" s="227"/>
      <c r="N4429" s="581"/>
      <c r="O4429" s="227"/>
      <c r="P4429" s="581"/>
      <c r="Q4429" s="227"/>
      <c r="R4429" s="227"/>
      <c r="S4429" s="227"/>
      <c r="T4429" s="227"/>
      <c r="U4429" s="227"/>
      <c r="V4429" s="227"/>
      <c r="W4429" s="227"/>
      <c r="X4429" s="227"/>
      <c r="Y4429" s="227"/>
      <c r="Z4429" s="227"/>
      <c r="AA4429" s="227"/>
      <c r="AB4429" s="227"/>
      <c r="AC4429" s="227"/>
    </row>
    <row r="4430" spans="2:29">
      <c r="B4430" s="66" t="e">
        <f>LEFT(VLOOKUP(K4430,'TCon08 al 2019-02-26'!$A$1:$H$68,6,0),6)</f>
        <v>#N/A</v>
      </c>
      <c r="C4430" s="66" t="e">
        <f t="shared" si="301"/>
        <v>#N/A</v>
      </c>
      <c r="D4430" s="66" t="e">
        <f>VLOOKUP(K4430,'TCon08 al 2019-02-26'!$A$1:$H$68,8,0)</f>
        <v>#N/A</v>
      </c>
      <c r="E4430" s="221">
        <f t="shared" si="302"/>
        <v>1900</v>
      </c>
      <c r="F4430" s="66">
        <f t="shared" si="303"/>
        <v>0</v>
      </c>
      <c r="G4430" s="10" t="str">
        <f t="shared" si="304"/>
        <v>19000</v>
      </c>
      <c r="H4430" s="227"/>
      <c r="I4430" s="227"/>
      <c r="J4430" s="228"/>
      <c r="K4430" s="227"/>
      <c r="L4430" s="227"/>
      <c r="M4430" s="227"/>
      <c r="N4430" s="581"/>
      <c r="O4430" s="227"/>
      <c r="P4430" s="581"/>
      <c r="Q4430" s="227"/>
      <c r="R4430" s="227"/>
      <c r="S4430" s="227"/>
      <c r="T4430" s="227"/>
      <c r="U4430" s="227"/>
      <c r="V4430" s="227"/>
      <c r="W4430" s="227"/>
      <c r="X4430" s="227"/>
      <c r="Y4430" s="227"/>
      <c r="Z4430" s="227"/>
      <c r="AA4430" s="227"/>
      <c r="AB4430" s="227"/>
      <c r="AC4430" s="227"/>
    </row>
    <row r="4431" spans="2:29">
      <c r="B4431" s="66" t="e">
        <f>LEFT(VLOOKUP(K4431,'TCon08 al 2019-02-26'!$A$1:$H$68,6,0),6)</f>
        <v>#N/A</v>
      </c>
      <c r="C4431" s="66" t="e">
        <f t="shared" si="301"/>
        <v>#N/A</v>
      </c>
      <c r="D4431" s="66" t="e">
        <f>VLOOKUP(K4431,'TCon08 al 2019-02-26'!$A$1:$H$68,8,0)</f>
        <v>#N/A</v>
      </c>
      <c r="E4431" s="221">
        <f t="shared" si="302"/>
        <v>1900</v>
      </c>
      <c r="F4431" s="66">
        <f t="shared" si="303"/>
        <v>0</v>
      </c>
      <c r="G4431" s="10" t="str">
        <f t="shared" si="304"/>
        <v>19000</v>
      </c>
      <c r="H4431" s="227"/>
      <c r="I4431" s="227"/>
      <c r="J4431" s="228"/>
      <c r="K4431" s="227"/>
      <c r="L4431" s="227"/>
      <c r="M4431" s="227"/>
      <c r="N4431" s="581"/>
      <c r="O4431" s="227"/>
      <c r="P4431" s="581"/>
      <c r="Q4431" s="227"/>
      <c r="R4431" s="227"/>
      <c r="S4431" s="227"/>
      <c r="T4431" s="227"/>
      <c r="U4431" s="227"/>
      <c r="V4431" s="227"/>
      <c r="W4431" s="227"/>
      <c r="X4431" s="227"/>
      <c r="Y4431" s="227"/>
      <c r="Z4431" s="227"/>
      <c r="AA4431" s="227"/>
      <c r="AB4431" s="227"/>
      <c r="AC4431" s="227"/>
    </row>
    <row r="4432" spans="2:29">
      <c r="B4432" s="66" t="e">
        <f>LEFT(VLOOKUP(K4432,'TCon08 al 2019-02-26'!$A$1:$H$68,6,0),6)</f>
        <v>#N/A</v>
      </c>
      <c r="C4432" s="66" t="e">
        <f t="shared" si="301"/>
        <v>#N/A</v>
      </c>
      <c r="D4432" s="66" t="e">
        <f>VLOOKUP(K4432,'TCon08 al 2019-02-26'!$A$1:$H$68,8,0)</f>
        <v>#N/A</v>
      </c>
      <c r="E4432" s="221">
        <f t="shared" si="302"/>
        <v>1900</v>
      </c>
      <c r="F4432" s="66">
        <f t="shared" si="303"/>
        <v>0</v>
      </c>
      <c r="G4432" s="10" t="str">
        <f t="shared" si="304"/>
        <v>19000</v>
      </c>
      <c r="H4432" s="227"/>
      <c r="I4432" s="227"/>
      <c r="J4432" s="228"/>
      <c r="K4432" s="227"/>
      <c r="L4432" s="227"/>
      <c r="M4432" s="227"/>
      <c r="N4432" s="581"/>
      <c r="O4432" s="227"/>
      <c r="P4432" s="581"/>
      <c r="Q4432" s="227"/>
      <c r="R4432" s="227"/>
      <c r="S4432" s="227"/>
      <c r="T4432" s="227"/>
      <c r="U4432" s="227"/>
      <c r="V4432" s="227"/>
      <c r="W4432" s="227"/>
      <c r="X4432" s="227"/>
      <c r="Y4432" s="227"/>
      <c r="Z4432" s="227"/>
      <c r="AA4432" s="227"/>
      <c r="AB4432" s="227"/>
      <c r="AC4432" s="227"/>
    </row>
    <row r="4433" spans="2:29">
      <c r="B4433" s="66" t="e">
        <f>LEFT(VLOOKUP(K4433,'TCon08 al 2019-02-26'!$A$1:$H$68,6,0),6)</f>
        <v>#N/A</v>
      </c>
      <c r="C4433" s="66" t="e">
        <f t="shared" ref="C4433:C4496" si="305">CONCATENATE(MID(B4433,1,1),".",MID(B4433,2,1),".",MID(B4433,3,2),".",MID(B4433,5,2))</f>
        <v>#N/A</v>
      </c>
      <c r="D4433" s="66" t="e">
        <f>VLOOKUP(K4433,'TCon08 al 2019-02-26'!$A$1:$H$68,8,0)</f>
        <v>#N/A</v>
      </c>
      <c r="E4433" s="221">
        <f t="shared" ref="E4433:E4496" si="306">YEAR(J4433)</f>
        <v>1900</v>
      </c>
      <c r="F4433" s="66">
        <f t="shared" si="303"/>
        <v>0</v>
      </c>
      <c r="G4433" s="10" t="str">
        <f t="shared" si="304"/>
        <v>19000</v>
      </c>
      <c r="H4433" s="227"/>
      <c r="I4433" s="227"/>
      <c r="J4433" s="228"/>
      <c r="K4433" s="227"/>
      <c r="L4433" s="227"/>
      <c r="M4433" s="227"/>
      <c r="N4433" s="581"/>
      <c r="O4433" s="227"/>
      <c r="P4433" s="581"/>
      <c r="Q4433" s="227"/>
      <c r="R4433" s="227"/>
      <c r="S4433" s="227"/>
      <c r="T4433" s="227"/>
      <c r="U4433" s="227"/>
      <c r="V4433" s="227"/>
      <c r="W4433" s="227"/>
      <c r="X4433" s="227"/>
      <c r="Y4433" s="227"/>
      <c r="Z4433" s="227"/>
      <c r="AA4433" s="227"/>
      <c r="AB4433" s="227"/>
      <c r="AC4433" s="227"/>
    </row>
    <row r="4434" spans="2:29">
      <c r="B4434" s="66" t="e">
        <f>LEFT(VLOOKUP(K4434,'TCon08 al 2019-02-26'!$A$1:$H$68,6,0),6)</f>
        <v>#N/A</v>
      </c>
      <c r="C4434" s="66" t="e">
        <f t="shared" si="305"/>
        <v>#N/A</v>
      </c>
      <c r="D4434" s="66" t="e">
        <f>VLOOKUP(K4434,'TCon08 al 2019-02-26'!$A$1:$H$68,8,0)</f>
        <v>#N/A</v>
      </c>
      <c r="E4434" s="221">
        <f t="shared" si="306"/>
        <v>1900</v>
      </c>
      <c r="F4434" s="66">
        <f t="shared" si="303"/>
        <v>0</v>
      </c>
      <c r="G4434" s="10" t="str">
        <f t="shared" si="304"/>
        <v>19000</v>
      </c>
      <c r="H4434" s="227"/>
      <c r="I4434" s="227"/>
      <c r="J4434" s="228"/>
      <c r="K4434" s="227"/>
      <c r="L4434" s="227"/>
      <c r="M4434" s="227"/>
      <c r="N4434" s="581"/>
      <c r="O4434" s="227"/>
      <c r="P4434" s="581"/>
      <c r="Q4434" s="227"/>
      <c r="R4434" s="227"/>
      <c r="S4434" s="227"/>
      <c r="T4434" s="227"/>
      <c r="U4434" s="227"/>
      <c r="V4434" s="227"/>
      <c r="W4434" s="227"/>
      <c r="X4434" s="227"/>
      <c r="Y4434" s="227"/>
      <c r="Z4434" s="227"/>
      <c r="AA4434" s="227"/>
      <c r="AB4434" s="227"/>
      <c r="AC4434" s="227"/>
    </row>
    <row r="4435" spans="2:29">
      <c r="B4435" s="66" t="e">
        <f>LEFT(VLOOKUP(K4435,'TCon08 al 2019-02-26'!$A$1:$H$68,6,0),6)</f>
        <v>#N/A</v>
      </c>
      <c r="C4435" s="66" t="e">
        <f t="shared" si="305"/>
        <v>#N/A</v>
      </c>
      <c r="D4435" s="66" t="e">
        <f>VLOOKUP(K4435,'TCon08 al 2019-02-26'!$A$1:$H$68,8,0)</f>
        <v>#N/A</v>
      </c>
      <c r="E4435" s="221">
        <f t="shared" si="306"/>
        <v>1900</v>
      </c>
      <c r="F4435" s="66">
        <f t="shared" si="303"/>
        <v>0</v>
      </c>
      <c r="G4435" s="10" t="str">
        <f t="shared" si="304"/>
        <v>19000</v>
      </c>
      <c r="H4435" s="227"/>
      <c r="I4435" s="227"/>
      <c r="J4435" s="228"/>
      <c r="K4435" s="227"/>
      <c r="L4435" s="227"/>
      <c r="M4435" s="227"/>
      <c r="N4435" s="581"/>
      <c r="O4435" s="227"/>
      <c r="P4435" s="581"/>
      <c r="Q4435" s="227"/>
      <c r="R4435" s="227"/>
      <c r="S4435" s="227"/>
      <c r="T4435" s="227"/>
      <c r="U4435" s="227"/>
      <c r="V4435" s="227"/>
      <c r="W4435" s="227"/>
      <c r="X4435" s="227"/>
      <c r="Y4435" s="227"/>
      <c r="Z4435" s="227"/>
      <c r="AA4435" s="227"/>
      <c r="AB4435" s="227"/>
      <c r="AC4435" s="227"/>
    </row>
    <row r="4436" spans="2:29">
      <c r="B4436" s="66" t="e">
        <f>LEFT(VLOOKUP(K4436,'TCon08 al 2019-02-26'!$A$1:$H$68,6,0),6)</f>
        <v>#N/A</v>
      </c>
      <c r="C4436" s="66" t="e">
        <f t="shared" si="305"/>
        <v>#N/A</v>
      </c>
      <c r="D4436" s="66" t="e">
        <f>VLOOKUP(K4436,'TCon08 al 2019-02-26'!$A$1:$H$68,8,0)</f>
        <v>#N/A</v>
      </c>
      <c r="E4436" s="221">
        <f t="shared" si="306"/>
        <v>1900</v>
      </c>
      <c r="F4436" s="66">
        <f t="shared" si="303"/>
        <v>0</v>
      </c>
      <c r="G4436" s="10" t="str">
        <f t="shared" si="304"/>
        <v>19000</v>
      </c>
      <c r="H4436" s="227"/>
      <c r="I4436" s="227"/>
      <c r="J4436" s="228"/>
      <c r="K4436" s="227"/>
      <c r="L4436" s="227"/>
      <c r="M4436" s="227"/>
      <c r="N4436" s="581"/>
      <c r="O4436" s="227"/>
      <c r="P4436" s="581"/>
      <c r="Q4436" s="227"/>
      <c r="R4436" s="227"/>
      <c r="S4436" s="227"/>
      <c r="T4436" s="227"/>
      <c r="U4436" s="227"/>
      <c r="V4436" s="227"/>
      <c r="W4436" s="227"/>
      <c r="X4436" s="227"/>
      <c r="Y4436" s="227"/>
      <c r="Z4436" s="227"/>
      <c r="AA4436" s="227"/>
      <c r="AB4436" s="227"/>
      <c r="AC4436" s="227"/>
    </row>
    <row r="4437" spans="2:29">
      <c r="B4437" s="66" t="e">
        <f>LEFT(VLOOKUP(K4437,'TCon08 al 2019-02-26'!$A$1:$H$68,6,0),6)</f>
        <v>#N/A</v>
      </c>
      <c r="C4437" s="66" t="e">
        <f t="shared" si="305"/>
        <v>#N/A</v>
      </c>
      <c r="D4437" s="66" t="e">
        <f>VLOOKUP(K4437,'TCon08 al 2019-02-26'!$A$1:$H$68,8,0)</f>
        <v>#N/A</v>
      </c>
      <c r="E4437" s="221">
        <f t="shared" si="306"/>
        <v>1900</v>
      </c>
      <c r="F4437" s="66">
        <f t="shared" si="303"/>
        <v>0</v>
      </c>
      <c r="G4437" s="10" t="str">
        <f t="shared" si="304"/>
        <v>19000</v>
      </c>
      <c r="H4437" s="227"/>
      <c r="I4437" s="227"/>
      <c r="J4437" s="228"/>
      <c r="K4437" s="227"/>
      <c r="L4437" s="227"/>
      <c r="M4437" s="227"/>
      <c r="N4437" s="581"/>
      <c r="O4437" s="227"/>
      <c r="P4437" s="581"/>
      <c r="Q4437" s="227"/>
      <c r="R4437" s="227"/>
      <c r="S4437" s="227"/>
      <c r="T4437" s="227"/>
      <c r="U4437" s="227"/>
      <c r="V4437" s="227"/>
      <c r="W4437" s="227"/>
      <c r="X4437" s="227"/>
      <c r="Y4437" s="227"/>
      <c r="Z4437" s="227"/>
      <c r="AA4437" s="227"/>
      <c r="AB4437" s="227"/>
      <c r="AC4437" s="227"/>
    </row>
    <row r="4438" spans="2:29">
      <c r="B4438" s="66" t="e">
        <f>LEFT(VLOOKUP(K4438,'TCon08 al 2019-02-26'!$A$1:$H$68,6,0),6)</f>
        <v>#N/A</v>
      </c>
      <c r="C4438" s="66" t="e">
        <f t="shared" si="305"/>
        <v>#N/A</v>
      </c>
      <c r="D4438" s="66" t="e">
        <f>VLOOKUP(K4438,'TCon08 al 2019-02-26'!$A$1:$H$68,8,0)</f>
        <v>#N/A</v>
      </c>
      <c r="E4438" s="221">
        <f t="shared" si="306"/>
        <v>1900</v>
      </c>
      <c r="F4438" s="66">
        <f t="shared" si="303"/>
        <v>0</v>
      </c>
      <c r="G4438" s="10" t="str">
        <f t="shared" si="304"/>
        <v>19000</v>
      </c>
      <c r="H4438" s="227"/>
      <c r="I4438" s="227"/>
      <c r="J4438" s="228"/>
      <c r="K4438" s="227"/>
      <c r="L4438" s="227"/>
      <c r="M4438" s="227"/>
      <c r="N4438" s="581"/>
      <c r="O4438" s="227"/>
      <c r="P4438" s="581"/>
      <c r="Q4438" s="227"/>
      <c r="R4438" s="227"/>
      <c r="S4438" s="227"/>
      <c r="T4438" s="227"/>
      <c r="U4438" s="227"/>
      <c r="V4438" s="227"/>
      <c r="W4438" s="227"/>
      <c r="X4438" s="227"/>
      <c r="Y4438" s="227"/>
      <c r="Z4438" s="227"/>
      <c r="AA4438" s="227"/>
      <c r="AB4438" s="227"/>
      <c r="AC4438" s="227"/>
    </row>
    <row r="4439" spans="2:29">
      <c r="B4439" s="66" t="e">
        <f>LEFT(VLOOKUP(K4439,'TCon08 al 2019-02-26'!$A$1:$H$68,6,0),6)</f>
        <v>#N/A</v>
      </c>
      <c r="C4439" s="66" t="e">
        <f t="shared" si="305"/>
        <v>#N/A</v>
      </c>
      <c r="D4439" s="66" t="e">
        <f>VLOOKUP(K4439,'TCon08 al 2019-02-26'!$A$1:$H$68,8,0)</f>
        <v>#N/A</v>
      </c>
      <c r="E4439" s="221">
        <f t="shared" si="306"/>
        <v>1900</v>
      </c>
      <c r="F4439" s="66">
        <f t="shared" si="303"/>
        <v>0</v>
      </c>
      <c r="G4439" s="10" t="str">
        <f t="shared" si="304"/>
        <v>19000</v>
      </c>
      <c r="H4439" s="227"/>
      <c r="I4439" s="227"/>
      <c r="J4439" s="228"/>
      <c r="K4439" s="227"/>
      <c r="L4439" s="227"/>
      <c r="M4439" s="227"/>
      <c r="N4439" s="581"/>
      <c r="O4439" s="227"/>
      <c r="P4439" s="581"/>
      <c r="Q4439" s="227"/>
      <c r="R4439" s="227"/>
      <c r="S4439" s="227"/>
      <c r="T4439" s="227"/>
      <c r="U4439" s="227"/>
      <c r="V4439" s="227"/>
      <c r="W4439" s="227"/>
      <c r="X4439" s="227"/>
      <c r="Y4439" s="227"/>
      <c r="Z4439" s="227"/>
      <c r="AA4439" s="227"/>
      <c r="AB4439" s="227"/>
      <c r="AC4439" s="227"/>
    </row>
    <row r="4440" spans="2:29">
      <c r="B4440" s="66" t="e">
        <f>LEFT(VLOOKUP(K4440,'TCon08 al 2019-02-26'!$A$1:$H$68,6,0),6)</f>
        <v>#N/A</v>
      </c>
      <c r="C4440" s="66" t="e">
        <f t="shared" si="305"/>
        <v>#N/A</v>
      </c>
      <c r="D4440" s="66" t="e">
        <f>VLOOKUP(K4440,'TCon08 al 2019-02-26'!$A$1:$H$68,8,0)</f>
        <v>#N/A</v>
      </c>
      <c r="E4440" s="221">
        <f t="shared" si="306"/>
        <v>1900</v>
      </c>
      <c r="F4440" s="66">
        <f t="shared" si="303"/>
        <v>0</v>
      </c>
      <c r="G4440" s="10" t="str">
        <f t="shared" si="304"/>
        <v>19000</v>
      </c>
      <c r="H4440" s="227"/>
      <c r="I4440" s="227"/>
      <c r="J4440" s="228"/>
      <c r="K4440" s="227"/>
      <c r="L4440" s="227"/>
      <c r="M4440" s="227"/>
      <c r="N4440" s="581"/>
      <c r="O4440" s="227"/>
      <c r="P4440" s="581"/>
      <c r="Q4440" s="227"/>
      <c r="R4440" s="227"/>
      <c r="S4440" s="227"/>
      <c r="T4440" s="227"/>
      <c r="U4440" s="227"/>
      <c r="V4440" s="227"/>
      <c r="W4440" s="227"/>
      <c r="X4440" s="227"/>
      <c r="Y4440" s="227"/>
      <c r="Z4440" s="227"/>
      <c r="AA4440" s="227"/>
      <c r="AB4440" s="227"/>
      <c r="AC4440" s="227"/>
    </row>
    <row r="4441" spans="2:29">
      <c r="B4441" s="66" t="e">
        <f>LEFT(VLOOKUP(K4441,'TCon08 al 2019-02-26'!$A$1:$H$68,6,0),6)</f>
        <v>#N/A</v>
      </c>
      <c r="C4441" s="66" t="e">
        <f t="shared" si="305"/>
        <v>#N/A</v>
      </c>
      <c r="D4441" s="66" t="e">
        <f>VLOOKUP(K4441,'TCon08 al 2019-02-26'!$A$1:$H$68,8,0)</f>
        <v>#N/A</v>
      </c>
      <c r="E4441" s="221">
        <f t="shared" si="306"/>
        <v>1900</v>
      </c>
      <c r="F4441" s="66">
        <f t="shared" si="303"/>
        <v>0</v>
      </c>
      <c r="G4441" s="10" t="str">
        <f t="shared" si="304"/>
        <v>19000</v>
      </c>
      <c r="H4441" s="227"/>
      <c r="I4441" s="227"/>
      <c r="J4441" s="228"/>
      <c r="K4441" s="227"/>
      <c r="L4441" s="227"/>
      <c r="M4441" s="227"/>
      <c r="N4441" s="581"/>
      <c r="O4441" s="227"/>
      <c r="P4441" s="581"/>
      <c r="Q4441" s="227"/>
      <c r="R4441" s="227"/>
      <c r="S4441" s="227"/>
      <c r="T4441" s="227"/>
      <c r="U4441" s="227"/>
      <c r="V4441" s="227"/>
      <c r="W4441" s="227"/>
      <c r="X4441" s="227"/>
      <c r="Y4441" s="227"/>
      <c r="Z4441" s="227"/>
      <c r="AA4441" s="227"/>
      <c r="AB4441" s="227"/>
      <c r="AC4441" s="227"/>
    </row>
    <row r="4442" spans="2:29">
      <c r="B4442" s="66" t="e">
        <f>LEFT(VLOOKUP(K4442,'TCon08 al 2019-02-26'!$A$1:$H$68,6,0),6)</f>
        <v>#N/A</v>
      </c>
      <c r="C4442" s="66" t="e">
        <f t="shared" si="305"/>
        <v>#N/A</v>
      </c>
      <c r="D4442" s="66" t="e">
        <f>VLOOKUP(K4442,'TCon08 al 2019-02-26'!$A$1:$H$68,8,0)</f>
        <v>#N/A</v>
      </c>
      <c r="E4442" s="221">
        <f t="shared" si="306"/>
        <v>1900</v>
      </c>
      <c r="F4442" s="66">
        <f t="shared" si="303"/>
        <v>0</v>
      </c>
      <c r="G4442" s="10" t="str">
        <f t="shared" si="304"/>
        <v>19000</v>
      </c>
      <c r="H4442" s="227"/>
      <c r="I4442" s="227"/>
      <c r="J4442" s="228"/>
      <c r="K4442" s="227"/>
      <c r="L4442" s="227"/>
      <c r="M4442" s="227"/>
      <c r="N4442" s="581"/>
      <c r="O4442" s="227"/>
      <c r="P4442" s="581"/>
      <c r="Q4442" s="227"/>
      <c r="R4442" s="227"/>
      <c r="S4442" s="227"/>
      <c r="T4442" s="227"/>
      <c r="U4442" s="227"/>
      <c r="V4442" s="227"/>
      <c r="W4442" s="227"/>
      <c r="X4442" s="227"/>
      <c r="Y4442" s="227"/>
      <c r="Z4442" s="227"/>
      <c r="AA4442" s="227"/>
      <c r="AB4442" s="227"/>
      <c r="AC4442" s="227"/>
    </row>
    <row r="4443" spans="2:29">
      <c r="B4443" s="66" t="e">
        <f>LEFT(VLOOKUP(K4443,'TCon08 al 2019-02-26'!$A$1:$H$68,6,0),6)</f>
        <v>#N/A</v>
      </c>
      <c r="C4443" s="66" t="e">
        <f t="shared" si="305"/>
        <v>#N/A</v>
      </c>
      <c r="D4443" s="66" t="e">
        <f>VLOOKUP(K4443,'TCon08 al 2019-02-26'!$A$1:$H$68,8,0)</f>
        <v>#N/A</v>
      </c>
      <c r="E4443" s="221">
        <f t="shared" si="306"/>
        <v>1900</v>
      </c>
      <c r="F4443" s="66">
        <f t="shared" si="303"/>
        <v>0</v>
      </c>
      <c r="G4443" s="10" t="str">
        <f t="shared" si="304"/>
        <v>19000</v>
      </c>
      <c r="H4443" s="227"/>
      <c r="I4443" s="227"/>
      <c r="J4443" s="228"/>
      <c r="K4443" s="227"/>
      <c r="L4443" s="227"/>
      <c r="M4443" s="227"/>
      <c r="N4443" s="581"/>
      <c r="O4443" s="227"/>
      <c r="P4443" s="581"/>
      <c r="Q4443" s="227"/>
      <c r="R4443" s="227"/>
      <c r="S4443" s="227"/>
      <c r="T4443" s="227"/>
      <c r="U4443" s="227"/>
      <c r="V4443" s="227"/>
      <c r="W4443" s="227"/>
      <c r="X4443" s="227"/>
      <c r="Y4443" s="227"/>
      <c r="Z4443" s="227"/>
      <c r="AA4443" s="227"/>
      <c r="AB4443" s="227"/>
      <c r="AC4443" s="227"/>
    </row>
    <row r="4444" spans="2:29">
      <c r="B4444" s="66" t="e">
        <f>LEFT(VLOOKUP(K4444,'TCon08 al 2019-02-26'!$A$1:$H$68,6,0),6)</f>
        <v>#N/A</v>
      </c>
      <c r="C4444" s="66" t="e">
        <f t="shared" si="305"/>
        <v>#N/A</v>
      </c>
      <c r="D4444" s="66" t="e">
        <f>VLOOKUP(K4444,'TCon08 al 2019-02-26'!$A$1:$H$68,8,0)</f>
        <v>#N/A</v>
      </c>
      <c r="E4444" s="221">
        <f t="shared" si="306"/>
        <v>1900</v>
      </c>
      <c r="F4444" s="66">
        <f t="shared" si="303"/>
        <v>0</v>
      </c>
      <c r="G4444" s="10" t="str">
        <f t="shared" si="304"/>
        <v>19000</v>
      </c>
      <c r="H4444" s="227"/>
      <c r="I4444" s="227"/>
      <c r="J4444" s="228"/>
      <c r="K4444" s="227"/>
      <c r="L4444" s="227"/>
      <c r="M4444" s="227"/>
      <c r="N4444" s="581"/>
      <c r="O4444" s="227"/>
      <c r="P4444" s="581"/>
      <c r="Q4444" s="227"/>
      <c r="R4444" s="227"/>
      <c r="S4444" s="227"/>
      <c r="T4444" s="227"/>
      <c r="U4444" s="227"/>
      <c r="V4444" s="227"/>
      <c r="W4444" s="227"/>
      <c r="X4444" s="227"/>
      <c r="Y4444" s="227"/>
      <c r="Z4444" s="227"/>
      <c r="AA4444" s="227"/>
      <c r="AB4444" s="227"/>
      <c r="AC4444" s="227"/>
    </row>
    <row r="4445" spans="2:29">
      <c r="B4445" s="66" t="e">
        <f>LEFT(VLOOKUP(K4445,'TCon08 al 2019-02-26'!$A$1:$H$68,6,0),6)</f>
        <v>#N/A</v>
      </c>
      <c r="C4445" s="66" t="e">
        <f t="shared" si="305"/>
        <v>#N/A</v>
      </c>
      <c r="D4445" s="66" t="e">
        <f>VLOOKUP(K4445,'TCon08 al 2019-02-26'!$A$1:$H$68,8,0)</f>
        <v>#N/A</v>
      </c>
      <c r="E4445" s="221">
        <f t="shared" si="306"/>
        <v>1900</v>
      </c>
      <c r="F4445" s="66">
        <f t="shared" si="303"/>
        <v>0</v>
      </c>
      <c r="G4445" s="10" t="str">
        <f t="shared" si="304"/>
        <v>19000</v>
      </c>
      <c r="H4445" s="227"/>
      <c r="I4445" s="227"/>
      <c r="J4445" s="228"/>
      <c r="K4445" s="227"/>
      <c r="L4445" s="227"/>
      <c r="M4445" s="227"/>
      <c r="N4445" s="581"/>
      <c r="O4445" s="227"/>
      <c r="P4445" s="581"/>
      <c r="Q4445" s="227"/>
      <c r="R4445" s="227"/>
      <c r="S4445" s="227"/>
      <c r="T4445" s="227"/>
      <c r="U4445" s="227"/>
      <c r="V4445" s="227"/>
      <c r="W4445" s="227"/>
      <c r="X4445" s="227"/>
      <c r="Y4445" s="227"/>
      <c r="Z4445" s="227"/>
      <c r="AA4445" s="227"/>
      <c r="AB4445" s="227"/>
      <c r="AC4445" s="227"/>
    </row>
    <row r="4446" spans="2:29">
      <c r="B4446" s="66" t="e">
        <f>LEFT(VLOOKUP(K4446,'TCon08 al 2019-02-26'!$A$1:$H$68,6,0),6)</f>
        <v>#N/A</v>
      </c>
      <c r="C4446" s="66" t="e">
        <f t="shared" si="305"/>
        <v>#N/A</v>
      </c>
      <c r="D4446" s="66" t="e">
        <f>VLOOKUP(K4446,'TCon08 al 2019-02-26'!$A$1:$H$68,8,0)</f>
        <v>#N/A</v>
      </c>
      <c r="E4446" s="221">
        <f t="shared" si="306"/>
        <v>1900</v>
      </c>
      <c r="F4446" s="66">
        <f t="shared" si="303"/>
        <v>0</v>
      </c>
      <c r="G4446" s="10" t="str">
        <f t="shared" si="304"/>
        <v>19000</v>
      </c>
      <c r="H4446" s="227"/>
      <c r="I4446" s="227"/>
      <c r="J4446" s="228"/>
      <c r="K4446" s="227"/>
      <c r="L4446" s="227"/>
      <c r="M4446" s="227"/>
      <c r="N4446" s="581"/>
      <c r="O4446" s="227"/>
      <c r="P4446" s="581"/>
      <c r="Q4446" s="227"/>
      <c r="R4446" s="227"/>
      <c r="S4446" s="227"/>
      <c r="T4446" s="227"/>
      <c r="U4446" s="227"/>
      <c r="V4446" s="227"/>
      <c r="W4446" s="227"/>
      <c r="X4446" s="227"/>
      <c r="Y4446" s="227"/>
      <c r="Z4446" s="227"/>
      <c r="AA4446" s="227"/>
      <c r="AB4446" s="227"/>
      <c r="AC4446" s="227"/>
    </row>
    <row r="4447" spans="2:29">
      <c r="B4447" s="66" t="e">
        <f>LEFT(VLOOKUP(K4447,'TCon08 al 2019-02-26'!$A$1:$H$68,6,0),6)</f>
        <v>#N/A</v>
      </c>
      <c r="C4447" s="66" t="e">
        <f t="shared" si="305"/>
        <v>#N/A</v>
      </c>
      <c r="D4447" s="66" t="e">
        <f>VLOOKUP(K4447,'TCon08 al 2019-02-26'!$A$1:$H$68,8,0)</f>
        <v>#N/A</v>
      </c>
      <c r="E4447" s="221">
        <f t="shared" si="306"/>
        <v>1900</v>
      </c>
      <c r="F4447" s="66">
        <f t="shared" si="303"/>
        <v>0</v>
      </c>
      <c r="G4447" s="10" t="str">
        <f t="shared" si="304"/>
        <v>19000</v>
      </c>
      <c r="H4447" s="227"/>
      <c r="I4447" s="227"/>
      <c r="J4447" s="228"/>
      <c r="K4447" s="227"/>
      <c r="L4447" s="227"/>
      <c r="M4447" s="227"/>
      <c r="N4447" s="581"/>
      <c r="O4447" s="227"/>
      <c r="P4447" s="581"/>
      <c r="Q4447" s="227"/>
      <c r="R4447" s="227"/>
      <c r="S4447" s="227"/>
      <c r="T4447" s="227"/>
      <c r="U4447" s="227"/>
      <c r="V4447" s="227"/>
      <c r="W4447" s="227"/>
      <c r="X4447" s="227"/>
      <c r="Y4447" s="227"/>
      <c r="Z4447" s="227"/>
      <c r="AA4447" s="227"/>
      <c r="AB4447" s="227"/>
      <c r="AC4447" s="227"/>
    </row>
    <row r="4448" spans="2:29">
      <c r="B4448" s="66" t="e">
        <f>LEFT(VLOOKUP(K4448,'TCon08 al 2019-02-26'!$A$1:$H$68,6,0),6)</f>
        <v>#N/A</v>
      </c>
      <c r="C4448" s="66" t="e">
        <f t="shared" si="305"/>
        <v>#N/A</v>
      </c>
      <c r="D4448" s="66" t="e">
        <f>VLOOKUP(K4448,'TCon08 al 2019-02-26'!$A$1:$H$68,8,0)</f>
        <v>#N/A</v>
      </c>
      <c r="E4448" s="221">
        <f t="shared" si="306"/>
        <v>1900</v>
      </c>
      <c r="F4448" s="66">
        <f t="shared" si="303"/>
        <v>0</v>
      </c>
      <c r="G4448" s="10" t="str">
        <f t="shared" si="304"/>
        <v>19000</v>
      </c>
      <c r="H4448" s="227"/>
      <c r="I4448" s="227"/>
      <c r="J4448" s="228"/>
      <c r="K4448" s="227"/>
      <c r="L4448" s="227"/>
      <c r="M4448" s="227"/>
      <c r="N4448" s="581"/>
      <c r="O4448" s="227"/>
      <c r="P4448" s="581"/>
      <c r="Q4448" s="227"/>
      <c r="R4448" s="227"/>
      <c r="S4448" s="227"/>
      <c r="T4448" s="227"/>
      <c r="U4448" s="227"/>
      <c r="V4448" s="227"/>
      <c r="W4448" s="227"/>
      <c r="X4448" s="227"/>
      <c r="Y4448" s="227"/>
      <c r="Z4448" s="227"/>
      <c r="AA4448" s="227"/>
      <c r="AB4448" s="227"/>
      <c r="AC4448" s="227"/>
    </row>
    <row r="4449" spans="2:29">
      <c r="B4449" s="66" t="e">
        <f>LEFT(VLOOKUP(K4449,'TCon08 al 2019-02-26'!$A$1:$H$68,6,0),6)</f>
        <v>#N/A</v>
      </c>
      <c r="C4449" s="66" t="e">
        <f t="shared" si="305"/>
        <v>#N/A</v>
      </c>
      <c r="D4449" s="66" t="e">
        <f>VLOOKUP(K4449,'TCon08 al 2019-02-26'!$A$1:$H$68,8,0)</f>
        <v>#N/A</v>
      </c>
      <c r="E4449" s="221">
        <f t="shared" si="306"/>
        <v>1900</v>
      </c>
      <c r="F4449" s="66">
        <f t="shared" si="303"/>
        <v>0</v>
      </c>
      <c r="G4449" s="10" t="str">
        <f t="shared" si="304"/>
        <v>19000</v>
      </c>
      <c r="H4449" s="227"/>
      <c r="I4449" s="227"/>
      <c r="J4449" s="228"/>
      <c r="K4449" s="227"/>
      <c r="L4449" s="227"/>
      <c r="M4449" s="227"/>
      <c r="N4449" s="581"/>
      <c r="O4449" s="227"/>
      <c r="P4449" s="581"/>
      <c r="Q4449" s="227"/>
      <c r="R4449" s="227"/>
      <c r="S4449" s="227"/>
      <c r="T4449" s="227"/>
      <c r="U4449" s="227"/>
      <c r="V4449" s="227"/>
      <c r="W4449" s="227"/>
      <c r="X4449" s="227"/>
      <c r="Y4449" s="227"/>
      <c r="Z4449" s="227"/>
      <c r="AA4449" s="227"/>
      <c r="AB4449" s="227"/>
      <c r="AC4449" s="227"/>
    </row>
    <row r="4450" spans="2:29">
      <c r="B4450" s="66" t="e">
        <f>LEFT(VLOOKUP(K4450,'TCon08 al 2019-02-26'!$A$1:$H$68,6,0),6)</f>
        <v>#N/A</v>
      </c>
      <c r="C4450" s="66" t="e">
        <f t="shared" si="305"/>
        <v>#N/A</v>
      </c>
      <c r="D4450" s="66" t="e">
        <f>VLOOKUP(K4450,'TCon08 al 2019-02-26'!$A$1:$H$68,8,0)</f>
        <v>#N/A</v>
      </c>
      <c r="E4450" s="221">
        <f t="shared" si="306"/>
        <v>1900</v>
      </c>
      <c r="F4450" s="66">
        <f t="shared" si="303"/>
        <v>0</v>
      </c>
      <c r="G4450" s="10" t="str">
        <f t="shared" si="304"/>
        <v>19000</v>
      </c>
      <c r="H4450" s="227"/>
      <c r="I4450" s="227"/>
      <c r="J4450" s="228"/>
      <c r="K4450" s="227"/>
      <c r="L4450" s="227"/>
      <c r="M4450" s="227"/>
      <c r="N4450" s="581"/>
      <c r="O4450" s="227"/>
      <c r="P4450" s="581"/>
      <c r="Q4450" s="227"/>
      <c r="R4450" s="227"/>
      <c r="S4450" s="227"/>
      <c r="T4450" s="227"/>
      <c r="U4450" s="227"/>
      <c r="V4450" s="227"/>
      <c r="W4450" s="227"/>
      <c r="X4450" s="227"/>
      <c r="Y4450" s="227"/>
      <c r="Z4450" s="227"/>
      <c r="AA4450" s="227"/>
      <c r="AB4450" s="227"/>
      <c r="AC4450" s="227"/>
    </row>
    <row r="4451" spans="2:29">
      <c r="B4451" s="66" t="e">
        <f>LEFT(VLOOKUP(K4451,'TCon08 al 2019-02-26'!$A$1:$H$68,6,0),6)</f>
        <v>#N/A</v>
      </c>
      <c r="C4451" s="66" t="e">
        <f t="shared" si="305"/>
        <v>#N/A</v>
      </c>
      <c r="D4451" s="66" t="e">
        <f>VLOOKUP(K4451,'TCon08 al 2019-02-26'!$A$1:$H$68,8,0)</f>
        <v>#N/A</v>
      </c>
      <c r="E4451" s="221">
        <f t="shared" si="306"/>
        <v>1900</v>
      </c>
      <c r="F4451" s="66">
        <f t="shared" si="303"/>
        <v>0</v>
      </c>
      <c r="G4451" s="10" t="str">
        <f t="shared" si="304"/>
        <v>19000</v>
      </c>
      <c r="H4451" s="227"/>
      <c r="I4451" s="227"/>
      <c r="J4451" s="228"/>
      <c r="K4451" s="227"/>
      <c r="L4451" s="227"/>
      <c r="M4451" s="227"/>
      <c r="N4451" s="581"/>
      <c r="O4451" s="227"/>
      <c r="P4451" s="581"/>
      <c r="Q4451" s="227"/>
      <c r="R4451" s="227"/>
      <c r="S4451" s="227"/>
      <c r="T4451" s="227"/>
      <c r="U4451" s="227"/>
      <c r="V4451" s="227"/>
      <c r="W4451" s="227"/>
      <c r="X4451" s="227"/>
      <c r="Y4451" s="227"/>
      <c r="Z4451" s="227"/>
      <c r="AA4451" s="227"/>
      <c r="AB4451" s="227"/>
      <c r="AC4451" s="227"/>
    </row>
    <row r="4452" spans="2:29">
      <c r="B4452" s="66" t="e">
        <f>LEFT(VLOOKUP(K4452,'TCon08 al 2019-02-26'!$A$1:$H$68,6,0),6)</f>
        <v>#N/A</v>
      </c>
      <c r="C4452" s="66" t="e">
        <f t="shared" si="305"/>
        <v>#N/A</v>
      </c>
      <c r="D4452" s="66" t="e">
        <f>VLOOKUP(K4452,'TCon08 al 2019-02-26'!$A$1:$H$68,8,0)</f>
        <v>#N/A</v>
      </c>
      <c r="E4452" s="221">
        <f t="shared" si="306"/>
        <v>1900</v>
      </c>
      <c r="F4452" s="66">
        <f t="shared" si="303"/>
        <v>0</v>
      </c>
      <c r="G4452" s="10" t="str">
        <f t="shared" si="304"/>
        <v>19000</v>
      </c>
      <c r="H4452" s="227"/>
      <c r="I4452" s="227"/>
      <c r="J4452" s="228"/>
      <c r="K4452" s="227"/>
      <c r="L4452" s="227"/>
      <c r="M4452" s="227"/>
      <c r="N4452" s="581"/>
      <c r="O4452" s="227"/>
      <c r="P4452" s="581"/>
      <c r="Q4452" s="227"/>
      <c r="R4452" s="227"/>
      <c r="S4452" s="227"/>
      <c r="T4452" s="227"/>
      <c r="U4452" s="227"/>
      <c r="V4452" s="227"/>
      <c r="W4452" s="227"/>
      <c r="X4452" s="227"/>
      <c r="Y4452" s="227"/>
      <c r="Z4452" s="227"/>
      <c r="AA4452" s="227"/>
      <c r="AB4452" s="227"/>
      <c r="AC4452" s="227"/>
    </row>
    <row r="4453" spans="2:29">
      <c r="B4453" s="66" t="e">
        <f>LEFT(VLOOKUP(K4453,'TCon08 al 2019-02-26'!$A$1:$H$68,6,0),6)</f>
        <v>#N/A</v>
      </c>
      <c r="C4453" s="66" t="e">
        <f t="shared" si="305"/>
        <v>#N/A</v>
      </c>
      <c r="D4453" s="66" t="e">
        <f>VLOOKUP(K4453,'TCon08 al 2019-02-26'!$A$1:$H$68,8,0)</f>
        <v>#N/A</v>
      </c>
      <c r="E4453" s="221">
        <f t="shared" si="306"/>
        <v>1900</v>
      </c>
      <c r="F4453" s="66">
        <f t="shared" si="303"/>
        <v>0</v>
      </c>
      <c r="G4453" s="10" t="str">
        <f t="shared" si="304"/>
        <v>19000</v>
      </c>
      <c r="H4453" s="227"/>
      <c r="I4453" s="227"/>
      <c r="J4453" s="228"/>
      <c r="K4453" s="227"/>
      <c r="L4453" s="227"/>
      <c r="M4453" s="227"/>
      <c r="N4453" s="581"/>
      <c r="O4453" s="227"/>
      <c r="P4453" s="581"/>
      <c r="Q4453" s="227"/>
      <c r="R4453" s="227"/>
      <c r="S4453" s="227"/>
      <c r="T4453" s="227"/>
      <c r="U4453" s="227"/>
      <c r="V4453" s="227"/>
      <c r="W4453" s="227"/>
      <c r="X4453" s="227"/>
      <c r="Y4453" s="227"/>
      <c r="Z4453" s="227"/>
      <c r="AA4453" s="227"/>
      <c r="AB4453" s="227"/>
      <c r="AC4453" s="227"/>
    </row>
    <row r="4454" spans="2:29">
      <c r="B4454" s="66" t="e">
        <f>LEFT(VLOOKUP(K4454,'TCon08 al 2019-02-26'!$A$1:$H$68,6,0),6)</f>
        <v>#N/A</v>
      </c>
      <c r="C4454" s="66" t="e">
        <f t="shared" si="305"/>
        <v>#N/A</v>
      </c>
      <c r="D4454" s="66" t="e">
        <f>VLOOKUP(K4454,'TCon08 al 2019-02-26'!$A$1:$H$68,8,0)</f>
        <v>#N/A</v>
      </c>
      <c r="E4454" s="221">
        <f t="shared" si="306"/>
        <v>1900</v>
      </c>
      <c r="F4454" s="66">
        <f t="shared" si="303"/>
        <v>0</v>
      </c>
      <c r="G4454" s="10" t="str">
        <f t="shared" si="304"/>
        <v>19000</v>
      </c>
      <c r="H4454" s="227"/>
      <c r="I4454" s="227"/>
      <c r="J4454" s="228"/>
      <c r="K4454" s="227"/>
      <c r="L4454" s="227"/>
      <c r="M4454" s="227"/>
      <c r="N4454" s="581"/>
      <c r="O4454" s="227"/>
      <c r="P4454" s="581"/>
      <c r="Q4454" s="227"/>
      <c r="R4454" s="227"/>
      <c r="S4454" s="227"/>
      <c r="T4454" s="227"/>
      <c r="U4454" s="227"/>
      <c r="V4454" s="227"/>
      <c r="W4454" s="227"/>
      <c r="X4454" s="227"/>
      <c r="Y4454" s="227"/>
      <c r="Z4454" s="227"/>
      <c r="AA4454" s="227"/>
      <c r="AB4454" s="227"/>
      <c r="AC4454" s="227"/>
    </row>
    <row r="4455" spans="2:29">
      <c r="B4455" s="66" t="e">
        <f>LEFT(VLOOKUP(K4455,'TCon08 al 2019-02-26'!$A$1:$H$68,6,0),6)</f>
        <v>#N/A</v>
      </c>
      <c r="C4455" s="66" t="e">
        <f t="shared" si="305"/>
        <v>#N/A</v>
      </c>
      <c r="D4455" s="66" t="e">
        <f>VLOOKUP(K4455,'TCon08 al 2019-02-26'!$A$1:$H$68,8,0)</f>
        <v>#N/A</v>
      </c>
      <c r="E4455" s="221">
        <f t="shared" si="306"/>
        <v>1900</v>
      </c>
      <c r="F4455" s="66">
        <f t="shared" si="303"/>
        <v>0</v>
      </c>
      <c r="G4455" s="10" t="str">
        <f t="shared" si="304"/>
        <v>19000</v>
      </c>
      <c r="H4455" s="227"/>
      <c r="I4455" s="227"/>
      <c r="J4455" s="228"/>
      <c r="K4455" s="227"/>
      <c r="L4455" s="227"/>
      <c r="M4455" s="227"/>
      <c r="N4455" s="581"/>
      <c r="O4455" s="227"/>
      <c r="P4455" s="581"/>
      <c r="Q4455" s="227"/>
      <c r="R4455" s="227"/>
      <c r="S4455" s="227"/>
      <c r="T4455" s="227"/>
      <c r="U4455" s="227"/>
      <c r="V4455" s="227"/>
      <c r="W4455" s="227"/>
      <c r="X4455" s="227"/>
      <c r="Y4455" s="227"/>
      <c r="Z4455" s="227"/>
      <c r="AA4455" s="227"/>
      <c r="AB4455" s="227"/>
      <c r="AC4455" s="227"/>
    </row>
    <row r="4456" spans="2:29">
      <c r="B4456" s="66" t="e">
        <f>LEFT(VLOOKUP(K4456,'TCon08 al 2019-02-26'!$A$1:$H$68,6,0),6)</f>
        <v>#N/A</v>
      </c>
      <c r="C4456" s="66" t="e">
        <f t="shared" si="305"/>
        <v>#N/A</v>
      </c>
      <c r="D4456" s="66" t="e">
        <f>VLOOKUP(K4456,'TCon08 al 2019-02-26'!$A$1:$H$68,8,0)</f>
        <v>#N/A</v>
      </c>
      <c r="E4456" s="221">
        <f t="shared" si="306"/>
        <v>1900</v>
      </c>
      <c r="F4456" s="66">
        <f t="shared" si="303"/>
        <v>0</v>
      </c>
      <c r="G4456" s="10" t="str">
        <f t="shared" si="304"/>
        <v>19000</v>
      </c>
      <c r="H4456" s="227"/>
      <c r="I4456" s="227"/>
      <c r="J4456" s="228"/>
      <c r="K4456" s="227"/>
      <c r="L4456" s="227"/>
      <c r="M4456" s="227"/>
      <c r="N4456" s="581"/>
      <c r="O4456" s="227"/>
      <c r="P4456" s="581"/>
      <c r="Q4456" s="227"/>
      <c r="R4456" s="227"/>
      <c r="S4456" s="227"/>
      <c r="T4456" s="227"/>
      <c r="U4456" s="227"/>
      <c r="V4456" s="227"/>
      <c r="W4456" s="227"/>
      <c r="X4456" s="227"/>
      <c r="Y4456" s="227"/>
      <c r="Z4456" s="227"/>
      <c r="AA4456" s="227"/>
      <c r="AB4456" s="227"/>
      <c r="AC4456" s="227"/>
    </row>
    <row r="4457" spans="2:29">
      <c r="B4457" s="66" t="e">
        <f>LEFT(VLOOKUP(K4457,'TCon08 al 2019-02-26'!$A$1:$H$68,6,0),6)</f>
        <v>#N/A</v>
      </c>
      <c r="C4457" s="66" t="e">
        <f t="shared" si="305"/>
        <v>#N/A</v>
      </c>
      <c r="D4457" s="66" t="e">
        <f>VLOOKUP(K4457,'TCon08 al 2019-02-26'!$A$1:$H$68,8,0)</f>
        <v>#N/A</v>
      </c>
      <c r="E4457" s="221">
        <f t="shared" si="306"/>
        <v>1900</v>
      </c>
      <c r="F4457" s="66">
        <f t="shared" si="303"/>
        <v>0</v>
      </c>
      <c r="G4457" s="10" t="str">
        <f t="shared" si="304"/>
        <v>19000</v>
      </c>
      <c r="H4457" s="227"/>
      <c r="I4457" s="227"/>
      <c r="J4457" s="228"/>
      <c r="K4457" s="227"/>
      <c r="L4457" s="227"/>
      <c r="M4457" s="227"/>
      <c r="N4457" s="581"/>
      <c r="O4457" s="227"/>
      <c r="P4457" s="581"/>
      <c r="Q4457" s="227"/>
      <c r="R4457" s="227"/>
      <c r="S4457" s="227"/>
      <c r="T4457" s="227"/>
      <c r="U4457" s="227"/>
      <c r="V4457" s="227"/>
      <c r="W4457" s="227"/>
      <c r="X4457" s="227"/>
      <c r="Y4457" s="227"/>
      <c r="Z4457" s="227"/>
      <c r="AA4457" s="227"/>
      <c r="AB4457" s="227"/>
      <c r="AC4457" s="227"/>
    </row>
    <row r="4458" spans="2:29">
      <c r="B4458" s="66" t="e">
        <f>LEFT(VLOOKUP(K4458,'TCon08 al 2019-02-26'!$A$1:$H$68,6,0),6)</f>
        <v>#N/A</v>
      </c>
      <c r="C4458" s="66" t="e">
        <f t="shared" si="305"/>
        <v>#N/A</v>
      </c>
      <c r="D4458" s="66" t="e">
        <f>VLOOKUP(K4458,'TCon08 al 2019-02-26'!$A$1:$H$68,8,0)</f>
        <v>#N/A</v>
      </c>
      <c r="E4458" s="221">
        <f t="shared" si="306"/>
        <v>1900</v>
      </c>
      <c r="F4458" s="66">
        <f t="shared" si="303"/>
        <v>0</v>
      </c>
      <c r="G4458" s="10" t="str">
        <f t="shared" si="304"/>
        <v>19000</v>
      </c>
      <c r="H4458" s="227"/>
      <c r="I4458" s="227"/>
      <c r="J4458" s="228"/>
      <c r="K4458" s="227"/>
      <c r="L4458" s="227"/>
      <c r="M4458" s="227"/>
      <c r="N4458" s="581"/>
      <c r="O4458" s="227"/>
      <c r="P4458" s="581"/>
      <c r="Q4458" s="227"/>
      <c r="R4458" s="227"/>
      <c r="S4458" s="227"/>
      <c r="T4458" s="227"/>
      <c r="U4458" s="227"/>
      <c r="V4458" s="227"/>
      <c r="W4458" s="227"/>
      <c r="X4458" s="227"/>
      <c r="Y4458" s="227"/>
      <c r="Z4458" s="227"/>
      <c r="AA4458" s="227"/>
      <c r="AB4458" s="227"/>
      <c r="AC4458" s="227"/>
    </row>
    <row r="4459" spans="2:29">
      <c r="B4459" s="66" t="e">
        <f>LEFT(VLOOKUP(K4459,'TCon08 al 2019-02-26'!$A$1:$H$68,6,0),6)</f>
        <v>#N/A</v>
      </c>
      <c r="C4459" s="66" t="e">
        <f t="shared" si="305"/>
        <v>#N/A</v>
      </c>
      <c r="D4459" s="66" t="e">
        <f>VLOOKUP(K4459,'TCon08 al 2019-02-26'!$A$1:$H$68,8,0)</f>
        <v>#N/A</v>
      </c>
      <c r="E4459" s="221">
        <f t="shared" si="306"/>
        <v>1900</v>
      </c>
      <c r="F4459" s="66">
        <f t="shared" si="303"/>
        <v>0</v>
      </c>
      <c r="G4459" s="10" t="str">
        <f t="shared" si="304"/>
        <v>19000</v>
      </c>
      <c r="H4459" s="227"/>
      <c r="I4459" s="227"/>
      <c r="J4459" s="228"/>
      <c r="K4459" s="227"/>
      <c r="L4459" s="227"/>
      <c r="M4459" s="227"/>
      <c r="N4459" s="581"/>
      <c r="O4459" s="227"/>
      <c r="P4459" s="581"/>
      <c r="Q4459" s="227"/>
      <c r="R4459" s="227"/>
      <c r="S4459" s="227"/>
      <c r="T4459" s="227"/>
      <c r="U4459" s="227"/>
      <c r="V4459" s="227"/>
      <c r="W4459" s="227"/>
      <c r="X4459" s="227"/>
      <c r="Y4459" s="227"/>
      <c r="Z4459" s="227"/>
      <c r="AA4459" s="227"/>
      <c r="AB4459" s="227"/>
      <c r="AC4459" s="227"/>
    </row>
    <row r="4460" spans="2:29">
      <c r="B4460" s="66" t="e">
        <f>LEFT(VLOOKUP(K4460,'TCon08 al 2019-02-26'!$A$1:$H$68,6,0),6)</f>
        <v>#N/A</v>
      </c>
      <c r="C4460" s="66" t="e">
        <f t="shared" si="305"/>
        <v>#N/A</v>
      </c>
      <c r="D4460" s="66" t="e">
        <f>VLOOKUP(K4460,'TCon08 al 2019-02-26'!$A$1:$H$68,8,0)</f>
        <v>#N/A</v>
      </c>
      <c r="E4460" s="221">
        <f t="shared" si="306"/>
        <v>1900</v>
      </c>
      <c r="F4460" s="66">
        <f t="shared" si="303"/>
        <v>0</v>
      </c>
      <c r="G4460" s="10" t="str">
        <f t="shared" si="304"/>
        <v>19000</v>
      </c>
      <c r="H4460" s="227"/>
      <c r="I4460" s="227"/>
      <c r="J4460" s="228"/>
      <c r="K4460" s="227"/>
      <c r="L4460" s="227"/>
      <c r="M4460" s="227"/>
      <c r="N4460" s="581"/>
      <c r="O4460" s="227"/>
      <c r="P4460" s="581"/>
      <c r="Q4460" s="227"/>
      <c r="R4460" s="227"/>
      <c r="S4460" s="227"/>
      <c r="T4460" s="227"/>
      <c r="U4460" s="227"/>
      <c r="V4460" s="227"/>
      <c r="W4460" s="227"/>
      <c r="X4460" s="227"/>
      <c r="Y4460" s="227"/>
      <c r="Z4460" s="227"/>
      <c r="AA4460" s="227"/>
      <c r="AB4460" s="227"/>
      <c r="AC4460" s="227"/>
    </row>
    <row r="4461" spans="2:29">
      <c r="B4461" s="66" t="e">
        <f>LEFT(VLOOKUP(K4461,'TCon08 al 2019-02-26'!$A$1:$H$68,6,0),6)</f>
        <v>#N/A</v>
      </c>
      <c r="C4461" s="66" t="e">
        <f t="shared" si="305"/>
        <v>#N/A</v>
      </c>
      <c r="D4461" s="66" t="e">
        <f>VLOOKUP(K4461,'TCon08 al 2019-02-26'!$A$1:$H$68,8,0)</f>
        <v>#N/A</v>
      </c>
      <c r="E4461" s="221">
        <f t="shared" si="306"/>
        <v>1900</v>
      </c>
      <c r="F4461" s="66">
        <f t="shared" si="303"/>
        <v>0</v>
      </c>
      <c r="G4461" s="10" t="str">
        <f t="shared" si="304"/>
        <v>19000</v>
      </c>
      <c r="H4461" s="227"/>
      <c r="I4461" s="227"/>
      <c r="J4461" s="228"/>
      <c r="K4461" s="227"/>
      <c r="L4461" s="227"/>
      <c r="M4461" s="227"/>
      <c r="N4461" s="581"/>
      <c r="O4461" s="227"/>
      <c r="P4461" s="581"/>
      <c r="Q4461" s="227"/>
      <c r="R4461" s="227"/>
      <c r="S4461" s="227"/>
      <c r="T4461" s="227"/>
      <c r="U4461" s="227"/>
      <c r="V4461" s="227"/>
      <c r="W4461" s="227"/>
      <c r="X4461" s="227"/>
      <c r="Y4461" s="227"/>
      <c r="Z4461" s="227"/>
      <c r="AA4461" s="227"/>
      <c r="AB4461" s="227"/>
      <c r="AC4461" s="227"/>
    </row>
    <row r="4462" spans="2:29">
      <c r="B4462" s="66" t="e">
        <f>LEFT(VLOOKUP(K4462,'TCon08 al 2019-02-26'!$A$1:$H$68,6,0),6)</f>
        <v>#N/A</v>
      </c>
      <c r="C4462" s="66" t="e">
        <f t="shared" si="305"/>
        <v>#N/A</v>
      </c>
      <c r="D4462" s="66" t="e">
        <f>VLOOKUP(K4462,'TCon08 al 2019-02-26'!$A$1:$H$68,8,0)</f>
        <v>#N/A</v>
      </c>
      <c r="E4462" s="221">
        <f t="shared" si="306"/>
        <v>1900</v>
      </c>
      <c r="F4462" s="66">
        <f t="shared" si="303"/>
        <v>0</v>
      </c>
      <c r="G4462" s="10" t="str">
        <f t="shared" si="304"/>
        <v>19000</v>
      </c>
      <c r="H4462" s="227"/>
      <c r="I4462" s="227"/>
      <c r="J4462" s="228"/>
      <c r="K4462" s="227"/>
      <c r="L4462" s="227"/>
      <c r="M4462" s="227"/>
      <c r="N4462" s="581"/>
      <c r="O4462" s="227"/>
      <c r="P4462" s="581"/>
      <c r="Q4462" s="227"/>
      <c r="R4462" s="227"/>
      <c r="S4462" s="227"/>
      <c r="T4462" s="227"/>
      <c r="U4462" s="227"/>
      <c r="V4462" s="227"/>
      <c r="W4462" s="227"/>
      <c r="X4462" s="227"/>
      <c r="Y4462" s="227"/>
      <c r="Z4462" s="227"/>
      <c r="AA4462" s="227"/>
      <c r="AB4462" s="227"/>
      <c r="AC4462" s="227"/>
    </row>
    <row r="4463" spans="2:29">
      <c r="B4463" s="66" t="e">
        <f>LEFT(VLOOKUP(K4463,'TCon08 al 2019-02-26'!$A$1:$H$68,6,0),6)</f>
        <v>#N/A</v>
      </c>
      <c r="C4463" s="66" t="e">
        <f t="shared" si="305"/>
        <v>#N/A</v>
      </c>
      <c r="D4463" s="66" t="e">
        <f>VLOOKUP(K4463,'TCon08 al 2019-02-26'!$A$1:$H$68,8,0)</f>
        <v>#N/A</v>
      </c>
      <c r="E4463" s="221">
        <f t="shared" si="306"/>
        <v>1900</v>
      </c>
      <c r="F4463" s="66">
        <f t="shared" si="303"/>
        <v>0</v>
      </c>
      <c r="G4463" s="10" t="str">
        <f t="shared" si="304"/>
        <v>19000</v>
      </c>
      <c r="H4463" s="227"/>
      <c r="I4463" s="227"/>
      <c r="J4463" s="228"/>
      <c r="K4463" s="227"/>
      <c r="L4463" s="227"/>
      <c r="M4463" s="227"/>
      <c r="N4463" s="581"/>
      <c r="O4463" s="227"/>
      <c r="P4463" s="581"/>
      <c r="Q4463" s="227"/>
      <c r="R4463" s="227"/>
      <c r="S4463" s="227"/>
      <c r="T4463" s="227"/>
      <c r="U4463" s="227"/>
      <c r="V4463" s="227"/>
      <c r="W4463" s="227"/>
      <c r="X4463" s="227"/>
      <c r="Y4463" s="227"/>
      <c r="Z4463" s="227"/>
      <c r="AA4463" s="227"/>
      <c r="AB4463" s="227"/>
      <c r="AC4463" s="227"/>
    </row>
    <row r="4464" spans="2:29">
      <c r="B4464" s="66" t="e">
        <f>LEFT(VLOOKUP(K4464,'TCon08 al 2019-02-26'!$A$1:$H$68,6,0),6)</f>
        <v>#N/A</v>
      </c>
      <c r="C4464" s="66" t="e">
        <f t="shared" si="305"/>
        <v>#N/A</v>
      </c>
      <c r="D4464" s="66" t="e">
        <f>VLOOKUP(K4464,'TCon08 al 2019-02-26'!$A$1:$H$68,8,0)</f>
        <v>#N/A</v>
      </c>
      <c r="E4464" s="221">
        <f t="shared" si="306"/>
        <v>1900</v>
      </c>
      <c r="F4464" s="66">
        <f t="shared" si="303"/>
        <v>0</v>
      </c>
      <c r="G4464" s="10" t="str">
        <f t="shared" si="304"/>
        <v>19000</v>
      </c>
      <c r="H4464" s="227"/>
      <c r="I4464" s="227"/>
      <c r="J4464" s="228"/>
      <c r="K4464" s="227"/>
      <c r="L4464" s="227"/>
      <c r="M4464" s="227"/>
      <c r="N4464" s="581"/>
      <c r="O4464" s="227"/>
      <c r="P4464" s="581"/>
      <c r="Q4464" s="227"/>
      <c r="R4464" s="227"/>
      <c r="S4464" s="227"/>
      <c r="T4464" s="227"/>
      <c r="U4464" s="227"/>
      <c r="V4464" s="227"/>
      <c r="W4464" s="227"/>
      <c r="X4464" s="227"/>
      <c r="Y4464" s="227"/>
      <c r="Z4464" s="227"/>
      <c r="AA4464" s="227"/>
      <c r="AB4464" s="227"/>
      <c r="AC4464" s="227"/>
    </row>
    <row r="4465" spans="2:29">
      <c r="B4465" s="66" t="e">
        <f>LEFT(VLOOKUP(K4465,'TCon08 al 2019-02-26'!$A$1:$H$68,6,0),6)</f>
        <v>#N/A</v>
      </c>
      <c r="C4465" s="66" t="e">
        <f t="shared" si="305"/>
        <v>#N/A</v>
      </c>
      <c r="D4465" s="66" t="e">
        <f>VLOOKUP(K4465,'TCon08 al 2019-02-26'!$A$1:$H$68,8,0)</f>
        <v>#N/A</v>
      </c>
      <c r="E4465" s="221">
        <f t="shared" si="306"/>
        <v>1900</v>
      </c>
      <c r="F4465" s="66">
        <f t="shared" si="303"/>
        <v>0</v>
      </c>
      <c r="G4465" s="10" t="str">
        <f t="shared" si="304"/>
        <v>19000</v>
      </c>
      <c r="H4465" s="227"/>
      <c r="I4465" s="227"/>
      <c r="J4465" s="228"/>
      <c r="K4465" s="227"/>
      <c r="L4465" s="227"/>
      <c r="M4465" s="227"/>
      <c r="N4465" s="581"/>
      <c r="O4465" s="227"/>
      <c r="P4465" s="581"/>
      <c r="Q4465" s="227"/>
      <c r="R4465" s="227"/>
      <c r="S4465" s="227"/>
      <c r="T4465" s="227"/>
      <c r="U4465" s="227"/>
      <c r="V4465" s="227"/>
      <c r="W4465" s="227"/>
      <c r="X4465" s="227"/>
      <c r="Y4465" s="227"/>
      <c r="Z4465" s="227"/>
      <c r="AA4465" s="227"/>
      <c r="AB4465" s="227"/>
      <c r="AC4465" s="227"/>
    </row>
    <row r="4466" spans="2:29">
      <c r="B4466" s="66" t="e">
        <f>LEFT(VLOOKUP(K4466,'TCon08 al 2019-02-26'!$A$1:$H$68,6,0),6)</f>
        <v>#N/A</v>
      </c>
      <c r="C4466" s="66" t="e">
        <f t="shared" si="305"/>
        <v>#N/A</v>
      </c>
      <c r="D4466" s="66" t="e">
        <f>VLOOKUP(K4466,'TCon08 al 2019-02-26'!$A$1:$H$68,8,0)</f>
        <v>#N/A</v>
      </c>
      <c r="E4466" s="221">
        <f t="shared" si="306"/>
        <v>1900</v>
      </c>
      <c r="F4466" s="66">
        <f t="shared" si="303"/>
        <v>0</v>
      </c>
      <c r="G4466" s="10" t="str">
        <f t="shared" si="304"/>
        <v>19000</v>
      </c>
      <c r="H4466" s="227"/>
      <c r="I4466" s="227"/>
      <c r="J4466" s="228"/>
      <c r="K4466" s="227"/>
      <c r="L4466" s="227"/>
      <c r="M4466" s="227"/>
      <c r="N4466" s="581"/>
      <c r="O4466" s="227"/>
      <c r="P4466" s="581"/>
      <c r="Q4466" s="227"/>
      <c r="R4466" s="227"/>
      <c r="S4466" s="227"/>
      <c r="T4466" s="227"/>
      <c r="U4466" s="227"/>
      <c r="V4466" s="227"/>
      <c r="W4466" s="227"/>
      <c r="X4466" s="227"/>
      <c r="Y4466" s="227"/>
      <c r="Z4466" s="227"/>
      <c r="AA4466" s="227"/>
      <c r="AB4466" s="227"/>
      <c r="AC4466" s="227"/>
    </row>
    <row r="4467" spans="2:29">
      <c r="B4467" s="66" t="e">
        <f>LEFT(VLOOKUP(K4467,'TCon08 al 2019-02-26'!$A$1:$H$68,6,0),6)</f>
        <v>#N/A</v>
      </c>
      <c r="C4467" s="66" t="e">
        <f t="shared" si="305"/>
        <v>#N/A</v>
      </c>
      <c r="D4467" s="66" t="e">
        <f>VLOOKUP(K4467,'TCon08 al 2019-02-26'!$A$1:$H$68,8,0)</f>
        <v>#N/A</v>
      </c>
      <c r="E4467" s="221">
        <f t="shared" si="306"/>
        <v>1900</v>
      </c>
      <c r="F4467" s="66">
        <f t="shared" si="303"/>
        <v>0</v>
      </c>
      <c r="G4467" s="10" t="str">
        <f t="shared" si="304"/>
        <v>19000</v>
      </c>
      <c r="H4467" s="227"/>
      <c r="I4467" s="227"/>
      <c r="J4467" s="228"/>
      <c r="K4467" s="227"/>
      <c r="L4467" s="227"/>
      <c r="M4467" s="227"/>
      <c r="N4467" s="581"/>
      <c r="O4467" s="227"/>
      <c r="P4467" s="581"/>
      <c r="Q4467" s="227"/>
      <c r="R4467" s="227"/>
      <c r="S4467" s="227"/>
      <c r="T4467" s="227"/>
      <c r="U4467" s="227"/>
      <c r="V4467" s="227"/>
      <c r="W4467" s="227"/>
      <c r="X4467" s="227"/>
      <c r="Y4467" s="227"/>
      <c r="Z4467" s="227"/>
      <c r="AA4467" s="227"/>
      <c r="AB4467" s="227"/>
      <c r="AC4467" s="227"/>
    </row>
    <row r="4468" spans="2:29">
      <c r="B4468" s="66" t="e">
        <f>LEFT(VLOOKUP(K4468,'TCon08 al 2019-02-26'!$A$1:$H$68,6,0),6)</f>
        <v>#N/A</v>
      </c>
      <c r="C4468" s="66" t="e">
        <f t="shared" si="305"/>
        <v>#N/A</v>
      </c>
      <c r="D4468" s="66" t="e">
        <f>VLOOKUP(K4468,'TCon08 al 2019-02-26'!$A$1:$H$68,8,0)</f>
        <v>#N/A</v>
      </c>
      <c r="E4468" s="221">
        <f t="shared" si="306"/>
        <v>1900</v>
      </c>
      <c r="F4468" s="66">
        <f t="shared" si="303"/>
        <v>0</v>
      </c>
      <c r="G4468" s="10" t="str">
        <f t="shared" si="304"/>
        <v>19000</v>
      </c>
      <c r="H4468" s="227"/>
      <c r="I4468" s="227"/>
      <c r="J4468" s="228"/>
      <c r="K4468" s="227"/>
      <c r="L4468" s="227"/>
      <c r="M4468" s="227"/>
      <c r="N4468" s="581"/>
      <c r="O4468" s="227"/>
      <c r="P4468" s="581"/>
      <c r="Q4468" s="227"/>
      <c r="R4468" s="227"/>
      <c r="S4468" s="227"/>
      <c r="T4468" s="227"/>
      <c r="U4468" s="227"/>
      <c r="V4468" s="227"/>
      <c r="W4468" s="227"/>
      <c r="X4468" s="227"/>
      <c r="Y4468" s="227"/>
      <c r="Z4468" s="227"/>
      <c r="AA4468" s="227"/>
      <c r="AB4468" s="227"/>
      <c r="AC4468" s="227"/>
    </row>
    <row r="4469" spans="2:29">
      <c r="B4469" s="66" t="e">
        <f>LEFT(VLOOKUP(K4469,'TCon08 al 2019-02-26'!$A$1:$H$68,6,0),6)</f>
        <v>#N/A</v>
      </c>
      <c r="C4469" s="66" t="e">
        <f t="shared" si="305"/>
        <v>#N/A</v>
      </c>
      <c r="D4469" s="66" t="e">
        <f>VLOOKUP(K4469,'TCon08 al 2019-02-26'!$A$1:$H$68,8,0)</f>
        <v>#N/A</v>
      </c>
      <c r="E4469" s="221">
        <f t="shared" si="306"/>
        <v>1900</v>
      </c>
      <c r="F4469" s="66">
        <f t="shared" si="303"/>
        <v>0</v>
      </c>
      <c r="G4469" s="10" t="str">
        <f t="shared" si="304"/>
        <v>19000</v>
      </c>
      <c r="H4469" s="227"/>
      <c r="I4469" s="227"/>
      <c r="J4469" s="228"/>
      <c r="K4469" s="227"/>
      <c r="L4469" s="227"/>
      <c r="M4469" s="227"/>
      <c r="N4469" s="581"/>
      <c r="O4469" s="227"/>
      <c r="P4469" s="581"/>
      <c r="Q4469" s="227"/>
      <c r="R4469" s="227"/>
      <c r="S4469" s="227"/>
      <c r="T4469" s="227"/>
      <c r="U4469" s="227"/>
      <c r="V4469" s="227"/>
      <c r="W4469" s="227"/>
      <c r="X4469" s="227"/>
      <c r="Y4469" s="227"/>
      <c r="Z4469" s="227"/>
      <c r="AA4469" s="227"/>
      <c r="AB4469" s="227"/>
      <c r="AC4469" s="227"/>
    </row>
    <row r="4470" spans="2:29">
      <c r="B4470" s="66" t="e">
        <f>LEFT(VLOOKUP(K4470,'TCon08 al 2019-02-26'!$A$1:$H$68,6,0),6)</f>
        <v>#N/A</v>
      </c>
      <c r="C4470" s="66" t="e">
        <f t="shared" si="305"/>
        <v>#N/A</v>
      </c>
      <c r="D4470" s="66" t="e">
        <f>VLOOKUP(K4470,'TCon08 al 2019-02-26'!$A$1:$H$68,8,0)</f>
        <v>#N/A</v>
      </c>
      <c r="E4470" s="221">
        <f t="shared" si="306"/>
        <v>1900</v>
      </c>
      <c r="F4470" s="66">
        <f t="shared" si="303"/>
        <v>0</v>
      </c>
      <c r="G4470" s="10" t="str">
        <f t="shared" si="304"/>
        <v>19000</v>
      </c>
      <c r="H4470" s="227"/>
      <c r="I4470" s="227"/>
      <c r="J4470" s="228"/>
      <c r="K4470" s="227"/>
      <c r="L4470" s="227"/>
      <c r="M4470" s="227"/>
      <c r="N4470" s="581"/>
      <c r="O4470" s="227"/>
      <c r="P4470" s="581"/>
      <c r="Q4470" s="227"/>
      <c r="R4470" s="227"/>
      <c r="S4470" s="227"/>
      <c r="T4470" s="227"/>
      <c r="U4470" s="227"/>
      <c r="V4470" s="227"/>
      <c r="W4470" s="227"/>
      <c r="X4470" s="227"/>
      <c r="Y4470" s="227"/>
      <c r="Z4470" s="227"/>
      <c r="AA4470" s="227"/>
      <c r="AB4470" s="227"/>
      <c r="AC4470" s="227"/>
    </row>
    <row r="4471" spans="2:29">
      <c r="B4471" s="66" t="e">
        <f>LEFT(VLOOKUP(K4471,'TCon08 al 2019-02-26'!$A$1:$H$68,6,0),6)</f>
        <v>#N/A</v>
      </c>
      <c r="C4471" s="66" t="e">
        <f t="shared" si="305"/>
        <v>#N/A</v>
      </c>
      <c r="D4471" s="66" t="e">
        <f>VLOOKUP(K4471,'TCon08 al 2019-02-26'!$A$1:$H$68,8,0)</f>
        <v>#N/A</v>
      </c>
      <c r="E4471" s="221">
        <f t="shared" si="306"/>
        <v>1900</v>
      </c>
      <c r="F4471" s="66">
        <f t="shared" si="303"/>
        <v>0</v>
      </c>
      <c r="G4471" s="10" t="str">
        <f t="shared" si="304"/>
        <v>19000</v>
      </c>
      <c r="H4471" s="227"/>
      <c r="I4471" s="227"/>
      <c r="J4471" s="228"/>
      <c r="K4471" s="227"/>
      <c r="L4471" s="227"/>
      <c r="M4471" s="227"/>
      <c r="N4471" s="581"/>
      <c r="O4471" s="227"/>
      <c r="P4471" s="581"/>
      <c r="Q4471" s="227"/>
      <c r="R4471" s="227"/>
      <c r="S4471" s="227"/>
      <c r="T4471" s="227"/>
      <c r="U4471" s="227"/>
      <c r="V4471" s="227"/>
      <c r="W4471" s="227"/>
      <c r="X4471" s="227"/>
      <c r="Y4471" s="227"/>
      <c r="Z4471" s="227"/>
      <c r="AA4471" s="227"/>
      <c r="AB4471" s="227"/>
      <c r="AC4471" s="227"/>
    </row>
    <row r="4472" spans="2:29">
      <c r="B4472" s="66" t="e">
        <f>LEFT(VLOOKUP(K4472,'TCon08 al 2019-02-26'!$A$1:$H$68,6,0),6)</f>
        <v>#N/A</v>
      </c>
      <c r="C4472" s="66" t="e">
        <f t="shared" si="305"/>
        <v>#N/A</v>
      </c>
      <c r="D4472" s="66" t="e">
        <f>VLOOKUP(K4472,'TCon08 al 2019-02-26'!$A$1:$H$68,8,0)</f>
        <v>#N/A</v>
      </c>
      <c r="E4472" s="221">
        <f t="shared" si="306"/>
        <v>1900</v>
      </c>
      <c r="F4472" s="66">
        <f t="shared" si="303"/>
        <v>0</v>
      </c>
      <c r="G4472" s="10" t="str">
        <f t="shared" si="304"/>
        <v>19000</v>
      </c>
      <c r="H4472" s="227"/>
      <c r="I4472" s="227"/>
      <c r="J4472" s="228"/>
      <c r="K4472" s="227"/>
      <c r="L4472" s="227"/>
      <c r="M4472" s="227"/>
      <c r="N4472" s="581"/>
      <c r="O4472" s="227"/>
      <c r="P4472" s="581"/>
      <c r="Q4472" s="227"/>
      <c r="R4472" s="227"/>
      <c r="S4472" s="227"/>
      <c r="T4472" s="227"/>
      <c r="U4472" s="227"/>
      <c r="V4472" s="227"/>
      <c r="W4472" s="227"/>
      <c r="X4472" s="227"/>
      <c r="Y4472" s="227"/>
      <c r="Z4472" s="227"/>
      <c r="AA4472" s="227"/>
      <c r="AB4472" s="227"/>
      <c r="AC4472" s="227"/>
    </row>
    <row r="4473" spans="2:29">
      <c r="B4473" s="66" t="e">
        <f>LEFT(VLOOKUP(K4473,'TCon08 al 2019-02-26'!$A$1:$H$68,6,0),6)</f>
        <v>#N/A</v>
      </c>
      <c r="C4473" s="66" t="e">
        <f t="shared" si="305"/>
        <v>#N/A</v>
      </c>
      <c r="D4473" s="66" t="e">
        <f>VLOOKUP(K4473,'TCon08 al 2019-02-26'!$A$1:$H$68,8,0)</f>
        <v>#N/A</v>
      </c>
      <c r="E4473" s="221">
        <f t="shared" si="306"/>
        <v>1900</v>
      </c>
      <c r="F4473" s="66">
        <f t="shared" si="303"/>
        <v>0</v>
      </c>
      <c r="G4473" s="10" t="str">
        <f t="shared" si="304"/>
        <v>19000</v>
      </c>
      <c r="H4473" s="227"/>
      <c r="I4473" s="227"/>
      <c r="J4473" s="228"/>
      <c r="K4473" s="227"/>
      <c r="L4473" s="227"/>
      <c r="M4473" s="227"/>
      <c r="N4473" s="581"/>
      <c r="O4473" s="227"/>
      <c r="P4473" s="581"/>
      <c r="Q4473" s="227"/>
      <c r="R4473" s="227"/>
      <c r="S4473" s="227"/>
      <c r="T4473" s="227"/>
      <c r="U4473" s="227"/>
      <c r="V4473" s="227"/>
      <c r="W4473" s="227"/>
      <c r="X4473" s="227"/>
      <c r="Y4473" s="227"/>
      <c r="Z4473" s="227"/>
      <c r="AA4473" s="227"/>
      <c r="AB4473" s="227"/>
      <c r="AC4473" s="227"/>
    </row>
    <row r="4474" spans="2:29">
      <c r="B4474" s="66" t="e">
        <f>LEFT(VLOOKUP(K4474,'TCon08 al 2019-02-26'!$A$1:$H$68,6,0),6)</f>
        <v>#N/A</v>
      </c>
      <c r="C4474" s="66" t="e">
        <f t="shared" si="305"/>
        <v>#N/A</v>
      </c>
      <c r="D4474" s="66" t="e">
        <f>VLOOKUP(K4474,'TCon08 al 2019-02-26'!$A$1:$H$68,8,0)</f>
        <v>#N/A</v>
      </c>
      <c r="E4474" s="221">
        <f t="shared" si="306"/>
        <v>1900</v>
      </c>
      <c r="F4474" s="66">
        <f t="shared" si="303"/>
        <v>0</v>
      </c>
      <c r="G4474" s="10" t="str">
        <f t="shared" si="304"/>
        <v>19000</v>
      </c>
      <c r="H4474" s="227"/>
      <c r="I4474" s="227"/>
      <c r="J4474" s="228"/>
      <c r="K4474" s="227"/>
      <c r="L4474" s="227"/>
      <c r="M4474" s="227"/>
      <c r="N4474" s="581"/>
      <c r="O4474" s="227"/>
      <c r="P4474" s="581"/>
      <c r="Q4474" s="227"/>
      <c r="R4474" s="227"/>
      <c r="S4474" s="227"/>
      <c r="T4474" s="227"/>
      <c r="U4474" s="227"/>
      <c r="V4474" s="227"/>
      <c r="W4474" s="227"/>
      <c r="X4474" s="227"/>
      <c r="Y4474" s="227"/>
      <c r="Z4474" s="227"/>
      <c r="AA4474" s="227"/>
      <c r="AB4474" s="227"/>
      <c r="AC4474" s="227"/>
    </row>
    <row r="4475" spans="2:29">
      <c r="B4475" s="66" t="e">
        <f>LEFT(VLOOKUP(K4475,'TCon08 al 2019-02-26'!$A$1:$H$68,6,0),6)</f>
        <v>#N/A</v>
      </c>
      <c r="C4475" s="66" t="e">
        <f t="shared" si="305"/>
        <v>#N/A</v>
      </c>
      <c r="D4475" s="66" t="e">
        <f>VLOOKUP(K4475,'TCon08 al 2019-02-26'!$A$1:$H$68,8,0)</f>
        <v>#N/A</v>
      </c>
      <c r="E4475" s="221">
        <f t="shared" si="306"/>
        <v>1900</v>
      </c>
      <c r="F4475" s="66">
        <f t="shared" si="303"/>
        <v>0</v>
      </c>
      <c r="G4475" s="10" t="str">
        <f t="shared" si="304"/>
        <v>19000</v>
      </c>
      <c r="H4475" s="227"/>
      <c r="I4475" s="227"/>
      <c r="J4475" s="228"/>
      <c r="K4475" s="227"/>
      <c r="L4475" s="227"/>
      <c r="M4475" s="227"/>
      <c r="N4475" s="581"/>
      <c r="O4475" s="227"/>
      <c r="P4475" s="581"/>
      <c r="Q4475" s="227"/>
      <c r="R4475" s="227"/>
      <c r="S4475" s="227"/>
      <c r="T4475" s="227"/>
      <c r="U4475" s="227"/>
      <c r="V4475" s="227"/>
      <c r="W4475" s="227"/>
      <c r="X4475" s="227"/>
      <c r="Y4475" s="227"/>
      <c r="Z4475" s="227"/>
      <c r="AA4475" s="227"/>
      <c r="AB4475" s="227"/>
      <c r="AC4475" s="227"/>
    </row>
    <row r="4476" spans="2:29">
      <c r="B4476" s="66" t="e">
        <f>LEFT(VLOOKUP(K4476,'TCon08 al 2019-02-26'!$A$1:$H$68,6,0),6)</f>
        <v>#N/A</v>
      </c>
      <c r="C4476" s="66" t="e">
        <f t="shared" si="305"/>
        <v>#N/A</v>
      </c>
      <c r="D4476" s="66" t="e">
        <f>VLOOKUP(K4476,'TCon08 al 2019-02-26'!$A$1:$H$68,8,0)</f>
        <v>#N/A</v>
      </c>
      <c r="E4476" s="221">
        <f t="shared" si="306"/>
        <v>1900</v>
      </c>
      <c r="F4476" s="66">
        <f t="shared" si="303"/>
        <v>0</v>
      </c>
      <c r="G4476" s="10" t="str">
        <f t="shared" si="304"/>
        <v>19000</v>
      </c>
      <c r="H4476" s="227"/>
      <c r="I4476" s="227"/>
      <c r="J4476" s="228"/>
      <c r="K4476" s="227"/>
      <c r="L4476" s="227"/>
      <c r="M4476" s="227"/>
      <c r="N4476" s="581"/>
      <c r="O4476" s="227"/>
      <c r="P4476" s="581"/>
      <c r="Q4476" s="227"/>
      <c r="R4476" s="227"/>
      <c r="S4476" s="227"/>
      <c r="T4476" s="227"/>
      <c r="U4476" s="227"/>
      <c r="V4476" s="227"/>
      <c r="W4476" s="227"/>
      <c r="X4476" s="227"/>
      <c r="Y4476" s="227"/>
      <c r="Z4476" s="227"/>
      <c r="AA4476" s="227"/>
      <c r="AB4476" s="227"/>
      <c r="AC4476" s="227"/>
    </row>
    <row r="4477" spans="2:29">
      <c r="B4477" s="66" t="e">
        <f>LEFT(VLOOKUP(K4477,'TCon08 al 2019-02-26'!$A$1:$H$68,6,0),6)</f>
        <v>#N/A</v>
      </c>
      <c r="C4477" s="66" t="e">
        <f t="shared" si="305"/>
        <v>#N/A</v>
      </c>
      <c r="D4477" s="66" t="e">
        <f>VLOOKUP(K4477,'TCon08 al 2019-02-26'!$A$1:$H$68,8,0)</f>
        <v>#N/A</v>
      </c>
      <c r="E4477" s="221">
        <f t="shared" si="306"/>
        <v>1900</v>
      </c>
      <c r="F4477" s="66">
        <f t="shared" si="303"/>
        <v>0</v>
      </c>
      <c r="G4477" s="10" t="str">
        <f t="shared" si="304"/>
        <v>19000</v>
      </c>
      <c r="H4477" s="227"/>
      <c r="I4477" s="227"/>
      <c r="J4477" s="228"/>
      <c r="K4477" s="227"/>
      <c r="L4477" s="227"/>
      <c r="M4477" s="227"/>
      <c r="N4477" s="581"/>
      <c r="O4477" s="227"/>
      <c r="P4477" s="581"/>
      <c r="Q4477" s="227"/>
      <c r="R4477" s="227"/>
      <c r="S4477" s="227"/>
      <c r="T4477" s="227"/>
      <c r="U4477" s="227"/>
      <c r="V4477" s="227"/>
      <c r="W4477" s="227"/>
      <c r="X4477" s="227"/>
      <c r="Y4477" s="227"/>
      <c r="Z4477" s="227"/>
      <c r="AA4477" s="227"/>
      <c r="AB4477" s="227"/>
      <c r="AC4477" s="227"/>
    </row>
    <row r="4478" spans="2:29">
      <c r="B4478" s="66" t="e">
        <f>LEFT(VLOOKUP(K4478,'TCon08 al 2019-02-26'!$A$1:$H$68,6,0),6)</f>
        <v>#N/A</v>
      </c>
      <c r="C4478" s="66" t="e">
        <f t="shared" si="305"/>
        <v>#N/A</v>
      </c>
      <c r="D4478" s="66" t="e">
        <f>VLOOKUP(K4478,'TCon08 al 2019-02-26'!$A$1:$H$68,8,0)</f>
        <v>#N/A</v>
      </c>
      <c r="E4478" s="221">
        <f t="shared" si="306"/>
        <v>1900</v>
      </c>
      <c r="F4478" s="66">
        <f t="shared" si="303"/>
        <v>0</v>
      </c>
      <c r="G4478" s="10" t="str">
        <f t="shared" si="304"/>
        <v>19000</v>
      </c>
      <c r="H4478" s="227"/>
      <c r="I4478" s="227"/>
      <c r="J4478" s="228"/>
      <c r="K4478" s="227"/>
      <c r="L4478" s="227"/>
      <c r="M4478" s="227"/>
      <c r="N4478" s="581"/>
      <c r="O4478" s="227"/>
      <c r="P4478" s="581"/>
      <c r="Q4478" s="227"/>
      <c r="R4478" s="227"/>
      <c r="S4478" s="227"/>
      <c r="T4478" s="227"/>
      <c r="U4478" s="227"/>
      <c r="V4478" s="227"/>
      <c r="W4478" s="227"/>
      <c r="X4478" s="227"/>
      <c r="Y4478" s="227"/>
      <c r="Z4478" s="227"/>
      <c r="AA4478" s="227"/>
      <c r="AB4478" s="227"/>
      <c r="AC4478" s="227"/>
    </row>
    <row r="4479" spans="2:29">
      <c r="B4479" s="66" t="e">
        <f>LEFT(VLOOKUP(K4479,'TCon08 al 2019-02-26'!$A$1:$H$68,6,0),6)</f>
        <v>#N/A</v>
      </c>
      <c r="C4479" s="66" t="e">
        <f t="shared" si="305"/>
        <v>#N/A</v>
      </c>
      <c r="D4479" s="66" t="e">
        <f>VLOOKUP(K4479,'TCon08 al 2019-02-26'!$A$1:$H$68,8,0)</f>
        <v>#N/A</v>
      </c>
      <c r="E4479" s="221">
        <f t="shared" si="306"/>
        <v>1900</v>
      </c>
      <c r="F4479" s="66">
        <f t="shared" si="303"/>
        <v>0</v>
      </c>
      <c r="G4479" s="10" t="str">
        <f t="shared" si="304"/>
        <v>19000</v>
      </c>
      <c r="H4479" s="227"/>
      <c r="I4479" s="227"/>
      <c r="J4479" s="228"/>
      <c r="K4479" s="227"/>
      <c r="L4479" s="227"/>
      <c r="M4479" s="227"/>
      <c r="N4479" s="581"/>
      <c r="O4479" s="227"/>
      <c r="P4479" s="581"/>
      <c r="Q4479" s="227"/>
      <c r="R4479" s="227"/>
      <c r="S4479" s="227"/>
      <c r="T4479" s="227"/>
      <c r="U4479" s="227"/>
      <c r="V4479" s="227"/>
      <c r="W4479" s="227"/>
      <c r="X4479" s="227"/>
      <c r="Y4479" s="227"/>
      <c r="Z4479" s="227"/>
      <c r="AA4479" s="227"/>
      <c r="AB4479" s="227"/>
      <c r="AC4479" s="227"/>
    </row>
    <row r="4480" spans="2:29">
      <c r="B4480" s="66" t="e">
        <f>LEFT(VLOOKUP(K4480,'TCon08 al 2019-02-26'!$A$1:$H$68,6,0),6)</f>
        <v>#N/A</v>
      </c>
      <c r="C4480" s="66" t="e">
        <f t="shared" si="305"/>
        <v>#N/A</v>
      </c>
      <c r="D4480" s="66" t="e">
        <f>VLOOKUP(K4480,'TCon08 al 2019-02-26'!$A$1:$H$68,8,0)</f>
        <v>#N/A</v>
      </c>
      <c r="E4480" s="221">
        <f t="shared" si="306"/>
        <v>1900</v>
      </c>
      <c r="F4480" s="66">
        <f t="shared" si="303"/>
        <v>0</v>
      </c>
      <c r="G4480" s="10" t="str">
        <f t="shared" si="304"/>
        <v>19000</v>
      </c>
      <c r="H4480" s="227"/>
      <c r="I4480" s="227"/>
      <c r="J4480" s="228"/>
      <c r="K4480" s="227"/>
      <c r="L4480" s="227"/>
      <c r="M4480" s="227"/>
      <c r="N4480" s="581"/>
      <c r="O4480" s="227"/>
      <c r="P4480" s="581"/>
      <c r="Q4480" s="227"/>
      <c r="R4480" s="227"/>
      <c r="S4480" s="227"/>
      <c r="T4480" s="227"/>
      <c r="U4480" s="227"/>
      <c r="V4480" s="227"/>
      <c r="W4480" s="227"/>
      <c r="X4480" s="227"/>
      <c r="Y4480" s="227"/>
      <c r="Z4480" s="227"/>
      <c r="AA4480" s="227"/>
      <c r="AB4480" s="227"/>
      <c r="AC4480" s="227"/>
    </row>
    <row r="4481" spans="2:29">
      <c r="B4481" s="66" t="e">
        <f>LEFT(VLOOKUP(K4481,'TCon08 al 2019-02-26'!$A$1:$H$68,6,0),6)</f>
        <v>#N/A</v>
      </c>
      <c r="C4481" s="66" t="e">
        <f t="shared" si="305"/>
        <v>#N/A</v>
      </c>
      <c r="D4481" s="66" t="e">
        <f>VLOOKUP(K4481,'TCon08 al 2019-02-26'!$A$1:$H$68,8,0)</f>
        <v>#N/A</v>
      </c>
      <c r="E4481" s="221">
        <f t="shared" si="306"/>
        <v>1900</v>
      </c>
      <c r="F4481" s="66">
        <f t="shared" si="303"/>
        <v>0</v>
      </c>
      <c r="G4481" s="10" t="str">
        <f t="shared" si="304"/>
        <v>19000</v>
      </c>
      <c r="H4481" s="227"/>
      <c r="I4481" s="227"/>
      <c r="J4481" s="228"/>
      <c r="K4481" s="227"/>
      <c r="L4481" s="227"/>
      <c r="M4481" s="227"/>
      <c r="N4481" s="581"/>
      <c r="O4481" s="227"/>
      <c r="P4481" s="581"/>
      <c r="Q4481" s="227"/>
      <c r="R4481" s="227"/>
      <c r="S4481" s="227"/>
      <c r="T4481" s="227"/>
      <c r="U4481" s="227"/>
      <c r="V4481" s="227"/>
      <c r="W4481" s="227"/>
      <c r="X4481" s="227"/>
      <c r="Y4481" s="227"/>
      <c r="Z4481" s="227"/>
      <c r="AA4481" s="227"/>
      <c r="AB4481" s="227"/>
      <c r="AC4481" s="227"/>
    </row>
    <row r="4482" spans="2:29">
      <c r="B4482" s="66" t="e">
        <f>LEFT(VLOOKUP(K4482,'TCon08 al 2019-02-26'!$A$1:$H$68,6,0),6)</f>
        <v>#N/A</v>
      </c>
      <c r="C4482" s="66" t="e">
        <f t="shared" si="305"/>
        <v>#N/A</v>
      </c>
      <c r="D4482" s="66" t="e">
        <f>VLOOKUP(K4482,'TCon08 al 2019-02-26'!$A$1:$H$68,8,0)</f>
        <v>#N/A</v>
      </c>
      <c r="E4482" s="221">
        <f t="shared" si="306"/>
        <v>1900</v>
      </c>
      <c r="F4482" s="66">
        <f t="shared" si="303"/>
        <v>0</v>
      </c>
      <c r="G4482" s="10" t="str">
        <f t="shared" si="304"/>
        <v>19000</v>
      </c>
      <c r="H4482" s="227"/>
      <c r="I4482" s="227"/>
      <c r="J4482" s="228"/>
      <c r="K4482" s="227"/>
      <c r="L4482" s="227"/>
      <c r="M4482" s="227"/>
      <c r="N4482" s="581"/>
      <c r="O4482" s="227"/>
      <c r="P4482" s="581"/>
      <c r="Q4482" s="227"/>
      <c r="R4482" s="227"/>
      <c r="S4482" s="227"/>
      <c r="T4482" s="227"/>
      <c r="U4482" s="227"/>
      <c r="V4482" s="227"/>
      <c r="W4482" s="227"/>
      <c r="X4482" s="227"/>
      <c r="Y4482" s="227"/>
      <c r="Z4482" s="227"/>
      <c r="AA4482" s="227"/>
      <c r="AB4482" s="227"/>
      <c r="AC4482" s="227"/>
    </row>
    <row r="4483" spans="2:29">
      <c r="B4483" s="66" t="e">
        <f>LEFT(VLOOKUP(K4483,'TCon08 al 2019-02-26'!$A$1:$H$68,6,0),6)</f>
        <v>#N/A</v>
      </c>
      <c r="C4483" s="66" t="e">
        <f t="shared" si="305"/>
        <v>#N/A</v>
      </c>
      <c r="D4483" s="66" t="e">
        <f>VLOOKUP(K4483,'TCon08 al 2019-02-26'!$A$1:$H$68,8,0)</f>
        <v>#N/A</v>
      </c>
      <c r="E4483" s="221">
        <f t="shared" si="306"/>
        <v>1900</v>
      </c>
      <c r="F4483" s="66">
        <f t="shared" si="303"/>
        <v>0</v>
      </c>
      <c r="G4483" s="10" t="str">
        <f t="shared" si="304"/>
        <v>19000</v>
      </c>
      <c r="H4483" s="227"/>
      <c r="I4483" s="227"/>
      <c r="J4483" s="228"/>
      <c r="K4483" s="227"/>
      <c r="L4483" s="227"/>
      <c r="M4483" s="227"/>
      <c r="N4483" s="581"/>
      <c r="O4483" s="227"/>
      <c r="P4483" s="581"/>
      <c r="Q4483" s="227"/>
      <c r="R4483" s="227"/>
      <c r="S4483" s="227"/>
      <c r="T4483" s="227"/>
      <c r="U4483" s="227"/>
      <c r="V4483" s="227"/>
      <c r="W4483" s="227"/>
      <c r="X4483" s="227"/>
      <c r="Y4483" s="227"/>
      <c r="Z4483" s="227"/>
      <c r="AA4483" s="227"/>
      <c r="AB4483" s="227"/>
      <c r="AC4483" s="227"/>
    </row>
    <row r="4484" spans="2:29">
      <c r="B4484" s="66" t="e">
        <f>LEFT(VLOOKUP(K4484,'TCon08 al 2019-02-26'!$A$1:$H$68,6,0),6)</f>
        <v>#N/A</v>
      </c>
      <c r="C4484" s="66" t="e">
        <f t="shared" si="305"/>
        <v>#N/A</v>
      </c>
      <c r="D4484" s="66" t="e">
        <f>VLOOKUP(K4484,'TCon08 al 2019-02-26'!$A$1:$H$68,8,0)</f>
        <v>#N/A</v>
      </c>
      <c r="E4484" s="221">
        <f t="shared" si="306"/>
        <v>1900</v>
      </c>
      <c r="F4484" s="66">
        <f t="shared" si="303"/>
        <v>0</v>
      </c>
      <c r="G4484" s="10" t="str">
        <f t="shared" si="304"/>
        <v>19000</v>
      </c>
      <c r="H4484" s="227"/>
      <c r="I4484" s="227"/>
      <c r="J4484" s="228"/>
      <c r="K4484" s="227"/>
      <c r="L4484" s="227"/>
      <c r="M4484" s="227"/>
      <c r="N4484" s="581"/>
      <c r="O4484" s="227"/>
      <c r="P4484" s="581"/>
      <c r="Q4484" s="227"/>
      <c r="R4484" s="227"/>
      <c r="S4484" s="227"/>
      <c r="T4484" s="227"/>
      <c r="U4484" s="227"/>
      <c r="V4484" s="227"/>
      <c r="W4484" s="227"/>
      <c r="X4484" s="227"/>
      <c r="Y4484" s="227"/>
      <c r="Z4484" s="227"/>
      <c r="AA4484" s="227"/>
      <c r="AB4484" s="227"/>
      <c r="AC4484" s="227"/>
    </row>
    <row r="4485" spans="2:29">
      <c r="B4485" s="66" t="e">
        <f>LEFT(VLOOKUP(K4485,'TCon08 al 2019-02-26'!$A$1:$H$68,6,0),6)</f>
        <v>#N/A</v>
      </c>
      <c r="C4485" s="66" t="e">
        <f t="shared" si="305"/>
        <v>#N/A</v>
      </c>
      <c r="D4485" s="66" t="e">
        <f>VLOOKUP(K4485,'TCon08 al 2019-02-26'!$A$1:$H$68,8,0)</f>
        <v>#N/A</v>
      </c>
      <c r="E4485" s="221">
        <f t="shared" si="306"/>
        <v>1900</v>
      </c>
      <c r="F4485" s="66">
        <f t="shared" ref="F4485:F4548" si="307">+IF(J4485=0,0,MONTH(J4485))</f>
        <v>0</v>
      </c>
      <c r="G4485" s="10" t="str">
        <f t="shared" si="304"/>
        <v>19000</v>
      </c>
      <c r="H4485" s="227"/>
      <c r="I4485" s="227"/>
      <c r="J4485" s="228"/>
      <c r="K4485" s="227"/>
      <c r="L4485" s="227"/>
      <c r="M4485" s="227"/>
      <c r="N4485" s="581"/>
      <c r="O4485" s="227"/>
      <c r="P4485" s="581"/>
      <c r="Q4485" s="227"/>
      <c r="R4485" s="227"/>
      <c r="S4485" s="227"/>
      <c r="T4485" s="227"/>
      <c r="U4485" s="227"/>
      <c r="V4485" s="227"/>
      <c r="W4485" s="227"/>
      <c r="X4485" s="227"/>
      <c r="Y4485" s="227"/>
      <c r="Z4485" s="227"/>
      <c r="AA4485" s="227"/>
      <c r="AB4485" s="227"/>
      <c r="AC4485" s="227"/>
    </row>
    <row r="4486" spans="2:29">
      <c r="B4486" s="66" t="e">
        <f>LEFT(VLOOKUP(K4486,'TCon08 al 2019-02-26'!$A$1:$H$68,6,0),6)</f>
        <v>#N/A</v>
      </c>
      <c r="C4486" s="66" t="e">
        <f t="shared" si="305"/>
        <v>#N/A</v>
      </c>
      <c r="D4486" s="66" t="e">
        <f>VLOOKUP(K4486,'TCon08 al 2019-02-26'!$A$1:$H$68,8,0)</f>
        <v>#N/A</v>
      </c>
      <c r="E4486" s="221">
        <f t="shared" si="306"/>
        <v>1900</v>
      </c>
      <c r="F4486" s="66">
        <f t="shared" si="307"/>
        <v>0</v>
      </c>
      <c r="G4486" s="10" t="str">
        <f t="shared" ref="G4486:G4549" si="308">+E4486&amp;F4486</f>
        <v>19000</v>
      </c>
      <c r="H4486" s="227"/>
      <c r="I4486" s="227"/>
      <c r="J4486" s="228"/>
      <c r="K4486" s="227"/>
      <c r="L4486" s="227"/>
      <c r="M4486" s="227"/>
      <c r="N4486" s="581"/>
      <c r="O4486" s="227"/>
      <c r="P4486" s="581"/>
      <c r="Q4486" s="227"/>
      <c r="R4486" s="227"/>
      <c r="S4486" s="227"/>
      <c r="T4486" s="227"/>
      <c r="U4486" s="227"/>
      <c r="V4486" s="227"/>
      <c r="W4486" s="227"/>
      <c r="X4486" s="227"/>
      <c r="Y4486" s="227"/>
      <c r="Z4486" s="227"/>
      <c r="AA4486" s="227"/>
      <c r="AB4486" s="227"/>
      <c r="AC4486" s="227"/>
    </row>
    <row r="4487" spans="2:29">
      <c r="B4487" s="66" t="e">
        <f>LEFT(VLOOKUP(K4487,'TCon08 al 2019-02-26'!$A$1:$H$68,6,0),6)</f>
        <v>#N/A</v>
      </c>
      <c r="C4487" s="66" t="e">
        <f t="shared" si="305"/>
        <v>#N/A</v>
      </c>
      <c r="D4487" s="66" t="e">
        <f>VLOOKUP(K4487,'TCon08 al 2019-02-26'!$A$1:$H$68,8,0)</f>
        <v>#N/A</v>
      </c>
      <c r="E4487" s="221">
        <f t="shared" si="306"/>
        <v>1900</v>
      </c>
      <c r="F4487" s="66">
        <f t="shared" si="307"/>
        <v>0</v>
      </c>
      <c r="G4487" s="10" t="str">
        <f t="shared" si="308"/>
        <v>19000</v>
      </c>
      <c r="H4487" s="227"/>
      <c r="I4487" s="227"/>
      <c r="J4487" s="228"/>
      <c r="K4487" s="227"/>
      <c r="L4487" s="227"/>
      <c r="M4487" s="227"/>
      <c r="N4487" s="581"/>
      <c r="O4487" s="227"/>
      <c r="P4487" s="581"/>
      <c r="Q4487" s="227"/>
      <c r="R4487" s="227"/>
      <c r="S4487" s="227"/>
      <c r="T4487" s="227"/>
      <c r="U4487" s="227"/>
      <c r="V4487" s="227"/>
      <c r="W4487" s="227"/>
      <c r="X4487" s="227"/>
      <c r="Y4487" s="227"/>
      <c r="Z4487" s="227"/>
      <c r="AA4487" s="227"/>
      <c r="AB4487" s="227"/>
      <c r="AC4487" s="227"/>
    </row>
    <row r="4488" spans="2:29">
      <c r="B4488" s="66" t="e">
        <f>LEFT(VLOOKUP(K4488,'TCon08 al 2019-02-26'!$A$1:$H$68,6,0),6)</f>
        <v>#N/A</v>
      </c>
      <c r="C4488" s="66" t="e">
        <f t="shared" si="305"/>
        <v>#N/A</v>
      </c>
      <c r="D4488" s="66" t="e">
        <f>VLOOKUP(K4488,'TCon08 al 2019-02-26'!$A$1:$H$68,8,0)</f>
        <v>#N/A</v>
      </c>
      <c r="E4488" s="221">
        <f t="shared" si="306"/>
        <v>1900</v>
      </c>
      <c r="F4488" s="66">
        <f t="shared" si="307"/>
        <v>0</v>
      </c>
      <c r="G4488" s="10" t="str">
        <f t="shared" si="308"/>
        <v>19000</v>
      </c>
      <c r="H4488" s="227"/>
      <c r="I4488" s="227"/>
      <c r="J4488" s="228"/>
      <c r="K4488" s="227"/>
      <c r="L4488" s="227"/>
      <c r="M4488" s="227"/>
      <c r="N4488" s="581"/>
      <c r="O4488" s="227"/>
      <c r="P4488" s="581"/>
      <c r="Q4488" s="227"/>
      <c r="R4488" s="227"/>
      <c r="S4488" s="227"/>
      <c r="T4488" s="227"/>
      <c r="U4488" s="227"/>
      <c r="V4488" s="227"/>
      <c r="W4488" s="227"/>
      <c r="X4488" s="227"/>
      <c r="Y4488" s="227"/>
      <c r="Z4488" s="227"/>
      <c r="AA4488" s="227"/>
      <c r="AB4488" s="227"/>
      <c r="AC4488" s="227"/>
    </row>
    <row r="4489" spans="2:29">
      <c r="B4489" s="66" t="e">
        <f>LEFT(VLOOKUP(K4489,'TCon08 al 2019-02-26'!$A$1:$H$68,6,0),6)</f>
        <v>#N/A</v>
      </c>
      <c r="C4489" s="66" t="e">
        <f t="shared" si="305"/>
        <v>#N/A</v>
      </c>
      <c r="D4489" s="66" t="e">
        <f>VLOOKUP(K4489,'TCon08 al 2019-02-26'!$A$1:$H$68,8,0)</f>
        <v>#N/A</v>
      </c>
      <c r="E4489" s="221">
        <f t="shared" si="306"/>
        <v>1900</v>
      </c>
      <c r="F4489" s="66">
        <f t="shared" si="307"/>
        <v>0</v>
      </c>
      <c r="G4489" s="10" t="str">
        <f t="shared" si="308"/>
        <v>19000</v>
      </c>
      <c r="H4489" s="227"/>
      <c r="I4489" s="227"/>
      <c r="J4489" s="228"/>
      <c r="K4489" s="227"/>
      <c r="L4489" s="227"/>
      <c r="M4489" s="227"/>
      <c r="N4489" s="581"/>
      <c r="O4489" s="227"/>
      <c r="P4489" s="581"/>
      <c r="Q4489" s="227"/>
      <c r="R4489" s="227"/>
      <c r="S4489" s="227"/>
      <c r="T4489" s="227"/>
      <c r="U4489" s="227"/>
      <c r="V4489" s="227"/>
      <c r="W4489" s="227"/>
      <c r="X4489" s="227"/>
      <c r="Y4489" s="227"/>
      <c r="Z4489" s="227"/>
      <c r="AA4489" s="227"/>
      <c r="AB4489" s="227"/>
      <c r="AC4489" s="227"/>
    </row>
    <row r="4490" spans="2:29">
      <c r="B4490" s="66" t="e">
        <f>LEFT(VLOOKUP(K4490,'TCon08 al 2019-02-26'!$A$1:$H$68,6,0),6)</f>
        <v>#N/A</v>
      </c>
      <c r="C4490" s="66" t="e">
        <f t="shared" si="305"/>
        <v>#N/A</v>
      </c>
      <c r="D4490" s="66" t="e">
        <f>VLOOKUP(K4490,'TCon08 al 2019-02-26'!$A$1:$H$68,8,0)</f>
        <v>#N/A</v>
      </c>
      <c r="E4490" s="221">
        <f t="shared" si="306"/>
        <v>1900</v>
      </c>
      <c r="F4490" s="66">
        <f t="shared" si="307"/>
        <v>0</v>
      </c>
      <c r="G4490" s="10" t="str">
        <f t="shared" si="308"/>
        <v>19000</v>
      </c>
      <c r="H4490" s="227"/>
      <c r="I4490" s="227"/>
      <c r="J4490" s="228"/>
      <c r="K4490" s="227"/>
      <c r="L4490" s="227"/>
      <c r="M4490" s="227"/>
      <c r="N4490" s="581"/>
      <c r="O4490" s="227"/>
      <c r="P4490" s="581"/>
      <c r="Q4490" s="227"/>
      <c r="R4490" s="227"/>
      <c r="S4490" s="227"/>
      <c r="T4490" s="227"/>
      <c r="U4490" s="227"/>
      <c r="V4490" s="227"/>
      <c r="W4490" s="227"/>
      <c r="X4490" s="227"/>
      <c r="Y4490" s="227"/>
      <c r="Z4490" s="227"/>
      <c r="AA4490" s="227"/>
      <c r="AB4490" s="227"/>
      <c r="AC4490" s="227"/>
    </row>
    <row r="4491" spans="2:29">
      <c r="B4491" s="66" t="e">
        <f>LEFT(VLOOKUP(K4491,'TCon08 al 2019-02-26'!$A$1:$H$68,6,0),6)</f>
        <v>#N/A</v>
      </c>
      <c r="C4491" s="66" t="e">
        <f t="shared" si="305"/>
        <v>#N/A</v>
      </c>
      <c r="D4491" s="66" t="e">
        <f>VLOOKUP(K4491,'TCon08 al 2019-02-26'!$A$1:$H$68,8,0)</f>
        <v>#N/A</v>
      </c>
      <c r="E4491" s="221">
        <f t="shared" si="306"/>
        <v>1900</v>
      </c>
      <c r="F4491" s="66">
        <f t="shared" si="307"/>
        <v>0</v>
      </c>
      <c r="G4491" s="10" t="str">
        <f t="shared" si="308"/>
        <v>19000</v>
      </c>
      <c r="H4491" s="227"/>
      <c r="I4491" s="227"/>
      <c r="J4491" s="228"/>
      <c r="K4491" s="227"/>
      <c r="L4491" s="227"/>
      <c r="M4491" s="227"/>
      <c r="N4491" s="581"/>
      <c r="O4491" s="227"/>
      <c r="P4491" s="581"/>
      <c r="Q4491" s="227"/>
      <c r="R4491" s="227"/>
      <c r="S4491" s="227"/>
      <c r="T4491" s="227"/>
      <c r="U4491" s="227"/>
      <c r="V4491" s="227"/>
      <c r="W4491" s="227"/>
      <c r="X4491" s="227"/>
      <c r="Y4491" s="227"/>
      <c r="Z4491" s="227"/>
      <c r="AA4491" s="227"/>
      <c r="AB4491" s="227"/>
      <c r="AC4491" s="227"/>
    </row>
    <row r="4492" spans="2:29">
      <c r="B4492" s="66" t="e">
        <f>LEFT(VLOOKUP(K4492,'TCon08 al 2019-02-26'!$A$1:$H$68,6,0),6)</f>
        <v>#N/A</v>
      </c>
      <c r="C4492" s="66" t="e">
        <f t="shared" si="305"/>
        <v>#N/A</v>
      </c>
      <c r="D4492" s="66" t="e">
        <f>VLOOKUP(K4492,'TCon08 al 2019-02-26'!$A$1:$H$68,8,0)</f>
        <v>#N/A</v>
      </c>
      <c r="E4492" s="221">
        <f t="shared" si="306"/>
        <v>1900</v>
      </c>
      <c r="F4492" s="66">
        <f t="shared" si="307"/>
        <v>0</v>
      </c>
      <c r="G4492" s="10" t="str">
        <f t="shared" si="308"/>
        <v>19000</v>
      </c>
      <c r="H4492" s="227"/>
      <c r="I4492" s="227"/>
      <c r="J4492" s="228"/>
      <c r="K4492" s="227"/>
      <c r="L4492" s="227"/>
      <c r="M4492" s="227"/>
      <c r="N4492" s="581"/>
      <c r="O4492" s="227"/>
      <c r="P4492" s="581"/>
      <c r="Q4492" s="227"/>
      <c r="R4492" s="227"/>
      <c r="S4492" s="227"/>
      <c r="T4492" s="227"/>
      <c r="U4492" s="227"/>
      <c r="V4492" s="227"/>
      <c r="W4492" s="227"/>
      <c r="X4492" s="227"/>
      <c r="Y4492" s="227"/>
      <c r="Z4492" s="227"/>
      <c r="AA4492" s="227"/>
      <c r="AB4492" s="227"/>
      <c r="AC4492" s="227"/>
    </row>
    <row r="4493" spans="2:29">
      <c r="B4493" s="66" t="e">
        <f>LEFT(VLOOKUP(K4493,'TCon08 al 2019-02-26'!$A$1:$H$68,6,0),6)</f>
        <v>#N/A</v>
      </c>
      <c r="C4493" s="66" t="e">
        <f t="shared" si="305"/>
        <v>#N/A</v>
      </c>
      <c r="D4493" s="66" t="e">
        <f>VLOOKUP(K4493,'TCon08 al 2019-02-26'!$A$1:$H$68,8,0)</f>
        <v>#N/A</v>
      </c>
      <c r="E4493" s="221">
        <f t="shared" si="306"/>
        <v>1900</v>
      </c>
      <c r="F4493" s="66">
        <f t="shared" si="307"/>
        <v>0</v>
      </c>
      <c r="G4493" s="10" t="str">
        <f t="shared" si="308"/>
        <v>19000</v>
      </c>
      <c r="H4493" s="227"/>
      <c r="I4493" s="227"/>
      <c r="J4493" s="228"/>
      <c r="K4493" s="227"/>
      <c r="L4493" s="227"/>
      <c r="M4493" s="227"/>
      <c r="N4493" s="581"/>
      <c r="O4493" s="227"/>
      <c r="P4493" s="581"/>
      <c r="Q4493" s="227"/>
      <c r="R4493" s="227"/>
      <c r="S4493" s="227"/>
      <c r="T4493" s="227"/>
      <c r="U4493" s="227"/>
      <c r="V4493" s="227"/>
      <c r="W4493" s="227"/>
      <c r="X4493" s="227"/>
      <c r="Y4493" s="227"/>
      <c r="Z4493" s="227"/>
      <c r="AA4493" s="227"/>
      <c r="AB4493" s="227"/>
      <c r="AC4493" s="227"/>
    </row>
    <row r="4494" spans="2:29">
      <c r="B4494" s="66" t="e">
        <f>LEFT(VLOOKUP(K4494,'TCon08 al 2019-02-26'!$A$1:$H$68,6,0),6)</f>
        <v>#N/A</v>
      </c>
      <c r="C4494" s="66" t="e">
        <f t="shared" si="305"/>
        <v>#N/A</v>
      </c>
      <c r="D4494" s="66" t="e">
        <f>VLOOKUP(K4494,'TCon08 al 2019-02-26'!$A$1:$H$68,8,0)</f>
        <v>#N/A</v>
      </c>
      <c r="E4494" s="221">
        <f t="shared" si="306"/>
        <v>1900</v>
      </c>
      <c r="F4494" s="66">
        <f t="shared" si="307"/>
        <v>0</v>
      </c>
      <c r="G4494" s="10" t="str">
        <f t="shared" si="308"/>
        <v>19000</v>
      </c>
      <c r="H4494" s="227"/>
      <c r="I4494" s="227"/>
      <c r="J4494" s="228"/>
      <c r="K4494" s="227"/>
      <c r="L4494" s="227"/>
      <c r="M4494" s="227"/>
      <c r="N4494" s="581"/>
      <c r="O4494" s="227"/>
      <c r="P4494" s="581"/>
      <c r="Q4494" s="227"/>
      <c r="R4494" s="227"/>
      <c r="S4494" s="227"/>
      <c r="T4494" s="227"/>
      <c r="U4494" s="227"/>
      <c r="V4494" s="227"/>
      <c r="W4494" s="227"/>
      <c r="X4494" s="227"/>
      <c r="Y4494" s="227"/>
      <c r="Z4494" s="227"/>
      <c r="AA4494" s="227"/>
      <c r="AB4494" s="227"/>
      <c r="AC4494" s="227"/>
    </row>
    <row r="4495" spans="2:29">
      <c r="B4495" s="66" t="e">
        <f>LEFT(VLOOKUP(K4495,'TCon08 al 2019-02-26'!$A$1:$H$68,6,0),6)</f>
        <v>#N/A</v>
      </c>
      <c r="C4495" s="66" t="e">
        <f t="shared" si="305"/>
        <v>#N/A</v>
      </c>
      <c r="D4495" s="66" t="e">
        <f>VLOOKUP(K4495,'TCon08 al 2019-02-26'!$A$1:$H$68,8,0)</f>
        <v>#N/A</v>
      </c>
      <c r="E4495" s="221">
        <f t="shared" si="306"/>
        <v>1900</v>
      </c>
      <c r="F4495" s="66">
        <f t="shared" si="307"/>
        <v>0</v>
      </c>
      <c r="G4495" s="10" t="str">
        <f t="shared" si="308"/>
        <v>19000</v>
      </c>
      <c r="H4495" s="227"/>
      <c r="I4495" s="227"/>
      <c r="J4495" s="228"/>
      <c r="K4495" s="227"/>
      <c r="L4495" s="227"/>
      <c r="M4495" s="227"/>
      <c r="N4495" s="581"/>
      <c r="O4495" s="227"/>
      <c r="P4495" s="581"/>
      <c r="Q4495" s="227"/>
      <c r="R4495" s="227"/>
      <c r="S4495" s="227"/>
      <c r="T4495" s="227"/>
      <c r="U4495" s="227"/>
      <c r="V4495" s="227"/>
      <c r="W4495" s="227"/>
      <c r="X4495" s="227"/>
      <c r="Y4495" s="227"/>
      <c r="Z4495" s="227"/>
      <c r="AA4495" s="227"/>
      <c r="AB4495" s="227"/>
      <c r="AC4495" s="227"/>
    </row>
    <row r="4496" spans="2:29">
      <c r="B4496" s="66" t="e">
        <f>LEFT(VLOOKUP(K4496,'TCon08 al 2019-02-26'!$A$1:$H$68,6,0),6)</f>
        <v>#N/A</v>
      </c>
      <c r="C4496" s="66" t="e">
        <f t="shared" si="305"/>
        <v>#N/A</v>
      </c>
      <c r="D4496" s="66" t="e">
        <f>VLOOKUP(K4496,'TCon08 al 2019-02-26'!$A$1:$H$68,8,0)</f>
        <v>#N/A</v>
      </c>
      <c r="E4496" s="221">
        <f t="shared" si="306"/>
        <v>1900</v>
      </c>
      <c r="F4496" s="66">
        <f t="shared" si="307"/>
        <v>0</v>
      </c>
      <c r="G4496" s="10" t="str">
        <f t="shared" si="308"/>
        <v>19000</v>
      </c>
      <c r="H4496" s="227"/>
      <c r="I4496" s="227"/>
      <c r="J4496" s="228"/>
      <c r="K4496" s="227"/>
      <c r="L4496" s="227"/>
      <c r="M4496" s="227"/>
      <c r="N4496" s="581"/>
      <c r="O4496" s="227"/>
      <c r="P4496" s="581"/>
      <c r="Q4496" s="227"/>
      <c r="R4496" s="227"/>
      <c r="S4496" s="227"/>
      <c r="T4496" s="227"/>
      <c r="U4496" s="227"/>
      <c r="V4496" s="227"/>
      <c r="W4496" s="227"/>
      <c r="X4496" s="227"/>
      <c r="Y4496" s="227"/>
      <c r="Z4496" s="227"/>
      <c r="AA4496" s="227"/>
      <c r="AB4496" s="227"/>
      <c r="AC4496" s="227"/>
    </row>
    <row r="4497" spans="2:29">
      <c r="B4497" s="66" t="e">
        <f>LEFT(VLOOKUP(K4497,'TCon08 al 2019-02-26'!$A$1:$H$68,6,0),6)</f>
        <v>#N/A</v>
      </c>
      <c r="C4497" s="66" t="e">
        <f t="shared" ref="C4497:C4560" si="309">CONCATENATE(MID(B4497,1,1),".",MID(B4497,2,1),".",MID(B4497,3,2),".",MID(B4497,5,2))</f>
        <v>#N/A</v>
      </c>
      <c r="D4497" s="66" t="e">
        <f>VLOOKUP(K4497,'TCon08 al 2019-02-26'!$A$1:$H$68,8,0)</f>
        <v>#N/A</v>
      </c>
      <c r="E4497" s="221">
        <f t="shared" ref="E4497:E4560" si="310">YEAR(J4497)</f>
        <v>1900</v>
      </c>
      <c r="F4497" s="66">
        <f t="shared" si="307"/>
        <v>0</v>
      </c>
      <c r="G4497" s="10" t="str">
        <f t="shared" si="308"/>
        <v>19000</v>
      </c>
      <c r="H4497" s="227"/>
      <c r="I4497" s="227"/>
      <c r="J4497" s="228"/>
      <c r="K4497" s="227"/>
      <c r="L4497" s="227"/>
      <c r="M4497" s="227"/>
      <c r="N4497" s="581"/>
      <c r="O4497" s="227"/>
      <c r="P4497" s="581"/>
      <c r="Q4497" s="227"/>
      <c r="R4497" s="227"/>
      <c r="S4497" s="227"/>
      <c r="T4497" s="227"/>
      <c r="U4497" s="227"/>
      <c r="V4497" s="227"/>
      <c r="W4497" s="227"/>
      <c r="X4497" s="227"/>
      <c r="Y4497" s="227"/>
      <c r="Z4497" s="227"/>
      <c r="AA4497" s="227"/>
      <c r="AB4497" s="227"/>
      <c r="AC4497" s="227"/>
    </row>
    <row r="4498" spans="2:29">
      <c r="B4498" s="66" t="e">
        <f>LEFT(VLOOKUP(K4498,'TCon08 al 2019-02-26'!$A$1:$H$68,6,0),6)</f>
        <v>#N/A</v>
      </c>
      <c r="C4498" s="66" t="e">
        <f t="shared" si="309"/>
        <v>#N/A</v>
      </c>
      <c r="D4498" s="66" t="e">
        <f>VLOOKUP(K4498,'TCon08 al 2019-02-26'!$A$1:$H$68,8,0)</f>
        <v>#N/A</v>
      </c>
      <c r="E4498" s="221">
        <f t="shared" si="310"/>
        <v>1900</v>
      </c>
      <c r="F4498" s="66">
        <f t="shared" si="307"/>
        <v>0</v>
      </c>
      <c r="G4498" s="10" t="str">
        <f t="shared" si="308"/>
        <v>19000</v>
      </c>
      <c r="H4498" s="227"/>
      <c r="I4498" s="227"/>
      <c r="J4498" s="228"/>
      <c r="K4498" s="227"/>
      <c r="L4498" s="227"/>
      <c r="M4498" s="227"/>
      <c r="N4498" s="581"/>
      <c r="O4498" s="227"/>
      <c r="P4498" s="581"/>
      <c r="Q4498" s="227"/>
      <c r="R4498" s="227"/>
      <c r="S4498" s="227"/>
      <c r="T4498" s="227"/>
      <c r="U4498" s="227"/>
      <c r="V4498" s="227"/>
      <c r="W4498" s="227"/>
      <c r="X4498" s="227"/>
      <c r="Y4498" s="227"/>
      <c r="Z4498" s="227"/>
      <c r="AA4498" s="227"/>
      <c r="AB4498" s="227"/>
      <c r="AC4498" s="227"/>
    </row>
    <row r="4499" spans="2:29">
      <c r="B4499" s="66" t="e">
        <f>LEFT(VLOOKUP(K4499,'TCon08 al 2019-02-26'!$A$1:$H$68,6,0),6)</f>
        <v>#N/A</v>
      </c>
      <c r="C4499" s="66" t="e">
        <f t="shared" si="309"/>
        <v>#N/A</v>
      </c>
      <c r="D4499" s="66" t="e">
        <f>VLOOKUP(K4499,'TCon08 al 2019-02-26'!$A$1:$H$68,8,0)</f>
        <v>#N/A</v>
      </c>
      <c r="E4499" s="221">
        <f t="shared" si="310"/>
        <v>1900</v>
      </c>
      <c r="F4499" s="66">
        <f t="shared" si="307"/>
        <v>0</v>
      </c>
      <c r="G4499" s="10" t="str">
        <f t="shared" si="308"/>
        <v>19000</v>
      </c>
      <c r="H4499" s="227"/>
      <c r="I4499" s="227"/>
      <c r="J4499" s="228"/>
      <c r="K4499" s="227"/>
      <c r="L4499" s="227"/>
      <c r="M4499" s="227"/>
      <c r="N4499" s="581"/>
      <c r="O4499" s="227"/>
      <c r="P4499" s="581"/>
      <c r="Q4499" s="227"/>
      <c r="R4499" s="227"/>
      <c r="S4499" s="227"/>
      <c r="T4499" s="227"/>
      <c r="U4499" s="227"/>
      <c r="V4499" s="227"/>
      <c r="W4499" s="227"/>
      <c r="X4499" s="227"/>
      <c r="Y4499" s="227"/>
      <c r="Z4499" s="227"/>
      <c r="AA4499" s="227"/>
      <c r="AB4499" s="227"/>
      <c r="AC4499" s="227"/>
    </row>
    <row r="4500" spans="2:29">
      <c r="B4500" s="66" t="e">
        <f>LEFT(VLOOKUP(K4500,'TCon08 al 2019-02-26'!$A$1:$H$68,6,0),6)</f>
        <v>#N/A</v>
      </c>
      <c r="C4500" s="66" t="e">
        <f t="shared" si="309"/>
        <v>#N/A</v>
      </c>
      <c r="D4500" s="66" t="e">
        <f>VLOOKUP(K4500,'TCon08 al 2019-02-26'!$A$1:$H$68,8,0)</f>
        <v>#N/A</v>
      </c>
      <c r="E4500" s="221">
        <f t="shared" si="310"/>
        <v>1900</v>
      </c>
      <c r="F4500" s="66">
        <f t="shared" si="307"/>
        <v>0</v>
      </c>
      <c r="G4500" s="10" t="str">
        <f t="shared" si="308"/>
        <v>19000</v>
      </c>
      <c r="H4500" s="227"/>
      <c r="I4500" s="227"/>
      <c r="J4500" s="228"/>
      <c r="K4500" s="227"/>
      <c r="L4500" s="227"/>
      <c r="M4500" s="227"/>
      <c r="N4500" s="581"/>
      <c r="O4500" s="227"/>
      <c r="P4500" s="581"/>
      <c r="Q4500" s="227"/>
      <c r="R4500" s="227"/>
      <c r="S4500" s="227"/>
      <c r="T4500" s="227"/>
      <c r="U4500" s="227"/>
      <c r="V4500" s="227"/>
      <c r="W4500" s="227"/>
      <c r="X4500" s="227"/>
      <c r="Y4500" s="227"/>
      <c r="Z4500" s="227"/>
      <c r="AA4500" s="227"/>
      <c r="AB4500" s="227"/>
      <c r="AC4500" s="227"/>
    </row>
    <row r="4501" spans="2:29">
      <c r="B4501" s="66" t="e">
        <f>LEFT(VLOOKUP(K4501,'TCon08 al 2019-02-26'!$A$1:$H$68,6,0),6)</f>
        <v>#N/A</v>
      </c>
      <c r="C4501" s="66" t="e">
        <f t="shared" si="309"/>
        <v>#N/A</v>
      </c>
      <c r="D4501" s="66" t="e">
        <f>VLOOKUP(K4501,'TCon08 al 2019-02-26'!$A$1:$H$68,8,0)</f>
        <v>#N/A</v>
      </c>
      <c r="E4501" s="221">
        <f t="shared" si="310"/>
        <v>1900</v>
      </c>
      <c r="F4501" s="66">
        <f t="shared" si="307"/>
        <v>0</v>
      </c>
      <c r="G4501" s="10" t="str">
        <f t="shared" si="308"/>
        <v>19000</v>
      </c>
      <c r="H4501" s="227"/>
      <c r="I4501" s="227"/>
      <c r="J4501" s="228"/>
      <c r="K4501" s="227"/>
      <c r="L4501" s="227"/>
      <c r="M4501" s="227"/>
      <c r="N4501" s="581"/>
      <c r="O4501" s="227"/>
      <c r="P4501" s="581"/>
      <c r="Q4501" s="227"/>
      <c r="R4501" s="227"/>
      <c r="S4501" s="227"/>
      <c r="T4501" s="227"/>
      <c r="U4501" s="227"/>
      <c r="V4501" s="227"/>
      <c r="W4501" s="227"/>
      <c r="X4501" s="227"/>
      <c r="Y4501" s="227"/>
      <c r="Z4501" s="227"/>
      <c r="AA4501" s="227"/>
      <c r="AB4501" s="227"/>
      <c r="AC4501" s="227"/>
    </row>
    <row r="4502" spans="2:29">
      <c r="B4502" s="66" t="e">
        <f>LEFT(VLOOKUP(K4502,'TCon08 al 2019-02-26'!$A$1:$H$68,6,0),6)</f>
        <v>#N/A</v>
      </c>
      <c r="C4502" s="66" t="e">
        <f t="shared" si="309"/>
        <v>#N/A</v>
      </c>
      <c r="D4502" s="66" t="e">
        <f>VLOOKUP(K4502,'TCon08 al 2019-02-26'!$A$1:$H$68,8,0)</f>
        <v>#N/A</v>
      </c>
      <c r="E4502" s="221">
        <f t="shared" si="310"/>
        <v>1900</v>
      </c>
      <c r="F4502" s="66">
        <f t="shared" si="307"/>
        <v>0</v>
      </c>
      <c r="G4502" s="10" t="str">
        <f t="shared" si="308"/>
        <v>19000</v>
      </c>
      <c r="H4502" s="227"/>
      <c r="I4502" s="227"/>
      <c r="J4502" s="228"/>
      <c r="K4502" s="227"/>
      <c r="L4502" s="227"/>
      <c r="M4502" s="227"/>
      <c r="N4502" s="581"/>
      <c r="O4502" s="227"/>
      <c r="P4502" s="581"/>
      <c r="Q4502" s="227"/>
      <c r="R4502" s="227"/>
      <c r="S4502" s="227"/>
      <c r="T4502" s="227"/>
      <c r="U4502" s="227"/>
      <c r="V4502" s="227"/>
      <c r="W4502" s="227"/>
      <c r="X4502" s="227"/>
      <c r="Y4502" s="227"/>
      <c r="Z4502" s="227"/>
      <c r="AA4502" s="227"/>
      <c r="AB4502" s="227"/>
      <c r="AC4502" s="227"/>
    </row>
    <row r="4503" spans="2:29">
      <c r="B4503" s="66" t="e">
        <f>LEFT(VLOOKUP(K4503,'TCon08 al 2019-02-26'!$A$1:$H$68,6,0),6)</f>
        <v>#N/A</v>
      </c>
      <c r="C4503" s="66" t="e">
        <f t="shared" si="309"/>
        <v>#N/A</v>
      </c>
      <c r="D4503" s="66" t="e">
        <f>VLOOKUP(K4503,'TCon08 al 2019-02-26'!$A$1:$H$68,8,0)</f>
        <v>#N/A</v>
      </c>
      <c r="E4503" s="221">
        <f t="shared" si="310"/>
        <v>1900</v>
      </c>
      <c r="F4503" s="66">
        <f t="shared" si="307"/>
        <v>0</v>
      </c>
      <c r="G4503" s="10" t="str">
        <f t="shared" si="308"/>
        <v>19000</v>
      </c>
      <c r="H4503" s="227"/>
      <c r="I4503" s="227"/>
      <c r="J4503" s="228"/>
      <c r="K4503" s="227"/>
      <c r="L4503" s="227"/>
      <c r="M4503" s="227"/>
      <c r="N4503" s="581"/>
      <c r="O4503" s="227"/>
      <c r="P4503" s="581"/>
      <c r="Q4503" s="227"/>
      <c r="R4503" s="227"/>
      <c r="S4503" s="227"/>
      <c r="T4503" s="227"/>
      <c r="U4503" s="227"/>
      <c r="V4503" s="227"/>
      <c r="W4503" s="227"/>
      <c r="X4503" s="227"/>
      <c r="Y4503" s="227"/>
      <c r="Z4503" s="227"/>
      <c r="AA4503" s="227"/>
      <c r="AB4503" s="227"/>
      <c r="AC4503" s="227"/>
    </row>
    <row r="4504" spans="2:29">
      <c r="B4504" s="66" t="e">
        <f>LEFT(VLOOKUP(K4504,'TCon08 al 2019-02-26'!$A$1:$H$68,6,0),6)</f>
        <v>#N/A</v>
      </c>
      <c r="C4504" s="66" t="e">
        <f t="shared" si="309"/>
        <v>#N/A</v>
      </c>
      <c r="D4504" s="66" t="e">
        <f>VLOOKUP(K4504,'TCon08 al 2019-02-26'!$A$1:$H$68,8,0)</f>
        <v>#N/A</v>
      </c>
      <c r="E4504" s="221">
        <f t="shared" si="310"/>
        <v>1900</v>
      </c>
      <c r="F4504" s="66">
        <f t="shared" si="307"/>
        <v>0</v>
      </c>
      <c r="G4504" s="10" t="str">
        <f t="shared" si="308"/>
        <v>19000</v>
      </c>
      <c r="H4504" s="227"/>
      <c r="I4504" s="227"/>
      <c r="J4504" s="228"/>
      <c r="K4504" s="227"/>
      <c r="L4504" s="227"/>
      <c r="M4504" s="227"/>
      <c r="N4504" s="581"/>
      <c r="O4504" s="227"/>
      <c r="P4504" s="581"/>
      <c r="Q4504" s="227"/>
      <c r="R4504" s="227"/>
      <c r="S4504" s="227"/>
      <c r="T4504" s="227"/>
      <c r="U4504" s="227"/>
      <c r="V4504" s="227"/>
      <c r="W4504" s="227"/>
      <c r="X4504" s="227"/>
      <c r="Y4504" s="227"/>
      <c r="Z4504" s="227"/>
      <c r="AA4504" s="227"/>
      <c r="AB4504" s="227"/>
      <c r="AC4504" s="227"/>
    </row>
    <row r="4505" spans="2:29">
      <c r="B4505" s="66" t="e">
        <f>LEFT(VLOOKUP(K4505,'TCon08 al 2019-02-26'!$A$1:$H$68,6,0),6)</f>
        <v>#N/A</v>
      </c>
      <c r="C4505" s="66" t="e">
        <f t="shared" si="309"/>
        <v>#N/A</v>
      </c>
      <c r="D4505" s="66" t="e">
        <f>VLOOKUP(K4505,'TCon08 al 2019-02-26'!$A$1:$H$68,8,0)</f>
        <v>#N/A</v>
      </c>
      <c r="E4505" s="221">
        <f t="shared" si="310"/>
        <v>1900</v>
      </c>
      <c r="F4505" s="66">
        <f t="shared" si="307"/>
        <v>0</v>
      </c>
      <c r="G4505" s="10" t="str">
        <f t="shared" si="308"/>
        <v>19000</v>
      </c>
      <c r="H4505" s="227"/>
      <c r="I4505" s="227"/>
      <c r="J4505" s="228"/>
      <c r="K4505" s="227"/>
      <c r="L4505" s="227"/>
      <c r="M4505" s="227"/>
      <c r="N4505" s="581"/>
      <c r="O4505" s="227"/>
      <c r="P4505" s="581"/>
      <c r="Q4505" s="227"/>
      <c r="R4505" s="227"/>
      <c r="S4505" s="227"/>
      <c r="T4505" s="227"/>
      <c r="U4505" s="227"/>
      <c r="V4505" s="227"/>
      <c r="W4505" s="227"/>
      <c r="X4505" s="227"/>
      <c r="Y4505" s="227"/>
      <c r="Z4505" s="227"/>
      <c r="AA4505" s="227"/>
      <c r="AB4505" s="227"/>
      <c r="AC4505" s="227"/>
    </row>
    <row r="4506" spans="2:29">
      <c r="B4506" s="66" t="e">
        <f>LEFT(VLOOKUP(K4506,'TCon08 al 2019-02-26'!$A$1:$H$68,6,0),6)</f>
        <v>#N/A</v>
      </c>
      <c r="C4506" s="66" t="e">
        <f t="shared" si="309"/>
        <v>#N/A</v>
      </c>
      <c r="D4506" s="66" t="e">
        <f>VLOOKUP(K4506,'TCon08 al 2019-02-26'!$A$1:$H$68,8,0)</f>
        <v>#N/A</v>
      </c>
      <c r="E4506" s="221">
        <f t="shared" si="310"/>
        <v>1900</v>
      </c>
      <c r="F4506" s="66">
        <f t="shared" si="307"/>
        <v>0</v>
      </c>
      <c r="G4506" s="10" t="str">
        <f t="shared" si="308"/>
        <v>19000</v>
      </c>
      <c r="H4506" s="227"/>
      <c r="I4506" s="227"/>
      <c r="J4506" s="228"/>
      <c r="K4506" s="227"/>
      <c r="L4506" s="227"/>
      <c r="M4506" s="227"/>
      <c r="N4506" s="581"/>
      <c r="O4506" s="227"/>
      <c r="P4506" s="581"/>
      <c r="Q4506" s="227"/>
      <c r="R4506" s="227"/>
      <c r="S4506" s="227"/>
      <c r="T4506" s="227"/>
      <c r="U4506" s="227"/>
      <c r="V4506" s="227"/>
      <c r="W4506" s="227"/>
      <c r="X4506" s="227"/>
      <c r="Y4506" s="227"/>
      <c r="Z4506" s="227"/>
      <c r="AA4506" s="227"/>
      <c r="AB4506" s="227"/>
      <c r="AC4506" s="227"/>
    </row>
    <row r="4507" spans="2:29">
      <c r="B4507" s="66" t="e">
        <f>LEFT(VLOOKUP(K4507,'TCon08 al 2019-02-26'!$A$1:$H$68,6,0),6)</f>
        <v>#N/A</v>
      </c>
      <c r="C4507" s="66" t="e">
        <f t="shared" si="309"/>
        <v>#N/A</v>
      </c>
      <c r="D4507" s="66" t="e">
        <f>VLOOKUP(K4507,'TCon08 al 2019-02-26'!$A$1:$H$68,8,0)</f>
        <v>#N/A</v>
      </c>
      <c r="E4507" s="221">
        <f t="shared" si="310"/>
        <v>1900</v>
      </c>
      <c r="F4507" s="66">
        <f t="shared" si="307"/>
        <v>0</v>
      </c>
      <c r="G4507" s="10" t="str">
        <f t="shared" si="308"/>
        <v>19000</v>
      </c>
      <c r="H4507" s="227"/>
      <c r="I4507" s="227"/>
      <c r="J4507" s="228"/>
      <c r="K4507" s="227"/>
      <c r="L4507" s="227"/>
      <c r="M4507" s="227"/>
      <c r="N4507" s="581"/>
      <c r="O4507" s="227"/>
      <c r="P4507" s="581"/>
      <c r="Q4507" s="227"/>
      <c r="R4507" s="227"/>
      <c r="S4507" s="227"/>
      <c r="T4507" s="227"/>
      <c r="U4507" s="227"/>
      <c r="V4507" s="227"/>
      <c r="W4507" s="227"/>
      <c r="X4507" s="227"/>
      <c r="Y4507" s="227"/>
      <c r="Z4507" s="227"/>
      <c r="AA4507" s="227"/>
      <c r="AB4507" s="227"/>
      <c r="AC4507" s="227"/>
    </row>
    <row r="4508" spans="2:29">
      <c r="B4508" s="66" t="e">
        <f>LEFT(VLOOKUP(K4508,'TCon08 al 2019-02-26'!$A$1:$H$68,6,0),6)</f>
        <v>#N/A</v>
      </c>
      <c r="C4508" s="66" t="e">
        <f t="shared" si="309"/>
        <v>#N/A</v>
      </c>
      <c r="D4508" s="66" t="e">
        <f>VLOOKUP(K4508,'TCon08 al 2019-02-26'!$A$1:$H$68,8,0)</f>
        <v>#N/A</v>
      </c>
      <c r="E4508" s="221">
        <f t="shared" si="310"/>
        <v>1900</v>
      </c>
      <c r="F4508" s="66">
        <f t="shared" si="307"/>
        <v>0</v>
      </c>
      <c r="G4508" s="10" t="str">
        <f t="shared" si="308"/>
        <v>19000</v>
      </c>
      <c r="H4508" s="227"/>
      <c r="I4508" s="227"/>
      <c r="J4508" s="228"/>
      <c r="K4508" s="227"/>
      <c r="L4508" s="227"/>
      <c r="M4508" s="227"/>
      <c r="N4508" s="581"/>
      <c r="O4508" s="227"/>
      <c r="P4508" s="581"/>
      <c r="Q4508" s="227"/>
      <c r="R4508" s="227"/>
      <c r="S4508" s="227"/>
      <c r="T4508" s="227"/>
      <c r="U4508" s="227"/>
      <c r="V4508" s="227"/>
      <c r="W4508" s="227"/>
      <c r="X4508" s="227"/>
      <c r="Y4508" s="227"/>
      <c r="Z4508" s="227"/>
      <c r="AA4508" s="227"/>
      <c r="AB4508" s="227"/>
      <c r="AC4508" s="227"/>
    </row>
    <row r="4509" spans="2:29">
      <c r="B4509" s="66" t="e">
        <f>LEFT(VLOOKUP(K4509,'TCon08 al 2019-02-26'!$A$1:$H$68,6,0),6)</f>
        <v>#N/A</v>
      </c>
      <c r="C4509" s="66" t="e">
        <f t="shared" si="309"/>
        <v>#N/A</v>
      </c>
      <c r="D4509" s="66" t="e">
        <f>VLOOKUP(K4509,'TCon08 al 2019-02-26'!$A$1:$H$68,8,0)</f>
        <v>#N/A</v>
      </c>
      <c r="E4509" s="221">
        <f t="shared" si="310"/>
        <v>1900</v>
      </c>
      <c r="F4509" s="66">
        <f t="shared" si="307"/>
        <v>0</v>
      </c>
      <c r="G4509" s="10" t="str">
        <f t="shared" si="308"/>
        <v>19000</v>
      </c>
      <c r="H4509" s="227"/>
      <c r="I4509" s="227"/>
      <c r="J4509" s="228"/>
      <c r="K4509" s="227"/>
      <c r="L4509" s="227"/>
      <c r="M4509" s="227"/>
      <c r="N4509" s="581"/>
      <c r="O4509" s="227"/>
      <c r="P4509" s="581"/>
      <c r="Q4509" s="227"/>
      <c r="R4509" s="227"/>
      <c r="S4509" s="227"/>
      <c r="T4509" s="227"/>
      <c r="U4509" s="227"/>
      <c r="V4509" s="227"/>
      <c r="W4509" s="227"/>
      <c r="X4509" s="227"/>
      <c r="Y4509" s="227"/>
      <c r="Z4509" s="227"/>
      <c r="AA4509" s="227"/>
      <c r="AB4509" s="227"/>
      <c r="AC4509" s="227"/>
    </row>
    <row r="4510" spans="2:29">
      <c r="B4510" s="66" t="e">
        <f>LEFT(VLOOKUP(K4510,'TCon08 al 2019-02-26'!$A$1:$H$68,6,0),6)</f>
        <v>#N/A</v>
      </c>
      <c r="C4510" s="66" t="e">
        <f t="shared" si="309"/>
        <v>#N/A</v>
      </c>
      <c r="D4510" s="66" t="e">
        <f>VLOOKUP(K4510,'TCon08 al 2019-02-26'!$A$1:$H$68,8,0)</f>
        <v>#N/A</v>
      </c>
      <c r="E4510" s="221">
        <f t="shared" si="310"/>
        <v>1900</v>
      </c>
      <c r="F4510" s="66">
        <f t="shared" si="307"/>
        <v>0</v>
      </c>
      <c r="G4510" s="10" t="str">
        <f t="shared" si="308"/>
        <v>19000</v>
      </c>
      <c r="H4510" s="227"/>
      <c r="I4510" s="227"/>
      <c r="J4510" s="228"/>
      <c r="K4510" s="227"/>
      <c r="L4510" s="227"/>
      <c r="M4510" s="227"/>
      <c r="N4510" s="581"/>
      <c r="O4510" s="227"/>
      <c r="P4510" s="581"/>
      <c r="Q4510" s="227"/>
      <c r="R4510" s="227"/>
      <c r="S4510" s="227"/>
      <c r="T4510" s="227"/>
      <c r="U4510" s="227"/>
      <c r="V4510" s="227"/>
      <c r="W4510" s="227"/>
      <c r="X4510" s="227"/>
      <c r="Y4510" s="227"/>
      <c r="Z4510" s="227"/>
      <c r="AA4510" s="227"/>
      <c r="AB4510" s="227"/>
      <c r="AC4510" s="227"/>
    </row>
    <row r="4511" spans="2:29">
      <c r="B4511" s="66" t="e">
        <f>LEFT(VLOOKUP(K4511,'TCon08 al 2019-02-26'!$A$1:$H$68,6,0),6)</f>
        <v>#N/A</v>
      </c>
      <c r="C4511" s="66" t="e">
        <f t="shared" si="309"/>
        <v>#N/A</v>
      </c>
      <c r="D4511" s="66" t="e">
        <f>VLOOKUP(K4511,'TCon08 al 2019-02-26'!$A$1:$H$68,8,0)</f>
        <v>#N/A</v>
      </c>
      <c r="E4511" s="221">
        <f t="shared" si="310"/>
        <v>1900</v>
      </c>
      <c r="F4511" s="66">
        <f t="shared" si="307"/>
        <v>0</v>
      </c>
      <c r="G4511" s="10" t="str">
        <f t="shared" si="308"/>
        <v>19000</v>
      </c>
      <c r="H4511" s="227"/>
      <c r="I4511" s="227"/>
      <c r="J4511" s="228"/>
      <c r="K4511" s="227"/>
      <c r="L4511" s="227"/>
      <c r="M4511" s="227"/>
      <c r="N4511" s="581"/>
      <c r="O4511" s="227"/>
      <c r="P4511" s="581"/>
      <c r="Q4511" s="227"/>
      <c r="R4511" s="227"/>
      <c r="S4511" s="227"/>
      <c r="T4511" s="227"/>
      <c r="U4511" s="227"/>
      <c r="V4511" s="227"/>
      <c r="W4511" s="227"/>
      <c r="X4511" s="227"/>
      <c r="Y4511" s="227"/>
      <c r="Z4511" s="227"/>
      <c r="AA4511" s="227"/>
      <c r="AB4511" s="227"/>
      <c r="AC4511" s="227"/>
    </row>
    <row r="4512" spans="2:29">
      <c r="B4512" s="66" t="e">
        <f>LEFT(VLOOKUP(K4512,'TCon08 al 2019-02-26'!$A$1:$H$68,6,0),6)</f>
        <v>#N/A</v>
      </c>
      <c r="C4512" s="66" t="e">
        <f t="shared" si="309"/>
        <v>#N/A</v>
      </c>
      <c r="D4512" s="66" t="e">
        <f>VLOOKUP(K4512,'TCon08 al 2019-02-26'!$A$1:$H$68,8,0)</f>
        <v>#N/A</v>
      </c>
      <c r="E4512" s="221">
        <f t="shared" si="310"/>
        <v>1900</v>
      </c>
      <c r="F4512" s="66">
        <f t="shared" si="307"/>
        <v>0</v>
      </c>
      <c r="G4512" s="10" t="str">
        <f t="shared" si="308"/>
        <v>19000</v>
      </c>
      <c r="H4512" s="227"/>
      <c r="I4512" s="227"/>
      <c r="J4512" s="228"/>
      <c r="K4512" s="227"/>
      <c r="L4512" s="227"/>
      <c r="M4512" s="227"/>
      <c r="N4512" s="581"/>
      <c r="O4512" s="227"/>
      <c r="P4512" s="581"/>
      <c r="Q4512" s="227"/>
      <c r="R4512" s="227"/>
      <c r="S4512" s="227"/>
      <c r="T4512" s="227"/>
      <c r="U4512" s="227"/>
      <c r="V4512" s="227"/>
      <c r="W4512" s="227"/>
      <c r="X4512" s="227"/>
      <c r="Y4512" s="227"/>
      <c r="Z4512" s="227"/>
      <c r="AA4512" s="227"/>
      <c r="AB4512" s="227"/>
      <c r="AC4512" s="227"/>
    </row>
    <row r="4513" spans="2:29">
      <c r="B4513" s="66" t="e">
        <f>LEFT(VLOOKUP(K4513,'TCon08 al 2019-02-26'!$A$1:$H$68,6,0),6)</f>
        <v>#N/A</v>
      </c>
      <c r="C4513" s="66" t="e">
        <f t="shared" si="309"/>
        <v>#N/A</v>
      </c>
      <c r="D4513" s="66" t="e">
        <f>VLOOKUP(K4513,'TCon08 al 2019-02-26'!$A$1:$H$68,8,0)</f>
        <v>#N/A</v>
      </c>
      <c r="E4513" s="221">
        <f t="shared" si="310"/>
        <v>1900</v>
      </c>
      <c r="F4513" s="66">
        <f t="shared" si="307"/>
        <v>0</v>
      </c>
      <c r="G4513" s="10" t="str">
        <f t="shared" si="308"/>
        <v>19000</v>
      </c>
      <c r="H4513" s="227"/>
      <c r="I4513" s="227"/>
      <c r="J4513" s="228"/>
      <c r="K4513" s="227"/>
      <c r="L4513" s="227"/>
      <c r="M4513" s="227"/>
      <c r="N4513" s="581"/>
      <c r="O4513" s="227"/>
      <c r="P4513" s="581"/>
      <c r="Q4513" s="227"/>
      <c r="R4513" s="227"/>
      <c r="S4513" s="227"/>
      <c r="T4513" s="227"/>
      <c r="U4513" s="227"/>
      <c r="V4513" s="227"/>
      <c r="W4513" s="227"/>
      <c r="X4513" s="227"/>
      <c r="Y4513" s="227"/>
      <c r="Z4513" s="227"/>
      <c r="AA4513" s="227"/>
      <c r="AB4513" s="227"/>
      <c r="AC4513" s="227"/>
    </row>
    <row r="4514" spans="2:29">
      <c r="B4514" s="66" t="e">
        <f>LEFT(VLOOKUP(K4514,'TCon08 al 2019-02-26'!$A$1:$H$68,6,0),6)</f>
        <v>#N/A</v>
      </c>
      <c r="C4514" s="66" t="e">
        <f t="shared" si="309"/>
        <v>#N/A</v>
      </c>
      <c r="D4514" s="66" t="e">
        <f>VLOOKUP(K4514,'TCon08 al 2019-02-26'!$A$1:$H$68,8,0)</f>
        <v>#N/A</v>
      </c>
      <c r="E4514" s="221">
        <f t="shared" si="310"/>
        <v>1900</v>
      </c>
      <c r="F4514" s="66">
        <f t="shared" si="307"/>
        <v>0</v>
      </c>
      <c r="G4514" s="10" t="str">
        <f t="shared" si="308"/>
        <v>19000</v>
      </c>
      <c r="H4514" s="227"/>
      <c r="I4514" s="227"/>
      <c r="J4514" s="228"/>
      <c r="K4514" s="227"/>
      <c r="L4514" s="227"/>
      <c r="M4514" s="227"/>
      <c r="N4514" s="581"/>
      <c r="O4514" s="227"/>
      <c r="P4514" s="581"/>
      <c r="Q4514" s="227"/>
      <c r="R4514" s="227"/>
      <c r="S4514" s="227"/>
      <c r="T4514" s="227"/>
      <c r="U4514" s="227"/>
      <c r="V4514" s="227"/>
      <c r="W4514" s="227"/>
      <c r="X4514" s="227"/>
      <c r="Y4514" s="227"/>
      <c r="Z4514" s="227"/>
      <c r="AA4514" s="227"/>
      <c r="AB4514" s="227"/>
      <c r="AC4514" s="227"/>
    </row>
    <row r="4515" spans="2:29">
      <c r="B4515" s="66" t="e">
        <f>LEFT(VLOOKUP(K4515,'TCon08 al 2019-02-26'!$A$1:$H$68,6,0),6)</f>
        <v>#N/A</v>
      </c>
      <c r="C4515" s="66" t="e">
        <f t="shared" si="309"/>
        <v>#N/A</v>
      </c>
      <c r="D4515" s="66" t="e">
        <f>VLOOKUP(K4515,'TCon08 al 2019-02-26'!$A$1:$H$68,8,0)</f>
        <v>#N/A</v>
      </c>
      <c r="E4515" s="221">
        <f t="shared" si="310"/>
        <v>1900</v>
      </c>
      <c r="F4515" s="66">
        <f t="shared" si="307"/>
        <v>0</v>
      </c>
      <c r="G4515" s="10" t="str">
        <f t="shared" si="308"/>
        <v>19000</v>
      </c>
      <c r="H4515" s="227"/>
      <c r="I4515" s="227"/>
      <c r="J4515" s="228"/>
      <c r="K4515" s="227"/>
      <c r="L4515" s="227"/>
      <c r="M4515" s="227"/>
      <c r="N4515" s="581"/>
      <c r="O4515" s="227"/>
      <c r="P4515" s="581"/>
      <c r="Q4515" s="227"/>
      <c r="R4515" s="227"/>
      <c r="S4515" s="227"/>
      <c r="T4515" s="227"/>
      <c r="U4515" s="227"/>
      <c r="V4515" s="227"/>
      <c r="W4515" s="227"/>
      <c r="X4515" s="227"/>
      <c r="Y4515" s="227"/>
      <c r="Z4515" s="227"/>
      <c r="AA4515" s="227"/>
      <c r="AB4515" s="227"/>
      <c r="AC4515" s="227"/>
    </row>
    <row r="4516" spans="2:29">
      <c r="B4516" s="66" t="e">
        <f>LEFT(VLOOKUP(K4516,'TCon08 al 2019-02-26'!$A$1:$H$68,6,0),6)</f>
        <v>#N/A</v>
      </c>
      <c r="C4516" s="66" t="e">
        <f t="shared" si="309"/>
        <v>#N/A</v>
      </c>
      <c r="D4516" s="66" t="e">
        <f>VLOOKUP(K4516,'TCon08 al 2019-02-26'!$A$1:$H$68,8,0)</f>
        <v>#N/A</v>
      </c>
      <c r="E4516" s="221">
        <f t="shared" si="310"/>
        <v>1900</v>
      </c>
      <c r="F4516" s="66">
        <f t="shared" si="307"/>
        <v>0</v>
      </c>
      <c r="G4516" s="10" t="str">
        <f t="shared" si="308"/>
        <v>19000</v>
      </c>
      <c r="H4516" s="227"/>
      <c r="I4516" s="227"/>
      <c r="J4516" s="228"/>
      <c r="K4516" s="227"/>
      <c r="L4516" s="227"/>
      <c r="M4516" s="227"/>
      <c r="N4516" s="581"/>
      <c r="O4516" s="227"/>
      <c r="P4516" s="581"/>
      <c r="Q4516" s="227"/>
      <c r="R4516" s="227"/>
      <c r="S4516" s="227"/>
      <c r="T4516" s="227"/>
      <c r="U4516" s="227"/>
      <c r="V4516" s="227"/>
      <c r="W4516" s="227"/>
      <c r="X4516" s="227"/>
      <c r="Y4516" s="227"/>
      <c r="Z4516" s="227"/>
      <c r="AA4516" s="227"/>
      <c r="AB4516" s="227"/>
      <c r="AC4516" s="227"/>
    </row>
    <row r="4517" spans="2:29">
      <c r="B4517" s="66" t="e">
        <f>LEFT(VLOOKUP(K4517,'TCon08 al 2019-02-26'!$A$1:$H$68,6,0),6)</f>
        <v>#N/A</v>
      </c>
      <c r="C4517" s="66" t="e">
        <f t="shared" si="309"/>
        <v>#N/A</v>
      </c>
      <c r="D4517" s="66" t="e">
        <f>VLOOKUP(K4517,'TCon08 al 2019-02-26'!$A$1:$H$68,8,0)</f>
        <v>#N/A</v>
      </c>
      <c r="E4517" s="221">
        <f t="shared" si="310"/>
        <v>1900</v>
      </c>
      <c r="F4517" s="66">
        <f t="shared" si="307"/>
        <v>0</v>
      </c>
      <c r="G4517" s="10" t="str">
        <f t="shared" si="308"/>
        <v>19000</v>
      </c>
      <c r="H4517" s="227"/>
      <c r="I4517" s="227"/>
      <c r="J4517" s="228"/>
      <c r="K4517" s="227"/>
      <c r="L4517" s="227"/>
      <c r="M4517" s="227"/>
      <c r="N4517" s="581"/>
      <c r="O4517" s="227"/>
      <c r="P4517" s="581"/>
      <c r="Q4517" s="227"/>
      <c r="R4517" s="227"/>
      <c r="S4517" s="227"/>
      <c r="T4517" s="227"/>
      <c r="U4517" s="227"/>
      <c r="V4517" s="227"/>
      <c r="W4517" s="227"/>
      <c r="X4517" s="227"/>
      <c r="Y4517" s="227"/>
      <c r="Z4517" s="227"/>
      <c r="AA4517" s="227"/>
      <c r="AB4517" s="227"/>
      <c r="AC4517" s="227"/>
    </row>
    <row r="4518" spans="2:29">
      <c r="B4518" s="66" t="e">
        <f>LEFT(VLOOKUP(K4518,'TCon08 al 2019-02-26'!$A$1:$H$68,6,0),6)</f>
        <v>#N/A</v>
      </c>
      <c r="C4518" s="66" t="e">
        <f t="shared" si="309"/>
        <v>#N/A</v>
      </c>
      <c r="D4518" s="66" t="e">
        <f>VLOOKUP(K4518,'TCon08 al 2019-02-26'!$A$1:$H$68,8,0)</f>
        <v>#N/A</v>
      </c>
      <c r="E4518" s="221">
        <f t="shared" si="310"/>
        <v>1900</v>
      </c>
      <c r="F4518" s="66">
        <f t="shared" si="307"/>
        <v>0</v>
      </c>
      <c r="G4518" s="10" t="str">
        <f t="shared" si="308"/>
        <v>19000</v>
      </c>
      <c r="H4518" s="227"/>
      <c r="I4518" s="227"/>
      <c r="J4518" s="228"/>
      <c r="K4518" s="227"/>
      <c r="L4518" s="227"/>
      <c r="M4518" s="227"/>
      <c r="N4518" s="581"/>
      <c r="O4518" s="227"/>
      <c r="P4518" s="581"/>
      <c r="Q4518" s="227"/>
      <c r="R4518" s="227"/>
      <c r="S4518" s="227"/>
      <c r="T4518" s="227"/>
      <c r="U4518" s="227"/>
      <c r="V4518" s="227"/>
      <c r="W4518" s="227"/>
      <c r="X4518" s="227"/>
      <c r="Y4518" s="227"/>
      <c r="Z4518" s="227"/>
      <c r="AA4518" s="227"/>
      <c r="AB4518" s="227"/>
      <c r="AC4518" s="227"/>
    </row>
    <row r="4519" spans="2:29">
      <c r="B4519" s="66" t="e">
        <f>LEFT(VLOOKUP(K4519,'TCon08 al 2019-02-26'!$A$1:$H$68,6,0),6)</f>
        <v>#N/A</v>
      </c>
      <c r="C4519" s="66" t="e">
        <f t="shared" si="309"/>
        <v>#N/A</v>
      </c>
      <c r="D4519" s="66" t="e">
        <f>VLOOKUP(K4519,'TCon08 al 2019-02-26'!$A$1:$H$68,8,0)</f>
        <v>#N/A</v>
      </c>
      <c r="E4519" s="221">
        <f t="shared" si="310"/>
        <v>1900</v>
      </c>
      <c r="F4519" s="66">
        <f t="shared" si="307"/>
        <v>0</v>
      </c>
      <c r="G4519" s="10" t="str">
        <f t="shared" si="308"/>
        <v>19000</v>
      </c>
      <c r="H4519" s="227"/>
      <c r="I4519" s="227"/>
      <c r="J4519" s="228"/>
      <c r="K4519" s="227"/>
      <c r="L4519" s="227"/>
      <c r="M4519" s="227"/>
      <c r="N4519" s="581"/>
      <c r="O4519" s="227"/>
      <c r="P4519" s="581"/>
      <c r="Q4519" s="227"/>
      <c r="R4519" s="227"/>
      <c r="S4519" s="227"/>
      <c r="T4519" s="227"/>
      <c r="U4519" s="227"/>
      <c r="V4519" s="227"/>
      <c r="W4519" s="227"/>
      <c r="X4519" s="227"/>
      <c r="Y4519" s="227"/>
      <c r="Z4519" s="227"/>
      <c r="AA4519" s="227"/>
      <c r="AB4519" s="227"/>
      <c r="AC4519" s="227"/>
    </row>
    <row r="4520" spans="2:29">
      <c r="B4520" s="66" t="e">
        <f>LEFT(VLOOKUP(K4520,'TCon08 al 2019-02-26'!$A$1:$H$68,6,0),6)</f>
        <v>#N/A</v>
      </c>
      <c r="C4520" s="66" t="e">
        <f t="shared" si="309"/>
        <v>#N/A</v>
      </c>
      <c r="D4520" s="66" t="e">
        <f>VLOOKUP(K4520,'TCon08 al 2019-02-26'!$A$1:$H$68,8,0)</f>
        <v>#N/A</v>
      </c>
      <c r="E4520" s="221">
        <f t="shared" si="310"/>
        <v>1900</v>
      </c>
      <c r="F4520" s="66">
        <f t="shared" si="307"/>
        <v>0</v>
      </c>
      <c r="G4520" s="10" t="str">
        <f t="shared" si="308"/>
        <v>19000</v>
      </c>
      <c r="H4520" s="227"/>
      <c r="I4520" s="227"/>
      <c r="J4520" s="228"/>
      <c r="K4520" s="227"/>
      <c r="L4520" s="227"/>
      <c r="M4520" s="227"/>
      <c r="N4520" s="581"/>
      <c r="O4520" s="227"/>
      <c r="P4520" s="581"/>
      <c r="Q4520" s="227"/>
      <c r="R4520" s="227"/>
      <c r="S4520" s="227"/>
      <c r="T4520" s="227"/>
      <c r="U4520" s="227"/>
      <c r="V4520" s="227"/>
      <c r="W4520" s="227"/>
      <c r="X4520" s="227"/>
      <c r="Y4520" s="227"/>
      <c r="Z4520" s="227"/>
      <c r="AA4520" s="227"/>
      <c r="AB4520" s="227"/>
      <c r="AC4520" s="227"/>
    </row>
    <row r="4521" spans="2:29">
      <c r="B4521" s="66" t="e">
        <f>LEFT(VLOOKUP(K4521,'TCon08 al 2019-02-26'!$A$1:$H$68,6,0),6)</f>
        <v>#N/A</v>
      </c>
      <c r="C4521" s="66" t="e">
        <f t="shared" si="309"/>
        <v>#N/A</v>
      </c>
      <c r="D4521" s="66" t="e">
        <f>VLOOKUP(K4521,'TCon08 al 2019-02-26'!$A$1:$H$68,8,0)</f>
        <v>#N/A</v>
      </c>
      <c r="E4521" s="221">
        <f t="shared" si="310"/>
        <v>1900</v>
      </c>
      <c r="F4521" s="66">
        <f t="shared" si="307"/>
        <v>0</v>
      </c>
      <c r="G4521" s="10" t="str">
        <f t="shared" si="308"/>
        <v>19000</v>
      </c>
      <c r="H4521" s="227"/>
      <c r="I4521" s="227"/>
      <c r="J4521" s="228"/>
      <c r="K4521" s="227"/>
      <c r="L4521" s="227"/>
      <c r="M4521" s="227"/>
      <c r="N4521" s="581"/>
      <c r="O4521" s="227"/>
      <c r="P4521" s="581"/>
      <c r="Q4521" s="227"/>
      <c r="R4521" s="227"/>
      <c r="S4521" s="227"/>
      <c r="T4521" s="227"/>
      <c r="U4521" s="227"/>
      <c r="V4521" s="227"/>
      <c r="W4521" s="227"/>
      <c r="X4521" s="227"/>
      <c r="Y4521" s="227"/>
      <c r="Z4521" s="227"/>
      <c r="AA4521" s="227"/>
      <c r="AB4521" s="227"/>
      <c r="AC4521" s="227"/>
    </row>
    <row r="4522" spans="2:29">
      <c r="B4522" s="66" t="e">
        <f>LEFT(VLOOKUP(K4522,'TCon08 al 2019-02-26'!$A$1:$H$68,6,0),6)</f>
        <v>#N/A</v>
      </c>
      <c r="C4522" s="66" t="e">
        <f t="shared" si="309"/>
        <v>#N/A</v>
      </c>
      <c r="D4522" s="66" t="e">
        <f>VLOOKUP(K4522,'TCon08 al 2019-02-26'!$A$1:$H$68,8,0)</f>
        <v>#N/A</v>
      </c>
      <c r="E4522" s="221">
        <f t="shared" si="310"/>
        <v>1900</v>
      </c>
      <c r="F4522" s="66">
        <f t="shared" si="307"/>
        <v>0</v>
      </c>
      <c r="G4522" s="10" t="str">
        <f t="shared" si="308"/>
        <v>19000</v>
      </c>
      <c r="H4522" s="227"/>
      <c r="I4522" s="227"/>
      <c r="J4522" s="228"/>
      <c r="K4522" s="227"/>
      <c r="L4522" s="227"/>
      <c r="M4522" s="227"/>
      <c r="N4522" s="581"/>
      <c r="O4522" s="227"/>
      <c r="P4522" s="581"/>
      <c r="Q4522" s="227"/>
      <c r="R4522" s="227"/>
      <c r="S4522" s="227"/>
      <c r="T4522" s="227"/>
      <c r="U4522" s="227"/>
      <c r="V4522" s="227"/>
      <c r="W4522" s="227"/>
      <c r="X4522" s="227"/>
      <c r="Y4522" s="227"/>
      <c r="Z4522" s="227"/>
      <c r="AA4522" s="227"/>
      <c r="AB4522" s="227"/>
      <c r="AC4522" s="227"/>
    </row>
    <row r="4523" spans="2:29">
      <c r="B4523" s="66" t="e">
        <f>LEFT(VLOOKUP(K4523,'TCon08 al 2019-02-26'!$A$1:$H$68,6,0),6)</f>
        <v>#N/A</v>
      </c>
      <c r="C4523" s="66" t="e">
        <f t="shared" si="309"/>
        <v>#N/A</v>
      </c>
      <c r="D4523" s="66" t="e">
        <f>VLOOKUP(K4523,'TCon08 al 2019-02-26'!$A$1:$H$68,8,0)</f>
        <v>#N/A</v>
      </c>
      <c r="E4523" s="221">
        <f t="shared" si="310"/>
        <v>1900</v>
      </c>
      <c r="F4523" s="66">
        <f t="shared" si="307"/>
        <v>0</v>
      </c>
      <c r="G4523" s="10" t="str">
        <f t="shared" si="308"/>
        <v>19000</v>
      </c>
      <c r="H4523" s="227"/>
      <c r="I4523" s="227"/>
      <c r="J4523" s="228"/>
      <c r="K4523" s="227"/>
      <c r="L4523" s="227"/>
      <c r="M4523" s="227"/>
      <c r="N4523" s="581"/>
      <c r="O4523" s="227"/>
      <c r="P4523" s="581"/>
      <c r="Q4523" s="227"/>
      <c r="R4523" s="227"/>
      <c r="S4523" s="227"/>
      <c r="T4523" s="227"/>
      <c r="U4523" s="227"/>
      <c r="V4523" s="227"/>
      <c r="W4523" s="227"/>
      <c r="X4523" s="227"/>
      <c r="Y4523" s="227"/>
      <c r="Z4523" s="227"/>
      <c r="AA4523" s="227"/>
      <c r="AB4523" s="227"/>
      <c r="AC4523" s="227"/>
    </row>
    <row r="4524" spans="2:29">
      <c r="B4524" s="66" t="e">
        <f>LEFT(VLOOKUP(K4524,'TCon08 al 2019-02-26'!$A$1:$H$68,6,0),6)</f>
        <v>#N/A</v>
      </c>
      <c r="C4524" s="66" t="e">
        <f t="shared" si="309"/>
        <v>#N/A</v>
      </c>
      <c r="D4524" s="66" t="e">
        <f>VLOOKUP(K4524,'TCon08 al 2019-02-26'!$A$1:$H$68,8,0)</f>
        <v>#N/A</v>
      </c>
      <c r="E4524" s="221">
        <f t="shared" si="310"/>
        <v>1900</v>
      </c>
      <c r="F4524" s="66">
        <f t="shared" si="307"/>
        <v>0</v>
      </c>
      <c r="G4524" s="10" t="str">
        <f t="shared" si="308"/>
        <v>19000</v>
      </c>
      <c r="H4524" s="227"/>
      <c r="I4524" s="227"/>
      <c r="J4524" s="228"/>
      <c r="K4524" s="227"/>
      <c r="L4524" s="227"/>
      <c r="M4524" s="227"/>
      <c r="N4524" s="581"/>
      <c r="O4524" s="227"/>
      <c r="P4524" s="581"/>
      <c r="Q4524" s="227"/>
      <c r="R4524" s="227"/>
      <c r="S4524" s="227"/>
      <c r="T4524" s="227"/>
      <c r="U4524" s="227"/>
      <c r="V4524" s="227"/>
      <c r="W4524" s="227"/>
      <c r="X4524" s="227"/>
      <c r="Y4524" s="227"/>
      <c r="Z4524" s="227"/>
      <c r="AA4524" s="227"/>
      <c r="AB4524" s="227"/>
      <c r="AC4524" s="227"/>
    </row>
    <row r="4525" spans="2:29">
      <c r="B4525" s="66" t="e">
        <f>LEFT(VLOOKUP(K4525,'TCon08 al 2019-02-26'!$A$1:$H$68,6,0),6)</f>
        <v>#N/A</v>
      </c>
      <c r="C4525" s="66" t="e">
        <f t="shared" si="309"/>
        <v>#N/A</v>
      </c>
      <c r="D4525" s="66" t="e">
        <f>VLOOKUP(K4525,'TCon08 al 2019-02-26'!$A$1:$H$68,8,0)</f>
        <v>#N/A</v>
      </c>
      <c r="E4525" s="221">
        <f t="shared" si="310"/>
        <v>1900</v>
      </c>
      <c r="F4525" s="66">
        <f t="shared" si="307"/>
        <v>0</v>
      </c>
      <c r="G4525" s="10" t="str">
        <f t="shared" si="308"/>
        <v>19000</v>
      </c>
      <c r="H4525" s="227"/>
      <c r="I4525" s="227"/>
      <c r="J4525" s="228"/>
      <c r="K4525" s="227"/>
      <c r="L4525" s="227"/>
      <c r="M4525" s="227"/>
      <c r="N4525" s="581"/>
      <c r="O4525" s="227"/>
      <c r="P4525" s="581"/>
      <c r="Q4525" s="227"/>
      <c r="R4525" s="227"/>
      <c r="S4525" s="227"/>
      <c r="T4525" s="227"/>
      <c r="U4525" s="227"/>
      <c r="V4525" s="227"/>
      <c r="W4525" s="227"/>
      <c r="X4525" s="227"/>
      <c r="Y4525" s="227"/>
      <c r="Z4525" s="227"/>
      <c r="AA4525" s="227"/>
      <c r="AB4525" s="227"/>
      <c r="AC4525" s="227"/>
    </row>
    <row r="4526" spans="2:29">
      <c r="B4526" s="66" t="e">
        <f>LEFT(VLOOKUP(K4526,'TCon08 al 2019-02-26'!$A$1:$H$68,6,0),6)</f>
        <v>#N/A</v>
      </c>
      <c r="C4526" s="66" t="e">
        <f t="shared" si="309"/>
        <v>#N/A</v>
      </c>
      <c r="D4526" s="66" t="e">
        <f>VLOOKUP(K4526,'TCon08 al 2019-02-26'!$A$1:$H$68,8,0)</f>
        <v>#N/A</v>
      </c>
      <c r="E4526" s="221">
        <f t="shared" si="310"/>
        <v>1900</v>
      </c>
      <c r="F4526" s="66">
        <f t="shared" si="307"/>
        <v>0</v>
      </c>
      <c r="G4526" s="10" t="str">
        <f t="shared" si="308"/>
        <v>19000</v>
      </c>
      <c r="H4526" s="227"/>
      <c r="I4526" s="227"/>
      <c r="J4526" s="228"/>
      <c r="K4526" s="227"/>
      <c r="L4526" s="227"/>
      <c r="M4526" s="227"/>
      <c r="N4526" s="581"/>
      <c r="O4526" s="227"/>
      <c r="P4526" s="581"/>
      <c r="Q4526" s="227"/>
      <c r="R4526" s="227"/>
      <c r="S4526" s="227"/>
      <c r="T4526" s="227"/>
      <c r="U4526" s="227"/>
      <c r="V4526" s="227"/>
      <c r="W4526" s="227"/>
      <c r="X4526" s="227"/>
      <c r="Y4526" s="227"/>
      <c r="Z4526" s="227"/>
      <c r="AA4526" s="227"/>
      <c r="AB4526" s="227"/>
      <c r="AC4526" s="227"/>
    </row>
    <row r="4527" spans="2:29">
      <c r="B4527" s="66" t="e">
        <f>LEFT(VLOOKUP(K4527,'TCon08 al 2019-02-26'!$A$1:$H$68,6,0),6)</f>
        <v>#N/A</v>
      </c>
      <c r="C4527" s="66" t="e">
        <f t="shared" si="309"/>
        <v>#N/A</v>
      </c>
      <c r="D4527" s="66" t="e">
        <f>VLOOKUP(K4527,'TCon08 al 2019-02-26'!$A$1:$H$68,8,0)</f>
        <v>#N/A</v>
      </c>
      <c r="E4527" s="221">
        <f t="shared" si="310"/>
        <v>1900</v>
      </c>
      <c r="F4527" s="66">
        <f t="shared" si="307"/>
        <v>0</v>
      </c>
      <c r="G4527" s="10" t="str">
        <f t="shared" si="308"/>
        <v>19000</v>
      </c>
      <c r="H4527" s="227"/>
      <c r="I4527" s="227"/>
      <c r="J4527" s="228"/>
      <c r="K4527" s="227"/>
      <c r="L4527" s="227"/>
      <c r="M4527" s="227"/>
      <c r="N4527" s="581"/>
      <c r="O4527" s="227"/>
      <c r="P4527" s="581"/>
      <c r="Q4527" s="227"/>
      <c r="R4527" s="227"/>
      <c r="S4527" s="227"/>
      <c r="T4527" s="227"/>
      <c r="U4527" s="227"/>
      <c r="V4527" s="227"/>
      <c r="W4527" s="227"/>
      <c r="X4527" s="227"/>
      <c r="Y4527" s="227"/>
      <c r="Z4527" s="227"/>
      <c r="AA4527" s="227"/>
      <c r="AB4527" s="227"/>
      <c r="AC4527" s="227"/>
    </row>
    <row r="4528" spans="2:29">
      <c r="B4528" s="66" t="e">
        <f>LEFT(VLOOKUP(K4528,'TCon08 al 2019-02-26'!$A$1:$H$68,6,0),6)</f>
        <v>#N/A</v>
      </c>
      <c r="C4528" s="66" t="e">
        <f t="shared" si="309"/>
        <v>#N/A</v>
      </c>
      <c r="D4528" s="66" t="e">
        <f>VLOOKUP(K4528,'TCon08 al 2019-02-26'!$A$1:$H$68,8,0)</f>
        <v>#N/A</v>
      </c>
      <c r="E4528" s="221">
        <f t="shared" si="310"/>
        <v>1900</v>
      </c>
      <c r="F4528" s="66">
        <f t="shared" si="307"/>
        <v>0</v>
      </c>
      <c r="G4528" s="10" t="str">
        <f t="shared" si="308"/>
        <v>19000</v>
      </c>
      <c r="H4528" s="227"/>
      <c r="I4528" s="227"/>
      <c r="J4528" s="228"/>
      <c r="K4528" s="227"/>
      <c r="L4528" s="227"/>
      <c r="M4528" s="227"/>
      <c r="N4528" s="581"/>
      <c r="O4528" s="227"/>
      <c r="P4528" s="581"/>
      <c r="Q4528" s="227"/>
      <c r="R4528" s="227"/>
      <c r="S4528" s="227"/>
      <c r="T4528" s="227"/>
      <c r="U4528" s="227"/>
      <c r="V4528" s="227"/>
      <c r="W4528" s="227"/>
      <c r="X4528" s="227"/>
      <c r="Y4528" s="227"/>
      <c r="Z4528" s="227"/>
      <c r="AA4528" s="227"/>
      <c r="AB4528" s="227"/>
      <c r="AC4528" s="227"/>
    </row>
    <row r="4529" spans="2:29">
      <c r="B4529" s="66" t="e">
        <f>LEFT(VLOOKUP(K4529,'TCon08 al 2019-02-26'!$A$1:$H$68,6,0),6)</f>
        <v>#N/A</v>
      </c>
      <c r="C4529" s="66" t="e">
        <f t="shared" si="309"/>
        <v>#N/A</v>
      </c>
      <c r="D4529" s="66" t="e">
        <f>VLOOKUP(K4529,'TCon08 al 2019-02-26'!$A$1:$H$68,8,0)</f>
        <v>#N/A</v>
      </c>
      <c r="E4529" s="221">
        <f t="shared" si="310"/>
        <v>1900</v>
      </c>
      <c r="F4529" s="66">
        <f t="shared" si="307"/>
        <v>0</v>
      </c>
      <c r="G4529" s="10" t="str">
        <f t="shared" si="308"/>
        <v>19000</v>
      </c>
      <c r="H4529" s="227"/>
      <c r="I4529" s="227"/>
      <c r="J4529" s="228"/>
      <c r="K4529" s="227"/>
      <c r="L4529" s="227"/>
      <c r="M4529" s="227"/>
      <c r="N4529" s="581"/>
      <c r="O4529" s="227"/>
      <c r="P4529" s="581"/>
      <c r="Q4529" s="227"/>
      <c r="R4529" s="227"/>
      <c r="S4529" s="227"/>
      <c r="T4529" s="227"/>
      <c r="U4529" s="227"/>
      <c r="V4529" s="227"/>
      <c r="W4529" s="227"/>
      <c r="X4529" s="227"/>
      <c r="Y4529" s="227"/>
      <c r="Z4529" s="227"/>
      <c r="AA4529" s="227"/>
      <c r="AB4529" s="227"/>
      <c r="AC4529" s="227"/>
    </row>
    <row r="4530" spans="2:29">
      <c r="B4530" s="66" t="e">
        <f>LEFT(VLOOKUP(K4530,'TCon08 al 2019-02-26'!$A$1:$H$68,6,0),6)</f>
        <v>#N/A</v>
      </c>
      <c r="C4530" s="66" t="e">
        <f t="shared" si="309"/>
        <v>#N/A</v>
      </c>
      <c r="D4530" s="66" t="e">
        <f>VLOOKUP(K4530,'TCon08 al 2019-02-26'!$A$1:$H$68,8,0)</f>
        <v>#N/A</v>
      </c>
      <c r="E4530" s="221">
        <f t="shared" si="310"/>
        <v>1900</v>
      </c>
      <c r="F4530" s="66">
        <f t="shared" si="307"/>
        <v>0</v>
      </c>
      <c r="G4530" s="10" t="str">
        <f t="shared" si="308"/>
        <v>19000</v>
      </c>
      <c r="H4530" s="227"/>
      <c r="I4530" s="227"/>
      <c r="J4530" s="228"/>
      <c r="K4530" s="227"/>
      <c r="L4530" s="227"/>
      <c r="M4530" s="227"/>
      <c r="N4530" s="581"/>
      <c r="O4530" s="227"/>
      <c r="P4530" s="581"/>
      <c r="Q4530" s="227"/>
      <c r="R4530" s="227"/>
      <c r="S4530" s="227"/>
      <c r="T4530" s="227"/>
      <c r="U4530" s="227"/>
      <c r="V4530" s="227"/>
      <c r="W4530" s="227"/>
      <c r="X4530" s="227"/>
      <c r="Y4530" s="227"/>
      <c r="Z4530" s="227"/>
      <c r="AA4530" s="227"/>
      <c r="AB4530" s="227"/>
      <c r="AC4530" s="227"/>
    </row>
    <row r="4531" spans="2:29">
      <c r="B4531" s="66" t="e">
        <f>LEFT(VLOOKUP(K4531,'TCon08 al 2019-02-26'!$A$1:$H$68,6,0),6)</f>
        <v>#N/A</v>
      </c>
      <c r="C4531" s="66" t="e">
        <f t="shared" si="309"/>
        <v>#N/A</v>
      </c>
      <c r="D4531" s="66" t="e">
        <f>VLOOKUP(K4531,'TCon08 al 2019-02-26'!$A$1:$H$68,8,0)</f>
        <v>#N/A</v>
      </c>
      <c r="E4531" s="221">
        <f t="shared" si="310"/>
        <v>1900</v>
      </c>
      <c r="F4531" s="66">
        <f t="shared" si="307"/>
        <v>0</v>
      </c>
      <c r="G4531" s="10" t="str">
        <f t="shared" si="308"/>
        <v>19000</v>
      </c>
      <c r="H4531" s="227"/>
      <c r="I4531" s="227"/>
      <c r="J4531" s="228"/>
      <c r="K4531" s="227"/>
      <c r="L4531" s="227"/>
      <c r="M4531" s="227"/>
      <c r="N4531" s="581"/>
      <c r="O4531" s="227"/>
      <c r="P4531" s="581"/>
      <c r="Q4531" s="227"/>
      <c r="R4531" s="227"/>
      <c r="S4531" s="227"/>
      <c r="T4531" s="227"/>
      <c r="U4531" s="227"/>
      <c r="V4531" s="227"/>
      <c r="W4531" s="227"/>
      <c r="X4531" s="227"/>
      <c r="Y4531" s="227"/>
      <c r="Z4531" s="227"/>
      <c r="AA4531" s="227"/>
      <c r="AB4531" s="227"/>
      <c r="AC4531" s="227"/>
    </row>
    <row r="4532" spans="2:29">
      <c r="B4532" s="66" t="e">
        <f>LEFT(VLOOKUP(K4532,'TCon08 al 2019-02-26'!$A$1:$H$68,6,0),6)</f>
        <v>#N/A</v>
      </c>
      <c r="C4532" s="66" t="e">
        <f t="shared" si="309"/>
        <v>#N/A</v>
      </c>
      <c r="D4532" s="66" t="e">
        <f>VLOOKUP(K4532,'TCon08 al 2019-02-26'!$A$1:$H$68,8,0)</f>
        <v>#N/A</v>
      </c>
      <c r="E4532" s="221">
        <f t="shared" si="310"/>
        <v>1900</v>
      </c>
      <c r="F4532" s="66">
        <f t="shared" si="307"/>
        <v>0</v>
      </c>
      <c r="G4532" s="10" t="str">
        <f t="shared" si="308"/>
        <v>19000</v>
      </c>
      <c r="H4532" s="227"/>
      <c r="I4532" s="227"/>
      <c r="J4532" s="228"/>
      <c r="K4532" s="227"/>
      <c r="L4532" s="227"/>
      <c r="M4532" s="227"/>
      <c r="N4532" s="581"/>
      <c r="O4532" s="227"/>
      <c r="P4532" s="581"/>
      <c r="Q4532" s="227"/>
      <c r="R4532" s="227"/>
      <c r="S4532" s="227"/>
      <c r="T4532" s="227"/>
      <c r="U4532" s="227"/>
      <c r="V4532" s="227"/>
      <c r="W4532" s="227"/>
      <c r="X4532" s="227"/>
      <c r="Y4532" s="227"/>
      <c r="Z4532" s="227"/>
      <c r="AA4532" s="227"/>
      <c r="AB4532" s="227"/>
      <c r="AC4532" s="227"/>
    </row>
    <row r="4533" spans="2:29">
      <c r="B4533" s="66" t="e">
        <f>LEFT(VLOOKUP(K4533,'TCon08 al 2019-02-26'!$A$1:$H$68,6,0),6)</f>
        <v>#N/A</v>
      </c>
      <c r="C4533" s="66" t="e">
        <f t="shared" si="309"/>
        <v>#N/A</v>
      </c>
      <c r="D4533" s="66" t="e">
        <f>VLOOKUP(K4533,'TCon08 al 2019-02-26'!$A$1:$H$68,8,0)</f>
        <v>#N/A</v>
      </c>
      <c r="E4533" s="221">
        <f t="shared" si="310"/>
        <v>1900</v>
      </c>
      <c r="F4533" s="66">
        <f t="shared" si="307"/>
        <v>0</v>
      </c>
      <c r="G4533" s="10" t="str">
        <f t="shared" si="308"/>
        <v>19000</v>
      </c>
      <c r="H4533" s="227"/>
      <c r="I4533" s="227"/>
      <c r="J4533" s="228"/>
      <c r="K4533" s="227"/>
      <c r="L4533" s="227"/>
      <c r="M4533" s="227"/>
      <c r="N4533" s="581"/>
      <c r="O4533" s="227"/>
      <c r="P4533" s="581"/>
      <c r="Q4533" s="227"/>
      <c r="R4533" s="227"/>
      <c r="S4533" s="227"/>
      <c r="T4533" s="227"/>
      <c r="U4533" s="227"/>
      <c r="V4533" s="227"/>
      <c r="W4533" s="227"/>
      <c r="X4533" s="227"/>
      <c r="Y4533" s="227"/>
      <c r="Z4533" s="227"/>
      <c r="AA4533" s="227"/>
      <c r="AB4533" s="227"/>
      <c r="AC4533" s="227"/>
    </row>
    <row r="4534" spans="2:29">
      <c r="B4534" s="66" t="e">
        <f>LEFT(VLOOKUP(K4534,'TCon08 al 2019-02-26'!$A$1:$H$68,6,0),6)</f>
        <v>#N/A</v>
      </c>
      <c r="C4534" s="66" t="e">
        <f t="shared" si="309"/>
        <v>#N/A</v>
      </c>
      <c r="D4534" s="66" t="e">
        <f>VLOOKUP(K4534,'TCon08 al 2019-02-26'!$A$1:$H$68,8,0)</f>
        <v>#N/A</v>
      </c>
      <c r="E4534" s="221">
        <f t="shared" si="310"/>
        <v>1900</v>
      </c>
      <c r="F4534" s="66">
        <f t="shared" si="307"/>
        <v>0</v>
      </c>
      <c r="G4534" s="10" t="str">
        <f t="shared" si="308"/>
        <v>19000</v>
      </c>
      <c r="H4534" s="227"/>
      <c r="I4534" s="227"/>
      <c r="J4534" s="228"/>
      <c r="K4534" s="227"/>
      <c r="L4534" s="227"/>
      <c r="M4534" s="227"/>
      <c r="N4534" s="581"/>
      <c r="O4534" s="227"/>
      <c r="P4534" s="581"/>
      <c r="Q4534" s="227"/>
      <c r="R4534" s="227"/>
      <c r="S4534" s="227"/>
      <c r="T4534" s="227"/>
      <c r="U4534" s="227"/>
      <c r="V4534" s="227"/>
      <c r="W4534" s="227"/>
      <c r="X4534" s="227"/>
      <c r="Y4534" s="227"/>
      <c r="Z4534" s="227"/>
      <c r="AA4534" s="227"/>
      <c r="AB4534" s="227"/>
      <c r="AC4534" s="227"/>
    </row>
    <row r="4535" spans="2:29">
      <c r="B4535" s="66" t="e">
        <f>LEFT(VLOOKUP(K4535,'TCon08 al 2019-02-26'!$A$1:$H$68,6,0),6)</f>
        <v>#N/A</v>
      </c>
      <c r="C4535" s="66" t="e">
        <f t="shared" si="309"/>
        <v>#N/A</v>
      </c>
      <c r="D4535" s="66" t="e">
        <f>VLOOKUP(K4535,'TCon08 al 2019-02-26'!$A$1:$H$68,8,0)</f>
        <v>#N/A</v>
      </c>
      <c r="E4535" s="221">
        <f t="shared" si="310"/>
        <v>1900</v>
      </c>
      <c r="F4535" s="66">
        <f t="shared" si="307"/>
        <v>0</v>
      </c>
      <c r="G4535" s="10" t="str">
        <f t="shared" si="308"/>
        <v>19000</v>
      </c>
      <c r="H4535" s="227"/>
      <c r="I4535" s="227"/>
      <c r="J4535" s="228"/>
      <c r="K4535" s="227"/>
      <c r="L4535" s="227"/>
      <c r="M4535" s="227"/>
      <c r="N4535" s="581"/>
      <c r="O4535" s="227"/>
      <c r="P4535" s="581"/>
      <c r="Q4535" s="227"/>
      <c r="R4535" s="227"/>
      <c r="S4535" s="227"/>
      <c r="T4535" s="227"/>
      <c r="U4535" s="227"/>
      <c r="V4535" s="227"/>
      <c r="W4535" s="227"/>
      <c r="X4535" s="227"/>
      <c r="Y4535" s="227"/>
      <c r="Z4535" s="227"/>
      <c r="AA4535" s="227"/>
      <c r="AB4535" s="227"/>
      <c r="AC4535" s="227"/>
    </row>
    <row r="4536" spans="2:29">
      <c r="B4536" s="66" t="e">
        <f>LEFT(VLOOKUP(K4536,'TCon08 al 2019-02-26'!$A$1:$H$68,6,0),6)</f>
        <v>#N/A</v>
      </c>
      <c r="C4536" s="66" t="e">
        <f t="shared" si="309"/>
        <v>#N/A</v>
      </c>
      <c r="D4536" s="66" t="e">
        <f>VLOOKUP(K4536,'TCon08 al 2019-02-26'!$A$1:$H$68,8,0)</f>
        <v>#N/A</v>
      </c>
      <c r="E4536" s="221">
        <f t="shared" si="310"/>
        <v>1900</v>
      </c>
      <c r="F4536" s="66">
        <f t="shared" si="307"/>
        <v>0</v>
      </c>
      <c r="G4536" s="10" t="str">
        <f t="shared" si="308"/>
        <v>19000</v>
      </c>
      <c r="H4536" s="227"/>
      <c r="I4536" s="227"/>
      <c r="J4536" s="228"/>
      <c r="K4536" s="227"/>
      <c r="L4536" s="227"/>
      <c r="M4536" s="227"/>
      <c r="N4536" s="581"/>
      <c r="O4536" s="227"/>
      <c r="P4536" s="581"/>
      <c r="Q4536" s="227"/>
      <c r="R4536" s="227"/>
      <c r="S4536" s="227"/>
      <c r="T4536" s="227"/>
      <c r="U4536" s="227"/>
      <c r="V4536" s="227"/>
      <c r="W4536" s="227"/>
      <c r="X4536" s="227"/>
      <c r="Y4536" s="227"/>
      <c r="Z4536" s="227"/>
      <c r="AA4536" s="227"/>
      <c r="AB4536" s="227"/>
      <c r="AC4536" s="227"/>
    </row>
    <row r="4537" spans="2:29">
      <c r="B4537" s="66" t="e">
        <f>LEFT(VLOOKUP(K4537,'TCon08 al 2019-02-26'!$A$1:$H$68,6,0),6)</f>
        <v>#N/A</v>
      </c>
      <c r="C4537" s="66" t="e">
        <f t="shared" si="309"/>
        <v>#N/A</v>
      </c>
      <c r="D4537" s="66" t="e">
        <f>VLOOKUP(K4537,'TCon08 al 2019-02-26'!$A$1:$H$68,8,0)</f>
        <v>#N/A</v>
      </c>
      <c r="E4537" s="221">
        <f t="shared" si="310"/>
        <v>1900</v>
      </c>
      <c r="F4537" s="66">
        <f t="shared" si="307"/>
        <v>0</v>
      </c>
      <c r="G4537" s="10" t="str">
        <f t="shared" si="308"/>
        <v>19000</v>
      </c>
      <c r="H4537" s="227"/>
      <c r="I4537" s="227"/>
      <c r="J4537" s="228"/>
      <c r="K4537" s="227"/>
      <c r="L4537" s="227"/>
      <c r="M4537" s="227"/>
      <c r="N4537" s="581"/>
      <c r="O4537" s="227"/>
      <c r="P4537" s="581"/>
      <c r="Q4537" s="227"/>
      <c r="R4537" s="227"/>
      <c r="S4537" s="227"/>
      <c r="T4537" s="227"/>
      <c r="U4537" s="227"/>
      <c r="V4537" s="227"/>
      <c r="W4537" s="227"/>
      <c r="X4537" s="227"/>
      <c r="Y4537" s="227"/>
      <c r="Z4537" s="227"/>
      <c r="AA4537" s="227"/>
      <c r="AB4537" s="227"/>
      <c r="AC4537" s="227"/>
    </row>
    <row r="4538" spans="2:29">
      <c r="B4538" s="66" t="e">
        <f>LEFT(VLOOKUP(K4538,'TCon08 al 2019-02-26'!$A$1:$H$68,6,0),6)</f>
        <v>#N/A</v>
      </c>
      <c r="C4538" s="66" t="e">
        <f t="shared" si="309"/>
        <v>#N/A</v>
      </c>
      <c r="D4538" s="66" t="e">
        <f>VLOOKUP(K4538,'TCon08 al 2019-02-26'!$A$1:$H$68,8,0)</f>
        <v>#N/A</v>
      </c>
      <c r="E4538" s="221">
        <f t="shared" si="310"/>
        <v>1900</v>
      </c>
      <c r="F4538" s="66">
        <f t="shared" si="307"/>
        <v>0</v>
      </c>
      <c r="G4538" s="10" t="str">
        <f t="shared" si="308"/>
        <v>19000</v>
      </c>
      <c r="H4538" s="227"/>
      <c r="I4538" s="227"/>
      <c r="J4538" s="228"/>
      <c r="K4538" s="227"/>
      <c r="L4538" s="227"/>
      <c r="M4538" s="227"/>
      <c r="N4538" s="581"/>
      <c r="O4538" s="227"/>
      <c r="P4538" s="581"/>
      <c r="Q4538" s="227"/>
      <c r="R4538" s="227"/>
      <c r="S4538" s="227"/>
      <c r="T4538" s="227"/>
      <c r="U4538" s="227"/>
      <c r="V4538" s="227"/>
      <c r="W4538" s="227"/>
      <c r="X4538" s="227"/>
      <c r="Y4538" s="227"/>
      <c r="Z4538" s="227"/>
      <c r="AA4538" s="227"/>
      <c r="AB4538" s="227"/>
      <c r="AC4538" s="227"/>
    </row>
    <row r="4539" spans="2:29">
      <c r="B4539" s="66" t="e">
        <f>LEFT(VLOOKUP(K4539,'TCon08 al 2019-02-26'!$A$1:$H$68,6,0),6)</f>
        <v>#N/A</v>
      </c>
      <c r="C4539" s="66" t="e">
        <f t="shared" si="309"/>
        <v>#N/A</v>
      </c>
      <c r="D4539" s="66" t="e">
        <f>VLOOKUP(K4539,'TCon08 al 2019-02-26'!$A$1:$H$68,8,0)</f>
        <v>#N/A</v>
      </c>
      <c r="E4539" s="221">
        <f t="shared" si="310"/>
        <v>1900</v>
      </c>
      <c r="F4539" s="66">
        <f t="shared" si="307"/>
        <v>0</v>
      </c>
      <c r="G4539" s="10" t="str">
        <f t="shared" si="308"/>
        <v>19000</v>
      </c>
      <c r="H4539" s="227"/>
      <c r="I4539" s="227"/>
      <c r="J4539" s="228"/>
      <c r="K4539" s="227"/>
      <c r="L4539" s="227"/>
      <c r="M4539" s="227"/>
      <c r="N4539" s="581"/>
      <c r="O4539" s="227"/>
      <c r="P4539" s="581"/>
      <c r="Q4539" s="227"/>
      <c r="R4539" s="227"/>
      <c r="S4539" s="227"/>
      <c r="T4539" s="227"/>
      <c r="U4539" s="227"/>
      <c r="V4539" s="227"/>
      <c r="W4539" s="227"/>
      <c r="X4539" s="227"/>
      <c r="Y4539" s="227"/>
      <c r="Z4539" s="227"/>
      <c r="AA4539" s="227"/>
      <c r="AB4539" s="227"/>
      <c r="AC4539" s="227"/>
    </row>
    <row r="4540" spans="2:29">
      <c r="B4540" s="66" t="e">
        <f>LEFT(VLOOKUP(K4540,'TCon08 al 2019-02-26'!$A$1:$H$68,6,0),6)</f>
        <v>#N/A</v>
      </c>
      <c r="C4540" s="66" t="e">
        <f t="shared" si="309"/>
        <v>#N/A</v>
      </c>
      <c r="D4540" s="66" t="e">
        <f>VLOOKUP(K4540,'TCon08 al 2019-02-26'!$A$1:$H$68,8,0)</f>
        <v>#N/A</v>
      </c>
      <c r="E4540" s="221">
        <f t="shared" si="310"/>
        <v>1900</v>
      </c>
      <c r="F4540" s="66">
        <f t="shared" si="307"/>
        <v>0</v>
      </c>
      <c r="G4540" s="10" t="str">
        <f t="shared" si="308"/>
        <v>19000</v>
      </c>
      <c r="H4540" s="227"/>
      <c r="I4540" s="227"/>
      <c r="J4540" s="228"/>
      <c r="K4540" s="227"/>
      <c r="L4540" s="227"/>
      <c r="M4540" s="227"/>
      <c r="N4540" s="581"/>
      <c r="O4540" s="227"/>
      <c r="P4540" s="581"/>
      <c r="Q4540" s="227"/>
      <c r="R4540" s="227"/>
      <c r="S4540" s="227"/>
      <c r="T4540" s="227"/>
      <c r="U4540" s="227"/>
      <c r="V4540" s="227"/>
      <c r="W4540" s="227"/>
      <c r="X4540" s="227"/>
      <c r="Y4540" s="227"/>
      <c r="Z4540" s="227"/>
      <c r="AA4540" s="227"/>
      <c r="AB4540" s="227"/>
      <c r="AC4540" s="227"/>
    </row>
    <row r="4541" spans="2:29">
      <c r="B4541" s="66" t="e">
        <f>LEFT(VLOOKUP(K4541,'TCon08 al 2019-02-26'!$A$1:$H$68,6,0),6)</f>
        <v>#N/A</v>
      </c>
      <c r="C4541" s="66" t="e">
        <f t="shared" si="309"/>
        <v>#N/A</v>
      </c>
      <c r="D4541" s="66" t="e">
        <f>VLOOKUP(K4541,'TCon08 al 2019-02-26'!$A$1:$H$68,8,0)</f>
        <v>#N/A</v>
      </c>
      <c r="E4541" s="221">
        <f t="shared" si="310"/>
        <v>1900</v>
      </c>
      <c r="F4541" s="66">
        <f t="shared" si="307"/>
        <v>0</v>
      </c>
      <c r="G4541" s="10" t="str">
        <f t="shared" si="308"/>
        <v>19000</v>
      </c>
      <c r="H4541" s="227"/>
      <c r="I4541" s="227"/>
      <c r="J4541" s="228"/>
      <c r="K4541" s="227"/>
      <c r="L4541" s="227"/>
      <c r="M4541" s="227"/>
      <c r="N4541" s="581"/>
      <c r="O4541" s="227"/>
      <c r="P4541" s="581"/>
      <c r="Q4541" s="227"/>
      <c r="R4541" s="227"/>
      <c r="S4541" s="227"/>
      <c r="T4541" s="227"/>
      <c r="U4541" s="227"/>
      <c r="V4541" s="227"/>
      <c r="W4541" s="227"/>
      <c r="X4541" s="227"/>
      <c r="Y4541" s="227"/>
      <c r="Z4541" s="227"/>
      <c r="AA4541" s="227"/>
      <c r="AB4541" s="227"/>
      <c r="AC4541" s="227"/>
    </row>
    <row r="4542" spans="2:29">
      <c r="B4542" s="66" t="e">
        <f>LEFT(VLOOKUP(K4542,'TCon08 al 2019-02-26'!$A$1:$H$68,6,0),6)</f>
        <v>#N/A</v>
      </c>
      <c r="C4542" s="66" t="e">
        <f t="shared" si="309"/>
        <v>#N/A</v>
      </c>
      <c r="D4542" s="66" t="e">
        <f>VLOOKUP(K4542,'TCon08 al 2019-02-26'!$A$1:$H$68,8,0)</f>
        <v>#N/A</v>
      </c>
      <c r="E4542" s="221">
        <f t="shared" si="310"/>
        <v>1900</v>
      </c>
      <c r="F4542" s="66">
        <f t="shared" si="307"/>
        <v>0</v>
      </c>
      <c r="G4542" s="10" t="str">
        <f t="shared" si="308"/>
        <v>19000</v>
      </c>
      <c r="H4542" s="227"/>
      <c r="I4542" s="227"/>
      <c r="J4542" s="228"/>
      <c r="K4542" s="227"/>
      <c r="L4542" s="227"/>
      <c r="M4542" s="227"/>
      <c r="N4542" s="581"/>
      <c r="O4542" s="227"/>
      <c r="P4542" s="581"/>
      <c r="Q4542" s="227"/>
      <c r="R4542" s="227"/>
      <c r="S4542" s="227"/>
      <c r="T4542" s="227"/>
      <c r="U4542" s="227"/>
      <c r="V4542" s="227"/>
      <c r="W4542" s="227"/>
      <c r="X4542" s="227"/>
      <c r="Y4542" s="227"/>
      <c r="Z4542" s="227"/>
      <c r="AA4542" s="227"/>
      <c r="AB4542" s="227"/>
      <c r="AC4542" s="227"/>
    </row>
    <row r="4543" spans="2:29">
      <c r="B4543" s="66" t="e">
        <f>LEFT(VLOOKUP(K4543,'TCon08 al 2019-02-26'!$A$1:$H$68,6,0),6)</f>
        <v>#N/A</v>
      </c>
      <c r="C4543" s="66" t="e">
        <f t="shared" si="309"/>
        <v>#N/A</v>
      </c>
      <c r="D4543" s="66" t="e">
        <f>VLOOKUP(K4543,'TCon08 al 2019-02-26'!$A$1:$H$68,8,0)</f>
        <v>#N/A</v>
      </c>
      <c r="E4543" s="221">
        <f t="shared" si="310"/>
        <v>1900</v>
      </c>
      <c r="F4543" s="66">
        <f t="shared" si="307"/>
        <v>0</v>
      </c>
      <c r="G4543" s="10" t="str">
        <f t="shared" si="308"/>
        <v>19000</v>
      </c>
      <c r="H4543" s="227"/>
      <c r="I4543" s="227"/>
      <c r="J4543" s="228"/>
      <c r="K4543" s="227"/>
      <c r="L4543" s="227"/>
      <c r="M4543" s="227"/>
      <c r="N4543" s="581"/>
      <c r="O4543" s="227"/>
      <c r="P4543" s="581"/>
      <c r="Q4543" s="227"/>
      <c r="R4543" s="227"/>
      <c r="S4543" s="227"/>
      <c r="T4543" s="227"/>
      <c r="U4543" s="227"/>
      <c r="V4543" s="227"/>
      <c r="W4543" s="227"/>
      <c r="X4543" s="227"/>
      <c r="Y4543" s="227"/>
      <c r="Z4543" s="227"/>
      <c r="AA4543" s="227"/>
      <c r="AB4543" s="227"/>
      <c r="AC4543" s="227"/>
    </row>
    <row r="4544" spans="2:29">
      <c r="B4544" s="66" t="e">
        <f>LEFT(VLOOKUP(K4544,'TCon08 al 2019-02-26'!$A$1:$H$68,6,0),6)</f>
        <v>#N/A</v>
      </c>
      <c r="C4544" s="66" t="e">
        <f t="shared" si="309"/>
        <v>#N/A</v>
      </c>
      <c r="D4544" s="66" t="e">
        <f>VLOOKUP(K4544,'TCon08 al 2019-02-26'!$A$1:$H$68,8,0)</f>
        <v>#N/A</v>
      </c>
      <c r="E4544" s="221">
        <f t="shared" si="310"/>
        <v>1900</v>
      </c>
      <c r="F4544" s="66">
        <f t="shared" si="307"/>
        <v>0</v>
      </c>
      <c r="G4544" s="10" t="str">
        <f t="shared" si="308"/>
        <v>19000</v>
      </c>
      <c r="H4544" s="227"/>
      <c r="I4544" s="227"/>
      <c r="J4544" s="228"/>
      <c r="K4544" s="227"/>
      <c r="L4544" s="227"/>
      <c r="M4544" s="227"/>
      <c r="N4544" s="581"/>
      <c r="O4544" s="227"/>
      <c r="P4544" s="581"/>
      <c r="Q4544" s="227"/>
      <c r="R4544" s="227"/>
      <c r="S4544" s="227"/>
      <c r="T4544" s="227"/>
      <c r="U4544" s="227"/>
      <c r="V4544" s="227"/>
      <c r="W4544" s="227"/>
      <c r="X4544" s="227"/>
      <c r="Y4544" s="227"/>
      <c r="Z4544" s="227"/>
      <c r="AA4544" s="227"/>
      <c r="AB4544" s="227"/>
      <c r="AC4544" s="227"/>
    </row>
    <row r="4545" spans="2:29">
      <c r="B4545" s="66" t="e">
        <f>LEFT(VLOOKUP(K4545,'TCon08 al 2019-02-26'!$A$1:$H$68,6,0),6)</f>
        <v>#N/A</v>
      </c>
      <c r="C4545" s="66" t="e">
        <f t="shared" si="309"/>
        <v>#N/A</v>
      </c>
      <c r="D4545" s="66" t="e">
        <f>VLOOKUP(K4545,'TCon08 al 2019-02-26'!$A$1:$H$68,8,0)</f>
        <v>#N/A</v>
      </c>
      <c r="E4545" s="221">
        <f t="shared" si="310"/>
        <v>1900</v>
      </c>
      <c r="F4545" s="66">
        <f t="shared" si="307"/>
        <v>0</v>
      </c>
      <c r="G4545" s="10" t="str">
        <f t="shared" si="308"/>
        <v>19000</v>
      </c>
      <c r="H4545" s="227"/>
      <c r="I4545" s="227"/>
      <c r="J4545" s="228"/>
      <c r="K4545" s="227"/>
      <c r="L4545" s="227"/>
      <c r="M4545" s="227"/>
      <c r="N4545" s="581"/>
      <c r="O4545" s="227"/>
      <c r="P4545" s="581"/>
      <c r="Q4545" s="227"/>
      <c r="R4545" s="227"/>
      <c r="S4545" s="227"/>
      <c r="T4545" s="227"/>
      <c r="U4545" s="227"/>
      <c r="V4545" s="227"/>
      <c r="W4545" s="227"/>
      <c r="X4545" s="227"/>
      <c r="Y4545" s="227"/>
      <c r="Z4545" s="227"/>
      <c r="AA4545" s="227"/>
      <c r="AB4545" s="227"/>
      <c r="AC4545" s="227"/>
    </row>
    <row r="4546" spans="2:29">
      <c r="B4546" s="66" t="e">
        <f>LEFT(VLOOKUP(K4546,'TCon08 al 2019-02-26'!$A$1:$H$68,6,0),6)</f>
        <v>#N/A</v>
      </c>
      <c r="C4546" s="66" t="e">
        <f t="shared" si="309"/>
        <v>#N/A</v>
      </c>
      <c r="D4546" s="66" t="e">
        <f>VLOOKUP(K4546,'TCon08 al 2019-02-26'!$A$1:$H$68,8,0)</f>
        <v>#N/A</v>
      </c>
      <c r="E4546" s="221">
        <f t="shared" si="310"/>
        <v>1900</v>
      </c>
      <c r="F4546" s="66">
        <f t="shared" si="307"/>
        <v>0</v>
      </c>
      <c r="G4546" s="10" t="str">
        <f t="shared" si="308"/>
        <v>19000</v>
      </c>
      <c r="H4546" s="227"/>
      <c r="I4546" s="227"/>
      <c r="J4546" s="228"/>
      <c r="K4546" s="227"/>
      <c r="L4546" s="227"/>
      <c r="M4546" s="227"/>
      <c r="N4546" s="581"/>
      <c r="O4546" s="227"/>
      <c r="P4546" s="581"/>
      <c r="Q4546" s="227"/>
      <c r="R4546" s="227"/>
      <c r="S4546" s="227"/>
      <c r="T4546" s="227"/>
      <c r="U4546" s="227"/>
      <c r="V4546" s="227"/>
      <c r="W4546" s="227"/>
      <c r="X4546" s="227"/>
      <c r="Y4546" s="227"/>
      <c r="Z4546" s="227"/>
      <c r="AA4546" s="227"/>
      <c r="AB4546" s="227"/>
      <c r="AC4546" s="227"/>
    </row>
    <row r="4547" spans="2:29">
      <c r="B4547" s="66" t="e">
        <f>LEFT(VLOOKUP(K4547,'TCon08 al 2019-02-26'!$A$1:$H$68,6,0),6)</f>
        <v>#N/A</v>
      </c>
      <c r="C4547" s="66" t="e">
        <f t="shared" si="309"/>
        <v>#N/A</v>
      </c>
      <c r="D4547" s="66" t="e">
        <f>VLOOKUP(K4547,'TCon08 al 2019-02-26'!$A$1:$H$68,8,0)</f>
        <v>#N/A</v>
      </c>
      <c r="E4547" s="221">
        <f t="shared" si="310"/>
        <v>1900</v>
      </c>
      <c r="F4547" s="66">
        <f t="shared" si="307"/>
        <v>0</v>
      </c>
      <c r="G4547" s="10" t="str">
        <f t="shared" si="308"/>
        <v>19000</v>
      </c>
      <c r="H4547" s="227"/>
      <c r="I4547" s="227"/>
      <c r="J4547" s="228"/>
      <c r="K4547" s="227"/>
      <c r="L4547" s="227"/>
      <c r="M4547" s="227"/>
      <c r="N4547" s="581"/>
      <c r="O4547" s="227"/>
      <c r="P4547" s="581"/>
      <c r="Q4547" s="227"/>
      <c r="R4547" s="227"/>
      <c r="S4547" s="227"/>
      <c r="T4547" s="227"/>
      <c r="U4547" s="227"/>
      <c r="V4547" s="227"/>
      <c r="W4547" s="227"/>
      <c r="X4547" s="227"/>
      <c r="Y4547" s="227"/>
      <c r="Z4547" s="227"/>
      <c r="AA4547" s="227"/>
      <c r="AB4547" s="227"/>
      <c r="AC4547" s="227"/>
    </row>
    <row r="4548" spans="2:29">
      <c r="B4548" s="66" t="e">
        <f>LEFT(VLOOKUP(K4548,'TCon08 al 2019-02-26'!$A$1:$H$68,6,0),6)</f>
        <v>#N/A</v>
      </c>
      <c r="C4548" s="66" t="e">
        <f t="shared" si="309"/>
        <v>#N/A</v>
      </c>
      <c r="D4548" s="66" t="e">
        <f>VLOOKUP(K4548,'TCon08 al 2019-02-26'!$A$1:$H$68,8,0)</f>
        <v>#N/A</v>
      </c>
      <c r="E4548" s="221">
        <f t="shared" si="310"/>
        <v>1900</v>
      </c>
      <c r="F4548" s="66">
        <f t="shared" si="307"/>
        <v>0</v>
      </c>
      <c r="G4548" s="10" t="str">
        <f t="shared" si="308"/>
        <v>19000</v>
      </c>
      <c r="H4548" s="227"/>
      <c r="I4548" s="227"/>
      <c r="J4548" s="228"/>
      <c r="K4548" s="227"/>
      <c r="L4548" s="227"/>
      <c r="M4548" s="227"/>
      <c r="N4548" s="581"/>
      <c r="O4548" s="227"/>
      <c r="P4548" s="581"/>
      <c r="Q4548" s="227"/>
      <c r="R4548" s="227"/>
      <c r="S4548" s="227"/>
      <c r="T4548" s="227"/>
      <c r="U4548" s="227"/>
      <c r="V4548" s="227"/>
      <c r="W4548" s="227"/>
      <c r="X4548" s="227"/>
      <c r="Y4548" s="227"/>
      <c r="Z4548" s="227"/>
      <c r="AA4548" s="227"/>
      <c r="AB4548" s="227"/>
      <c r="AC4548" s="227"/>
    </row>
    <row r="4549" spans="2:29">
      <c r="B4549" s="66" t="e">
        <f>LEFT(VLOOKUP(K4549,'TCon08 al 2019-02-26'!$A$1:$H$68,6,0),6)</f>
        <v>#N/A</v>
      </c>
      <c r="C4549" s="66" t="e">
        <f t="shared" si="309"/>
        <v>#N/A</v>
      </c>
      <c r="D4549" s="66" t="e">
        <f>VLOOKUP(K4549,'TCon08 al 2019-02-26'!$A$1:$H$68,8,0)</f>
        <v>#N/A</v>
      </c>
      <c r="E4549" s="221">
        <f t="shared" si="310"/>
        <v>1900</v>
      </c>
      <c r="F4549" s="66">
        <f t="shared" ref="F4549:F4612" si="311">+IF(J4549=0,0,MONTH(J4549))</f>
        <v>0</v>
      </c>
      <c r="G4549" s="10" t="str">
        <f t="shared" si="308"/>
        <v>19000</v>
      </c>
      <c r="H4549" s="227"/>
      <c r="I4549" s="227"/>
      <c r="J4549" s="228"/>
      <c r="K4549" s="227"/>
      <c r="L4549" s="227"/>
      <c r="M4549" s="227"/>
      <c r="N4549" s="581"/>
      <c r="O4549" s="227"/>
      <c r="P4549" s="581"/>
      <c r="Q4549" s="227"/>
      <c r="R4549" s="227"/>
      <c r="S4549" s="227"/>
      <c r="T4549" s="227"/>
      <c r="U4549" s="227"/>
      <c r="V4549" s="227"/>
      <c r="W4549" s="227"/>
      <c r="X4549" s="227"/>
      <c r="Y4549" s="227"/>
      <c r="Z4549" s="227"/>
      <c r="AA4549" s="227"/>
      <c r="AB4549" s="227"/>
      <c r="AC4549" s="227"/>
    </row>
    <row r="4550" spans="2:29">
      <c r="B4550" s="66" t="e">
        <f>LEFT(VLOOKUP(K4550,'TCon08 al 2019-02-26'!$A$1:$H$68,6,0),6)</f>
        <v>#N/A</v>
      </c>
      <c r="C4550" s="66" t="e">
        <f t="shared" si="309"/>
        <v>#N/A</v>
      </c>
      <c r="D4550" s="66" t="e">
        <f>VLOOKUP(K4550,'TCon08 al 2019-02-26'!$A$1:$H$68,8,0)</f>
        <v>#N/A</v>
      </c>
      <c r="E4550" s="221">
        <f t="shared" si="310"/>
        <v>1900</v>
      </c>
      <c r="F4550" s="66">
        <f t="shared" si="311"/>
        <v>0</v>
      </c>
      <c r="G4550" s="10" t="str">
        <f t="shared" ref="G4550:G4613" si="312">+E4550&amp;F4550</f>
        <v>19000</v>
      </c>
      <c r="H4550" s="227"/>
      <c r="I4550" s="227"/>
      <c r="J4550" s="228"/>
      <c r="K4550" s="227"/>
      <c r="L4550" s="227"/>
      <c r="M4550" s="227"/>
      <c r="N4550" s="581"/>
      <c r="O4550" s="227"/>
      <c r="P4550" s="581"/>
      <c r="Q4550" s="227"/>
      <c r="R4550" s="227"/>
      <c r="S4550" s="227"/>
      <c r="T4550" s="227"/>
      <c r="U4550" s="227"/>
      <c r="V4550" s="227"/>
      <c r="W4550" s="227"/>
      <c r="X4550" s="227"/>
      <c r="Y4550" s="227"/>
      <c r="Z4550" s="227"/>
      <c r="AA4550" s="227"/>
      <c r="AB4550" s="227"/>
      <c r="AC4550" s="227"/>
    </row>
    <row r="4551" spans="2:29">
      <c r="B4551" s="66" t="e">
        <f>LEFT(VLOOKUP(K4551,'TCon08 al 2019-02-26'!$A$1:$H$68,6,0),6)</f>
        <v>#N/A</v>
      </c>
      <c r="C4551" s="66" t="e">
        <f t="shared" si="309"/>
        <v>#N/A</v>
      </c>
      <c r="D4551" s="66" t="e">
        <f>VLOOKUP(K4551,'TCon08 al 2019-02-26'!$A$1:$H$68,8,0)</f>
        <v>#N/A</v>
      </c>
      <c r="E4551" s="221">
        <f t="shared" si="310"/>
        <v>1900</v>
      </c>
      <c r="F4551" s="66">
        <f t="shared" si="311"/>
        <v>0</v>
      </c>
      <c r="G4551" s="10" t="str">
        <f t="shared" si="312"/>
        <v>19000</v>
      </c>
      <c r="H4551" s="227"/>
      <c r="I4551" s="227"/>
      <c r="J4551" s="228"/>
      <c r="K4551" s="227"/>
      <c r="L4551" s="227"/>
      <c r="M4551" s="227"/>
      <c r="N4551" s="581"/>
      <c r="O4551" s="227"/>
      <c r="P4551" s="581"/>
      <c r="Q4551" s="227"/>
      <c r="R4551" s="227"/>
      <c r="S4551" s="227"/>
      <c r="T4551" s="227"/>
      <c r="U4551" s="227"/>
      <c r="V4551" s="227"/>
      <c r="W4551" s="227"/>
      <c r="X4551" s="227"/>
      <c r="Y4551" s="227"/>
      <c r="Z4551" s="227"/>
      <c r="AA4551" s="227"/>
      <c r="AB4551" s="227"/>
      <c r="AC4551" s="227"/>
    </row>
    <row r="4552" spans="2:29">
      <c r="B4552" s="66" t="e">
        <f>LEFT(VLOOKUP(K4552,'TCon08 al 2019-02-26'!$A$1:$H$68,6,0),6)</f>
        <v>#N/A</v>
      </c>
      <c r="C4552" s="66" t="e">
        <f t="shared" si="309"/>
        <v>#N/A</v>
      </c>
      <c r="D4552" s="66" t="e">
        <f>VLOOKUP(K4552,'TCon08 al 2019-02-26'!$A$1:$H$68,8,0)</f>
        <v>#N/A</v>
      </c>
      <c r="E4552" s="221">
        <f t="shared" si="310"/>
        <v>1900</v>
      </c>
      <c r="F4552" s="66">
        <f t="shared" si="311"/>
        <v>0</v>
      </c>
      <c r="G4552" s="10" t="str">
        <f t="shared" si="312"/>
        <v>19000</v>
      </c>
      <c r="H4552" s="227"/>
      <c r="I4552" s="227"/>
      <c r="J4552" s="228"/>
      <c r="K4552" s="227"/>
      <c r="L4552" s="227"/>
      <c r="M4552" s="227"/>
      <c r="N4552" s="581"/>
      <c r="O4552" s="227"/>
      <c r="P4552" s="581"/>
      <c r="Q4552" s="227"/>
      <c r="R4552" s="227"/>
      <c r="S4552" s="227"/>
      <c r="T4552" s="227"/>
      <c r="U4552" s="227"/>
      <c r="V4552" s="227"/>
      <c r="W4552" s="227"/>
      <c r="X4552" s="227"/>
      <c r="Y4552" s="227"/>
      <c r="Z4552" s="227"/>
      <c r="AA4552" s="227"/>
      <c r="AB4552" s="227"/>
      <c r="AC4552" s="227"/>
    </row>
    <row r="4553" spans="2:29">
      <c r="B4553" s="66" t="e">
        <f>LEFT(VLOOKUP(K4553,'TCon08 al 2019-02-26'!$A$1:$H$68,6,0),6)</f>
        <v>#N/A</v>
      </c>
      <c r="C4553" s="66" t="e">
        <f t="shared" si="309"/>
        <v>#N/A</v>
      </c>
      <c r="D4553" s="66" t="e">
        <f>VLOOKUP(K4553,'TCon08 al 2019-02-26'!$A$1:$H$68,8,0)</f>
        <v>#N/A</v>
      </c>
      <c r="E4553" s="221">
        <f t="shared" si="310"/>
        <v>1900</v>
      </c>
      <c r="F4553" s="66">
        <f t="shared" si="311"/>
        <v>0</v>
      </c>
      <c r="G4553" s="10" t="str">
        <f t="shared" si="312"/>
        <v>19000</v>
      </c>
      <c r="H4553" s="227"/>
      <c r="I4553" s="227"/>
      <c r="J4553" s="228"/>
      <c r="K4553" s="227"/>
      <c r="L4553" s="227"/>
      <c r="M4553" s="227"/>
      <c r="N4553" s="581"/>
      <c r="O4553" s="227"/>
      <c r="P4553" s="581"/>
      <c r="Q4553" s="227"/>
      <c r="R4553" s="227"/>
      <c r="S4553" s="227"/>
      <c r="T4553" s="227"/>
      <c r="U4553" s="227"/>
      <c r="V4553" s="227"/>
      <c r="W4553" s="227"/>
      <c r="X4553" s="227"/>
      <c r="Y4553" s="227"/>
      <c r="Z4553" s="227"/>
      <c r="AA4553" s="227"/>
      <c r="AB4553" s="227"/>
      <c r="AC4553" s="227"/>
    </row>
    <row r="4554" spans="2:29">
      <c r="B4554" s="66" t="e">
        <f>LEFT(VLOOKUP(K4554,'TCon08 al 2019-02-26'!$A$1:$H$68,6,0),6)</f>
        <v>#N/A</v>
      </c>
      <c r="C4554" s="66" t="e">
        <f t="shared" si="309"/>
        <v>#N/A</v>
      </c>
      <c r="D4554" s="66" t="e">
        <f>VLOOKUP(K4554,'TCon08 al 2019-02-26'!$A$1:$H$68,8,0)</f>
        <v>#N/A</v>
      </c>
      <c r="E4554" s="221">
        <f t="shared" si="310"/>
        <v>1900</v>
      </c>
      <c r="F4554" s="66">
        <f t="shared" si="311"/>
        <v>0</v>
      </c>
      <c r="G4554" s="10" t="str">
        <f t="shared" si="312"/>
        <v>19000</v>
      </c>
      <c r="H4554" s="227"/>
      <c r="I4554" s="227"/>
      <c r="J4554" s="228"/>
      <c r="K4554" s="227"/>
      <c r="L4554" s="227"/>
      <c r="M4554" s="227"/>
      <c r="N4554" s="581"/>
      <c r="O4554" s="227"/>
      <c r="P4554" s="581"/>
      <c r="Q4554" s="227"/>
      <c r="R4554" s="227"/>
      <c r="S4554" s="227"/>
      <c r="T4554" s="227"/>
      <c r="U4554" s="227"/>
      <c r="V4554" s="227"/>
      <c r="W4554" s="227"/>
      <c r="X4554" s="227"/>
      <c r="Y4554" s="227"/>
      <c r="Z4554" s="227"/>
      <c r="AA4554" s="227"/>
      <c r="AB4554" s="227"/>
      <c r="AC4554" s="227"/>
    </row>
    <row r="4555" spans="2:29">
      <c r="B4555" s="66" t="e">
        <f>LEFT(VLOOKUP(K4555,'TCon08 al 2019-02-26'!$A$1:$H$68,6,0),6)</f>
        <v>#N/A</v>
      </c>
      <c r="C4555" s="66" t="e">
        <f t="shared" si="309"/>
        <v>#N/A</v>
      </c>
      <c r="D4555" s="66" t="e">
        <f>VLOOKUP(K4555,'TCon08 al 2019-02-26'!$A$1:$H$68,8,0)</f>
        <v>#N/A</v>
      </c>
      <c r="E4555" s="221">
        <f t="shared" si="310"/>
        <v>1900</v>
      </c>
      <c r="F4555" s="66">
        <f t="shared" si="311"/>
        <v>0</v>
      </c>
      <c r="G4555" s="10" t="str">
        <f t="shared" si="312"/>
        <v>19000</v>
      </c>
      <c r="H4555" s="227"/>
      <c r="I4555" s="227"/>
      <c r="J4555" s="228"/>
      <c r="K4555" s="227"/>
      <c r="L4555" s="227"/>
      <c r="M4555" s="227"/>
      <c r="N4555" s="581"/>
      <c r="O4555" s="227"/>
      <c r="P4555" s="581"/>
      <c r="Q4555" s="227"/>
      <c r="R4555" s="227"/>
      <c r="S4555" s="227"/>
      <c r="T4555" s="227"/>
      <c r="U4555" s="227"/>
      <c r="V4555" s="227"/>
      <c r="W4555" s="227"/>
      <c r="X4555" s="227"/>
      <c r="Y4555" s="227"/>
      <c r="Z4555" s="227"/>
      <c r="AA4555" s="227"/>
      <c r="AB4555" s="227"/>
      <c r="AC4555" s="227"/>
    </row>
    <row r="4556" spans="2:29">
      <c r="B4556" s="66" t="e">
        <f>LEFT(VLOOKUP(K4556,'TCon08 al 2019-02-26'!$A$1:$H$68,6,0),6)</f>
        <v>#N/A</v>
      </c>
      <c r="C4556" s="66" t="e">
        <f t="shared" si="309"/>
        <v>#N/A</v>
      </c>
      <c r="D4556" s="66" t="e">
        <f>VLOOKUP(K4556,'TCon08 al 2019-02-26'!$A$1:$H$68,8,0)</f>
        <v>#N/A</v>
      </c>
      <c r="E4556" s="221">
        <f t="shared" si="310"/>
        <v>1900</v>
      </c>
      <c r="F4556" s="66">
        <f t="shared" si="311"/>
        <v>0</v>
      </c>
      <c r="G4556" s="10" t="str">
        <f t="shared" si="312"/>
        <v>19000</v>
      </c>
      <c r="H4556" s="227"/>
      <c r="I4556" s="227"/>
      <c r="J4556" s="228"/>
      <c r="K4556" s="227"/>
      <c r="L4556" s="227"/>
      <c r="M4556" s="227"/>
      <c r="N4556" s="581"/>
      <c r="O4556" s="227"/>
      <c r="P4556" s="581"/>
      <c r="Q4556" s="227"/>
      <c r="R4556" s="227"/>
      <c r="S4556" s="227"/>
      <c r="T4556" s="227"/>
      <c r="U4556" s="227"/>
      <c r="V4556" s="227"/>
      <c r="W4556" s="227"/>
      <c r="X4556" s="227"/>
      <c r="Y4556" s="227"/>
      <c r="Z4556" s="227"/>
      <c r="AA4556" s="227"/>
      <c r="AB4556" s="227"/>
      <c r="AC4556" s="227"/>
    </row>
    <row r="4557" spans="2:29">
      <c r="B4557" s="66" t="e">
        <f>LEFT(VLOOKUP(K4557,'TCon08 al 2019-02-26'!$A$1:$H$68,6,0),6)</f>
        <v>#N/A</v>
      </c>
      <c r="C4557" s="66" t="e">
        <f t="shared" si="309"/>
        <v>#N/A</v>
      </c>
      <c r="D4557" s="66" t="e">
        <f>VLOOKUP(K4557,'TCon08 al 2019-02-26'!$A$1:$H$68,8,0)</f>
        <v>#N/A</v>
      </c>
      <c r="E4557" s="221">
        <f t="shared" si="310"/>
        <v>1900</v>
      </c>
      <c r="F4557" s="66">
        <f t="shared" si="311"/>
        <v>0</v>
      </c>
      <c r="G4557" s="10" t="str">
        <f t="shared" si="312"/>
        <v>19000</v>
      </c>
      <c r="H4557" s="227"/>
      <c r="I4557" s="227"/>
      <c r="J4557" s="228"/>
      <c r="K4557" s="227"/>
      <c r="L4557" s="227"/>
      <c r="M4557" s="227"/>
      <c r="N4557" s="581"/>
      <c r="O4557" s="227"/>
      <c r="P4557" s="581"/>
      <c r="Q4557" s="227"/>
      <c r="R4557" s="227"/>
      <c r="S4557" s="227"/>
      <c r="T4557" s="227"/>
      <c r="U4557" s="227"/>
      <c r="V4557" s="227"/>
      <c r="W4557" s="227"/>
      <c r="X4557" s="227"/>
      <c r="Y4557" s="227"/>
      <c r="Z4557" s="227"/>
      <c r="AA4557" s="227"/>
      <c r="AB4557" s="227"/>
      <c r="AC4557" s="227"/>
    </row>
    <row r="4558" spans="2:29">
      <c r="B4558" s="66" t="e">
        <f>LEFT(VLOOKUP(K4558,'TCon08 al 2019-02-26'!$A$1:$H$68,6,0),6)</f>
        <v>#N/A</v>
      </c>
      <c r="C4558" s="66" t="e">
        <f t="shared" si="309"/>
        <v>#N/A</v>
      </c>
      <c r="D4558" s="66" t="e">
        <f>VLOOKUP(K4558,'TCon08 al 2019-02-26'!$A$1:$H$68,8,0)</f>
        <v>#N/A</v>
      </c>
      <c r="E4558" s="221">
        <f t="shared" si="310"/>
        <v>1900</v>
      </c>
      <c r="F4558" s="66">
        <f t="shared" si="311"/>
        <v>0</v>
      </c>
      <c r="G4558" s="10" t="str">
        <f t="shared" si="312"/>
        <v>19000</v>
      </c>
      <c r="H4558" s="227"/>
      <c r="I4558" s="227"/>
      <c r="J4558" s="228"/>
      <c r="K4558" s="227"/>
      <c r="L4558" s="227"/>
      <c r="M4558" s="227"/>
      <c r="N4558" s="581"/>
      <c r="O4558" s="227"/>
      <c r="P4558" s="581"/>
      <c r="Q4558" s="227"/>
      <c r="R4558" s="227"/>
      <c r="S4558" s="227"/>
      <c r="T4558" s="227"/>
      <c r="U4558" s="227"/>
      <c r="V4558" s="227"/>
      <c r="W4558" s="227"/>
      <c r="X4558" s="227"/>
      <c r="Y4558" s="227"/>
      <c r="Z4558" s="227"/>
      <c r="AA4558" s="227"/>
      <c r="AB4558" s="227"/>
      <c r="AC4558" s="227"/>
    </row>
    <row r="4559" spans="2:29">
      <c r="B4559" s="66" t="e">
        <f>LEFT(VLOOKUP(K4559,'TCon08 al 2019-02-26'!$A$1:$H$68,6,0),6)</f>
        <v>#N/A</v>
      </c>
      <c r="C4559" s="66" t="e">
        <f t="shared" si="309"/>
        <v>#N/A</v>
      </c>
      <c r="D4559" s="66" t="e">
        <f>VLOOKUP(K4559,'TCon08 al 2019-02-26'!$A$1:$H$68,8,0)</f>
        <v>#N/A</v>
      </c>
      <c r="E4559" s="221">
        <f t="shared" si="310"/>
        <v>1900</v>
      </c>
      <c r="F4559" s="66">
        <f t="shared" si="311"/>
        <v>0</v>
      </c>
      <c r="G4559" s="10" t="str">
        <f t="shared" si="312"/>
        <v>19000</v>
      </c>
      <c r="H4559" s="227"/>
      <c r="I4559" s="227"/>
      <c r="J4559" s="228"/>
      <c r="K4559" s="227"/>
      <c r="L4559" s="227"/>
      <c r="M4559" s="227"/>
      <c r="N4559" s="581"/>
      <c r="O4559" s="227"/>
      <c r="P4559" s="581"/>
      <c r="Q4559" s="227"/>
      <c r="R4559" s="227"/>
      <c r="S4559" s="227"/>
      <c r="T4559" s="227"/>
      <c r="U4559" s="227"/>
      <c r="V4559" s="227"/>
      <c r="W4559" s="227"/>
      <c r="X4559" s="227"/>
      <c r="Y4559" s="227"/>
      <c r="Z4559" s="227"/>
      <c r="AA4559" s="227"/>
      <c r="AB4559" s="227"/>
      <c r="AC4559" s="227"/>
    </row>
    <row r="4560" spans="2:29">
      <c r="B4560" s="66" t="e">
        <f>LEFT(VLOOKUP(K4560,'TCon08 al 2019-02-26'!$A$1:$H$68,6,0),6)</f>
        <v>#N/A</v>
      </c>
      <c r="C4560" s="66" t="e">
        <f t="shared" si="309"/>
        <v>#N/A</v>
      </c>
      <c r="D4560" s="66" t="e">
        <f>VLOOKUP(K4560,'TCon08 al 2019-02-26'!$A$1:$H$68,8,0)</f>
        <v>#N/A</v>
      </c>
      <c r="E4560" s="221">
        <f t="shared" si="310"/>
        <v>1900</v>
      </c>
      <c r="F4560" s="66">
        <f t="shared" si="311"/>
        <v>0</v>
      </c>
      <c r="G4560" s="10" t="str">
        <f t="shared" si="312"/>
        <v>19000</v>
      </c>
      <c r="H4560" s="227"/>
      <c r="I4560" s="227"/>
      <c r="J4560" s="228"/>
      <c r="K4560" s="227"/>
      <c r="L4560" s="227"/>
      <c r="M4560" s="227"/>
      <c r="N4560" s="581"/>
      <c r="O4560" s="227"/>
      <c r="P4560" s="581"/>
      <c r="Q4560" s="227"/>
      <c r="R4560" s="227"/>
      <c r="S4560" s="227"/>
      <c r="T4560" s="227"/>
      <c r="U4560" s="227"/>
      <c r="V4560" s="227"/>
      <c r="W4560" s="227"/>
      <c r="X4560" s="227"/>
      <c r="Y4560" s="227"/>
      <c r="Z4560" s="227"/>
      <c r="AA4560" s="227"/>
      <c r="AB4560" s="227"/>
      <c r="AC4560" s="227"/>
    </row>
    <row r="4561" spans="2:29">
      <c r="B4561" s="66" t="e">
        <f>LEFT(VLOOKUP(K4561,'TCon08 al 2019-02-26'!$A$1:$H$68,6,0),6)</f>
        <v>#N/A</v>
      </c>
      <c r="C4561" s="66" t="e">
        <f t="shared" ref="C4561:C4624" si="313">CONCATENATE(MID(B4561,1,1),".",MID(B4561,2,1),".",MID(B4561,3,2),".",MID(B4561,5,2))</f>
        <v>#N/A</v>
      </c>
      <c r="D4561" s="66" t="e">
        <f>VLOOKUP(K4561,'TCon08 al 2019-02-26'!$A$1:$H$68,8,0)</f>
        <v>#N/A</v>
      </c>
      <c r="E4561" s="221">
        <f t="shared" ref="E4561:E4624" si="314">YEAR(J4561)</f>
        <v>1900</v>
      </c>
      <c r="F4561" s="66">
        <f t="shared" si="311"/>
        <v>0</v>
      </c>
      <c r="G4561" s="10" t="str">
        <f t="shared" si="312"/>
        <v>19000</v>
      </c>
      <c r="H4561" s="227"/>
      <c r="I4561" s="227"/>
      <c r="J4561" s="228"/>
      <c r="K4561" s="227"/>
      <c r="L4561" s="227"/>
      <c r="M4561" s="227"/>
      <c r="N4561" s="581"/>
      <c r="O4561" s="227"/>
      <c r="P4561" s="581"/>
      <c r="Q4561" s="227"/>
      <c r="R4561" s="227"/>
      <c r="S4561" s="227"/>
      <c r="T4561" s="227"/>
      <c r="U4561" s="227"/>
      <c r="V4561" s="227"/>
      <c r="W4561" s="227"/>
      <c r="X4561" s="227"/>
      <c r="Y4561" s="227"/>
      <c r="Z4561" s="227"/>
      <c r="AA4561" s="227"/>
      <c r="AB4561" s="227"/>
      <c r="AC4561" s="227"/>
    </row>
    <row r="4562" spans="2:29">
      <c r="B4562" s="66" t="e">
        <f>LEFT(VLOOKUP(K4562,'TCon08 al 2019-02-26'!$A$1:$H$68,6,0),6)</f>
        <v>#N/A</v>
      </c>
      <c r="C4562" s="66" t="e">
        <f t="shared" si="313"/>
        <v>#N/A</v>
      </c>
      <c r="D4562" s="66" t="e">
        <f>VLOOKUP(K4562,'TCon08 al 2019-02-26'!$A$1:$H$68,8,0)</f>
        <v>#N/A</v>
      </c>
      <c r="E4562" s="221">
        <f t="shared" si="314"/>
        <v>1900</v>
      </c>
      <c r="F4562" s="66">
        <f t="shared" si="311"/>
        <v>0</v>
      </c>
      <c r="G4562" s="10" t="str">
        <f t="shared" si="312"/>
        <v>19000</v>
      </c>
      <c r="H4562" s="227"/>
      <c r="I4562" s="227"/>
      <c r="J4562" s="228"/>
      <c r="K4562" s="227"/>
      <c r="L4562" s="227"/>
      <c r="M4562" s="227"/>
      <c r="N4562" s="581"/>
      <c r="O4562" s="227"/>
      <c r="P4562" s="581"/>
      <c r="Q4562" s="227"/>
      <c r="R4562" s="227"/>
      <c r="S4562" s="227"/>
      <c r="T4562" s="227"/>
      <c r="U4562" s="227"/>
      <c r="V4562" s="227"/>
      <c r="W4562" s="227"/>
      <c r="X4562" s="227"/>
      <c r="Y4562" s="227"/>
      <c r="Z4562" s="227"/>
      <c r="AA4562" s="227"/>
      <c r="AB4562" s="227"/>
      <c r="AC4562" s="227"/>
    </row>
    <row r="4563" spans="2:29">
      <c r="B4563" s="66" t="e">
        <f>LEFT(VLOOKUP(K4563,'TCon08 al 2019-02-26'!$A$1:$H$68,6,0),6)</f>
        <v>#N/A</v>
      </c>
      <c r="C4563" s="66" t="e">
        <f t="shared" si="313"/>
        <v>#N/A</v>
      </c>
      <c r="D4563" s="66" t="e">
        <f>VLOOKUP(K4563,'TCon08 al 2019-02-26'!$A$1:$H$68,8,0)</f>
        <v>#N/A</v>
      </c>
      <c r="E4563" s="221">
        <f t="shared" si="314"/>
        <v>1900</v>
      </c>
      <c r="F4563" s="66">
        <f t="shared" si="311"/>
        <v>0</v>
      </c>
      <c r="G4563" s="10" t="str">
        <f t="shared" si="312"/>
        <v>19000</v>
      </c>
      <c r="H4563" s="227"/>
      <c r="I4563" s="227"/>
      <c r="J4563" s="228"/>
      <c r="K4563" s="227"/>
      <c r="L4563" s="227"/>
      <c r="M4563" s="227"/>
      <c r="N4563" s="581"/>
      <c r="O4563" s="227"/>
      <c r="P4563" s="581"/>
      <c r="Q4563" s="227"/>
      <c r="R4563" s="227"/>
      <c r="S4563" s="227"/>
      <c r="T4563" s="227"/>
      <c r="U4563" s="227"/>
      <c r="V4563" s="227"/>
      <c r="W4563" s="227"/>
      <c r="X4563" s="227"/>
      <c r="Y4563" s="227"/>
      <c r="Z4563" s="227"/>
      <c r="AA4563" s="227"/>
      <c r="AB4563" s="227"/>
      <c r="AC4563" s="227"/>
    </row>
    <row r="4564" spans="2:29">
      <c r="B4564" s="66" t="e">
        <f>LEFT(VLOOKUP(K4564,'TCon08 al 2019-02-26'!$A$1:$H$68,6,0),6)</f>
        <v>#N/A</v>
      </c>
      <c r="C4564" s="66" t="e">
        <f t="shared" si="313"/>
        <v>#N/A</v>
      </c>
      <c r="D4564" s="66" t="e">
        <f>VLOOKUP(K4564,'TCon08 al 2019-02-26'!$A$1:$H$68,8,0)</f>
        <v>#N/A</v>
      </c>
      <c r="E4564" s="221">
        <f t="shared" si="314"/>
        <v>1900</v>
      </c>
      <c r="F4564" s="66">
        <f t="shared" si="311"/>
        <v>0</v>
      </c>
      <c r="G4564" s="10" t="str">
        <f t="shared" si="312"/>
        <v>19000</v>
      </c>
      <c r="H4564" s="227"/>
      <c r="I4564" s="227"/>
      <c r="J4564" s="228"/>
      <c r="K4564" s="227"/>
      <c r="L4564" s="227"/>
      <c r="M4564" s="227"/>
      <c r="N4564" s="581"/>
      <c r="O4564" s="227"/>
      <c r="P4564" s="581"/>
      <c r="Q4564" s="227"/>
      <c r="R4564" s="227"/>
      <c r="S4564" s="227"/>
      <c r="T4564" s="227"/>
      <c r="U4564" s="227"/>
      <c r="V4564" s="227"/>
      <c r="W4564" s="227"/>
      <c r="X4564" s="227"/>
      <c r="Y4564" s="227"/>
      <c r="Z4564" s="227"/>
      <c r="AA4564" s="227"/>
      <c r="AB4564" s="227"/>
      <c r="AC4564" s="227"/>
    </row>
    <row r="4565" spans="2:29">
      <c r="B4565" s="66" t="e">
        <f>LEFT(VLOOKUP(K4565,'TCon08 al 2019-02-26'!$A$1:$H$68,6,0),6)</f>
        <v>#N/A</v>
      </c>
      <c r="C4565" s="66" t="e">
        <f t="shared" si="313"/>
        <v>#N/A</v>
      </c>
      <c r="D4565" s="66" t="e">
        <f>VLOOKUP(K4565,'TCon08 al 2019-02-26'!$A$1:$H$68,8,0)</f>
        <v>#N/A</v>
      </c>
      <c r="E4565" s="221">
        <f t="shared" si="314"/>
        <v>1900</v>
      </c>
      <c r="F4565" s="66">
        <f t="shared" si="311"/>
        <v>0</v>
      </c>
      <c r="G4565" s="10" t="str">
        <f t="shared" si="312"/>
        <v>19000</v>
      </c>
      <c r="H4565" s="227"/>
      <c r="I4565" s="227"/>
      <c r="J4565" s="228"/>
      <c r="K4565" s="227"/>
      <c r="L4565" s="227"/>
      <c r="M4565" s="227"/>
      <c r="N4565" s="581"/>
      <c r="O4565" s="227"/>
      <c r="P4565" s="581"/>
      <c r="Q4565" s="227"/>
      <c r="R4565" s="227"/>
      <c r="S4565" s="227"/>
      <c r="T4565" s="227"/>
      <c r="U4565" s="227"/>
      <c r="V4565" s="227"/>
      <c r="W4565" s="227"/>
      <c r="X4565" s="227"/>
      <c r="Y4565" s="227"/>
      <c r="Z4565" s="227"/>
      <c r="AA4565" s="227"/>
      <c r="AB4565" s="227"/>
      <c r="AC4565" s="227"/>
    </row>
    <row r="4566" spans="2:29">
      <c r="B4566" s="66" t="e">
        <f>LEFT(VLOOKUP(K4566,'TCon08 al 2019-02-26'!$A$1:$H$68,6,0),6)</f>
        <v>#N/A</v>
      </c>
      <c r="C4566" s="66" t="e">
        <f t="shared" si="313"/>
        <v>#N/A</v>
      </c>
      <c r="D4566" s="66" t="e">
        <f>VLOOKUP(K4566,'TCon08 al 2019-02-26'!$A$1:$H$68,8,0)</f>
        <v>#N/A</v>
      </c>
      <c r="E4566" s="221">
        <f t="shared" si="314"/>
        <v>1900</v>
      </c>
      <c r="F4566" s="66">
        <f t="shared" si="311"/>
        <v>0</v>
      </c>
      <c r="G4566" s="10" t="str">
        <f t="shared" si="312"/>
        <v>19000</v>
      </c>
      <c r="H4566" s="227"/>
      <c r="I4566" s="227"/>
      <c r="J4566" s="228"/>
      <c r="K4566" s="227"/>
      <c r="L4566" s="227"/>
      <c r="M4566" s="227"/>
      <c r="N4566" s="581"/>
      <c r="O4566" s="227"/>
      <c r="P4566" s="581"/>
      <c r="Q4566" s="227"/>
      <c r="R4566" s="227"/>
      <c r="S4566" s="227"/>
      <c r="T4566" s="227"/>
      <c r="U4566" s="227"/>
      <c r="V4566" s="227"/>
      <c r="W4566" s="227"/>
      <c r="X4566" s="227"/>
      <c r="Y4566" s="227"/>
      <c r="Z4566" s="227"/>
      <c r="AA4566" s="227"/>
      <c r="AB4566" s="227"/>
      <c r="AC4566" s="227"/>
    </row>
    <row r="4567" spans="2:29">
      <c r="B4567" s="66" t="e">
        <f>LEFT(VLOOKUP(K4567,'TCon08 al 2019-02-26'!$A$1:$H$68,6,0),6)</f>
        <v>#N/A</v>
      </c>
      <c r="C4567" s="66" t="e">
        <f t="shared" si="313"/>
        <v>#N/A</v>
      </c>
      <c r="D4567" s="66" t="e">
        <f>VLOOKUP(K4567,'TCon08 al 2019-02-26'!$A$1:$H$68,8,0)</f>
        <v>#N/A</v>
      </c>
      <c r="E4567" s="221">
        <f t="shared" si="314"/>
        <v>1900</v>
      </c>
      <c r="F4567" s="66">
        <f t="shared" si="311"/>
        <v>0</v>
      </c>
      <c r="G4567" s="10" t="str">
        <f t="shared" si="312"/>
        <v>19000</v>
      </c>
      <c r="H4567" s="227"/>
      <c r="I4567" s="227"/>
      <c r="J4567" s="228"/>
      <c r="K4567" s="227"/>
      <c r="L4567" s="227"/>
      <c r="M4567" s="227"/>
      <c r="N4567" s="581"/>
      <c r="O4567" s="227"/>
      <c r="P4567" s="581"/>
      <c r="Q4567" s="227"/>
      <c r="R4567" s="227"/>
      <c r="S4567" s="227"/>
      <c r="T4567" s="227"/>
      <c r="U4567" s="227"/>
      <c r="V4567" s="227"/>
      <c r="W4567" s="227"/>
      <c r="X4567" s="227"/>
      <c r="Y4567" s="227"/>
      <c r="Z4567" s="227"/>
      <c r="AA4567" s="227"/>
      <c r="AB4567" s="227"/>
      <c r="AC4567" s="227"/>
    </row>
    <row r="4568" spans="2:29">
      <c r="B4568" s="66" t="e">
        <f>LEFT(VLOOKUP(K4568,'TCon08 al 2019-02-26'!$A$1:$H$68,6,0),6)</f>
        <v>#N/A</v>
      </c>
      <c r="C4568" s="66" t="e">
        <f t="shared" si="313"/>
        <v>#N/A</v>
      </c>
      <c r="D4568" s="66" t="e">
        <f>VLOOKUP(K4568,'TCon08 al 2019-02-26'!$A$1:$H$68,8,0)</f>
        <v>#N/A</v>
      </c>
      <c r="E4568" s="221">
        <f t="shared" si="314"/>
        <v>1900</v>
      </c>
      <c r="F4568" s="66">
        <f t="shared" si="311"/>
        <v>0</v>
      </c>
      <c r="G4568" s="10" t="str">
        <f t="shared" si="312"/>
        <v>19000</v>
      </c>
      <c r="H4568" s="227"/>
      <c r="I4568" s="227"/>
      <c r="J4568" s="228"/>
      <c r="K4568" s="227"/>
      <c r="L4568" s="227"/>
      <c r="M4568" s="227"/>
      <c r="N4568" s="581"/>
      <c r="O4568" s="227"/>
      <c r="P4568" s="581"/>
      <c r="Q4568" s="227"/>
      <c r="R4568" s="227"/>
      <c r="S4568" s="227"/>
      <c r="T4568" s="227"/>
      <c r="U4568" s="227"/>
      <c r="V4568" s="227"/>
      <c r="W4568" s="227"/>
      <c r="X4568" s="227"/>
      <c r="Y4568" s="227"/>
      <c r="Z4568" s="227"/>
      <c r="AA4568" s="227"/>
      <c r="AB4568" s="227"/>
      <c r="AC4568" s="227"/>
    </row>
    <row r="4569" spans="2:29">
      <c r="B4569" s="66" t="e">
        <f>LEFT(VLOOKUP(K4569,'TCon08 al 2019-02-26'!$A$1:$H$68,6,0),6)</f>
        <v>#N/A</v>
      </c>
      <c r="C4569" s="66" t="e">
        <f t="shared" si="313"/>
        <v>#N/A</v>
      </c>
      <c r="D4569" s="66" t="e">
        <f>VLOOKUP(K4569,'TCon08 al 2019-02-26'!$A$1:$H$68,8,0)</f>
        <v>#N/A</v>
      </c>
      <c r="E4569" s="221">
        <f t="shared" si="314"/>
        <v>1900</v>
      </c>
      <c r="F4569" s="66">
        <f t="shared" si="311"/>
        <v>0</v>
      </c>
      <c r="G4569" s="10" t="str">
        <f t="shared" si="312"/>
        <v>19000</v>
      </c>
      <c r="H4569" s="227"/>
      <c r="I4569" s="227"/>
      <c r="J4569" s="228"/>
      <c r="K4569" s="227"/>
      <c r="L4569" s="227"/>
      <c r="M4569" s="227"/>
      <c r="N4569" s="581"/>
      <c r="O4569" s="227"/>
      <c r="P4569" s="581"/>
      <c r="Q4569" s="227"/>
      <c r="R4569" s="227"/>
      <c r="S4569" s="227"/>
      <c r="T4569" s="227"/>
      <c r="U4569" s="227"/>
      <c r="V4569" s="227"/>
      <c r="W4569" s="227"/>
      <c r="X4569" s="227"/>
      <c r="Y4569" s="227"/>
      <c r="Z4569" s="227"/>
      <c r="AA4569" s="227"/>
      <c r="AB4569" s="227"/>
      <c r="AC4569" s="227"/>
    </row>
    <row r="4570" spans="2:29">
      <c r="B4570" s="66" t="e">
        <f>LEFT(VLOOKUP(K4570,'TCon08 al 2019-02-26'!$A$1:$H$68,6,0),6)</f>
        <v>#N/A</v>
      </c>
      <c r="C4570" s="66" t="e">
        <f t="shared" si="313"/>
        <v>#N/A</v>
      </c>
      <c r="D4570" s="66" t="e">
        <f>VLOOKUP(K4570,'TCon08 al 2019-02-26'!$A$1:$H$68,8,0)</f>
        <v>#N/A</v>
      </c>
      <c r="E4570" s="221">
        <f t="shared" si="314"/>
        <v>1900</v>
      </c>
      <c r="F4570" s="66">
        <f t="shared" si="311"/>
        <v>0</v>
      </c>
      <c r="G4570" s="10" t="str">
        <f t="shared" si="312"/>
        <v>19000</v>
      </c>
      <c r="H4570" s="227"/>
      <c r="I4570" s="227"/>
      <c r="J4570" s="228"/>
      <c r="K4570" s="227"/>
      <c r="L4570" s="227"/>
      <c r="M4570" s="227"/>
      <c r="N4570" s="581"/>
      <c r="O4570" s="227"/>
      <c r="P4570" s="581"/>
      <c r="Q4570" s="227"/>
      <c r="R4570" s="227"/>
      <c r="S4570" s="227"/>
      <c r="T4570" s="227"/>
      <c r="U4570" s="227"/>
      <c r="V4570" s="227"/>
      <c r="W4570" s="227"/>
      <c r="X4570" s="227"/>
      <c r="Y4570" s="227"/>
      <c r="Z4570" s="227"/>
      <c r="AA4570" s="227"/>
      <c r="AB4570" s="227"/>
      <c r="AC4570" s="227"/>
    </row>
    <row r="4571" spans="2:29">
      <c r="B4571" s="66" t="e">
        <f>LEFT(VLOOKUP(K4571,'TCon08 al 2019-02-26'!$A$1:$H$68,6,0),6)</f>
        <v>#N/A</v>
      </c>
      <c r="C4571" s="66" t="e">
        <f t="shared" si="313"/>
        <v>#N/A</v>
      </c>
      <c r="D4571" s="66" t="e">
        <f>VLOOKUP(K4571,'TCon08 al 2019-02-26'!$A$1:$H$68,8,0)</f>
        <v>#N/A</v>
      </c>
      <c r="E4571" s="221">
        <f t="shared" si="314"/>
        <v>1900</v>
      </c>
      <c r="F4571" s="66">
        <f t="shared" si="311"/>
        <v>0</v>
      </c>
      <c r="G4571" s="10" t="str">
        <f t="shared" si="312"/>
        <v>19000</v>
      </c>
      <c r="H4571" s="227"/>
      <c r="I4571" s="227"/>
      <c r="J4571" s="228"/>
      <c r="K4571" s="227"/>
      <c r="L4571" s="227"/>
      <c r="M4571" s="227"/>
      <c r="N4571" s="581"/>
      <c r="O4571" s="227"/>
      <c r="P4571" s="581"/>
      <c r="Q4571" s="227"/>
      <c r="R4571" s="227"/>
      <c r="S4571" s="227"/>
      <c r="T4571" s="227"/>
      <c r="U4571" s="227"/>
      <c r="V4571" s="227"/>
      <c r="W4571" s="227"/>
      <c r="X4571" s="227"/>
      <c r="Y4571" s="227"/>
      <c r="Z4571" s="227"/>
      <c r="AA4571" s="227"/>
      <c r="AB4571" s="227"/>
      <c r="AC4571" s="227"/>
    </row>
    <row r="4572" spans="2:29">
      <c r="B4572" s="66" t="e">
        <f>LEFT(VLOOKUP(K4572,'TCon08 al 2019-02-26'!$A$1:$H$68,6,0),6)</f>
        <v>#N/A</v>
      </c>
      <c r="C4572" s="66" t="e">
        <f t="shared" si="313"/>
        <v>#N/A</v>
      </c>
      <c r="D4572" s="66" t="e">
        <f>VLOOKUP(K4572,'TCon08 al 2019-02-26'!$A$1:$H$68,8,0)</f>
        <v>#N/A</v>
      </c>
      <c r="E4572" s="221">
        <f t="shared" si="314"/>
        <v>1900</v>
      </c>
      <c r="F4572" s="66">
        <f t="shared" si="311"/>
        <v>0</v>
      </c>
      <c r="G4572" s="10" t="str">
        <f t="shared" si="312"/>
        <v>19000</v>
      </c>
      <c r="H4572" s="227"/>
      <c r="I4572" s="227"/>
      <c r="J4572" s="228"/>
      <c r="K4572" s="227"/>
      <c r="L4572" s="227"/>
      <c r="M4572" s="227"/>
      <c r="N4572" s="581"/>
      <c r="O4572" s="227"/>
      <c r="P4572" s="581"/>
      <c r="Q4572" s="227"/>
      <c r="R4572" s="227"/>
      <c r="S4572" s="227"/>
      <c r="T4572" s="227"/>
      <c r="U4572" s="227"/>
      <c r="V4572" s="227"/>
      <c r="W4572" s="227"/>
      <c r="X4572" s="227"/>
      <c r="Y4572" s="227"/>
      <c r="Z4572" s="227"/>
      <c r="AA4572" s="227"/>
      <c r="AB4572" s="227"/>
      <c r="AC4572" s="227"/>
    </row>
    <row r="4573" spans="2:29">
      <c r="B4573" s="66" t="e">
        <f>LEFT(VLOOKUP(K4573,'TCon08 al 2019-02-26'!$A$1:$H$68,6,0),6)</f>
        <v>#N/A</v>
      </c>
      <c r="C4573" s="66" t="e">
        <f t="shared" si="313"/>
        <v>#N/A</v>
      </c>
      <c r="D4573" s="66" t="e">
        <f>VLOOKUP(K4573,'TCon08 al 2019-02-26'!$A$1:$H$68,8,0)</f>
        <v>#N/A</v>
      </c>
      <c r="E4573" s="221">
        <f t="shared" si="314"/>
        <v>1900</v>
      </c>
      <c r="F4573" s="66">
        <f t="shared" si="311"/>
        <v>0</v>
      </c>
      <c r="G4573" s="10" t="str">
        <f t="shared" si="312"/>
        <v>19000</v>
      </c>
      <c r="H4573" s="227"/>
      <c r="I4573" s="227"/>
      <c r="J4573" s="228"/>
      <c r="K4573" s="227"/>
      <c r="L4573" s="227"/>
      <c r="M4573" s="227"/>
      <c r="N4573" s="581"/>
      <c r="O4573" s="227"/>
      <c r="P4573" s="581"/>
      <c r="Q4573" s="227"/>
      <c r="R4573" s="227"/>
      <c r="S4573" s="227"/>
      <c r="T4573" s="227"/>
      <c r="U4573" s="227"/>
      <c r="V4573" s="227"/>
      <c r="W4573" s="227"/>
      <c r="X4573" s="227"/>
      <c r="Y4573" s="227"/>
      <c r="Z4573" s="227"/>
      <c r="AA4573" s="227"/>
      <c r="AB4573" s="227"/>
      <c r="AC4573" s="227"/>
    </row>
    <row r="4574" spans="2:29">
      <c r="B4574" s="66" t="e">
        <f>LEFT(VLOOKUP(K4574,'TCon08 al 2019-02-26'!$A$1:$H$68,6,0),6)</f>
        <v>#N/A</v>
      </c>
      <c r="C4574" s="66" t="e">
        <f t="shared" si="313"/>
        <v>#N/A</v>
      </c>
      <c r="D4574" s="66" t="e">
        <f>VLOOKUP(K4574,'TCon08 al 2019-02-26'!$A$1:$H$68,8,0)</f>
        <v>#N/A</v>
      </c>
      <c r="E4574" s="221">
        <f t="shared" si="314"/>
        <v>1900</v>
      </c>
      <c r="F4574" s="66">
        <f t="shared" si="311"/>
        <v>0</v>
      </c>
      <c r="G4574" s="10" t="str">
        <f t="shared" si="312"/>
        <v>19000</v>
      </c>
      <c r="H4574" s="227"/>
      <c r="I4574" s="227"/>
      <c r="J4574" s="228"/>
      <c r="K4574" s="227"/>
      <c r="L4574" s="227"/>
      <c r="M4574" s="227"/>
      <c r="N4574" s="581"/>
      <c r="O4574" s="227"/>
      <c r="P4574" s="581"/>
      <c r="Q4574" s="227"/>
      <c r="R4574" s="227"/>
      <c r="S4574" s="227"/>
      <c r="T4574" s="227"/>
      <c r="U4574" s="227"/>
      <c r="V4574" s="227"/>
      <c r="W4574" s="227"/>
      <c r="X4574" s="227"/>
      <c r="Y4574" s="227"/>
      <c r="Z4574" s="227"/>
      <c r="AA4574" s="227"/>
      <c r="AB4574" s="227"/>
      <c r="AC4574" s="227"/>
    </row>
    <row r="4575" spans="2:29">
      <c r="B4575" s="66" t="e">
        <f>LEFT(VLOOKUP(K4575,'TCon08 al 2019-02-26'!$A$1:$H$68,6,0),6)</f>
        <v>#N/A</v>
      </c>
      <c r="C4575" s="66" t="e">
        <f t="shared" si="313"/>
        <v>#N/A</v>
      </c>
      <c r="D4575" s="66" t="e">
        <f>VLOOKUP(K4575,'TCon08 al 2019-02-26'!$A$1:$H$68,8,0)</f>
        <v>#N/A</v>
      </c>
      <c r="E4575" s="221">
        <f t="shared" si="314"/>
        <v>1900</v>
      </c>
      <c r="F4575" s="66">
        <f t="shared" si="311"/>
        <v>0</v>
      </c>
      <c r="G4575" s="10" t="str">
        <f t="shared" si="312"/>
        <v>19000</v>
      </c>
      <c r="H4575" s="227"/>
      <c r="I4575" s="227"/>
      <c r="J4575" s="228"/>
      <c r="K4575" s="227"/>
      <c r="L4575" s="227"/>
      <c r="M4575" s="227"/>
      <c r="N4575" s="581"/>
      <c r="O4575" s="227"/>
      <c r="P4575" s="581"/>
      <c r="Q4575" s="227"/>
      <c r="R4575" s="227"/>
      <c r="S4575" s="227"/>
      <c r="T4575" s="227"/>
      <c r="U4575" s="227"/>
      <c r="V4575" s="227"/>
      <c r="W4575" s="227"/>
      <c r="X4575" s="227"/>
      <c r="Y4575" s="227"/>
      <c r="Z4575" s="227"/>
      <c r="AA4575" s="227"/>
      <c r="AB4575" s="227"/>
      <c r="AC4575" s="227"/>
    </row>
    <row r="4576" spans="2:29">
      <c r="B4576" s="66" t="e">
        <f>LEFT(VLOOKUP(K4576,'TCon08 al 2019-02-26'!$A$1:$H$68,6,0),6)</f>
        <v>#N/A</v>
      </c>
      <c r="C4576" s="66" t="e">
        <f t="shared" si="313"/>
        <v>#N/A</v>
      </c>
      <c r="D4576" s="66" t="e">
        <f>VLOOKUP(K4576,'TCon08 al 2019-02-26'!$A$1:$H$68,8,0)</f>
        <v>#N/A</v>
      </c>
      <c r="E4576" s="221">
        <f t="shared" si="314"/>
        <v>1900</v>
      </c>
      <c r="F4576" s="66">
        <f t="shared" si="311"/>
        <v>0</v>
      </c>
      <c r="G4576" s="10" t="str">
        <f t="shared" si="312"/>
        <v>19000</v>
      </c>
      <c r="H4576" s="227"/>
      <c r="I4576" s="227"/>
      <c r="J4576" s="228"/>
      <c r="K4576" s="227"/>
      <c r="L4576" s="227"/>
      <c r="M4576" s="227"/>
      <c r="N4576" s="581"/>
      <c r="O4576" s="227"/>
      <c r="P4576" s="581"/>
      <c r="Q4576" s="227"/>
      <c r="R4576" s="227"/>
      <c r="S4576" s="227"/>
      <c r="T4576" s="227"/>
      <c r="U4576" s="227"/>
      <c r="V4576" s="227"/>
      <c r="W4576" s="227"/>
      <c r="X4576" s="227"/>
      <c r="Y4576" s="227"/>
      <c r="Z4576" s="227"/>
      <c r="AA4576" s="227"/>
      <c r="AB4576" s="227"/>
      <c r="AC4576" s="227"/>
    </row>
    <row r="4577" spans="2:29">
      <c r="B4577" s="66" t="e">
        <f>LEFT(VLOOKUP(K4577,'TCon08 al 2019-02-26'!$A$1:$H$68,6,0),6)</f>
        <v>#N/A</v>
      </c>
      <c r="C4577" s="66" t="e">
        <f t="shared" si="313"/>
        <v>#N/A</v>
      </c>
      <c r="D4577" s="66" t="e">
        <f>VLOOKUP(K4577,'TCon08 al 2019-02-26'!$A$1:$H$68,8,0)</f>
        <v>#N/A</v>
      </c>
      <c r="E4577" s="221">
        <f t="shared" si="314"/>
        <v>1900</v>
      </c>
      <c r="F4577" s="66">
        <f t="shared" si="311"/>
        <v>0</v>
      </c>
      <c r="G4577" s="10" t="str">
        <f t="shared" si="312"/>
        <v>19000</v>
      </c>
      <c r="H4577" s="227"/>
      <c r="I4577" s="227"/>
      <c r="J4577" s="228"/>
      <c r="K4577" s="227"/>
      <c r="L4577" s="227"/>
      <c r="M4577" s="227"/>
      <c r="N4577" s="581"/>
      <c r="O4577" s="227"/>
      <c r="P4577" s="581"/>
      <c r="Q4577" s="227"/>
      <c r="R4577" s="227"/>
      <c r="S4577" s="227"/>
      <c r="T4577" s="227"/>
      <c r="U4577" s="227"/>
      <c r="V4577" s="227"/>
      <c r="W4577" s="227"/>
      <c r="X4577" s="227"/>
      <c r="Y4577" s="227"/>
      <c r="Z4577" s="227"/>
      <c r="AA4577" s="227"/>
      <c r="AB4577" s="227"/>
      <c r="AC4577" s="227"/>
    </row>
    <row r="4578" spans="2:29">
      <c r="B4578" s="66" t="e">
        <f>LEFT(VLOOKUP(K4578,'TCon08 al 2019-02-26'!$A$1:$H$68,6,0),6)</f>
        <v>#N/A</v>
      </c>
      <c r="C4578" s="66" t="e">
        <f t="shared" si="313"/>
        <v>#N/A</v>
      </c>
      <c r="D4578" s="66" t="e">
        <f>VLOOKUP(K4578,'TCon08 al 2019-02-26'!$A$1:$H$68,8,0)</f>
        <v>#N/A</v>
      </c>
      <c r="E4578" s="221">
        <f t="shared" si="314"/>
        <v>1900</v>
      </c>
      <c r="F4578" s="66">
        <f t="shared" si="311"/>
        <v>0</v>
      </c>
      <c r="G4578" s="10" t="str">
        <f t="shared" si="312"/>
        <v>19000</v>
      </c>
      <c r="H4578" s="227"/>
      <c r="I4578" s="227"/>
      <c r="J4578" s="228"/>
      <c r="K4578" s="227"/>
      <c r="L4578" s="227"/>
      <c r="M4578" s="227"/>
      <c r="N4578" s="581"/>
      <c r="O4578" s="227"/>
      <c r="P4578" s="581"/>
      <c r="Q4578" s="227"/>
      <c r="R4578" s="227"/>
      <c r="S4578" s="227"/>
      <c r="T4578" s="227"/>
      <c r="U4578" s="227"/>
      <c r="V4578" s="227"/>
      <c r="W4578" s="227"/>
      <c r="X4578" s="227"/>
      <c r="Y4578" s="227"/>
      <c r="Z4578" s="227"/>
      <c r="AA4578" s="227"/>
      <c r="AB4578" s="227"/>
      <c r="AC4578" s="227"/>
    </row>
    <row r="4579" spans="2:29">
      <c r="B4579" s="66" t="e">
        <f>LEFT(VLOOKUP(K4579,'TCon08 al 2019-02-26'!$A$1:$H$68,6,0),6)</f>
        <v>#N/A</v>
      </c>
      <c r="C4579" s="66" t="e">
        <f t="shared" si="313"/>
        <v>#N/A</v>
      </c>
      <c r="D4579" s="66" t="e">
        <f>VLOOKUP(K4579,'TCon08 al 2019-02-26'!$A$1:$H$68,8,0)</f>
        <v>#N/A</v>
      </c>
      <c r="E4579" s="221">
        <f t="shared" si="314"/>
        <v>1900</v>
      </c>
      <c r="F4579" s="66">
        <f t="shared" si="311"/>
        <v>0</v>
      </c>
      <c r="G4579" s="10" t="str">
        <f t="shared" si="312"/>
        <v>19000</v>
      </c>
      <c r="H4579" s="227"/>
      <c r="I4579" s="227"/>
      <c r="J4579" s="228"/>
      <c r="K4579" s="227"/>
      <c r="L4579" s="227"/>
      <c r="M4579" s="227"/>
      <c r="N4579" s="581"/>
      <c r="O4579" s="227"/>
      <c r="P4579" s="581"/>
      <c r="Q4579" s="227"/>
      <c r="R4579" s="227"/>
      <c r="S4579" s="227"/>
      <c r="T4579" s="227"/>
      <c r="U4579" s="227"/>
      <c r="V4579" s="227"/>
      <c r="W4579" s="227"/>
      <c r="X4579" s="227"/>
      <c r="Y4579" s="227"/>
      <c r="Z4579" s="227"/>
      <c r="AA4579" s="227"/>
      <c r="AB4579" s="227"/>
      <c r="AC4579" s="227"/>
    </row>
    <row r="4580" spans="2:29">
      <c r="B4580" s="66" t="e">
        <f>LEFT(VLOOKUP(K4580,'TCon08 al 2019-02-26'!$A$1:$H$68,6,0),6)</f>
        <v>#N/A</v>
      </c>
      <c r="C4580" s="66" t="e">
        <f t="shared" si="313"/>
        <v>#N/A</v>
      </c>
      <c r="D4580" s="66" t="e">
        <f>VLOOKUP(K4580,'TCon08 al 2019-02-26'!$A$1:$H$68,8,0)</f>
        <v>#N/A</v>
      </c>
      <c r="E4580" s="221">
        <f t="shared" si="314"/>
        <v>1900</v>
      </c>
      <c r="F4580" s="66">
        <f t="shared" si="311"/>
        <v>0</v>
      </c>
      <c r="G4580" s="10" t="str">
        <f t="shared" si="312"/>
        <v>19000</v>
      </c>
      <c r="H4580" s="227"/>
      <c r="I4580" s="227"/>
      <c r="J4580" s="228"/>
      <c r="K4580" s="227"/>
      <c r="L4580" s="227"/>
      <c r="M4580" s="227"/>
      <c r="N4580" s="581"/>
      <c r="O4580" s="227"/>
      <c r="P4580" s="581"/>
      <c r="Q4580" s="227"/>
      <c r="R4580" s="227"/>
      <c r="S4580" s="227"/>
      <c r="T4580" s="227"/>
      <c r="U4580" s="227"/>
      <c r="V4580" s="227"/>
      <c r="W4580" s="227"/>
      <c r="X4580" s="227"/>
      <c r="Y4580" s="227"/>
      <c r="Z4580" s="227"/>
      <c r="AA4580" s="227"/>
      <c r="AB4580" s="227"/>
      <c r="AC4580" s="227"/>
    </row>
    <row r="4581" spans="2:29">
      <c r="B4581" s="66" t="e">
        <f>LEFT(VLOOKUP(K4581,'TCon08 al 2019-02-26'!$A$1:$H$68,6,0),6)</f>
        <v>#N/A</v>
      </c>
      <c r="C4581" s="66" t="e">
        <f t="shared" si="313"/>
        <v>#N/A</v>
      </c>
      <c r="D4581" s="66" t="e">
        <f>VLOOKUP(K4581,'TCon08 al 2019-02-26'!$A$1:$H$68,8,0)</f>
        <v>#N/A</v>
      </c>
      <c r="E4581" s="221">
        <f t="shared" si="314"/>
        <v>1900</v>
      </c>
      <c r="F4581" s="66">
        <f t="shared" si="311"/>
        <v>0</v>
      </c>
      <c r="G4581" s="10" t="str">
        <f t="shared" si="312"/>
        <v>19000</v>
      </c>
      <c r="H4581" s="227"/>
      <c r="I4581" s="227"/>
      <c r="J4581" s="228"/>
      <c r="K4581" s="227"/>
      <c r="L4581" s="227"/>
      <c r="M4581" s="227"/>
      <c r="N4581" s="581"/>
      <c r="O4581" s="227"/>
      <c r="P4581" s="581"/>
      <c r="Q4581" s="227"/>
      <c r="R4581" s="227"/>
      <c r="S4581" s="227"/>
      <c r="T4581" s="227"/>
      <c r="U4581" s="227"/>
      <c r="V4581" s="227"/>
      <c r="W4581" s="227"/>
      <c r="X4581" s="227"/>
      <c r="Y4581" s="227"/>
      <c r="Z4581" s="227"/>
      <c r="AA4581" s="227"/>
      <c r="AB4581" s="227"/>
      <c r="AC4581" s="227"/>
    </row>
    <row r="4582" spans="2:29">
      <c r="B4582" s="66" t="e">
        <f>LEFT(VLOOKUP(K4582,'TCon08 al 2019-02-26'!$A$1:$H$68,6,0),6)</f>
        <v>#N/A</v>
      </c>
      <c r="C4582" s="66" t="e">
        <f t="shared" si="313"/>
        <v>#N/A</v>
      </c>
      <c r="D4582" s="66" t="e">
        <f>VLOOKUP(K4582,'TCon08 al 2019-02-26'!$A$1:$H$68,8,0)</f>
        <v>#N/A</v>
      </c>
      <c r="E4582" s="221">
        <f t="shared" si="314"/>
        <v>1900</v>
      </c>
      <c r="F4582" s="66">
        <f t="shared" si="311"/>
        <v>0</v>
      </c>
      <c r="G4582" s="10" t="str">
        <f t="shared" si="312"/>
        <v>19000</v>
      </c>
      <c r="H4582" s="227"/>
      <c r="I4582" s="227"/>
      <c r="J4582" s="228"/>
      <c r="K4582" s="227"/>
      <c r="L4582" s="227"/>
      <c r="M4582" s="227"/>
      <c r="N4582" s="581"/>
      <c r="O4582" s="227"/>
      <c r="P4582" s="581"/>
      <c r="Q4582" s="227"/>
      <c r="R4582" s="227"/>
      <c r="S4582" s="227"/>
      <c r="T4582" s="227"/>
      <c r="U4582" s="227"/>
      <c r="V4582" s="227"/>
      <c r="W4582" s="227"/>
      <c r="X4582" s="227"/>
      <c r="Y4582" s="227"/>
      <c r="Z4582" s="227"/>
      <c r="AA4582" s="227"/>
      <c r="AB4582" s="227"/>
      <c r="AC4582" s="227"/>
    </row>
    <row r="4583" spans="2:29">
      <c r="B4583" s="66" t="e">
        <f>LEFT(VLOOKUP(K4583,'TCon08 al 2019-02-26'!$A$1:$H$68,6,0),6)</f>
        <v>#N/A</v>
      </c>
      <c r="C4583" s="66" t="e">
        <f t="shared" si="313"/>
        <v>#N/A</v>
      </c>
      <c r="D4583" s="66" t="e">
        <f>VLOOKUP(K4583,'TCon08 al 2019-02-26'!$A$1:$H$68,8,0)</f>
        <v>#N/A</v>
      </c>
      <c r="E4583" s="221">
        <f t="shared" si="314"/>
        <v>1900</v>
      </c>
      <c r="F4583" s="66">
        <f t="shared" si="311"/>
        <v>0</v>
      </c>
      <c r="G4583" s="10" t="str">
        <f t="shared" si="312"/>
        <v>19000</v>
      </c>
      <c r="H4583" s="227"/>
      <c r="I4583" s="227"/>
      <c r="J4583" s="228"/>
      <c r="K4583" s="227"/>
      <c r="L4583" s="227"/>
      <c r="M4583" s="227"/>
      <c r="N4583" s="581"/>
      <c r="O4583" s="227"/>
      <c r="P4583" s="581"/>
      <c r="Q4583" s="227"/>
      <c r="R4583" s="227"/>
      <c r="S4583" s="227"/>
      <c r="T4583" s="227"/>
      <c r="U4583" s="227"/>
      <c r="V4583" s="227"/>
      <c r="W4583" s="227"/>
      <c r="X4583" s="227"/>
      <c r="Y4583" s="227"/>
      <c r="Z4583" s="227"/>
      <c r="AA4583" s="227"/>
      <c r="AB4583" s="227"/>
      <c r="AC4583" s="227"/>
    </row>
    <row r="4584" spans="2:29">
      <c r="B4584" s="66" t="e">
        <f>LEFT(VLOOKUP(K4584,'TCon08 al 2019-02-26'!$A$1:$H$68,6,0),6)</f>
        <v>#N/A</v>
      </c>
      <c r="C4584" s="66" t="e">
        <f t="shared" si="313"/>
        <v>#N/A</v>
      </c>
      <c r="D4584" s="66" t="e">
        <f>VLOOKUP(K4584,'TCon08 al 2019-02-26'!$A$1:$H$68,8,0)</f>
        <v>#N/A</v>
      </c>
      <c r="E4584" s="221">
        <f t="shared" si="314"/>
        <v>1900</v>
      </c>
      <c r="F4584" s="66">
        <f t="shared" si="311"/>
        <v>0</v>
      </c>
      <c r="G4584" s="10" t="str">
        <f t="shared" si="312"/>
        <v>19000</v>
      </c>
      <c r="H4584" s="227"/>
      <c r="I4584" s="227"/>
      <c r="J4584" s="228"/>
      <c r="K4584" s="227"/>
      <c r="L4584" s="227"/>
      <c r="M4584" s="227"/>
      <c r="N4584" s="581"/>
      <c r="O4584" s="227"/>
      <c r="P4584" s="581"/>
      <c r="Q4584" s="227"/>
      <c r="R4584" s="227"/>
      <c r="S4584" s="227"/>
      <c r="T4584" s="227"/>
      <c r="U4584" s="227"/>
      <c r="V4584" s="227"/>
      <c r="W4584" s="227"/>
      <c r="X4584" s="227"/>
      <c r="Y4584" s="227"/>
      <c r="Z4584" s="227"/>
      <c r="AA4584" s="227"/>
      <c r="AB4584" s="227"/>
      <c r="AC4584" s="227"/>
    </row>
    <row r="4585" spans="2:29">
      <c r="B4585" s="66" t="e">
        <f>LEFT(VLOOKUP(K4585,'TCon08 al 2019-02-26'!$A$1:$H$68,6,0),6)</f>
        <v>#N/A</v>
      </c>
      <c r="C4585" s="66" t="e">
        <f t="shared" si="313"/>
        <v>#N/A</v>
      </c>
      <c r="D4585" s="66" t="e">
        <f>VLOOKUP(K4585,'TCon08 al 2019-02-26'!$A$1:$H$68,8,0)</f>
        <v>#N/A</v>
      </c>
      <c r="E4585" s="221">
        <f t="shared" si="314"/>
        <v>1900</v>
      </c>
      <c r="F4585" s="66">
        <f t="shared" si="311"/>
        <v>0</v>
      </c>
      <c r="G4585" s="10" t="str">
        <f t="shared" si="312"/>
        <v>19000</v>
      </c>
      <c r="H4585" s="227"/>
      <c r="I4585" s="227"/>
      <c r="J4585" s="228"/>
      <c r="K4585" s="227"/>
      <c r="L4585" s="227"/>
      <c r="M4585" s="227"/>
      <c r="N4585" s="581"/>
      <c r="O4585" s="227"/>
      <c r="P4585" s="581"/>
      <c r="Q4585" s="227"/>
      <c r="R4585" s="227"/>
      <c r="S4585" s="227"/>
      <c r="T4585" s="227"/>
      <c r="U4585" s="227"/>
      <c r="V4585" s="227"/>
      <c r="W4585" s="227"/>
      <c r="X4585" s="227"/>
      <c r="Y4585" s="227"/>
      <c r="Z4585" s="227"/>
      <c r="AA4585" s="227"/>
      <c r="AB4585" s="227"/>
      <c r="AC4585" s="227"/>
    </row>
    <row r="4586" spans="2:29">
      <c r="B4586" s="66" t="e">
        <f>LEFT(VLOOKUP(K4586,'TCon08 al 2019-02-26'!$A$1:$H$68,6,0),6)</f>
        <v>#N/A</v>
      </c>
      <c r="C4586" s="66" t="e">
        <f t="shared" si="313"/>
        <v>#N/A</v>
      </c>
      <c r="D4586" s="66" t="e">
        <f>VLOOKUP(K4586,'TCon08 al 2019-02-26'!$A$1:$H$68,8,0)</f>
        <v>#N/A</v>
      </c>
      <c r="E4586" s="221">
        <f t="shared" si="314"/>
        <v>1900</v>
      </c>
      <c r="F4586" s="66">
        <f t="shared" si="311"/>
        <v>0</v>
      </c>
      <c r="G4586" s="10" t="str">
        <f t="shared" si="312"/>
        <v>19000</v>
      </c>
      <c r="H4586" s="227"/>
      <c r="I4586" s="227"/>
      <c r="J4586" s="228"/>
      <c r="K4586" s="227"/>
      <c r="L4586" s="227"/>
      <c r="M4586" s="227"/>
      <c r="N4586" s="581"/>
      <c r="O4586" s="227"/>
      <c r="P4586" s="581"/>
      <c r="Q4586" s="227"/>
      <c r="R4586" s="227"/>
      <c r="S4586" s="227"/>
      <c r="T4586" s="227"/>
      <c r="U4586" s="227"/>
      <c r="V4586" s="227"/>
      <c r="W4586" s="227"/>
      <c r="X4586" s="227"/>
      <c r="Y4586" s="227"/>
      <c r="Z4586" s="227"/>
      <c r="AA4586" s="227"/>
      <c r="AB4586" s="227"/>
      <c r="AC4586" s="227"/>
    </row>
    <row r="4587" spans="2:29">
      <c r="B4587" s="66" t="e">
        <f>LEFT(VLOOKUP(K4587,'TCon08 al 2019-02-26'!$A$1:$H$68,6,0),6)</f>
        <v>#N/A</v>
      </c>
      <c r="C4587" s="66" t="e">
        <f t="shared" si="313"/>
        <v>#N/A</v>
      </c>
      <c r="D4587" s="66" t="e">
        <f>VLOOKUP(K4587,'TCon08 al 2019-02-26'!$A$1:$H$68,8,0)</f>
        <v>#N/A</v>
      </c>
      <c r="E4587" s="221">
        <f t="shared" si="314"/>
        <v>1900</v>
      </c>
      <c r="F4587" s="66">
        <f t="shared" si="311"/>
        <v>0</v>
      </c>
      <c r="G4587" s="10" t="str">
        <f t="shared" si="312"/>
        <v>19000</v>
      </c>
      <c r="H4587" s="227"/>
      <c r="I4587" s="227"/>
      <c r="J4587" s="228"/>
      <c r="K4587" s="227"/>
      <c r="L4587" s="227"/>
      <c r="M4587" s="227"/>
      <c r="N4587" s="581"/>
      <c r="O4587" s="227"/>
      <c r="P4587" s="581"/>
      <c r="Q4587" s="227"/>
      <c r="R4587" s="227"/>
      <c r="S4587" s="227"/>
      <c r="T4587" s="227"/>
      <c r="U4587" s="227"/>
      <c r="V4587" s="227"/>
      <c r="W4587" s="227"/>
      <c r="X4587" s="227"/>
      <c r="Y4587" s="227"/>
      <c r="Z4587" s="227"/>
      <c r="AA4587" s="227"/>
      <c r="AB4587" s="227"/>
      <c r="AC4587" s="227"/>
    </row>
    <row r="4588" spans="2:29">
      <c r="B4588" s="66" t="e">
        <f>LEFT(VLOOKUP(K4588,'TCon08 al 2019-02-26'!$A$1:$H$68,6,0),6)</f>
        <v>#N/A</v>
      </c>
      <c r="C4588" s="66" t="e">
        <f t="shared" si="313"/>
        <v>#N/A</v>
      </c>
      <c r="D4588" s="66" t="e">
        <f>VLOOKUP(K4588,'TCon08 al 2019-02-26'!$A$1:$H$68,8,0)</f>
        <v>#N/A</v>
      </c>
      <c r="E4588" s="221">
        <f t="shared" si="314"/>
        <v>1900</v>
      </c>
      <c r="F4588" s="66">
        <f t="shared" si="311"/>
        <v>0</v>
      </c>
      <c r="G4588" s="10" t="str">
        <f t="shared" si="312"/>
        <v>19000</v>
      </c>
      <c r="H4588" s="227"/>
      <c r="I4588" s="227"/>
      <c r="J4588" s="228"/>
      <c r="K4588" s="227"/>
      <c r="L4588" s="227"/>
      <c r="M4588" s="227"/>
      <c r="N4588" s="581"/>
      <c r="O4588" s="227"/>
      <c r="P4588" s="581"/>
      <c r="Q4588" s="227"/>
      <c r="R4588" s="227"/>
      <c r="S4588" s="227"/>
      <c r="T4588" s="227"/>
      <c r="U4588" s="227"/>
      <c r="V4588" s="227"/>
      <c r="W4588" s="227"/>
      <c r="X4588" s="227"/>
      <c r="Y4588" s="227"/>
      <c r="Z4588" s="227"/>
      <c r="AA4588" s="227"/>
      <c r="AB4588" s="227"/>
      <c r="AC4588" s="227"/>
    </row>
    <row r="4589" spans="2:29">
      <c r="B4589" s="66" t="e">
        <f>LEFT(VLOOKUP(K4589,'TCon08 al 2019-02-26'!$A$1:$H$68,6,0),6)</f>
        <v>#N/A</v>
      </c>
      <c r="C4589" s="66" t="e">
        <f t="shared" si="313"/>
        <v>#N/A</v>
      </c>
      <c r="D4589" s="66" t="e">
        <f>VLOOKUP(K4589,'TCon08 al 2019-02-26'!$A$1:$H$68,8,0)</f>
        <v>#N/A</v>
      </c>
      <c r="E4589" s="221">
        <f t="shared" si="314"/>
        <v>1900</v>
      </c>
      <c r="F4589" s="66">
        <f t="shared" si="311"/>
        <v>0</v>
      </c>
      <c r="G4589" s="10" t="str">
        <f t="shared" si="312"/>
        <v>19000</v>
      </c>
      <c r="H4589" s="227"/>
      <c r="I4589" s="227"/>
      <c r="J4589" s="228"/>
      <c r="K4589" s="227"/>
      <c r="L4589" s="227"/>
      <c r="M4589" s="227"/>
      <c r="N4589" s="581"/>
      <c r="O4589" s="227"/>
      <c r="P4589" s="581"/>
      <c r="Q4589" s="227"/>
      <c r="R4589" s="227"/>
      <c r="S4589" s="227"/>
      <c r="T4589" s="227"/>
      <c r="U4589" s="227"/>
      <c r="V4589" s="227"/>
      <c r="W4589" s="227"/>
      <c r="X4589" s="227"/>
      <c r="Y4589" s="227"/>
      <c r="Z4589" s="227"/>
      <c r="AA4589" s="227"/>
      <c r="AB4589" s="227"/>
      <c r="AC4589" s="227"/>
    </row>
    <row r="4590" spans="2:29">
      <c r="B4590" s="66" t="e">
        <f>LEFT(VLOOKUP(K4590,'TCon08 al 2019-02-26'!$A$1:$H$68,6,0),6)</f>
        <v>#N/A</v>
      </c>
      <c r="C4590" s="66" t="e">
        <f t="shared" si="313"/>
        <v>#N/A</v>
      </c>
      <c r="D4590" s="66" t="e">
        <f>VLOOKUP(K4590,'TCon08 al 2019-02-26'!$A$1:$H$68,8,0)</f>
        <v>#N/A</v>
      </c>
      <c r="E4590" s="221">
        <f t="shared" si="314"/>
        <v>1900</v>
      </c>
      <c r="F4590" s="66">
        <f t="shared" si="311"/>
        <v>0</v>
      </c>
      <c r="G4590" s="10" t="str">
        <f t="shared" si="312"/>
        <v>19000</v>
      </c>
      <c r="H4590" s="227"/>
      <c r="I4590" s="227"/>
      <c r="J4590" s="228"/>
      <c r="K4590" s="227"/>
      <c r="L4590" s="227"/>
      <c r="M4590" s="227"/>
      <c r="N4590" s="581"/>
      <c r="O4590" s="227"/>
      <c r="P4590" s="581"/>
      <c r="Q4590" s="227"/>
      <c r="R4590" s="227"/>
      <c r="S4590" s="227"/>
      <c r="T4590" s="227"/>
      <c r="U4590" s="227"/>
      <c r="V4590" s="227"/>
      <c r="W4590" s="227"/>
      <c r="X4590" s="227"/>
      <c r="Y4590" s="227"/>
      <c r="Z4590" s="227"/>
      <c r="AA4590" s="227"/>
      <c r="AB4590" s="227"/>
      <c r="AC4590" s="227"/>
    </row>
    <row r="4591" spans="2:29">
      <c r="B4591" s="66" t="e">
        <f>LEFT(VLOOKUP(K4591,'TCon08 al 2019-02-26'!$A$1:$H$68,6,0),6)</f>
        <v>#N/A</v>
      </c>
      <c r="C4591" s="66" t="e">
        <f t="shared" si="313"/>
        <v>#N/A</v>
      </c>
      <c r="D4591" s="66" t="e">
        <f>VLOOKUP(K4591,'TCon08 al 2019-02-26'!$A$1:$H$68,8,0)</f>
        <v>#N/A</v>
      </c>
      <c r="E4591" s="221">
        <f t="shared" si="314"/>
        <v>1900</v>
      </c>
      <c r="F4591" s="66">
        <f t="shared" si="311"/>
        <v>0</v>
      </c>
      <c r="G4591" s="10" t="str">
        <f t="shared" si="312"/>
        <v>19000</v>
      </c>
      <c r="H4591" s="227"/>
      <c r="I4591" s="227"/>
      <c r="J4591" s="228"/>
      <c r="K4591" s="227"/>
      <c r="L4591" s="227"/>
      <c r="M4591" s="227"/>
      <c r="N4591" s="581"/>
      <c r="O4591" s="227"/>
      <c r="P4591" s="581"/>
      <c r="Q4591" s="227"/>
      <c r="R4591" s="227"/>
      <c r="S4591" s="227"/>
      <c r="T4591" s="227"/>
      <c r="U4591" s="227"/>
      <c r="V4591" s="227"/>
      <c r="W4591" s="227"/>
      <c r="X4591" s="227"/>
      <c r="Y4591" s="227"/>
      <c r="Z4591" s="227"/>
      <c r="AA4591" s="227"/>
      <c r="AB4591" s="227"/>
      <c r="AC4591" s="227"/>
    </row>
    <row r="4592" spans="2:29">
      <c r="B4592" s="66" t="e">
        <f>LEFT(VLOOKUP(K4592,'TCon08 al 2019-02-26'!$A$1:$H$68,6,0),6)</f>
        <v>#N/A</v>
      </c>
      <c r="C4592" s="66" t="e">
        <f t="shared" si="313"/>
        <v>#N/A</v>
      </c>
      <c r="D4592" s="66" t="e">
        <f>VLOOKUP(K4592,'TCon08 al 2019-02-26'!$A$1:$H$68,8,0)</f>
        <v>#N/A</v>
      </c>
      <c r="E4592" s="221">
        <f t="shared" si="314"/>
        <v>1900</v>
      </c>
      <c r="F4592" s="66">
        <f t="shared" si="311"/>
        <v>0</v>
      </c>
      <c r="G4592" s="10" t="str">
        <f t="shared" si="312"/>
        <v>19000</v>
      </c>
      <c r="H4592" s="227"/>
      <c r="I4592" s="227"/>
      <c r="J4592" s="228"/>
      <c r="K4592" s="227"/>
      <c r="L4592" s="227"/>
      <c r="M4592" s="227"/>
      <c r="N4592" s="581"/>
      <c r="O4592" s="227"/>
      <c r="P4592" s="581"/>
      <c r="Q4592" s="227"/>
      <c r="R4592" s="227"/>
      <c r="S4592" s="227"/>
      <c r="T4592" s="227"/>
      <c r="U4592" s="227"/>
      <c r="V4592" s="227"/>
      <c r="W4592" s="227"/>
      <c r="X4592" s="227"/>
      <c r="Y4592" s="227"/>
      <c r="Z4592" s="227"/>
      <c r="AA4592" s="227"/>
      <c r="AB4592" s="227"/>
      <c r="AC4592" s="227"/>
    </row>
    <row r="4593" spans="2:29">
      <c r="B4593" s="66" t="e">
        <f>LEFT(VLOOKUP(K4593,'TCon08 al 2019-02-26'!$A$1:$H$68,6,0),6)</f>
        <v>#N/A</v>
      </c>
      <c r="C4593" s="66" t="e">
        <f t="shared" si="313"/>
        <v>#N/A</v>
      </c>
      <c r="D4593" s="66" t="e">
        <f>VLOOKUP(K4593,'TCon08 al 2019-02-26'!$A$1:$H$68,8,0)</f>
        <v>#N/A</v>
      </c>
      <c r="E4593" s="221">
        <f t="shared" si="314"/>
        <v>1900</v>
      </c>
      <c r="F4593" s="66">
        <f t="shared" si="311"/>
        <v>0</v>
      </c>
      <c r="G4593" s="10" t="str">
        <f t="shared" si="312"/>
        <v>19000</v>
      </c>
      <c r="H4593" s="227"/>
      <c r="I4593" s="227"/>
      <c r="J4593" s="228"/>
      <c r="K4593" s="227"/>
      <c r="L4593" s="227"/>
      <c r="M4593" s="227"/>
      <c r="N4593" s="581"/>
      <c r="O4593" s="227"/>
      <c r="P4593" s="581"/>
      <c r="Q4593" s="227"/>
      <c r="R4593" s="227"/>
      <c r="S4593" s="227"/>
      <c r="T4593" s="227"/>
      <c r="U4593" s="227"/>
      <c r="V4593" s="227"/>
      <c r="W4593" s="227"/>
      <c r="X4593" s="227"/>
      <c r="Y4593" s="227"/>
      <c r="Z4593" s="227"/>
      <c r="AA4593" s="227"/>
      <c r="AB4593" s="227"/>
      <c r="AC4593" s="227"/>
    </row>
    <row r="4594" spans="2:29">
      <c r="B4594" s="66" t="e">
        <f>LEFT(VLOOKUP(K4594,'TCon08 al 2019-02-26'!$A$1:$H$68,6,0),6)</f>
        <v>#N/A</v>
      </c>
      <c r="C4594" s="66" t="e">
        <f t="shared" si="313"/>
        <v>#N/A</v>
      </c>
      <c r="D4594" s="66" t="e">
        <f>VLOOKUP(K4594,'TCon08 al 2019-02-26'!$A$1:$H$68,8,0)</f>
        <v>#N/A</v>
      </c>
      <c r="E4594" s="221">
        <f t="shared" si="314"/>
        <v>1900</v>
      </c>
      <c r="F4594" s="66">
        <f t="shared" si="311"/>
        <v>0</v>
      </c>
      <c r="G4594" s="10" t="str">
        <f t="shared" si="312"/>
        <v>19000</v>
      </c>
      <c r="H4594" s="227"/>
      <c r="I4594" s="227"/>
      <c r="J4594" s="228"/>
      <c r="K4594" s="227"/>
      <c r="L4594" s="227"/>
      <c r="M4594" s="227"/>
      <c r="N4594" s="581"/>
      <c r="O4594" s="227"/>
      <c r="P4594" s="581"/>
      <c r="Q4594" s="227"/>
      <c r="R4594" s="227"/>
      <c r="S4594" s="227"/>
      <c r="T4594" s="227"/>
      <c r="U4594" s="227"/>
      <c r="V4594" s="227"/>
      <c r="W4594" s="227"/>
      <c r="X4594" s="227"/>
      <c r="Y4594" s="227"/>
      <c r="Z4594" s="227"/>
      <c r="AA4594" s="227"/>
      <c r="AB4594" s="227"/>
      <c r="AC4594" s="227"/>
    </row>
    <row r="4595" spans="2:29">
      <c r="B4595" s="66" t="e">
        <f>LEFT(VLOOKUP(K4595,'TCon08 al 2019-02-26'!$A$1:$H$68,6,0),6)</f>
        <v>#N/A</v>
      </c>
      <c r="C4595" s="66" t="e">
        <f t="shared" si="313"/>
        <v>#N/A</v>
      </c>
      <c r="D4595" s="66" t="e">
        <f>VLOOKUP(K4595,'TCon08 al 2019-02-26'!$A$1:$H$68,8,0)</f>
        <v>#N/A</v>
      </c>
      <c r="E4595" s="221">
        <f t="shared" si="314"/>
        <v>1900</v>
      </c>
      <c r="F4595" s="66">
        <f t="shared" si="311"/>
        <v>0</v>
      </c>
      <c r="G4595" s="10" t="str">
        <f t="shared" si="312"/>
        <v>19000</v>
      </c>
      <c r="H4595" s="227"/>
      <c r="I4595" s="227"/>
      <c r="J4595" s="228"/>
      <c r="K4595" s="227"/>
      <c r="L4595" s="227"/>
      <c r="M4595" s="227"/>
      <c r="N4595" s="581"/>
      <c r="O4595" s="227"/>
      <c r="P4595" s="581"/>
      <c r="Q4595" s="227"/>
      <c r="R4595" s="227"/>
      <c r="S4595" s="227"/>
      <c r="T4595" s="227"/>
      <c r="U4595" s="227"/>
      <c r="V4595" s="227"/>
      <c r="W4595" s="227"/>
      <c r="X4595" s="227"/>
      <c r="Y4595" s="227"/>
      <c r="Z4595" s="227"/>
      <c r="AA4595" s="227"/>
      <c r="AB4595" s="227"/>
      <c r="AC4595" s="227"/>
    </row>
    <row r="4596" spans="2:29">
      <c r="B4596" s="66" t="e">
        <f>LEFT(VLOOKUP(K4596,'TCon08 al 2019-02-26'!$A$1:$H$68,6,0),6)</f>
        <v>#N/A</v>
      </c>
      <c r="C4596" s="66" t="e">
        <f t="shared" si="313"/>
        <v>#N/A</v>
      </c>
      <c r="D4596" s="66" t="e">
        <f>VLOOKUP(K4596,'TCon08 al 2019-02-26'!$A$1:$H$68,8,0)</f>
        <v>#N/A</v>
      </c>
      <c r="E4596" s="221">
        <f t="shared" si="314"/>
        <v>1900</v>
      </c>
      <c r="F4596" s="66">
        <f t="shared" si="311"/>
        <v>0</v>
      </c>
      <c r="G4596" s="10" t="str">
        <f t="shared" si="312"/>
        <v>19000</v>
      </c>
      <c r="H4596" s="227"/>
      <c r="I4596" s="227"/>
      <c r="J4596" s="228"/>
      <c r="K4596" s="227"/>
      <c r="L4596" s="227"/>
      <c r="M4596" s="227"/>
      <c r="N4596" s="581"/>
      <c r="O4596" s="227"/>
      <c r="P4596" s="581"/>
      <c r="Q4596" s="227"/>
      <c r="R4596" s="227"/>
      <c r="S4596" s="227"/>
      <c r="T4596" s="227"/>
      <c r="U4596" s="227"/>
      <c r="V4596" s="227"/>
      <c r="W4596" s="227"/>
      <c r="X4596" s="227"/>
      <c r="Y4596" s="227"/>
      <c r="Z4596" s="227"/>
      <c r="AA4596" s="227"/>
      <c r="AB4596" s="227"/>
      <c r="AC4596" s="227"/>
    </row>
    <row r="4597" spans="2:29">
      <c r="B4597" s="66" t="e">
        <f>LEFT(VLOOKUP(K4597,'TCon08 al 2019-02-26'!$A$1:$H$68,6,0),6)</f>
        <v>#N/A</v>
      </c>
      <c r="C4597" s="66" t="e">
        <f t="shared" si="313"/>
        <v>#N/A</v>
      </c>
      <c r="D4597" s="66" t="e">
        <f>VLOOKUP(K4597,'TCon08 al 2019-02-26'!$A$1:$H$68,8,0)</f>
        <v>#N/A</v>
      </c>
      <c r="E4597" s="221">
        <f t="shared" si="314"/>
        <v>1900</v>
      </c>
      <c r="F4597" s="66">
        <f t="shared" si="311"/>
        <v>0</v>
      </c>
      <c r="G4597" s="10" t="str">
        <f t="shared" si="312"/>
        <v>19000</v>
      </c>
      <c r="H4597" s="227"/>
      <c r="I4597" s="227"/>
      <c r="J4597" s="228"/>
      <c r="K4597" s="227"/>
      <c r="L4597" s="227"/>
      <c r="M4597" s="227"/>
      <c r="N4597" s="581"/>
      <c r="O4597" s="227"/>
      <c r="P4597" s="581"/>
      <c r="Q4597" s="227"/>
      <c r="R4597" s="227"/>
      <c r="S4597" s="227"/>
      <c r="T4597" s="227"/>
      <c r="U4597" s="227"/>
      <c r="V4597" s="227"/>
      <c r="W4597" s="227"/>
      <c r="X4597" s="227"/>
      <c r="Y4597" s="227"/>
      <c r="Z4597" s="227"/>
      <c r="AA4597" s="227"/>
      <c r="AB4597" s="227"/>
      <c r="AC4597" s="227"/>
    </row>
    <row r="4598" spans="2:29">
      <c r="B4598" s="66" t="e">
        <f>LEFT(VLOOKUP(K4598,'TCon08 al 2019-02-26'!$A$1:$H$68,6,0),6)</f>
        <v>#N/A</v>
      </c>
      <c r="C4598" s="66" t="e">
        <f t="shared" si="313"/>
        <v>#N/A</v>
      </c>
      <c r="D4598" s="66" t="e">
        <f>VLOOKUP(K4598,'TCon08 al 2019-02-26'!$A$1:$H$68,8,0)</f>
        <v>#N/A</v>
      </c>
      <c r="E4598" s="221">
        <f t="shared" si="314"/>
        <v>1900</v>
      </c>
      <c r="F4598" s="66">
        <f t="shared" si="311"/>
        <v>0</v>
      </c>
      <c r="G4598" s="10" t="str">
        <f t="shared" si="312"/>
        <v>19000</v>
      </c>
      <c r="H4598" s="227"/>
      <c r="I4598" s="227"/>
      <c r="J4598" s="228"/>
      <c r="K4598" s="227"/>
      <c r="L4598" s="227"/>
      <c r="M4598" s="227"/>
      <c r="N4598" s="581"/>
      <c r="O4598" s="227"/>
      <c r="P4598" s="581"/>
      <c r="Q4598" s="227"/>
      <c r="R4598" s="227"/>
      <c r="S4598" s="227"/>
      <c r="T4598" s="227"/>
      <c r="U4598" s="227"/>
      <c r="V4598" s="227"/>
      <c r="W4598" s="227"/>
      <c r="X4598" s="227"/>
      <c r="Y4598" s="227"/>
      <c r="Z4598" s="227"/>
      <c r="AA4598" s="227"/>
      <c r="AB4598" s="227"/>
      <c r="AC4598" s="227"/>
    </row>
    <row r="4599" spans="2:29">
      <c r="B4599" s="66" t="e">
        <f>LEFT(VLOOKUP(K4599,'TCon08 al 2019-02-26'!$A$1:$H$68,6,0),6)</f>
        <v>#N/A</v>
      </c>
      <c r="C4599" s="66" t="e">
        <f t="shared" si="313"/>
        <v>#N/A</v>
      </c>
      <c r="D4599" s="66" t="e">
        <f>VLOOKUP(K4599,'TCon08 al 2019-02-26'!$A$1:$H$68,8,0)</f>
        <v>#N/A</v>
      </c>
      <c r="E4599" s="221">
        <f t="shared" si="314"/>
        <v>1900</v>
      </c>
      <c r="F4599" s="66">
        <f t="shared" si="311"/>
        <v>0</v>
      </c>
      <c r="G4599" s="10" t="str">
        <f t="shared" si="312"/>
        <v>19000</v>
      </c>
      <c r="H4599" s="227"/>
      <c r="I4599" s="227"/>
      <c r="J4599" s="228"/>
      <c r="K4599" s="227"/>
      <c r="L4599" s="227"/>
      <c r="M4599" s="227"/>
      <c r="N4599" s="581"/>
      <c r="O4599" s="227"/>
      <c r="P4599" s="581"/>
      <c r="Q4599" s="227"/>
      <c r="R4599" s="227"/>
      <c r="S4599" s="227"/>
      <c r="T4599" s="227"/>
      <c r="U4599" s="227"/>
      <c r="V4599" s="227"/>
      <c r="W4599" s="227"/>
      <c r="X4599" s="227"/>
      <c r="Y4599" s="227"/>
      <c r="Z4599" s="227"/>
      <c r="AA4599" s="227"/>
      <c r="AB4599" s="227"/>
      <c r="AC4599" s="227"/>
    </row>
    <row r="4600" spans="2:29">
      <c r="B4600" s="66" t="e">
        <f>LEFT(VLOOKUP(K4600,'TCon08 al 2019-02-26'!$A$1:$H$68,6,0),6)</f>
        <v>#N/A</v>
      </c>
      <c r="C4600" s="66" t="e">
        <f t="shared" si="313"/>
        <v>#N/A</v>
      </c>
      <c r="D4600" s="66" t="e">
        <f>VLOOKUP(K4600,'TCon08 al 2019-02-26'!$A$1:$H$68,8,0)</f>
        <v>#N/A</v>
      </c>
      <c r="E4600" s="221">
        <f t="shared" si="314"/>
        <v>1900</v>
      </c>
      <c r="F4600" s="66">
        <f t="shared" si="311"/>
        <v>0</v>
      </c>
      <c r="G4600" s="10" t="str">
        <f t="shared" si="312"/>
        <v>19000</v>
      </c>
      <c r="H4600" s="227"/>
      <c r="I4600" s="227"/>
      <c r="J4600" s="228"/>
      <c r="K4600" s="227"/>
      <c r="L4600" s="227"/>
      <c r="M4600" s="227"/>
      <c r="N4600" s="581"/>
      <c r="O4600" s="227"/>
      <c r="P4600" s="581"/>
      <c r="Q4600" s="227"/>
      <c r="R4600" s="227"/>
      <c r="S4600" s="227"/>
      <c r="T4600" s="227"/>
      <c r="U4600" s="227"/>
      <c r="V4600" s="227"/>
      <c r="W4600" s="227"/>
      <c r="X4600" s="227"/>
      <c r="Y4600" s="227"/>
      <c r="Z4600" s="227"/>
      <c r="AA4600" s="227"/>
      <c r="AB4600" s="227"/>
      <c r="AC4600" s="227"/>
    </row>
    <row r="4601" spans="2:29">
      <c r="B4601" s="66" t="e">
        <f>LEFT(VLOOKUP(K4601,'TCon08 al 2019-02-26'!$A$1:$H$68,6,0),6)</f>
        <v>#N/A</v>
      </c>
      <c r="C4601" s="66" t="e">
        <f t="shared" si="313"/>
        <v>#N/A</v>
      </c>
      <c r="D4601" s="66" t="e">
        <f>VLOOKUP(K4601,'TCon08 al 2019-02-26'!$A$1:$H$68,8,0)</f>
        <v>#N/A</v>
      </c>
      <c r="E4601" s="221">
        <f t="shared" si="314"/>
        <v>1900</v>
      </c>
      <c r="F4601" s="66">
        <f t="shared" si="311"/>
        <v>0</v>
      </c>
      <c r="G4601" s="10" t="str">
        <f t="shared" si="312"/>
        <v>19000</v>
      </c>
      <c r="H4601" s="227"/>
      <c r="I4601" s="227"/>
      <c r="J4601" s="228"/>
      <c r="K4601" s="227"/>
      <c r="L4601" s="227"/>
      <c r="M4601" s="227"/>
      <c r="N4601" s="581"/>
      <c r="O4601" s="227"/>
      <c r="P4601" s="581"/>
      <c r="Q4601" s="227"/>
      <c r="R4601" s="227"/>
      <c r="S4601" s="227"/>
      <c r="T4601" s="227"/>
      <c r="U4601" s="227"/>
      <c r="V4601" s="227"/>
      <c r="W4601" s="227"/>
      <c r="X4601" s="227"/>
      <c r="Y4601" s="227"/>
      <c r="Z4601" s="227"/>
      <c r="AA4601" s="227"/>
      <c r="AB4601" s="227"/>
      <c r="AC4601" s="227"/>
    </row>
    <row r="4602" spans="2:29">
      <c r="B4602" s="66" t="e">
        <f>LEFT(VLOOKUP(K4602,'TCon08 al 2019-02-26'!$A$1:$H$68,6,0),6)</f>
        <v>#N/A</v>
      </c>
      <c r="C4602" s="66" t="e">
        <f t="shared" si="313"/>
        <v>#N/A</v>
      </c>
      <c r="D4602" s="66" t="e">
        <f>VLOOKUP(K4602,'TCon08 al 2019-02-26'!$A$1:$H$68,8,0)</f>
        <v>#N/A</v>
      </c>
      <c r="E4602" s="221">
        <f t="shared" si="314"/>
        <v>1900</v>
      </c>
      <c r="F4602" s="66">
        <f t="shared" si="311"/>
        <v>0</v>
      </c>
      <c r="G4602" s="10" t="str">
        <f t="shared" si="312"/>
        <v>19000</v>
      </c>
      <c r="H4602" s="227"/>
      <c r="I4602" s="227"/>
      <c r="J4602" s="228"/>
      <c r="K4602" s="227"/>
      <c r="L4602" s="227"/>
      <c r="M4602" s="227"/>
      <c r="N4602" s="581"/>
      <c r="O4602" s="227"/>
      <c r="P4602" s="581"/>
      <c r="Q4602" s="227"/>
      <c r="R4602" s="227"/>
      <c r="S4602" s="227"/>
      <c r="T4602" s="227"/>
      <c r="U4602" s="227"/>
      <c r="V4602" s="227"/>
      <c r="W4602" s="227"/>
      <c r="X4602" s="227"/>
      <c r="Y4602" s="227"/>
      <c r="Z4602" s="227"/>
      <c r="AA4602" s="227"/>
      <c r="AB4602" s="227"/>
      <c r="AC4602" s="227"/>
    </row>
    <row r="4603" spans="2:29">
      <c r="B4603" s="66" t="e">
        <f>LEFT(VLOOKUP(K4603,'TCon08 al 2019-02-26'!$A$1:$H$68,6,0),6)</f>
        <v>#N/A</v>
      </c>
      <c r="C4603" s="66" t="e">
        <f t="shared" si="313"/>
        <v>#N/A</v>
      </c>
      <c r="D4603" s="66" t="e">
        <f>VLOOKUP(K4603,'TCon08 al 2019-02-26'!$A$1:$H$68,8,0)</f>
        <v>#N/A</v>
      </c>
      <c r="E4603" s="221">
        <f t="shared" si="314"/>
        <v>1900</v>
      </c>
      <c r="F4603" s="66">
        <f t="shared" si="311"/>
        <v>0</v>
      </c>
      <c r="G4603" s="10" t="str">
        <f t="shared" si="312"/>
        <v>19000</v>
      </c>
      <c r="H4603" s="227"/>
      <c r="I4603" s="227"/>
      <c r="J4603" s="228"/>
      <c r="K4603" s="227"/>
      <c r="L4603" s="227"/>
      <c r="M4603" s="227"/>
      <c r="N4603" s="581"/>
      <c r="O4603" s="227"/>
      <c r="P4603" s="581"/>
      <c r="Q4603" s="227"/>
      <c r="R4603" s="227"/>
      <c r="S4603" s="227"/>
      <c r="T4603" s="227"/>
      <c r="U4603" s="227"/>
      <c r="V4603" s="227"/>
      <c r="W4603" s="227"/>
      <c r="X4603" s="227"/>
      <c r="Y4603" s="227"/>
      <c r="Z4603" s="227"/>
      <c r="AA4603" s="227"/>
      <c r="AB4603" s="227"/>
      <c r="AC4603" s="227"/>
    </row>
    <row r="4604" spans="2:29">
      <c r="B4604" s="66" t="e">
        <f>LEFT(VLOOKUP(K4604,'TCon08 al 2019-02-26'!$A$1:$H$68,6,0),6)</f>
        <v>#N/A</v>
      </c>
      <c r="C4604" s="66" t="e">
        <f t="shared" si="313"/>
        <v>#N/A</v>
      </c>
      <c r="D4604" s="66" t="e">
        <f>VLOOKUP(K4604,'TCon08 al 2019-02-26'!$A$1:$H$68,8,0)</f>
        <v>#N/A</v>
      </c>
      <c r="E4604" s="221">
        <f t="shared" si="314"/>
        <v>1900</v>
      </c>
      <c r="F4604" s="66">
        <f t="shared" si="311"/>
        <v>0</v>
      </c>
      <c r="G4604" s="10" t="str">
        <f t="shared" si="312"/>
        <v>19000</v>
      </c>
      <c r="H4604" s="227"/>
      <c r="I4604" s="227"/>
      <c r="J4604" s="228"/>
      <c r="K4604" s="227"/>
      <c r="L4604" s="227"/>
      <c r="M4604" s="227"/>
      <c r="N4604" s="581"/>
      <c r="O4604" s="227"/>
      <c r="P4604" s="581"/>
      <c r="Q4604" s="227"/>
      <c r="R4604" s="227"/>
      <c r="S4604" s="227"/>
      <c r="T4604" s="227"/>
      <c r="U4604" s="227"/>
      <c r="V4604" s="227"/>
      <c r="W4604" s="227"/>
      <c r="X4604" s="227"/>
      <c r="Y4604" s="227"/>
      <c r="Z4604" s="227"/>
      <c r="AA4604" s="227"/>
      <c r="AB4604" s="227"/>
      <c r="AC4604" s="227"/>
    </row>
    <row r="4605" spans="2:29">
      <c r="B4605" s="66" t="e">
        <f>LEFT(VLOOKUP(K4605,'TCon08 al 2019-02-26'!$A$1:$H$68,6,0),6)</f>
        <v>#N/A</v>
      </c>
      <c r="C4605" s="66" t="e">
        <f t="shared" si="313"/>
        <v>#N/A</v>
      </c>
      <c r="D4605" s="66" t="e">
        <f>VLOOKUP(K4605,'TCon08 al 2019-02-26'!$A$1:$H$68,8,0)</f>
        <v>#N/A</v>
      </c>
      <c r="E4605" s="221">
        <f t="shared" si="314"/>
        <v>1900</v>
      </c>
      <c r="F4605" s="66">
        <f t="shared" si="311"/>
        <v>0</v>
      </c>
      <c r="G4605" s="10" t="str">
        <f t="shared" si="312"/>
        <v>19000</v>
      </c>
      <c r="H4605" s="227"/>
      <c r="I4605" s="227"/>
      <c r="J4605" s="228"/>
      <c r="K4605" s="227"/>
      <c r="L4605" s="227"/>
      <c r="M4605" s="227"/>
      <c r="N4605" s="581"/>
      <c r="O4605" s="227"/>
      <c r="P4605" s="581"/>
      <c r="Q4605" s="227"/>
      <c r="R4605" s="227"/>
      <c r="S4605" s="227"/>
      <c r="T4605" s="227"/>
      <c r="U4605" s="227"/>
      <c r="V4605" s="227"/>
      <c r="W4605" s="227"/>
      <c r="X4605" s="227"/>
      <c r="Y4605" s="227"/>
      <c r="Z4605" s="227"/>
      <c r="AA4605" s="227"/>
      <c r="AB4605" s="227"/>
      <c r="AC4605" s="227"/>
    </row>
    <row r="4606" spans="2:29">
      <c r="B4606" s="66" t="e">
        <f>LEFT(VLOOKUP(K4606,'TCon08 al 2019-02-26'!$A$1:$H$68,6,0),6)</f>
        <v>#N/A</v>
      </c>
      <c r="C4606" s="66" t="e">
        <f t="shared" si="313"/>
        <v>#N/A</v>
      </c>
      <c r="D4606" s="66" t="e">
        <f>VLOOKUP(K4606,'TCon08 al 2019-02-26'!$A$1:$H$68,8,0)</f>
        <v>#N/A</v>
      </c>
      <c r="E4606" s="221">
        <f t="shared" si="314"/>
        <v>1900</v>
      </c>
      <c r="F4606" s="66">
        <f t="shared" si="311"/>
        <v>0</v>
      </c>
      <c r="G4606" s="10" t="str">
        <f t="shared" si="312"/>
        <v>19000</v>
      </c>
      <c r="H4606" s="227"/>
      <c r="I4606" s="227"/>
      <c r="J4606" s="228"/>
      <c r="K4606" s="227"/>
      <c r="L4606" s="227"/>
      <c r="M4606" s="227"/>
      <c r="N4606" s="581"/>
      <c r="O4606" s="227"/>
      <c r="P4606" s="581"/>
      <c r="Q4606" s="227"/>
      <c r="R4606" s="227"/>
      <c r="S4606" s="227"/>
      <c r="T4606" s="227"/>
      <c r="U4606" s="227"/>
      <c r="V4606" s="227"/>
      <c r="W4606" s="227"/>
      <c r="X4606" s="227"/>
      <c r="Y4606" s="227"/>
      <c r="Z4606" s="227"/>
      <c r="AA4606" s="227"/>
      <c r="AB4606" s="227"/>
      <c r="AC4606" s="227"/>
    </row>
    <row r="4607" spans="2:29">
      <c r="B4607" s="66" t="e">
        <f>LEFT(VLOOKUP(K4607,'TCon08 al 2019-02-26'!$A$1:$H$68,6,0),6)</f>
        <v>#N/A</v>
      </c>
      <c r="C4607" s="66" t="e">
        <f t="shared" si="313"/>
        <v>#N/A</v>
      </c>
      <c r="D4607" s="66" t="e">
        <f>VLOOKUP(K4607,'TCon08 al 2019-02-26'!$A$1:$H$68,8,0)</f>
        <v>#N/A</v>
      </c>
      <c r="E4607" s="221">
        <f t="shared" si="314"/>
        <v>1900</v>
      </c>
      <c r="F4607" s="66">
        <f t="shared" si="311"/>
        <v>0</v>
      </c>
      <c r="G4607" s="10" t="str">
        <f t="shared" si="312"/>
        <v>19000</v>
      </c>
      <c r="H4607" s="227"/>
      <c r="I4607" s="227"/>
      <c r="J4607" s="228"/>
      <c r="K4607" s="227"/>
      <c r="L4607" s="227"/>
      <c r="M4607" s="227"/>
      <c r="N4607" s="581"/>
      <c r="O4607" s="227"/>
      <c r="P4607" s="581"/>
      <c r="Q4607" s="227"/>
      <c r="R4607" s="227"/>
      <c r="S4607" s="227"/>
      <c r="T4607" s="227"/>
      <c r="U4607" s="227"/>
      <c r="V4607" s="227"/>
      <c r="W4607" s="227"/>
      <c r="X4607" s="227"/>
      <c r="Y4607" s="227"/>
      <c r="Z4607" s="227"/>
      <c r="AA4607" s="227"/>
      <c r="AB4607" s="227"/>
      <c r="AC4607" s="227"/>
    </row>
    <row r="4608" spans="2:29">
      <c r="B4608" s="66" t="e">
        <f>LEFT(VLOOKUP(K4608,'TCon08 al 2019-02-26'!$A$1:$H$68,6,0),6)</f>
        <v>#N/A</v>
      </c>
      <c r="C4608" s="66" t="e">
        <f t="shared" si="313"/>
        <v>#N/A</v>
      </c>
      <c r="D4608" s="66" t="e">
        <f>VLOOKUP(K4608,'TCon08 al 2019-02-26'!$A$1:$H$68,8,0)</f>
        <v>#N/A</v>
      </c>
      <c r="E4608" s="221">
        <f t="shared" si="314"/>
        <v>1900</v>
      </c>
      <c r="F4608" s="66">
        <f t="shared" si="311"/>
        <v>0</v>
      </c>
      <c r="G4608" s="10" t="str">
        <f t="shared" si="312"/>
        <v>19000</v>
      </c>
      <c r="H4608" s="227"/>
      <c r="I4608" s="227"/>
      <c r="J4608" s="228"/>
      <c r="K4608" s="227"/>
      <c r="L4608" s="227"/>
      <c r="M4608" s="227"/>
      <c r="N4608" s="581"/>
      <c r="O4608" s="227"/>
      <c r="P4608" s="581"/>
      <c r="Q4608" s="227"/>
      <c r="R4608" s="227"/>
      <c r="S4608" s="227"/>
      <c r="T4608" s="227"/>
      <c r="U4608" s="227"/>
      <c r="V4608" s="227"/>
      <c r="W4608" s="227"/>
      <c r="X4608" s="227"/>
      <c r="Y4608" s="227"/>
      <c r="Z4608" s="227"/>
      <c r="AA4608" s="227"/>
      <c r="AB4608" s="227"/>
      <c r="AC4608" s="227"/>
    </row>
    <row r="4609" spans="2:29">
      <c r="B4609" s="66" t="e">
        <f>LEFT(VLOOKUP(K4609,'TCon08 al 2019-02-26'!$A$1:$H$68,6,0),6)</f>
        <v>#N/A</v>
      </c>
      <c r="C4609" s="66" t="e">
        <f t="shared" si="313"/>
        <v>#N/A</v>
      </c>
      <c r="D4609" s="66" t="e">
        <f>VLOOKUP(K4609,'TCon08 al 2019-02-26'!$A$1:$H$68,8,0)</f>
        <v>#N/A</v>
      </c>
      <c r="E4609" s="221">
        <f t="shared" si="314"/>
        <v>1900</v>
      </c>
      <c r="F4609" s="66">
        <f t="shared" si="311"/>
        <v>0</v>
      </c>
      <c r="G4609" s="10" t="str">
        <f t="shared" si="312"/>
        <v>19000</v>
      </c>
      <c r="H4609" s="227"/>
      <c r="I4609" s="227"/>
      <c r="J4609" s="228"/>
      <c r="K4609" s="227"/>
      <c r="L4609" s="227"/>
      <c r="M4609" s="227"/>
      <c r="N4609" s="581"/>
      <c r="O4609" s="227"/>
      <c r="P4609" s="581"/>
      <c r="Q4609" s="227"/>
      <c r="R4609" s="227"/>
      <c r="S4609" s="227"/>
      <c r="T4609" s="227"/>
      <c r="U4609" s="227"/>
      <c r="V4609" s="227"/>
      <c r="W4609" s="227"/>
      <c r="X4609" s="227"/>
      <c r="Y4609" s="227"/>
      <c r="Z4609" s="227"/>
      <c r="AA4609" s="227"/>
      <c r="AB4609" s="227"/>
      <c r="AC4609" s="227"/>
    </row>
    <row r="4610" spans="2:29">
      <c r="B4610" s="66" t="e">
        <f>LEFT(VLOOKUP(K4610,'TCon08 al 2019-02-26'!$A$1:$H$68,6,0),6)</f>
        <v>#N/A</v>
      </c>
      <c r="C4610" s="66" t="e">
        <f t="shared" si="313"/>
        <v>#N/A</v>
      </c>
      <c r="D4610" s="66" t="e">
        <f>VLOOKUP(K4610,'TCon08 al 2019-02-26'!$A$1:$H$68,8,0)</f>
        <v>#N/A</v>
      </c>
      <c r="E4610" s="221">
        <f t="shared" si="314"/>
        <v>1900</v>
      </c>
      <c r="F4610" s="66">
        <f t="shared" si="311"/>
        <v>0</v>
      </c>
      <c r="G4610" s="10" t="str">
        <f t="shared" si="312"/>
        <v>19000</v>
      </c>
      <c r="H4610" s="227"/>
      <c r="I4610" s="227"/>
      <c r="J4610" s="228"/>
      <c r="K4610" s="227"/>
      <c r="L4610" s="227"/>
      <c r="M4610" s="227"/>
      <c r="N4610" s="581"/>
      <c r="O4610" s="227"/>
      <c r="P4610" s="581"/>
      <c r="Q4610" s="227"/>
      <c r="R4610" s="227"/>
      <c r="S4610" s="227"/>
      <c r="T4610" s="227"/>
      <c r="U4610" s="227"/>
      <c r="V4610" s="227"/>
      <c r="W4610" s="227"/>
      <c r="X4610" s="227"/>
      <c r="Y4610" s="227"/>
      <c r="Z4610" s="227"/>
      <c r="AA4610" s="227"/>
      <c r="AB4610" s="227"/>
      <c r="AC4610" s="227"/>
    </row>
    <row r="4611" spans="2:29">
      <c r="B4611" s="66" t="e">
        <f>LEFT(VLOOKUP(K4611,'TCon08 al 2019-02-26'!$A$1:$H$68,6,0),6)</f>
        <v>#N/A</v>
      </c>
      <c r="C4611" s="66" t="e">
        <f t="shared" si="313"/>
        <v>#N/A</v>
      </c>
      <c r="D4611" s="66" t="e">
        <f>VLOOKUP(K4611,'TCon08 al 2019-02-26'!$A$1:$H$68,8,0)</f>
        <v>#N/A</v>
      </c>
      <c r="E4611" s="221">
        <f t="shared" si="314"/>
        <v>1900</v>
      </c>
      <c r="F4611" s="66">
        <f t="shared" si="311"/>
        <v>0</v>
      </c>
      <c r="G4611" s="10" t="str">
        <f t="shared" si="312"/>
        <v>19000</v>
      </c>
      <c r="H4611" s="227"/>
      <c r="I4611" s="227"/>
      <c r="J4611" s="228"/>
      <c r="K4611" s="227"/>
      <c r="L4611" s="227"/>
      <c r="M4611" s="227"/>
      <c r="N4611" s="581"/>
      <c r="O4611" s="227"/>
      <c r="P4611" s="581"/>
      <c r="Q4611" s="227"/>
      <c r="R4611" s="227"/>
      <c r="S4611" s="227"/>
      <c r="T4611" s="227"/>
      <c r="U4611" s="227"/>
      <c r="V4611" s="227"/>
      <c r="W4611" s="227"/>
      <c r="X4611" s="227"/>
      <c r="Y4611" s="227"/>
      <c r="Z4611" s="227"/>
      <c r="AA4611" s="227"/>
      <c r="AB4611" s="227"/>
      <c r="AC4611" s="227"/>
    </row>
    <row r="4612" spans="2:29">
      <c r="B4612" s="66" t="e">
        <f>LEFT(VLOOKUP(K4612,'TCon08 al 2019-02-26'!$A$1:$H$68,6,0),6)</f>
        <v>#N/A</v>
      </c>
      <c r="C4612" s="66" t="e">
        <f t="shared" si="313"/>
        <v>#N/A</v>
      </c>
      <c r="D4612" s="66" t="e">
        <f>VLOOKUP(K4612,'TCon08 al 2019-02-26'!$A$1:$H$68,8,0)</f>
        <v>#N/A</v>
      </c>
      <c r="E4612" s="221">
        <f t="shared" si="314"/>
        <v>1900</v>
      </c>
      <c r="F4612" s="66">
        <f t="shared" si="311"/>
        <v>0</v>
      </c>
      <c r="G4612" s="10" t="str">
        <f t="shared" si="312"/>
        <v>19000</v>
      </c>
      <c r="H4612" s="227"/>
      <c r="I4612" s="227"/>
      <c r="J4612" s="228"/>
      <c r="K4612" s="227"/>
      <c r="L4612" s="227"/>
      <c r="M4612" s="227"/>
      <c r="N4612" s="581"/>
      <c r="O4612" s="227"/>
      <c r="P4612" s="581"/>
      <c r="Q4612" s="227"/>
      <c r="R4612" s="227"/>
      <c r="S4612" s="227"/>
      <c r="T4612" s="227"/>
      <c r="U4612" s="227"/>
      <c r="V4612" s="227"/>
      <c r="W4612" s="227"/>
      <c r="X4612" s="227"/>
      <c r="Y4612" s="227"/>
      <c r="Z4612" s="227"/>
      <c r="AA4612" s="227"/>
      <c r="AB4612" s="227"/>
      <c r="AC4612" s="227"/>
    </row>
    <row r="4613" spans="2:29">
      <c r="B4613" s="66" t="e">
        <f>LEFT(VLOOKUP(K4613,'TCon08 al 2019-02-26'!$A$1:$H$68,6,0),6)</f>
        <v>#N/A</v>
      </c>
      <c r="C4613" s="66" t="e">
        <f t="shared" si="313"/>
        <v>#N/A</v>
      </c>
      <c r="D4613" s="66" t="e">
        <f>VLOOKUP(K4613,'TCon08 al 2019-02-26'!$A$1:$H$68,8,0)</f>
        <v>#N/A</v>
      </c>
      <c r="E4613" s="221">
        <f t="shared" si="314"/>
        <v>1900</v>
      </c>
      <c r="F4613" s="66">
        <f t="shared" ref="F4613:F4676" si="315">+IF(J4613=0,0,MONTH(J4613))</f>
        <v>0</v>
      </c>
      <c r="G4613" s="10" t="str">
        <f t="shared" si="312"/>
        <v>19000</v>
      </c>
      <c r="H4613" s="227"/>
      <c r="I4613" s="227"/>
      <c r="J4613" s="228"/>
      <c r="K4613" s="227"/>
      <c r="L4613" s="227"/>
      <c r="M4613" s="227"/>
      <c r="N4613" s="581"/>
      <c r="O4613" s="227"/>
      <c r="P4613" s="581"/>
      <c r="Q4613" s="227"/>
      <c r="R4613" s="227"/>
      <c r="S4613" s="227"/>
      <c r="T4613" s="227"/>
      <c r="U4613" s="227"/>
      <c r="V4613" s="227"/>
      <c r="W4613" s="227"/>
      <c r="X4613" s="227"/>
      <c r="Y4613" s="227"/>
      <c r="Z4613" s="227"/>
      <c r="AA4613" s="227"/>
      <c r="AB4613" s="227"/>
      <c r="AC4613" s="227"/>
    </row>
    <row r="4614" spans="2:29">
      <c r="B4614" s="66" t="e">
        <f>LEFT(VLOOKUP(K4614,'TCon08 al 2019-02-26'!$A$1:$H$68,6,0),6)</f>
        <v>#N/A</v>
      </c>
      <c r="C4614" s="66" t="e">
        <f t="shared" si="313"/>
        <v>#N/A</v>
      </c>
      <c r="D4614" s="66" t="e">
        <f>VLOOKUP(K4614,'TCon08 al 2019-02-26'!$A$1:$H$68,8,0)</f>
        <v>#N/A</v>
      </c>
      <c r="E4614" s="221">
        <f t="shared" si="314"/>
        <v>1900</v>
      </c>
      <c r="F4614" s="66">
        <f t="shared" si="315"/>
        <v>0</v>
      </c>
      <c r="G4614" s="10" t="str">
        <f t="shared" ref="G4614:G4677" si="316">+E4614&amp;F4614</f>
        <v>19000</v>
      </c>
      <c r="H4614" s="227"/>
      <c r="I4614" s="227"/>
      <c r="J4614" s="228"/>
      <c r="K4614" s="227"/>
      <c r="L4614" s="227"/>
      <c r="M4614" s="227"/>
      <c r="N4614" s="581"/>
      <c r="O4614" s="227"/>
      <c r="P4614" s="581"/>
      <c r="Q4614" s="227"/>
      <c r="R4614" s="227"/>
      <c r="S4614" s="227"/>
      <c r="T4614" s="227"/>
      <c r="U4614" s="227"/>
      <c r="V4614" s="227"/>
      <c r="W4614" s="227"/>
      <c r="X4614" s="227"/>
      <c r="Y4614" s="227"/>
      <c r="Z4614" s="227"/>
      <c r="AA4614" s="227"/>
      <c r="AB4614" s="227"/>
      <c r="AC4614" s="227"/>
    </row>
    <row r="4615" spans="2:29">
      <c r="B4615" s="66" t="e">
        <f>LEFT(VLOOKUP(K4615,'TCon08 al 2019-02-26'!$A$1:$H$68,6,0),6)</f>
        <v>#N/A</v>
      </c>
      <c r="C4615" s="66" t="e">
        <f t="shared" si="313"/>
        <v>#N/A</v>
      </c>
      <c r="D4615" s="66" t="e">
        <f>VLOOKUP(K4615,'TCon08 al 2019-02-26'!$A$1:$H$68,8,0)</f>
        <v>#N/A</v>
      </c>
      <c r="E4615" s="221">
        <f t="shared" si="314"/>
        <v>1900</v>
      </c>
      <c r="F4615" s="66">
        <f t="shared" si="315"/>
        <v>0</v>
      </c>
      <c r="G4615" s="10" t="str">
        <f t="shared" si="316"/>
        <v>19000</v>
      </c>
      <c r="H4615" s="227"/>
      <c r="I4615" s="227"/>
      <c r="J4615" s="228"/>
      <c r="K4615" s="227"/>
      <c r="L4615" s="227"/>
      <c r="M4615" s="227"/>
      <c r="N4615" s="581"/>
      <c r="O4615" s="227"/>
      <c r="P4615" s="581"/>
      <c r="Q4615" s="227"/>
      <c r="R4615" s="227"/>
      <c r="S4615" s="227"/>
      <c r="T4615" s="227"/>
      <c r="U4615" s="227"/>
      <c r="V4615" s="227"/>
      <c r="W4615" s="227"/>
      <c r="X4615" s="227"/>
      <c r="Y4615" s="227"/>
      <c r="Z4615" s="227"/>
      <c r="AA4615" s="227"/>
      <c r="AB4615" s="227"/>
      <c r="AC4615" s="227"/>
    </row>
    <row r="4616" spans="2:29">
      <c r="B4616" s="66" t="e">
        <f>LEFT(VLOOKUP(K4616,'TCon08 al 2019-02-26'!$A$1:$H$68,6,0),6)</f>
        <v>#N/A</v>
      </c>
      <c r="C4616" s="66" t="e">
        <f t="shared" si="313"/>
        <v>#N/A</v>
      </c>
      <c r="D4616" s="66" t="e">
        <f>VLOOKUP(K4616,'TCon08 al 2019-02-26'!$A$1:$H$68,8,0)</f>
        <v>#N/A</v>
      </c>
      <c r="E4616" s="221">
        <f t="shared" si="314"/>
        <v>1900</v>
      </c>
      <c r="F4616" s="66">
        <f t="shared" si="315"/>
        <v>0</v>
      </c>
      <c r="G4616" s="10" t="str">
        <f t="shared" si="316"/>
        <v>19000</v>
      </c>
      <c r="H4616" s="227"/>
      <c r="I4616" s="227"/>
      <c r="J4616" s="228"/>
      <c r="K4616" s="227"/>
      <c r="L4616" s="227"/>
      <c r="M4616" s="227"/>
      <c r="N4616" s="581"/>
      <c r="O4616" s="227"/>
      <c r="P4616" s="581"/>
      <c r="Q4616" s="227"/>
      <c r="R4616" s="227"/>
      <c r="S4616" s="227"/>
      <c r="T4616" s="227"/>
      <c r="U4616" s="227"/>
      <c r="V4616" s="227"/>
      <c r="W4616" s="227"/>
      <c r="X4616" s="227"/>
      <c r="Y4616" s="227"/>
      <c r="Z4616" s="227"/>
      <c r="AA4616" s="227"/>
      <c r="AB4616" s="227"/>
      <c r="AC4616" s="227"/>
    </row>
    <row r="4617" spans="2:29">
      <c r="B4617" s="66" t="e">
        <f>LEFT(VLOOKUP(K4617,'TCon08 al 2019-02-26'!$A$1:$H$68,6,0),6)</f>
        <v>#N/A</v>
      </c>
      <c r="C4617" s="66" t="e">
        <f t="shared" si="313"/>
        <v>#N/A</v>
      </c>
      <c r="D4617" s="66" t="e">
        <f>VLOOKUP(K4617,'TCon08 al 2019-02-26'!$A$1:$H$68,8,0)</f>
        <v>#N/A</v>
      </c>
      <c r="E4617" s="221">
        <f t="shared" si="314"/>
        <v>1900</v>
      </c>
      <c r="F4617" s="66">
        <f t="shared" si="315"/>
        <v>0</v>
      </c>
      <c r="G4617" s="10" t="str">
        <f t="shared" si="316"/>
        <v>19000</v>
      </c>
      <c r="H4617" s="227"/>
      <c r="I4617" s="227"/>
      <c r="J4617" s="228"/>
      <c r="K4617" s="227"/>
      <c r="L4617" s="227"/>
      <c r="M4617" s="227"/>
      <c r="N4617" s="581"/>
      <c r="O4617" s="227"/>
      <c r="P4617" s="581"/>
      <c r="Q4617" s="227"/>
      <c r="R4617" s="227"/>
      <c r="S4617" s="227"/>
      <c r="T4617" s="227"/>
      <c r="U4617" s="227"/>
      <c r="V4617" s="227"/>
      <c r="W4617" s="227"/>
      <c r="X4617" s="227"/>
      <c r="Y4617" s="227"/>
      <c r="Z4617" s="227"/>
      <c r="AA4617" s="227"/>
      <c r="AB4617" s="227"/>
      <c r="AC4617" s="227"/>
    </row>
    <row r="4618" spans="2:29">
      <c r="B4618" s="66" t="e">
        <f>LEFT(VLOOKUP(K4618,'TCon08 al 2019-02-26'!$A$1:$H$68,6,0),6)</f>
        <v>#N/A</v>
      </c>
      <c r="C4618" s="66" t="e">
        <f t="shared" si="313"/>
        <v>#N/A</v>
      </c>
      <c r="D4618" s="66" t="e">
        <f>VLOOKUP(K4618,'TCon08 al 2019-02-26'!$A$1:$H$68,8,0)</f>
        <v>#N/A</v>
      </c>
      <c r="E4618" s="221">
        <f t="shared" si="314"/>
        <v>1900</v>
      </c>
      <c r="F4618" s="66">
        <f t="shared" si="315"/>
        <v>0</v>
      </c>
      <c r="G4618" s="10" t="str">
        <f t="shared" si="316"/>
        <v>19000</v>
      </c>
      <c r="H4618" s="227"/>
      <c r="I4618" s="227"/>
      <c r="J4618" s="228"/>
      <c r="K4618" s="227"/>
      <c r="L4618" s="227"/>
      <c r="M4618" s="227"/>
      <c r="N4618" s="581"/>
      <c r="O4618" s="227"/>
      <c r="P4618" s="581"/>
      <c r="Q4618" s="227"/>
      <c r="R4618" s="227"/>
      <c r="S4618" s="227"/>
      <c r="T4618" s="227"/>
      <c r="U4618" s="227"/>
      <c r="V4618" s="227"/>
      <c r="W4618" s="227"/>
      <c r="X4618" s="227"/>
      <c r="Y4618" s="227"/>
      <c r="Z4618" s="227"/>
      <c r="AA4618" s="227"/>
      <c r="AB4618" s="227"/>
      <c r="AC4618" s="227"/>
    </row>
    <row r="4619" spans="2:29">
      <c r="B4619" s="66" t="e">
        <f>LEFT(VLOOKUP(K4619,'TCon08 al 2019-02-26'!$A$1:$H$68,6,0),6)</f>
        <v>#N/A</v>
      </c>
      <c r="C4619" s="66" t="e">
        <f t="shared" si="313"/>
        <v>#N/A</v>
      </c>
      <c r="D4619" s="66" t="e">
        <f>VLOOKUP(K4619,'TCon08 al 2019-02-26'!$A$1:$H$68,8,0)</f>
        <v>#N/A</v>
      </c>
      <c r="E4619" s="221">
        <f t="shared" si="314"/>
        <v>1900</v>
      </c>
      <c r="F4619" s="66">
        <f t="shared" si="315"/>
        <v>0</v>
      </c>
      <c r="G4619" s="10" t="str">
        <f t="shared" si="316"/>
        <v>19000</v>
      </c>
      <c r="H4619" s="227"/>
      <c r="I4619" s="227"/>
      <c r="J4619" s="228"/>
      <c r="K4619" s="227"/>
      <c r="L4619" s="227"/>
      <c r="M4619" s="227"/>
      <c r="N4619" s="581"/>
      <c r="O4619" s="227"/>
      <c r="P4619" s="581"/>
      <c r="Q4619" s="227"/>
      <c r="R4619" s="227"/>
      <c r="S4619" s="227"/>
      <c r="T4619" s="227"/>
      <c r="U4619" s="227"/>
      <c r="V4619" s="227"/>
      <c r="W4619" s="227"/>
      <c r="X4619" s="227"/>
      <c r="Y4619" s="227"/>
      <c r="Z4619" s="227"/>
      <c r="AA4619" s="227"/>
      <c r="AB4619" s="227"/>
      <c r="AC4619" s="227"/>
    </row>
    <row r="4620" spans="2:29">
      <c r="B4620" s="66" t="e">
        <f>LEFT(VLOOKUP(K4620,'TCon08 al 2019-02-26'!$A$1:$H$68,6,0),6)</f>
        <v>#N/A</v>
      </c>
      <c r="C4620" s="66" t="e">
        <f t="shared" si="313"/>
        <v>#N/A</v>
      </c>
      <c r="D4620" s="66" t="e">
        <f>VLOOKUP(K4620,'TCon08 al 2019-02-26'!$A$1:$H$68,8,0)</f>
        <v>#N/A</v>
      </c>
      <c r="E4620" s="221">
        <f t="shared" si="314"/>
        <v>1900</v>
      </c>
      <c r="F4620" s="66">
        <f t="shared" si="315"/>
        <v>0</v>
      </c>
      <c r="G4620" s="10" t="str">
        <f t="shared" si="316"/>
        <v>19000</v>
      </c>
      <c r="H4620" s="227"/>
      <c r="I4620" s="227"/>
      <c r="J4620" s="228"/>
      <c r="K4620" s="227"/>
      <c r="L4620" s="227"/>
      <c r="M4620" s="227"/>
      <c r="N4620" s="581"/>
      <c r="O4620" s="227"/>
      <c r="P4620" s="581"/>
      <c r="Q4620" s="227"/>
      <c r="R4620" s="227"/>
      <c r="S4620" s="227"/>
      <c r="T4620" s="227"/>
      <c r="U4620" s="227"/>
      <c r="V4620" s="227"/>
      <c r="W4620" s="227"/>
      <c r="X4620" s="227"/>
      <c r="Y4620" s="227"/>
      <c r="Z4620" s="227"/>
      <c r="AA4620" s="227"/>
      <c r="AB4620" s="227"/>
      <c r="AC4620" s="227"/>
    </row>
    <row r="4621" spans="2:29">
      <c r="B4621" s="66" t="e">
        <f>LEFT(VLOOKUP(K4621,'TCon08 al 2019-02-26'!$A$1:$H$68,6,0),6)</f>
        <v>#N/A</v>
      </c>
      <c r="C4621" s="66" t="e">
        <f t="shared" si="313"/>
        <v>#N/A</v>
      </c>
      <c r="D4621" s="66" t="e">
        <f>VLOOKUP(K4621,'TCon08 al 2019-02-26'!$A$1:$H$68,8,0)</f>
        <v>#N/A</v>
      </c>
      <c r="E4621" s="221">
        <f t="shared" si="314"/>
        <v>1900</v>
      </c>
      <c r="F4621" s="66">
        <f t="shared" si="315"/>
        <v>0</v>
      </c>
      <c r="G4621" s="10" t="str">
        <f t="shared" si="316"/>
        <v>19000</v>
      </c>
      <c r="H4621" s="227"/>
      <c r="I4621" s="227"/>
      <c r="J4621" s="228"/>
      <c r="K4621" s="227"/>
      <c r="L4621" s="227"/>
      <c r="M4621" s="227"/>
      <c r="N4621" s="581"/>
      <c r="O4621" s="227"/>
      <c r="P4621" s="581"/>
      <c r="Q4621" s="227"/>
      <c r="R4621" s="227"/>
      <c r="S4621" s="227"/>
      <c r="T4621" s="227"/>
      <c r="U4621" s="227"/>
      <c r="V4621" s="227"/>
      <c r="W4621" s="227"/>
      <c r="X4621" s="227"/>
      <c r="Y4621" s="227"/>
      <c r="Z4621" s="227"/>
      <c r="AA4621" s="227"/>
      <c r="AB4621" s="227"/>
      <c r="AC4621" s="227"/>
    </row>
    <row r="4622" spans="2:29">
      <c r="B4622" s="66" t="e">
        <f>LEFT(VLOOKUP(K4622,'TCon08 al 2019-02-26'!$A$1:$H$68,6,0),6)</f>
        <v>#N/A</v>
      </c>
      <c r="C4622" s="66" t="e">
        <f t="shared" si="313"/>
        <v>#N/A</v>
      </c>
      <c r="D4622" s="66" t="e">
        <f>VLOOKUP(K4622,'TCon08 al 2019-02-26'!$A$1:$H$68,8,0)</f>
        <v>#N/A</v>
      </c>
      <c r="E4622" s="221">
        <f t="shared" si="314"/>
        <v>1900</v>
      </c>
      <c r="F4622" s="66">
        <f t="shared" si="315"/>
        <v>0</v>
      </c>
      <c r="G4622" s="10" t="str">
        <f t="shared" si="316"/>
        <v>19000</v>
      </c>
      <c r="H4622" s="227"/>
      <c r="I4622" s="227"/>
      <c r="J4622" s="228"/>
      <c r="K4622" s="227"/>
      <c r="L4622" s="227"/>
      <c r="M4622" s="227"/>
      <c r="N4622" s="581"/>
      <c r="O4622" s="227"/>
      <c r="P4622" s="581"/>
      <c r="Q4622" s="227"/>
      <c r="R4622" s="227"/>
      <c r="S4622" s="227"/>
      <c r="T4622" s="227"/>
      <c r="U4622" s="227"/>
      <c r="V4622" s="227"/>
      <c r="W4622" s="227"/>
      <c r="X4622" s="227"/>
      <c r="Y4622" s="227"/>
      <c r="Z4622" s="227"/>
      <c r="AA4622" s="227"/>
      <c r="AB4622" s="227"/>
      <c r="AC4622" s="227"/>
    </row>
    <row r="4623" spans="2:29">
      <c r="B4623" s="66" t="e">
        <f>LEFT(VLOOKUP(K4623,'TCon08 al 2019-02-26'!$A$1:$H$68,6,0),6)</f>
        <v>#N/A</v>
      </c>
      <c r="C4623" s="66" t="e">
        <f t="shared" si="313"/>
        <v>#N/A</v>
      </c>
      <c r="D4623" s="66" t="e">
        <f>VLOOKUP(K4623,'TCon08 al 2019-02-26'!$A$1:$H$68,8,0)</f>
        <v>#N/A</v>
      </c>
      <c r="E4623" s="221">
        <f t="shared" si="314"/>
        <v>1900</v>
      </c>
      <c r="F4623" s="66">
        <f t="shared" si="315"/>
        <v>0</v>
      </c>
      <c r="G4623" s="10" t="str">
        <f t="shared" si="316"/>
        <v>19000</v>
      </c>
      <c r="H4623" s="227"/>
      <c r="I4623" s="227"/>
      <c r="J4623" s="228"/>
      <c r="K4623" s="227"/>
      <c r="L4623" s="227"/>
      <c r="M4623" s="227"/>
      <c r="N4623" s="581"/>
      <c r="O4623" s="227"/>
      <c r="P4623" s="581"/>
      <c r="Q4623" s="227"/>
      <c r="R4623" s="227"/>
      <c r="S4623" s="227"/>
      <c r="T4623" s="227"/>
      <c r="U4623" s="227"/>
      <c r="V4623" s="227"/>
      <c r="W4623" s="227"/>
      <c r="X4623" s="227"/>
      <c r="Y4623" s="227"/>
      <c r="Z4623" s="227"/>
      <c r="AA4623" s="227"/>
      <c r="AB4623" s="227"/>
      <c r="AC4623" s="227"/>
    </row>
    <row r="4624" spans="2:29">
      <c r="B4624" s="66" t="e">
        <f>LEFT(VLOOKUP(K4624,'TCon08 al 2019-02-26'!$A$1:$H$68,6,0),6)</f>
        <v>#N/A</v>
      </c>
      <c r="C4624" s="66" t="e">
        <f t="shared" si="313"/>
        <v>#N/A</v>
      </c>
      <c r="D4624" s="66" t="e">
        <f>VLOOKUP(K4624,'TCon08 al 2019-02-26'!$A$1:$H$68,8,0)</f>
        <v>#N/A</v>
      </c>
      <c r="E4624" s="221">
        <f t="shared" si="314"/>
        <v>1900</v>
      </c>
      <c r="F4624" s="66">
        <f t="shared" si="315"/>
        <v>0</v>
      </c>
      <c r="G4624" s="10" t="str">
        <f t="shared" si="316"/>
        <v>19000</v>
      </c>
      <c r="H4624" s="227"/>
      <c r="I4624" s="227"/>
      <c r="J4624" s="228"/>
      <c r="K4624" s="227"/>
      <c r="L4624" s="227"/>
      <c r="M4624" s="227"/>
      <c r="N4624" s="581"/>
      <c r="O4624" s="227"/>
      <c r="P4624" s="581"/>
      <c r="Q4624" s="227"/>
      <c r="R4624" s="227"/>
      <c r="S4624" s="227"/>
      <c r="T4624" s="227"/>
      <c r="U4624" s="227"/>
      <c r="V4624" s="227"/>
      <c r="W4624" s="227"/>
      <c r="X4624" s="227"/>
      <c r="Y4624" s="227"/>
      <c r="Z4624" s="227"/>
      <c r="AA4624" s="227"/>
      <c r="AB4624" s="227"/>
      <c r="AC4624" s="227"/>
    </row>
    <row r="4625" spans="2:29">
      <c r="B4625" s="66" t="e">
        <f>LEFT(VLOOKUP(K4625,'TCon08 al 2019-02-26'!$A$1:$H$68,6,0),6)</f>
        <v>#N/A</v>
      </c>
      <c r="C4625" s="66" t="e">
        <f t="shared" ref="C4625:C4688" si="317">CONCATENATE(MID(B4625,1,1),".",MID(B4625,2,1),".",MID(B4625,3,2),".",MID(B4625,5,2))</f>
        <v>#N/A</v>
      </c>
      <c r="D4625" s="66" t="e">
        <f>VLOOKUP(K4625,'TCon08 al 2019-02-26'!$A$1:$H$68,8,0)</f>
        <v>#N/A</v>
      </c>
      <c r="E4625" s="221">
        <f t="shared" ref="E4625:E4688" si="318">YEAR(J4625)</f>
        <v>1900</v>
      </c>
      <c r="F4625" s="66">
        <f t="shared" si="315"/>
        <v>0</v>
      </c>
      <c r="G4625" s="10" t="str">
        <f t="shared" si="316"/>
        <v>19000</v>
      </c>
      <c r="H4625" s="227"/>
      <c r="I4625" s="227"/>
      <c r="J4625" s="228"/>
      <c r="K4625" s="227"/>
      <c r="L4625" s="227"/>
      <c r="M4625" s="227"/>
      <c r="N4625" s="581"/>
      <c r="O4625" s="227"/>
      <c r="P4625" s="581"/>
      <c r="Q4625" s="227"/>
      <c r="R4625" s="227"/>
      <c r="S4625" s="227"/>
      <c r="T4625" s="227"/>
      <c r="U4625" s="227"/>
      <c r="V4625" s="227"/>
      <c r="W4625" s="227"/>
      <c r="X4625" s="227"/>
      <c r="Y4625" s="227"/>
      <c r="Z4625" s="227"/>
      <c r="AA4625" s="227"/>
      <c r="AB4625" s="227"/>
      <c r="AC4625" s="227"/>
    </row>
    <row r="4626" spans="2:29">
      <c r="B4626" s="66" t="e">
        <f>LEFT(VLOOKUP(K4626,'TCon08 al 2019-02-26'!$A$1:$H$68,6,0),6)</f>
        <v>#N/A</v>
      </c>
      <c r="C4626" s="66" t="e">
        <f t="shared" si="317"/>
        <v>#N/A</v>
      </c>
      <c r="D4626" s="66" t="e">
        <f>VLOOKUP(K4626,'TCon08 al 2019-02-26'!$A$1:$H$68,8,0)</f>
        <v>#N/A</v>
      </c>
      <c r="E4626" s="221">
        <f t="shared" si="318"/>
        <v>1900</v>
      </c>
      <c r="F4626" s="66">
        <f t="shared" si="315"/>
        <v>0</v>
      </c>
      <c r="G4626" s="10" t="str">
        <f t="shared" si="316"/>
        <v>19000</v>
      </c>
      <c r="H4626" s="227"/>
      <c r="I4626" s="227"/>
      <c r="J4626" s="228"/>
      <c r="K4626" s="227"/>
      <c r="L4626" s="227"/>
      <c r="M4626" s="227"/>
      <c r="N4626" s="581"/>
      <c r="O4626" s="227"/>
      <c r="P4626" s="581"/>
      <c r="Q4626" s="227"/>
      <c r="R4626" s="227"/>
      <c r="S4626" s="227"/>
      <c r="T4626" s="227"/>
      <c r="U4626" s="227"/>
      <c r="V4626" s="227"/>
      <c r="W4626" s="227"/>
      <c r="X4626" s="227"/>
      <c r="Y4626" s="227"/>
      <c r="Z4626" s="227"/>
      <c r="AA4626" s="227"/>
      <c r="AB4626" s="227"/>
      <c r="AC4626" s="227"/>
    </row>
    <row r="4627" spans="2:29">
      <c r="B4627" s="66" t="e">
        <f>LEFT(VLOOKUP(K4627,'TCon08 al 2019-02-26'!$A$1:$H$68,6,0),6)</f>
        <v>#N/A</v>
      </c>
      <c r="C4627" s="66" t="e">
        <f t="shared" si="317"/>
        <v>#N/A</v>
      </c>
      <c r="D4627" s="66" t="e">
        <f>VLOOKUP(K4627,'TCon08 al 2019-02-26'!$A$1:$H$68,8,0)</f>
        <v>#N/A</v>
      </c>
      <c r="E4627" s="221">
        <f t="shared" si="318"/>
        <v>1900</v>
      </c>
      <c r="F4627" s="66">
        <f t="shared" si="315"/>
        <v>0</v>
      </c>
      <c r="G4627" s="10" t="str">
        <f t="shared" si="316"/>
        <v>19000</v>
      </c>
      <c r="H4627" s="227"/>
      <c r="I4627" s="227"/>
      <c r="J4627" s="228"/>
      <c r="K4627" s="227"/>
      <c r="L4627" s="227"/>
      <c r="M4627" s="227"/>
      <c r="N4627" s="581"/>
      <c r="O4627" s="227"/>
      <c r="P4627" s="581"/>
      <c r="Q4627" s="227"/>
      <c r="R4627" s="227"/>
      <c r="S4627" s="227"/>
      <c r="T4627" s="227"/>
      <c r="U4627" s="227"/>
      <c r="V4627" s="227"/>
      <c r="W4627" s="227"/>
      <c r="X4627" s="227"/>
      <c r="Y4627" s="227"/>
      <c r="Z4627" s="227"/>
      <c r="AA4627" s="227"/>
      <c r="AB4627" s="227"/>
      <c r="AC4627" s="227"/>
    </row>
    <row r="4628" spans="2:29">
      <c r="B4628" s="66" t="e">
        <f>LEFT(VLOOKUP(K4628,'TCon08 al 2019-02-26'!$A$1:$H$68,6,0),6)</f>
        <v>#N/A</v>
      </c>
      <c r="C4628" s="66" t="e">
        <f t="shared" si="317"/>
        <v>#N/A</v>
      </c>
      <c r="D4628" s="66" t="e">
        <f>VLOOKUP(K4628,'TCon08 al 2019-02-26'!$A$1:$H$68,8,0)</f>
        <v>#N/A</v>
      </c>
      <c r="E4628" s="221">
        <f t="shared" si="318"/>
        <v>1900</v>
      </c>
      <c r="F4628" s="66">
        <f t="shared" si="315"/>
        <v>0</v>
      </c>
      <c r="G4628" s="10" t="str">
        <f t="shared" si="316"/>
        <v>19000</v>
      </c>
      <c r="H4628" s="227"/>
      <c r="I4628" s="227"/>
      <c r="J4628" s="228"/>
      <c r="K4628" s="227"/>
      <c r="L4628" s="227"/>
      <c r="M4628" s="227"/>
      <c r="N4628" s="581"/>
      <c r="O4628" s="227"/>
      <c r="P4628" s="581"/>
      <c r="Q4628" s="227"/>
      <c r="R4628" s="227"/>
      <c r="S4628" s="227"/>
      <c r="T4628" s="227"/>
      <c r="U4628" s="227"/>
      <c r="V4628" s="227"/>
      <c r="W4628" s="227"/>
      <c r="X4628" s="227"/>
      <c r="Y4628" s="227"/>
      <c r="Z4628" s="227"/>
      <c r="AA4628" s="227"/>
      <c r="AB4628" s="227"/>
      <c r="AC4628" s="227"/>
    </row>
    <row r="4629" spans="2:29">
      <c r="B4629" s="66" t="e">
        <f>LEFT(VLOOKUP(K4629,'TCon08 al 2019-02-26'!$A$1:$H$68,6,0),6)</f>
        <v>#N/A</v>
      </c>
      <c r="C4629" s="66" t="e">
        <f t="shared" si="317"/>
        <v>#N/A</v>
      </c>
      <c r="D4629" s="66" t="e">
        <f>VLOOKUP(K4629,'TCon08 al 2019-02-26'!$A$1:$H$68,8,0)</f>
        <v>#N/A</v>
      </c>
      <c r="E4629" s="221">
        <f t="shared" si="318"/>
        <v>1900</v>
      </c>
      <c r="F4629" s="66">
        <f t="shared" si="315"/>
        <v>0</v>
      </c>
      <c r="G4629" s="10" t="str">
        <f t="shared" si="316"/>
        <v>19000</v>
      </c>
      <c r="H4629" s="227"/>
      <c r="I4629" s="227"/>
      <c r="J4629" s="228"/>
      <c r="K4629" s="227"/>
      <c r="L4629" s="227"/>
      <c r="M4629" s="227"/>
      <c r="N4629" s="581"/>
      <c r="O4629" s="227"/>
      <c r="P4629" s="581"/>
      <c r="Q4629" s="227"/>
      <c r="R4629" s="227"/>
      <c r="S4629" s="227"/>
      <c r="T4629" s="227"/>
      <c r="U4629" s="227"/>
      <c r="V4629" s="227"/>
      <c r="W4629" s="227"/>
      <c r="X4629" s="227"/>
      <c r="Y4629" s="227"/>
      <c r="Z4629" s="227"/>
      <c r="AA4629" s="227"/>
      <c r="AB4629" s="227"/>
      <c r="AC4629" s="227"/>
    </row>
    <row r="4630" spans="2:29">
      <c r="B4630" s="66" t="e">
        <f>LEFT(VLOOKUP(K4630,'TCon08 al 2019-02-26'!$A$1:$H$68,6,0),6)</f>
        <v>#N/A</v>
      </c>
      <c r="C4630" s="66" t="e">
        <f t="shared" si="317"/>
        <v>#N/A</v>
      </c>
      <c r="D4630" s="66" t="e">
        <f>VLOOKUP(K4630,'TCon08 al 2019-02-26'!$A$1:$H$68,8,0)</f>
        <v>#N/A</v>
      </c>
      <c r="E4630" s="221">
        <f t="shared" si="318"/>
        <v>1900</v>
      </c>
      <c r="F4630" s="66">
        <f t="shared" si="315"/>
        <v>0</v>
      </c>
      <c r="G4630" s="10" t="str">
        <f t="shared" si="316"/>
        <v>19000</v>
      </c>
      <c r="H4630" s="227"/>
      <c r="I4630" s="227"/>
      <c r="J4630" s="228"/>
      <c r="K4630" s="227"/>
      <c r="L4630" s="227"/>
      <c r="M4630" s="227"/>
      <c r="N4630" s="581"/>
      <c r="O4630" s="227"/>
      <c r="P4630" s="581"/>
      <c r="Q4630" s="227"/>
      <c r="R4630" s="227"/>
      <c r="S4630" s="227"/>
      <c r="T4630" s="227"/>
      <c r="U4630" s="227"/>
      <c r="V4630" s="227"/>
      <c r="W4630" s="227"/>
      <c r="X4630" s="227"/>
      <c r="Y4630" s="227"/>
      <c r="Z4630" s="227"/>
      <c r="AA4630" s="227"/>
      <c r="AB4630" s="227"/>
      <c r="AC4630" s="227"/>
    </row>
    <row r="4631" spans="2:29">
      <c r="B4631" s="66" t="e">
        <f>LEFT(VLOOKUP(K4631,'TCon08 al 2019-02-26'!$A$1:$H$68,6,0),6)</f>
        <v>#N/A</v>
      </c>
      <c r="C4631" s="66" t="e">
        <f t="shared" si="317"/>
        <v>#N/A</v>
      </c>
      <c r="D4631" s="66" t="e">
        <f>VLOOKUP(K4631,'TCon08 al 2019-02-26'!$A$1:$H$68,8,0)</f>
        <v>#N/A</v>
      </c>
      <c r="E4631" s="221">
        <f t="shared" si="318"/>
        <v>1900</v>
      </c>
      <c r="F4631" s="66">
        <f t="shared" si="315"/>
        <v>0</v>
      </c>
      <c r="G4631" s="10" t="str">
        <f t="shared" si="316"/>
        <v>19000</v>
      </c>
      <c r="H4631" s="227"/>
      <c r="I4631" s="227"/>
      <c r="J4631" s="228"/>
      <c r="K4631" s="227"/>
      <c r="L4631" s="227"/>
      <c r="M4631" s="227"/>
      <c r="N4631" s="581"/>
      <c r="O4631" s="227"/>
      <c r="P4631" s="581"/>
      <c r="Q4631" s="227"/>
      <c r="R4631" s="227"/>
      <c r="S4631" s="227"/>
      <c r="T4631" s="227"/>
      <c r="U4631" s="227"/>
      <c r="V4631" s="227"/>
      <c r="W4631" s="227"/>
      <c r="X4631" s="227"/>
      <c r="Y4631" s="227"/>
      <c r="Z4631" s="227"/>
      <c r="AA4631" s="227"/>
      <c r="AB4631" s="227"/>
      <c r="AC4631" s="227"/>
    </row>
    <row r="4632" spans="2:29">
      <c r="B4632" s="66" t="e">
        <f>LEFT(VLOOKUP(K4632,'TCon08 al 2019-02-26'!$A$1:$H$68,6,0),6)</f>
        <v>#N/A</v>
      </c>
      <c r="C4632" s="66" t="e">
        <f t="shared" si="317"/>
        <v>#N/A</v>
      </c>
      <c r="D4632" s="66" t="e">
        <f>VLOOKUP(K4632,'TCon08 al 2019-02-26'!$A$1:$H$68,8,0)</f>
        <v>#N/A</v>
      </c>
      <c r="E4632" s="221">
        <f t="shared" si="318"/>
        <v>1900</v>
      </c>
      <c r="F4632" s="66">
        <f t="shared" si="315"/>
        <v>0</v>
      </c>
      <c r="G4632" s="10" t="str">
        <f t="shared" si="316"/>
        <v>19000</v>
      </c>
      <c r="H4632" s="227"/>
      <c r="I4632" s="227"/>
      <c r="J4632" s="228"/>
      <c r="K4632" s="227"/>
      <c r="L4632" s="227"/>
      <c r="M4632" s="227"/>
      <c r="N4632" s="581"/>
      <c r="O4632" s="227"/>
      <c r="P4632" s="581"/>
      <c r="Q4632" s="227"/>
      <c r="R4632" s="227"/>
      <c r="S4632" s="227"/>
      <c r="T4632" s="227"/>
      <c r="U4632" s="227"/>
      <c r="V4632" s="227"/>
      <c r="W4632" s="227"/>
      <c r="X4632" s="227"/>
      <c r="Y4632" s="227"/>
      <c r="Z4632" s="227"/>
      <c r="AA4632" s="227"/>
      <c r="AB4632" s="227"/>
      <c r="AC4632" s="227"/>
    </row>
    <row r="4633" spans="2:29">
      <c r="B4633" s="66" t="e">
        <f>LEFT(VLOOKUP(K4633,'TCon08 al 2019-02-26'!$A$1:$H$68,6,0),6)</f>
        <v>#N/A</v>
      </c>
      <c r="C4633" s="66" t="e">
        <f t="shared" si="317"/>
        <v>#N/A</v>
      </c>
      <c r="D4633" s="66" t="e">
        <f>VLOOKUP(K4633,'TCon08 al 2019-02-26'!$A$1:$H$68,8,0)</f>
        <v>#N/A</v>
      </c>
      <c r="E4633" s="221">
        <f t="shared" si="318"/>
        <v>1900</v>
      </c>
      <c r="F4633" s="66">
        <f t="shared" si="315"/>
        <v>0</v>
      </c>
      <c r="G4633" s="10" t="str">
        <f t="shared" si="316"/>
        <v>19000</v>
      </c>
      <c r="H4633" s="227"/>
      <c r="I4633" s="227"/>
      <c r="J4633" s="228"/>
      <c r="K4633" s="227"/>
      <c r="L4633" s="227"/>
      <c r="M4633" s="227"/>
      <c r="N4633" s="581"/>
      <c r="O4633" s="227"/>
      <c r="P4633" s="581"/>
      <c r="Q4633" s="227"/>
      <c r="R4633" s="227"/>
      <c r="S4633" s="227"/>
      <c r="T4633" s="227"/>
      <c r="U4633" s="227"/>
      <c r="V4633" s="227"/>
      <c r="W4633" s="227"/>
      <c r="X4633" s="227"/>
      <c r="Y4633" s="227"/>
      <c r="Z4633" s="227"/>
      <c r="AA4633" s="227"/>
      <c r="AB4633" s="227"/>
      <c r="AC4633" s="227"/>
    </row>
    <row r="4634" spans="2:29">
      <c r="B4634" s="66" t="e">
        <f>LEFT(VLOOKUP(K4634,'TCon08 al 2019-02-26'!$A$1:$H$68,6,0),6)</f>
        <v>#N/A</v>
      </c>
      <c r="C4634" s="66" t="e">
        <f t="shared" si="317"/>
        <v>#N/A</v>
      </c>
      <c r="D4634" s="66" t="e">
        <f>VLOOKUP(K4634,'TCon08 al 2019-02-26'!$A$1:$H$68,8,0)</f>
        <v>#N/A</v>
      </c>
      <c r="E4634" s="221">
        <f t="shared" si="318"/>
        <v>1900</v>
      </c>
      <c r="F4634" s="66">
        <f t="shared" si="315"/>
        <v>0</v>
      </c>
      <c r="G4634" s="10" t="str">
        <f t="shared" si="316"/>
        <v>19000</v>
      </c>
      <c r="H4634" s="227"/>
      <c r="I4634" s="227"/>
      <c r="J4634" s="228"/>
      <c r="K4634" s="227"/>
      <c r="L4634" s="227"/>
      <c r="M4634" s="227"/>
      <c r="N4634" s="581"/>
      <c r="O4634" s="227"/>
      <c r="P4634" s="581"/>
      <c r="Q4634" s="227"/>
      <c r="R4634" s="227"/>
      <c r="S4634" s="227"/>
      <c r="T4634" s="227"/>
      <c r="U4634" s="227"/>
      <c r="V4634" s="227"/>
      <c r="W4634" s="227"/>
      <c r="X4634" s="227"/>
      <c r="Y4634" s="227"/>
      <c r="Z4634" s="227"/>
      <c r="AA4634" s="227"/>
      <c r="AB4634" s="227"/>
      <c r="AC4634" s="227"/>
    </row>
    <row r="4635" spans="2:29">
      <c r="B4635" s="66" t="e">
        <f>LEFT(VLOOKUP(K4635,'TCon08 al 2019-02-26'!$A$1:$H$68,6,0),6)</f>
        <v>#N/A</v>
      </c>
      <c r="C4635" s="66" t="e">
        <f t="shared" si="317"/>
        <v>#N/A</v>
      </c>
      <c r="D4635" s="66" t="e">
        <f>VLOOKUP(K4635,'TCon08 al 2019-02-26'!$A$1:$H$68,8,0)</f>
        <v>#N/A</v>
      </c>
      <c r="E4635" s="221">
        <f t="shared" si="318"/>
        <v>1900</v>
      </c>
      <c r="F4635" s="66">
        <f t="shared" si="315"/>
        <v>0</v>
      </c>
      <c r="G4635" s="10" t="str">
        <f t="shared" si="316"/>
        <v>19000</v>
      </c>
      <c r="H4635" s="227"/>
      <c r="I4635" s="227"/>
      <c r="J4635" s="228"/>
      <c r="K4635" s="227"/>
      <c r="L4635" s="227"/>
      <c r="M4635" s="227"/>
      <c r="N4635" s="581"/>
      <c r="O4635" s="227"/>
      <c r="P4635" s="581"/>
      <c r="Q4635" s="227"/>
      <c r="R4635" s="227"/>
      <c r="S4635" s="227"/>
      <c r="T4635" s="227"/>
      <c r="U4635" s="227"/>
      <c r="V4635" s="227"/>
      <c r="W4635" s="227"/>
      <c r="X4635" s="227"/>
      <c r="Y4635" s="227"/>
      <c r="Z4635" s="227"/>
      <c r="AA4635" s="227"/>
      <c r="AB4635" s="227"/>
      <c r="AC4635" s="227"/>
    </row>
    <row r="4636" spans="2:29">
      <c r="B4636" s="66" t="e">
        <f>LEFT(VLOOKUP(K4636,'TCon08 al 2019-02-26'!$A$1:$H$68,6,0),6)</f>
        <v>#N/A</v>
      </c>
      <c r="C4636" s="66" t="e">
        <f t="shared" si="317"/>
        <v>#N/A</v>
      </c>
      <c r="D4636" s="66" t="e">
        <f>VLOOKUP(K4636,'TCon08 al 2019-02-26'!$A$1:$H$68,8,0)</f>
        <v>#N/A</v>
      </c>
      <c r="E4636" s="221">
        <f t="shared" si="318"/>
        <v>1900</v>
      </c>
      <c r="F4636" s="66">
        <f t="shared" si="315"/>
        <v>0</v>
      </c>
      <c r="G4636" s="10" t="str">
        <f t="shared" si="316"/>
        <v>19000</v>
      </c>
      <c r="H4636" s="227"/>
      <c r="I4636" s="227"/>
      <c r="J4636" s="228"/>
      <c r="K4636" s="227"/>
      <c r="L4636" s="227"/>
      <c r="M4636" s="227"/>
      <c r="N4636" s="581"/>
      <c r="O4636" s="227"/>
      <c r="P4636" s="581"/>
      <c r="Q4636" s="227"/>
      <c r="R4636" s="227"/>
      <c r="S4636" s="227"/>
      <c r="T4636" s="227"/>
      <c r="U4636" s="227"/>
      <c r="V4636" s="227"/>
      <c r="W4636" s="227"/>
      <c r="X4636" s="227"/>
      <c r="Y4636" s="227"/>
      <c r="Z4636" s="227"/>
      <c r="AA4636" s="227"/>
      <c r="AB4636" s="227"/>
      <c r="AC4636" s="227"/>
    </row>
    <row r="4637" spans="2:29">
      <c r="B4637" s="66" t="e">
        <f>LEFT(VLOOKUP(K4637,'TCon08 al 2019-02-26'!$A$1:$H$68,6,0),6)</f>
        <v>#N/A</v>
      </c>
      <c r="C4637" s="66" t="e">
        <f t="shared" si="317"/>
        <v>#N/A</v>
      </c>
      <c r="D4637" s="66" t="e">
        <f>VLOOKUP(K4637,'TCon08 al 2019-02-26'!$A$1:$H$68,8,0)</f>
        <v>#N/A</v>
      </c>
      <c r="E4637" s="221">
        <f t="shared" si="318"/>
        <v>1900</v>
      </c>
      <c r="F4637" s="66">
        <f t="shared" si="315"/>
        <v>0</v>
      </c>
      <c r="G4637" s="10" t="str">
        <f t="shared" si="316"/>
        <v>19000</v>
      </c>
      <c r="H4637" s="227"/>
      <c r="I4637" s="227"/>
      <c r="J4637" s="228"/>
      <c r="K4637" s="227"/>
      <c r="L4637" s="227"/>
      <c r="M4637" s="227"/>
      <c r="N4637" s="581"/>
      <c r="O4637" s="227"/>
      <c r="P4637" s="581"/>
      <c r="Q4637" s="227"/>
      <c r="R4637" s="227"/>
      <c r="S4637" s="227"/>
      <c r="T4637" s="227"/>
      <c r="U4637" s="227"/>
      <c r="V4637" s="227"/>
      <c r="W4637" s="227"/>
      <c r="X4637" s="227"/>
      <c r="Y4637" s="227"/>
      <c r="Z4637" s="227"/>
      <c r="AA4637" s="227"/>
      <c r="AB4637" s="227"/>
      <c r="AC4637" s="227"/>
    </row>
    <row r="4638" spans="2:29">
      <c r="B4638" s="66" t="e">
        <f>LEFT(VLOOKUP(K4638,'TCon08 al 2019-02-26'!$A$1:$H$68,6,0),6)</f>
        <v>#N/A</v>
      </c>
      <c r="C4638" s="66" t="e">
        <f t="shared" si="317"/>
        <v>#N/A</v>
      </c>
      <c r="D4638" s="66" t="e">
        <f>VLOOKUP(K4638,'TCon08 al 2019-02-26'!$A$1:$H$68,8,0)</f>
        <v>#N/A</v>
      </c>
      <c r="E4638" s="221">
        <f t="shared" si="318"/>
        <v>1900</v>
      </c>
      <c r="F4638" s="66">
        <f t="shared" si="315"/>
        <v>0</v>
      </c>
      <c r="G4638" s="10" t="str">
        <f t="shared" si="316"/>
        <v>19000</v>
      </c>
      <c r="H4638" s="227"/>
      <c r="I4638" s="227"/>
      <c r="J4638" s="228"/>
      <c r="K4638" s="227"/>
      <c r="L4638" s="227"/>
      <c r="M4638" s="227"/>
      <c r="N4638" s="581"/>
      <c r="O4638" s="227"/>
      <c r="P4638" s="581"/>
      <c r="Q4638" s="227"/>
      <c r="R4638" s="227"/>
      <c r="S4638" s="227"/>
      <c r="T4638" s="227"/>
      <c r="U4638" s="227"/>
      <c r="V4638" s="227"/>
      <c r="W4638" s="227"/>
      <c r="X4638" s="227"/>
      <c r="Y4638" s="227"/>
      <c r="Z4638" s="227"/>
      <c r="AA4638" s="227"/>
      <c r="AB4638" s="227"/>
      <c r="AC4638" s="227"/>
    </row>
    <row r="4639" spans="2:29">
      <c r="B4639" s="66" t="e">
        <f>LEFT(VLOOKUP(K4639,'TCon08 al 2019-02-26'!$A$1:$H$68,6,0),6)</f>
        <v>#N/A</v>
      </c>
      <c r="C4639" s="66" t="e">
        <f t="shared" si="317"/>
        <v>#N/A</v>
      </c>
      <c r="D4639" s="66" t="e">
        <f>VLOOKUP(K4639,'TCon08 al 2019-02-26'!$A$1:$H$68,8,0)</f>
        <v>#N/A</v>
      </c>
      <c r="E4639" s="221">
        <f t="shared" si="318"/>
        <v>1900</v>
      </c>
      <c r="F4639" s="66">
        <f t="shared" si="315"/>
        <v>0</v>
      </c>
      <c r="G4639" s="10" t="str">
        <f t="shared" si="316"/>
        <v>19000</v>
      </c>
      <c r="H4639" s="227"/>
      <c r="I4639" s="227"/>
      <c r="J4639" s="228"/>
      <c r="K4639" s="227"/>
      <c r="L4639" s="227"/>
      <c r="M4639" s="227"/>
      <c r="N4639" s="581"/>
      <c r="O4639" s="227"/>
      <c r="P4639" s="581"/>
      <c r="Q4639" s="227"/>
      <c r="R4639" s="227"/>
      <c r="S4639" s="227"/>
      <c r="T4639" s="227"/>
      <c r="U4639" s="227"/>
      <c r="V4639" s="227"/>
      <c r="W4639" s="227"/>
      <c r="X4639" s="227"/>
      <c r="Y4639" s="227"/>
      <c r="Z4639" s="227"/>
      <c r="AA4639" s="227"/>
      <c r="AB4639" s="227"/>
      <c r="AC4639" s="227"/>
    </row>
    <row r="4640" spans="2:29">
      <c r="B4640" s="66" t="e">
        <f>LEFT(VLOOKUP(K4640,'TCon08 al 2019-02-26'!$A$1:$H$68,6,0),6)</f>
        <v>#N/A</v>
      </c>
      <c r="C4640" s="66" t="e">
        <f t="shared" si="317"/>
        <v>#N/A</v>
      </c>
      <c r="D4640" s="66" t="e">
        <f>VLOOKUP(K4640,'TCon08 al 2019-02-26'!$A$1:$H$68,8,0)</f>
        <v>#N/A</v>
      </c>
      <c r="E4640" s="221">
        <f t="shared" si="318"/>
        <v>1900</v>
      </c>
      <c r="F4640" s="66">
        <f t="shared" si="315"/>
        <v>0</v>
      </c>
      <c r="G4640" s="10" t="str">
        <f t="shared" si="316"/>
        <v>19000</v>
      </c>
      <c r="H4640" s="227"/>
      <c r="I4640" s="227"/>
      <c r="J4640" s="228"/>
      <c r="K4640" s="227"/>
      <c r="L4640" s="227"/>
      <c r="M4640" s="227"/>
      <c r="N4640" s="581"/>
      <c r="O4640" s="227"/>
      <c r="P4640" s="581"/>
      <c r="Q4640" s="227"/>
      <c r="R4640" s="227"/>
      <c r="S4640" s="227"/>
      <c r="T4640" s="227"/>
      <c r="U4640" s="227"/>
      <c r="V4640" s="227"/>
      <c r="W4640" s="227"/>
      <c r="X4640" s="227"/>
      <c r="Y4640" s="227"/>
      <c r="Z4640" s="227"/>
      <c r="AA4640" s="227"/>
      <c r="AB4640" s="227"/>
      <c r="AC4640" s="227"/>
    </row>
    <row r="4641" spans="2:29">
      <c r="B4641" s="66" t="e">
        <f>LEFT(VLOOKUP(K4641,'TCon08 al 2019-02-26'!$A$1:$H$68,6,0),6)</f>
        <v>#N/A</v>
      </c>
      <c r="C4641" s="66" t="e">
        <f t="shared" si="317"/>
        <v>#N/A</v>
      </c>
      <c r="D4641" s="66" t="e">
        <f>VLOOKUP(K4641,'TCon08 al 2019-02-26'!$A$1:$H$68,8,0)</f>
        <v>#N/A</v>
      </c>
      <c r="E4641" s="221">
        <f t="shared" si="318"/>
        <v>1900</v>
      </c>
      <c r="F4641" s="66">
        <f t="shared" si="315"/>
        <v>0</v>
      </c>
      <c r="G4641" s="10" t="str">
        <f t="shared" si="316"/>
        <v>19000</v>
      </c>
      <c r="H4641" s="227"/>
      <c r="I4641" s="227"/>
      <c r="J4641" s="228"/>
      <c r="K4641" s="227"/>
      <c r="L4641" s="227"/>
      <c r="M4641" s="227"/>
      <c r="N4641" s="581"/>
      <c r="O4641" s="227"/>
      <c r="P4641" s="581"/>
      <c r="Q4641" s="227"/>
      <c r="R4641" s="227"/>
      <c r="S4641" s="227"/>
      <c r="T4641" s="227"/>
      <c r="U4641" s="227"/>
      <c r="V4641" s="227"/>
      <c r="W4641" s="227"/>
      <c r="X4641" s="227"/>
      <c r="Y4641" s="227"/>
      <c r="Z4641" s="227"/>
      <c r="AA4641" s="227"/>
      <c r="AB4641" s="227"/>
      <c r="AC4641" s="227"/>
    </row>
    <row r="4642" spans="2:29">
      <c r="B4642" s="66" t="e">
        <f>LEFT(VLOOKUP(K4642,'TCon08 al 2019-02-26'!$A$1:$H$68,6,0),6)</f>
        <v>#N/A</v>
      </c>
      <c r="C4642" s="66" t="e">
        <f t="shared" si="317"/>
        <v>#N/A</v>
      </c>
      <c r="D4642" s="66" t="e">
        <f>VLOOKUP(K4642,'TCon08 al 2019-02-26'!$A$1:$H$68,8,0)</f>
        <v>#N/A</v>
      </c>
      <c r="E4642" s="221">
        <f t="shared" si="318"/>
        <v>1900</v>
      </c>
      <c r="F4642" s="66">
        <f t="shared" si="315"/>
        <v>0</v>
      </c>
      <c r="G4642" s="10" t="str">
        <f t="shared" si="316"/>
        <v>19000</v>
      </c>
      <c r="H4642" s="227"/>
      <c r="I4642" s="227"/>
      <c r="J4642" s="228"/>
      <c r="K4642" s="227"/>
      <c r="L4642" s="227"/>
      <c r="M4642" s="227"/>
      <c r="N4642" s="581"/>
      <c r="O4642" s="227"/>
      <c r="P4642" s="581"/>
      <c r="Q4642" s="227"/>
      <c r="R4642" s="227"/>
      <c r="S4642" s="227"/>
      <c r="T4642" s="227"/>
      <c r="U4642" s="227"/>
      <c r="V4642" s="227"/>
      <c r="W4642" s="227"/>
      <c r="X4642" s="227"/>
      <c r="Y4642" s="227"/>
      <c r="Z4642" s="227"/>
      <c r="AA4642" s="227"/>
      <c r="AB4642" s="227"/>
      <c r="AC4642" s="227"/>
    </row>
    <row r="4643" spans="2:29">
      <c r="B4643" s="66" t="e">
        <f>LEFT(VLOOKUP(K4643,'TCon08 al 2019-02-26'!$A$1:$H$68,6,0),6)</f>
        <v>#N/A</v>
      </c>
      <c r="C4643" s="66" t="e">
        <f t="shared" si="317"/>
        <v>#N/A</v>
      </c>
      <c r="D4643" s="66" t="e">
        <f>VLOOKUP(K4643,'TCon08 al 2019-02-26'!$A$1:$H$68,8,0)</f>
        <v>#N/A</v>
      </c>
      <c r="E4643" s="221">
        <f t="shared" si="318"/>
        <v>1900</v>
      </c>
      <c r="F4643" s="66">
        <f t="shared" si="315"/>
        <v>0</v>
      </c>
      <c r="G4643" s="10" t="str">
        <f t="shared" si="316"/>
        <v>19000</v>
      </c>
      <c r="H4643" s="227"/>
      <c r="I4643" s="227"/>
      <c r="J4643" s="228"/>
      <c r="K4643" s="227"/>
      <c r="L4643" s="227"/>
      <c r="M4643" s="227"/>
      <c r="N4643" s="581"/>
      <c r="O4643" s="227"/>
      <c r="P4643" s="581"/>
      <c r="Q4643" s="227"/>
      <c r="R4643" s="227"/>
      <c r="S4643" s="227"/>
      <c r="T4643" s="227"/>
      <c r="U4643" s="227"/>
      <c r="V4643" s="227"/>
      <c r="W4643" s="227"/>
      <c r="X4643" s="227"/>
      <c r="Y4643" s="227"/>
      <c r="Z4643" s="227"/>
      <c r="AA4643" s="227"/>
      <c r="AB4643" s="227"/>
      <c r="AC4643" s="227"/>
    </row>
    <row r="4644" spans="2:29">
      <c r="B4644" s="66" t="e">
        <f>LEFT(VLOOKUP(K4644,'TCon08 al 2019-02-26'!$A$1:$H$68,6,0),6)</f>
        <v>#N/A</v>
      </c>
      <c r="C4644" s="66" t="e">
        <f t="shared" si="317"/>
        <v>#N/A</v>
      </c>
      <c r="D4644" s="66" t="e">
        <f>VLOOKUP(K4644,'TCon08 al 2019-02-26'!$A$1:$H$68,8,0)</f>
        <v>#N/A</v>
      </c>
      <c r="E4644" s="221">
        <f t="shared" si="318"/>
        <v>1900</v>
      </c>
      <c r="F4644" s="66">
        <f t="shared" si="315"/>
        <v>0</v>
      </c>
      <c r="G4644" s="10" t="str">
        <f t="shared" si="316"/>
        <v>19000</v>
      </c>
      <c r="H4644" s="227"/>
      <c r="I4644" s="227"/>
      <c r="J4644" s="228"/>
      <c r="K4644" s="227"/>
      <c r="L4644" s="227"/>
      <c r="M4644" s="227"/>
      <c r="N4644" s="581"/>
      <c r="O4644" s="227"/>
      <c r="P4644" s="581"/>
      <c r="Q4644" s="227"/>
      <c r="R4644" s="227"/>
      <c r="S4644" s="227"/>
      <c r="T4644" s="227"/>
      <c r="U4644" s="227"/>
      <c r="V4644" s="227"/>
      <c r="W4644" s="227"/>
      <c r="X4644" s="227"/>
      <c r="Y4644" s="227"/>
      <c r="Z4644" s="227"/>
      <c r="AA4644" s="227"/>
      <c r="AB4644" s="227"/>
      <c r="AC4644" s="227"/>
    </row>
    <row r="4645" spans="2:29">
      <c r="B4645" s="66" t="e">
        <f>LEFT(VLOOKUP(K4645,'TCon08 al 2019-02-26'!$A$1:$H$68,6,0),6)</f>
        <v>#N/A</v>
      </c>
      <c r="C4645" s="66" t="e">
        <f t="shared" si="317"/>
        <v>#N/A</v>
      </c>
      <c r="D4645" s="66" t="e">
        <f>VLOOKUP(K4645,'TCon08 al 2019-02-26'!$A$1:$H$68,8,0)</f>
        <v>#N/A</v>
      </c>
      <c r="E4645" s="221">
        <f t="shared" si="318"/>
        <v>1900</v>
      </c>
      <c r="F4645" s="66">
        <f t="shared" si="315"/>
        <v>0</v>
      </c>
      <c r="G4645" s="10" t="str">
        <f t="shared" si="316"/>
        <v>19000</v>
      </c>
      <c r="H4645" s="227"/>
      <c r="I4645" s="227"/>
      <c r="J4645" s="228"/>
      <c r="K4645" s="227"/>
      <c r="L4645" s="227"/>
      <c r="M4645" s="227"/>
      <c r="N4645" s="581"/>
      <c r="O4645" s="227"/>
      <c r="P4645" s="581"/>
      <c r="Q4645" s="227"/>
      <c r="R4645" s="227"/>
      <c r="S4645" s="227"/>
      <c r="T4645" s="227"/>
      <c r="U4645" s="227"/>
      <c r="V4645" s="227"/>
      <c r="W4645" s="227"/>
      <c r="X4645" s="227"/>
      <c r="Y4645" s="227"/>
      <c r="Z4645" s="227"/>
      <c r="AA4645" s="227"/>
      <c r="AB4645" s="227"/>
      <c r="AC4645" s="227"/>
    </row>
    <row r="4646" spans="2:29">
      <c r="B4646" s="66" t="e">
        <f>LEFT(VLOOKUP(K4646,'TCon08 al 2019-02-26'!$A$1:$H$68,6,0),6)</f>
        <v>#N/A</v>
      </c>
      <c r="C4646" s="66" t="e">
        <f t="shared" si="317"/>
        <v>#N/A</v>
      </c>
      <c r="D4646" s="66" t="e">
        <f>VLOOKUP(K4646,'TCon08 al 2019-02-26'!$A$1:$H$68,8,0)</f>
        <v>#N/A</v>
      </c>
      <c r="E4646" s="221">
        <f t="shared" si="318"/>
        <v>1900</v>
      </c>
      <c r="F4646" s="66">
        <f t="shared" si="315"/>
        <v>0</v>
      </c>
      <c r="G4646" s="10" t="str">
        <f t="shared" si="316"/>
        <v>19000</v>
      </c>
      <c r="H4646" s="227"/>
      <c r="I4646" s="227"/>
      <c r="J4646" s="228"/>
      <c r="K4646" s="227"/>
      <c r="L4646" s="227"/>
      <c r="M4646" s="227"/>
      <c r="N4646" s="581"/>
      <c r="O4646" s="227"/>
      <c r="P4646" s="581"/>
      <c r="Q4646" s="227"/>
      <c r="R4646" s="227"/>
      <c r="S4646" s="227"/>
      <c r="T4646" s="227"/>
      <c r="U4646" s="227"/>
      <c r="V4646" s="227"/>
      <c r="W4646" s="227"/>
      <c r="X4646" s="227"/>
      <c r="Y4646" s="227"/>
      <c r="Z4646" s="227"/>
      <c r="AA4646" s="227"/>
      <c r="AB4646" s="227"/>
      <c r="AC4646" s="227"/>
    </row>
    <row r="4647" spans="2:29">
      <c r="B4647" s="66" t="e">
        <f>LEFT(VLOOKUP(K4647,'TCon08 al 2019-02-26'!$A$1:$H$68,6,0),6)</f>
        <v>#N/A</v>
      </c>
      <c r="C4647" s="66" t="e">
        <f t="shared" si="317"/>
        <v>#N/A</v>
      </c>
      <c r="D4647" s="66" t="e">
        <f>VLOOKUP(K4647,'TCon08 al 2019-02-26'!$A$1:$H$68,8,0)</f>
        <v>#N/A</v>
      </c>
      <c r="E4647" s="221">
        <f t="shared" si="318"/>
        <v>1900</v>
      </c>
      <c r="F4647" s="66">
        <f t="shared" si="315"/>
        <v>0</v>
      </c>
      <c r="G4647" s="10" t="str">
        <f t="shared" si="316"/>
        <v>19000</v>
      </c>
      <c r="H4647" s="227"/>
      <c r="I4647" s="227"/>
      <c r="J4647" s="228"/>
      <c r="K4647" s="227"/>
      <c r="L4647" s="227"/>
      <c r="M4647" s="227"/>
      <c r="N4647" s="581"/>
      <c r="O4647" s="227"/>
      <c r="P4647" s="581"/>
      <c r="Q4647" s="227"/>
      <c r="R4647" s="227"/>
      <c r="S4647" s="227"/>
      <c r="T4647" s="227"/>
      <c r="U4647" s="227"/>
      <c r="V4647" s="227"/>
      <c r="W4647" s="227"/>
      <c r="X4647" s="227"/>
      <c r="Y4647" s="227"/>
      <c r="Z4647" s="227"/>
      <c r="AA4647" s="227"/>
      <c r="AB4647" s="227"/>
      <c r="AC4647" s="227"/>
    </row>
    <row r="4648" spans="2:29">
      <c r="B4648" s="66" t="e">
        <f>LEFT(VLOOKUP(K4648,'TCon08 al 2019-02-26'!$A$1:$H$68,6,0),6)</f>
        <v>#N/A</v>
      </c>
      <c r="C4648" s="66" t="e">
        <f t="shared" si="317"/>
        <v>#N/A</v>
      </c>
      <c r="D4648" s="66" t="e">
        <f>VLOOKUP(K4648,'TCon08 al 2019-02-26'!$A$1:$H$68,8,0)</f>
        <v>#N/A</v>
      </c>
      <c r="E4648" s="221">
        <f t="shared" si="318"/>
        <v>1900</v>
      </c>
      <c r="F4648" s="66">
        <f t="shared" si="315"/>
        <v>0</v>
      </c>
      <c r="G4648" s="10" t="str">
        <f t="shared" si="316"/>
        <v>19000</v>
      </c>
      <c r="H4648" s="227"/>
      <c r="I4648" s="227"/>
      <c r="J4648" s="228"/>
      <c r="K4648" s="227"/>
      <c r="L4648" s="227"/>
      <c r="M4648" s="227"/>
      <c r="N4648" s="581"/>
      <c r="O4648" s="227"/>
      <c r="P4648" s="581"/>
      <c r="Q4648" s="227"/>
      <c r="R4648" s="227"/>
      <c r="S4648" s="227"/>
      <c r="T4648" s="227"/>
      <c r="U4648" s="227"/>
      <c r="V4648" s="227"/>
      <c r="W4648" s="227"/>
      <c r="X4648" s="227"/>
      <c r="Y4648" s="227"/>
      <c r="Z4648" s="227"/>
      <c r="AA4648" s="227"/>
      <c r="AB4648" s="227"/>
      <c r="AC4648" s="227"/>
    </row>
    <row r="4649" spans="2:29">
      <c r="B4649" s="66" t="e">
        <f>LEFT(VLOOKUP(K4649,'TCon08 al 2019-02-26'!$A$1:$H$68,6,0),6)</f>
        <v>#N/A</v>
      </c>
      <c r="C4649" s="66" t="e">
        <f t="shared" si="317"/>
        <v>#N/A</v>
      </c>
      <c r="D4649" s="66" t="e">
        <f>VLOOKUP(K4649,'TCon08 al 2019-02-26'!$A$1:$H$68,8,0)</f>
        <v>#N/A</v>
      </c>
      <c r="E4649" s="221">
        <f t="shared" si="318"/>
        <v>1900</v>
      </c>
      <c r="F4649" s="66">
        <f t="shared" si="315"/>
        <v>0</v>
      </c>
      <c r="G4649" s="10" t="str">
        <f t="shared" si="316"/>
        <v>19000</v>
      </c>
      <c r="H4649" s="227"/>
      <c r="I4649" s="227"/>
      <c r="J4649" s="228"/>
      <c r="K4649" s="227"/>
      <c r="L4649" s="227"/>
      <c r="M4649" s="227"/>
      <c r="N4649" s="581"/>
      <c r="O4649" s="227"/>
      <c r="P4649" s="581"/>
      <c r="Q4649" s="227"/>
      <c r="R4649" s="227"/>
      <c r="S4649" s="227"/>
      <c r="T4649" s="227"/>
      <c r="U4649" s="227"/>
      <c r="V4649" s="227"/>
      <c r="W4649" s="227"/>
      <c r="X4649" s="227"/>
      <c r="Y4649" s="227"/>
      <c r="Z4649" s="227"/>
      <c r="AA4649" s="227"/>
      <c r="AB4649" s="227"/>
      <c r="AC4649" s="227"/>
    </row>
    <row r="4650" spans="2:29">
      <c r="B4650" s="66" t="e">
        <f>LEFT(VLOOKUP(K4650,'TCon08 al 2019-02-26'!$A$1:$H$68,6,0),6)</f>
        <v>#N/A</v>
      </c>
      <c r="C4650" s="66" t="e">
        <f t="shared" si="317"/>
        <v>#N/A</v>
      </c>
      <c r="D4650" s="66" t="e">
        <f>VLOOKUP(K4650,'TCon08 al 2019-02-26'!$A$1:$H$68,8,0)</f>
        <v>#N/A</v>
      </c>
      <c r="E4650" s="221">
        <f t="shared" si="318"/>
        <v>1900</v>
      </c>
      <c r="F4650" s="66">
        <f t="shared" si="315"/>
        <v>0</v>
      </c>
      <c r="G4650" s="10" t="str">
        <f t="shared" si="316"/>
        <v>19000</v>
      </c>
      <c r="H4650" s="227"/>
      <c r="I4650" s="227"/>
      <c r="J4650" s="228"/>
      <c r="K4650" s="227"/>
      <c r="L4650" s="227"/>
      <c r="M4650" s="227"/>
      <c r="N4650" s="581"/>
      <c r="O4650" s="227"/>
      <c r="P4650" s="581"/>
      <c r="Q4650" s="227"/>
      <c r="R4650" s="227"/>
      <c r="S4650" s="227"/>
      <c r="T4650" s="227"/>
      <c r="U4650" s="227"/>
      <c r="V4650" s="227"/>
      <c r="W4650" s="227"/>
      <c r="X4650" s="227"/>
      <c r="Y4650" s="227"/>
      <c r="Z4650" s="227"/>
      <c r="AA4650" s="227"/>
      <c r="AB4650" s="227"/>
      <c r="AC4650" s="227"/>
    </row>
    <row r="4651" spans="2:29">
      <c r="B4651" s="66" t="e">
        <f>LEFT(VLOOKUP(K4651,'TCon08 al 2019-02-26'!$A$1:$H$68,6,0),6)</f>
        <v>#N/A</v>
      </c>
      <c r="C4651" s="66" t="e">
        <f t="shared" si="317"/>
        <v>#N/A</v>
      </c>
      <c r="D4651" s="66" t="e">
        <f>VLOOKUP(K4651,'TCon08 al 2019-02-26'!$A$1:$H$68,8,0)</f>
        <v>#N/A</v>
      </c>
      <c r="E4651" s="221">
        <f t="shared" si="318"/>
        <v>1900</v>
      </c>
      <c r="F4651" s="66">
        <f t="shared" si="315"/>
        <v>0</v>
      </c>
      <c r="G4651" s="10" t="str">
        <f t="shared" si="316"/>
        <v>19000</v>
      </c>
      <c r="H4651" s="227"/>
      <c r="I4651" s="227"/>
      <c r="J4651" s="228"/>
      <c r="K4651" s="227"/>
      <c r="L4651" s="227"/>
      <c r="M4651" s="227"/>
      <c r="N4651" s="581"/>
      <c r="O4651" s="227"/>
      <c r="P4651" s="581"/>
      <c r="Q4651" s="227"/>
      <c r="R4651" s="227"/>
      <c r="S4651" s="227"/>
      <c r="T4651" s="227"/>
      <c r="U4651" s="227"/>
      <c r="V4651" s="227"/>
      <c r="W4651" s="227"/>
      <c r="X4651" s="227"/>
      <c r="Y4651" s="227"/>
      <c r="Z4651" s="227"/>
      <c r="AA4651" s="227"/>
      <c r="AB4651" s="227"/>
      <c r="AC4651" s="227"/>
    </row>
    <row r="4652" spans="2:29">
      <c r="B4652" s="66" t="e">
        <f>LEFT(VLOOKUP(K4652,'TCon08 al 2019-02-26'!$A$1:$H$68,6,0),6)</f>
        <v>#N/A</v>
      </c>
      <c r="C4652" s="66" t="e">
        <f t="shared" si="317"/>
        <v>#N/A</v>
      </c>
      <c r="D4652" s="66" t="e">
        <f>VLOOKUP(K4652,'TCon08 al 2019-02-26'!$A$1:$H$68,8,0)</f>
        <v>#N/A</v>
      </c>
      <c r="E4652" s="221">
        <f t="shared" si="318"/>
        <v>1900</v>
      </c>
      <c r="F4652" s="66">
        <f t="shared" si="315"/>
        <v>0</v>
      </c>
      <c r="G4652" s="10" t="str">
        <f t="shared" si="316"/>
        <v>19000</v>
      </c>
      <c r="H4652" s="227"/>
      <c r="I4652" s="227"/>
      <c r="J4652" s="228"/>
      <c r="K4652" s="227"/>
      <c r="L4652" s="227"/>
      <c r="M4652" s="227"/>
      <c r="N4652" s="581"/>
      <c r="O4652" s="227"/>
      <c r="P4652" s="581"/>
      <c r="Q4652" s="227"/>
      <c r="R4652" s="227"/>
      <c r="S4652" s="227"/>
      <c r="T4652" s="227"/>
      <c r="U4652" s="227"/>
      <c r="V4652" s="227"/>
      <c r="W4652" s="227"/>
      <c r="X4652" s="227"/>
      <c r="Y4652" s="227"/>
      <c r="Z4652" s="227"/>
      <c r="AA4652" s="227"/>
      <c r="AB4652" s="227"/>
      <c r="AC4652" s="227"/>
    </row>
    <row r="4653" spans="2:29">
      <c r="B4653" s="66" t="e">
        <f>LEFT(VLOOKUP(K4653,'TCon08 al 2019-02-26'!$A$1:$H$68,6,0),6)</f>
        <v>#N/A</v>
      </c>
      <c r="C4653" s="66" t="e">
        <f t="shared" si="317"/>
        <v>#N/A</v>
      </c>
      <c r="D4653" s="66" t="e">
        <f>VLOOKUP(K4653,'TCon08 al 2019-02-26'!$A$1:$H$68,8,0)</f>
        <v>#N/A</v>
      </c>
      <c r="E4653" s="221">
        <f t="shared" si="318"/>
        <v>1900</v>
      </c>
      <c r="F4653" s="66">
        <f t="shared" si="315"/>
        <v>0</v>
      </c>
      <c r="G4653" s="10" t="str">
        <f t="shared" si="316"/>
        <v>19000</v>
      </c>
      <c r="H4653" s="227"/>
      <c r="I4653" s="227"/>
      <c r="J4653" s="228"/>
      <c r="K4653" s="227"/>
      <c r="L4653" s="227"/>
      <c r="M4653" s="227"/>
      <c r="N4653" s="581"/>
      <c r="O4653" s="227"/>
      <c r="P4653" s="581"/>
      <c r="Q4653" s="227"/>
      <c r="R4653" s="227"/>
      <c r="S4653" s="227"/>
      <c r="T4653" s="227"/>
      <c r="U4653" s="227"/>
      <c r="V4653" s="227"/>
      <c r="W4653" s="227"/>
      <c r="X4653" s="227"/>
      <c r="Y4653" s="227"/>
      <c r="Z4653" s="227"/>
      <c r="AA4653" s="227"/>
      <c r="AB4653" s="227"/>
      <c r="AC4653" s="227"/>
    </row>
    <row r="4654" spans="2:29">
      <c r="B4654" s="66" t="e">
        <f>LEFT(VLOOKUP(K4654,'TCon08 al 2019-02-26'!$A$1:$H$68,6,0),6)</f>
        <v>#N/A</v>
      </c>
      <c r="C4654" s="66" t="e">
        <f t="shared" si="317"/>
        <v>#N/A</v>
      </c>
      <c r="D4654" s="66" t="e">
        <f>VLOOKUP(K4654,'TCon08 al 2019-02-26'!$A$1:$H$68,8,0)</f>
        <v>#N/A</v>
      </c>
      <c r="E4654" s="221">
        <f t="shared" si="318"/>
        <v>1900</v>
      </c>
      <c r="F4654" s="66">
        <f t="shared" si="315"/>
        <v>0</v>
      </c>
      <c r="G4654" s="10" t="str">
        <f t="shared" si="316"/>
        <v>19000</v>
      </c>
      <c r="H4654" s="227"/>
      <c r="I4654" s="227"/>
      <c r="J4654" s="228"/>
      <c r="K4654" s="227"/>
      <c r="L4654" s="227"/>
      <c r="M4654" s="227"/>
      <c r="N4654" s="581"/>
      <c r="O4654" s="227"/>
      <c r="P4654" s="581"/>
      <c r="Q4654" s="227"/>
      <c r="R4654" s="227"/>
      <c r="S4654" s="227"/>
      <c r="T4654" s="227"/>
      <c r="U4654" s="227"/>
      <c r="V4654" s="227"/>
      <c r="W4654" s="227"/>
      <c r="X4654" s="227"/>
      <c r="Y4654" s="227"/>
      <c r="Z4654" s="227"/>
      <c r="AA4654" s="227"/>
      <c r="AB4654" s="227"/>
      <c r="AC4654" s="227"/>
    </row>
    <row r="4655" spans="2:29">
      <c r="B4655" s="66" t="e">
        <f>LEFT(VLOOKUP(K4655,'TCon08 al 2019-02-26'!$A$1:$H$68,6,0),6)</f>
        <v>#N/A</v>
      </c>
      <c r="C4655" s="66" t="e">
        <f t="shared" si="317"/>
        <v>#N/A</v>
      </c>
      <c r="D4655" s="66" t="e">
        <f>VLOOKUP(K4655,'TCon08 al 2019-02-26'!$A$1:$H$68,8,0)</f>
        <v>#N/A</v>
      </c>
      <c r="E4655" s="221">
        <f t="shared" si="318"/>
        <v>1900</v>
      </c>
      <c r="F4655" s="66">
        <f t="shared" si="315"/>
        <v>0</v>
      </c>
      <c r="G4655" s="10" t="str">
        <f t="shared" si="316"/>
        <v>19000</v>
      </c>
      <c r="H4655" s="227"/>
      <c r="I4655" s="227"/>
      <c r="J4655" s="228"/>
      <c r="K4655" s="227"/>
      <c r="L4655" s="227"/>
      <c r="M4655" s="227"/>
      <c r="N4655" s="581"/>
      <c r="O4655" s="227"/>
      <c r="P4655" s="581"/>
      <c r="Q4655" s="227"/>
      <c r="R4655" s="227"/>
      <c r="S4655" s="227"/>
      <c r="T4655" s="227"/>
      <c r="U4655" s="227"/>
      <c r="V4655" s="227"/>
      <c r="W4655" s="227"/>
      <c r="X4655" s="227"/>
      <c r="Y4655" s="227"/>
      <c r="Z4655" s="227"/>
      <c r="AA4655" s="227"/>
      <c r="AB4655" s="227"/>
      <c r="AC4655" s="227"/>
    </row>
    <row r="4656" spans="2:29">
      <c r="B4656" s="66" t="e">
        <f>LEFT(VLOOKUP(K4656,'TCon08 al 2019-02-26'!$A$1:$H$68,6,0),6)</f>
        <v>#N/A</v>
      </c>
      <c r="C4656" s="66" t="e">
        <f t="shared" si="317"/>
        <v>#N/A</v>
      </c>
      <c r="D4656" s="66" t="e">
        <f>VLOOKUP(K4656,'TCon08 al 2019-02-26'!$A$1:$H$68,8,0)</f>
        <v>#N/A</v>
      </c>
      <c r="E4656" s="221">
        <f t="shared" si="318"/>
        <v>1900</v>
      </c>
      <c r="F4656" s="66">
        <f t="shared" si="315"/>
        <v>0</v>
      </c>
      <c r="G4656" s="10" t="str">
        <f t="shared" si="316"/>
        <v>19000</v>
      </c>
      <c r="H4656" s="227"/>
      <c r="I4656" s="227"/>
      <c r="J4656" s="228"/>
      <c r="K4656" s="227"/>
      <c r="L4656" s="227"/>
      <c r="M4656" s="227"/>
      <c r="N4656" s="581"/>
      <c r="O4656" s="227"/>
      <c r="P4656" s="581"/>
      <c r="Q4656" s="227"/>
      <c r="R4656" s="227"/>
      <c r="S4656" s="227"/>
      <c r="T4656" s="227"/>
      <c r="U4656" s="227"/>
      <c r="V4656" s="227"/>
      <c r="W4656" s="227"/>
      <c r="X4656" s="227"/>
      <c r="Y4656" s="227"/>
      <c r="Z4656" s="227"/>
      <c r="AA4656" s="227"/>
      <c r="AB4656" s="227"/>
      <c r="AC4656" s="227"/>
    </row>
    <row r="4657" spans="2:29">
      <c r="B4657" s="66" t="e">
        <f>LEFT(VLOOKUP(K4657,'TCon08 al 2019-02-26'!$A$1:$H$68,6,0),6)</f>
        <v>#N/A</v>
      </c>
      <c r="C4657" s="66" t="e">
        <f t="shared" si="317"/>
        <v>#N/A</v>
      </c>
      <c r="D4657" s="66" t="e">
        <f>VLOOKUP(K4657,'TCon08 al 2019-02-26'!$A$1:$H$68,8,0)</f>
        <v>#N/A</v>
      </c>
      <c r="E4657" s="221">
        <f t="shared" si="318"/>
        <v>1900</v>
      </c>
      <c r="F4657" s="66">
        <f t="shared" si="315"/>
        <v>0</v>
      </c>
      <c r="G4657" s="10" t="str">
        <f t="shared" si="316"/>
        <v>19000</v>
      </c>
      <c r="H4657" s="227"/>
      <c r="I4657" s="227"/>
      <c r="J4657" s="228"/>
      <c r="K4657" s="227"/>
      <c r="L4657" s="227"/>
      <c r="M4657" s="227"/>
      <c r="N4657" s="581"/>
      <c r="O4657" s="227"/>
      <c r="P4657" s="581"/>
      <c r="Q4657" s="227"/>
      <c r="R4657" s="227"/>
      <c r="S4657" s="227"/>
      <c r="T4657" s="227"/>
      <c r="U4657" s="227"/>
      <c r="V4657" s="227"/>
      <c r="W4657" s="227"/>
      <c r="X4657" s="227"/>
      <c r="Y4657" s="227"/>
      <c r="Z4657" s="227"/>
      <c r="AA4657" s="227"/>
      <c r="AB4657" s="227"/>
      <c r="AC4657" s="227"/>
    </row>
    <row r="4658" spans="2:29">
      <c r="B4658" s="66" t="e">
        <f>LEFT(VLOOKUP(K4658,'TCon08 al 2019-02-26'!$A$1:$H$68,6,0),6)</f>
        <v>#N/A</v>
      </c>
      <c r="C4658" s="66" t="e">
        <f t="shared" si="317"/>
        <v>#N/A</v>
      </c>
      <c r="D4658" s="66" t="e">
        <f>VLOOKUP(K4658,'TCon08 al 2019-02-26'!$A$1:$H$68,8,0)</f>
        <v>#N/A</v>
      </c>
      <c r="E4658" s="221">
        <f t="shared" si="318"/>
        <v>1900</v>
      </c>
      <c r="F4658" s="66">
        <f t="shared" si="315"/>
        <v>0</v>
      </c>
      <c r="G4658" s="10" t="str">
        <f t="shared" si="316"/>
        <v>19000</v>
      </c>
      <c r="H4658" s="227"/>
      <c r="I4658" s="227"/>
      <c r="J4658" s="228"/>
      <c r="K4658" s="227"/>
      <c r="L4658" s="227"/>
      <c r="M4658" s="227"/>
      <c r="N4658" s="581"/>
      <c r="O4658" s="227"/>
      <c r="P4658" s="581"/>
      <c r="Q4658" s="227"/>
      <c r="R4658" s="227"/>
      <c r="S4658" s="227"/>
      <c r="T4658" s="227"/>
      <c r="U4658" s="227"/>
      <c r="V4658" s="227"/>
      <c r="W4658" s="227"/>
      <c r="X4658" s="227"/>
      <c r="Y4658" s="227"/>
      <c r="Z4658" s="227"/>
      <c r="AA4658" s="227"/>
      <c r="AB4658" s="227"/>
      <c r="AC4658" s="227"/>
    </row>
    <row r="4659" spans="2:29">
      <c r="B4659" s="66" t="e">
        <f>LEFT(VLOOKUP(K4659,'TCon08 al 2019-02-26'!$A$1:$H$68,6,0),6)</f>
        <v>#N/A</v>
      </c>
      <c r="C4659" s="66" t="e">
        <f t="shared" si="317"/>
        <v>#N/A</v>
      </c>
      <c r="D4659" s="66" t="e">
        <f>VLOOKUP(K4659,'TCon08 al 2019-02-26'!$A$1:$H$68,8,0)</f>
        <v>#N/A</v>
      </c>
      <c r="E4659" s="221">
        <f t="shared" si="318"/>
        <v>1900</v>
      </c>
      <c r="F4659" s="66">
        <f t="shared" si="315"/>
        <v>0</v>
      </c>
      <c r="G4659" s="10" t="str">
        <f t="shared" si="316"/>
        <v>19000</v>
      </c>
      <c r="H4659" s="227"/>
      <c r="I4659" s="227"/>
      <c r="J4659" s="228"/>
      <c r="K4659" s="227"/>
      <c r="L4659" s="227"/>
      <c r="M4659" s="227"/>
      <c r="N4659" s="581"/>
      <c r="O4659" s="227"/>
      <c r="P4659" s="581"/>
      <c r="Q4659" s="227"/>
      <c r="R4659" s="227"/>
      <c r="S4659" s="227"/>
      <c r="T4659" s="227"/>
      <c r="U4659" s="227"/>
      <c r="V4659" s="227"/>
      <c r="W4659" s="227"/>
      <c r="X4659" s="227"/>
      <c r="Y4659" s="227"/>
      <c r="Z4659" s="227"/>
      <c r="AA4659" s="227"/>
      <c r="AB4659" s="227"/>
      <c r="AC4659" s="227"/>
    </row>
    <row r="4660" spans="2:29">
      <c r="B4660" s="66" t="e">
        <f>LEFT(VLOOKUP(K4660,'TCon08 al 2019-02-26'!$A$1:$H$68,6,0),6)</f>
        <v>#N/A</v>
      </c>
      <c r="C4660" s="66" t="e">
        <f t="shared" si="317"/>
        <v>#N/A</v>
      </c>
      <c r="D4660" s="66" t="e">
        <f>VLOOKUP(K4660,'TCon08 al 2019-02-26'!$A$1:$H$68,8,0)</f>
        <v>#N/A</v>
      </c>
      <c r="E4660" s="221">
        <f t="shared" si="318"/>
        <v>1900</v>
      </c>
      <c r="F4660" s="66">
        <f t="shared" si="315"/>
        <v>0</v>
      </c>
      <c r="G4660" s="10" t="str">
        <f t="shared" si="316"/>
        <v>19000</v>
      </c>
      <c r="H4660" s="227"/>
      <c r="I4660" s="227"/>
      <c r="J4660" s="228"/>
      <c r="K4660" s="227"/>
      <c r="L4660" s="227"/>
      <c r="M4660" s="227"/>
      <c r="N4660" s="581"/>
      <c r="O4660" s="227"/>
      <c r="P4660" s="581"/>
      <c r="Q4660" s="227"/>
      <c r="R4660" s="227"/>
      <c r="S4660" s="227"/>
      <c r="T4660" s="227"/>
      <c r="U4660" s="227"/>
      <c r="V4660" s="227"/>
      <c r="W4660" s="227"/>
      <c r="X4660" s="227"/>
      <c r="Y4660" s="227"/>
      <c r="Z4660" s="227"/>
      <c r="AA4660" s="227"/>
      <c r="AB4660" s="227"/>
      <c r="AC4660" s="227"/>
    </row>
    <row r="4661" spans="2:29">
      <c r="B4661" s="66" t="e">
        <f>LEFT(VLOOKUP(K4661,'TCon08 al 2019-02-26'!$A$1:$H$68,6,0),6)</f>
        <v>#N/A</v>
      </c>
      <c r="C4661" s="66" t="e">
        <f t="shared" si="317"/>
        <v>#N/A</v>
      </c>
      <c r="D4661" s="66" t="e">
        <f>VLOOKUP(K4661,'TCon08 al 2019-02-26'!$A$1:$H$68,8,0)</f>
        <v>#N/A</v>
      </c>
      <c r="E4661" s="221">
        <f t="shared" si="318"/>
        <v>1900</v>
      </c>
      <c r="F4661" s="66">
        <f t="shared" si="315"/>
        <v>0</v>
      </c>
      <c r="G4661" s="10" t="str">
        <f t="shared" si="316"/>
        <v>19000</v>
      </c>
      <c r="H4661" s="227"/>
      <c r="I4661" s="227"/>
      <c r="J4661" s="228"/>
      <c r="K4661" s="227"/>
      <c r="L4661" s="227"/>
      <c r="M4661" s="227"/>
      <c r="N4661" s="581"/>
      <c r="O4661" s="227"/>
      <c r="P4661" s="581"/>
      <c r="Q4661" s="227"/>
      <c r="R4661" s="227"/>
      <c r="S4661" s="227"/>
      <c r="T4661" s="227"/>
      <c r="U4661" s="227"/>
      <c r="V4661" s="227"/>
      <c r="W4661" s="227"/>
      <c r="X4661" s="227"/>
      <c r="Y4661" s="227"/>
      <c r="Z4661" s="227"/>
      <c r="AA4661" s="227"/>
      <c r="AB4661" s="227"/>
      <c r="AC4661" s="227"/>
    </row>
    <row r="4662" spans="2:29">
      <c r="B4662" s="66" t="e">
        <f>LEFT(VLOOKUP(K4662,'TCon08 al 2019-02-26'!$A$1:$H$68,6,0),6)</f>
        <v>#N/A</v>
      </c>
      <c r="C4662" s="66" t="e">
        <f t="shared" si="317"/>
        <v>#N/A</v>
      </c>
      <c r="D4662" s="66" t="e">
        <f>VLOOKUP(K4662,'TCon08 al 2019-02-26'!$A$1:$H$68,8,0)</f>
        <v>#N/A</v>
      </c>
      <c r="E4662" s="221">
        <f t="shared" si="318"/>
        <v>1900</v>
      </c>
      <c r="F4662" s="66">
        <f t="shared" si="315"/>
        <v>0</v>
      </c>
      <c r="G4662" s="10" t="str">
        <f t="shared" si="316"/>
        <v>19000</v>
      </c>
      <c r="H4662" s="227"/>
      <c r="I4662" s="227"/>
      <c r="J4662" s="228"/>
      <c r="K4662" s="227"/>
      <c r="L4662" s="227"/>
      <c r="M4662" s="227"/>
      <c r="N4662" s="581"/>
      <c r="O4662" s="227"/>
      <c r="P4662" s="581"/>
      <c r="Q4662" s="227"/>
      <c r="R4662" s="227"/>
      <c r="S4662" s="227"/>
      <c r="T4662" s="227"/>
      <c r="U4662" s="227"/>
      <c r="V4662" s="227"/>
      <c r="W4662" s="227"/>
      <c r="X4662" s="227"/>
      <c r="Y4662" s="227"/>
      <c r="Z4662" s="227"/>
      <c r="AA4662" s="227"/>
      <c r="AB4662" s="227"/>
      <c r="AC4662" s="227"/>
    </row>
    <row r="4663" spans="2:29">
      <c r="B4663" s="66" t="e">
        <f>LEFT(VLOOKUP(K4663,'TCon08 al 2019-02-26'!$A$1:$H$68,6,0),6)</f>
        <v>#N/A</v>
      </c>
      <c r="C4663" s="66" t="e">
        <f t="shared" si="317"/>
        <v>#N/A</v>
      </c>
      <c r="D4663" s="66" t="e">
        <f>VLOOKUP(K4663,'TCon08 al 2019-02-26'!$A$1:$H$68,8,0)</f>
        <v>#N/A</v>
      </c>
      <c r="E4663" s="221">
        <f t="shared" si="318"/>
        <v>1900</v>
      </c>
      <c r="F4663" s="66">
        <f t="shared" si="315"/>
        <v>0</v>
      </c>
      <c r="G4663" s="10" t="str">
        <f t="shared" si="316"/>
        <v>19000</v>
      </c>
      <c r="H4663" s="227"/>
      <c r="I4663" s="227"/>
      <c r="J4663" s="228"/>
      <c r="K4663" s="227"/>
      <c r="L4663" s="227"/>
      <c r="M4663" s="227"/>
      <c r="N4663" s="581"/>
      <c r="O4663" s="227"/>
      <c r="P4663" s="581"/>
      <c r="Q4663" s="227"/>
      <c r="R4663" s="227"/>
      <c r="S4663" s="227"/>
      <c r="T4663" s="227"/>
      <c r="U4663" s="227"/>
      <c r="V4663" s="227"/>
      <c r="W4663" s="227"/>
      <c r="X4663" s="227"/>
      <c r="Y4663" s="227"/>
      <c r="Z4663" s="227"/>
      <c r="AA4663" s="227"/>
      <c r="AB4663" s="227"/>
      <c r="AC4663" s="227"/>
    </row>
    <row r="4664" spans="2:29">
      <c r="B4664" s="66" t="e">
        <f>LEFT(VLOOKUP(K4664,'TCon08 al 2019-02-26'!$A$1:$H$68,6,0),6)</f>
        <v>#N/A</v>
      </c>
      <c r="C4664" s="66" t="e">
        <f t="shared" si="317"/>
        <v>#N/A</v>
      </c>
      <c r="D4664" s="66" t="e">
        <f>VLOOKUP(K4664,'TCon08 al 2019-02-26'!$A$1:$H$68,8,0)</f>
        <v>#N/A</v>
      </c>
      <c r="E4664" s="221">
        <f t="shared" si="318"/>
        <v>1900</v>
      </c>
      <c r="F4664" s="66">
        <f t="shared" si="315"/>
        <v>0</v>
      </c>
      <c r="G4664" s="10" t="str">
        <f t="shared" si="316"/>
        <v>19000</v>
      </c>
      <c r="H4664" s="227"/>
      <c r="I4664" s="227"/>
      <c r="J4664" s="228"/>
      <c r="K4664" s="227"/>
      <c r="L4664" s="227"/>
      <c r="M4664" s="227"/>
      <c r="N4664" s="581"/>
      <c r="O4664" s="227"/>
      <c r="P4664" s="581"/>
      <c r="Q4664" s="227"/>
      <c r="R4664" s="227"/>
      <c r="S4664" s="227"/>
      <c r="T4664" s="227"/>
      <c r="U4664" s="227"/>
      <c r="V4664" s="227"/>
      <c r="W4664" s="227"/>
      <c r="X4664" s="227"/>
      <c r="Y4664" s="227"/>
      <c r="Z4664" s="227"/>
      <c r="AA4664" s="227"/>
      <c r="AB4664" s="227"/>
      <c r="AC4664" s="227"/>
    </row>
    <row r="4665" spans="2:29">
      <c r="B4665" s="66" t="e">
        <f>LEFT(VLOOKUP(K4665,'TCon08 al 2019-02-26'!$A$1:$H$68,6,0),6)</f>
        <v>#N/A</v>
      </c>
      <c r="C4665" s="66" t="e">
        <f t="shared" si="317"/>
        <v>#N/A</v>
      </c>
      <c r="D4665" s="66" t="e">
        <f>VLOOKUP(K4665,'TCon08 al 2019-02-26'!$A$1:$H$68,8,0)</f>
        <v>#N/A</v>
      </c>
      <c r="E4665" s="221">
        <f t="shared" si="318"/>
        <v>1900</v>
      </c>
      <c r="F4665" s="66">
        <f t="shared" si="315"/>
        <v>0</v>
      </c>
      <c r="G4665" s="10" t="str">
        <f t="shared" si="316"/>
        <v>19000</v>
      </c>
      <c r="H4665" s="227"/>
      <c r="I4665" s="227"/>
      <c r="J4665" s="228"/>
      <c r="K4665" s="227"/>
      <c r="L4665" s="227"/>
      <c r="M4665" s="227"/>
      <c r="N4665" s="581"/>
      <c r="O4665" s="227"/>
      <c r="P4665" s="581"/>
      <c r="Q4665" s="227"/>
      <c r="R4665" s="227"/>
      <c r="S4665" s="227"/>
      <c r="T4665" s="227"/>
      <c r="U4665" s="227"/>
      <c r="V4665" s="227"/>
      <c r="W4665" s="227"/>
      <c r="X4665" s="227"/>
      <c r="Y4665" s="227"/>
      <c r="Z4665" s="227"/>
      <c r="AA4665" s="227"/>
      <c r="AB4665" s="227"/>
      <c r="AC4665" s="227"/>
    </row>
    <row r="4666" spans="2:29">
      <c r="B4666" s="66" t="e">
        <f>LEFT(VLOOKUP(K4666,'TCon08 al 2019-02-26'!$A$1:$H$68,6,0),6)</f>
        <v>#N/A</v>
      </c>
      <c r="C4666" s="66" t="e">
        <f t="shared" si="317"/>
        <v>#N/A</v>
      </c>
      <c r="D4666" s="66" t="e">
        <f>VLOOKUP(K4666,'TCon08 al 2019-02-26'!$A$1:$H$68,8,0)</f>
        <v>#N/A</v>
      </c>
      <c r="E4666" s="221">
        <f t="shared" si="318"/>
        <v>1900</v>
      </c>
      <c r="F4666" s="66">
        <f t="shared" si="315"/>
        <v>0</v>
      </c>
      <c r="G4666" s="10" t="str">
        <f t="shared" si="316"/>
        <v>19000</v>
      </c>
      <c r="H4666" s="227"/>
      <c r="I4666" s="227"/>
      <c r="J4666" s="228"/>
      <c r="K4666" s="227"/>
      <c r="L4666" s="227"/>
      <c r="M4666" s="227"/>
      <c r="N4666" s="581"/>
      <c r="O4666" s="227"/>
      <c r="P4666" s="581"/>
      <c r="Q4666" s="227"/>
      <c r="R4666" s="227"/>
      <c r="S4666" s="227"/>
      <c r="T4666" s="227"/>
      <c r="U4666" s="227"/>
      <c r="V4666" s="227"/>
      <c r="W4666" s="227"/>
      <c r="X4666" s="227"/>
      <c r="Y4666" s="227"/>
      <c r="Z4666" s="227"/>
      <c r="AA4666" s="227"/>
      <c r="AB4666" s="227"/>
      <c r="AC4666" s="227"/>
    </row>
    <row r="4667" spans="2:29">
      <c r="B4667" s="66" t="e">
        <f>LEFT(VLOOKUP(K4667,'TCon08 al 2019-02-26'!$A$1:$H$68,6,0),6)</f>
        <v>#N/A</v>
      </c>
      <c r="C4667" s="66" t="e">
        <f t="shared" si="317"/>
        <v>#N/A</v>
      </c>
      <c r="D4667" s="66" t="e">
        <f>VLOOKUP(K4667,'TCon08 al 2019-02-26'!$A$1:$H$68,8,0)</f>
        <v>#N/A</v>
      </c>
      <c r="E4667" s="221">
        <f t="shared" si="318"/>
        <v>1900</v>
      </c>
      <c r="F4667" s="66">
        <f t="shared" si="315"/>
        <v>0</v>
      </c>
      <c r="G4667" s="10" t="str">
        <f t="shared" si="316"/>
        <v>19000</v>
      </c>
      <c r="H4667" s="227"/>
      <c r="I4667" s="227"/>
      <c r="J4667" s="228"/>
      <c r="K4667" s="227"/>
      <c r="L4667" s="227"/>
      <c r="M4667" s="227"/>
      <c r="N4667" s="581"/>
      <c r="O4667" s="227"/>
      <c r="P4667" s="581"/>
      <c r="Q4667" s="227"/>
      <c r="R4667" s="227"/>
      <c r="S4667" s="227"/>
      <c r="T4667" s="227"/>
      <c r="U4667" s="227"/>
      <c r="V4667" s="227"/>
      <c r="W4667" s="227"/>
      <c r="X4667" s="227"/>
      <c r="Y4667" s="227"/>
      <c r="Z4667" s="227"/>
      <c r="AA4667" s="227"/>
      <c r="AB4667" s="227"/>
      <c r="AC4667" s="227"/>
    </row>
    <row r="4668" spans="2:29">
      <c r="B4668" s="66" t="e">
        <f>LEFT(VLOOKUP(K4668,'TCon08 al 2019-02-26'!$A$1:$H$68,6,0),6)</f>
        <v>#N/A</v>
      </c>
      <c r="C4668" s="66" t="e">
        <f t="shared" si="317"/>
        <v>#N/A</v>
      </c>
      <c r="D4668" s="66" t="e">
        <f>VLOOKUP(K4668,'TCon08 al 2019-02-26'!$A$1:$H$68,8,0)</f>
        <v>#N/A</v>
      </c>
      <c r="E4668" s="221">
        <f t="shared" si="318"/>
        <v>1900</v>
      </c>
      <c r="F4668" s="66">
        <f t="shared" si="315"/>
        <v>0</v>
      </c>
      <c r="G4668" s="10" t="str">
        <f t="shared" si="316"/>
        <v>19000</v>
      </c>
      <c r="H4668" s="227"/>
      <c r="I4668" s="227"/>
      <c r="J4668" s="228"/>
      <c r="K4668" s="227"/>
      <c r="L4668" s="227"/>
      <c r="M4668" s="227"/>
      <c r="N4668" s="581"/>
      <c r="O4668" s="227"/>
      <c r="P4668" s="581"/>
      <c r="Q4668" s="227"/>
      <c r="R4668" s="227"/>
      <c r="S4668" s="227"/>
      <c r="T4668" s="227"/>
      <c r="U4668" s="227"/>
      <c r="V4668" s="227"/>
      <c r="W4668" s="227"/>
      <c r="X4668" s="227"/>
      <c r="Y4668" s="227"/>
      <c r="Z4668" s="227"/>
      <c r="AA4668" s="227"/>
      <c r="AB4668" s="227"/>
      <c r="AC4668" s="227"/>
    </row>
    <row r="4669" spans="2:29">
      <c r="B4669" s="66" t="e">
        <f>LEFT(VLOOKUP(K4669,'TCon08 al 2019-02-26'!$A$1:$H$68,6,0),6)</f>
        <v>#N/A</v>
      </c>
      <c r="C4669" s="66" t="e">
        <f t="shared" si="317"/>
        <v>#N/A</v>
      </c>
      <c r="D4669" s="66" t="e">
        <f>VLOOKUP(K4669,'TCon08 al 2019-02-26'!$A$1:$H$68,8,0)</f>
        <v>#N/A</v>
      </c>
      <c r="E4669" s="221">
        <f t="shared" si="318"/>
        <v>1900</v>
      </c>
      <c r="F4669" s="66">
        <f t="shared" si="315"/>
        <v>0</v>
      </c>
      <c r="G4669" s="10" t="str">
        <f t="shared" si="316"/>
        <v>19000</v>
      </c>
      <c r="H4669" s="227"/>
      <c r="I4669" s="227"/>
      <c r="J4669" s="228"/>
      <c r="K4669" s="227"/>
      <c r="L4669" s="227"/>
      <c r="M4669" s="227"/>
      <c r="N4669" s="581"/>
      <c r="O4669" s="227"/>
      <c r="P4669" s="581"/>
      <c r="Q4669" s="227"/>
      <c r="R4669" s="227"/>
      <c r="S4669" s="227"/>
      <c r="T4669" s="227"/>
      <c r="U4669" s="227"/>
      <c r="V4669" s="227"/>
      <c r="W4669" s="227"/>
      <c r="X4669" s="227"/>
      <c r="Y4669" s="227"/>
      <c r="Z4669" s="227"/>
      <c r="AA4669" s="227"/>
      <c r="AB4669" s="227"/>
      <c r="AC4669" s="227"/>
    </row>
    <row r="4670" spans="2:29">
      <c r="B4670" s="66" t="e">
        <f>LEFT(VLOOKUP(K4670,'TCon08 al 2019-02-26'!$A$1:$H$68,6,0),6)</f>
        <v>#N/A</v>
      </c>
      <c r="C4670" s="66" t="e">
        <f t="shared" si="317"/>
        <v>#N/A</v>
      </c>
      <c r="D4670" s="66" t="e">
        <f>VLOOKUP(K4670,'TCon08 al 2019-02-26'!$A$1:$H$68,8,0)</f>
        <v>#N/A</v>
      </c>
      <c r="E4670" s="221">
        <f t="shared" si="318"/>
        <v>1900</v>
      </c>
      <c r="F4670" s="66">
        <f t="shared" si="315"/>
        <v>0</v>
      </c>
      <c r="G4670" s="10" t="str">
        <f t="shared" si="316"/>
        <v>19000</v>
      </c>
      <c r="H4670" s="227"/>
      <c r="I4670" s="227"/>
      <c r="J4670" s="228"/>
      <c r="K4670" s="227"/>
      <c r="L4670" s="227"/>
      <c r="M4670" s="227"/>
      <c r="N4670" s="581"/>
      <c r="O4670" s="227"/>
      <c r="P4670" s="581"/>
      <c r="Q4670" s="227"/>
      <c r="R4670" s="227"/>
      <c r="S4670" s="227"/>
      <c r="T4670" s="227"/>
      <c r="U4670" s="227"/>
      <c r="V4670" s="227"/>
      <c r="W4670" s="227"/>
      <c r="X4670" s="227"/>
      <c r="Y4670" s="227"/>
      <c r="Z4670" s="227"/>
      <c r="AA4670" s="227"/>
      <c r="AB4670" s="227"/>
      <c r="AC4670" s="227"/>
    </row>
    <row r="4671" spans="2:29">
      <c r="B4671" s="66" t="e">
        <f>LEFT(VLOOKUP(K4671,'TCon08 al 2019-02-26'!$A$1:$H$68,6,0),6)</f>
        <v>#N/A</v>
      </c>
      <c r="C4671" s="66" t="e">
        <f t="shared" si="317"/>
        <v>#N/A</v>
      </c>
      <c r="D4671" s="66" t="e">
        <f>VLOOKUP(K4671,'TCon08 al 2019-02-26'!$A$1:$H$68,8,0)</f>
        <v>#N/A</v>
      </c>
      <c r="E4671" s="221">
        <f t="shared" si="318"/>
        <v>1900</v>
      </c>
      <c r="F4671" s="66">
        <f t="shared" si="315"/>
        <v>0</v>
      </c>
      <c r="G4671" s="10" t="str">
        <f t="shared" si="316"/>
        <v>19000</v>
      </c>
      <c r="H4671" s="227"/>
      <c r="I4671" s="227"/>
      <c r="J4671" s="228"/>
      <c r="K4671" s="227"/>
      <c r="L4671" s="227"/>
      <c r="M4671" s="227"/>
      <c r="N4671" s="581"/>
      <c r="O4671" s="227"/>
      <c r="P4671" s="581"/>
      <c r="Q4671" s="227"/>
      <c r="R4671" s="227"/>
      <c r="S4671" s="227"/>
      <c r="T4671" s="227"/>
      <c r="U4671" s="227"/>
      <c r="V4671" s="227"/>
      <c r="W4671" s="227"/>
      <c r="X4671" s="227"/>
      <c r="Y4671" s="227"/>
      <c r="Z4671" s="227"/>
      <c r="AA4671" s="227"/>
      <c r="AB4671" s="227"/>
      <c r="AC4671" s="227"/>
    </row>
    <row r="4672" spans="2:29">
      <c r="B4672" s="66" t="e">
        <f>LEFT(VLOOKUP(K4672,'TCon08 al 2019-02-26'!$A$1:$H$68,6,0),6)</f>
        <v>#N/A</v>
      </c>
      <c r="C4672" s="66" t="e">
        <f t="shared" si="317"/>
        <v>#N/A</v>
      </c>
      <c r="D4672" s="66" t="e">
        <f>VLOOKUP(K4672,'TCon08 al 2019-02-26'!$A$1:$H$68,8,0)</f>
        <v>#N/A</v>
      </c>
      <c r="E4672" s="221">
        <f t="shared" si="318"/>
        <v>1900</v>
      </c>
      <c r="F4672" s="66">
        <f t="shared" si="315"/>
        <v>0</v>
      </c>
      <c r="G4672" s="10" t="str">
        <f t="shared" si="316"/>
        <v>19000</v>
      </c>
      <c r="H4672" s="227"/>
      <c r="I4672" s="227"/>
      <c r="J4672" s="228"/>
      <c r="K4672" s="227"/>
      <c r="L4672" s="227"/>
      <c r="M4672" s="227"/>
      <c r="N4672" s="581"/>
      <c r="O4672" s="227"/>
      <c r="P4672" s="581"/>
      <c r="Q4672" s="227"/>
      <c r="R4672" s="227"/>
      <c r="S4672" s="227"/>
      <c r="T4672" s="227"/>
      <c r="U4672" s="227"/>
      <c r="V4672" s="227"/>
      <c r="W4672" s="227"/>
      <c r="X4672" s="227"/>
      <c r="Y4672" s="227"/>
      <c r="Z4672" s="227"/>
      <c r="AA4672" s="227"/>
      <c r="AB4672" s="227"/>
      <c r="AC4672" s="227"/>
    </row>
    <row r="4673" spans="2:29">
      <c r="B4673" s="66" t="e">
        <f>LEFT(VLOOKUP(K4673,'TCon08 al 2019-02-26'!$A$1:$H$68,6,0),6)</f>
        <v>#N/A</v>
      </c>
      <c r="C4673" s="66" t="e">
        <f t="shared" si="317"/>
        <v>#N/A</v>
      </c>
      <c r="D4673" s="66" t="e">
        <f>VLOOKUP(K4673,'TCon08 al 2019-02-26'!$A$1:$H$68,8,0)</f>
        <v>#N/A</v>
      </c>
      <c r="E4673" s="221">
        <f t="shared" si="318"/>
        <v>1900</v>
      </c>
      <c r="F4673" s="66">
        <f t="shared" si="315"/>
        <v>0</v>
      </c>
      <c r="G4673" s="10" t="str">
        <f t="shared" si="316"/>
        <v>19000</v>
      </c>
      <c r="H4673" s="227"/>
      <c r="I4673" s="227"/>
      <c r="J4673" s="228"/>
      <c r="K4673" s="227"/>
      <c r="L4673" s="227"/>
      <c r="M4673" s="227"/>
      <c r="N4673" s="581"/>
      <c r="O4673" s="227"/>
      <c r="P4673" s="581"/>
      <c r="Q4673" s="227"/>
      <c r="R4673" s="227"/>
      <c r="S4673" s="227"/>
      <c r="T4673" s="227"/>
      <c r="U4673" s="227"/>
      <c r="V4673" s="227"/>
      <c r="W4673" s="227"/>
      <c r="X4673" s="227"/>
      <c r="Y4673" s="227"/>
      <c r="Z4673" s="227"/>
      <c r="AA4673" s="227"/>
      <c r="AB4673" s="227"/>
      <c r="AC4673" s="227"/>
    </row>
    <row r="4674" spans="2:29">
      <c r="B4674" s="66" t="e">
        <f>LEFT(VLOOKUP(K4674,'TCon08 al 2019-02-26'!$A$1:$H$68,6,0),6)</f>
        <v>#N/A</v>
      </c>
      <c r="C4674" s="66" t="e">
        <f t="shared" si="317"/>
        <v>#N/A</v>
      </c>
      <c r="D4674" s="66" t="e">
        <f>VLOOKUP(K4674,'TCon08 al 2019-02-26'!$A$1:$H$68,8,0)</f>
        <v>#N/A</v>
      </c>
      <c r="E4674" s="221">
        <f t="shared" si="318"/>
        <v>1900</v>
      </c>
      <c r="F4674" s="66">
        <f t="shared" si="315"/>
        <v>0</v>
      </c>
      <c r="G4674" s="10" t="str">
        <f t="shared" si="316"/>
        <v>19000</v>
      </c>
      <c r="H4674" s="227"/>
      <c r="I4674" s="227"/>
      <c r="J4674" s="228"/>
      <c r="K4674" s="227"/>
      <c r="L4674" s="227"/>
      <c r="M4674" s="227"/>
      <c r="N4674" s="581"/>
      <c r="O4674" s="227"/>
      <c r="P4674" s="581"/>
      <c r="Q4674" s="227"/>
      <c r="R4674" s="227"/>
      <c r="S4674" s="227"/>
      <c r="T4674" s="227"/>
      <c r="U4674" s="227"/>
      <c r="V4674" s="227"/>
      <c r="W4674" s="227"/>
      <c r="X4674" s="227"/>
      <c r="Y4674" s="227"/>
      <c r="Z4674" s="227"/>
      <c r="AA4674" s="227"/>
      <c r="AB4674" s="227"/>
      <c r="AC4674" s="227"/>
    </row>
    <row r="4675" spans="2:29">
      <c r="B4675" s="66" t="e">
        <f>LEFT(VLOOKUP(K4675,'TCon08 al 2019-02-26'!$A$1:$H$68,6,0),6)</f>
        <v>#N/A</v>
      </c>
      <c r="C4675" s="66" t="e">
        <f t="shared" si="317"/>
        <v>#N/A</v>
      </c>
      <c r="D4675" s="66" t="e">
        <f>VLOOKUP(K4675,'TCon08 al 2019-02-26'!$A$1:$H$68,8,0)</f>
        <v>#N/A</v>
      </c>
      <c r="E4675" s="221">
        <f t="shared" si="318"/>
        <v>1900</v>
      </c>
      <c r="F4675" s="66">
        <f t="shared" si="315"/>
        <v>0</v>
      </c>
      <c r="G4675" s="10" t="str">
        <f t="shared" si="316"/>
        <v>19000</v>
      </c>
      <c r="H4675" s="227"/>
      <c r="I4675" s="227"/>
      <c r="J4675" s="228"/>
      <c r="K4675" s="227"/>
      <c r="L4675" s="227"/>
      <c r="M4675" s="227"/>
      <c r="N4675" s="581"/>
      <c r="O4675" s="227"/>
      <c r="P4675" s="581"/>
      <c r="Q4675" s="227"/>
      <c r="R4675" s="227"/>
      <c r="S4675" s="227"/>
      <c r="T4675" s="227"/>
      <c r="U4675" s="227"/>
      <c r="V4675" s="227"/>
      <c r="W4675" s="227"/>
      <c r="X4675" s="227"/>
      <c r="Y4675" s="227"/>
      <c r="Z4675" s="227"/>
      <c r="AA4675" s="227"/>
      <c r="AB4675" s="227"/>
      <c r="AC4675" s="227"/>
    </row>
    <row r="4676" spans="2:29">
      <c r="B4676" s="66" t="e">
        <f>LEFT(VLOOKUP(K4676,'TCon08 al 2019-02-26'!$A$1:$H$68,6,0),6)</f>
        <v>#N/A</v>
      </c>
      <c r="C4676" s="66" t="e">
        <f t="shared" si="317"/>
        <v>#N/A</v>
      </c>
      <c r="D4676" s="66" t="e">
        <f>VLOOKUP(K4676,'TCon08 al 2019-02-26'!$A$1:$H$68,8,0)</f>
        <v>#N/A</v>
      </c>
      <c r="E4676" s="221">
        <f t="shared" si="318"/>
        <v>1900</v>
      </c>
      <c r="F4676" s="66">
        <f t="shared" si="315"/>
        <v>0</v>
      </c>
      <c r="G4676" s="10" t="str">
        <f t="shared" si="316"/>
        <v>19000</v>
      </c>
      <c r="H4676" s="227"/>
      <c r="I4676" s="227"/>
      <c r="J4676" s="228"/>
      <c r="K4676" s="227"/>
      <c r="L4676" s="227"/>
      <c r="M4676" s="227"/>
      <c r="N4676" s="581"/>
      <c r="O4676" s="227"/>
      <c r="P4676" s="581"/>
      <c r="Q4676" s="227"/>
      <c r="R4676" s="227"/>
      <c r="S4676" s="227"/>
      <c r="T4676" s="227"/>
      <c r="U4676" s="227"/>
      <c r="V4676" s="227"/>
      <c r="W4676" s="227"/>
      <c r="X4676" s="227"/>
      <c r="Y4676" s="227"/>
      <c r="Z4676" s="227"/>
      <c r="AA4676" s="227"/>
      <c r="AB4676" s="227"/>
      <c r="AC4676" s="227"/>
    </row>
    <row r="4677" spans="2:29">
      <c r="B4677" s="66" t="e">
        <f>LEFT(VLOOKUP(K4677,'TCon08 al 2019-02-26'!$A$1:$H$68,6,0),6)</f>
        <v>#N/A</v>
      </c>
      <c r="C4677" s="66" t="e">
        <f t="shared" si="317"/>
        <v>#N/A</v>
      </c>
      <c r="D4677" s="66" t="e">
        <f>VLOOKUP(K4677,'TCon08 al 2019-02-26'!$A$1:$H$68,8,0)</f>
        <v>#N/A</v>
      </c>
      <c r="E4677" s="221">
        <f t="shared" si="318"/>
        <v>1900</v>
      </c>
      <c r="F4677" s="66">
        <f t="shared" ref="F4677:F4740" si="319">+IF(J4677=0,0,MONTH(J4677))</f>
        <v>0</v>
      </c>
      <c r="G4677" s="10" t="str">
        <f t="shared" si="316"/>
        <v>19000</v>
      </c>
      <c r="H4677" s="227"/>
      <c r="I4677" s="227"/>
      <c r="J4677" s="228"/>
      <c r="K4677" s="227"/>
      <c r="L4677" s="227"/>
      <c r="M4677" s="227"/>
      <c r="N4677" s="581"/>
      <c r="O4677" s="227"/>
      <c r="P4677" s="581"/>
      <c r="Q4677" s="227"/>
      <c r="R4677" s="227"/>
      <c r="S4677" s="227"/>
      <c r="T4677" s="227"/>
      <c r="U4677" s="227"/>
      <c r="V4677" s="227"/>
      <c r="W4677" s="227"/>
      <c r="X4677" s="227"/>
      <c r="Y4677" s="227"/>
      <c r="Z4677" s="227"/>
      <c r="AA4677" s="227"/>
      <c r="AB4677" s="227"/>
      <c r="AC4677" s="227"/>
    </row>
    <row r="4678" spans="2:29">
      <c r="B4678" s="66" t="e">
        <f>LEFT(VLOOKUP(K4678,'TCon08 al 2019-02-26'!$A$1:$H$68,6,0),6)</f>
        <v>#N/A</v>
      </c>
      <c r="C4678" s="66" t="e">
        <f t="shared" si="317"/>
        <v>#N/A</v>
      </c>
      <c r="D4678" s="66" t="e">
        <f>VLOOKUP(K4678,'TCon08 al 2019-02-26'!$A$1:$H$68,8,0)</f>
        <v>#N/A</v>
      </c>
      <c r="E4678" s="221">
        <f t="shared" si="318"/>
        <v>1900</v>
      </c>
      <c r="F4678" s="66">
        <f t="shared" si="319"/>
        <v>0</v>
      </c>
      <c r="G4678" s="10" t="str">
        <f t="shared" ref="G4678:G4741" si="320">+E4678&amp;F4678</f>
        <v>19000</v>
      </c>
      <c r="H4678" s="227"/>
      <c r="I4678" s="227"/>
      <c r="J4678" s="228"/>
      <c r="K4678" s="227"/>
      <c r="L4678" s="227"/>
      <c r="M4678" s="227"/>
      <c r="N4678" s="581"/>
      <c r="O4678" s="227"/>
      <c r="P4678" s="581"/>
      <c r="Q4678" s="227"/>
      <c r="R4678" s="227"/>
      <c r="S4678" s="227"/>
      <c r="T4678" s="227"/>
      <c r="U4678" s="227"/>
      <c r="V4678" s="227"/>
      <c r="W4678" s="227"/>
      <c r="X4678" s="227"/>
      <c r="Y4678" s="227"/>
      <c r="Z4678" s="227"/>
      <c r="AA4678" s="227"/>
      <c r="AB4678" s="227"/>
      <c r="AC4678" s="227"/>
    </row>
    <row r="4679" spans="2:29">
      <c r="B4679" s="66" t="e">
        <f>LEFT(VLOOKUP(K4679,'TCon08 al 2019-02-26'!$A$1:$H$68,6,0),6)</f>
        <v>#N/A</v>
      </c>
      <c r="C4679" s="66" t="e">
        <f t="shared" si="317"/>
        <v>#N/A</v>
      </c>
      <c r="D4679" s="66" t="e">
        <f>VLOOKUP(K4679,'TCon08 al 2019-02-26'!$A$1:$H$68,8,0)</f>
        <v>#N/A</v>
      </c>
      <c r="E4679" s="221">
        <f t="shared" si="318"/>
        <v>1900</v>
      </c>
      <c r="F4679" s="66">
        <f t="shared" si="319"/>
        <v>0</v>
      </c>
      <c r="G4679" s="10" t="str">
        <f t="shared" si="320"/>
        <v>19000</v>
      </c>
      <c r="H4679" s="227"/>
      <c r="I4679" s="227"/>
      <c r="J4679" s="228"/>
      <c r="K4679" s="227"/>
      <c r="L4679" s="227"/>
      <c r="M4679" s="227"/>
      <c r="N4679" s="581"/>
      <c r="O4679" s="227"/>
      <c r="P4679" s="581"/>
      <c r="Q4679" s="227"/>
      <c r="R4679" s="227"/>
      <c r="S4679" s="227"/>
      <c r="T4679" s="227"/>
      <c r="U4679" s="227"/>
      <c r="V4679" s="227"/>
      <c r="W4679" s="227"/>
      <c r="X4679" s="227"/>
      <c r="Y4679" s="227"/>
      <c r="Z4679" s="227"/>
      <c r="AA4679" s="227"/>
      <c r="AB4679" s="227"/>
      <c r="AC4679" s="227"/>
    </row>
    <row r="4680" spans="2:29">
      <c r="B4680" s="66" t="e">
        <f>LEFT(VLOOKUP(K4680,'TCon08 al 2019-02-26'!$A$1:$H$68,6,0),6)</f>
        <v>#N/A</v>
      </c>
      <c r="C4680" s="66" t="e">
        <f t="shared" si="317"/>
        <v>#N/A</v>
      </c>
      <c r="D4680" s="66" t="e">
        <f>VLOOKUP(K4680,'TCon08 al 2019-02-26'!$A$1:$H$68,8,0)</f>
        <v>#N/A</v>
      </c>
      <c r="E4680" s="221">
        <f t="shared" si="318"/>
        <v>1900</v>
      </c>
      <c r="F4680" s="66">
        <f t="shared" si="319"/>
        <v>0</v>
      </c>
      <c r="G4680" s="10" t="str">
        <f t="shared" si="320"/>
        <v>19000</v>
      </c>
      <c r="H4680" s="227"/>
      <c r="I4680" s="227"/>
      <c r="J4680" s="228"/>
      <c r="K4680" s="227"/>
      <c r="L4680" s="227"/>
      <c r="M4680" s="227"/>
      <c r="N4680" s="581"/>
      <c r="O4680" s="227"/>
      <c r="P4680" s="581"/>
      <c r="Q4680" s="227"/>
      <c r="R4680" s="227"/>
      <c r="S4680" s="227"/>
      <c r="T4680" s="227"/>
      <c r="U4680" s="227"/>
      <c r="V4680" s="227"/>
      <c r="W4680" s="227"/>
      <c r="X4680" s="227"/>
      <c r="Y4680" s="227"/>
      <c r="Z4680" s="227"/>
      <c r="AA4680" s="227"/>
      <c r="AB4680" s="227"/>
      <c r="AC4680" s="227"/>
    </row>
    <row r="4681" spans="2:29">
      <c r="B4681" s="66" t="e">
        <f>LEFT(VLOOKUP(K4681,'TCon08 al 2019-02-26'!$A$1:$H$68,6,0),6)</f>
        <v>#N/A</v>
      </c>
      <c r="C4681" s="66" t="e">
        <f t="shared" si="317"/>
        <v>#N/A</v>
      </c>
      <c r="D4681" s="66" t="e">
        <f>VLOOKUP(K4681,'TCon08 al 2019-02-26'!$A$1:$H$68,8,0)</f>
        <v>#N/A</v>
      </c>
      <c r="E4681" s="221">
        <f t="shared" si="318"/>
        <v>1900</v>
      </c>
      <c r="F4681" s="66">
        <f t="shared" si="319"/>
        <v>0</v>
      </c>
      <c r="G4681" s="10" t="str">
        <f t="shared" si="320"/>
        <v>19000</v>
      </c>
      <c r="H4681" s="227"/>
      <c r="I4681" s="227"/>
      <c r="J4681" s="228"/>
      <c r="K4681" s="227"/>
      <c r="L4681" s="227"/>
      <c r="M4681" s="227"/>
      <c r="N4681" s="581"/>
      <c r="O4681" s="227"/>
      <c r="P4681" s="581"/>
      <c r="Q4681" s="227"/>
      <c r="R4681" s="227"/>
      <c r="S4681" s="227"/>
      <c r="T4681" s="227"/>
      <c r="U4681" s="227"/>
      <c r="V4681" s="227"/>
      <c r="W4681" s="227"/>
      <c r="X4681" s="227"/>
      <c r="Y4681" s="227"/>
      <c r="Z4681" s="227"/>
      <c r="AA4681" s="227"/>
      <c r="AB4681" s="227"/>
      <c r="AC4681" s="227"/>
    </row>
    <row r="4682" spans="2:29">
      <c r="B4682" s="66" t="e">
        <f>LEFT(VLOOKUP(K4682,'TCon08 al 2019-02-26'!$A$1:$H$68,6,0),6)</f>
        <v>#N/A</v>
      </c>
      <c r="C4682" s="66" t="e">
        <f t="shared" si="317"/>
        <v>#N/A</v>
      </c>
      <c r="D4682" s="66" t="e">
        <f>VLOOKUP(K4682,'TCon08 al 2019-02-26'!$A$1:$H$68,8,0)</f>
        <v>#N/A</v>
      </c>
      <c r="E4682" s="221">
        <f t="shared" si="318"/>
        <v>1900</v>
      </c>
      <c r="F4682" s="66">
        <f t="shared" si="319"/>
        <v>0</v>
      </c>
      <c r="G4682" s="10" t="str">
        <f t="shared" si="320"/>
        <v>19000</v>
      </c>
      <c r="H4682" s="227"/>
      <c r="I4682" s="227"/>
      <c r="J4682" s="228"/>
      <c r="K4682" s="227"/>
      <c r="L4682" s="227"/>
      <c r="M4682" s="227"/>
      <c r="N4682" s="581"/>
      <c r="O4682" s="227"/>
      <c r="P4682" s="581"/>
      <c r="Q4682" s="227"/>
      <c r="R4682" s="227"/>
      <c r="S4682" s="227"/>
      <c r="T4682" s="227"/>
      <c r="U4682" s="227"/>
      <c r="V4682" s="227"/>
      <c r="W4682" s="227"/>
      <c r="X4682" s="227"/>
      <c r="Y4682" s="227"/>
      <c r="Z4682" s="227"/>
      <c r="AA4682" s="227"/>
      <c r="AB4682" s="227"/>
      <c r="AC4682" s="227"/>
    </row>
    <row r="4683" spans="2:29">
      <c r="B4683" s="66" t="e">
        <f>LEFT(VLOOKUP(K4683,'TCon08 al 2019-02-26'!$A$1:$H$68,6,0),6)</f>
        <v>#N/A</v>
      </c>
      <c r="C4683" s="66" t="e">
        <f t="shared" si="317"/>
        <v>#N/A</v>
      </c>
      <c r="D4683" s="66" t="e">
        <f>VLOOKUP(K4683,'TCon08 al 2019-02-26'!$A$1:$H$68,8,0)</f>
        <v>#N/A</v>
      </c>
      <c r="E4683" s="221">
        <f t="shared" si="318"/>
        <v>1900</v>
      </c>
      <c r="F4683" s="66">
        <f t="shared" si="319"/>
        <v>0</v>
      </c>
      <c r="G4683" s="10" t="str">
        <f t="shared" si="320"/>
        <v>19000</v>
      </c>
      <c r="H4683" s="227"/>
      <c r="I4683" s="227"/>
      <c r="J4683" s="228"/>
      <c r="K4683" s="227"/>
      <c r="L4683" s="227"/>
      <c r="M4683" s="227"/>
      <c r="N4683" s="581"/>
      <c r="O4683" s="227"/>
      <c r="P4683" s="581"/>
      <c r="Q4683" s="227"/>
      <c r="R4683" s="227"/>
      <c r="S4683" s="227"/>
      <c r="T4683" s="227"/>
      <c r="U4683" s="227"/>
      <c r="V4683" s="227"/>
      <c r="W4683" s="227"/>
      <c r="X4683" s="227"/>
      <c r="Y4683" s="227"/>
      <c r="Z4683" s="227"/>
      <c r="AA4683" s="227"/>
      <c r="AB4683" s="227"/>
      <c r="AC4683" s="227"/>
    </row>
    <row r="4684" spans="2:29">
      <c r="B4684" s="66" t="e">
        <f>LEFT(VLOOKUP(K4684,'TCon08 al 2019-02-26'!$A$1:$H$68,6,0),6)</f>
        <v>#N/A</v>
      </c>
      <c r="C4684" s="66" t="e">
        <f t="shared" si="317"/>
        <v>#N/A</v>
      </c>
      <c r="D4684" s="66" t="e">
        <f>VLOOKUP(K4684,'TCon08 al 2019-02-26'!$A$1:$H$68,8,0)</f>
        <v>#N/A</v>
      </c>
      <c r="E4684" s="221">
        <f t="shared" si="318"/>
        <v>1900</v>
      </c>
      <c r="F4684" s="66">
        <f t="shared" si="319"/>
        <v>0</v>
      </c>
      <c r="G4684" s="10" t="str">
        <f t="shared" si="320"/>
        <v>19000</v>
      </c>
      <c r="H4684" s="227"/>
      <c r="I4684" s="227"/>
      <c r="J4684" s="228"/>
      <c r="K4684" s="227"/>
      <c r="L4684" s="227"/>
      <c r="M4684" s="227"/>
      <c r="N4684" s="581"/>
      <c r="O4684" s="227"/>
      <c r="P4684" s="581"/>
      <c r="Q4684" s="227"/>
      <c r="R4684" s="227"/>
      <c r="S4684" s="227"/>
      <c r="T4684" s="227"/>
      <c r="U4684" s="227"/>
      <c r="V4684" s="227"/>
      <c r="W4684" s="227"/>
      <c r="X4684" s="227"/>
      <c r="Y4684" s="227"/>
      <c r="Z4684" s="227"/>
      <c r="AA4684" s="227"/>
      <c r="AB4684" s="227"/>
      <c r="AC4684" s="227"/>
    </row>
    <row r="4685" spans="2:29">
      <c r="B4685" s="66" t="e">
        <f>LEFT(VLOOKUP(K4685,'TCon08 al 2019-02-26'!$A$1:$H$68,6,0),6)</f>
        <v>#N/A</v>
      </c>
      <c r="C4685" s="66" t="e">
        <f t="shared" si="317"/>
        <v>#N/A</v>
      </c>
      <c r="D4685" s="66" t="e">
        <f>VLOOKUP(K4685,'TCon08 al 2019-02-26'!$A$1:$H$68,8,0)</f>
        <v>#N/A</v>
      </c>
      <c r="E4685" s="221">
        <f t="shared" si="318"/>
        <v>1900</v>
      </c>
      <c r="F4685" s="66">
        <f t="shared" si="319"/>
        <v>0</v>
      </c>
      <c r="G4685" s="10" t="str">
        <f t="shared" si="320"/>
        <v>19000</v>
      </c>
      <c r="H4685" s="227"/>
      <c r="I4685" s="227"/>
      <c r="J4685" s="228"/>
      <c r="K4685" s="227"/>
      <c r="L4685" s="227"/>
      <c r="M4685" s="227"/>
      <c r="N4685" s="581"/>
      <c r="O4685" s="227"/>
      <c r="P4685" s="581"/>
      <c r="Q4685" s="227"/>
      <c r="R4685" s="227"/>
      <c r="S4685" s="227"/>
      <c r="T4685" s="227"/>
      <c r="U4685" s="227"/>
      <c r="V4685" s="227"/>
      <c r="W4685" s="227"/>
      <c r="X4685" s="227"/>
      <c r="Y4685" s="227"/>
      <c r="Z4685" s="227"/>
      <c r="AA4685" s="227"/>
      <c r="AB4685" s="227"/>
      <c r="AC4685" s="227"/>
    </row>
    <row r="4686" spans="2:29">
      <c r="B4686" s="66" t="e">
        <f>LEFT(VLOOKUP(K4686,'TCon08 al 2019-02-26'!$A$1:$H$68,6,0),6)</f>
        <v>#N/A</v>
      </c>
      <c r="C4686" s="66" t="e">
        <f t="shared" si="317"/>
        <v>#N/A</v>
      </c>
      <c r="D4686" s="66" t="e">
        <f>VLOOKUP(K4686,'TCon08 al 2019-02-26'!$A$1:$H$68,8,0)</f>
        <v>#N/A</v>
      </c>
      <c r="E4686" s="221">
        <f t="shared" si="318"/>
        <v>1900</v>
      </c>
      <c r="F4686" s="66">
        <f t="shared" si="319"/>
        <v>0</v>
      </c>
      <c r="G4686" s="10" t="str">
        <f t="shared" si="320"/>
        <v>19000</v>
      </c>
      <c r="H4686" s="227"/>
      <c r="I4686" s="227"/>
      <c r="J4686" s="228"/>
      <c r="K4686" s="227"/>
      <c r="L4686" s="227"/>
      <c r="M4686" s="227"/>
      <c r="N4686" s="581"/>
      <c r="O4686" s="227"/>
      <c r="P4686" s="581"/>
      <c r="Q4686" s="227"/>
      <c r="R4686" s="227"/>
      <c r="S4686" s="227"/>
      <c r="T4686" s="227"/>
      <c r="U4686" s="227"/>
      <c r="V4686" s="227"/>
      <c r="W4686" s="227"/>
      <c r="X4686" s="227"/>
      <c r="Y4686" s="227"/>
      <c r="Z4686" s="227"/>
      <c r="AA4686" s="227"/>
      <c r="AB4686" s="227"/>
      <c r="AC4686" s="227"/>
    </row>
    <row r="4687" spans="2:29">
      <c r="B4687" s="66" t="e">
        <f>LEFT(VLOOKUP(K4687,'TCon08 al 2019-02-26'!$A$1:$H$68,6,0),6)</f>
        <v>#N/A</v>
      </c>
      <c r="C4687" s="66" t="e">
        <f t="shared" si="317"/>
        <v>#N/A</v>
      </c>
      <c r="D4687" s="66" t="e">
        <f>VLOOKUP(K4687,'TCon08 al 2019-02-26'!$A$1:$H$68,8,0)</f>
        <v>#N/A</v>
      </c>
      <c r="E4687" s="221">
        <f t="shared" si="318"/>
        <v>1900</v>
      </c>
      <c r="F4687" s="66">
        <f t="shared" si="319"/>
        <v>0</v>
      </c>
      <c r="G4687" s="10" t="str">
        <f t="shared" si="320"/>
        <v>19000</v>
      </c>
      <c r="H4687" s="227"/>
      <c r="I4687" s="227"/>
      <c r="J4687" s="228"/>
      <c r="K4687" s="227"/>
      <c r="L4687" s="227"/>
      <c r="M4687" s="227"/>
      <c r="N4687" s="581"/>
      <c r="O4687" s="227"/>
      <c r="P4687" s="581"/>
      <c r="Q4687" s="227"/>
      <c r="R4687" s="227"/>
      <c r="S4687" s="227"/>
      <c r="T4687" s="227"/>
      <c r="U4687" s="227"/>
      <c r="V4687" s="227"/>
      <c r="W4687" s="227"/>
      <c r="X4687" s="227"/>
      <c r="Y4687" s="227"/>
      <c r="Z4687" s="227"/>
      <c r="AA4687" s="227"/>
      <c r="AB4687" s="227"/>
      <c r="AC4687" s="227"/>
    </row>
    <row r="4688" spans="2:29">
      <c r="B4688" s="66" t="e">
        <f>LEFT(VLOOKUP(K4688,'TCon08 al 2019-02-26'!$A$1:$H$68,6,0),6)</f>
        <v>#N/A</v>
      </c>
      <c r="C4688" s="66" t="e">
        <f t="shared" si="317"/>
        <v>#N/A</v>
      </c>
      <c r="D4688" s="66" t="e">
        <f>VLOOKUP(K4688,'TCon08 al 2019-02-26'!$A$1:$H$68,8,0)</f>
        <v>#N/A</v>
      </c>
      <c r="E4688" s="221">
        <f t="shared" si="318"/>
        <v>1900</v>
      </c>
      <c r="F4688" s="66">
        <f t="shared" si="319"/>
        <v>0</v>
      </c>
      <c r="G4688" s="10" t="str">
        <f t="shared" si="320"/>
        <v>19000</v>
      </c>
      <c r="H4688" s="227"/>
      <c r="I4688" s="227"/>
      <c r="J4688" s="228"/>
      <c r="K4688" s="227"/>
      <c r="L4688" s="227"/>
      <c r="M4688" s="227"/>
      <c r="N4688" s="581"/>
      <c r="O4688" s="227"/>
      <c r="P4688" s="581"/>
      <c r="Q4688" s="227"/>
      <c r="R4688" s="227"/>
      <c r="S4688" s="227"/>
      <c r="T4688" s="227"/>
      <c r="U4688" s="227"/>
      <c r="V4688" s="227"/>
      <c r="W4688" s="227"/>
      <c r="X4688" s="227"/>
      <c r="Y4688" s="227"/>
      <c r="Z4688" s="227"/>
      <c r="AA4688" s="227"/>
      <c r="AB4688" s="227"/>
      <c r="AC4688" s="227"/>
    </row>
    <row r="4689" spans="2:29">
      <c r="B4689" s="66" t="e">
        <f>LEFT(VLOOKUP(K4689,'TCon08 al 2019-02-26'!$A$1:$H$68,6,0),6)</f>
        <v>#N/A</v>
      </c>
      <c r="C4689" s="66" t="e">
        <f t="shared" ref="C4689:C4752" si="321">CONCATENATE(MID(B4689,1,1),".",MID(B4689,2,1),".",MID(B4689,3,2),".",MID(B4689,5,2))</f>
        <v>#N/A</v>
      </c>
      <c r="D4689" s="66" t="e">
        <f>VLOOKUP(K4689,'TCon08 al 2019-02-26'!$A$1:$H$68,8,0)</f>
        <v>#N/A</v>
      </c>
      <c r="E4689" s="221">
        <f t="shared" ref="E4689:E4752" si="322">YEAR(J4689)</f>
        <v>1900</v>
      </c>
      <c r="F4689" s="66">
        <f t="shared" si="319"/>
        <v>0</v>
      </c>
      <c r="G4689" s="10" t="str">
        <f t="shared" si="320"/>
        <v>19000</v>
      </c>
      <c r="H4689" s="227"/>
      <c r="I4689" s="227"/>
      <c r="J4689" s="228"/>
      <c r="K4689" s="227"/>
      <c r="L4689" s="227"/>
      <c r="M4689" s="227"/>
      <c r="N4689" s="581"/>
      <c r="O4689" s="227"/>
      <c r="P4689" s="581"/>
      <c r="Q4689" s="227"/>
      <c r="R4689" s="227"/>
      <c r="S4689" s="227"/>
      <c r="T4689" s="227"/>
      <c r="U4689" s="227"/>
      <c r="V4689" s="227"/>
      <c r="W4689" s="227"/>
      <c r="X4689" s="227"/>
      <c r="Y4689" s="227"/>
      <c r="Z4689" s="227"/>
      <c r="AA4689" s="227"/>
      <c r="AB4689" s="227"/>
      <c r="AC4689" s="227"/>
    </row>
    <row r="4690" spans="2:29">
      <c r="B4690" s="66" t="e">
        <f>LEFT(VLOOKUP(K4690,'TCon08 al 2019-02-26'!$A$1:$H$68,6,0),6)</f>
        <v>#N/A</v>
      </c>
      <c r="C4690" s="66" t="e">
        <f t="shared" si="321"/>
        <v>#N/A</v>
      </c>
      <c r="D4690" s="66" t="e">
        <f>VLOOKUP(K4690,'TCon08 al 2019-02-26'!$A$1:$H$68,8,0)</f>
        <v>#N/A</v>
      </c>
      <c r="E4690" s="221">
        <f t="shared" si="322"/>
        <v>1900</v>
      </c>
      <c r="F4690" s="66">
        <f t="shared" si="319"/>
        <v>0</v>
      </c>
      <c r="G4690" s="10" t="str">
        <f t="shared" si="320"/>
        <v>19000</v>
      </c>
      <c r="H4690" s="227"/>
      <c r="I4690" s="227"/>
      <c r="J4690" s="228"/>
      <c r="K4690" s="227"/>
      <c r="L4690" s="227"/>
      <c r="M4690" s="227"/>
      <c r="N4690" s="581"/>
      <c r="O4690" s="227"/>
      <c r="P4690" s="581"/>
      <c r="Q4690" s="227"/>
      <c r="R4690" s="227"/>
      <c r="S4690" s="227"/>
      <c r="T4690" s="227"/>
      <c r="U4690" s="227"/>
      <c r="V4690" s="227"/>
      <c r="W4690" s="227"/>
      <c r="X4690" s="227"/>
      <c r="Y4690" s="227"/>
      <c r="Z4690" s="227"/>
      <c r="AA4690" s="227"/>
      <c r="AB4690" s="227"/>
      <c r="AC4690" s="227"/>
    </row>
    <row r="4691" spans="2:29">
      <c r="B4691" s="66" t="e">
        <f>LEFT(VLOOKUP(K4691,'TCon08 al 2019-02-26'!$A$1:$H$68,6,0),6)</f>
        <v>#N/A</v>
      </c>
      <c r="C4691" s="66" t="e">
        <f t="shared" si="321"/>
        <v>#N/A</v>
      </c>
      <c r="D4691" s="66" t="e">
        <f>VLOOKUP(K4691,'TCon08 al 2019-02-26'!$A$1:$H$68,8,0)</f>
        <v>#N/A</v>
      </c>
      <c r="E4691" s="221">
        <f t="shared" si="322"/>
        <v>1900</v>
      </c>
      <c r="F4691" s="66">
        <f t="shared" si="319"/>
        <v>0</v>
      </c>
      <c r="G4691" s="10" t="str">
        <f t="shared" si="320"/>
        <v>19000</v>
      </c>
      <c r="H4691" s="227"/>
      <c r="I4691" s="227"/>
      <c r="J4691" s="228"/>
      <c r="K4691" s="227"/>
      <c r="L4691" s="227"/>
      <c r="M4691" s="227"/>
      <c r="N4691" s="581"/>
      <c r="O4691" s="227"/>
      <c r="P4691" s="581"/>
      <c r="Q4691" s="227"/>
      <c r="R4691" s="227"/>
      <c r="S4691" s="227"/>
      <c r="T4691" s="227"/>
      <c r="U4691" s="227"/>
      <c r="V4691" s="227"/>
      <c r="W4691" s="227"/>
      <c r="X4691" s="227"/>
      <c r="Y4691" s="227"/>
      <c r="Z4691" s="227"/>
      <c r="AA4691" s="227"/>
      <c r="AB4691" s="227"/>
      <c r="AC4691" s="227"/>
    </row>
    <row r="4692" spans="2:29">
      <c r="B4692" s="66" t="e">
        <f>LEFT(VLOOKUP(K4692,'TCon08 al 2019-02-26'!$A$1:$H$68,6,0),6)</f>
        <v>#N/A</v>
      </c>
      <c r="C4692" s="66" t="e">
        <f t="shared" si="321"/>
        <v>#N/A</v>
      </c>
      <c r="D4692" s="66" t="e">
        <f>VLOOKUP(K4692,'TCon08 al 2019-02-26'!$A$1:$H$68,8,0)</f>
        <v>#N/A</v>
      </c>
      <c r="E4692" s="221">
        <f t="shared" si="322"/>
        <v>1900</v>
      </c>
      <c r="F4692" s="66">
        <f t="shared" si="319"/>
        <v>0</v>
      </c>
      <c r="G4692" s="10" t="str">
        <f t="shared" si="320"/>
        <v>19000</v>
      </c>
      <c r="H4692" s="227"/>
      <c r="I4692" s="227"/>
      <c r="J4692" s="228"/>
      <c r="K4692" s="227"/>
      <c r="L4692" s="227"/>
      <c r="M4692" s="227"/>
      <c r="N4692" s="581"/>
      <c r="O4692" s="227"/>
      <c r="P4692" s="581"/>
      <c r="Q4692" s="227"/>
      <c r="R4692" s="227"/>
      <c r="S4692" s="227"/>
      <c r="T4692" s="227"/>
      <c r="U4692" s="227"/>
      <c r="V4692" s="227"/>
      <c r="W4692" s="227"/>
      <c r="X4692" s="227"/>
      <c r="Y4692" s="227"/>
      <c r="Z4692" s="227"/>
      <c r="AA4692" s="227"/>
      <c r="AB4692" s="227"/>
      <c r="AC4692" s="227"/>
    </row>
    <row r="4693" spans="2:29">
      <c r="B4693" s="66" t="e">
        <f>LEFT(VLOOKUP(K4693,'TCon08 al 2019-02-26'!$A$1:$H$68,6,0),6)</f>
        <v>#N/A</v>
      </c>
      <c r="C4693" s="66" t="e">
        <f t="shared" si="321"/>
        <v>#N/A</v>
      </c>
      <c r="D4693" s="66" t="e">
        <f>VLOOKUP(K4693,'TCon08 al 2019-02-26'!$A$1:$H$68,8,0)</f>
        <v>#N/A</v>
      </c>
      <c r="E4693" s="221">
        <f t="shared" si="322"/>
        <v>1900</v>
      </c>
      <c r="F4693" s="66">
        <f t="shared" si="319"/>
        <v>0</v>
      </c>
      <c r="G4693" s="10" t="str">
        <f t="shared" si="320"/>
        <v>19000</v>
      </c>
      <c r="H4693" s="227"/>
      <c r="I4693" s="227"/>
      <c r="J4693" s="228"/>
      <c r="K4693" s="227"/>
      <c r="L4693" s="227"/>
      <c r="M4693" s="227"/>
      <c r="N4693" s="581"/>
      <c r="O4693" s="227"/>
      <c r="P4693" s="581"/>
      <c r="Q4693" s="227"/>
      <c r="R4693" s="227"/>
      <c r="S4693" s="227"/>
      <c r="T4693" s="227"/>
      <c r="U4693" s="227"/>
      <c r="V4693" s="227"/>
      <c r="W4693" s="227"/>
      <c r="X4693" s="227"/>
      <c r="Y4693" s="227"/>
      <c r="Z4693" s="227"/>
      <c r="AA4693" s="227"/>
      <c r="AB4693" s="227"/>
      <c r="AC4693" s="227"/>
    </row>
    <row r="4694" spans="2:29">
      <c r="B4694" s="66" t="e">
        <f>LEFT(VLOOKUP(K4694,'TCon08 al 2019-02-26'!$A$1:$H$68,6,0),6)</f>
        <v>#N/A</v>
      </c>
      <c r="C4694" s="66" t="e">
        <f t="shared" si="321"/>
        <v>#N/A</v>
      </c>
      <c r="D4694" s="66" t="e">
        <f>VLOOKUP(K4694,'TCon08 al 2019-02-26'!$A$1:$H$68,8,0)</f>
        <v>#N/A</v>
      </c>
      <c r="E4694" s="221">
        <f t="shared" si="322"/>
        <v>1900</v>
      </c>
      <c r="F4694" s="66">
        <f t="shared" si="319"/>
        <v>0</v>
      </c>
      <c r="G4694" s="10" t="str">
        <f t="shared" si="320"/>
        <v>19000</v>
      </c>
      <c r="H4694" s="227"/>
      <c r="I4694" s="227"/>
      <c r="J4694" s="228"/>
      <c r="K4694" s="227"/>
      <c r="L4694" s="227"/>
      <c r="M4694" s="227"/>
      <c r="N4694" s="581"/>
      <c r="O4694" s="227"/>
      <c r="P4694" s="581"/>
      <c r="Q4694" s="227"/>
      <c r="R4694" s="227"/>
      <c r="S4694" s="227"/>
      <c r="T4694" s="227"/>
      <c r="U4694" s="227"/>
      <c r="V4694" s="227"/>
      <c r="W4694" s="227"/>
      <c r="X4694" s="227"/>
      <c r="Y4694" s="227"/>
      <c r="Z4694" s="227"/>
      <c r="AA4694" s="227"/>
      <c r="AB4694" s="227"/>
      <c r="AC4694" s="227"/>
    </row>
    <row r="4695" spans="2:29">
      <c r="B4695" s="66" t="e">
        <f>LEFT(VLOOKUP(K4695,'TCon08 al 2019-02-26'!$A$1:$H$68,6,0),6)</f>
        <v>#N/A</v>
      </c>
      <c r="C4695" s="66" t="e">
        <f t="shared" si="321"/>
        <v>#N/A</v>
      </c>
      <c r="D4695" s="66" t="e">
        <f>VLOOKUP(K4695,'TCon08 al 2019-02-26'!$A$1:$H$68,8,0)</f>
        <v>#N/A</v>
      </c>
      <c r="E4695" s="221">
        <f t="shared" si="322"/>
        <v>1900</v>
      </c>
      <c r="F4695" s="66">
        <f t="shared" si="319"/>
        <v>0</v>
      </c>
      <c r="G4695" s="10" t="str">
        <f t="shared" si="320"/>
        <v>19000</v>
      </c>
      <c r="H4695" s="227"/>
      <c r="I4695" s="227"/>
      <c r="J4695" s="228"/>
      <c r="K4695" s="227"/>
      <c r="L4695" s="227"/>
      <c r="M4695" s="227"/>
      <c r="N4695" s="581"/>
      <c r="O4695" s="227"/>
      <c r="P4695" s="581"/>
      <c r="Q4695" s="227"/>
      <c r="R4695" s="227"/>
      <c r="S4695" s="227"/>
      <c r="T4695" s="227"/>
      <c r="U4695" s="227"/>
      <c r="V4695" s="227"/>
      <c r="W4695" s="227"/>
      <c r="X4695" s="227"/>
      <c r="Y4695" s="227"/>
      <c r="Z4695" s="227"/>
      <c r="AA4695" s="227"/>
      <c r="AB4695" s="227"/>
      <c r="AC4695" s="227"/>
    </row>
    <row r="4696" spans="2:29">
      <c r="B4696" s="66" t="e">
        <f>LEFT(VLOOKUP(K4696,'TCon08 al 2019-02-26'!$A$1:$H$68,6,0),6)</f>
        <v>#N/A</v>
      </c>
      <c r="C4696" s="66" t="e">
        <f t="shared" si="321"/>
        <v>#N/A</v>
      </c>
      <c r="D4696" s="66" t="e">
        <f>VLOOKUP(K4696,'TCon08 al 2019-02-26'!$A$1:$H$68,8,0)</f>
        <v>#N/A</v>
      </c>
      <c r="E4696" s="221">
        <f t="shared" si="322"/>
        <v>1900</v>
      </c>
      <c r="F4696" s="66">
        <f t="shared" si="319"/>
        <v>0</v>
      </c>
      <c r="G4696" s="10" t="str">
        <f t="shared" si="320"/>
        <v>19000</v>
      </c>
      <c r="H4696" s="227"/>
      <c r="I4696" s="227"/>
      <c r="J4696" s="228"/>
      <c r="K4696" s="227"/>
      <c r="L4696" s="227"/>
      <c r="M4696" s="227"/>
      <c r="N4696" s="581"/>
      <c r="O4696" s="227"/>
      <c r="P4696" s="581"/>
      <c r="Q4696" s="227"/>
      <c r="R4696" s="227"/>
      <c r="S4696" s="227"/>
      <c r="T4696" s="227"/>
      <c r="U4696" s="227"/>
      <c r="V4696" s="227"/>
      <c r="W4696" s="227"/>
      <c r="X4696" s="227"/>
      <c r="Y4696" s="227"/>
      <c r="Z4696" s="227"/>
      <c r="AA4696" s="227"/>
      <c r="AB4696" s="227"/>
      <c r="AC4696" s="227"/>
    </row>
    <row r="4697" spans="2:29">
      <c r="B4697" s="66" t="e">
        <f>LEFT(VLOOKUP(K4697,'TCon08 al 2019-02-26'!$A$1:$H$68,6,0),6)</f>
        <v>#N/A</v>
      </c>
      <c r="C4697" s="66" t="e">
        <f t="shared" si="321"/>
        <v>#N/A</v>
      </c>
      <c r="D4697" s="66" t="e">
        <f>VLOOKUP(K4697,'TCon08 al 2019-02-26'!$A$1:$H$68,8,0)</f>
        <v>#N/A</v>
      </c>
      <c r="E4697" s="221">
        <f t="shared" si="322"/>
        <v>1900</v>
      </c>
      <c r="F4697" s="66">
        <f t="shared" si="319"/>
        <v>0</v>
      </c>
      <c r="G4697" s="10" t="str">
        <f t="shared" si="320"/>
        <v>19000</v>
      </c>
      <c r="H4697" s="227"/>
      <c r="I4697" s="227"/>
      <c r="J4697" s="228"/>
      <c r="K4697" s="227"/>
      <c r="L4697" s="227"/>
      <c r="M4697" s="227"/>
      <c r="N4697" s="581"/>
      <c r="O4697" s="227"/>
      <c r="P4697" s="581"/>
      <c r="Q4697" s="227"/>
      <c r="R4697" s="227"/>
      <c r="S4697" s="227"/>
      <c r="T4697" s="227"/>
      <c r="U4697" s="227"/>
      <c r="V4697" s="227"/>
      <c r="W4697" s="227"/>
      <c r="X4697" s="227"/>
      <c r="Y4697" s="227"/>
      <c r="Z4697" s="227"/>
      <c r="AA4697" s="227"/>
      <c r="AB4697" s="227"/>
      <c r="AC4697" s="227"/>
    </row>
    <row r="4698" spans="2:29">
      <c r="B4698" s="66" t="e">
        <f>LEFT(VLOOKUP(K4698,'TCon08 al 2019-02-26'!$A$1:$H$68,6,0),6)</f>
        <v>#N/A</v>
      </c>
      <c r="C4698" s="66" t="e">
        <f t="shared" si="321"/>
        <v>#N/A</v>
      </c>
      <c r="D4698" s="66" t="e">
        <f>VLOOKUP(K4698,'TCon08 al 2019-02-26'!$A$1:$H$68,8,0)</f>
        <v>#N/A</v>
      </c>
      <c r="E4698" s="221">
        <f t="shared" si="322"/>
        <v>1900</v>
      </c>
      <c r="F4698" s="66">
        <f t="shared" si="319"/>
        <v>0</v>
      </c>
      <c r="G4698" s="10" t="str">
        <f t="shared" si="320"/>
        <v>19000</v>
      </c>
      <c r="H4698" s="227"/>
      <c r="I4698" s="227"/>
      <c r="J4698" s="228"/>
      <c r="K4698" s="227"/>
      <c r="L4698" s="227"/>
      <c r="M4698" s="227"/>
      <c r="N4698" s="581"/>
      <c r="O4698" s="227"/>
      <c r="P4698" s="581"/>
      <c r="Q4698" s="227"/>
      <c r="R4698" s="227"/>
      <c r="S4698" s="227"/>
      <c r="T4698" s="227"/>
      <c r="U4698" s="227"/>
      <c r="V4698" s="227"/>
      <c r="W4698" s="227"/>
      <c r="X4698" s="227"/>
      <c r="Y4698" s="227"/>
      <c r="Z4698" s="227"/>
      <c r="AA4698" s="227"/>
      <c r="AB4698" s="227"/>
      <c r="AC4698" s="227"/>
    </row>
    <row r="4699" spans="2:29">
      <c r="B4699" s="66" t="e">
        <f>LEFT(VLOOKUP(K4699,'TCon08 al 2019-02-26'!$A$1:$H$68,6,0),6)</f>
        <v>#N/A</v>
      </c>
      <c r="C4699" s="66" t="e">
        <f t="shared" si="321"/>
        <v>#N/A</v>
      </c>
      <c r="D4699" s="66" t="e">
        <f>VLOOKUP(K4699,'TCon08 al 2019-02-26'!$A$1:$H$68,8,0)</f>
        <v>#N/A</v>
      </c>
      <c r="E4699" s="221">
        <f t="shared" si="322"/>
        <v>1900</v>
      </c>
      <c r="F4699" s="66">
        <f t="shared" si="319"/>
        <v>0</v>
      </c>
      <c r="G4699" s="10" t="str">
        <f t="shared" si="320"/>
        <v>19000</v>
      </c>
      <c r="H4699" s="227"/>
      <c r="I4699" s="227"/>
      <c r="J4699" s="228"/>
      <c r="K4699" s="227"/>
      <c r="L4699" s="227"/>
      <c r="M4699" s="227"/>
      <c r="N4699" s="581"/>
      <c r="O4699" s="227"/>
      <c r="P4699" s="581"/>
      <c r="Q4699" s="227"/>
      <c r="R4699" s="227"/>
      <c r="S4699" s="227"/>
      <c r="T4699" s="227"/>
      <c r="U4699" s="227"/>
      <c r="V4699" s="227"/>
      <c r="W4699" s="227"/>
      <c r="X4699" s="227"/>
      <c r="Y4699" s="227"/>
      <c r="Z4699" s="227"/>
      <c r="AA4699" s="227"/>
      <c r="AB4699" s="227"/>
      <c r="AC4699" s="227"/>
    </row>
    <row r="4700" spans="2:29">
      <c r="B4700" s="66" t="e">
        <f>LEFT(VLOOKUP(K4700,'TCon08 al 2019-02-26'!$A$1:$H$68,6,0),6)</f>
        <v>#N/A</v>
      </c>
      <c r="C4700" s="66" t="e">
        <f t="shared" si="321"/>
        <v>#N/A</v>
      </c>
      <c r="D4700" s="66" t="e">
        <f>VLOOKUP(K4700,'TCon08 al 2019-02-26'!$A$1:$H$68,8,0)</f>
        <v>#N/A</v>
      </c>
      <c r="E4700" s="221">
        <f t="shared" si="322"/>
        <v>1900</v>
      </c>
      <c r="F4700" s="66">
        <f t="shared" si="319"/>
        <v>0</v>
      </c>
      <c r="G4700" s="10" t="str">
        <f t="shared" si="320"/>
        <v>19000</v>
      </c>
      <c r="H4700" s="227"/>
      <c r="I4700" s="227"/>
      <c r="J4700" s="228"/>
      <c r="K4700" s="227"/>
      <c r="L4700" s="227"/>
      <c r="M4700" s="227"/>
      <c r="N4700" s="581"/>
      <c r="O4700" s="227"/>
      <c r="P4700" s="581"/>
      <c r="Q4700" s="227"/>
      <c r="R4700" s="227"/>
      <c r="S4700" s="227"/>
      <c r="T4700" s="227"/>
      <c r="U4700" s="227"/>
      <c r="V4700" s="227"/>
      <c r="W4700" s="227"/>
      <c r="X4700" s="227"/>
      <c r="Y4700" s="227"/>
      <c r="Z4700" s="227"/>
      <c r="AA4700" s="227"/>
      <c r="AB4700" s="227"/>
      <c r="AC4700" s="227"/>
    </row>
    <row r="4701" spans="2:29">
      <c r="B4701" s="66" t="e">
        <f>LEFT(VLOOKUP(K4701,'TCon08 al 2019-02-26'!$A$1:$H$68,6,0),6)</f>
        <v>#N/A</v>
      </c>
      <c r="C4701" s="66" t="e">
        <f t="shared" si="321"/>
        <v>#N/A</v>
      </c>
      <c r="D4701" s="66" t="e">
        <f>VLOOKUP(K4701,'TCon08 al 2019-02-26'!$A$1:$H$68,8,0)</f>
        <v>#N/A</v>
      </c>
      <c r="E4701" s="221">
        <f t="shared" si="322"/>
        <v>1900</v>
      </c>
      <c r="F4701" s="66">
        <f t="shared" si="319"/>
        <v>0</v>
      </c>
      <c r="G4701" s="10" t="str">
        <f t="shared" si="320"/>
        <v>19000</v>
      </c>
      <c r="H4701" s="227"/>
      <c r="I4701" s="227"/>
      <c r="J4701" s="228"/>
      <c r="K4701" s="227"/>
      <c r="L4701" s="227"/>
      <c r="M4701" s="227"/>
      <c r="N4701" s="581"/>
      <c r="O4701" s="227"/>
      <c r="P4701" s="581"/>
      <c r="Q4701" s="227"/>
      <c r="R4701" s="227"/>
      <c r="S4701" s="227"/>
      <c r="T4701" s="227"/>
      <c r="U4701" s="227"/>
      <c r="V4701" s="227"/>
      <c r="W4701" s="227"/>
      <c r="X4701" s="227"/>
      <c r="Y4701" s="227"/>
      <c r="Z4701" s="227"/>
      <c r="AA4701" s="227"/>
      <c r="AB4701" s="227"/>
      <c r="AC4701" s="227"/>
    </row>
    <row r="4702" spans="2:29">
      <c r="B4702" s="66" t="e">
        <f>LEFT(VLOOKUP(K4702,'TCon08 al 2019-02-26'!$A$1:$H$68,6,0),6)</f>
        <v>#N/A</v>
      </c>
      <c r="C4702" s="66" t="e">
        <f t="shared" si="321"/>
        <v>#N/A</v>
      </c>
      <c r="D4702" s="66" t="e">
        <f>VLOOKUP(K4702,'TCon08 al 2019-02-26'!$A$1:$H$68,8,0)</f>
        <v>#N/A</v>
      </c>
      <c r="E4702" s="221">
        <f t="shared" si="322"/>
        <v>1900</v>
      </c>
      <c r="F4702" s="66">
        <f t="shared" si="319"/>
        <v>0</v>
      </c>
      <c r="G4702" s="10" t="str">
        <f t="shared" si="320"/>
        <v>19000</v>
      </c>
      <c r="H4702" s="227"/>
      <c r="I4702" s="227"/>
      <c r="J4702" s="228"/>
      <c r="K4702" s="227"/>
      <c r="L4702" s="227"/>
      <c r="M4702" s="227"/>
      <c r="N4702" s="581"/>
      <c r="O4702" s="227"/>
      <c r="P4702" s="581"/>
      <c r="Q4702" s="227"/>
      <c r="R4702" s="227"/>
      <c r="S4702" s="227"/>
      <c r="T4702" s="227"/>
      <c r="U4702" s="227"/>
      <c r="V4702" s="227"/>
      <c r="W4702" s="227"/>
      <c r="X4702" s="227"/>
      <c r="Y4702" s="227"/>
      <c r="Z4702" s="227"/>
      <c r="AA4702" s="227"/>
      <c r="AB4702" s="227"/>
      <c r="AC4702" s="227"/>
    </row>
    <row r="4703" spans="2:29">
      <c r="B4703" s="66" t="e">
        <f>LEFT(VLOOKUP(K4703,'TCon08 al 2019-02-26'!$A$1:$H$68,6,0),6)</f>
        <v>#N/A</v>
      </c>
      <c r="C4703" s="66" t="e">
        <f t="shared" si="321"/>
        <v>#N/A</v>
      </c>
      <c r="D4703" s="66" t="e">
        <f>VLOOKUP(K4703,'TCon08 al 2019-02-26'!$A$1:$H$68,8,0)</f>
        <v>#N/A</v>
      </c>
      <c r="E4703" s="221">
        <f t="shared" si="322"/>
        <v>1900</v>
      </c>
      <c r="F4703" s="66">
        <f t="shared" si="319"/>
        <v>0</v>
      </c>
      <c r="G4703" s="10" t="str">
        <f t="shared" si="320"/>
        <v>19000</v>
      </c>
      <c r="H4703" s="227"/>
      <c r="I4703" s="227"/>
      <c r="J4703" s="228"/>
      <c r="K4703" s="227"/>
      <c r="L4703" s="227"/>
      <c r="M4703" s="227"/>
      <c r="N4703" s="581"/>
      <c r="O4703" s="227"/>
      <c r="P4703" s="581"/>
      <c r="Q4703" s="227"/>
      <c r="R4703" s="227"/>
      <c r="S4703" s="227"/>
      <c r="T4703" s="227"/>
      <c r="U4703" s="227"/>
      <c r="V4703" s="227"/>
      <c r="W4703" s="227"/>
      <c r="X4703" s="227"/>
      <c r="Y4703" s="227"/>
      <c r="Z4703" s="227"/>
      <c r="AA4703" s="227"/>
      <c r="AB4703" s="227"/>
      <c r="AC4703" s="227"/>
    </row>
    <row r="4704" spans="2:29">
      <c r="B4704" s="66" t="e">
        <f>LEFT(VLOOKUP(K4704,'TCon08 al 2019-02-26'!$A$1:$H$68,6,0),6)</f>
        <v>#N/A</v>
      </c>
      <c r="C4704" s="66" t="e">
        <f t="shared" si="321"/>
        <v>#N/A</v>
      </c>
      <c r="D4704" s="66" t="e">
        <f>VLOOKUP(K4704,'TCon08 al 2019-02-26'!$A$1:$H$68,8,0)</f>
        <v>#N/A</v>
      </c>
      <c r="E4704" s="221">
        <f t="shared" si="322"/>
        <v>1900</v>
      </c>
      <c r="F4704" s="66">
        <f t="shared" si="319"/>
        <v>0</v>
      </c>
      <c r="G4704" s="10" t="str">
        <f t="shared" si="320"/>
        <v>19000</v>
      </c>
      <c r="H4704" s="227"/>
      <c r="I4704" s="227"/>
      <c r="J4704" s="228"/>
      <c r="K4704" s="227"/>
      <c r="L4704" s="227"/>
      <c r="M4704" s="227"/>
      <c r="N4704" s="581"/>
      <c r="O4704" s="227"/>
      <c r="P4704" s="581"/>
      <c r="Q4704" s="227"/>
      <c r="R4704" s="227"/>
      <c r="S4704" s="227"/>
      <c r="T4704" s="227"/>
      <c r="U4704" s="227"/>
      <c r="V4704" s="227"/>
      <c r="W4704" s="227"/>
      <c r="X4704" s="227"/>
      <c r="Y4704" s="227"/>
      <c r="Z4704" s="227"/>
      <c r="AA4704" s="227"/>
      <c r="AB4704" s="227"/>
      <c r="AC4704" s="227"/>
    </row>
    <row r="4705" spans="2:29">
      <c r="B4705" s="66" t="e">
        <f>LEFT(VLOOKUP(K4705,'TCon08 al 2019-02-26'!$A$1:$H$68,6,0),6)</f>
        <v>#N/A</v>
      </c>
      <c r="C4705" s="66" t="e">
        <f t="shared" si="321"/>
        <v>#N/A</v>
      </c>
      <c r="D4705" s="66" t="e">
        <f>VLOOKUP(K4705,'TCon08 al 2019-02-26'!$A$1:$H$68,8,0)</f>
        <v>#N/A</v>
      </c>
      <c r="E4705" s="221">
        <f t="shared" si="322"/>
        <v>1900</v>
      </c>
      <c r="F4705" s="66">
        <f t="shared" si="319"/>
        <v>0</v>
      </c>
      <c r="G4705" s="10" t="str">
        <f t="shared" si="320"/>
        <v>19000</v>
      </c>
      <c r="H4705" s="227"/>
      <c r="I4705" s="227"/>
      <c r="J4705" s="228"/>
      <c r="K4705" s="227"/>
      <c r="L4705" s="227"/>
      <c r="M4705" s="227"/>
      <c r="N4705" s="581"/>
      <c r="O4705" s="227"/>
      <c r="P4705" s="581"/>
      <c r="Q4705" s="227"/>
      <c r="R4705" s="227"/>
      <c r="S4705" s="227"/>
      <c r="T4705" s="227"/>
      <c r="U4705" s="227"/>
      <c r="V4705" s="227"/>
      <c r="W4705" s="227"/>
      <c r="X4705" s="227"/>
      <c r="Y4705" s="227"/>
      <c r="Z4705" s="227"/>
      <c r="AA4705" s="227"/>
      <c r="AB4705" s="227"/>
      <c r="AC4705" s="227"/>
    </row>
    <row r="4706" spans="2:29">
      <c r="B4706" s="66" t="e">
        <f>LEFT(VLOOKUP(K4706,'TCon08 al 2019-02-26'!$A$1:$H$68,6,0),6)</f>
        <v>#N/A</v>
      </c>
      <c r="C4706" s="66" t="e">
        <f t="shared" si="321"/>
        <v>#N/A</v>
      </c>
      <c r="D4706" s="66" t="e">
        <f>VLOOKUP(K4706,'TCon08 al 2019-02-26'!$A$1:$H$68,8,0)</f>
        <v>#N/A</v>
      </c>
      <c r="E4706" s="221">
        <f t="shared" si="322"/>
        <v>1900</v>
      </c>
      <c r="F4706" s="66">
        <f t="shared" si="319"/>
        <v>0</v>
      </c>
      <c r="G4706" s="10" t="str">
        <f t="shared" si="320"/>
        <v>19000</v>
      </c>
      <c r="H4706" s="227"/>
      <c r="I4706" s="227"/>
      <c r="J4706" s="228"/>
      <c r="K4706" s="227"/>
      <c r="L4706" s="227"/>
      <c r="M4706" s="227"/>
      <c r="N4706" s="581"/>
      <c r="O4706" s="227"/>
      <c r="P4706" s="581"/>
      <c r="Q4706" s="227"/>
      <c r="R4706" s="227"/>
      <c r="S4706" s="227"/>
      <c r="T4706" s="227"/>
      <c r="U4706" s="227"/>
      <c r="V4706" s="227"/>
      <c r="W4706" s="227"/>
      <c r="X4706" s="227"/>
      <c r="Y4706" s="227"/>
      <c r="Z4706" s="227"/>
      <c r="AA4706" s="227"/>
      <c r="AB4706" s="227"/>
      <c r="AC4706" s="227"/>
    </row>
    <row r="4707" spans="2:29">
      <c r="B4707" s="66" t="e">
        <f>LEFT(VLOOKUP(K4707,'TCon08 al 2019-02-26'!$A$1:$H$68,6,0),6)</f>
        <v>#N/A</v>
      </c>
      <c r="C4707" s="66" t="e">
        <f t="shared" si="321"/>
        <v>#N/A</v>
      </c>
      <c r="D4707" s="66" t="e">
        <f>VLOOKUP(K4707,'TCon08 al 2019-02-26'!$A$1:$H$68,8,0)</f>
        <v>#N/A</v>
      </c>
      <c r="E4707" s="221">
        <f t="shared" si="322"/>
        <v>1900</v>
      </c>
      <c r="F4707" s="66">
        <f t="shared" si="319"/>
        <v>0</v>
      </c>
      <c r="G4707" s="10" t="str">
        <f t="shared" si="320"/>
        <v>19000</v>
      </c>
      <c r="H4707" s="227"/>
      <c r="I4707" s="227"/>
      <c r="J4707" s="228"/>
      <c r="K4707" s="227"/>
      <c r="L4707" s="227"/>
      <c r="M4707" s="227"/>
      <c r="N4707" s="581"/>
      <c r="O4707" s="227"/>
      <c r="P4707" s="581"/>
      <c r="Q4707" s="227"/>
      <c r="R4707" s="227"/>
      <c r="S4707" s="227"/>
      <c r="T4707" s="227"/>
      <c r="U4707" s="227"/>
      <c r="V4707" s="227"/>
      <c r="W4707" s="227"/>
      <c r="X4707" s="227"/>
      <c r="Y4707" s="227"/>
      <c r="Z4707" s="227"/>
      <c r="AA4707" s="227"/>
      <c r="AB4707" s="227"/>
      <c r="AC4707" s="227"/>
    </row>
    <row r="4708" spans="2:29">
      <c r="B4708" s="66" t="e">
        <f>LEFT(VLOOKUP(K4708,'TCon08 al 2019-02-26'!$A$1:$H$68,6,0),6)</f>
        <v>#N/A</v>
      </c>
      <c r="C4708" s="66" t="e">
        <f t="shared" si="321"/>
        <v>#N/A</v>
      </c>
      <c r="D4708" s="66" t="e">
        <f>VLOOKUP(K4708,'TCon08 al 2019-02-26'!$A$1:$H$68,8,0)</f>
        <v>#N/A</v>
      </c>
      <c r="E4708" s="221">
        <f t="shared" si="322"/>
        <v>1900</v>
      </c>
      <c r="F4708" s="66">
        <f t="shared" si="319"/>
        <v>0</v>
      </c>
      <c r="G4708" s="10" t="str">
        <f t="shared" si="320"/>
        <v>19000</v>
      </c>
      <c r="H4708" s="227"/>
      <c r="I4708" s="227"/>
      <c r="J4708" s="228"/>
      <c r="K4708" s="227"/>
      <c r="L4708" s="227"/>
      <c r="M4708" s="227"/>
      <c r="N4708" s="581"/>
      <c r="O4708" s="227"/>
      <c r="P4708" s="581"/>
      <c r="Q4708" s="227"/>
      <c r="R4708" s="227"/>
      <c r="S4708" s="227"/>
      <c r="T4708" s="227"/>
      <c r="U4708" s="227"/>
      <c r="V4708" s="227"/>
      <c r="W4708" s="227"/>
      <c r="X4708" s="227"/>
      <c r="Y4708" s="227"/>
      <c r="Z4708" s="227"/>
      <c r="AA4708" s="227"/>
      <c r="AB4708" s="227"/>
      <c r="AC4708" s="227"/>
    </row>
    <row r="4709" spans="2:29">
      <c r="B4709" s="66" t="e">
        <f>LEFT(VLOOKUP(K4709,'TCon08 al 2019-02-26'!$A$1:$H$68,6,0),6)</f>
        <v>#N/A</v>
      </c>
      <c r="C4709" s="66" t="e">
        <f t="shared" si="321"/>
        <v>#N/A</v>
      </c>
      <c r="D4709" s="66" t="e">
        <f>VLOOKUP(K4709,'TCon08 al 2019-02-26'!$A$1:$H$68,8,0)</f>
        <v>#N/A</v>
      </c>
      <c r="E4709" s="221">
        <f t="shared" si="322"/>
        <v>1900</v>
      </c>
      <c r="F4709" s="66">
        <f t="shared" si="319"/>
        <v>0</v>
      </c>
      <c r="G4709" s="10" t="str">
        <f t="shared" si="320"/>
        <v>19000</v>
      </c>
      <c r="H4709" s="227"/>
      <c r="I4709" s="227"/>
      <c r="J4709" s="228"/>
      <c r="K4709" s="227"/>
      <c r="L4709" s="227"/>
      <c r="M4709" s="227"/>
      <c r="N4709" s="581"/>
      <c r="O4709" s="227"/>
      <c r="P4709" s="581"/>
      <c r="Q4709" s="227"/>
      <c r="R4709" s="227"/>
      <c r="S4709" s="227"/>
      <c r="T4709" s="227"/>
      <c r="U4709" s="227"/>
      <c r="V4709" s="227"/>
      <c r="W4709" s="227"/>
      <c r="X4709" s="227"/>
      <c r="Y4709" s="227"/>
      <c r="Z4709" s="227"/>
      <c r="AA4709" s="227"/>
      <c r="AB4709" s="227"/>
      <c r="AC4709" s="227"/>
    </row>
    <row r="4710" spans="2:29">
      <c r="B4710" s="66" t="e">
        <f>LEFT(VLOOKUP(K4710,'TCon08 al 2019-02-26'!$A$1:$H$68,6,0),6)</f>
        <v>#N/A</v>
      </c>
      <c r="C4710" s="66" t="e">
        <f t="shared" si="321"/>
        <v>#N/A</v>
      </c>
      <c r="D4710" s="66" t="e">
        <f>VLOOKUP(K4710,'TCon08 al 2019-02-26'!$A$1:$H$68,8,0)</f>
        <v>#N/A</v>
      </c>
      <c r="E4710" s="221">
        <f t="shared" si="322"/>
        <v>1900</v>
      </c>
      <c r="F4710" s="66">
        <f t="shared" si="319"/>
        <v>0</v>
      </c>
      <c r="G4710" s="10" t="str">
        <f t="shared" si="320"/>
        <v>19000</v>
      </c>
      <c r="H4710" s="227"/>
      <c r="I4710" s="227"/>
      <c r="J4710" s="228"/>
      <c r="K4710" s="227"/>
      <c r="L4710" s="227"/>
      <c r="M4710" s="227"/>
      <c r="N4710" s="581"/>
      <c r="O4710" s="227"/>
      <c r="P4710" s="581"/>
      <c r="Q4710" s="227"/>
      <c r="R4710" s="227"/>
      <c r="S4710" s="227"/>
      <c r="T4710" s="227"/>
      <c r="U4710" s="227"/>
      <c r="V4710" s="227"/>
      <c r="W4710" s="227"/>
      <c r="X4710" s="227"/>
      <c r="Y4710" s="227"/>
      <c r="Z4710" s="227"/>
      <c r="AA4710" s="227"/>
      <c r="AB4710" s="227"/>
      <c r="AC4710" s="227"/>
    </row>
    <row r="4711" spans="2:29">
      <c r="B4711" s="66" t="e">
        <f>LEFT(VLOOKUP(K4711,'TCon08 al 2019-02-26'!$A$1:$H$68,6,0),6)</f>
        <v>#N/A</v>
      </c>
      <c r="C4711" s="66" t="e">
        <f t="shared" si="321"/>
        <v>#N/A</v>
      </c>
      <c r="D4711" s="66" t="e">
        <f>VLOOKUP(K4711,'TCon08 al 2019-02-26'!$A$1:$H$68,8,0)</f>
        <v>#N/A</v>
      </c>
      <c r="E4711" s="221">
        <f t="shared" si="322"/>
        <v>1900</v>
      </c>
      <c r="F4711" s="66">
        <f t="shared" si="319"/>
        <v>0</v>
      </c>
      <c r="G4711" s="10" t="str">
        <f t="shared" si="320"/>
        <v>19000</v>
      </c>
      <c r="H4711" s="227"/>
      <c r="I4711" s="227"/>
      <c r="J4711" s="228"/>
      <c r="K4711" s="227"/>
      <c r="L4711" s="227"/>
      <c r="M4711" s="227"/>
      <c r="N4711" s="581"/>
      <c r="O4711" s="227"/>
      <c r="P4711" s="581"/>
      <c r="Q4711" s="227"/>
      <c r="R4711" s="227"/>
      <c r="S4711" s="227"/>
      <c r="T4711" s="227"/>
      <c r="U4711" s="227"/>
      <c r="V4711" s="227"/>
      <c r="W4711" s="227"/>
      <c r="X4711" s="227"/>
      <c r="Y4711" s="227"/>
      <c r="Z4711" s="227"/>
      <c r="AA4711" s="227"/>
      <c r="AB4711" s="227"/>
      <c r="AC4711" s="227"/>
    </row>
    <row r="4712" spans="2:29">
      <c r="B4712" s="66" t="e">
        <f>LEFT(VLOOKUP(K4712,'TCon08 al 2019-02-26'!$A$1:$H$68,6,0),6)</f>
        <v>#N/A</v>
      </c>
      <c r="C4712" s="66" t="e">
        <f t="shared" si="321"/>
        <v>#N/A</v>
      </c>
      <c r="D4712" s="66" t="e">
        <f>VLOOKUP(K4712,'TCon08 al 2019-02-26'!$A$1:$H$68,8,0)</f>
        <v>#N/A</v>
      </c>
      <c r="E4712" s="221">
        <f t="shared" si="322"/>
        <v>1900</v>
      </c>
      <c r="F4712" s="66">
        <f t="shared" si="319"/>
        <v>0</v>
      </c>
      <c r="G4712" s="10" t="str">
        <f t="shared" si="320"/>
        <v>19000</v>
      </c>
      <c r="H4712" s="227"/>
      <c r="I4712" s="227"/>
      <c r="J4712" s="228"/>
      <c r="K4712" s="227"/>
      <c r="L4712" s="227"/>
      <c r="M4712" s="227"/>
      <c r="N4712" s="581"/>
      <c r="O4712" s="227"/>
      <c r="P4712" s="581"/>
      <c r="Q4712" s="227"/>
      <c r="R4712" s="227"/>
      <c r="S4712" s="227"/>
      <c r="T4712" s="227"/>
      <c r="U4712" s="227"/>
      <c r="V4712" s="227"/>
      <c r="W4712" s="227"/>
      <c r="X4712" s="227"/>
      <c r="Y4712" s="227"/>
      <c r="Z4712" s="227"/>
      <c r="AA4712" s="227"/>
      <c r="AB4712" s="227"/>
      <c r="AC4712" s="227"/>
    </row>
    <row r="4713" spans="2:29">
      <c r="B4713" s="66" t="e">
        <f>LEFT(VLOOKUP(K4713,'TCon08 al 2019-02-26'!$A$1:$H$68,6,0),6)</f>
        <v>#N/A</v>
      </c>
      <c r="C4713" s="66" t="e">
        <f t="shared" si="321"/>
        <v>#N/A</v>
      </c>
      <c r="D4713" s="66" t="e">
        <f>VLOOKUP(K4713,'TCon08 al 2019-02-26'!$A$1:$H$68,8,0)</f>
        <v>#N/A</v>
      </c>
      <c r="E4713" s="221">
        <f t="shared" si="322"/>
        <v>1900</v>
      </c>
      <c r="F4713" s="66">
        <f t="shared" si="319"/>
        <v>0</v>
      </c>
      <c r="G4713" s="10" t="str">
        <f t="shared" si="320"/>
        <v>19000</v>
      </c>
      <c r="H4713" s="227"/>
      <c r="I4713" s="227"/>
      <c r="J4713" s="228"/>
      <c r="K4713" s="227"/>
      <c r="L4713" s="227"/>
      <c r="M4713" s="227"/>
      <c r="N4713" s="581"/>
      <c r="O4713" s="227"/>
      <c r="P4713" s="581"/>
      <c r="Q4713" s="227"/>
      <c r="R4713" s="227"/>
      <c r="S4713" s="227"/>
      <c r="T4713" s="227"/>
      <c r="U4713" s="227"/>
      <c r="V4713" s="227"/>
      <c r="W4713" s="227"/>
      <c r="X4713" s="227"/>
      <c r="Y4713" s="227"/>
      <c r="Z4713" s="227"/>
      <c r="AA4713" s="227"/>
      <c r="AB4713" s="227"/>
      <c r="AC4713" s="227"/>
    </row>
    <row r="4714" spans="2:29">
      <c r="B4714" s="66" t="e">
        <f>LEFT(VLOOKUP(K4714,'TCon08 al 2019-02-26'!$A$1:$H$68,6,0),6)</f>
        <v>#N/A</v>
      </c>
      <c r="C4714" s="66" t="e">
        <f t="shared" si="321"/>
        <v>#N/A</v>
      </c>
      <c r="D4714" s="66" t="e">
        <f>VLOOKUP(K4714,'TCon08 al 2019-02-26'!$A$1:$H$68,8,0)</f>
        <v>#N/A</v>
      </c>
      <c r="E4714" s="221">
        <f t="shared" si="322"/>
        <v>1900</v>
      </c>
      <c r="F4714" s="66">
        <f t="shared" si="319"/>
        <v>0</v>
      </c>
      <c r="G4714" s="10" t="str">
        <f t="shared" si="320"/>
        <v>19000</v>
      </c>
      <c r="H4714" s="227"/>
      <c r="I4714" s="227"/>
      <c r="J4714" s="228"/>
      <c r="K4714" s="227"/>
      <c r="L4714" s="227"/>
      <c r="M4714" s="227"/>
      <c r="N4714" s="581"/>
      <c r="O4714" s="227"/>
      <c r="P4714" s="581"/>
      <c r="Q4714" s="227"/>
      <c r="R4714" s="227"/>
      <c r="S4714" s="227"/>
      <c r="T4714" s="227"/>
      <c r="U4714" s="227"/>
      <c r="V4714" s="227"/>
      <c r="W4714" s="227"/>
      <c r="X4714" s="227"/>
      <c r="Y4714" s="227"/>
      <c r="Z4714" s="227"/>
      <c r="AA4714" s="227"/>
      <c r="AB4714" s="227"/>
      <c r="AC4714" s="227"/>
    </row>
    <row r="4715" spans="2:29">
      <c r="B4715" s="66" t="e">
        <f>LEFT(VLOOKUP(K4715,'TCon08 al 2019-02-26'!$A$1:$H$68,6,0),6)</f>
        <v>#N/A</v>
      </c>
      <c r="C4715" s="66" t="e">
        <f t="shared" si="321"/>
        <v>#N/A</v>
      </c>
      <c r="D4715" s="66" t="e">
        <f>VLOOKUP(K4715,'TCon08 al 2019-02-26'!$A$1:$H$68,8,0)</f>
        <v>#N/A</v>
      </c>
      <c r="E4715" s="221">
        <f t="shared" si="322"/>
        <v>1900</v>
      </c>
      <c r="F4715" s="66">
        <f t="shared" si="319"/>
        <v>0</v>
      </c>
      <c r="G4715" s="10" t="str">
        <f t="shared" si="320"/>
        <v>19000</v>
      </c>
      <c r="H4715" s="227"/>
      <c r="I4715" s="227"/>
      <c r="J4715" s="228"/>
      <c r="K4715" s="227"/>
      <c r="L4715" s="227"/>
      <c r="M4715" s="227"/>
      <c r="N4715" s="581"/>
      <c r="O4715" s="227"/>
      <c r="P4715" s="581"/>
      <c r="Q4715" s="227"/>
      <c r="R4715" s="227"/>
      <c r="S4715" s="227"/>
      <c r="T4715" s="227"/>
      <c r="U4715" s="227"/>
      <c r="V4715" s="227"/>
      <c r="W4715" s="227"/>
      <c r="X4715" s="227"/>
      <c r="Y4715" s="227"/>
      <c r="Z4715" s="227"/>
      <c r="AA4715" s="227"/>
      <c r="AB4715" s="227"/>
      <c r="AC4715" s="227"/>
    </row>
    <row r="4716" spans="2:29">
      <c r="B4716" s="66" t="e">
        <f>LEFT(VLOOKUP(K4716,'TCon08 al 2019-02-26'!$A$1:$H$68,6,0),6)</f>
        <v>#N/A</v>
      </c>
      <c r="C4716" s="66" t="e">
        <f t="shared" si="321"/>
        <v>#N/A</v>
      </c>
      <c r="D4716" s="66" t="e">
        <f>VLOOKUP(K4716,'TCon08 al 2019-02-26'!$A$1:$H$68,8,0)</f>
        <v>#N/A</v>
      </c>
      <c r="E4716" s="221">
        <f t="shared" si="322"/>
        <v>1900</v>
      </c>
      <c r="F4716" s="66">
        <f t="shared" si="319"/>
        <v>0</v>
      </c>
      <c r="G4716" s="10" t="str">
        <f t="shared" si="320"/>
        <v>19000</v>
      </c>
      <c r="H4716" s="227"/>
      <c r="I4716" s="227"/>
      <c r="J4716" s="228"/>
      <c r="K4716" s="227"/>
      <c r="L4716" s="227"/>
      <c r="M4716" s="227"/>
      <c r="N4716" s="581"/>
      <c r="O4716" s="227"/>
      <c r="P4716" s="581"/>
      <c r="Q4716" s="227"/>
      <c r="R4716" s="227"/>
      <c r="S4716" s="227"/>
      <c r="T4716" s="227"/>
      <c r="U4716" s="227"/>
      <c r="V4716" s="227"/>
      <c r="W4716" s="227"/>
      <c r="X4716" s="227"/>
      <c r="Y4716" s="227"/>
      <c r="Z4716" s="227"/>
      <c r="AA4716" s="227"/>
      <c r="AB4716" s="227"/>
      <c r="AC4716" s="227"/>
    </row>
    <row r="4717" spans="2:29">
      <c r="B4717" s="66" t="e">
        <f>LEFT(VLOOKUP(K4717,'TCon08 al 2019-02-26'!$A$1:$H$68,6,0),6)</f>
        <v>#N/A</v>
      </c>
      <c r="C4717" s="66" t="e">
        <f t="shared" si="321"/>
        <v>#N/A</v>
      </c>
      <c r="D4717" s="66" t="e">
        <f>VLOOKUP(K4717,'TCon08 al 2019-02-26'!$A$1:$H$68,8,0)</f>
        <v>#N/A</v>
      </c>
      <c r="E4717" s="221">
        <f t="shared" si="322"/>
        <v>1900</v>
      </c>
      <c r="F4717" s="66">
        <f t="shared" si="319"/>
        <v>0</v>
      </c>
      <c r="G4717" s="10" t="str">
        <f t="shared" si="320"/>
        <v>19000</v>
      </c>
      <c r="H4717" s="227"/>
      <c r="I4717" s="227"/>
      <c r="J4717" s="228"/>
      <c r="K4717" s="227"/>
      <c r="L4717" s="227"/>
      <c r="M4717" s="227"/>
      <c r="N4717" s="581"/>
      <c r="O4717" s="227"/>
      <c r="P4717" s="581"/>
      <c r="Q4717" s="227"/>
      <c r="R4717" s="227"/>
      <c r="S4717" s="227"/>
      <c r="T4717" s="227"/>
      <c r="U4717" s="227"/>
      <c r="V4717" s="227"/>
      <c r="W4717" s="227"/>
      <c r="X4717" s="227"/>
      <c r="Y4717" s="227"/>
      <c r="Z4717" s="227"/>
      <c r="AA4717" s="227"/>
      <c r="AB4717" s="227"/>
      <c r="AC4717" s="227"/>
    </row>
    <row r="4718" spans="2:29">
      <c r="B4718" s="66" t="e">
        <f>LEFT(VLOOKUP(K4718,'TCon08 al 2019-02-26'!$A$1:$H$68,6,0),6)</f>
        <v>#N/A</v>
      </c>
      <c r="C4718" s="66" t="e">
        <f t="shared" si="321"/>
        <v>#N/A</v>
      </c>
      <c r="D4718" s="66" t="e">
        <f>VLOOKUP(K4718,'TCon08 al 2019-02-26'!$A$1:$H$68,8,0)</f>
        <v>#N/A</v>
      </c>
      <c r="E4718" s="221">
        <f t="shared" si="322"/>
        <v>1900</v>
      </c>
      <c r="F4718" s="66">
        <f t="shared" si="319"/>
        <v>0</v>
      </c>
      <c r="G4718" s="10" t="str">
        <f t="shared" si="320"/>
        <v>19000</v>
      </c>
      <c r="H4718" s="227"/>
      <c r="I4718" s="227"/>
      <c r="J4718" s="228"/>
      <c r="K4718" s="227"/>
      <c r="L4718" s="227"/>
      <c r="M4718" s="227"/>
      <c r="N4718" s="581"/>
      <c r="O4718" s="227"/>
      <c r="P4718" s="581"/>
      <c r="Q4718" s="227"/>
      <c r="R4718" s="227"/>
      <c r="S4718" s="227"/>
      <c r="T4718" s="227"/>
      <c r="U4718" s="227"/>
      <c r="V4718" s="227"/>
      <c r="W4718" s="227"/>
      <c r="X4718" s="227"/>
      <c r="Y4718" s="227"/>
      <c r="Z4718" s="227"/>
      <c r="AA4718" s="227"/>
      <c r="AB4718" s="227"/>
      <c r="AC4718" s="227"/>
    </row>
    <row r="4719" spans="2:29">
      <c r="B4719" s="66" t="e">
        <f>LEFT(VLOOKUP(K4719,'TCon08 al 2019-02-26'!$A$1:$H$68,6,0),6)</f>
        <v>#N/A</v>
      </c>
      <c r="C4719" s="66" t="e">
        <f t="shared" si="321"/>
        <v>#N/A</v>
      </c>
      <c r="D4719" s="66" t="e">
        <f>VLOOKUP(K4719,'TCon08 al 2019-02-26'!$A$1:$H$68,8,0)</f>
        <v>#N/A</v>
      </c>
      <c r="E4719" s="221">
        <f t="shared" si="322"/>
        <v>1900</v>
      </c>
      <c r="F4719" s="66">
        <f t="shared" si="319"/>
        <v>0</v>
      </c>
      <c r="G4719" s="10" t="str">
        <f t="shared" si="320"/>
        <v>19000</v>
      </c>
      <c r="H4719" s="227"/>
      <c r="I4719" s="227"/>
      <c r="J4719" s="228"/>
      <c r="K4719" s="227"/>
      <c r="L4719" s="227"/>
      <c r="M4719" s="227"/>
      <c r="N4719" s="581"/>
      <c r="O4719" s="227"/>
      <c r="P4719" s="581"/>
      <c r="Q4719" s="227"/>
      <c r="R4719" s="227"/>
      <c r="S4719" s="227"/>
      <c r="T4719" s="227"/>
      <c r="U4719" s="227"/>
      <c r="V4719" s="227"/>
      <c r="W4719" s="227"/>
      <c r="X4719" s="227"/>
      <c r="Y4719" s="227"/>
      <c r="Z4719" s="227"/>
      <c r="AA4719" s="227"/>
      <c r="AB4719" s="227"/>
      <c r="AC4719" s="227"/>
    </row>
    <row r="4720" spans="2:29">
      <c r="B4720" s="66" t="e">
        <f>LEFT(VLOOKUP(K4720,'TCon08 al 2019-02-26'!$A$1:$H$68,6,0),6)</f>
        <v>#N/A</v>
      </c>
      <c r="C4720" s="66" t="e">
        <f t="shared" si="321"/>
        <v>#N/A</v>
      </c>
      <c r="D4720" s="66" t="e">
        <f>VLOOKUP(K4720,'TCon08 al 2019-02-26'!$A$1:$H$68,8,0)</f>
        <v>#N/A</v>
      </c>
      <c r="E4720" s="221">
        <f t="shared" si="322"/>
        <v>1900</v>
      </c>
      <c r="F4720" s="66">
        <f t="shared" si="319"/>
        <v>0</v>
      </c>
      <c r="G4720" s="10" t="str">
        <f t="shared" si="320"/>
        <v>19000</v>
      </c>
      <c r="H4720" s="227"/>
      <c r="I4720" s="227"/>
      <c r="J4720" s="228"/>
      <c r="K4720" s="227"/>
      <c r="L4720" s="227"/>
      <c r="M4720" s="227"/>
      <c r="N4720" s="581"/>
      <c r="O4720" s="227"/>
      <c r="P4720" s="581"/>
      <c r="Q4720" s="227"/>
      <c r="R4720" s="227"/>
      <c r="S4720" s="227"/>
      <c r="T4720" s="227"/>
      <c r="U4720" s="227"/>
      <c r="V4720" s="227"/>
      <c r="W4720" s="227"/>
      <c r="X4720" s="227"/>
      <c r="Y4720" s="227"/>
      <c r="Z4720" s="227"/>
      <c r="AA4720" s="227"/>
      <c r="AB4720" s="227"/>
      <c r="AC4720" s="227"/>
    </row>
    <row r="4721" spans="2:29">
      <c r="B4721" s="66" t="e">
        <f>LEFT(VLOOKUP(K4721,'TCon08 al 2019-02-26'!$A$1:$H$68,6,0),6)</f>
        <v>#N/A</v>
      </c>
      <c r="C4721" s="66" t="e">
        <f t="shared" si="321"/>
        <v>#N/A</v>
      </c>
      <c r="D4721" s="66" t="e">
        <f>VLOOKUP(K4721,'TCon08 al 2019-02-26'!$A$1:$H$68,8,0)</f>
        <v>#N/A</v>
      </c>
      <c r="E4721" s="221">
        <f t="shared" si="322"/>
        <v>1900</v>
      </c>
      <c r="F4721" s="66">
        <f t="shared" si="319"/>
        <v>0</v>
      </c>
      <c r="G4721" s="10" t="str">
        <f t="shared" si="320"/>
        <v>19000</v>
      </c>
      <c r="H4721" s="227"/>
      <c r="I4721" s="227"/>
      <c r="J4721" s="228"/>
      <c r="K4721" s="227"/>
      <c r="L4721" s="227"/>
      <c r="M4721" s="227"/>
      <c r="N4721" s="581"/>
      <c r="O4721" s="227"/>
      <c r="P4721" s="581"/>
      <c r="Q4721" s="227"/>
      <c r="R4721" s="227"/>
      <c r="S4721" s="227"/>
      <c r="T4721" s="227"/>
      <c r="U4721" s="227"/>
      <c r="V4721" s="227"/>
      <c r="W4721" s="227"/>
      <c r="X4721" s="227"/>
      <c r="Y4721" s="227"/>
      <c r="Z4721" s="227"/>
      <c r="AA4721" s="227"/>
      <c r="AB4721" s="227"/>
      <c r="AC4721" s="227"/>
    </row>
    <row r="4722" spans="2:29">
      <c r="B4722" s="66" t="e">
        <f>LEFT(VLOOKUP(K4722,'TCon08 al 2019-02-26'!$A$1:$H$68,6,0),6)</f>
        <v>#N/A</v>
      </c>
      <c r="C4722" s="66" t="e">
        <f t="shared" si="321"/>
        <v>#N/A</v>
      </c>
      <c r="D4722" s="66" t="e">
        <f>VLOOKUP(K4722,'TCon08 al 2019-02-26'!$A$1:$H$68,8,0)</f>
        <v>#N/A</v>
      </c>
      <c r="E4722" s="221">
        <f t="shared" si="322"/>
        <v>1900</v>
      </c>
      <c r="F4722" s="66">
        <f t="shared" si="319"/>
        <v>0</v>
      </c>
      <c r="G4722" s="10" t="str">
        <f t="shared" si="320"/>
        <v>19000</v>
      </c>
      <c r="H4722" s="227"/>
      <c r="I4722" s="227"/>
      <c r="J4722" s="228"/>
      <c r="K4722" s="227"/>
      <c r="L4722" s="227"/>
      <c r="M4722" s="227"/>
      <c r="N4722" s="581"/>
      <c r="O4722" s="227"/>
      <c r="P4722" s="581"/>
      <c r="Q4722" s="227"/>
      <c r="R4722" s="227"/>
      <c r="S4722" s="227"/>
      <c r="T4722" s="227"/>
      <c r="U4722" s="227"/>
      <c r="V4722" s="227"/>
      <c r="W4722" s="227"/>
      <c r="X4722" s="227"/>
      <c r="Y4722" s="227"/>
      <c r="Z4722" s="227"/>
      <c r="AA4722" s="227"/>
      <c r="AB4722" s="227"/>
      <c r="AC4722" s="227"/>
    </row>
    <row r="4723" spans="2:29">
      <c r="B4723" s="66" t="e">
        <f>LEFT(VLOOKUP(K4723,'TCon08 al 2019-02-26'!$A$1:$H$68,6,0),6)</f>
        <v>#N/A</v>
      </c>
      <c r="C4723" s="66" t="e">
        <f t="shared" si="321"/>
        <v>#N/A</v>
      </c>
      <c r="D4723" s="66" t="e">
        <f>VLOOKUP(K4723,'TCon08 al 2019-02-26'!$A$1:$H$68,8,0)</f>
        <v>#N/A</v>
      </c>
      <c r="E4723" s="221">
        <f t="shared" si="322"/>
        <v>1900</v>
      </c>
      <c r="F4723" s="66">
        <f t="shared" si="319"/>
        <v>0</v>
      </c>
      <c r="G4723" s="10" t="str">
        <f t="shared" si="320"/>
        <v>19000</v>
      </c>
      <c r="H4723" s="227"/>
      <c r="I4723" s="227"/>
      <c r="J4723" s="228"/>
      <c r="K4723" s="227"/>
      <c r="L4723" s="227"/>
      <c r="M4723" s="227"/>
      <c r="N4723" s="581"/>
      <c r="O4723" s="227"/>
      <c r="P4723" s="581"/>
      <c r="Q4723" s="227"/>
      <c r="R4723" s="227"/>
      <c r="S4723" s="227"/>
      <c r="T4723" s="227"/>
      <c r="U4723" s="227"/>
      <c r="V4723" s="227"/>
      <c r="W4723" s="227"/>
      <c r="X4723" s="227"/>
      <c r="Y4723" s="227"/>
      <c r="Z4723" s="227"/>
      <c r="AA4723" s="227"/>
      <c r="AB4723" s="227"/>
      <c r="AC4723" s="227"/>
    </row>
    <row r="4724" spans="2:29">
      <c r="B4724" s="66" t="e">
        <f>LEFT(VLOOKUP(K4724,'TCon08 al 2019-02-26'!$A$1:$H$68,6,0),6)</f>
        <v>#N/A</v>
      </c>
      <c r="C4724" s="66" t="e">
        <f t="shared" si="321"/>
        <v>#N/A</v>
      </c>
      <c r="D4724" s="66" t="e">
        <f>VLOOKUP(K4724,'TCon08 al 2019-02-26'!$A$1:$H$68,8,0)</f>
        <v>#N/A</v>
      </c>
      <c r="E4724" s="221">
        <f t="shared" si="322"/>
        <v>1900</v>
      </c>
      <c r="F4724" s="66">
        <f t="shared" si="319"/>
        <v>0</v>
      </c>
      <c r="G4724" s="10" t="str">
        <f t="shared" si="320"/>
        <v>19000</v>
      </c>
      <c r="H4724" s="227"/>
      <c r="I4724" s="227"/>
      <c r="J4724" s="228"/>
      <c r="K4724" s="227"/>
      <c r="L4724" s="227"/>
      <c r="M4724" s="227"/>
      <c r="N4724" s="581"/>
      <c r="O4724" s="227"/>
      <c r="P4724" s="581"/>
      <c r="Q4724" s="227"/>
      <c r="R4724" s="227"/>
      <c r="S4724" s="227"/>
      <c r="T4724" s="227"/>
      <c r="U4724" s="227"/>
      <c r="V4724" s="227"/>
      <c r="W4724" s="227"/>
      <c r="X4724" s="227"/>
      <c r="Y4724" s="227"/>
      <c r="Z4724" s="227"/>
      <c r="AA4724" s="227"/>
      <c r="AB4724" s="227"/>
      <c r="AC4724" s="227"/>
    </row>
    <row r="4725" spans="2:29">
      <c r="B4725" s="66" t="e">
        <f>LEFT(VLOOKUP(K4725,'TCon08 al 2019-02-26'!$A$1:$H$68,6,0),6)</f>
        <v>#N/A</v>
      </c>
      <c r="C4725" s="66" t="e">
        <f t="shared" si="321"/>
        <v>#N/A</v>
      </c>
      <c r="D4725" s="66" t="e">
        <f>VLOOKUP(K4725,'TCon08 al 2019-02-26'!$A$1:$H$68,8,0)</f>
        <v>#N/A</v>
      </c>
      <c r="E4725" s="221">
        <f t="shared" si="322"/>
        <v>1900</v>
      </c>
      <c r="F4725" s="66">
        <f t="shared" si="319"/>
        <v>0</v>
      </c>
      <c r="G4725" s="10" t="str">
        <f t="shared" si="320"/>
        <v>19000</v>
      </c>
      <c r="H4725" s="227"/>
      <c r="I4725" s="227"/>
      <c r="J4725" s="228"/>
      <c r="K4725" s="227"/>
      <c r="L4725" s="227"/>
      <c r="M4725" s="227"/>
      <c r="N4725" s="581"/>
      <c r="O4725" s="227"/>
      <c r="P4725" s="581"/>
      <c r="Q4725" s="227"/>
      <c r="R4725" s="227"/>
      <c r="S4725" s="227"/>
      <c r="T4725" s="227"/>
      <c r="U4725" s="227"/>
      <c r="V4725" s="227"/>
      <c r="W4725" s="227"/>
      <c r="X4725" s="227"/>
      <c r="Y4725" s="227"/>
      <c r="Z4725" s="227"/>
      <c r="AA4725" s="227"/>
      <c r="AB4725" s="227"/>
      <c r="AC4725" s="227"/>
    </row>
    <row r="4726" spans="2:29">
      <c r="B4726" s="66" t="e">
        <f>LEFT(VLOOKUP(K4726,'TCon08 al 2019-02-26'!$A$1:$H$68,6,0),6)</f>
        <v>#N/A</v>
      </c>
      <c r="C4726" s="66" t="e">
        <f t="shared" si="321"/>
        <v>#N/A</v>
      </c>
      <c r="D4726" s="66" t="e">
        <f>VLOOKUP(K4726,'TCon08 al 2019-02-26'!$A$1:$H$68,8,0)</f>
        <v>#N/A</v>
      </c>
      <c r="E4726" s="221">
        <f t="shared" si="322"/>
        <v>1900</v>
      </c>
      <c r="F4726" s="66">
        <f t="shared" si="319"/>
        <v>0</v>
      </c>
      <c r="G4726" s="10" t="str">
        <f t="shared" si="320"/>
        <v>19000</v>
      </c>
      <c r="H4726" s="227"/>
      <c r="I4726" s="227"/>
      <c r="J4726" s="228"/>
      <c r="K4726" s="227"/>
      <c r="L4726" s="227"/>
      <c r="M4726" s="227"/>
      <c r="N4726" s="581"/>
      <c r="O4726" s="227"/>
      <c r="P4726" s="581"/>
      <c r="Q4726" s="227"/>
      <c r="R4726" s="227"/>
      <c r="S4726" s="227"/>
      <c r="T4726" s="227"/>
      <c r="U4726" s="227"/>
      <c r="V4726" s="227"/>
      <c r="W4726" s="227"/>
      <c r="X4726" s="227"/>
      <c r="Y4726" s="227"/>
      <c r="Z4726" s="227"/>
      <c r="AA4726" s="227"/>
      <c r="AB4726" s="227"/>
      <c r="AC4726" s="227"/>
    </row>
    <row r="4727" spans="2:29">
      <c r="B4727" s="66" t="e">
        <f>LEFT(VLOOKUP(K4727,'TCon08 al 2019-02-26'!$A$1:$H$68,6,0),6)</f>
        <v>#N/A</v>
      </c>
      <c r="C4727" s="66" t="e">
        <f t="shared" si="321"/>
        <v>#N/A</v>
      </c>
      <c r="D4727" s="66" t="e">
        <f>VLOOKUP(K4727,'TCon08 al 2019-02-26'!$A$1:$H$68,8,0)</f>
        <v>#N/A</v>
      </c>
      <c r="E4727" s="221">
        <f t="shared" si="322"/>
        <v>1900</v>
      </c>
      <c r="F4727" s="66">
        <f t="shared" si="319"/>
        <v>0</v>
      </c>
      <c r="G4727" s="10" t="str">
        <f t="shared" si="320"/>
        <v>19000</v>
      </c>
      <c r="H4727" s="227"/>
      <c r="I4727" s="227"/>
      <c r="J4727" s="228"/>
      <c r="K4727" s="227"/>
      <c r="L4727" s="227"/>
      <c r="M4727" s="227"/>
      <c r="N4727" s="581"/>
      <c r="O4727" s="227"/>
      <c r="P4727" s="581"/>
      <c r="Q4727" s="227"/>
      <c r="R4727" s="227"/>
      <c r="S4727" s="227"/>
      <c r="T4727" s="227"/>
      <c r="U4727" s="227"/>
      <c r="V4727" s="227"/>
      <c r="W4727" s="227"/>
      <c r="X4727" s="227"/>
      <c r="Y4727" s="227"/>
      <c r="Z4727" s="227"/>
      <c r="AA4727" s="227"/>
      <c r="AB4727" s="227"/>
      <c r="AC4727" s="227"/>
    </row>
    <row r="4728" spans="2:29">
      <c r="B4728" s="66" t="e">
        <f>LEFT(VLOOKUP(K4728,'TCon08 al 2019-02-26'!$A$1:$H$68,6,0),6)</f>
        <v>#N/A</v>
      </c>
      <c r="C4728" s="66" t="e">
        <f t="shared" si="321"/>
        <v>#N/A</v>
      </c>
      <c r="D4728" s="66" t="e">
        <f>VLOOKUP(K4728,'TCon08 al 2019-02-26'!$A$1:$H$68,8,0)</f>
        <v>#N/A</v>
      </c>
      <c r="E4728" s="221">
        <f t="shared" si="322"/>
        <v>1900</v>
      </c>
      <c r="F4728" s="66">
        <f t="shared" si="319"/>
        <v>0</v>
      </c>
      <c r="G4728" s="10" t="str">
        <f t="shared" si="320"/>
        <v>19000</v>
      </c>
      <c r="H4728" s="227"/>
      <c r="I4728" s="227"/>
      <c r="J4728" s="228"/>
      <c r="K4728" s="227"/>
      <c r="L4728" s="227"/>
      <c r="M4728" s="227"/>
      <c r="N4728" s="581"/>
      <c r="O4728" s="227"/>
      <c r="P4728" s="581"/>
      <c r="Q4728" s="227"/>
      <c r="R4728" s="227"/>
      <c r="S4728" s="227"/>
      <c r="T4728" s="227"/>
      <c r="U4728" s="227"/>
      <c r="V4728" s="227"/>
      <c r="W4728" s="227"/>
      <c r="X4728" s="227"/>
      <c r="Y4728" s="227"/>
      <c r="Z4728" s="227"/>
      <c r="AA4728" s="227"/>
      <c r="AB4728" s="227"/>
      <c r="AC4728" s="227"/>
    </row>
    <row r="4729" spans="2:29">
      <c r="B4729" s="66" t="e">
        <f>LEFT(VLOOKUP(K4729,'TCon08 al 2019-02-26'!$A$1:$H$68,6,0),6)</f>
        <v>#N/A</v>
      </c>
      <c r="C4729" s="66" t="e">
        <f t="shared" si="321"/>
        <v>#N/A</v>
      </c>
      <c r="D4729" s="66" t="e">
        <f>VLOOKUP(K4729,'TCon08 al 2019-02-26'!$A$1:$H$68,8,0)</f>
        <v>#N/A</v>
      </c>
      <c r="E4729" s="221">
        <f t="shared" si="322"/>
        <v>1900</v>
      </c>
      <c r="F4729" s="66">
        <f t="shared" si="319"/>
        <v>0</v>
      </c>
      <c r="G4729" s="10" t="str">
        <f t="shared" si="320"/>
        <v>19000</v>
      </c>
      <c r="H4729" s="227"/>
      <c r="I4729" s="227"/>
      <c r="J4729" s="228"/>
      <c r="K4729" s="227"/>
      <c r="L4729" s="227"/>
      <c r="M4729" s="227"/>
      <c r="N4729" s="581"/>
      <c r="O4729" s="227"/>
      <c r="P4729" s="581"/>
      <c r="Q4729" s="227"/>
      <c r="R4729" s="227"/>
      <c r="S4729" s="227"/>
      <c r="T4729" s="227"/>
      <c r="U4729" s="227"/>
      <c r="V4729" s="227"/>
      <c r="W4729" s="227"/>
      <c r="X4729" s="227"/>
      <c r="Y4729" s="227"/>
      <c r="Z4729" s="227"/>
      <c r="AA4729" s="227"/>
      <c r="AB4729" s="227"/>
      <c r="AC4729" s="227"/>
    </row>
    <row r="4730" spans="2:29">
      <c r="B4730" s="66" t="e">
        <f>LEFT(VLOOKUP(K4730,'TCon08 al 2019-02-26'!$A$1:$H$68,6,0),6)</f>
        <v>#N/A</v>
      </c>
      <c r="C4730" s="66" t="e">
        <f t="shared" si="321"/>
        <v>#N/A</v>
      </c>
      <c r="D4730" s="66" t="e">
        <f>VLOOKUP(K4730,'TCon08 al 2019-02-26'!$A$1:$H$68,8,0)</f>
        <v>#N/A</v>
      </c>
      <c r="E4730" s="221">
        <f t="shared" si="322"/>
        <v>1900</v>
      </c>
      <c r="F4730" s="66">
        <f t="shared" si="319"/>
        <v>0</v>
      </c>
      <c r="G4730" s="10" t="str">
        <f t="shared" si="320"/>
        <v>19000</v>
      </c>
      <c r="H4730" s="227"/>
      <c r="I4730" s="227"/>
      <c r="J4730" s="228"/>
      <c r="K4730" s="227"/>
      <c r="L4730" s="227"/>
      <c r="M4730" s="227"/>
      <c r="N4730" s="581"/>
      <c r="O4730" s="227"/>
      <c r="P4730" s="581"/>
      <c r="Q4730" s="227"/>
      <c r="R4730" s="227"/>
      <c r="S4730" s="227"/>
      <c r="T4730" s="227"/>
      <c r="U4730" s="227"/>
      <c r="V4730" s="227"/>
      <c r="W4730" s="227"/>
      <c r="X4730" s="227"/>
      <c r="Y4730" s="227"/>
      <c r="Z4730" s="227"/>
      <c r="AA4730" s="227"/>
      <c r="AB4730" s="227"/>
      <c r="AC4730" s="227"/>
    </row>
    <row r="4731" spans="2:29">
      <c r="B4731" s="66" t="e">
        <f>LEFT(VLOOKUP(K4731,'TCon08 al 2019-02-26'!$A$1:$H$68,6,0),6)</f>
        <v>#N/A</v>
      </c>
      <c r="C4731" s="66" t="e">
        <f t="shared" si="321"/>
        <v>#N/A</v>
      </c>
      <c r="D4731" s="66" t="e">
        <f>VLOOKUP(K4731,'TCon08 al 2019-02-26'!$A$1:$H$68,8,0)</f>
        <v>#N/A</v>
      </c>
      <c r="E4731" s="221">
        <f t="shared" si="322"/>
        <v>1900</v>
      </c>
      <c r="F4731" s="66">
        <f t="shared" si="319"/>
        <v>0</v>
      </c>
      <c r="G4731" s="10" t="str">
        <f t="shared" si="320"/>
        <v>19000</v>
      </c>
      <c r="H4731" s="227"/>
      <c r="I4731" s="227"/>
      <c r="J4731" s="228"/>
      <c r="K4731" s="227"/>
      <c r="L4731" s="227"/>
      <c r="M4731" s="227"/>
      <c r="N4731" s="581"/>
      <c r="O4731" s="227"/>
      <c r="P4731" s="581"/>
      <c r="Q4731" s="227"/>
      <c r="R4731" s="227"/>
      <c r="S4731" s="227"/>
      <c r="T4731" s="227"/>
      <c r="U4731" s="227"/>
      <c r="V4731" s="227"/>
      <c r="W4731" s="227"/>
      <c r="X4731" s="227"/>
      <c r="Y4731" s="227"/>
      <c r="Z4731" s="227"/>
      <c r="AA4731" s="227"/>
      <c r="AB4731" s="227"/>
      <c r="AC4731" s="227"/>
    </row>
    <row r="4732" spans="2:29">
      <c r="B4732" s="66" t="e">
        <f>LEFT(VLOOKUP(K4732,'TCon08 al 2019-02-26'!$A$1:$H$68,6,0),6)</f>
        <v>#N/A</v>
      </c>
      <c r="C4732" s="66" t="e">
        <f t="shared" si="321"/>
        <v>#N/A</v>
      </c>
      <c r="D4732" s="66" t="e">
        <f>VLOOKUP(K4732,'TCon08 al 2019-02-26'!$A$1:$H$68,8,0)</f>
        <v>#N/A</v>
      </c>
      <c r="E4732" s="221">
        <f t="shared" si="322"/>
        <v>1900</v>
      </c>
      <c r="F4732" s="66">
        <f t="shared" si="319"/>
        <v>0</v>
      </c>
      <c r="G4732" s="10" t="str">
        <f t="shared" si="320"/>
        <v>19000</v>
      </c>
      <c r="H4732" s="227"/>
      <c r="I4732" s="227"/>
      <c r="J4732" s="228"/>
      <c r="K4732" s="227"/>
      <c r="L4732" s="227"/>
      <c r="M4732" s="227"/>
      <c r="N4732" s="581"/>
      <c r="O4732" s="227"/>
      <c r="P4732" s="581"/>
      <c r="Q4732" s="227"/>
      <c r="R4732" s="227"/>
      <c r="S4732" s="227"/>
      <c r="T4732" s="227"/>
      <c r="U4732" s="227"/>
      <c r="V4732" s="227"/>
      <c r="W4732" s="227"/>
      <c r="X4732" s="227"/>
      <c r="Y4732" s="227"/>
      <c r="Z4732" s="227"/>
      <c r="AA4732" s="227"/>
      <c r="AB4732" s="227"/>
      <c r="AC4732" s="227"/>
    </row>
    <row r="4733" spans="2:29">
      <c r="B4733" s="66" t="e">
        <f>LEFT(VLOOKUP(K4733,'TCon08 al 2019-02-26'!$A$1:$H$68,6,0),6)</f>
        <v>#N/A</v>
      </c>
      <c r="C4733" s="66" t="e">
        <f t="shared" si="321"/>
        <v>#N/A</v>
      </c>
      <c r="D4733" s="66" t="e">
        <f>VLOOKUP(K4733,'TCon08 al 2019-02-26'!$A$1:$H$68,8,0)</f>
        <v>#N/A</v>
      </c>
      <c r="E4733" s="221">
        <f t="shared" si="322"/>
        <v>1900</v>
      </c>
      <c r="F4733" s="66">
        <f t="shared" si="319"/>
        <v>0</v>
      </c>
      <c r="G4733" s="10" t="str">
        <f t="shared" si="320"/>
        <v>19000</v>
      </c>
      <c r="H4733" s="227"/>
      <c r="I4733" s="227"/>
      <c r="J4733" s="228"/>
      <c r="K4733" s="227"/>
      <c r="L4733" s="227"/>
      <c r="M4733" s="227"/>
      <c r="N4733" s="581"/>
      <c r="O4733" s="227"/>
      <c r="P4733" s="581"/>
      <c r="Q4733" s="227"/>
      <c r="R4733" s="227"/>
      <c r="S4733" s="227"/>
      <c r="T4733" s="227"/>
      <c r="U4733" s="227"/>
      <c r="V4733" s="227"/>
      <c r="W4733" s="227"/>
      <c r="X4733" s="227"/>
      <c r="Y4733" s="227"/>
      <c r="Z4733" s="227"/>
      <c r="AA4733" s="227"/>
      <c r="AB4733" s="227"/>
      <c r="AC4733" s="227"/>
    </row>
    <row r="4734" spans="2:29">
      <c r="B4734" s="66" t="e">
        <f>LEFT(VLOOKUP(K4734,'TCon08 al 2019-02-26'!$A$1:$H$68,6,0),6)</f>
        <v>#N/A</v>
      </c>
      <c r="C4734" s="66" t="e">
        <f t="shared" si="321"/>
        <v>#N/A</v>
      </c>
      <c r="D4734" s="66" t="e">
        <f>VLOOKUP(K4734,'TCon08 al 2019-02-26'!$A$1:$H$68,8,0)</f>
        <v>#N/A</v>
      </c>
      <c r="E4734" s="221">
        <f t="shared" si="322"/>
        <v>1900</v>
      </c>
      <c r="F4734" s="66">
        <f t="shared" si="319"/>
        <v>0</v>
      </c>
      <c r="G4734" s="10" t="str">
        <f t="shared" si="320"/>
        <v>19000</v>
      </c>
      <c r="H4734" s="227"/>
      <c r="I4734" s="227"/>
      <c r="J4734" s="228"/>
      <c r="K4734" s="227"/>
      <c r="L4734" s="227"/>
      <c r="M4734" s="227"/>
      <c r="N4734" s="581"/>
      <c r="O4734" s="227"/>
      <c r="P4734" s="581"/>
      <c r="Q4734" s="227"/>
      <c r="R4734" s="227"/>
      <c r="S4734" s="227"/>
      <c r="T4734" s="227"/>
      <c r="U4734" s="227"/>
      <c r="V4734" s="227"/>
      <c r="W4734" s="227"/>
      <c r="X4734" s="227"/>
      <c r="Y4734" s="227"/>
      <c r="Z4734" s="227"/>
      <c r="AA4734" s="227"/>
      <c r="AB4734" s="227"/>
      <c r="AC4734" s="227"/>
    </row>
    <row r="4735" spans="2:29">
      <c r="B4735" s="66" t="e">
        <f>LEFT(VLOOKUP(K4735,'TCon08 al 2019-02-26'!$A$1:$H$68,6,0),6)</f>
        <v>#N/A</v>
      </c>
      <c r="C4735" s="66" t="e">
        <f t="shared" si="321"/>
        <v>#N/A</v>
      </c>
      <c r="D4735" s="66" t="e">
        <f>VLOOKUP(K4735,'TCon08 al 2019-02-26'!$A$1:$H$68,8,0)</f>
        <v>#N/A</v>
      </c>
      <c r="E4735" s="221">
        <f t="shared" si="322"/>
        <v>1900</v>
      </c>
      <c r="F4735" s="66">
        <f t="shared" si="319"/>
        <v>0</v>
      </c>
      <c r="G4735" s="10" t="str">
        <f t="shared" si="320"/>
        <v>19000</v>
      </c>
      <c r="H4735" s="227"/>
      <c r="I4735" s="227"/>
      <c r="J4735" s="228"/>
      <c r="K4735" s="227"/>
      <c r="L4735" s="227"/>
      <c r="M4735" s="227"/>
      <c r="N4735" s="581"/>
      <c r="O4735" s="227"/>
      <c r="P4735" s="581"/>
      <c r="Q4735" s="227"/>
      <c r="R4735" s="227"/>
      <c r="S4735" s="227"/>
      <c r="T4735" s="227"/>
      <c r="U4735" s="227"/>
      <c r="V4735" s="227"/>
      <c r="W4735" s="227"/>
      <c r="X4735" s="227"/>
      <c r="Y4735" s="227"/>
      <c r="Z4735" s="227"/>
      <c r="AA4735" s="227"/>
      <c r="AB4735" s="227"/>
      <c r="AC4735" s="227"/>
    </row>
    <row r="4736" spans="2:29">
      <c r="B4736" s="66" t="e">
        <f>LEFT(VLOOKUP(K4736,'TCon08 al 2019-02-26'!$A$1:$H$68,6,0),6)</f>
        <v>#N/A</v>
      </c>
      <c r="C4736" s="66" t="e">
        <f t="shared" si="321"/>
        <v>#N/A</v>
      </c>
      <c r="D4736" s="66" t="e">
        <f>VLOOKUP(K4736,'TCon08 al 2019-02-26'!$A$1:$H$68,8,0)</f>
        <v>#N/A</v>
      </c>
      <c r="E4736" s="221">
        <f t="shared" si="322"/>
        <v>1900</v>
      </c>
      <c r="F4736" s="66">
        <f t="shared" si="319"/>
        <v>0</v>
      </c>
      <c r="G4736" s="10" t="str">
        <f t="shared" si="320"/>
        <v>19000</v>
      </c>
      <c r="H4736" s="227"/>
      <c r="I4736" s="227"/>
      <c r="J4736" s="228"/>
      <c r="K4736" s="227"/>
      <c r="L4736" s="227"/>
      <c r="M4736" s="227"/>
      <c r="N4736" s="581"/>
      <c r="O4736" s="227"/>
      <c r="P4736" s="581"/>
      <c r="Q4736" s="227"/>
      <c r="R4736" s="227"/>
      <c r="S4736" s="227"/>
      <c r="T4736" s="227"/>
      <c r="U4736" s="227"/>
      <c r="V4736" s="227"/>
      <c r="W4736" s="227"/>
      <c r="X4736" s="227"/>
      <c r="Y4736" s="227"/>
      <c r="Z4736" s="227"/>
      <c r="AA4736" s="227"/>
      <c r="AB4736" s="227"/>
      <c r="AC4736" s="227"/>
    </row>
    <row r="4737" spans="2:29">
      <c r="B4737" s="66" t="e">
        <f>LEFT(VLOOKUP(K4737,'TCon08 al 2019-02-26'!$A$1:$H$68,6,0),6)</f>
        <v>#N/A</v>
      </c>
      <c r="C4737" s="66" t="e">
        <f t="shared" si="321"/>
        <v>#N/A</v>
      </c>
      <c r="D4737" s="66" t="e">
        <f>VLOOKUP(K4737,'TCon08 al 2019-02-26'!$A$1:$H$68,8,0)</f>
        <v>#N/A</v>
      </c>
      <c r="E4737" s="221">
        <f t="shared" si="322"/>
        <v>1900</v>
      </c>
      <c r="F4737" s="66">
        <f t="shared" si="319"/>
        <v>0</v>
      </c>
      <c r="G4737" s="10" t="str">
        <f t="shared" si="320"/>
        <v>19000</v>
      </c>
      <c r="H4737" s="227"/>
      <c r="I4737" s="227"/>
      <c r="J4737" s="228"/>
      <c r="K4737" s="227"/>
      <c r="L4737" s="227"/>
      <c r="M4737" s="227"/>
      <c r="N4737" s="581"/>
      <c r="O4737" s="227"/>
      <c r="P4737" s="581"/>
      <c r="Q4737" s="227"/>
      <c r="R4737" s="227"/>
      <c r="S4737" s="227"/>
      <c r="T4737" s="227"/>
      <c r="U4737" s="227"/>
      <c r="V4737" s="227"/>
      <c r="W4737" s="227"/>
      <c r="X4737" s="227"/>
      <c r="Y4737" s="227"/>
      <c r="Z4737" s="227"/>
      <c r="AA4737" s="227"/>
      <c r="AB4737" s="227"/>
      <c r="AC4737" s="227"/>
    </row>
    <row r="4738" spans="2:29">
      <c r="B4738" s="66" t="e">
        <f>LEFT(VLOOKUP(K4738,'TCon08 al 2019-02-26'!$A$1:$H$68,6,0),6)</f>
        <v>#N/A</v>
      </c>
      <c r="C4738" s="66" t="e">
        <f t="shared" si="321"/>
        <v>#N/A</v>
      </c>
      <c r="D4738" s="66" t="e">
        <f>VLOOKUP(K4738,'TCon08 al 2019-02-26'!$A$1:$H$68,8,0)</f>
        <v>#N/A</v>
      </c>
      <c r="E4738" s="221">
        <f t="shared" si="322"/>
        <v>1900</v>
      </c>
      <c r="F4738" s="66">
        <f t="shared" si="319"/>
        <v>0</v>
      </c>
      <c r="G4738" s="10" t="str">
        <f t="shared" si="320"/>
        <v>19000</v>
      </c>
      <c r="H4738" s="227"/>
      <c r="I4738" s="227"/>
      <c r="J4738" s="228"/>
      <c r="K4738" s="227"/>
      <c r="L4738" s="227"/>
      <c r="M4738" s="227"/>
      <c r="N4738" s="581"/>
      <c r="O4738" s="227"/>
      <c r="P4738" s="581"/>
      <c r="Q4738" s="227"/>
      <c r="R4738" s="227"/>
      <c r="S4738" s="227"/>
      <c r="T4738" s="227"/>
      <c r="U4738" s="227"/>
      <c r="V4738" s="227"/>
      <c r="W4738" s="227"/>
      <c r="X4738" s="227"/>
      <c r="Y4738" s="227"/>
      <c r="Z4738" s="227"/>
      <c r="AA4738" s="227"/>
      <c r="AB4738" s="227"/>
      <c r="AC4738" s="227"/>
    </row>
    <row r="4739" spans="2:29">
      <c r="B4739" s="66" t="e">
        <f>LEFT(VLOOKUP(K4739,'TCon08 al 2019-02-26'!$A$1:$H$68,6,0),6)</f>
        <v>#N/A</v>
      </c>
      <c r="C4739" s="66" t="e">
        <f t="shared" si="321"/>
        <v>#N/A</v>
      </c>
      <c r="D4739" s="66" t="e">
        <f>VLOOKUP(K4739,'TCon08 al 2019-02-26'!$A$1:$H$68,8,0)</f>
        <v>#N/A</v>
      </c>
      <c r="E4739" s="221">
        <f t="shared" si="322"/>
        <v>1900</v>
      </c>
      <c r="F4739" s="66">
        <f t="shared" si="319"/>
        <v>0</v>
      </c>
      <c r="G4739" s="10" t="str">
        <f t="shared" si="320"/>
        <v>19000</v>
      </c>
      <c r="H4739" s="227"/>
      <c r="I4739" s="227"/>
      <c r="J4739" s="228"/>
      <c r="K4739" s="227"/>
      <c r="L4739" s="227"/>
      <c r="M4739" s="227"/>
      <c r="N4739" s="581"/>
      <c r="O4739" s="227"/>
      <c r="P4739" s="581"/>
      <c r="Q4739" s="227"/>
      <c r="R4739" s="227"/>
      <c r="S4739" s="227"/>
      <c r="T4739" s="227"/>
      <c r="U4739" s="227"/>
      <c r="V4739" s="227"/>
      <c r="W4739" s="227"/>
      <c r="X4739" s="227"/>
      <c r="Y4739" s="227"/>
      <c r="Z4739" s="227"/>
      <c r="AA4739" s="227"/>
      <c r="AB4739" s="227"/>
      <c r="AC4739" s="227"/>
    </row>
    <row r="4740" spans="2:29">
      <c r="B4740" s="66" t="e">
        <f>LEFT(VLOOKUP(K4740,'TCon08 al 2019-02-26'!$A$1:$H$68,6,0),6)</f>
        <v>#N/A</v>
      </c>
      <c r="C4740" s="66" t="e">
        <f t="shared" si="321"/>
        <v>#N/A</v>
      </c>
      <c r="D4740" s="66" t="e">
        <f>VLOOKUP(K4740,'TCon08 al 2019-02-26'!$A$1:$H$68,8,0)</f>
        <v>#N/A</v>
      </c>
      <c r="E4740" s="221">
        <f t="shared" si="322"/>
        <v>1900</v>
      </c>
      <c r="F4740" s="66">
        <f t="shared" si="319"/>
        <v>0</v>
      </c>
      <c r="G4740" s="10" t="str">
        <f t="shared" si="320"/>
        <v>19000</v>
      </c>
      <c r="H4740" s="227"/>
      <c r="I4740" s="227"/>
      <c r="J4740" s="228"/>
      <c r="K4740" s="227"/>
      <c r="L4740" s="227"/>
      <c r="M4740" s="227"/>
      <c r="N4740" s="581"/>
      <c r="O4740" s="227"/>
      <c r="P4740" s="581"/>
      <c r="Q4740" s="227"/>
      <c r="R4740" s="227"/>
      <c r="S4740" s="227"/>
      <c r="T4740" s="227"/>
      <c r="U4740" s="227"/>
      <c r="V4740" s="227"/>
      <c r="W4740" s="227"/>
      <c r="X4740" s="227"/>
      <c r="Y4740" s="227"/>
      <c r="Z4740" s="227"/>
      <c r="AA4740" s="227"/>
      <c r="AB4740" s="227"/>
      <c r="AC4740" s="227"/>
    </row>
    <row r="4741" spans="2:29">
      <c r="B4741" s="66" t="e">
        <f>LEFT(VLOOKUP(K4741,'TCon08 al 2019-02-26'!$A$1:$H$68,6,0),6)</f>
        <v>#N/A</v>
      </c>
      <c r="C4741" s="66" t="e">
        <f t="shared" si="321"/>
        <v>#N/A</v>
      </c>
      <c r="D4741" s="66" t="e">
        <f>VLOOKUP(K4741,'TCon08 al 2019-02-26'!$A$1:$H$68,8,0)</f>
        <v>#N/A</v>
      </c>
      <c r="E4741" s="221">
        <f t="shared" si="322"/>
        <v>1900</v>
      </c>
      <c r="F4741" s="66">
        <f t="shared" ref="F4741:F4804" si="323">+IF(J4741=0,0,MONTH(J4741))</f>
        <v>0</v>
      </c>
      <c r="G4741" s="10" t="str">
        <f t="shared" si="320"/>
        <v>19000</v>
      </c>
      <c r="H4741" s="227"/>
      <c r="I4741" s="227"/>
      <c r="J4741" s="228"/>
      <c r="K4741" s="227"/>
      <c r="L4741" s="227"/>
      <c r="M4741" s="227"/>
      <c r="N4741" s="581"/>
      <c r="O4741" s="227"/>
      <c r="P4741" s="581"/>
      <c r="Q4741" s="227"/>
      <c r="R4741" s="227"/>
      <c r="S4741" s="227"/>
      <c r="T4741" s="227"/>
      <c r="U4741" s="227"/>
      <c r="V4741" s="227"/>
      <c r="W4741" s="227"/>
      <c r="X4741" s="227"/>
      <c r="Y4741" s="227"/>
      <c r="Z4741" s="227"/>
      <c r="AA4741" s="227"/>
      <c r="AB4741" s="227"/>
      <c r="AC4741" s="227"/>
    </row>
    <row r="4742" spans="2:29">
      <c r="B4742" s="66" t="e">
        <f>LEFT(VLOOKUP(K4742,'TCon08 al 2019-02-26'!$A$1:$H$68,6,0),6)</f>
        <v>#N/A</v>
      </c>
      <c r="C4742" s="66" t="e">
        <f t="shared" si="321"/>
        <v>#N/A</v>
      </c>
      <c r="D4742" s="66" t="e">
        <f>VLOOKUP(K4742,'TCon08 al 2019-02-26'!$A$1:$H$68,8,0)</f>
        <v>#N/A</v>
      </c>
      <c r="E4742" s="221">
        <f t="shared" si="322"/>
        <v>1900</v>
      </c>
      <c r="F4742" s="66">
        <f t="shared" si="323"/>
        <v>0</v>
      </c>
      <c r="G4742" s="10" t="str">
        <f t="shared" ref="G4742:G4805" si="324">+E4742&amp;F4742</f>
        <v>19000</v>
      </c>
      <c r="H4742" s="227"/>
      <c r="I4742" s="227"/>
      <c r="J4742" s="228"/>
      <c r="K4742" s="227"/>
      <c r="L4742" s="227"/>
      <c r="M4742" s="227"/>
      <c r="N4742" s="581"/>
      <c r="O4742" s="227"/>
      <c r="P4742" s="581"/>
      <c r="Q4742" s="227"/>
      <c r="R4742" s="227"/>
      <c r="S4742" s="227"/>
      <c r="T4742" s="227"/>
      <c r="U4742" s="227"/>
      <c r="V4742" s="227"/>
      <c r="W4742" s="227"/>
      <c r="X4742" s="227"/>
      <c r="Y4742" s="227"/>
      <c r="Z4742" s="227"/>
      <c r="AA4742" s="227"/>
      <c r="AB4742" s="227"/>
      <c r="AC4742" s="227"/>
    </row>
    <row r="4743" spans="2:29">
      <c r="B4743" s="66" t="e">
        <f>LEFT(VLOOKUP(K4743,'TCon08 al 2019-02-26'!$A$1:$H$68,6,0),6)</f>
        <v>#N/A</v>
      </c>
      <c r="C4743" s="66" t="e">
        <f t="shared" si="321"/>
        <v>#N/A</v>
      </c>
      <c r="D4743" s="66" t="e">
        <f>VLOOKUP(K4743,'TCon08 al 2019-02-26'!$A$1:$H$68,8,0)</f>
        <v>#N/A</v>
      </c>
      <c r="E4743" s="221">
        <f t="shared" si="322"/>
        <v>1900</v>
      </c>
      <c r="F4743" s="66">
        <f t="shared" si="323"/>
        <v>0</v>
      </c>
      <c r="G4743" s="10" t="str">
        <f t="shared" si="324"/>
        <v>19000</v>
      </c>
      <c r="H4743" s="227"/>
      <c r="I4743" s="227"/>
      <c r="J4743" s="228"/>
      <c r="K4743" s="227"/>
      <c r="L4743" s="227"/>
      <c r="M4743" s="227"/>
      <c r="N4743" s="581"/>
      <c r="O4743" s="227"/>
      <c r="P4743" s="581"/>
      <c r="Q4743" s="227"/>
      <c r="R4743" s="227"/>
      <c r="S4743" s="227"/>
      <c r="T4743" s="227"/>
      <c r="U4743" s="227"/>
      <c r="V4743" s="227"/>
      <c r="W4743" s="227"/>
      <c r="X4743" s="227"/>
      <c r="Y4743" s="227"/>
      <c r="Z4743" s="227"/>
      <c r="AA4743" s="227"/>
      <c r="AB4743" s="227"/>
      <c r="AC4743" s="227"/>
    </row>
    <row r="4744" spans="2:29">
      <c r="B4744" s="66" t="e">
        <f>LEFT(VLOOKUP(K4744,'TCon08 al 2019-02-26'!$A$1:$H$68,6,0),6)</f>
        <v>#N/A</v>
      </c>
      <c r="C4744" s="66" t="e">
        <f t="shared" si="321"/>
        <v>#N/A</v>
      </c>
      <c r="D4744" s="66" t="e">
        <f>VLOOKUP(K4744,'TCon08 al 2019-02-26'!$A$1:$H$68,8,0)</f>
        <v>#N/A</v>
      </c>
      <c r="E4744" s="221">
        <f t="shared" si="322"/>
        <v>1900</v>
      </c>
      <c r="F4744" s="66">
        <f t="shared" si="323"/>
        <v>0</v>
      </c>
      <c r="G4744" s="10" t="str">
        <f t="shared" si="324"/>
        <v>19000</v>
      </c>
      <c r="H4744" s="227"/>
      <c r="I4744" s="227"/>
      <c r="J4744" s="228"/>
      <c r="K4744" s="227"/>
      <c r="L4744" s="227"/>
      <c r="M4744" s="227"/>
      <c r="N4744" s="581"/>
      <c r="O4744" s="227"/>
      <c r="P4744" s="581"/>
      <c r="Q4744" s="227"/>
      <c r="R4744" s="227"/>
      <c r="S4744" s="227"/>
      <c r="T4744" s="227"/>
      <c r="U4744" s="227"/>
      <c r="V4744" s="227"/>
      <c r="W4744" s="227"/>
      <c r="X4744" s="227"/>
      <c r="Y4744" s="227"/>
      <c r="Z4744" s="227"/>
      <c r="AA4744" s="227"/>
      <c r="AB4744" s="227"/>
      <c r="AC4744" s="227"/>
    </row>
    <row r="4745" spans="2:29">
      <c r="B4745" s="66" t="e">
        <f>LEFT(VLOOKUP(K4745,'TCon08 al 2019-02-26'!$A$1:$H$68,6,0),6)</f>
        <v>#N/A</v>
      </c>
      <c r="C4745" s="66" t="e">
        <f t="shared" si="321"/>
        <v>#N/A</v>
      </c>
      <c r="D4745" s="66" t="e">
        <f>VLOOKUP(K4745,'TCon08 al 2019-02-26'!$A$1:$H$68,8,0)</f>
        <v>#N/A</v>
      </c>
      <c r="E4745" s="221">
        <f t="shared" si="322"/>
        <v>1900</v>
      </c>
      <c r="F4745" s="66">
        <f t="shared" si="323"/>
        <v>0</v>
      </c>
      <c r="G4745" s="10" t="str">
        <f t="shared" si="324"/>
        <v>19000</v>
      </c>
      <c r="H4745" s="227"/>
      <c r="I4745" s="227"/>
      <c r="J4745" s="228"/>
      <c r="K4745" s="227"/>
      <c r="L4745" s="227"/>
      <c r="M4745" s="227"/>
      <c r="N4745" s="581"/>
      <c r="O4745" s="227"/>
      <c r="P4745" s="581"/>
      <c r="Q4745" s="227"/>
      <c r="R4745" s="227"/>
      <c r="S4745" s="227"/>
      <c r="T4745" s="227"/>
      <c r="U4745" s="227"/>
      <c r="V4745" s="227"/>
      <c r="W4745" s="227"/>
      <c r="X4745" s="227"/>
      <c r="Y4745" s="227"/>
      <c r="Z4745" s="227"/>
      <c r="AA4745" s="227"/>
      <c r="AB4745" s="227"/>
      <c r="AC4745" s="227"/>
    </row>
    <row r="4746" spans="2:29">
      <c r="B4746" s="66" t="e">
        <f>LEFT(VLOOKUP(K4746,'TCon08 al 2019-02-26'!$A$1:$H$68,6,0),6)</f>
        <v>#N/A</v>
      </c>
      <c r="C4746" s="66" t="e">
        <f t="shared" si="321"/>
        <v>#N/A</v>
      </c>
      <c r="D4746" s="66" t="e">
        <f>VLOOKUP(K4746,'TCon08 al 2019-02-26'!$A$1:$H$68,8,0)</f>
        <v>#N/A</v>
      </c>
      <c r="E4746" s="221">
        <f t="shared" si="322"/>
        <v>1900</v>
      </c>
      <c r="F4746" s="66">
        <f t="shared" si="323"/>
        <v>0</v>
      </c>
      <c r="G4746" s="10" t="str">
        <f t="shared" si="324"/>
        <v>19000</v>
      </c>
      <c r="H4746" s="227"/>
      <c r="I4746" s="227"/>
      <c r="J4746" s="228"/>
      <c r="K4746" s="227"/>
      <c r="L4746" s="227"/>
      <c r="M4746" s="227"/>
      <c r="N4746" s="581"/>
      <c r="O4746" s="227"/>
      <c r="P4746" s="581"/>
      <c r="Q4746" s="227"/>
      <c r="R4746" s="227"/>
      <c r="S4746" s="227"/>
      <c r="T4746" s="227"/>
      <c r="U4746" s="227"/>
      <c r="V4746" s="227"/>
      <c r="W4746" s="227"/>
      <c r="X4746" s="227"/>
      <c r="Y4746" s="227"/>
      <c r="Z4746" s="227"/>
      <c r="AA4746" s="227"/>
      <c r="AB4746" s="227"/>
      <c r="AC4746" s="227"/>
    </row>
    <row r="4747" spans="2:29">
      <c r="B4747" s="66" t="e">
        <f>LEFT(VLOOKUP(K4747,'TCon08 al 2019-02-26'!$A$1:$H$68,6,0),6)</f>
        <v>#N/A</v>
      </c>
      <c r="C4747" s="66" t="e">
        <f t="shared" si="321"/>
        <v>#N/A</v>
      </c>
      <c r="D4747" s="66" t="e">
        <f>VLOOKUP(K4747,'TCon08 al 2019-02-26'!$A$1:$H$68,8,0)</f>
        <v>#N/A</v>
      </c>
      <c r="E4747" s="221">
        <f t="shared" si="322"/>
        <v>1900</v>
      </c>
      <c r="F4747" s="66">
        <f t="shared" si="323"/>
        <v>0</v>
      </c>
      <c r="G4747" s="10" t="str">
        <f t="shared" si="324"/>
        <v>19000</v>
      </c>
      <c r="H4747" s="227"/>
      <c r="I4747" s="227"/>
      <c r="J4747" s="228"/>
      <c r="K4747" s="227"/>
      <c r="L4747" s="227"/>
      <c r="M4747" s="227"/>
      <c r="N4747" s="581"/>
      <c r="O4747" s="227"/>
      <c r="P4747" s="581"/>
      <c r="Q4747" s="227"/>
      <c r="R4747" s="227"/>
      <c r="S4747" s="227"/>
      <c r="T4747" s="227"/>
      <c r="U4747" s="227"/>
      <c r="V4747" s="227"/>
      <c r="W4747" s="227"/>
      <c r="X4747" s="227"/>
      <c r="Y4747" s="227"/>
      <c r="Z4747" s="227"/>
      <c r="AA4747" s="227"/>
      <c r="AB4747" s="227"/>
      <c r="AC4747" s="227"/>
    </row>
    <row r="4748" spans="2:29">
      <c r="B4748" s="66" t="e">
        <f>LEFT(VLOOKUP(K4748,'TCon08 al 2019-02-26'!$A$1:$H$68,6,0),6)</f>
        <v>#N/A</v>
      </c>
      <c r="C4748" s="66" t="e">
        <f t="shared" si="321"/>
        <v>#N/A</v>
      </c>
      <c r="D4748" s="66" t="e">
        <f>VLOOKUP(K4748,'TCon08 al 2019-02-26'!$A$1:$H$68,8,0)</f>
        <v>#N/A</v>
      </c>
      <c r="E4748" s="221">
        <f t="shared" si="322"/>
        <v>1900</v>
      </c>
      <c r="F4748" s="66">
        <f t="shared" si="323"/>
        <v>0</v>
      </c>
      <c r="G4748" s="10" t="str">
        <f t="shared" si="324"/>
        <v>19000</v>
      </c>
      <c r="H4748" s="227"/>
      <c r="I4748" s="227"/>
      <c r="J4748" s="228"/>
      <c r="K4748" s="227"/>
      <c r="L4748" s="227"/>
      <c r="M4748" s="227"/>
      <c r="N4748" s="581"/>
      <c r="O4748" s="227"/>
      <c r="P4748" s="581"/>
      <c r="Q4748" s="227"/>
      <c r="R4748" s="227"/>
      <c r="S4748" s="227"/>
      <c r="T4748" s="227"/>
      <c r="U4748" s="227"/>
      <c r="V4748" s="227"/>
      <c r="W4748" s="227"/>
      <c r="X4748" s="227"/>
      <c r="Y4748" s="227"/>
      <c r="Z4748" s="227"/>
      <c r="AA4748" s="227"/>
      <c r="AB4748" s="227"/>
      <c r="AC4748" s="227"/>
    </row>
    <row r="4749" spans="2:29">
      <c r="B4749" s="66" t="e">
        <f>LEFT(VLOOKUP(K4749,'TCon08 al 2019-02-26'!$A$1:$H$68,6,0),6)</f>
        <v>#N/A</v>
      </c>
      <c r="C4749" s="66" t="e">
        <f t="shared" si="321"/>
        <v>#N/A</v>
      </c>
      <c r="D4749" s="66" t="e">
        <f>VLOOKUP(K4749,'TCon08 al 2019-02-26'!$A$1:$H$68,8,0)</f>
        <v>#N/A</v>
      </c>
      <c r="E4749" s="221">
        <f t="shared" si="322"/>
        <v>1900</v>
      </c>
      <c r="F4749" s="66">
        <f t="shared" si="323"/>
        <v>0</v>
      </c>
      <c r="G4749" s="10" t="str">
        <f t="shared" si="324"/>
        <v>19000</v>
      </c>
      <c r="H4749" s="227"/>
      <c r="I4749" s="227"/>
      <c r="J4749" s="228"/>
      <c r="K4749" s="227"/>
      <c r="L4749" s="227"/>
      <c r="M4749" s="227"/>
      <c r="N4749" s="581"/>
      <c r="O4749" s="227"/>
      <c r="P4749" s="581"/>
      <c r="Q4749" s="227"/>
      <c r="R4749" s="227"/>
      <c r="S4749" s="227"/>
      <c r="T4749" s="227"/>
      <c r="U4749" s="227"/>
      <c r="V4749" s="227"/>
      <c r="W4749" s="227"/>
      <c r="X4749" s="227"/>
      <c r="Y4749" s="227"/>
      <c r="Z4749" s="227"/>
      <c r="AA4749" s="227"/>
      <c r="AB4749" s="227"/>
      <c r="AC4749" s="227"/>
    </row>
    <row r="4750" spans="2:29">
      <c r="B4750" s="66" t="e">
        <f>LEFT(VLOOKUP(K4750,'TCon08 al 2019-02-26'!$A$1:$H$68,6,0),6)</f>
        <v>#N/A</v>
      </c>
      <c r="C4750" s="66" t="e">
        <f t="shared" si="321"/>
        <v>#N/A</v>
      </c>
      <c r="D4750" s="66" t="e">
        <f>VLOOKUP(K4750,'TCon08 al 2019-02-26'!$A$1:$H$68,8,0)</f>
        <v>#N/A</v>
      </c>
      <c r="E4750" s="221">
        <f t="shared" si="322"/>
        <v>1900</v>
      </c>
      <c r="F4750" s="66">
        <f t="shared" si="323"/>
        <v>0</v>
      </c>
      <c r="G4750" s="10" t="str">
        <f t="shared" si="324"/>
        <v>19000</v>
      </c>
      <c r="H4750" s="227"/>
      <c r="I4750" s="227"/>
      <c r="J4750" s="228"/>
      <c r="K4750" s="227"/>
      <c r="L4750" s="227"/>
      <c r="M4750" s="227"/>
      <c r="N4750" s="581"/>
      <c r="O4750" s="227"/>
      <c r="P4750" s="581"/>
      <c r="Q4750" s="227"/>
      <c r="R4750" s="227"/>
      <c r="S4750" s="227"/>
      <c r="T4750" s="227"/>
      <c r="U4750" s="227"/>
      <c r="V4750" s="227"/>
      <c r="W4750" s="227"/>
      <c r="X4750" s="227"/>
      <c r="Y4750" s="227"/>
      <c r="Z4750" s="227"/>
      <c r="AA4750" s="227"/>
      <c r="AB4750" s="227"/>
      <c r="AC4750" s="227"/>
    </row>
    <row r="4751" spans="2:29">
      <c r="B4751" s="66" t="e">
        <f>LEFT(VLOOKUP(K4751,'TCon08 al 2019-02-26'!$A$1:$H$68,6,0),6)</f>
        <v>#N/A</v>
      </c>
      <c r="C4751" s="66" t="e">
        <f t="shared" si="321"/>
        <v>#N/A</v>
      </c>
      <c r="D4751" s="66" t="e">
        <f>VLOOKUP(K4751,'TCon08 al 2019-02-26'!$A$1:$H$68,8,0)</f>
        <v>#N/A</v>
      </c>
      <c r="E4751" s="221">
        <f t="shared" si="322"/>
        <v>1900</v>
      </c>
      <c r="F4751" s="66">
        <f t="shared" si="323"/>
        <v>0</v>
      </c>
      <c r="G4751" s="10" t="str">
        <f t="shared" si="324"/>
        <v>19000</v>
      </c>
      <c r="H4751" s="227"/>
      <c r="I4751" s="227"/>
      <c r="J4751" s="228"/>
      <c r="K4751" s="227"/>
      <c r="L4751" s="227"/>
      <c r="M4751" s="227"/>
      <c r="N4751" s="581"/>
      <c r="O4751" s="227"/>
      <c r="P4751" s="581"/>
      <c r="Q4751" s="227"/>
      <c r="R4751" s="227"/>
      <c r="S4751" s="227"/>
      <c r="T4751" s="227"/>
      <c r="U4751" s="227"/>
      <c r="V4751" s="227"/>
      <c r="W4751" s="227"/>
      <c r="X4751" s="227"/>
      <c r="Y4751" s="227"/>
      <c r="Z4751" s="227"/>
      <c r="AA4751" s="227"/>
      <c r="AB4751" s="227"/>
      <c r="AC4751" s="227"/>
    </row>
    <row r="4752" spans="2:29">
      <c r="B4752" s="66" t="e">
        <f>LEFT(VLOOKUP(K4752,'TCon08 al 2019-02-26'!$A$1:$H$68,6,0),6)</f>
        <v>#N/A</v>
      </c>
      <c r="C4752" s="66" t="e">
        <f t="shared" si="321"/>
        <v>#N/A</v>
      </c>
      <c r="D4752" s="66" t="e">
        <f>VLOOKUP(K4752,'TCon08 al 2019-02-26'!$A$1:$H$68,8,0)</f>
        <v>#N/A</v>
      </c>
      <c r="E4752" s="221">
        <f t="shared" si="322"/>
        <v>1900</v>
      </c>
      <c r="F4752" s="66">
        <f t="shared" si="323"/>
        <v>0</v>
      </c>
      <c r="G4752" s="10" t="str">
        <f t="shared" si="324"/>
        <v>19000</v>
      </c>
      <c r="H4752" s="227"/>
      <c r="I4752" s="227"/>
      <c r="J4752" s="228"/>
      <c r="K4752" s="227"/>
      <c r="L4752" s="227"/>
      <c r="M4752" s="227"/>
      <c r="N4752" s="581"/>
      <c r="O4752" s="227"/>
      <c r="P4752" s="581"/>
      <c r="Q4752" s="227"/>
      <c r="R4752" s="227"/>
      <c r="S4752" s="227"/>
      <c r="T4752" s="227"/>
      <c r="U4752" s="227"/>
      <c r="V4752" s="227"/>
      <c r="W4752" s="227"/>
      <c r="X4752" s="227"/>
      <c r="Y4752" s="227"/>
      <c r="Z4752" s="227"/>
      <c r="AA4752" s="227"/>
      <c r="AB4752" s="227"/>
      <c r="AC4752" s="227"/>
    </row>
    <row r="4753" spans="2:29">
      <c r="B4753" s="66" t="e">
        <f>LEFT(VLOOKUP(K4753,'TCon08 al 2019-02-26'!$A$1:$H$68,6,0),6)</f>
        <v>#N/A</v>
      </c>
      <c r="C4753" s="66" t="e">
        <f t="shared" ref="C4753:C4816" si="325">CONCATENATE(MID(B4753,1,1),".",MID(B4753,2,1),".",MID(B4753,3,2),".",MID(B4753,5,2))</f>
        <v>#N/A</v>
      </c>
      <c r="D4753" s="66" t="e">
        <f>VLOOKUP(K4753,'TCon08 al 2019-02-26'!$A$1:$H$68,8,0)</f>
        <v>#N/A</v>
      </c>
      <c r="E4753" s="221">
        <f t="shared" ref="E4753:E4816" si="326">YEAR(J4753)</f>
        <v>1900</v>
      </c>
      <c r="F4753" s="66">
        <f t="shared" si="323"/>
        <v>0</v>
      </c>
      <c r="G4753" s="10" t="str">
        <f t="shared" si="324"/>
        <v>19000</v>
      </c>
      <c r="H4753" s="227"/>
      <c r="I4753" s="227"/>
      <c r="J4753" s="228"/>
      <c r="K4753" s="227"/>
      <c r="L4753" s="227"/>
      <c r="M4753" s="227"/>
      <c r="N4753" s="581"/>
      <c r="O4753" s="227"/>
      <c r="P4753" s="581"/>
      <c r="Q4753" s="227"/>
      <c r="R4753" s="227"/>
      <c r="S4753" s="227"/>
      <c r="T4753" s="227"/>
      <c r="U4753" s="227"/>
      <c r="V4753" s="227"/>
      <c r="W4753" s="227"/>
      <c r="X4753" s="227"/>
      <c r="Y4753" s="227"/>
      <c r="Z4753" s="227"/>
      <c r="AA4753" s="227"/>
      <c r="AB4753" s="227"/>
      <c r="AC4753" s="227"/>
    </row>
    <row r="4754" spans="2:29">
      <c r="B4754" s="66" t="e">
        <f>LEFT(VLOOKUP(K4754,'TCon08 al 2019-02-26'!$A$1:$H$68,6,0),6)</f>
        <v>#N/A</v>
      </c>
      <c r="C4754" s="66" t="e">
        <f t="shared" si="325"/>
        <v>#N/A</v>
      </c>
      <c r="D4754" s="66" t="e">
        <f>VLOOKUP(K4754,'TCon08 al 2019-02-26'!$A$1:$H$68,8,0)</f>
        <v>#N/A</v>
      </c>
      <c r="E4754" s="221">
        <f t="shared" si="326"/>
        <v>1900</v>
      </c>
      <c r="F4754" s="66">
        <f t="shared" si="323"/>
        <v>0</v>
      </c>
      <c r="G4754" s="10" t="str">
        <f t="shared" si="324"/>
        <v>19000</v>
      </c>
      <c r="H4754" s="227"/>
      <c r="I4754" s="227"/>
      <c r="J4754" s="228"/>
      <c r="K4754" s="227"/>
      <c r="L4754" s="227"/>
      <c r="M4754" s="227"/>
      <c r="N4754" s="581"/>
      <c r="O4754" s="227"/>
      <c r="P4754" s="581"/>
      <c r="Q4754" s="227"/>
      <c r="R4754" s="227"/>
      <c r="S4754" s="227"/>
      <c r="T4754" s="227"/>
      <c r="U4754" s="227"/>
      <c r="V4754" s="227"/>
      <c r="W4754" s="227"/>
      <c r="X4754" s="227"/>
      <c r="Y4754" s="227"/>
      <c r="Z4754" s="227"/>
      <c r="AA4754" s="227"/>
      <c r="AB4754" s="227"/>
      <c r="AC4754" s="227"/>
    </row>
    <row r="4755" spans="2:29">
      <c r="B4755" s="66" t="e">
        <f>LEFT(VLOOKUP(K4755,'TCon08 al 2019-02-26'!$A$1:$H$68,6,0),6)</f>
        <v>#N/A</v>
      </c>
      <c r="C4755" s="66" t="e">
        <f t="shared" si="325"/>
        <v>#N/A</v>
      </c>
      <c r="D4755" s="66" t="e">
        <f>VLOOKUP(K4755,'TCon08 al 2019-02-26'!$A$1:$H$68,8,0)</f>
        <v>#N/A</v>
      </c>
      <c r="E4755" s="221">
        <f t="shared" si="326"/>
        <v>1900</v>
      </c>
      <c r="F4755" s="66">
        <f t="shared" si="323"/>
        <v>0</v>
      </c>
      <c r="G4755" s="10" t="str">
        <f t="shared" si="324"/>
        <v>19000</v>
      </c>
      <c r="H4755" s="227"/>
      <c r="I4755" s="227"/>
      <c r="J4755" s="228"/>
      <c r="K4755" s="227"/>
      <c r="L4755" s="227"/>
      <c r="M4755" s="227"/>
      <c r="N4755" s="581"/>
      <c r="O4755" s="227"/>
      <c r="P4755" s="581"/>
      <c r="Q4755" s="227"/>
      <c r="R4755" s="227"/>
      <c r="S4755" s="227"/>
      <c r="T4755" s="227"/>
      <c r="U4755" s="227"/>
      <c r="V4755" s="227"/>
      <c r="W4755" s="227"/>
      <c r="X4755" s="227"/>
      <c r="Y4755" s="227"/>
      <c r="Z4755" s="227"/>
      <c r="AA4755" s="227"/>
      <c r="AB4755" s="227"/>
      <c r="AC4755" s="227"/>
    </row>
    <row r="4756" spans="2:29">
      <c r="B4756" s="66" t="e">
        <f>LEFT(VLOOKUP(K4756,'TCon08 al 2019-02-26'!$A$1:$H$68,6,0),6)</f>
        <v>#N/A</v>
      </c>
      <c r="C4756" s="66" t="e">
        <f t="shared" si="325"/>
        <v>#N/A</v>
      </c>
      <c r="D4756" s="66" t="e">
        <f>VLOOKUP(K4756,'TCon08 al 2019-02-26'!$A$1:$H$68,8,0)</f>
        <v>#N/A</v>
      </c>
      <c r="E4756" s="221">
        <f t="shared" si="326"/>
        <v>1900</v>
      </c>
      <c r="F4756" s="66">
        <f t="shared" si="323"/>
        <v>0</v>
      </c>
      <c r="G4756" s="10" t="str">
        <f t="shared" si="324"/>
        <v>19000</v>
      </c>
      <c r="H4756" s="227"/>
      <c r="I4756" s="227"/>
      <c r="J4756" s="228"/>
      <c r="K4756" s="227"/>
      <c r="L4756" s="227"/>
      <c r="M4756" s="227"/>
      <c r="N4756" s="581"/>
      <c r="O4756" s="227"/>
      <c r="P4756" s="581"/>
      <c r="Q4756" s="227"/>
      <c r="R4756" s="227"/>
      <c r="S4756" s="227"/>
      <c r="T4756" s="227"/>
      <c r="U4756" s="227"/>
      <c r="V4756" s="227"/>
      <c r="W4756" s="227"/>
      <c r="X4756" s="227"/>
      <c r="Y4756" s="227"/>
      <c r="Z4756" s="227"/>
      <c r="AA4756" s="227"/>
      <c r="AB4756" s="227"/>
      <c r="AC4756" s="227"/>
    </row>
    <row r="4757" spans="2:29">
      <c r="B4757" s="66" t="e">
        <f>LEFT(VLOOKUP(K4757,'TCon08 al 2019-02-26'!$A$1:$H$68,6,0),6)</f>
        <v>#N/A</v>
      </c>
      <c r="C4757" s="66" t="e">
        <f t="shared" si="325"/>
        <v>#N/A</v>
      </c>
      <c r="D4757" s="66" t="e">
        <f>VLOOKUP(K4757,'TCon08 al 2019-02-26'!$A$1:$H$68,8,0)</f>
        <v>#N/A</v>
      </c>
      <c r="E4757" s="221">
        <f t="shared" si="326"/>
        <v>1900</v>
      </c>
      <c r="F4757" s="66">
        <f t="shared" si="323"/>
        <v>0</v>
      </c>
      <c r="G4757" s="10" t="str">
        <f t="shared" si="324"/>
        <v>19000</v>
      </c>
      <c r="H4757" s="227"/>
      <c r="I4757" s="227"/>
      <c r="J4757" s="228"/>
      <c r="K4757" s="227"/>
      <c r="L4757" s="227"/>
      <c r="M4757" s="227"/>
      <c r="N4757" s="581"/>
      <c r="O4757" s="227"/>
      <c r="P4757" s="581"/>
      <c r="Q4757" s="227"/>
      <c r="R4757" s="227"/>
      <c r="S4757" s="227"/>
      <c r="T4757" s="227"/>
      <c r="U4757" s="227"/>
      <c r="V4757" s="227"/>
      <c r="W4757" s="227"/>
      <c r="X4757" s="227"/>
      <c r="Y4757" s="227"/>
      <c r="Z4757" s="227"/>
      <c r="AA4757" s="227"/>
      <c r="AB4757" s="227"/>
      <c r="AC4757" s="227"/>
    </row>
    <row r="4758" spans="2:29">
      <c r="B4758" s="66" t="e">
        <f>LEFT(VLOOKUP(K4758,'TCon08 al 2019-02-26'!$A$1:$H$68,6,0),6)</f>
        <v>#N/A</v>
      </c>
      <c r="C4758" s="66" t="e">
        <f t="shared" si="325"/>
        <v>#N/A</v>
      </c>
      <c r="D4758" s="66" t="e">
        <f>VLOOKUP(K4758,'TCon08 al 2019-02-26'!$A$1:$H$68,8,0)</f>
        <v>#N/A</v>
      </c>
      <c r="E4758" s="221">
        <f t="shared" si="326"/>
        <v>1900</v>
      </c>
      <c r="F4758" s="66">
        <f t="shared" si="323"/>
        <v>0</v>
      </c>
      <c r="G4758" s="10" t="str">
        <f t="shared" si="324"/>
        <v>19000</v>
      </c>
      <c r="H4758" s="227"/>
      <c r="I4758" s="227"/>
      <c r="J4758" s="228"/>
      <c r="K4758" s="227"/>
      <c r="L4758" s="227"/>
      <c r="M4758" s="227"/>
      <c r="N4758" s="581"/>
      <c r="O4758" s="227"/>
      <c r="P4758" s="581"/>
      <c r="Q4758" s="227"/>
      <c r="R4758" s="227"/>
      <c r="S4758" s="227"/>
      <c r="T4758" s="227"/>
      <c r="U4758" s="227"/>
      <c r="V4758" s="227"/>
      <c r="W4758" s="227"/>
      <c r="X4758" s="227"/>
      <c r="Y4758" s="227"/>
      <c r="Z4758" s="227"/>
      <c r="AA4758" s="227"/>
      <c r="AB4758" s="227"/>
      <c r="AC4758" s="227"/>
    </row>
    <row r="4759" spans="2:29">
      <c r="B4759" s="66" t="e">
        <f>LEFT(VLOOKUP(K4759,'TCon08 al 2019-02-26'!$A$1:$H$68,6,0),6)</f>
        <v>#N/A</v>
      </c>
      <c r="C4759" s="66" t="e">
        <f t="shared" si="325"/>
        <v>#N/A</v>
      </c>
      <c r="D4759" s="66" t="e">
        <f>VLOOKUP(K4759,'TCon08 al 2019-02-26'!$A$1:$H$68,8,0)</f>
        <v>#N/A</v>
      </c>
      <c r="E4759" s="221">
        <f t="shared" si="326"/>
        <v>1900</v>
      </c>
      <c r="F4759" s="66">
        <f t="shared" si="323"/>
        <v>0</v>
      </c>
      <c r="G4759" s="10" t="str">
        <f t="shared" si="324"/>
        <v>19000</v>
      </c>
      <c r="H4759" s="227"/>
      <c r="I4759" s="227"/>
      <c r="J4759" s="228"/>
      <c r="K4759" s="227"/>
      <c r="L4759" s="227"/>
      <c r="M4759" s="227"/>
      <c r="N4759" s="581"/>
      <c r="O4759" s="227"/>
      <c r="P4759" s="581"/>
      <c r="Q4759" s="227"/>
      <c r="R4759" s="227"/>
      <c r="S4759" s="227"/>
      <c r="T4759" s="227"/>
      <c r="U4759" s="227"/>
      <c r="V4759" s="227"/>
      <c r="W4759" s="227"/>
      <c r="X4759" s="227"/>
      <c r="Y4759" s="227"/>
      <c r="Z4759" s="227"/>
      <c r="AA4759" s="227"/>
      <c r="AB4759" s="227"/>
      <c r="AC4759" s="227"/>
    </row>
    <row r="4760" spans="2:29">
      <c r="B4760" s="66" t="e">
        <f>LEFT(VLOOKUP(K4760,'TCon08 al 2019-02-26'!$A$1:$H$68,6,0),6)</f>
        <v>#N/A</v>
      </c>
      <c r="C4760" s="66" t="e">
        <f t="shared" si="325"/>
        <v>#N/A</v>
      </c>
      <c r="D4760" s="66" t="e">
        <f>VLOOKUP(K4760,'TCon08 al 2019-02-26'!$A$1:$H$68,8,0)</f>
        <v>#N/A</v>
      </c>
      <c r="E4760" s="221">
        <f t="shared" si="326"/>
        <v>1900</v>
      </c>
      <c r="F4760" s="66">
        <f t="shared" si="323"/>
        <v>0</v>
      </c>
      <c r="G4760" s="10" t="str">
        <f t="shared" si="324"/>
        <v>19000</v>
      </c>
      <c r="H4760" s="227"/>
      <c r="I4760" s="227"/>
      <c r="J4760" s="228"/>
      <c r="K4760" s="227"/>
      <c r="L4760" s="227"/>
      <c r="M4760" s="227"/>
      <c r="N4760" s="581"/>
      <c r="O4760" s="227"/>
      <c r="P4760" s="581"/>
      <c r="Q4760" s="227"/>
      <c r="R4760" s="227"/>
      <c r="S4760" s="227"/>
      <c r="T4760" s="227"/>
      <c r="U4760" s="227"/>
      <c r="V4760" s="227"/>
      <c r="W4760" s="227"/>
      <c r="X4760" s="227"/>
      <c r="Y4760" s="227"/>
      <c r="Z4760" s="227"/>
      <c r="AA4760" s="227"/>
      <c r="AB4760" s="227"/>
      <c r="AC4760" s="227"/>
    </row>
    <row r="4761" spans="2:29">
      <c r="B4761" s="66" t="e">
        <f>LEFT(VLOOKUP(K4761,'TCon08 al 2019-02-26'!$A$1:$H$68,6,0),6)</f>
        <v>#N/A</v>
      </c>
      <c r="C4761" s="66" t="e">
        <f t="shared" si="325"/>
        <v>#N/A</v>
      </c>
      <c r="D4761" s="66" t="e">
        <f>VLOOKUP(K4761,'TCon08 al 2019-02-26'!$A$1:$H$68,8,0)</f>
        <v>#N/A</v>
      </c>
      <c r="E4761" s="221">
        <f t="shared" si="326"/>
        <v>1900</v>
      </c>
      <c r="F4761" s="66">
        <f t="shared" si="323"/>
        <v>0</v>
      </c>
      <c r="G4761" s="10" t="str">
        <f t="shared" si="324"/>
        <v>19000</v>
      </c>
      <c r="H4761" s="227"/>
      <c r="I4761" s="227"/>
      <c r="J4761" s="228"/>
      <c r="K4761" s="227"/>
      <c r="L4761" s="227"/>
      <c r="M4761" s="227"/>
      <c r="N4761" s="581"/>
      <c r="O4761" s="227"/>
      <c r="P4761" s="581"/>
      <c r="Q4761" s="227"/>
      <c r="R4761" s="227"/>
      <c r="S4761" s="227"/>
      <c r="T4761" s="227"/>
      <c r="U4761" s="227"/>
      <c r="V4761" s="227"/>
      <c r="W4761" s="227"/>
      <c r="X4761" s="227"/>
      <c r="Y4761" s="227"/>
      <c r="Z4761" s="227"/>
      <c r="AA4761" s="227"/>
      <c r="AB4761" s="227"/>
      <c r="AC4761" s="227"/>
    </row>
    <row r="4762" spans="2:29">
      <c r="B4762" s="66" t="e">
        <f>LEFT(VLOOKUP(K4762,'TCon08 al 2019-02-26'!$A$1:$H$68,6,0),6)</f>
        <v>#N/A</v>
      </c>
      <c r="C4762" s="66" t="e">
        <f t="shared" si="325"/>
        <v>#N/A</v>
      </c>
      <c r="D4762" s="66" t="e">
        <f>VLOOKUP(K4762,'TCon08 al 2019-02-26'!$A$1:$H$68,8,0)</f>
        <v>#N/A</v>
      </c>
      <c r="E4762" s="221">
        <f t="shared" si="326"/>
        <v>1900</v>
      </c>
      <c r="F4762" s="66">
        <f t="shared" si="323"/>
        <v>0</v>
      </c>
      <c r="G4762" s="10" t="str">
        <f t="shared" si="324"/>
        <v>19000</v>
      </c>
      <c r="H4762" s="227"/>
      <c r="I4762" s="227"/>
      <c r="J4762" s="228"/>
      <c r="K4762" s="227"/>
      <c r="L4762" s="227"/>
      <c r="M4762" s="227"/>
      <c r="N4762" s="581"/>
      <c r="O4762" s="227"/>
      <c r="P4762" s="581"/>
      <c r="Q4762" s="227"/>
      <c r="R4762" s="227"/>
      <c r="S4762" s="227"/>
      <c r="T4762" s="227"/>
      <c r="U4762" s="227"/>
      <c r="V4762" s="227"/>
      <c r="W4762" s="227"/>
      <c r="X4762" s="227"/>
      <c r="Y4762" s="227"/>
      <c r="Z4762" s="227"/>
      <c r="AA4762" s="227"/>
      <c r="AB4762" s="227"/>
      <c r="AC4762" s="227"/>
    </row>
    <row r="4763" spans="2:29">
      <c r="B4763" s="66" t="e">
        <f>LEFT(VLOOKUP(K4763,'TCon08 al 2019-02-26'!$A$1:$H$68,6,0),6)</f>
        <v>#N/A</v>
      </c>
      <c r="C4763" s="66" t="e">
        <f t="shared" si="325"/>
        <v>#N/A</v>
      </c>
      <c r="D4763" s="66" t="e">
        <f>VLOOKUP(K4763,'TCon08 al 2019-02-26'!$A$1:$H$68,8,0)</f>
        <v>#N/A</v>
      </c>
      <c r="E4763" s="221">
        <f t="shared" si="326"/>
        <v>1900</v>
      </c>
      <c r="F4763" s="66">
        <f t="shared" si="323"/>
        <v>0</v>
      </c>
      <c r="G4763" s="10" t="str">
        <f t="shared" si="324"/>
        <v>19000</v>
      </c>
      <c r="H4763" s="227"/>
      <c r="I4763" s="227"/>
      <c r="J4763" s="228"/>
      <c r="K4763" s="227"/>
      <c r="L4763" s="227"/>
      <c r="M4763" s="227"/>
      <c r="N4763" s="581"/>
      <c r="O4763" s="227"/>
      <c r="P4763" s="581"/>
      <c r="Q4763" s="227"/>
      <c r="R4763" s="227"/>
      <c r="S4763" s="227"/>
      <c r="T4763" s="227"/>
      <c r="U4763" s="227"/>
      <c r="V4763" s="227"/>
      <c r="W4763" s="227"/>
      <c r="X4763" s="227"/>
      <c r="Y4763" s="227"/>
      <c r="Z4763" s="227"/>
      <c r="AA4763" s="227"/>
      <c r="AB4763" s="227"/>
      <c r="AC4763" s="227"/>
    </row>
    <row r="4764" spans="2:29">
      <c r="B4764" s="66" t="e">
        <f>LEFT(VLOOKUP(K4764,'TCon08 al 2019-02-26'!$A$1:$H$68,6,0),6)</f>
        <v>#N/A</v>
      </c>
      <c r="C4764" s="66" t="e">
        <f t="shared" si="325"/>
        <v>#N/A</v>
      </c>
      <c r="D4764" s="66" t="e">
        <f>VLOOKUP(K4764,'TCon08 al 2019-02-26'!$A$1:$H$68,8,0)</f>
        <v>#N/A</v>
      </c>
      <c r="E4764" s="221">
        <f t="shared" si="326"/>
        <v>1900</v>
      </c>
      <c r="F4764" s="66">
        <f t="shared" si="323"/>
        <v>0</v>
      </c>
      <c r="G4764" s="10" t="str">
        <f t="shared" si="324"/>
        <v>19000</v>
      </c>
      <c r="H4764" s="227"/>
      <c r="I4764" s="227"/>
      <c r="J4764" s="228"/>
      <c r="K4764" s="227"/>
      <c r="L4764" s="227"/>
      <c r="M4764" s="227"/>
      <c r="N4764" s="581"/>
      <c r="O4764" s="227"/>
      <c r="P4764" s="581"/>
      <c r="Q4764" s="227"/>
      <c r="R4764" s="227"/>
      <c r="S4764" s="227"/>
      <c r="T4764" s="227"/>
      <c r="U4764" s="227"/>
      <c r="V4764" s="227"/>
      <c r="W4764" s="227"/>
      <c r="X4764" s="227"/>
      <c r="Y4764" s="227"/>
      <c r="Z4764" s="227"/>
      <c r="AA4764" s="227"/>
      <c r="AB4764" s="227"/>
      <c r="AC4764" s="227"/>
    </row>
    <row r="4765" spans="2:29">
      <c r="B4765" s="66" t="e">
        <f>LEFT(VLOOKUP(K4765,'TCon08 al 2019-02-26'!$A$1:$H$68,6,0),6)</f>
        <v>#N/A</v>
      </c>
      <c r="C4765" s="66" t="e">
        <f t="shared" si="325"/>
        <v>#N/A</v>
      </c>
      <c r="D4765" s="66" t="e">
        <f>VLOOKUP(K4765,'TCon08 al 2019-02-26'!$A$1:$H$68,8,0)</f>
        <v>#N/A</v>
      </c>
      <c r="E4765" s="221">
        <f t="shared" si="326"/>
        <v>1900</v>
      </c>
      <c r="F4765" s="66">
        <f t="shared" si="323"/>
        <v>0</v>
      </c>
      <c r="G4765" s="10" t="str">
        <f t="shared" si="324"/>
        <v>19000</v>
      </c>
      <c r="H4765" s="227"/>
      <c r="I4765" s="227"/>
      <c r="J4765" s="228"/>
      <c r="K4765" s="227"/>
      <c r="L4765" s="227"/>
      <c r="M4765" s="227"/>
      <c r="N4765" s="581"/>
      <c r="O4765" s="227"/>
      <c r="P4765" s="581"/>
      <c r="Q4765" s="227"/>
      <c r="R4765" s="227"/>
      <c r="S4765" s="227"/>
      <c r="T4765" s="227"/>
      <c r="U4765" s="227"/>
      <c r="V4765" s="227"/>
      <c r="W4765" s="227"/>
      <c r="X4765" s="227"/>
      <c r="Y4765" s="227"/>
      <c r="Z4765" s="227"/>
      <c r="AA4765" s="227"/>
      <c r="AB4765" s="227"/>
      <c r="AC4765" s="227"/>
    </row>
    <row r="4766" spans="2:29">
      <c r="B4766" s="66" t="e">
        <f>LEFT(VLOOKUP(K4766,'TCon08 al 2019-02-26'!$A$1:$H$68,6,0),6)</f>
        <v>#N/A</v>
      </c>
      <c r="C4766" s="66" t="e">
        <f t="shared" si="325"/>
        <v>#N/A</v>
      </c>
      <c r="D4766" s="66" t="e">
        <f>VLOOKUP(K4766,'TCon08 al 2019-02-26'!$A$1:$H$68,8,0)</f>
        <v>#N/A</v>
      </c>
      <c r="E4766" s="221">
        <f t="shared" si="326"/>
        <v>1900</v>
      </c>
      <c r="F4766" s="66">
        <f t="shared" si="323"/>
        <v>0</v>
      </c>
      <c r="G4766" s="10" t="str">
        <f t="shared" si="324"/>
        <v>19000</v>
      </c>
      <c r="H4766" s="227"/>
      <c r="I4766" s="227"/>
      <c r="J4766" s="228"/>
      <c r="K4766" s="227"/>
      <c r="L4766" s="227"/>
      <c r="M4766" s="227"/>
      <c r="N4766" s="581"/>
      <c r="O4766" s="227"/>
      <c r="P4766" s="581"/>
      <c r="Q4766" s="227"/>
      <c r="R4766" s="227"/>
      <c r="S4766" s="227"/>
      <c r="T4766" s="227"/>
      <c r="U4766" s="227"/>
      <c r="V4766" s="227"/>
      <c r="W4766" s="227"/>
      <c r="X4766" s="227"/>
      <c r="Y4766" s="227"/>
      <c r="Z4766" s="227"/>
      <c r="AA4766" s="227"/>
      <c r="AB4766" s="227"/>
      <c r="AC4766" s="227"/>
    </row>
    <row r="4767" spans="2:29">
      <c r="B4767" s="66" t="e">
        <f>LEFT(VLOOKUP(K4767,'TCon08 al 2019-02-26'!$A$1:$H$68,6,0),6)</f>
        <v>#N/A</v>
      </c>
      <c r="C4767" s="66" t="e">
        <f t="shared" si="325"/>
        <v>#N/A</v>
      </c>
      <c r="D4767" s="66" t="e">
        <f>VLOOKUP(K4767,'TCon08 al 2019-02-26'!$A$1:$H$68,8,0)</f>
        <v>#N/A</v>
      </c>
      <c r="E4767" s="221">
        <f t="shared" si="326"/>
        <v>1900</v>
      </c>
      <c r="F4767" s="66">
        <f t="shared" si="323"/>
        <v>0</v>
      </c>
      <c r="G4767" s="10" t="str">
        <f t="shared" si="324"/>
        <v>19000</v>
      </c>
      <c r="H4767" s="227"/>
      <c r="I4767" s="227"/>
      <c r="J4767" s="228"/>
      <c r="K4767" s="227"/>
      <c r="L4767" s="227"/>
      <c r="M4767" s="227"/>
      <c r="N4767" s="581"/>
      <c r="O4767" s="227"/>
      <c r="P4767" s="581"/>
      <c r="Q4767" s="227"/>
      <c r="R4767" s="227"/>
      <c r="S4767" s="227"/>
      <c r="T4767" s="227"/>
      <c r="U4767" s="227"/>
      <c r="V4767" s="227"/>
      <c r="W4767" s="227"/>
      <c r="X4767" s="227"/>
      <c r="Y4767" s="227"/>
      <c r="Z4767" s="227"/>
      <c r="AA4767" s="227"/>
      <c r="AB4767" s="227"/>
      <c r="AC4767" s="227"/>
    </row>
    <row r="4768" spans="2:29">
      <c r="B4768" s="66" t="e">
        <f>LEFT(VLOOKUP(K4768,'TCon08 al 2019-02-26'!$A$1:$H$68,6,0),6)</f>
        <v>#N/A</v>
      </c>
      <c r="C4768" s="66" t="e">
        <f t="shared" si="325"/>
        <v>#N/A</v>
      </c>
      <c r="D4768" s="66" t="e">
        <f>VLOOKUP(K4768,'TCon08 al 2019-02-26'!$A$1:$H$68,8,0)</f>
        <v>#N/A</v>
      </c>
      <c r="E4768" s="221">
        <f t="shared" si="326"/>
        <v>1900</v>
      </c>
      <c r="F4768" s="66">
        <f t="shared" si="323"/>
        <v>0</v>
      </c>
      <c r="G4768" s="10" t="str">
        <f t="shared" si="324"/>
        <v>19000</v>
      </c>
      <c r="H4768" s="227"/>
      <c r="I4768" s="227"/>
      <c r="J4768" s="228"/>
      <c r="K4768" s="227"/>
      <c r="L4768" s="227"/>
      <c r="M4768" s="227"/>
      <c r="N4768" s="581"/>
      <c r="O4768" s="227"/>
      <c r="P4768" s="581"/>
      <c r="Q4768" s="227"/>
      <c r="R4768" s="227"/>
      <c r="S4768" s="227"/>
      <c r="T4768" s="227"/>
      <c r="U4768" s="227"/>
      <c r="V4768" s="227"/>
      <c r="W4768" s="227"/>
      <c r="X4768" s="227"/>
      <c r="Y4768" s="227"/>
      <c r="Z4768" s="227"/>
      <c r="AA4768" s="227"/>
      <c r="AB4768" s="227"/>
      <c r="AC4768" s="227"/>
    </row>
    <row r="4769" spans="2:29">
      <c r="B4769" s="66" t="e">
        <f>LEFT(VLOOKUP(K4769,'TCon08 al 2019-02-26'!$A$1:$H$68,6,0),6)</f>
        <v>#N/A</v>
      </c>
      <c r="C4769" s="66" t="e">
        <f t="shared" si="325"/>
        <v>#N/A</v>
      </c>
      <c r="D4769" s="66" t="e">
        <f>VLOOKUP(K4769,'TCon08 al 2019-02-26'!$A$1:$H$68,8,0)</f>
        <v>#N/A</v>
      </c>
      <c r="E4769" s="221">
        <f t="shared" si="326"/>
        <v>1900</v>
      </c>
      <c r="F4769" s="66">
        <f t="shared" si="323"/>
        <v>0</v>
      </c>
      <c r="G4769" s="10" t="str">
        <f t="shared" si="324"/>
        <v>19000</v>
      </c>
      <c r="H4769" s="227"/>
      <c r="I4769" s="227"/>
      <c r="J4769" s="228"/>
      <c r="K4769" s="227"/>
      <c r="L4769" s="227"/>
      <c r="M4769" s="227"/>
      <c r="N4769" s="581"/>
      <c r="O4769" s="227"/>
      <c r="P4769" s="581"/>
      <c r="Q4769" s="227"/>
      <c r="R4769" s="227"/>
      <c r="S4769" s="227"/>
      <c r="T4769" s="227"/>
      <c r="U4769" s="227"/>
      <c r="V4769" s="227"/>
      <c r="W4769" s="227"/>
      <c r="X4769" s="227"/>
      <c r="Y4769" s="227"/>
      <c r="Z4769" s="227"/>
      <c r="AA4769" s="227"/>
      <c r="AB4769" s="227"/>
      <c r="AC4769" s="227"/>
    </row>
    <row r="4770" spans="2:29">
      <c r="B4770" s="66" t="e">
        <f>LEFT(VLOOKUP(K4770,'TCon08 al 2019-02-26'!$A$1:$H$68,6,0),6)</f>
        <v>#N/A</v>
      </c>
      <c r="C4770" s="66" t="e">
        <f t="shared" si="325"/>
        <v>#N/A</v>
      </c>
      <c r="D4770" s="66" t="e">
        <f>VLOOKUP(K4770,'TCon08 al 2019-02-26'!$A$1:$H$68,8,0)</f>
        <v>#N/A</v>
      </c>
      <c r="E4770" s="221">
        <f t="shared" si="326"/>
        <v>1900</v>
      </c>
      <c r="F4770" s="66">
        <f t="shared" si="323"/>
        <v>0</v>
      </c>
      <c r="G4770" s="10" t="str">
        <f t="shared" si="324"/>
        <v>19000</v>
      </c>
      <c r="H4770" s="227"/>
      <c r="I4770" s="227"/>
      <c r="J4770" s="228"/>
      <c r="K4770" s="227"/>
      <c r="L4770" s="227"/>
      <c r="M4770" s="227"/>
      <c r="N4770" s="581"/>
      <c r="O4770" s="227"/>
      <c r="P4770" s="581"/>
      <c r="Q4770" s="227"/>
      <c r="R4770" s="227"/>
      <c r="S4770" s="227"/>
      <c r="T4770" s="227"/>
      <c r="U4770" s="227"/>
      <c r="V4770" s="227"/>
      <c r="W4770" s="227"/>
      <c r="X4770" s="227"/>
      <c r="Y4770" s="227"/>
      <c r="Z4770" s="227"/>
      <c r="AA4770" s="227"/>
      <c r="AB4770" s="227"/>
      <c r="AC4770" s="227"/>
    </row>
    <row r="4771" spans="2:29">
      <c r="B4771" s="66" t="e">
        <f>LEFT(VLOOKUP(K4771,'TCon08 al 2019-02-26'!$A$1:$H$68,6,0),6)</f>
        <v>#N/A</v>
      </c>
      <c r="C4771" s="66" t="e">
        <f t="shared" si="325"/>
        <v>#N/A</v>
      </c>
      <c r="D4771" s="66" t="e">
        <f>VLOOKUP(K4771,'TCon08 al 2019-02-26'!$A$1:$H$68,8,0)</f>
        <v>#N/A</v>
      </c>
      <c r="E4771" s="221">
        <f t="shared" si="326"/>
        <v>1900</v>
      </c>
      <c r="F4771" s="66">
        <f t="shared" si="323"/>
        <v>0</v>
      </c>
      <c r="G4771" s="10" t="str">
        <f t="shared" si="324"/>
        <v>19000</v>
      </c>
      <c r="H4771" s="227"/>
      <c r="I4771" s="227"/>
      <c r="J4771" s="228"/>
      <c r="K4771" s="227"/>
      <c r="L4771" s="227"/>
      <c r="M4771" s="227"/>
      <c r="N4771" s="581"/>
      <c r="O4771" s="227"/>
      <c r="P4771" s="581"/>
      <c r="Q4771" s="227"/>
      <c r="R4771" s="227"/>
      <c r="S4771" s="227"/>
      <c r="T4771" s="227"/>
      <c r="U4771" s="227"/>
      <c r="V4771" s="227"/>
      <c r="W4771" s="227"/>
      <c r="X4771" s="227"/>
      <c r="Y4771" s="227"/>
      <c r="Z4771" s="227"/>
      <c r="AA4771" s="227"/>
      <c r="AB4771" s="227"/>
      <c r="AC4771" s="227"/>
    </row>
    <row r="4772" spans="2:29">
      <c r="B4772" s="66" t="e">
        <f>LEFT(VLOOKUP(K4772,'TCon08 al 2019-02-26'!$A$1:$H$68,6,0),6)</f>
        <v>#N/A</v>
      </c>
      <c r="C4772" s="66" t="e">
        <f t="shared" si="325"/>
        <v>#N/A</v>
      </c>
      <c r="D4772" s="66" t="e">
        <f>VLOOKUP(K4772,'TCon08 al 2019-02-26'!$A$1:$H$68,8,0)</f>
        <v>#N/A</v>
      </c>
      <c r="E4772" s="221">
        <f t="shared" si="326"/>
        <v>1900</v>
      </c>
      <c r="F4772" s="66">
        <f t="shared" si="323"/>
        <v>0</v>
      </c>
      <c r="G4772" s="10" t="str">
        <f t="shared" si="324"/>
        <v>19000</v>
      </c>
      <c r="H4772" s="227"/>
      <c r="I4772" s="227"/>
      <c r="J4772" s="228"/>
      <c r="K4772" s="227"/>
      <c r="L4772" s="227"/>
      <c r="M4772" s="227"/>
      <c r="N4772" s="581"/>
      <c r="O4772" s="227"/>
      <c r="P4772" s="581"/>
      <c r="Q4772" s="227"/>
      <c r="R4772" s="227"/>
      <c r="S4772" s="227"/>
      <c r="T4772" s="227"/>
      <c r="U4772" s="227"/>
      <c r="V4772" s="227"/>
      <c r="W4772" s="227"/>
      <c r="X4772" s="227"/>
      <c r="Y4772" s="227"/>
      <c r="Z4772" s="227"/>
      <c r="AA4772" s="227"/>
      <c r="AB4772" s="227"/>
      <c r="AC4772" s="227"/>
    </row>
    <row r="4773" spans="2:29">
      <c r="B4773" s="66" t="e">
        <f>LEFT(VLOOKUP(K4773,'TCon08 al 2019-02-26'!$A$1:$H$68,6,0),6)</f>
        <v>#N/A</v>
      </c>
      <c r="C4773" s="66" t="e">
        <f t="shared" si="325"/>
        <v>#N/A</v>
      </c>
      <c r="D4773" s="66" t="e">
        <f>VLOOKUP(K4773,'TCon08 al 2019-02-26'!$A$1:$H$68,8,0)</f>
        <v>#N/A</v>
      </c>
      <c r="E4773" s="221">
        <f t="shared" si="326"/>
        <v>1900</v>
      </c>
      <c r="F4773" s="66">
        <f t="shared" si="323"/>
        <v>0</v>
      </c>
      <c r="G4773" s="10" t="str">
        <f t="shared" si="324"/>
        <v>19000</v>
      </c>
      <c r="H4773" s="227"/>
      <c r="I4773" s="227"/>
      <c r="J4773" s="228"/>
      <c r="K4773" s="227"/>
      <c r="L4773" s="227"/>
      <c r="M4773" s="227"/>
      <c r="N4773" s="581"/>
      <c r="O4773" s="227"/>
      <c r="P4773" s="581"/>
      <c r="Q4773" s="227"/>
      <c r="R4773" s="227"/>
      <c r="S4773" s="227"/>
      <c r="T4773" s="227"/>
      <c r="U4773" s="227"/>
      <c r="V4773" s="227"/>
      <c r="W4773" s="227"/>
      <c r="X4773" s="227"/>
      <c r="Y4773" s="227"/>
      <c r="Z4773" s="227"/>
      <c r="AA4773" s="227"/>
      <c r="AB4773" s="227"/>
      <c r="AC4773" s="227"/>
    </row>
    <row r="4774" spans="2:29">
      <c r="B4774" s="66" t="e">
        <f>LEFT(VLOOKUP(K4774,'TCon08 al 2019-02-26'!$A$1:$H$68,6,0),6)</f>
        <v>#N/A</v>
      </c>
      <c r="C4774" s="66" t="e">
        <f t="shared" si="325"/>
        <v>#N/A</v>
      </c>
      <c r="D4774" s="66" t="e">
        <f>VLOOKUP(K4774,'TCon08 al 2019-02-26'!$A$1:$H$68,8,0)</f>
        <v>#N/A</v>
      </c>
      <c r="E4774" s="221">
        <f t="shared" si="326"/>
        <v>1900</v>
      </c>
      <c r="F4774" s="66">
        <f t="shared" si="323"/>
        <v>0</v>
      </c>
      <c r="G4774" s="10" t="str">
        <f t="shared" si="324"/>
        <v>19000</v>
      </c>
      <c r="H4774" s="227"/>
      <c r="I4774" s="227"/>
      <c r="J4774" s="228"/>
      <c r="K4774" s="227"/>
      <c r="L4774" s="227"/>
      <c r="M4774" s="227"/>
      <c r="N4774" s="581"/>
      <c r="O4774" s="227"/>
      <c r="P4774" s="581"/>
      <c r="Q4774" s="227"/>
      <c r="R4774" s="227"/>
      <c r="S4774" s="227"/>
      <c r="T4774" s="227"/>
      <c r="U4774" s="227"/>
      <c r="V4774" s="227"/>
      <c r="W4774" s="227"/>
      <c r="X4774" s="227"/>
      <c r="Y4774" s="227"/>
      <c r="Z4774" s="227"/>
      <c r="AA4774" s="227"/>
      <c r="AB4774" s="227"/>
      <c r="AC4774" s="227"/>
    </row>
    <row r="4775" spans="2:29">
      <c r="B4775" s="66" t="e">
        <f>LEFT(VLOOKUP(K4775,'TCon08 al 2019-02-26'!$A$1:$H$68,6,0),6)</f>
        <v>#N/A</v>
      </c>
      <c r="C4775" s="66" t="e">
        <f t="shared" si="325"/>
        <v>#N/A</v>
      </c>
      <c r="D4775" s="66" t="e">
        <f>VLOOKUP(K4775,'TCon08 al 2019-02-26'!$A$1:$H$68,8,0)</f>
        <v>#N/A</v>
      </c>
      <c r="E4775" s="221">
        <f t="shared" si="326"/>
        <v>1900</v>
      </c>
      <c r="F4775" s="66">
        <f t="shared" si="323"/>
        <v>0</v>
      </c>
      <c r="G4775" s="10" t="str">
        <f t="shared" si="324"/>
        <v>19000</v>
      </c>
      <c r="H4775" s="227"/>
      <c r="I4775" s="227"/>
      <c r="J4775" s="228"/>
      <c r="K4775" s="227"/>
      <c r="L4775" s="227"/>
      <c r="M4775" s="227"/>
      <c r="N4775" s="581"/>
      <c r="O4775" s="227"/>
      <c r="P4775" s="581"/>
      <c r="Q4775" s="227"/>
      <c r="R4775" s="227"/>
      <c r="S4775" s="227"/>
      <c r="T4775" s="227"/>
      <c r="U4775" s="227"/>
      <c r="V4775" s="227"/>
      <c r="W4775" s="227"/>
      <c r="X4775" s="227"/>
      <c r="Y4775" s="227"/>
      <c r="Z4775" s="227"/>
      <c r="AA4775" s="227"/>
      <c r="AB4775" s="227"/>
      <c r="AC4775" s="227"/>
    </row>
    <row r="4776" spans="2:29">
      <c r="B4776" s="66" t="e">
        <f>LEFT(VLOOKUP(K4776,'TCon08 al 2019-02-26'!$A$1:$H$68,6,0),6)</f>
        <v>#N/A</v>
      </c>
      <c r="C4776" s="66" t="e">
        <f t="shared" si="325"/>
        <v>#N/A</v>
      </c>
      <c r="D4776" s="66" t="e">
        <f>VLOOKUP(K4776,'TCon08 al 2019-02-26'!$A$1:$H$68,8,0)</f>
        <v>#N/A</v>
      </c>
      <c r="E4776" s="221">
        <f t="shared" si="326"/>
        <v>1900</v>
      </c>
      <c r="F4776" s="66">
        <f t="shared" si="323"/>
        <v>0</v>
      </c>
      <c r="G4776" s="10" t="str">
        <f t="shared" si="324"/>
        <v>19000</v>
      </c>
      <c r="H4776" s="227"/>
      <c r="I4776" s="227"/>
      <c r="J4776" s="228"/>
      <c r="K4776" s="227"/>
      <c r="L4776" s="227"/>
      <c r="M4776" s="227"/>
      <c r="N4776" s="581"/>
      <c r="O4776" s="227"/>
      <c r="P4776" s="581"/>
      <c r="Q4776" s="227"/>
      <c r="R4776" s="227"/>
      <c r="S4776" s="227"/>
      <c r="T4776" s="227"/>
      <c r="U4776" s="227"/>
      <c r="V4776" s="227"/>
      <c r="W4776" s="227"/>
      <c r="X4776" s="227"/>
      <c r="Y4776" s="227"/>
      <c r="Z4776" s="227"/>
      <c r="AA4776" s="227"/>
      <c r="AB4776" s="227"/>
      <c r="AC4776" s="227"/>
    </row>
    <row r="4777" spans="2:29">
      <c r="B4777" s="66" t="e">
        <f>LEFT(VLOOKUP(K4777,'TCon08 al 2019-02-26'!$A$1:$H$68,6,0),6)</f>
        <v>#N/A</v>
      </c>
      <c r="C4777" s="66" t="e">
        <f t="shared" si="325"/>
        <v>#N/A</v>
      </c>
      <c r="D4777" s="66" t="e">
        <f>VLOOKUP(K4777,'TCon08 al 2019-02-26'!$A$1:$H$68,8,0)</f>
        <v>#N/A</v>
      </c>
      <c r="E4777" s="221">
        <f t="shared" si="326"/>
        <v>1900</v>
      </c>
      <c r="F4777" s="66">
        <f t="shared" si="323"/>
        <v>0</v>
      </c>
      <c r="G4777" s="10" t="str">
        <f t="shared" si="324"/>
        <v>19000</v>
      </c>
      <c r="H4777" s="227"/>
      <c r="I4777" s="227"/>
      <c r="J4777" s="228"/>
      <c r="K4777" s="227"/>
      <c r="L4777" s="227"/>
      <c r="M4777" s="227"/>
      <c r="N4777" s="581"/>
      <c r="O4777" s="227"/>
      <c r="P4777" s="581"/>
      <c r="Q4777" s="227"/>
      <c r="R4777" s="227"/>
      <c r="S4777" s="227"/>
      <c r="T4777" s="227"/>
      <c r="U4777" s="227"/>
      <c r="V4777" s="227"/>
      <c r="W4777" s="227"/>
      <c r="X4777" s="227"/>
      <c r="Y4777" s="227"/>
      <c r="Z4777" s="227"/>
      <c r="AA4777" s="227"/>
      <c r="AB4777" s="227"/>
      <c r="AC4777" s="227"/>
    </row>
    <row r="4778" spans="2:29">
      <c r="B4778" s="66" t="e">
        <f>LEFT(VLOOKUP(K4778,'TCon08 al 2019-02-26'!$A$1:$H$68,6,0),6)</f>
        <v>#N/A</v>
      </c>
      <c r="C4778" s="66" t="e">
        <f t="shared" si="325"/>
        <v>#N/A</v>
      </c>
      <c r="D4778" s="66" t="e">
        <f>VLOOKUP(K4778,'TCon08 al 2019-02-26'!$A$1:$H$68,8,0)</f>
        <v>#N/A</v>
      </c>
      <c r="E4778" s="221">
        <f t="shared" si="326"/>
        <v>1900</v>
      </c>
      <c r="F4778" s="66">
        <f t="shared" si="323"/>
        <v>0</v>
      </c>
      <c r="G4778" s="10" t="str">
        <f t="shared" si="324"/>
        <v>19000</v>
      </c>
      <c r="H4778" s="227"/>
      <c r="I4778" s="227"/>
      <c r="J4778" s="228"/>
      <c r="K4778" s="227"/>
      <c r="L4778" s="227"/>
      <c r="M4778" s="227"/>
      <c r="N4778" s="581"/>
      <c r="O4778" s="227"/>
      <c r="P4778" s="581"/>
      <c r="Q4778" s="227"/>
      <c r="R4778" s="227"/>
      <c r="S4778" s="227"/>
      <c r="T4778" s="227"/>
      <c r="U4778" s="227"/>
      <c r="V4778" s="227"/>
      <c r="W4778" s="227"/>
      <c r="X4778" s="227"/>
      <c r="Y4778" s="227"/>
      <c r="Z4778" s="227"/>
      <c r="AA4778" s="227"/>
      <c r="AB4778" s="227"/>
      <c r="AC4778" s="227"/>
    </row>
    <row r="4779" spans="2:29">
      <c r="B4779" s="66" t="e">
        <f>LEFT(VLOOKUP(K4779,'TCon08 al 2019-02-26'!$A$1:$H$68,6,0),6)</f>
        <v>#N/A</v>
      </c>
      <c r="C4779" s="66" t="e">
        <f t="shared" si="325"/>
        <v>#N/A</v>
      </c>
      <c r="D4779" s="66" t="e">
        <f>VLOOKUP(K4779,'TCon08 al 2019-02-26'!$A$1:$H$68,8,0)</f>
        <v>#N/A</v>
      </c>
      <c r="E4779" s="221">
        <f t="shared" si="326"/>
        <v>1900</v>
      </c>
      <c r="F4779" s="66">
        <f t="shared" si="323"/>
        <v>0</v>
      </c>
      <c r="G4779" s="10" t="str">
        <f t="shared" si="324"/>
        <v>19000</v>
      </c>
      <c r="H4779" s="227"/>
      <c r="I4779" s="227"/>
      <c r="J4779" s="228"/>
      <c r="K4779" s="227"/>
      <c r="L4779" s="227"/>
      <c r="M4779" s="227"/>
      <c r="N4779" s="581"/>
      <c r="O4779" s="227"/>
      <c r="P4779" s="581"/>
      <c r="Q4779" s="227"/>
      <c r="R4779" s="227"/>
      <c r="S4779" s="227"/>
      <c r="T4779" s="227"/>
      <c r="U4779" s="227"/>
      <c r="V4779" s="227"/>
      <c r="W4779" s="227"/>
      <c r="X4779" s="227"/>
      <c r="Y4779" s="227"/>
      <c r="Z4779" s="227"/>
      <c r="AA4779" s="227"/>
      <c r="AB4779" s="227"/>
      <c r="AC4779" s="227"/>
    </row>
    <row r="4780" spans="2:29">
      <c r="B4780" s="66" t="e">
        <f>LEFT(VLOOKUP(K4780,'TCon08 al 2019-02-26'!$A$1:$H$68,6,0),6)</f>
        <v>#N/A</v>
      </c>
      <c r="C4780" s="66" t="e">
        <f t="shared" si="325"/>
        <v>#N/A</v>
      </c>
      <c r="D4780" s="66" t="e">
        <f>VLOOKUP(K4780,'TCon08 al 2019-02-26'!$A$1:$H$68,8,0)</f>
        <v>#N/A</v>
      </c>
      <c r="E4780" s="221">
        <f t="shared" si="326"/>
        <v>1900</v>
      </c>
      <c r="F4780" s="66">
        <f t="shared" si="323"/>
        <v>0</v>
      </c>
      <c r="G4780" s="10" t="str">
        <f t="shared" si="324"/>
        <v>19000</v>
      </c>
      <c r="H4780" s="227"/>
      <c r="I4780" s="227"/>
      <c r="J4780" s="228"/>
      <c r="K4780" s="227"/>
      <c r="L4780" s="227"/>
      <c r="M4780" s="227"/>
      <c r="N4780" s="581"/>
      <c r="O4780" s="227"/>
      <c r="P4780" s="581"/>
      <c r="Q4780" s="227"/>
      <c r="R4780" s="227"/>
      <c r="S4780" s="227"/>
      <c r="T4780" s="227"/>
      <c r="U4780" s="227"/>
      <c r="V4780" s="227"/>
      <c r="W4780" s="227"/>
      <c r="X4780" s="227"/>
      <c r="Y4780" s="227"/>
      <c r="Z4780" s="227"/>
      <c r="AA4780" s="227"/>
      <c r="AB4780" s="227"/>
      <c r="AC4780" s="227"/>
    </row>
    <row r="4781" spans="2:29">
      <c r="B4781" s="66" t="e">
        <f>LEFT(VLOOKUP(K4781,'TCon08 al 2019-02-26'!$A$1:$H$68,6,0),6)</f>
        <v>#N/A</v>
      </c>
      <c r="C4781" s="66" t="e">
        <f t="shared" si="325"/>
        <v>#N/A</v>
      </c>
      <c r="D4781" s="66" t="e">
        <f>VLOOKUP(K4781,'TCon08 al 2019-02-26'!$A$1:$H$68,8,0)</f>
        <v>#N/A</v>
      </c>
      <c r="E4781" s="221">
        <f t="shared" si="326"/>
        <v>1900</v>
      </c>
      <c r="F4781" s="66">
        <f t="shared" si="323"/>
        <v>0</v>
      </c>
      <c r="G4781" s="10" t="str">
        <f t="shared" si="324"/>
        <v>19000</v>
      </c>
      <c r="H4781" s="227"/>
      <c r="I4781" s="227"/>
      <c r="J4781" s="228"/>
      <c r="K4781" s="227"/>
      <c r="L4781" s="227"/>
      <c r="M4781" s="227"/>
      <c r="N4781" s="581"/>
      <c r="O4781" s="227"/>
      <c r="P4781" s="581"/>
      <c r="Q4781" s="227"/>
      <c r="R4781" s="227"/>
      <c r="S4781" s="227"/>
      <c r="T4781" s="227"/>
      <c r="U4781" s="227"/>
      <c r="V4781" s="227"/>
      <c r="W4781" s="227"/>
      <c r="X4781" s="227"/>
      <c r="Y4781" s="227"/>
      <c r="Z4781" s="227"/>
      <c r="AA4781" s="227"/>
      <c r="AB4781" s="227"/>
      <c r="AC4781" s="227"/>
    </row>
    <row r="4782" spans="2:29">
      <c r="B4782" s="66" t="e">
        <f>LEFT(VLOOKUP(K4782,'TCon08 al 2019-02-26'!$A$1:$H$68,6,0),6)</f>
        <v>#N/A</v>
      </c>
      <c r="C4782" s="66" t="e">
        <f t="shared" si="325"/>
        <v>#N/A</v>
      </c>
      <c r="D4782" s="66" t="e">
        <f>VLOOKUP(K4782,'TCon08 al 2019-02-26'!$A$1:$H$68,8,0)</f>
        <v>#N/A</v>
      </c>
      <c r="E4782" s="221">
        <f t="shared" si="326"/>
        <v>1900</v>
      </c>
      <c r="F4782" s="66">
        <f t="shared" si="323"/>
        <v>0</v>
      </c>
      <c r="G4782" s="10" t="str">
        <f t="shared" si="324"/>
        <v>19000</v>
      </c>
      <c r="H4782" s="227"/>
      <c r="I4782" s="227"/>
      <c r="J4782" s="228"/>
      <c r="K4782" s="227"/>
      <c r="L4782" s="227"/>
      <c r="M4782" s="227"/>
      <c r="N4782" s="581"/>
      <c r="O4782" s="227"/>
      <c r="P4782" s="581"/>
      <c r="Q4782" s="227"/>
      <c r="R4782" s="227"/>
      <c r="S4782" s="227"/>
      <c r="T4782" s="227"/>
      <c r="U4782" s="227"/>
      <c r="V4782" s="227"/>
      <c r="W4782" s="227"/>
      <c r="X4782" s="227"/>
      <c r="Y4782" s="227"/>
      <c r="Z4782" s="227"/>
      <c r="AA4782" s="227"/>
      <c r="AB4782" s="227"/>
      <c r="AC4782" s="227"/>
    </row>
    <row r="4783" spans="2:29">
      <c r="B4783" s="66" t="e">
        <f>LEFT(VLOOKUP(K4783,'TCon08 al 2019-02-26'!$A$1:$H$68,6,0),6)</f>
        <v>#N/A</v>
      </c>
      <c r="C4783" s="66" t="e">
        <f t="shared" si="325"/>
        <v>#N/A</v>
      </c>
      <c r="D4783" s="66" t="e">
        <f>VLOOKUP(K4783,'TCon08 al 2019-02-26'!$A$1:$H$68,8,0)</f>
        <v>#N/A</v>
      </c>
      <c r="E4783" s="221">
        <f t="shared" si="326"/>
        <v>1900</v>
      </c>
      <c r="F4783" s="66">
        <f t="shared" si="323"/>
        <v>0</v>
      </c>
      <c r="G4783" s="10" t="str">
        <f t="shared" si="324"/>
        <v>19000</v>
      </c>
      <c r="H4783" s="227"/>
      <c r="I4783" s="227"/>
      <c r="J4783" s="228"/>
      <c r="K4783" s="227"/>
      <c r="L4783" s="227"/>
      <c r="M4783" s="227"/>
      <c r="N4783" s="581"/>
      <c r="O4783" s="227"/>
      <c r="P4783" s="581"/>
      <c r="Q4783" s="227"/>
      <c r="R4783" s="227"/>
      <c r="S4783" s="227"/>
      <c r="T4783" s="227"/>
      <c r="U4783" s="227"/>
      <c r="V4783" s="227"/>
      <c r="W4783" s="227"/>
      <c r="X4783" s="227"/>
      <c r="Y4783" s="227"/>
      <c r="Z4783" s="227"/>
      <c r="AA4783" s="227"/>
      <c r="AB4783" s="227"/>
      <c r="AC4783" s="227"/>
    </row>
    <row r="4784" spans="2:29">
      <c r="B4784" s="66" t="e">
        <f>LEFT(VLOOKUP(K4784,'TCon08 al 2019-02-26'!$A$1:$H$68,6,0),6)</f>
        <v>#N/A</v>
      </c>
      <c r="C4784" s="66" t="e">
        <f t="shared" si="325"/>
        <v>#N/A</v>
      </c>
      <c r="D4784" s="66" t="e">
        <f>VLOOKUP(K4784,'TCon08 al 2019-02-26'!$A$1:$H$68,8,0)</f>
        <v>#N/A</v>
      </c>
      <c r="E4784" s="221">
        <f t="shared" si="326"/>
        <v>1900</v>
      </c>
      <c r="F4784" s="66">
        <f t="shared" si="323"/>
        <v>0</v>
      </c>
      <c r="G4784" s="10" t="str">
        <f t="shared" si="324"/>
        <v>19000</v>
      </c>
      <c r="H4784" s="227"/>
      <c r="I4784" s="227"/>
      <c r="J4784" s="228"/>
      <c r="K4784" s="227"/>
      <c r="L4784" s="227"/>
      <c r="M4784" s="227"/>
      <c r="N4784" s="581"/>
      <c r="O4784" s="227"/>
      <c r="P4784" s="581"/>
      <c r="Q4784" s="227"/>
      <c r="R4784" s="227"/>
      <c r="S4784" s="227"/>
      <c r="T4784" s="227"/>
      <c r="U4784" s="227"/>
      <c r="V4784" s="227"/>
      <c r="W4784" s="227"/>
      <c r="X4784" s="227"/>
      <c r="Y4784" s="227"/>
      <c r="Z4784" s="227"/>
      <c r="AA4784" s="227"/>
      <c r="AB4784" s="227"/>
      <c r="AC4784" s="227"/>
    </row>
    <row r="4785" spans="2:29">
      <c r="B4785" s="66" t="e">
        <f>LEFT(VLOOKUP(K4785,'TCon08 al 2019-02-26'!$A$1:$H$68,6,0),6)</f>
        <v>#N/A</v>
      </c>
      <c r="C4785" s="66" t="e">
        <f t="shared" si="325"/>
        <v>#N/A</v>
      </c>
      <c r="D4785" s="66" t="e">
        <f>VLOOKUP(K4785,'TCon08 al 2019-02-26'!$A$1:$H$68,8,0)</f>
        <v>#N/A</v>
      </c>
      <c r="E4785" s="221">
        <f t="shared" si="326"/>
        <v>1900</v>
      </c>
      <c r="F4785" s="66">
        <f t="shared" si="323"/>
        <v>0</v>
      </c>
      <c r="G4785" s="10" t="str">
        <f t="shared" si="324"/>
        <v>19000</v>
      </c>
      <c r="H4785" s="227"/>
      <c r="I4785" s="227"/>
      <c r="J4785" s="228"/>
      <c r="K4785" s="227"/>
      <c r="L4785" s="227"/>
      <c r="M4785" s="227"/>
      <c r="N4785" s="581"/>
      <c r="O4785" s="227"/>
      <c r="P4785" s="581"/>
      <c r="Q4785" s="227"/>
      <c r="R4785" s="227"/>
      <c r="S4785" s="227"/>
      <c r="T4785" s="227"/>
      <c r="U4785" s="227"/>
      <c r="V4785" s="227"/>
      <c r="W4785" s="227"/>
      <c r="X4785" s="227"/>
      <c r="Y4785" s="227"/>
      <c r="Z4785" s="227"/>
      <c r="AA4785" s="227"/>
      <c r="AB4785" s="227"/>
      <c r="AC4785" s="227"/>
    </row>
    <row r="4786" spans="2:29">
      <c r="B4786" s="66" t="e">
        <f>LEFT(VLOOKUP(K4786,'TCon08 al 2019-02-26'!$A$1:$H$68,6,0),6)</f>
        <v>#N/A</v>
      </c>
      <c r="C4786" s="66" t="e">
        <f t="shared" si="325"/>
        <v>#N/A</v>
      </c>
      <c r="D4786" s="66" t="e">
        <f>VLOOKUP(K4786,'TCon08 al 2019-02-26'!$A$1:$H$68,8,0)</f>
        <v>#N/A</v>
      </c>
      <c r="E4786" s="221">
        <f t="shared" si="326"/>
        <v>1900</v>
      </c>
      <c r="F4786" s="66">
        <f t="shared" si="323"/>
        <v>0</v>
      </c>
      <c r="G4786" s="10" t="str">
        <f t="shared" si="324"/>
        <v>19000</v>
      </c>
      <c r="H4786" s="227"/>
      <c r="I4786" s="227"/>
      <c r="J4786" s="228"/>
      <c r="K4786" s="227"/>
      <c r="L4786" s="227"/>
      <c r="M4786" s="227"/>
      <c r="N4786" s="581"/>
      <c r="O4786" s="227"/>
      <c r="P4786" s="581"/>
      <c r="Q4786" s="227"/>
      <c r="R4786" s="227"/>
      <c r="S4786" s="227"/>
      <c r="T4786" s="227"/>
      <c r="U4786" s="227"/>
      <c r="V4786" s="227"/>
      <c r="W4786" s="227"/>
      <c r="X4786" s="227"/>
      <c r="Y4786" s="227"/>
      <c r="Z4786" s="227"/>
      <c r="AA4786" s="227"/>
      <c r="AB4786" s="227"/>
      <c r="AC4786" s="227"/>
    </row>
    <row r="4787" spans="2:29">
      <c r="B4787" s="66" t="e">
        <f>LEFT(VLOOKUP(K4787,'TCon08 al 2019-02-26'!$A$1:$H$68,6,0),6)</f>
        <v>#N/A</v>
      </c>
      <c r="C4787" s="66" t="e">
        <f t="shared" si="325"/>
        <v>#N/A</v>
      </c>
      <c r="D4787" s="66" t="e">
        <f>VLOOKUP(K4787,'TCon08 al 2019-02-26'!$A$1:$H$68,8,0)</f>
        <v>#N/A</v>
      </c>
      <c r="E4787" s="221">
        <f t="shared" si="326"/>
        <v>1900</v>
      </c>
      <c r="F4787" s="66">
        <f t="shared" si="323"/>
        <v>0</v>
      </c>
      <c r="G4787" s="10" t="str">
        <f t="shared" si="324"/>
        <v>19000</v>
      </c>
      <c r="H4787" s="227"/>
      <c r="I4787" s="227"/>
      <c r="J4787" s="228"/>
      <c r="K4787" s="227"/>
      <c r="L4787" s="227"/>
      <c r="M4787" s="227"/>
      <c r="N4787" s="581"/>
      <c r="O4787" s="227"/>
      <c r="P4787" s="581"/>
      <c r="Q4787" s="227"/>
      <c r="R4787" s="227"/>
      <c r="S4787" s="227"/>
      <c r="T4787" s="227"/>
      <c r="U4787" s="227"/>
      <c r="V4787" s="227"/>
      <c r="W4787" s="227"/>
      <c r="X4787" s="227"/>
      <c r="Y4787" s="227"/>
      <c r="Z4787" s="227"/>
      <c r="AA4787" s="227"/>
      <c r="AB4787" s="227"/>
      <c r="AC4787" s="227"/>
    </row>
    <row r="4788" spans="2:29">
      <c r="B4788" s="66" t="e">
        <f>LEFT(VLOOKUP(K4788,'TCon08 al 2019-02-26'!$A$1:$H$68,6,0),6)</f>
        <v>#N/A</v>
      </c>
      <c r="C4788" s="66" t="e">
        <f t="shared" si="325"/>
        <v>#N/A</v>
      </c>
      <c r="D4788" s="66" t="e">
        <f>VLOOKUP(K4788,'TCon08 al 2019-02-26'!$A$1:$H$68,8,0)</f>
        <v>#N/A</v>
      </c>
      <c r="E4788" s="221">
        <f t="shared" si="326"/>
        <v>1900</v>
      </c>
      <c r="F4788" s="66">
        <f t="shared" si="323"/>
        <v>0</v>
      </c>
      <c r="G4788" s="10" t="str">
        <f t="shared" si="324"/>
        <v>19000</v>
      </c>
      <c r="H4788" s="227"/>
      <c r="I4788" s="227"/>
      <c r="J4788" s="228"/>
      <c r="K4788" s="227"/>
      <c r="L4788" s="227"/>
      <c r="M4788" s="227"/>
      <c r="N4788" s="581"/>
      <c r="O4788" s="227"/>
      <c r="P4788" s="581"/>
      <c r="Q4788" s="227"/>
      <c r="R4788" s="227"/>
      <c r="S4788" s="227"/>
      <c r="T4788" s="227"/>
      <c r="U4788" s="227"/>
      <c r="V4788" s="227"/>
      <c r="W4788" s="227"/>
      <c r="X4788" s="227"/>
      <c r="Y4788" s="227"/>
      <c r="Z4788" s="227"/>
      <c r="AA4788" s="227"/>
      <c r="AB4788" s="227"/>
      <c r="AC4788" s="227"/>
    </row>
    <row r="4789" spans="2:29">
      <c r="B4789" s="66" t="e">
        <f>LEFT(VLOOKUP(K4789,'TCon08 al 2019-02-26'!$A$1:$H$68,6,0),6)</f>
        <v>#N/A</v>
      </c>
      <c r="C4789" s="66" t="e">
        <f t="shared" si="325"/>
        <v>#N/A</v>
      </c>
      <c r="D4789" s="66" t="e">
        <f>VLOOKUP(K4789,'TCon08 al 2019-02-26'!$A$1:$H$68,8,0)</f>
        <v>#N/A</v>
      </c>
      <c r="E4789" s="221">
        <f t="shared" si="326"/>
        <v>1900</v>
      </c>
      <c r="F4789" s="66">
        <f t="shared" si="323"/>
        <v>0</v>
      </c>
      <c r="G4789" s="10" t="str">
        <f t="shared" si="324"/>
        <v>19000</v>
      </c>
      <c r="H4789" s="227"/>
      <c r="I4789" s="227"/>
      <c r="J4789" s="228"/>
      <c r="K4789" s="227"/>
      <c r="L4789" s="227"/>
      <c r="M4789" s="227"/>
      <c r="N4789" s="581"/>
      <c r="O4789" s="227"/>
      <c r="P4789" s="581"/>
      <c r="Q4789" s="227"/>
      <c r="R4789" s="227"/>
      <c r="S4789" s="227"/>
      <c r="T4789" s="227"/>
      <c r="U4789" s="227"/>
      <c r="V4789" s="227"/>
      <c r="W4789" s="227"/>
      <c r="X4789" s="227"/>
      <c r="Y4789" s="227"/>
      <c r="Z4789" s="227"/>
      <c r="AA4789" s="227"/>
      <c r="AB4789" s="227"/>
      <c r="AC4789" s="227"/>
    </row>
    <row r="4790" spans="2:29">
      <c r="B4790" s="66" t="e">
        <f>LEFT(VLOOKUP(K4790,'TCon08 al 2019-02-26'!$A$1:$H$68,6,0),6)</f>
        <v>#N/A</v>
      </c>
      <c r="C4790" s="66" t="e">
        <f t="shared" si="325"/>
        <v>#N/A</v>
      </c>
      <c r="D4790" s="66" t="e">
        <f>VLOOKUP(K4790,'TCon08 al 2019-02-26'!$A$1:$H$68,8,0)</f>
        <v>#N/A</v>
      </c>
      <c r="E4790" s="221">
        <f t="shared" si="326"/>
        <v>1900</v>
      </c>
      <c r="F4790" s="66">
        <f t="shared" si="323"/>
        <v>0</v>
      </c>
      <c r="G4790" s="10" t="str">
        <f t="shared" si="324"/>
        <v>19000</v>
      </c>
      <c r="H4790" s="227"/>
      <c r="I4790" s="227"/>
      <c r="J4790" s="228"/>
      <c r="K4790" s="227"/>
      <c r="L4790" s="227"/>
      <c r="M4790" s="227"/>
      <c r="N4790" s="581"/>
      <c r="O4790" s="227"/>
      <c r="P4790" s="581"/>
      <c r="Q4790" s="227"/>
      <c r="R4790" s="227"/>
      <c r="S4790" s="227"/>
      <c r="T4790" s="227"/>
      <c r="U4790" s="227"/>
      <c r="V4790" s="227"/>
      <c r="W4790" s="227"/>
      <c r="X4790" s="227"/>
      <c r="Y4790" s="227"/>
      <c r="Z4790" s="227"/>
      <c r="AA4790" s="227"/>
      <c r="AB4790" s="227"/>
      <c r="AC4790" s="227"/>
    </row>
    <row r="4791" spans="2:29">
      <c r="B4791" s="66" t="e">
        <f>LEFT(VLOOKUP(K4791,'TCon08 al 2019-02-26'!$A$1:$H$68,6,0),6)</f>
        <v>#N/A</v>
      </c>
      <c r="C4791" s="66" t="e">
        <f t="shared" si="325"/>
        <v>#N/A</v>
      </c>
      <c r="D4791" s="66" t="e">
        <f>VLOOKUP(K4791,'TCon08 al 2019-02-26'!$A$1:$H$68,8,0)</f>
        <v>#N/A</v>
      </c>
      <c r="E4791" s="221">
        <f t="shared" si="326"/>
        <v>1900</v>
      </c>
      <c r="F4791" s="66">
        <f t="shared" si="323"/>
        <v>0</v>
      </c>
      <c r="G4791" s="10" t="str">
        <f t="shared" si="324"/>
        <v>19000</v>
      </c>
      <c r="H4791" s="227"/>
      <c r="I4791" s="227"/>
      <c r="J4791" s="228"/>
      <c r="K4791" s="227"/>
      <c r="L4791" s="227"/>
      <c r="M4791" s="227"/>
      <c r="N4791" s="581"/>
      <c r="O4791" s="227"/>
      <c r="P4791" s="581"/>
      <c r="Q4791" s="227"/>
      <c r="R4791" s="227"/>
      <c r="S4791" s="227"/>
      <c r="T4791" s="227"/>
      <c r="U4791" s="227"/>
      <c r="V4791" s="227"/>
      <c r="W4791" s="227"/>
      <c r="X4791" s="227"/>
      <c r="Y4791" s="227"/>
      <c r="Z4791" s="227"/>
      <c r="AA4791" s="227"/>
      <c r="AB4791" s="227"/>
      <c r="AC4791" s="227"/>
    </row>
    <row r="4792" spans="2:29">
      <c r="B4792" s="66" t="e">
        <f>LEFT(VLOOKUP(K4792,'TCon08 al 2019-02-26'!$A$1:$H$68,6,0),6)</f>
        <v>#N/A</v>
      </c>
      <c r="C4792" s="66" t="e">
        <f t="shared" si="325"/>
        <v>#N/A</v>
      </c>
      <c r="D4792" s="66" t="e">
        <f>VLOOKUP(K4792,'TCon08 al 2019-02-26'!$A$1:$H$68,8,0)</f>
        <v>#N/A</v>
      </c>
      <c r="E4792" s="221">
        <f t="shared" si="326"/>
        <v>1900</v>
      </c>
      <c r="F4792" s="66">
        <f t="shared" si="323"/>
        <v>0</v>
      </c>
      <c r="G4792" s="10" t="str">
        <f t="shared" si="324"/>
        <v>19000</v>
      </c>
      <c r="H4792" s="227"/>
      <c r="I4792" s="227"/>
      <c r="J4792" s="228"/>
      <c r="K4792" s="227"/>
      <c r="L4792" s="227"/>
      <c r="M4792" s="227"/>
      <c r="N4792" s="581"/>
      <c r="O4792" s="227"/>
      <c r="P4792" s="581"/>
      <c r="Q4792" s="227"/>
      <c r="R4792" s="227"/>
      <c r="S4792" s="227"/>
      <c r="T4792" s="227"/>
      <c r="U4792" s="227"/>
      <c r="V4792" s="227"/>
      <c r="W4792" s="227"/>
      <c r="X4792" s="227"/>
      <c r="Y4792" s="227"/>
      <c r="Z4792" s="227"/>
      <c r="AA4792" s="227"/>
      <c r="AB4792" s="227"/>
      <c r="AC4792" s="227"/>
    </row>
    <row r="4793" spans="2:29">
      <c r="B4793" s="66" t="e">
        <f>LEFT(VLOOKUP(K4793,'TCon08 al 2019-02-26'!$A$1:$H$68,6,0),6)</f>
        <v>#N/A</v>
      </c>
      <c r="C4793" s="66" t="e">
        <f t="shared" si="325"/>
        <v>#N/A</v>
      </c>
      <c r="D4793" s="66" t="e">
        <f>VLOOKUP(K4793,'TCon08 al 2019-02-26'!$A$1:$H$68,8,0)</f>
        <v>#N/A</v>
      </c>
      <c r="E4793" s="221">
        <f t="shared" si="326"/>
        <v>1900</v>
      </c>
      <c r="F4793" s="66">
        <f t="shared" si="323"/>
        <v>0</v>
      </c>
      <c r="G4793" s="10" t="str">
        <f t="shared" si="324"/>
        <v>19000</v>
      </c>
      <c r="H4793" s="227"/>
      <c r="I4793" s="227"/>
      <c r="J4793" s="228"/>
      <c r="K4793" s="227"/>
      <c r="L4793" s="227"/>
      <c r="M4793" s="227"/>
      <c r="N4793" s="581"/>
      <c r="O4793" s="227"/>
      <c r="P4793" s="581"/>
      <c r="Q4793" s="227"/>
      <c r="R4793" s="227"/>
      <c r="S4793" s="227"/>
      <c r="T4793" s="227"/>
      <c r="U4793" s="227"/>
      <c r="V4793" s="227"/>
      <c r="W4793" s="227"/>
      <c r="X4793" s="227"/>
      <c r="Y4793" s="227"/>
      <c r="Z4793" s="227"/>
      <c r="AA4793" s="227"/>
      <c r="AB4793" s="227"/>
      <c r="AC4793" s="227"/>
    </row>
    <row r="4794" spans="2:29">
      <c r="B4794" s="66" t="e">
        <f>LEFT(VLOOKUP(K4794,'TCon08 al 2019-02-26'!$A$1:$H$68,6,0),6)</f>
        <v>#N/A</v>
      </c>
      <c r="C4794" s="66" t="e">
        <f t="shared" si="325"/>
        <v>#N/A</v>
      </c>
      <c r="D4794" s="66" t="e">
        <f>VLOOKUP(K4794,'TCon08 al 2019-02-26'!$A$1:$H$68,8,0)</f>
        <v>#N/A</v>
      </c>
      <c r="E4794" s="221">
        <f t="shared" si="326"/>
        <v>1900</v>
      </c>
      <c r="F4794" s="66">
        <f t="shared" si="323"/>
        <v>0</v>
      </c>
      <c r="G4794" s="10" t="str">
        <f t="shared" si="324"/>
        <v>19000</v>
      </c>
      <c r="H4794" s="227"/>
      <c r="I4794" s="227"/>
      <c r="J4794" s="228"/>
      <c r="K4794" s="227"/>
      <c r="L4794" s="227"/>
      <c r="M4794" s="227"/>
      <c r="N4794" s="581"/>
      <c r="O4794" s="227"/>
      <c r="P4794" s="581"/>
      <c r="Q4794" s="227"/>
      <c r="R4794" s="227"/>
      <c r="S4794" s="227"/>
      <c r="T4794" s="227"/>
      <c r="U4794" s="227"/>
      <c r="V4794" s="227"/>
      <c r="W4794" s="227"/>
      <c r="X4794" s="227"/>
      <c r="Y4794" s="227"/>
      <c r="Z4794" s="227"/>
      <c r="AA4794" s="227"/>
      <c r="AB4794" s="227"/>
      <c r="AC4794" s="227"/>
    </row>
    <row r="4795" spans="2:29">
      <c r="B4795" s="66" t="e">
        <f>LEFT(VLOOKUP(K4795,'TCon08 al 2019-02-26'!$A$1:$H$68,6,0),6)</f>
        <v>#N/A</v>
      </c>
      <c r="C4795" s="66" t="e">
        <f t="shared" si="325"/>
        <v>#N/A</v>
      </c>
      <c r="D4795" s="66" t="e">
        <f>VLOOKUP(K4795,'TCon08 al 2019-02-26'!$A$1:$H$68,8,0)</f>
        <v>#N/A</v>
      </c>
      <c r="E4795" s="221">
        <f t="shared" si="326"/>
        <v>1900</v>
      </c>
      <c r="F4795" s="66">
        <f t="shared" si="323"/>
        <v>0</v>
      </c>
      <c r="G4795" s="10" t="str">
        <f t="shared" si="324"/>
        <v>19000</v>
      </c>
      <c r="H4795" s="227"/>
      <c r="I4795" s="227"/>
      <c r="J4795" s="228"/>
      <c r="K4795" s="227"/>
      <c r="L4795" s="227"/>
      <c r="M4795" s="227"/>
      <c r="N4795" s="581"/>
      <c r="O4795" s="227"/>
      <c r="P4795" s="581"/>
      <c r="Q4795" s="227"/>
      <c r="R4795" s="227"/>
      <c r="S4795" s="227"/>
      <c r="T4795" s="227"/>
      <c r="U4795" s="227"/>
      <c r="V4795" s="227"/>
      <c r="W4795" s="227"/>
      <c r="X4795" s="227"/>
      <c r="Y4795" s="227"/>
      <c r="Z4795" s="227"/>
      <c r="AA4795" s="227"/>
      <c r="AB4795" s="227"/>
      <c r="AC4795" s="227"/>
    </row>
    <row r="4796" spans="2:29">
      <c r="B4796" s="66" t="e">
        <f>LEFT(VLOOKUP(K4796,'TCon08 al 2019-02-26'!$A$1:$H$68,6,0),6)</f>
        <v>#N/A</v>
      </c>
      <c r="C4796" s="66" t="e">
        <f t="shared" si="325"/>
        <v>#N/A</v>
      </c>
      <c r="D4796" s="66" t="e">
        <f>VLOOKUP(K4796,'TCon08 al 2019-02-26'!$A$1:$H$68,8,0)</f>
        <v>#N/A</v>
      </c>
      <c r="E4796" s="221">
        <f t="shared" si="326"/>
        <v>1900</v>
      </c>
      <c r="F4796" s="66">
        <f t="shared" si="323"/>
        <v>0</v>
      </c>
      <c r="G4796" s="10" t="str">
        <f t="shared" si="324"/>
        <v>19000</v>
      </c>
      <c r="H4796" s="227"/>
      <c r="I4796" s="227"/>
      <c r="J4796" s="228"/>
      <c r="K4796" s="227"/>
      <c r="L4796" s="227"/>
      <c r="M4796" s="227"/>
      <c r="N4796" s="581"/>
      <c r="O4796" s="227"/>
      <c r="P4796" s="581"/>
      <c r="Q4796" s="227"/>
      <c r="R4796" s="227"/>
      <c r="S4796" s="227"/>
      <c r="T4796" s="227"/>
      <c r="U4796" s="227"/>
      <c r="V4796" s="227"/>
      <c r="W4796" s="227"/>
      <c r="X4796" s="227"/>
      <c r="Y4796" s="227"/>
      <c r="Z4796" s="227"/>
      <c r="AA4796" s="227"/>
      <c r="AB4796" s="227"/>
      <c r="AC4796" s="227"/>
    </row>
    <row r="4797" spans="2:29">
      <c r="B4797" s="66" t="e">
        <f>LEFT(VLOOKUP(K4797,'TCon08 al 2019-02-26'!$A$1:$H$68,6,0),6)</f>
        <v>#N/A</v>
      </c>
      <c r="C4797" s="66" t="e">
        <f t="shared" si="325"/>
        <v>#N/A</v>
      </c>
      <c r="D4797" s="66" t="e">
        <f>VLOOKUP(K4797,'TCon08 al 2019-02-26'!$A$1:$H$68,8,0)</f>
        <v>#N/A</v>
      </c>
      <c r="E4797" s="221">
        <f t="shared" si="326"/>
        <v>1900</v>
      </c>
      <c r="F4797" s="66">
        <f t="shared" si="323"/>
        <v>0</v>
      </c>
      <c r="G4797" s="10" t="str">
        <f t="shared" si="324"/>
        <v>19000</v>
      </c>
      <c r="H4797" s="227"/>
      <c r="I4797" s="227"/>
      <c r="J4797" s="228"/>
      <c r="K4797" s="227"/>
      <c r="L4797" s="227"/>
      <c r="M4797" s="227"/>
      <c r="N4797" s="581"/>
      <c r="O4797" s="227"/>
      <c r="P4797" s="581"/>
      <c r="Q4797" s="227"/>
      <c r="R4797" s="227"/>
      <c r="S4797" s="227"/>
      <c r="T4797" s="227"/>
      <c r="U4797" s="227"/>
      <c r="V4797" s="227"/>
      <c r="W4797" s="227"/>
      <c r="X4797" s="227"/>
      <c r="Y4797" s="227"/>
      <c r="Z4797" s="227"/>
      <c r="AA4797" s="227"/>
      <c r="AB4797" s="227"/>
      <c r="AC4797" s="227"/>
    </row>
    <row r="4798" spans="2:29">
      <c r="B4798" s="66" t="e">
        <f>LEFT(VLOOKUP(K4798,'TCon08 al 2019-02-26'!$A$1:$H$68,6,0),6)</f>
        <v>#N/A</v>
      </c>
      <c r="C4798" s="66" t="e">
        <f t="shared" si="325"/>
        <v>#N/A</v>
      </c>
      <c r="D4798" s="66" t="e">
        <f>VLOOKUP(K4798,'TCon08 al 2019-02-26'!$A$1:$H$68,8,0)</f>
        <v>#N/A</v>
      </c>
      <c r="E4798" s="221">
        <f t="shared" si="326"/>
        <v>1900</v>
      </c>
      <c r="F4798" s="66">
        <f t="shared" si="323"/>
        <v>0</v>
      </c>
      <c r="G4798" s="10" t="str">
        <f t="shared" si="324"/>
        <v>19000</v>
      </c>
      <c r="H4798" s="227"/>
      <c r="I4798" s="227"/>
      <c r="J4798" s="228"/>
      <c r="K4798" s="227"/>
      <c r="L4798" s="227"/>
      <c r="M4798" s="227"/>
      <c r="N4798" s="581"/>
      <c r="O4798" s="227"/>
      <c r="P4798" s="581"/>
      <c r="Q4798" s="227"/>
      <c r="R4798" s="227"/>
      <c r="S4798" s="227"/>
      <c r="T4798" s="227"/>
      <c r="U4798" s="227"/>
      <c r="V4798" s="227"/>
      <c r="W4798" s="227"/>
      <c r="X4798" s="227"/>
      <c r="Y4798" s="227"/>
      <c r="Z4798" s="227"/>
      <c r="AA4798" s="227"/>
      <c r="AB4798" s="227"/>
      <c r="AC4798" s="227"/>
    </row>
    <row r="4799" spans="2:29">
      <c r="B4799" s="66" t="e">
        <f>LEFT(VLOOKUP(K4799,'TCon08 al 2019-02-26'!$A$1:$H$68,6,0),6)</f>
        <v>#N/A</v>
      </c>
      <c r="C4799" s="66" t="e">
        <f t="shared" si="325"/>
        <v>#N/A</v>
      </c>
      <c r="D4799" s="66" t="e">
        <f>VLOOKUP(K4799,'TCon08 al 2019-02-26'!$A$1:$H$68,8,0)</f>
        <v>#N/A</v>
      </c>
      <c r="E4799" s="221">
        <f t="shared" si="326"/>
        <v>1900</v>
      </c>
      <c r="F4799" s="66">
        <f t="shared" si="323"/>
        <v>0</v>
      </c>
      <c r="G4799" s="10" t="str">
        <f t="shared" si="324"/>
        <v>19000</v>
      </c>
      <c r="H4799" s="227"/>
      <c r="I4799" s="227"/>
      <c r="J4799" s="228"/>
      <c r="K4799" s="227"/>
      <c r="L4799" s="227"/>
      <c r="M4799" s="227"/>
      <c r="N4799" s="581"/>
      <c r="O4799" s="227"/>
      <c r="P4799" s="581"/>
      <c r="Q4799" s="227"/>
      <c r="R4799" s="227"/>
      <c r="S4799" s="227"/>
      <c r="T4799" s="227"/>
      <c r="U4799" s="227"/>
      <c r="V4799" s="227"/>
      <c r="W4799" s="227"/>
      <c r="X4799" s="227"/>
      <c r="Y4799" s="227"/>
      <c r="Z4799" s="227"/>
      <c r="AA4799" s="227"/>
      <c r="AB4799" s="227"/>
      <c r="AC4799" s="227"/>
    </row>
    <row r="4800" spans="2:29">
      <c r="B4800" s="66" t="e">
        <f>LEFT(VLOOKUP(K4800,'TCon08 al 2019-02-26'!$A$1:$H$68,6,0),6)</f>
        <v>#N/A</v>
      </c>
      <c r="C4800" s="66" t="e">
        <f t="shared" si="325"/>
        <v>#N/A</v>
      </c>
      <c r="D4800" s="66" t="e">
        <f>VLOOKUP(K4800,'TCon08 al 2019-02-26'!$A$1:$H$68,8,0)</f>
        <v>#N/A</v>
      </c>
      <c r="E4800" s="221">
        <f t="shared" si="326"/>
        <v>1900</v>
      </c>
      <c r="F4800" s="66">
        <f t="shared" si="323"/>
        <v>0</v>
      </c>
      <c r="G4800" s="10" t="str">
        <f t="shared" si="324"/>
        <v>19000</v>
      </c>
      <c r="H4800" s="227"/>
      <c r="I4800" s="227"/>
      <c r="J4800" s="228"/>
      <c r="K4800" s="227"/>
      <c r="L4800" s="227"/>
      <c r="M4800" s="227"/>
      <c r="N4800" s="581"/>
      <c r="O4800" s="227"/>
      <c r="P4800" s="581"/>
      <c r="Q4800" s="227"/>
      <c r="R4800" s="227"/>
      <c r="S4800" s="227"/>
      <c r="T4800" s="227"/>
      <c r="U4800" s="227"/>
      <c r="V4800" s="227"/>
      <c r="W4800" s="227"/>
      <c r="X4800" s="227"/>
      <c r="Y4800" s="227"/>
      <c r="Z4800" s="227"/>
      <c r="AA4800" s="227"/>
      <c r="AB4800" s="227"/>
      <c r="AC4800" s="227"/>
    </row>
    <row r="4801" spans="2:29">
      <c r="B4801" s="66" t="e">
        <f>LEFT(VLOOKUP(K4801,'TCon08 al 2019-02-26'!$A$1:$H$68,6,0),6)</f>
        <v>#N/A</v>
      </c>
      <c r="C4801" s="66" t="e">
        <f t="shared" si="325"/>
        <v>#N/A</v>
      </c>
      <c r="D4801" s="66" t="e">
        <f>VLOOKUP(K4801,'TCon08 al 2019-02-26'!$A$1:$H$68,8,0)</f>
        <v>#N/A</v>
      </c>
      <c r="E4801" s="221">
        <f t="shared" si="326"/>
        <v>1900</v>
      </c>
      <c r="F4801" s="66">
        <f t="shared" si="323"/>
        <v>0</v>
      </c>
      <c r="G4801" s="10" t="str">
        <f t="shared" si="324"/>
        <v>19000</v>
      </c>
      <c r="H4801" s="227"/>
      <c r="I4801" s="227"/>
      <c r="J4801" s="228"/>
      <c r="K4801" s="227"/>
      <c r="L4801" s="227"/>
      <c r="M4801" s="227"/>
      <c r="N4801" s="581"/>
      <c r="O4801" s="227"/>
      <c r="P4801" s="581"/>
      <c r="Q4801" s="227"/>
      <c r="R4801" s="227"/>
      <c r="S4801" s="227"/>
      <c r="T4801" s="227"/>
      <c r="U4801" s="227"/>
      <c r="V4801" s="227"/>
      <c r="W4801" s="227"/>
      <c r="X4801" s="227"/>
      <c r="Y4801" s="227"/>
      <c r="Z4801" s="227"/>
      <c r="AA4801" s="227"/>
      <c r="AB4801" s="227"/>
      <c r="AC4801" s="227"/>
    </row>
    <row r="4802" spans="2:29">
      <c r="B4802" s="66" t="e">
        <f>LEFT(VLOOKUP(K4802,'TCon08 al 2019-02-26'!$A$1:$H$68,6,0),6)</f>
        <v>#N/A</v>
      </c>
      <c r="C4802" s="66" t="e">
        <f t="shared" si="325"/>
        <v>#N/A</v>
      </c>
      <c r="D4802" s="66" t="e">
        <f>VLOOKUP(K4802,'TCon08 al 2019-02-26'!$A$1:$H$68,8,0)</f>
        <v>#N/A</v>
      </c>
      <c r="E4802" s="221">
        <f t="shared" si="326"/>
        <v>1900</v>
      </c>
      <c r="F4802" s="66">
        <f t="shared" si="323"/>
        <v>0</v>
      </c>
      <c r="G4802" s="10" t="str">
        <f t="shared" si="324"/>
        <v>19000</v>
      </c>
      <c r="H4802" s="227"/>
      <c r="I4802" s="227"/>
      <c r="J4802" s="228"/>
      <c r="K4802" s="227"/>
      <c r="L4802" s="227"/>
      <c r="M4802" s="227"/>
      <c r="N4802" s="581"/>
      <c r="O4802" s="227"/>
      <c r="P4802" s="581"/>
      <c r="Q4802" s="227"/>
      <c r="R4802" s="227"/>
      <c r="S4802" s="227"/>
      <c r="T4802" s="227"/>
      <c r="U4802" s="227"/>
      <c r="V4802" s="227"/>
      <c r="W4802" s="227"/>
      <c r="X4802" s="227"/>
      <c r="Y4802" s="227"/>
      <c r="Z4802" s="227"/>
      <c r="AA4802" s="227"/>
      <c r="AB4802" s="227"/>
      <c r="AC4802" s="227"/>
    </row>
    <row r="4803" spans="2:29">
      <c r="B4803" s="66" t="e">
        <f>LEFT(VLOOKUP(K4803,'TCon08 al 2019-02-26'!$A$1:$H$68,6,0),6)</f>
        <v>#N/A</v>
      </c>
      <c r="C4803" s="66" t="e">
        <f t="shared" si="325"/>
        <v>#N/A</v>
      </c>
      <c r="D4803" s="66" t="e">
        <f>VLOOKUP(K4803,'TCon08 al 2019-02-26'!$A$1:$H$68,8,0)</f>
        <v>#N/A</v>
      </c>
      <c r="E4803" s="221">
        <f t="shared" si="326"/>
        <v>1900</v>
      </c>
      <c r="F4803" s="66">
        <f t="shared" si="323"/>
        <v>0</v>
      </c>
      <c r="G4803" s="10" t="str">
        <f t="shared" si="324"/>
        <v>19000</v>
      </c>
      <c r="H4803" s="227"/>
      <c r="I4803" s="227"/>
      <c r="J4803" s="228"/>
      <c r="K4803" s="227"/>
      <c r="L4803" s="227"/>
      <c r="M4803" s="227"/>
      <c r="N4803" s="581"/>
      <c r="O4803" s="227"/>
      <c r="P4803" s="581"/>
      <c r="Q4803" s="227"/>
      <c r="R4803" s="227"/>
      <c r="S4803" s="227"/>
      <c r="T4803" s="227"/>
      <c r="U4803" s="227"/>
      <c r="V4803" s="227"/>
      <c r="W4803" s="227"/>
      <c r="X4803" s="227"/>
      <c r="Y4803" s="227"/>
      <c r="Z4803" s="227"/>
      <c r="AA4803" s="227"/>
      <c r="AB4803" s="227"/>
      <c r="AC4803" s="227"/>
    </row>
    <row r="4804" spans="2:29">
      <c r="B4804" s="66" t="e">
        <f>LEFT(VLOOKUP(K4804,'TCon08 al 2019-02-26'!$A$1:$H$68,6,0),6)</f>
        <v>#N/A</v>
      </c>
      <c r="C4804" s="66" t="e">
        <f t="shared" si="325"/>
        <v>#N/A</v>
      </c>
      <c r="D4804" s="66" t="e">
        <f>VLOOKUP(K4804,'TCon08 al 2019-02-26'!$A$1:$H$68,8,0)</f>
        <v>#N/A</v>
      </c>
      <c r="E4804" s="221">
        <f t="shared" si="326"/>
        <v>1900</v>
      </c>
      <c r="F4804" s="66">
        <f t="shared" si="323"/>
        <v>0</v>
      </c>
      <c r="G4804" s="10" t="str">
        <f t="shared" si="324"/>
        <v>19000</v>
      </c>
      <c r="H4804" s="227"/>
      <c r="I4804" s="227"/>
      <c r="J4804" s="228"/>
      <c r="K4804" s="227"/>
      <c r="L4804" s="227"/>
      <c r="M4804" s="227"/>
      <c r="N4804" s="581"/>
      <c r="O4804" s="227"/>
      <c r="P4804" s="581"/>
      <c r="Q4804" s="227"/>
      <c r="R4804" s="227"/>
      <c r="S4804" s="227"/>
      <c r="T4804" s="227"/>
      <c r="U4804" s="227"/>
      <c r="V4804" s="227"/>
      <c r="W4804" s="227"/>
      <c r="X4804" s="227"/>
      <c r="Y4804" s="227"/>
      <c r="Z4804" s="227"/>
      <c r="AA4804" s="227"/>
      <c r="AB4804" s="227"/>
      <c r="AC4804" s="227"/>
    </row>
    <row r="4805" spans="2:29">
      <c r="B4805" s="66" t="e">
        <f>LEFT(VLOOKUP(K4805,'TCon08 al 2019-02-26'!$A$1:$H$68,6,0),6)</f>
        <v>#N/A</v>
      </c>
      <c r="C4805" s="66" t="e">
        <f t="shared" si="325"/>
        <v>#N/A</v>
      </c>
      <c r="D4805" s="66" t="e">
        <f>VLOOKUP(K4805,'TCon08 al 2019-02-26'!$A$1:$H$68,8,0)</f>
        <v>#N/A</v>
      </c>
      <c r="E4805" s="221">
        <f t="shared" si="326"/>
        <v>1900</v>
      </c>
      <c r="F4805" s="66">
        <f t="shared" ref="F4805:F4868" si="327">+IF(J4805=0,0,MONTH(J4805))</f>
        <v>0</v>
      </c>
      <c r="G4805" s="10" t="str">
        <f t="shared" si="324"/>
        <v>19000</v>
      </c>
      <c r="H4805" s="227"/>
      <c r="I4805" s="227"/>
      <c r="J4805" s="228"/>
      <c r="K4805" s="227"/>
      <c r="L4805" s="227"/>
      <c r="M4805" s="227"/>
      <c r="N4805" s="581"/>
      <c r="O4805" s="227"/>
      <c r="P4805" s="581"/>
      <c r="Q4805" s="227"/>
      <c r="R4805" s="227"/>
      <c r="S4805" s="227"/>
      <c r="T4805" s="227"/>
      <c r="U4805" s="227"/>
      <c r="V4805" s="227"/>
      <c r="W4805" s="227"/>
      <c r="X4805" s="227"/>
      <c r="Y4805" s="227"/>
      <c r="Z4805" s="227"/>
      <c r="AA4805" s="227"/>
      <c r="AB4805" s="227"/>
      <c r="AC4805" s="227"/>
    </row>
    <row r="4806" spans="2:29">
      <c r="B4806" s="66" t="e">
        <f>LEFT(VLOOKUP(K4806,'TCon08 al 2019-02-26'!$A$1:$H$68,6,0),6)</f>
        <v>#N/A</v>
      </c>
      <c r="C4806" s="66" t="e">
        <f t="shared" si="325"/>
        <v>#N/A</v>
      </c>
      <c r="D4806" s="66" t="e">
        <f>VLOOKUP(K4806,'TCon08 al 2019-02-26'!$A$1:$H$68,8,0)</f>
        <v>#N/A</v>
      </c>
      <c r="E4806" s="221">
        <f t="shared" si="326"/>
        <v>1900</v>
      </c>
      <c r="F4806" s="66">
        <f t="shared" si="327"/>
        <v>0</v>
      </c>
      <c r="G4806" s="10" t="str">
        <f t="shared" ref="G4806:G4869" si="328">+E4806&amp;F4806</f>
        <v>19000</v>
      </c>
      <c r="H4806" s="227"/>
      <c r="I4806" s="227"/>
      <c r="J4806" s="228"/>
      <c r="K4806" s="227"/>
      <c r="L4806" s="227"/>
      <c r="M4806" s="227"/>
      <c r="N4806" s="581"/>
      <c r="O4806" s="227"/>
      <c r="P4806" s="581"/>
      <c r="Q4806" s="227"/>
      <c r="R4806" s="227"/>
      <c r="S4806" s="227"/>
      <c r="T4806" s="227"/>
      <c r="U4806" s="227"/>
      <c r="V4806" s="227"/>
      <c r="W4806" s="227"/>
      <c r="X4806" s="227"/>
      <c r="Y4806" s="227"/>
      <c r="Z4806" s="227"/>
      <c r="AA4806" s="227"/>
      <c r="AB4806" s="227"/>
      <c r="AC4806" s="227"/>
    </row>
    <row r="4807" spans="2:29">
      <c r="B4807" s="66" t="e">
        <f>LEFT(VLOOKUP(K4807,'TCon08 al 2019-02-26'!$A$1:$H$68,6,0),6)</f>
        <v>#N/A</v>
      </c>
      <c r="C4807" s="66" t="e">
        <f t="shared" si="325"/>
        <v>#N/A</v>
      </c>
      <c r="D4807" s="66" t="e">
        <f>VLOOKUP(K4807,'TCon08 al 2019-02-26'!$A$1:$H$68,8,0)</f>
        <v>#N/A</v>
      </c>
      <c r="E4807" s="221">
        <f t="shared" si="326"/>
        <v>1900</v>
      </c>
      <c r="F4807" s="66">
        <f t="shared" si="327"/>
        <v>0</v>
      </c>
      <c r="G4807" s="10" t="str">
        <f t="shared" si="328"/>
        <v>19000</v>
      </c>
      <c r="H4807" s="227"/>
      <c r="I4807" s="227"/>
      <c r="J4807" s="228"/>
      <c r="K4807" s="227"/>
      <c r="L4807" s="227"/>
      <c r="M4807" s="227"/>
      <c r="N4807" s="581"/>
      <c r="O4807" s="227"/>
      <c r="P4807" s="581"/>
      <c r="Q4807" s="227"/>
      <c r="R4807" s="227"/>
      <c r="S4807" s="227"/>
      <c r="T4807" s="227"/>
      <c r="U4807" s="227"/>
      <c r="V4807" s="227"/>
      <c r="W4807" s="227"/>
      <c r="X4807" s="227"/>
      <c r="Y4807" s="227"/>
      <c r="Z4807" s="227"/>
      <c r="AA4807" s="227"/>
      <c r="AB4807" s="227"/>
      <c r="AC4807" s="227"/>
    </row>
    <row r="4808" spans="2:29">
      <c r="B4808" s="66" t="e">
        <f>LEFT(VLOOKUP(K4808,'TCon08 al 2019-02-26'!$A$1:$H$68,6,0),6)</f>
        <v>#N/A</v>
      </c>
      <c r="C4808" s="66" t="e">
        <f t="shared" si="325"/>
        <v>#N/A</v>
      </c>
      <c r="D4808" s="66" t="e">
        <f>VLOOKUP(K4808,'TCon08 al 2019-02-26'!$A$1:$H$68,8,0)</f>
        <v>#N/A</v>
      </c>
      <c r="E4808" s="221">
        <f t="shared" si="326"/>
        <v>1900</v>
      </c>
      <c r="F4808" s="66">
        <f t="shared" si="327"/>
        <v>0</v>
      </c>
      <c r="G4808" s="10" t="str">
        <f t="shared" si="328"/>
        <v>19000</v>
      </c>
      <c r="H4808" s="227"/>
      <c r="I4808" s="227"/>
      <c r="J4808" s="228"/>
      <c r="K4808" s="227"/>
      <c r="L4808" s="227"/>
      <c r="M4808" s="227"/>
      <c r="N4808" s="581"/>
      <c r="O4808" s="227"/>
      <c r="P4808" s="581"/>
      <c r="Q4808" s="227"/>
      <c r="R4808" s="227"/>
      <c r="S4808" s="227"/>
      <c r="T4808" s="227"/>
      <c r="U4808" s="227"/>
      <c r="V4808" s="227"/>
      <c r="W4808" s="227"/>
      <c r="X4808" s="227"/>
      <c r="Y4808" s="227"/>
      <c r="Z4808" s="227"/>
      <c r="AA4808" s="227"/>
      <c r="AB4808" s="227"/>
      <c r="AC4808" s="227"/>
    </row>
    <row r="4809" spans="2:29">
      <c r="B4809" s="66" t="e">
        <f>LEFT(VLOOKUP(K4809,'TCon08 al 2019-02-26'!$A$1:$H$68,6,0),6)</f>
        <v>#N/A</v>
      </c>
      <c r="C4809" s="66" t="e">
        <f t="shared" si="325"/>
        <v>#N/A</v>
      </c>
      <c r="D4809" s="66" t="e">
        <f>VLOOKUP(K4809,'TCon08 al 2019-02-26'!$A$1:$H$68,8,0)</f>
        <v>#N/A</v>
      </c>
      <c r="E4809" s="221">
        <f t="shared" si="326"/>
        <v>1900</v>
      </c>
      <c r="F4809" s="66">
        <f t="shared" si="327"/>
        <v>0</v>
      </c>
      <c r="G4809" s="10" t="str">
        <f t="shared" si="328"/>
        <v>19000</v>
      </c>
      <c r="H4809" s="227"/>
      <c r="I4809" s="227"/>
      <c r="J4809" s="228"/>
      <c r="K4809" s="227"/>
      <c r="L4809" s="227"/>
      <c r="M4809" s="227"/>
      <c r="N4809" s="581"/>
      <c r="O4809" s="227"/>
      <c r="P4809" s="581"/>
      <c r="Q4809" s="227"/>
      <c r="R4809" s="227"/>
      <c r="S4809" s="227"/>
      <c r="T4809" s="227"/>
      <c r="U4809" s="227"/>
      <c r="V4809" s="227"/>
      <c r="W4809" s="227"/>
      <c r="X4809" s="227"/>
      <c r="Y4809" s="227"/>
      <c r="Z4809" s="227"/>
      <c r="AA4809" s="227"/>
      <c r="AB4809" s="227"/>
      <c r="AC4809" s="227"/>
    </row>
    <row r="4810" spans="2:29">
      <c r="B4810" s="66" t="e">
        <f>LEFT(VLOOKUP(K4810,'TCon08 al 2019-02-26'!$A$1:$H$68,6,0),6)</f>
        <v>#N/A</v>
      </c>
      <c r="C4810" s="66" t="e">
        <f t="shared" si="325"/>
        <v>#N/A</v>
      </c>
      <c r="D4810" s="66" t="e">
        <f>VLOOKUP(K4810,'TCon08 al 2019-02-26'!$A$1:$H$68,8,0)</f>
        <v>#N/A</v>
      </c>
      <c r="E4810" s="221">
        <f t="shared" si="326"/>
        <v>1900</v>
      </c>
      <c r="F4810" s="66">
        <f t="shared" si="327"/>
        <v>0</v>
      </c>
      <c r="G4810" s="10" t="str">
        <f t="shared" si="328"/>
        <v>19000</v>
      </c>
      <c r="H4810" s="227"/>
      <c r="I4810" s="227"/>
      <c r="J4810" s="228"/>
      <c r="K4810" s="227"/>
      <c r="L4810" s="227"/>
      <c r="M4810" s="227"/>
      <c r="N4810" s="581"/>
      <c r="O4810" s="227"/>
      <c r="P4810" s="581"/>
      <c r="Q4810" s="227"/>
      <c r="R4810" s="227"/>
      <c r="S4810" s="227"/>
      <c r="T4810" s="227"/>
      <c r="U4810" s="227"/>
      <c r="V4810" s="227"/>
      <c r="W4810" s="227"/>
      <c r="X4810" s="227"/>
      <c r="Y4810" s="227"/>
      <c r="Z4810" s="227"/>
      <c r="AA4810" s="227"/>
      <c r="AB4810" s="227"/>
      <c r="AC4810" s="227"/>
    </row>
    <row r="4811" spans="2:29">
      <c r="B4811" s="66" t="e">
        <f>LEFT(VLOOKUP(K4811,'TCon08 al 2019-02-26'!$A$1:$H$68,6,0),6)</f>
        <v>#N/A</v>
      </c>
      <c r="C4811" s="66" t="e">
        <f t="shared" si="325"/>
        <v>#N/A</v>
      </c>
      <c r="D4811" s="66" t="e">
        <f>VLOOKUP(K4811,'TCon08 al 2019-02-26'!$A$1:$H$68,8,0)</f>
        <v>#N/A</v>
      </c>
      <c r="E4811" s="221">
        <f t="shared" si="326"/>
        <v>1900</v>
      </c>
      <c r="F4811" s="66">
        <f t="shared" si="327"/>
        <v>0</v>
      </c>
      <c r="G4811" s="10" t="str">
        <f t="shared" si="328"/>
        <v>19000</v>
      </c>
      <c r="H4811" s="227"/>
      <c r="I4811" s="227"/>
      <c r="J4811" s="228"/>
      <c r="K4811" s="227"/>
      <c r="L4811" s="227"/>
      <c r="M4811" s="227"/>
      <c r="N4811" s="581"/>
      <c r="O4811" s="227"/>
      <c r="P4811" s="581"/>
      <c r="Q4811" s="227"/>
      <c r="R4811" s="227"/>
      <c r="S4811" s="227"/>
      <c r="T4811" s="227"/>
      <c r="U4811" s="227"/>
      <c r="V4811" s="227"/>
      <c r="W4811" s="227"/>
      <c r="X4811" s="227"/>
      <c r="Y4811" s="227"/>
      <c r="Z4811" s="227"/>
      <c r="AA4811" s="227"/>
      <c r="AB4811" s="227"/>
      <c r="AC4811" s="227"/>
    </row>
    <row r="4812" spans="2:29">
      <c r="B4812" s="66" t="e">
        <f>LEFT(VLOOKUP(K4812,'TCon08 al 2019-02-26'!$A$1:$H$68,6,0),6)</f>
        <v>#N/A</v>
      </c>
      <c r="C4812" s="66" t="e">
        <f t="shared" si="325"/>
        <v>#N/A</v>
      </c>
      <c r="D4812" s="66" t="e">
        <f>VLOOKUP(K4812,'TCon08 al 2019-02-26'!$A$1:$H$68,8,0)</f>
        <v>#N/A</v>
      </c>
      <c r="E4812" s="221">
        <f t="shared" si="326"/>
        <v>1900</v>
      </c>
      <c r="F4812" s="66">
        <f t="shared" si="327"/>
        <v>0</v>
      </c>
      <c r="G4812" s="10" t="str">
        <f t="shared" si="328"/>
        <v>19000</v>
      </c>
      <c r="H4812" s="227"/>
      <c r="I4812" s="227"/>
      <c r="J4812" s="228"/>
      <c r="K4812" s="227"/>
      <c r="L4812" s="227"/>
      <c r="M4812" s="227"/>
      <c r="N4812" s="581"/>
      <c r="O4812" s="227"/>
      <c r="P4812" s="581"/>
      <c r="Q4812" s="227"/>
      <c r="R4812" s="227"/>
      <c r="S4812" s="227"/>
      <c r="T4812" s="227"/>
      <c r="U4812" s="227"/>
      <c r="V4812" s="227"/>
      <c r="W4812" s="227"/>
      <c r="X4812" s="227"/>
      <c r="Y4812" s="227"/>
      <c r="Z4812" s="227"/>
      <c r="AA4812" s="227"/>
      <c r="AB4812" s="227"/>
      <c r="AC4812" s="227"/>
    </row>
    <row r="4813" spans="2:29">
      <c r="B4813" s="66" t="e">
        <f>LEFT(VLOOKUP(K4813,'TCon08 al 2019-02-26'!$A$1:$H$68,6,0),6)</f>
        <v>#N/A</v>
      </c>
      <c r="C4813" s="66" t="e">
        <f t="shared" si="325"/>
        <v>#N/A</v>
      </c>
      <c r="D4813" s="66" t="e">
        <f>VLOOKUP(K4813,'TCon08 al 2019-02-26'!$A$1:$H$68,8,0)</f>
        <v>#N/A</v>
      </c>
      <c r="E4813" s="221">
        <f t="shared" si="326"/>
        <v>1900</v>
      </c>
      <c r="F4813" s="66">
        <f t="shared" si="327"/>
        <v>0</v>
      </c>
      <c r="G4813" s="10" t="str">
        <f t="shared" si="328"/>
        <v>19000</v>
      </c>
      <c r="H4813" s="227"/>
      <c r="I4813" s="227"/>
      <c r="J4813" s="228"/>
      <c r="K4813" s="227"/>
      <c r="L4813" s="227"/>
      <c r="M4813" s="227"/>
      <c r="N4813" s="581"/>
      <c r="O4813" s="227"/>
      <c r="P4813" s="581"/>
      <c r="Q4813" s="227"/>
      <c r="R4813" s="227"/>
      <c r="S4813" s="227"/>
      <c r="T4813" s="227"/>
      <c r="U4813" s="227"/>
      <c r="V4813" s="227"/>
      <c r="W4813" s="227"/>
      <c r="X4813" s="227"/>
      <c r="Y4813" s="227"/>
      <c r="Z4813" s="227"/>
      <c r="AA4813" s="227"/>
      <c r="AB4813" s="227"/>
      <c r="AC4813" s="227"/>
    </row>
    <row r="4814" spans="2:29">
      <c r="B4814" s="66" t="e">
        <f>LEFT(VLOOKUP(K4814,'TCon08 al 2019-02-26'!$A$1:$H$68,6,0),6)</f>
        <v>#N/A</v>
      </c>
      <c r="C4814" s="66" t="e">
        <f t="shared" si="325"/>
        <v>#N/A</v>
      </c>
      <c r="D4814" s="66" t="e">
        <f>VLOOKUP(K4814,'TCon08 al 2019-02-26'!$A$1:$H$68,8,0)</f>
        <v>#N/A</v>
      </c>
      <c r="E4814" s="221">
        <f t="shared" si="326"/>
        <v>1900</v>
      </c>
      <c r="F4814" s="66">
        <f t="shared" si="327"/>
        <v>0</v>
      </c>
      <c r="G4814" s="10" t="str">
        <f t="shared" si="328"/>
        <v>19000</v>
      </c>
      <c r="H4814" s="227"/>
      <c r="I4814" s="227"/>
      <c r="J4814" s="228"/>
      <c r="K4814" s="227"/>
      <c r="L4814" s="227"/>
      <c r="M4814" s="227"/>
      <c r="N4814" s="581"/>
      <c r="O4814" s="227"/>
      <c r="P4814" s="581"/>
      <c r="Q4814" s="227"/>
      <c r="R4814" s="227"/>
      <c r="S4814" s="227"/>
      <c r="T4814" s="227"/>
      <c r="U4814" s="227"/>
      <c r="V4814" s="227"/>
      <c r="W4814" s="227"/>
      <c r="X4814" s="227"/>
      <c r="Y4814" s="227"/>
      <c r="Z4814" s="227"/>
      <c r="AA4814" s="227"/>
      <c r="AB4814" s="227"/>
      <c r="AC4814" s="227"/>
    </row>
    <row r="4815" spans="2:29">
      <c r="B4815" s="66" t="e">
        <f>LEFT(VLOOKUP(K4815,'TCon08 al 2019-02-26'!$A$1:$H$68,6,0),6)</f>
        <v>#N/A</v>
      </c>
      <c r="C4815" s="66" t="e">
        <f t="shared" si="325"/>
        <v>#N/A</v>
      </c>
      <c r="D4815" s="66" t="e">
        <f>VLOOKUP(K4815,'TCon08 al 2019-02-26'!$A$1:$H$68,8,0)</f>
        <v>#N/A</v>
      </c>
      <c r="E4815" s="221">
        <f t="shared" si="326"/>
        <v>1900</v>
      </c>
      <c r="F4815" s="66">
        <f t="shared" si="327"/>
        <v>0</v>
      </c>
      <c r="G4815" s="10" t="str">
        <f t="shared" si="328"/>
        <v>19000</v>
      </c>
      <c r="H4815" s="227"/>
      <c r="I4815" s="227"/>
      <c r="J4815" s="228"/>
      <c r="K4815" s="227"/>
      <c r="L4815" s="227"/>
      <c r="M4815" s="227"/>
      <c r="N4815" s="581"/>
      <c r="O4815" s="227"/>
      <c r="P4815" s="581"/>
      <c r="Q4815" s="227"/>
      <c r="R4815" s="227"/>
      <c r="S4815" s="227"/>
      <c r="T4815" s="227"/>
      <c r="U4815" s="227"/>
      <c r="V4815" s="227"/>
      <c r="W4815" s="227"/>
      <c r="X4815" s="227"/>
      <c r="Y4815" s="227"/>
      <c r="Z4815" s="227"/>
      <c r="AA4815" s="227"/>
      <c r="AB4815" s="227"/>
      <c r="AC4815" s="227"/>
    </row>
    <row r="4816" spans="2:29">
      <c r="B4816" s="66" t="e">
        <f>LEFT(VLOOKUP(K4816,'TCon08 al 2019-02-26'!$A$1:$H$68,6,0),6)</f>
        <v>#N/A</v>
      </c>
      <c r="C4816" s="66" t="e">
        <f t="shared" si="325"/>
        <v>#N/A</v>
      </c>
      <c r="D4816" s="66" t="e">
        <f>VLOOKUP(K4816,'TCon08 al 2019-02-26'!$A$1:$H$68,8,0)</f>
        <v>#N/A</v>
      </c>
      <c r="E4816" s="221">
        <f t="shared" si="326"/>
        <v>1900</v>
      </c>
      <c r="F4816" s="66">
        <f t="shared" si="327"/>
        <v>0</v>
      </c>
      <c r="G4816" s="10" t="str">
        <f t="shared" si="328"/>
        <v>19000</v>
      </c>
      <c r="H4816" s="227"/>
      <c r="I4816" s="227"/>
      <c r="J4816" s="228"/>
      <c r="K4816" s="227"/>
      <c r="L4816" s="227"/>
      <c r="M4816" s="227"/>
      <c r="N4816" s="581"/>
      <c r="O4816" s="227"/>
      <c r="P4816" s="581"/>
      <c r="Q4816" s="227"/>
      <c r="R4816" s="227"/>
      <c r="S4816" s="227"/>
      <c r="T4816" s="227"/>
      <c r="U4816" s="227"/>
      <c r="V4816" s="227"/>
      <c r="W4816" s="227"/>
      <c r="X4816" s="227"/>
      <c r="Y4816" s="227"/>
      <c r="Z4816" s="227"/>
      <c r="AA4816" s="227"/>
      <c r="AB4816" s="227"/>
      <c r="AC4816" s="227"/>
    </row>
    <row r="4817" spans="2:29">
      <c r="B4817" s="66" t="e">
        <f>LEFT(VLOOKUP(K4817,'TCon08 al 2019-02-26'!$A$1:$H$68,6,0),6)</f>
        <v>#N/A</v>
      </c>
      <c r="C4817" s="66" t="e">
        <f t="shared" ref="C4817:C4880" si="329">CONCATENATE(MID(B4817,1,1),".",MID(B4817,2,1),".",MID(B4817,3,2),".",MID(B4817,5,2))</f>
        <v>#N/A</v>
      </c>
      <c r="D4817" s="66" t="e">
        <f>VLOOKUP(K4817,'TCon08 al 2019-02-26'!$A$1:$H$68,8,0)</f>
        <v>#N/A</v>
      </c>
      <c r="E4817" s="221">
        <f t="shared" ref="E4817:E4880" si="330">YEAR(J4817)</f>
        <v>1900</v>
      </c>
      <c r="F4817" s="66">
        <f t="shared" si="327"/>
        <v>0</v>
      </c>
      <c r="G4817" s="10" t="str">
        <f t="shared" si="328"/>
        <v>19000</v>
      </c>
      <c r="H4817" s="227"/>
      <c r="I4817" s="227"/>
      <c r="J4817" s="228"/>
      <c r="K4817" s="227"/>
      <c r="L4817" s="227"/>
      <c r="M4817" s="227"/>
      <c r="N4817" s="581"/>
      <c r="O4817" s="227"/>
      <c r="P4817" s="581"/>
      <c r="Q4817" s="227"/>
      <c r="R4817" s="227"/>
      <c r="S4817" s="227"/>
      <c r="T4817" s="227"/>
      <c r="U4817" s="227"/>
      <c r="V4817" s="227"/>
      <c r="W4817" s="227"/>
      <c r="X4817" s="227"/>
      <c r="Y4817" s="227"/>
      <c r="Z4817" s="227"/>
      <c r="AA4817" s="227"/>
      <c r="AB4817" s="227"/>
      <c r="AC4817" s="227"/>
    </row>
    <row r="4818" spans="2:29">
      <c r="B4818" s="66" t="e">
        <f>LEFT(VLOOKUP(K4818,'TCon08 al 2019-02-26'!$A$1:$H$68,6,0),6)</f>
        <v>#N/A</v>
      </c>
      <c r="C4818" s="66" t="e">
        <f t="shared" si="329"/>
        <v>#N/A</v>
      </c>
      <c r="D4818" s="66" t="e">
        <f>VLOOKUP(K4818,'TCon08 al 2019-02-26'!$A$1:$H$68,8,0)</f>
        <v>#N/A</v>
      </c>
      <c r="E4818" s="221">
        <f t="shared" si="330"/>
        <v>1900</v>
      </c>
      <c r="F4818" s="66">
        <f t="shared" si="327"/>
        <v>0</v>
      </c>
      <c r="G4818" s="10" t="str">
        <f t="shared" si="328"/>
        <v>19000</v>
      </c>
      <c r="H4818" s="227"/>
      <c r="I4818" s="227"/>
      <c r="J4818" s="228"/>
      <c r="K4818" s="227"/>
      <c r="L4818" s="227"/>
      <c r="M4818" s="227"/>
      <c r="N4818" s="581"/>
      <c r="O4818" s="227"/>
      <c r="P4818" s="581"/>
      <c r="Q4818" s="227"/>
      <c r="R4818" s="227"/>
      <c r="S4818" s="227"/>
      <c r="T4818" s="227"/>
      <c r="U4818" s="227"/>
      <c r="V4818" s="227"/>
      <c r="W4818" s="227"/>
      <c r="X4818" s="227"/>
      <c r="Y4818" s="227"/>
      <c r="Z4818" s="227"/>
      <c r="AA4818" s="227"/>
      <c r="AB4818" s="227"/>
      <c r="AC4818" s="227"/>
    </row>
    <row r="4819" spans="2:29">
      <c r="B4819" s="66" t="e">
        <f>LEFT(VLOOKUP(K4819,'TCon08 al 2019-02-26'!$A$1:$H$68,6,0),6)</f>
        <v>#N/A</v>
      </c>
      <c r="C4819" s="66" t="e">
        <f t="shared" si="329"/>
        <v>#N/A</v>
      </c>
      <c r="D4819" s="66" t="e">
        <f>VLOOKUP(K4819,'TCon08 al 2019-02-26'!$A$1:$H$68,8,0)</f>
        <v>#N/A</v>
      </c>
      <c r="E4819" s="221">
        <f t="shared" si="330"/>
        <v>1900</v>
      </c>
      <c r="F4819" s="66">
        <f t="shared" si="327"/>
        <v>0</v>
      </c>
      <c r="G4819" s="10" t="str">
        <f t="shared" si="328"/>
        <v>19000</v>
      </c>
      <c r="H4819" s="227"/>
      <c r="I4819" s="227"/>
      <c r="J4819" s="228"/>
      <c r="K4819" s="227"/>
      <c r="L4819" s="227"/>
      <c r="M4819" s="227"/>
      <c r="N4819" s="581"/>
      <c r="O4819" s="227"/>
      <c r="P4819" s="581"/>
      <c r="Q4819" s="227"/>
      <c r="R4819" s="227"/>
      <c r="S4819" s="227"/>
      <c r="T4819" s="227"/>
      <c r="U4819" s="227"/>
      <c r="V4819" s="227"/>
      <c r="W4819" s="227"/>
      <c r="X4819" s="227"/>
      <c r="Y4819" s="227"/>
      <c r="Z4819" s="227"/>
      <c r="AA4819" s="227"/>
      <c r="AB4819" s="227"/>
      <c r="AC4819" s="227"/>
    </row>
    <row r="4820" spans="2:29">
      <c r="B4820" s="66" t="e">
        <f>LEFT(VLOOKUP(K4820,'TCon08 al 2019-02-26'!$A$1:$H$68,6,0),6)</f>
        <v>#N/A</v>
      </c>
      <c r="C4820" s="66" t="e">
        <f t="shared" si="329"/>
        <v>#N/A</v>
      </c>
      <c r="D4820" s="66" t="e">
        <f>VLOOKUP(K4820,'TCon08 al 2019-02-26'!$A$1:$H$68,8,0)</f>
        <v>#N/A</v>
      </c>
      <c r="E4820" s="221">
        <f t="shared" si="330"/>
        <v>1900</v>
      </c>
      <c r="F4820" s="66">
        <f t="shared" si="327"/>
        <v>0</v>
      </c>
      <c r="G4820" s="10" t="str">
        <f t="shared" si="328"/>
        <v>19000</v>
      </c>
      <c r="H4820" s="227"/>
      <c r="I4820" s="227"/>
      <c r="J4820" s="228"/>
      <c r="K4820" s="227"/>
      <c r="L4820" s="227"/>
      <c r="M4820" s="227"/>
      <c r="N4820" s="581"/>
      <c r="O4820" s="227"/>
      <c r="P4820" s="581"/>
      <c r="Q4820" s="227"/>
      <c r="R4820" s="227"/>
      <c r="S4820" s="227"/>
      <c r="T4820" s="227"/>
      <c r="U4820" s="227"/>
      <c r="V4820" s="227"/>
      <c r="W4820" s="227"/>
      <c r="X4820" s="227"/>
      <c r="Y4820" s="227"/>
      <c r="Z4820" s="227"/>
      <c r="AA4820" s="227"/>
      <c r="AB4820" s="227"/>
      <c r="AC4820" s="227"/>
    </row>
    <row r="4821" spans="2:29">
      <c r="B4821" s="66" t="e">
        <f>LEFT(VLOOKUP(K4821,'TCon08 al 2019-02-26'!$A$1:$H$68,6,0),6)</f>
        <v>#N/A</v>
      </c>
      <c r="C4821" s="66" t="e">
        <f t="shared" si="329"/>
        <v>#N/A</v>
      </c>
      <c r="D4821" s="66" t="e">
        <f>VLOOKUP(K4821,'TCon08 al 2019-02-26'!$A$1:$H$68,8,0)</f>
        <v>#N/A</v>
      </c>
      <c r="E4821" s="221">
        <f t="shared" si="330"/>
        <v>1900</v>
      </c>
      <c r="F4821" s="66">
        <f t="shared" si="327"/>
        <v>0</v>
      </c>
      <c r="G4821" s="10" t="str">
        <f t="shared" si="328"/>
        <v>19000</v>
      </c>
      <c r="H4821" s="227"/>
      <c r="I4821" s="227"/>
      <c r="J4821" s="228"/>
      <c r="K4821" s="227"/>
      <c r="L4821" s="227"/>
      <c r="M4821" s="227"/>
      <c r="N4821" s="581"/>
      <c r="O4821" s="227"/>
      <c r="P4821" s="581"/>
      <c r="Q4821" s="227"/>
      <c r="R4821" s="227"/>
      <c r="S4821" s="227"/>
      <c r="T4821" s="227"/>
      <c r="U4821" s="227"/>
      <c r="V4821" s="227"/>
      <c r="W4821" s="227"/>
      <c r="X4821" s="227"/>
      <c r="Y4821" s="227"/>
      <c r="Z4821" s="227"/>
      <c r="AA4821" s="227"/>
      <c r="AB4821" s="227"/>
      <c r="AC4821" s="227"/>
    </row>
    <row r="4822" spans="2:29">
      <c r="B4822" s="66" t="e">
        <f>LEFT(VLOOKUP(K4822,'TCon08 al 2019-02-26'!$A$1:$H$68,6,0),6)</f>
        <v>#N/A</v>
      </c>
      <c r="C4822" s="66" t="e">
        <f t="shared" si="329"/>
        <v>#N/A</v>
      </c>
      <c r="D4822" s="66" t="e">
        <f>VLOOKUP(K4822,'TCon08 al 2019-02-26'!$A$1:$H$68,8,0)</f>
        <v>#N/A</v>
      </c>
      <c r="E4822" s="221">
        <f t="shared" si="330"/>
        <v>1900</v>
      </c>
      <c r="F4822" s="66">
        <f t="shared" si="327"/>
        <v>0</v>
      </c>
      <c r="G4822" s="10" t="str">
        <f t="shared" si="328"/>
        <v>19000</v>
      </c>
      <c r="H4822" s="227"/>
      <c r="I4822" s="227"/>
      <c r="J4822" s="228"/>
      <c r="K4822" s="227"/>
      <c r="L4822" s="227"/>
      <c r="M4822" s="227"/>
      <c r="N4822" s="581"/>
      <c r="O4822" s="227"/>
      <c r="P4822" s="581"/>
      <c r="Q4822" s="227"/>
      <c r="R4822" s="227"/>
      <c r="S4822" s="227"/>
      <c r="T4822" s="227"/>
      <c r="U4822" s="227"/>
      <c r="V4822" s="227"/>
      <c r="W4822" s="227"/>
      <c r="X4822" s="227"/>
      <c r="Y4822" s="227"/>
      <c r="Z4822" s="227"/>
      <c r="AA4822" s="227"/>
      <c r="AB4822" s="227"/>
      <c r="AC4822" s="227"/>
    </row>
    <row r="4823" spans="2:29">
      <c r="B4823" s="66" t="e">
        <f>LEFT(VLOOKUP(K4823,'TCon08 al 2019-02-26'!$A$1:$H$68,6,0),6)</f>
        <v>#N/A</v>
      </c>
      <c r="C4823" s="66" t="e">
        <f t="shared" si="329"/>
        <v>#N/A</v>
      </c>
      <c r="D4823" s="66" t="e">
        <f>VLOOKUP(K4823,'TCon08 al 2019-02-26'!$A$1:$H$68,8,0)</f>
        <v>#N/A</v>
      </c>
      <c r="E4823" s="221">
        <f t="shared" si="330"/>
        <v>1900</v>
      </c>
      <c r="F4823" s="66">
        <f t="shared" si="327"/>
        <v>0</v>
      </c>
      <c r="G4823" s="10" t="str">
        <f t="shared" si="328"/>
        <v>19000</v>
      </c>
      <c r="H4823" s="227"/>
      <c r="I4823" s="227"/>
      <c r="J4823" s="228"/>
      <c r="K4823" s="227"/>
      <c r="L4823" s="227"/>
      <c r="M4823" s="227"/>
      <c r="N4823" s="581"/>
      <c r="O4823" s="227"/>
      <c r="P4823" s="581"/>
      <c r="Q4823" s="227"/>
      <c r="R4823" s="227"/>
      <c r="S4823" s="227"/>
      <c r="T4823" s="227"/>
      <c r="U4823" s="227"/>
      <c r="V4823" s="227"/>
      <c r="W4823" s="227"/>
      <c r="X4823" s="227"/>
      <c r="Y4823" s="227"/>
      <c r="Z4823" s="227"/>
      <c r="AA4823" s="227"/>
      <c r="AB4823" s="227"/>
      <c r="AC4823" s="227"/>
    </row>
    <row r="4824" spans="2:29">
      <c r="B4824" s="66" t="e">
        <f>LEFT(VLOOKUP(K4824,'TCon08 al 2019-02-26'!$A$1:$H$68,6,0),6)</f>
        <v>#N/A</v>
      </c>
      <c r="C4824" s="66" t="e">
        <f t="shared" si="329"/>
        <v>#N/A</v>
      </c>
      <c r="D4824" s="66" t="e">
        <f>VLOOKUP(K4824,'TCon08 al 2019-02-26'!$A$1:$H$68,8,0)</f>
        <v>#N/A</v>
      </c>
      <c r="E4824" s="221">
        <f t="shared" si="330"/>
        <v>1900</v>
      </c>
      <c r="F4824" s="66">
        <f t="shared" si="327"/>
        <v>0</v>
      </c>
      <c r="G4824" s="10" t="str">
        <f t="shared" si="328"/>
        <v>19000</v>
      </c>
      <c r="H4824" s="227"/>
      <c r="I4824" s="227"/>
      <c r="J4824" s="228"/>
      <c r="K4824" s="227"/>
      <c r="L4824" s="227"/>
      <c r="M4824" s="227"/>
      <c r="N4824" s="581"/>
      <c r="O4824" s="227"/>
      <c r="P4824" s="581"/>
      <c r="Q4824" s="227"/>
      <c r="R4824" s="227"/>
      <c r="S4824" s="227"/>
      <c r="T4824" s="227"/>
      <c r="U4824" s="227"/>
      <c r="V4824" s="227"/>
      <c r="W4824" s="227"/>
      <c r="X4824" s="227"/>
      <c r="Y4824" s="227"/>
      <c r="Z4824" s="227"/>
      <c r="AA4824" s="227"/>
      <c r="AB4824" s="227"/>
      <c r="AC4824" s="227"/>
    </row>
    <row r="4825" spans="2:29">
      <c r="B4825" s="66" t="e">
        <f>LEFT(VLOOKUP(K4825,'TCon08 al 2019-02-26'!$A$1:$H$68,6,0),6)</f>
        <v>#N/A</v>
      </c>
      <c r="C4825" s="66" t="e">
        <f t="shared" si="329"/>
        <v>#N/A</v>
      </c>
      <c r="D4825" s="66" t="e">
        <f>VLOOKUP(K4825,'TCon08 al 2019-02-26'!$A$1:$H$68,8,0)</f>
        <v>#N/A</v>
      </c>
      <c r="E4825" s="221">
        <f t="shared" si="330"/>
        <v>1900</v>
      </c>
      <c r="F4825" s="66">
        <f t="shared" si="327"/>
        <v>0</v>
      </c>
      <c r="G4825" s="10" t="str">
        <f t="shared" si="328"/>
        <v>19000</v>
      </c>
      <c r="H4825" s="227"/>
      <c r="I4825" s="227"/>
      <c r="J4825" s="228"/>
      <c r="K4825" s="227"/>
      <c r="L4825" s="227"/>
      <c r="M4825" s="227"/>
      <c r="N4825" s="581"/>
      <c r="O4825" s="227"/>
      <c r="P4825" s="581"/>
      <c r="Q4825" s="227"/>
      <c r="R4825" s="227"/>
      <c r="S4825" s="227"/>
      <c r="T4825" s="227"/>
      <c r="U4825" s="227"/>
      <c r="V4825" s="227"/>
      <c r="W4825" s="227"/>
      <c r="X4825" s="227"/>
      <c r="Y4825" s="227"/>
      <c r="Z4825" s="227"/>
      <c r="AA4825" s="227"/>
      <c r="AB4825" s="227"/>
      <c r="AC4825" s="227"/>
    </row>
    <row r="4826" spans="2:29">
      <c r="B4826" s="66" t="e">
        <f>LEFT(VLOOKUP(K4826,'TCon08 al 2019-02-26'!$A$1:$H$68,6,0),6)</f>
        <v>#N/A</v>
      </c>
      <c r="C4826" s="66" t="e">
        <f t="shared" si="329"/>
        <v>#N/A</v>
      </c>
      <c r="D4826" s="66" t="e">
        <f>VLOOKUP(K4826,'TCon08 al 2019-02-26'!$A$1:$H$68,8,0)</f>
        <v>#N/A</v>
      </c>
      <c r="E4826" s="221">
        <f t="shared" si="330"/>
        <v>1900</v>
      </c>
      <c r="F4826" s="66">
        <f t="shared" si="327"/>
        <v>0</v>
      </c>
      <c r="G4826" s="10" t="str">
        <f t="shared" si="328"/>
        <v>19000</v>
      </c>
      <c r="H4826" s="227"/>
      <c r="I4826" s="227"/>
      <c r="J4826" s="228"/>
      <c r="K4826" s="227"/>
      <c r="L4826" s="227"/>
      <c r="M4826" s="227"/>
      <c r="N4826" s="581"/>
      <c r="O4826" s="227"/>
      <c r="P4826" s="581"/>
      <c r="Q4826" s="227"/>
      <c r="R4826" s="227"/>
      <c r="S4826" s="227"/>
      <c r="T4826" s="227"/>
      <c r="U4826" s="227"/>
      <c r="V4826" s="227"/>
      <c r="W4826" s="227"/>
      <c r="X4826" s="227"/>
      <c r="Y4826" s="227"/>
      <c r="Z4826" s="227"/>
      <c r="AA4826" s="227"/>
      <c r="AB4826" s="227"/>
      <c r="AC4826" s="227"/>
    </row>
    <row r="4827" spans="2:29">
      <c r="B4827" s="66" t="e">
        <f>LEFT(VLOOKUP(K4827,'TCon08 al 2019-02-26'!$A$1:$H$68,6,0),6)</f>
        <v>#N/A</v>
      </c>
      <c r="C4827" s="66" t="e">
        <f t="shared" si="329"/>
        <v>#N/A</v>
      </c>
      <c r="D4827" s="66" t="e">
        <f>VLOOKUP(K4827,'TCon08 al 2019-02-26'!$A$1:$H$68,8,0)</f>
        <v>#N/A</v>
      </c>
      <c r="E4827" s="221">
        <f t="shared" si="330"/>
        <v>1900</v>
      </c>
      <c r="F4827" s="66">
        <f t="shared" si="327"/>
        <v>0</v>
      </c>
      <c r="G4827" s="10" t="str">
        <f t="shared" si="328"/>
        <v>19000</v>
      </c>
      <c r="H4827" s="227"/>
      <c r="I4827" s="227"/>
      <c r="J4827" s="228"/>
      <c r="K4827" s="227"/>
      <c r="L4827" s="227"/>
      <c r="M4827" s="227"/>
      <c r="N4827" s="581"/>
      <c r="O4827" s="227"/>
      <c r="P4827" s="581"/>
      <c r="Q4827" s="227"/>
      <c r="R4827" s="227"/>
      <c r="S4827" s="227"/>
      <c r="T4827" s="227"/>
      <c r="U4827" s="227"/>
      <c r="V4827" s="227"/>
      <c r="W4827" s="227"/>
      <c r="X4827" s="227"/>
      <c r="Y4827" s="227"/>
      <c r="Z4827" s="227"/>
      <c r="AA4827" s="227"/>
      <c r="AB4827" s="227"/>
      <c r="AC4827" s="227"/>
    </row>
    <row r="4828" spans="2:29">
      <c r="B4828" s="66" t="e">
        <f>LEFT(VLOOKUP(K4828,'TCon08 al 2019-02-26'!$A$1:$H$68,6,0),6)</f>
        <v>#N/A</v>
      </c>
      <c r="C4828" s="66" t="e">
        <f t="shared" si="329"/>
        <v>#N/A</v>
      </c>
      <c r="D4828" s="66" t="e">
        <f>VLOOKUP(K4828,'TCon08 al 2019-02-26'!$A$1:$H$68,8,0)</f>
        <v>#N/A</v>
      </c>
      <c r="E4828" s="221">
        <f t="shared" si="330"/>
        <v>1900</v>
      </c>
      <c r="F4828" s="66">
        <f t="shared" si="327"/>
        <v>0</v>
      </c>
      <c r="G4828" s="10" t="str">
        <f t="shared" si="328"/>
        <v>19000</v>
      </c>
      <c r="H4828" s="227"/>
      <c r="I4828" s="227"/>
      <c r="J4828" s="228"/>
      <c r="K4828" s="227"/>
      <c r="L4828" s="227"/>
      <c r="M4828" s="227"/>
      <c r="N4828" s="581"/>
      <c r="O4828" s="227"/>
      <c r="P4828" s="581"/>
      <c r="Q4828" s="227"/>
      <c r="R4828" s="227"/>
      <c r="S4828" s="227"/>
      <c r="T4828" s="227"/>
      <c r="U4828" s="227"/>
      <c r="V4828" s="227"/>
      <c r="W4828" s="227"/>
      <c r="X4828" s="227"/>
      <c r="Y4828" s="227"/>
      <c r="Z4828" s="227"/>
      <c r="AA4828" s="227"/>
      <c r="AB4828" s="227"/>
      <c r="AC4828" s="227"/>
    </row>
    <row r="4829" spans="2:29">
      <c r="B4829" s="66" t="e">
        <f>LEFT(VLOOKUP(K4829,'TCon08 al 2019-02-26'!$A$1:$H$68,6,0),6)</f>
        <v>#N/A</v>
      </c>
      <c r="C4829" s="66" t="e">
        <f t="shared" si="329"/>
        <v>#N/A</v>
      </c>
      <c r="D4829" s="66" t="e">
        <f>VLOOKUP(K4829,'TCon08 al 2019-02-26'!$A$1:$H$68,8,0)</f>
        <v>#N/A</v>
      </c>
      <c r="E4829" s="221">
        <f t="shared" si="330"/>
        <v>1900</v>
      </c>
      <c r="F4829" s="66">
        <f t="shared" si="327"/>
        <v>0</v>
      </c>
      <c r="G4829" s="10" t="str">
        <f t="shared" si="328"/>
        <v>19000</v>
      </c>
      <c r="H4829" s="227"/>
      <c r="I4829" s="227"/>
      <c r="J4829" s="228"/>
      <c r="K4829" s="227"/>
      <c r="L4829" s="227"/>
      <c r="M4829" s="227"/>
      <c r="N4829" s="581"/>
      <c r="O4829" s="227"/>
      <c r="P4829" s="581"/>
      <c r="Q4829" s="227"/>
      <c r="R4829" s="227"/>
      <c r="S4829" s="227"/>
      <c r="T4829" s="227"/>
      <c r="U4829" s="227"/>
      <c r="V4829" s="227"/>
      <c r="W4829" s="227"/>
      <c r="X4829" s="227"/>
      <c r="Y4829" s="227"/>
      <c r="Z4829" s="227"/>
      <c r="AA4829" s="227"/>
      <c r="AB4829" s="227"/>
      <c r="AC4829" s="227"/>
    </row>
    <row r="4830" spans="2:29">
      <c r="B4830" s="66" t="e">
        <f>LEFT(VLOOKUP(K4830,'TCon08 al 2019-02-26'!$A$1:$H$68,6,0),6)</f>
        <v>#N/A</v>
      </c>
      <c r="C4830" s="66" t="e">
        <f t="shared" si="329"/>
        <v>#N/A</v>
      </c>
      <c r="D4830" s="66" t="e">
        <f>VLOOKUP(K4830,'TCon08 al 2019-02-26'!$A$1:$H$68,8,0)</f>
        <v>#N/A</v>
      </c>
      <c r="E4830" s="221">
        <f t="shared" si="330"/>
        <v>1900</v>
      </c>
      <c r="F4830" s="66">
        <f t="shared" si="327"/>
        <v>0</v>
      </c>
      <c r="G4830" s="10" t="str">
        <f t="shared" si="328"/>
        <v>19000</v>
      </c>
      <c r="H4830" s="227"/>
      <c r="I4830" s="227"/>
      <c r="J4830" s="228"/>
      <c r="K4830" s="227"/>
      <c r="L4830" s="227"/>
      <c r="M4830" s="227"/>
      <c r="N4830" s="581"/>
      <c r="O4830" s="227"/>
      <c r="P4830" s="581"/>
      <c r="Q4830" s="227"/>
      <c r="R4830" s="227"/>
      <c r="S4830" s="227"/>
      <c r="T4830" s="227"/>
      <c r="U4830" s="227"/>
      <c r="V4830" s="227"/>
      <c r="W4830" s="227"/>
      <c r="X4830" s="227"/>
      <c r="Y4830" s="227"/>
      <c r="Z4830" s="227"/>
      <c r="AA4830" s="227"/>
      <c r="AB4830" s="227"/>
      <c r="AC4830" s="227"/>
    </row>
    <row r="4831" spans="2:29">
      <c r="B4831" s="66" t="e">
        <f>LEFT(VLOOKUP(K4831,'TCon08 al 2019-02-26'!$A$1:$H$68,6,0),6)</f>
        <v>#N/A</v>
      </c>
      <c r="C4831" s="66" t="e">
        <f t="shared" si="329"/>
        <v>#N/A</v>
      </c>
      <c r="D4831" s="66" t="e">
        <f>VLOOKUP(K4831,'TCon08 al 2019-02-26'!$A$1:$H$68,8,0)</f>
        <v>#N/A</v>
      </c>
      <c r="E4831" s="221">
        <f t="shared" si="330"/>
        <v>1900</v>
      </c>
      <c r="F4831" s="66">
        <f t="shared" si="327"/>
        <v>0</v>
      </c>
      <c r="G4831" s="10" t="str">
        <f t="shared" si="328"/>
        <v>19000</v>
      </c>
      <c r="H4831" s="227"/>
      <c r="I4831" s="227"/>
      <c r="J4831" s="228"/>
      <c r="K4831" s="227"/>
      <c r="L4831" s="227"/>
      <c r="M4831" s="227"/>
      <c r="N4831" s="581"/>
      <c r="O4831" s="227"/>
      <c r="P4831" s="581"/>
      <c r="Q4831" s="227"/>
      <c r="R4831" s="227"/>
      <c r="S4831" s="227"/>
      <c r="T4831" s="227"/>
      <c r="U4831" s="227"/>
      <c r="V4831" s="227"/>
      <c r="W4831" s="227"/>
      <c r="X4831" s="227"/>
      <c r="Y4831" s="227"/>
      <c r="Z4831" s="227"/>
      <c r="AA4831" s="227"/>
      <c r="AB4831" s="227"/>
      <c r="AC4831" s="227"/>
    </row>
    <row r="4832" spans="2:29">
      <c r="B4832" s="66" t="e">
        <f>LEFT(VLOOKUP(K4832,'TCon08 al 2019-02-26'!$A$1:$H$68,6,0),6)</f>
        <v>#N/A</v>
      </c>
      <c r="C4832" s="66" t="e">
        <f t="shared" si="329"/>
        <v>#N/A</v>
      </c>
      <c r="D4832" s="66" t="e">
        <f>VLOOKUP(K4832,'TCon08 al 2019-02-26'!$A$1:$H$68,8,0)</f>
        <v>#N/A</v>
      </c>
      <c r="E4832" s="221">
        <f t="shared" si="330"/>
        <v>1900</v>
      </c>
      <c r="F4832" s="66">
        <f t="shared" si="327"/>
        <v>0</v>
      </c>
      <c r="G4832" s="10" t="str">
        <f t="shared" si="328"/>
        <v>19000</v>
      </c>
      <c r="H4832" s="227"/>
      <c r="I4832" s="227"/>
      <c r="J4832" s="228"/>
      <c r="K4832" s="227"/>
      <c r="L4832" s="227"/>
      <c r="M4832" s="227"/>
      <c r="N4832" s="581"/>
      <c r="O4832" s="227"/>
      <c r="P4832" s="581"/>
      <c r="Q4832" s="227"/>
      <c r="R4832" s="227"/>
      <c r="S4832" s="227"/>
      <c r="T4832" s="227"/>
      <c r="U4832" s="227"/>
      <c r="V4832" s="227"/>
      <c r="W4832" s="227"/>
      <c r="X4832" s="227"/>
      <c r="Y4832" s="227"/>
      <c r="Z4832" s="227"/>
      <c r="AA4832" s="227"/>
      <c r="AB4832" s="227"/>
      <c r="AC4832" s="227"/>
    </row>
    <row r="4833" spans="2:29">
      <c r="B4833" s="66" t="e">
        <f>LEFT(VLOOKUP(K4833,'TCon08 al 2019-02-26'!$A$1:$H$68,6,0),6)</f>
        <v>#N/A</v>
      </c>
      <c r="C4833" s="66" t="e">
        <f t="shared" si="329"/>
        <v>#N/A</v>
      </c>
      <c r="D4833" s="66" t="e">
        <f>VLOOKUP(K4833,'TCon08 al 2019-02-26'!$A$1:$H$68,8,0)</f>
        <v>#N/A</v>
      </c>
      <c r="E4833" s="221">
        <f t="shared" si="330"/>
        <v>1900</v>
      </c>
      <c r="F4833" s="66">
        <f t="shared" si="327"/>
        <v>0</v>
      </c>
      <c r="G4833" s="10" t="str">
        <f t="shared" si="328"/>
        <v>19000</v>
      </c>
      <c r="H4833" s="227"/>
      <c r="I4833" s="227"/>
      <c r="J4833" s="228"/>
      <c r="K4833" s="227"/>
      <c r="L4833" s="227"/>
      <c r="M4833" s="227"/>
      <c r="N4833" s="581"/>
      <c r="O4833" s="227"/>
      <c r="P4833" s="581"/>
      <c r="Q4833" s="227"/>
      <c r="R4833" s="227"/>
      <c r="S4833" s="227"/>
      <c r="T4833" s="227"/>
      <c r="U4833" s="227"/>
      <c r="V4833" s="227"/>
      <c r="W4833" s="227"/>
      <c r="X4833" s="227"/>
      <c r="Y4833" s="227"/>
      <c r="Z4833" s="227"/>
      <c r="AA4833" s="227"/>
      <c r="AB4833" s="227"/>
      <c r="AC4833" s="227"/>
    </row>
    <row r="4834" spans="2:29">
      <c r="B4834" s="66" t="e">
        <f>LEFT(VLOOKUP(K4834,'TCon08 al 2019-02-26'!$A$1:$H$68,6,0),6)</f>
        <v>#N/A</v>
      </c>
      <c r="C4834" s="66" t="e">
        <f t="shared" si="329"/>
        <v>#N/A</v>
      </c>
      <c r="D4834" s="66" t="e">
        <f>VLOOKUP(K4834,'TCon08 al 2019-02-26'!$A$1:$H$68,8,0)</f>
        <v>#N/A</v>
      </c>
      <c r="E4834" s="221">
        <f t="shared" si="330"/>
        <v>1900</v>
      </c>
      <c r="F4834" s="66">
        <f t="shared" si="327"/>
        <v>0</v>
      </c>
      <c r="G4834" s="10" t="str">
        <f t="shared" si="328"/>
        <v>19000</v>
      </c>
      <c r="H4834" s="227"/>
      <c r="I4834" s="227"/>
      <c r="J4834" s="228"/>
      <c r="K4834" s="227"/>
      <c r="L4834" s="227"/>
      <c r="M4834" s="227"/>
      <c r="N4834" s="581"/>
      <c r="O4834" s="227"/>
      <c r="P4834" s="581"/>
      <c r="Q4834" s="227"/>
      <c r="R4834" s="227"/>
      <c r="S4834" s="227"/>
      <c r="T4834" s="227"/>
      <c r="U4834" s="227"/>
      <c r="V4834" s="227"/>
      <c r="W4834" s="227"/>
      <c r="X4834" s="227"/>
      <c r="Y4834" s="227"/>
      <c r="Z4834" s="227"/>
      <c r="AA4834" s="227"/>
      <c r="AB4834" s="227"/>
      <c r="AC4834" s="227"/>
    </row>
    <row r="4835" spans="2:29">
      <c r="B4835" s="66" t="e">
        <f>LEFT(VLOOKUP(K4835,'TCon08 al 2019-02-26'!$A$1:$H$68,6,0),6)</f>
        <v>#N/A</v>
      </c>
      <c r="C4835" s="66" t="e">
        <f t="shared" si="329"/>
        <v>#N/A</v>
      </c>
      <c r="D4835" s="66" t="e">
        <f>VLOOKUP(K4835,'TCon08 al 2019-02-26'!$A$1:$H$68,8,0)</f>
        <v>#N/A</v>
      </c>
      <c r="E4835" s="221">
        <f t="shared" si="330"/>
        <v>1900</v>
      </c>
      <c r="F4835" s="66">
        <f t="shared" si="327"/>
        <v>0</v>
      </c>
      <c r="G4835" s="10" t="str">
        <f t="shared" si="328"/>
        <v>19000</v>
      </c>
      <c r="H4835" s="227"/>
      <c r="I4835" s="227"/>
      <c r="J4835" s="228"/>
      <c r="K4835" s="227"/>
      <c r="L4835" s="227"/>
      <c r="M4835" s="227"/>
      <c r="N4835" s="581"/>
      <c r="O4835" s="227"/>
      <c r="P4835" s="581"/>
      <c r="Q4835" s="227"/>
      <c r="R4835" s="227"/>
      <c r="S4835" s="227"/>
      <c r="T4835" s="227"/>
      <c r="U4835" s="227"/>
      <c r="V4835" s="227"/>
      <c r="W4835" s="227"/>
      <c r="X4835" s="227"/>
      <c r="Y4835" s="227"/>
      <c r="Z4835" s="227"/>
      <c r="AA4835" s="227"/>
      <c r="AB4835" s="227"/>
      <c r="AC4835" s="227"/>
    </row>
    <row r="4836" spans="2:29">
      <c r="B4836" s="66" t="e">
        <f>LEFT(VLOOKUP(K4836,'TCon08 al 2019-02-26'!$A$1:$H$68,6,0),6)</f>
        <v>#N/A</v>
      </c>
      <c r="C4836" s="66" t="e">
        <f t="shared" si="329"/>
        <v>#N/A</v>
      </c>
      <c r="D4836" s="66" t="e">
        <f>VLOOKUP(K4836,'TCon08 al 2019-02-26'!$A$1:$H$68,8,0)</f>
        <v>#N/A</v>
      </c>
      <c r="E4836" s="221">
        <f t="shared" si="330"/>
        <v>1900</v>
      </c>
      <c r="F4836" s="66">
        <f t="shared" si="327"/>
        <v>0</v>
      </c>
      <c r="G4836" s="10" t="str">
        <f t="shared" si="328"/>
        <v>19000</v>
      </c>
      <c r="H4836" s="227"/>
      <c r="I4836" s="227"/>
      <c r="J4836" s="228"/>
      <c r="K4836" s="227"/>
      <c r="L4836" s="227"/>
      <c r="M4836" s="227"/>
      <c r="N4836" s="581"/>
      <c r="O4836" s="227"/>
      <c r="P4836" s="581"/>
      <c r="Q4836" s="227"/>
      <c r="R4836" s="227"/>
      <c r="S4836" s="227"/>
      <c r="T4836" s="227"/>
      <c r="U4836" s="227"/>
      <c r="V4836" s="227"/>
      <c r="W4836" s="227"/>
      <c r="X4836" s="227"/>
      <c r="Y4836" s="227"/>
      <c r="Z4836" s="227"/>
      <c r="AA4836" s="227"/>
      <c r="AB4836" s="227"/>
      <c r="AC4836" s="227"/>
    </row>
    <row r="4837" spans="2:29">
      <c r="B4837" s="66" t="e">
        <f>LEFT(VLOOKUP(K4837,'TCon08 al 2019-02-26'!$A$1:$H$68,6,0),6)</f>
        <v>#N/A</v>
      </c>
      <c r="C4837" s="66" t="e">
        <f t="shared" si="329"/>
        <v>#N/A</v>
      </c>
      <c r="D4837" s="66" t="e">
        <f>VLOOKUP(K4837,'TCon08 al 2019-02-26'!$A$1:$H$68,8,0)</f>
        <v>#N/A</v>
      </c>
      <c r="E4837" s="221">
        <f t="shared" si="330"/>
        <v>1900</v>
      </c>
      <c r="F4837" s="66">
        <f t="shared" si="327"/>
        <v>0</v>
      </c>
      <c r="G4837" s="10" t="str">
        <f t="shared" si="328"/>
        <v>19000</v>
      </c>
      <c r="H4837" s="227"/>
      <c r="I4837" s="227"/>
      <c r="J4837" s="228"/>
      <c r="K4837" s="227"/>
      <c r="L4837" s="227"/>
      <c r="M4837" s="227"/>
      <c r="N4837" s="581"/>
      <c r="O4837" s="227"/>
      <c r="P4837" s="581"/>
      <c r="Q4837" s="227"/>
      <c r="R4837" s="227"/>
      <c r="S4837" s="227"/>
      <c r="T4837" s="227"/>
      <c r="U4837" s="227"/>
      <c r="V4837" s="227"/>
      <c r="W4837" s="227"/>
      <c r="X4837" s="227"/>
      <c r="Y4837" s="227"/>
      <c r="Z4837" s="227"/>
      <c r="AA4837" s="227"/>
      <c r="AB4837" s="227"/>
      <c r="AC4837" s="227"/>
    </row>
    <row r="4838" spans="2:29">
      <c r="B4838" s="66" t="e">
        <f>LEFT(VLOOKUP(K4838,'TCon08 al 2019-02-26'!$A$1:$H$68,6,0),6)</f>
        <v>#N/A</v>
      </c>
      <c r="C4838" s="66" t="e">
        <f t="shared" si="329"/>
        <v>#N/A</v>
      </c>
      <c r="D4838" s="66" t="e">
        <f>VLOOKUP(K4838,'TCon08 al 2019-02-26'!$A$1:$H$68,8,0)</f>
        <v>#N/A</v>
      </c>
      <c r="E4838" s="221">
        <f t="shared" si="330"/>
        <v>1900</v>
      </c>
      <c r="F4838" s="66">
        <f t="shared" si="327"/>
        <v>0</v>
      </c>
      <c r="G4838" s="10" t="str">
        <f t="shared" si="328"/>
        <v>19000</v>
      </c>
      <c r="H4838" s="227"/>
      <c r="I4838" s="227"/>
      <c r="J4838" s="228"/>
      <c r="K4838" s="227"/>
      <c r="L4838" s="227"/>
      <c r="M4838" s="227"/>
      <c r="N4838" s="581"/>
      <c r="O4838" s="227"/>
      <c r="P4838" s="581"/>
      <c r="Q4838" s="227"/>
      <c r="R4838" s="227"/>
      <c r="S4838" s="227"/>
      <c r="T4838" s="227"/>
      <c r="U4838" s="227"/>
      <c r="V4838" s="227"/>
      <c r="W4838" s="227"/>
      <c r="X4838" s="227"/>
      <c r="Y4838" s="227"/>
      <c r="Z4838" s="227"/>
      <c r="AA4838" s="227"/>
      <c r="AB4838" s="227"/>
      <c r="AC4838" s="227"/>
    </row>
    <row r="4839" spans="2:29">
      <c r="B4839" s="66" t="e">
        <f>LEFT(VLOOKUP(K4839,'TCon08 al 2019-02-26'!$A$1:$H$68,6,0),6)</f>
        <v>#N/A</v>
      </c>
      <c r="C4839" s="66" t="e">
        <f t="shared" si="329"/>
        <v>#N/A</v>
      </c>
      <c r="D4839" s="66" t="e">
        <f>VLOOKUP(K4839,'TCon08 al 2019-02-26'!$A$1:$H$68,8,0)</f>
        <v>#N/A</v>
      </c>
      <c r="E4839" s="221">
        <f t="shared" si="330"/>
        <v>1900</v>
      </c>
      <c r="F4839" s="66">
        <f t="shared" si="327"/>
        <v>0</v>
      </c>
      <c r="G4839" s="10" t="str">
        <f t="shared" si="328"/>
        <v>19000</v>
      </c>
      <c r="H4839" s="227"/>
      <c r="I4839" s="227"/>
      <c r="J4839" s="228"/>
      <c r="K4839" s="227"/>
      <c r="L4839" s="227"/>
      <c r="M4839" s="227"/>
      <c r="N4839" s="581"/>
      <c r="O4839" s="227"/>
      <c r="P4839" s="581"/>
      <c r="Q4839" s="227"/>
      <c r="R4839" s="227"/>
      <c r="S4839" s="227"/>
      <c r="T4839" s="227"/>
      <c r="U4839" s="227"/>
      <c r="V4839" s="227"/>
      <c r="W4839" s="227"/>
      <c r="X4839" s="227"/>
      <c r="Y4839" s="227"/>
      <c r="Z4839" s="227"/>
      <c r="AA4839" s="227"/>
      <c r="AB4839" s="227"/>
      <c r="AC4839" s="227"/>
    </row>
    <row r="4840" spans="2:29">
      <c r="B4840" s="66" t="e">
        <f>LEFT(VLOOKUP(K4840,'TCon08 al 2019-02-26'!$A$1:$H$68,6,0),6)</f>
        <v>#N/A</v>
      </c>
      <c r="C4840" s="66" t="e">
        <f t="shared" si="329"/>
        <v>#N/A</v>
      </c>
      <c r="D4840" s="66" t="e">
        <f>VLOOKUP(K4840,'TCon08 al 2019-02-26'!$A$1:$H$68,8,0)</f>
        <v>#N/A</v>
      </c>
      <c r="E4840" s="221">
        <f t="shared" si="330"/>
        <v>1900</v>
      </c>
      <c r="F4840" s="66">
        <f t="shared" si="327"/>
        <v>0</v>
      </c>
      <c r="G4840" s="10" t="str">
        <f t="shared" si="328"/>
        <v>19000</v>
      </c>
      <c r="H4840" s="227"/>
      <c r="I4840" s="227"/>
      <c r="J4840" s="228"/>
      <c r="K4840" s="227"/>
      <c r="L4840" s="227"/>
      <c r="M4840" s="227"/>
      <c r="N4840" s="581"/>
      <c r="O4840" s="227"/>
      <c r="P4840" s="581"/>
      <c r="Q4840" s="227"/>
      <c r="R4840" s="227"/>
      <c r="S4840" s="227"/>
      <c r="T4840" s="227"/>
      <c r="U4840" s="227"/>
      <c r="V4840" s="227"/>
      <c r="W4840" s="227"/>
      <c r="X4840" s="227"/>
      <c r="Y4840" s="227"/>
      <c r="Z4840" s="227"/>
      <c r="AA4840" s="227"/>
      <c r="AB4840" s="227"/>
      <c r="AC4840" s="227"/>
    </row>
    <row r="4841" spans="2:29">
      <c r="B4841" s="66" t="e">
        <f>LEFT(VLOOKUP(K4841,'TCon08 al 2019-02-26'!$A$1:$H$68,6,0),6)</f>
        <v>#N/A</v>
      </c>
      <c r="C4841" s="66" t="e">
        <f t="shared" si="329"/>
        <v>#N/A</v>
      </c>
      <c r="D4841" s="66" t="e">
        <f>VLOOKUP(K4841,'TCon08 al 2019-02-26'!$A$1:$H$68,8,0)</f>
        <v>#N/A</v>
      </c>
      <c r="E4841" s="221">
        <f t="shared" si="330"/>
        <v>1900</v>
      </c>
      <c r="F4841" s="66">
        <f t="shared" si="327"/>
        <v>0</v>
      </c>
      <c r="G4841" s="10" t="str">
        <f t="shared" si="328"/>
        <v>19000</v>
      </c>
      <c r="H4841" s="227"/>
      <c r="I4841" s="227"/>
      <c r="J4841" s="228"/>
      <c r="K4841" s="227"/>
      <c r="L4841" s="227"/>
      <c r="M4841" s="227"/>
      <c r="N4841" s="581"/>
      <c r="O4841" s="227"/>
      <c r="P4841" s="581"/>
      <c r="Q4841" s="227"/>
      <c r="R4841" s="227"/>
      <c r="S4841" s="227"/>
      <c r="T4841" s="227"/>
      <c r="U4841" s="227"/>
      <c r="V4841" s="227"/>
      <c r="W4841" s="227"/>
      <c r="X4841" s="227"/>
      <c r="Y4841" s="227"/>
      <c r="Z4841" s="227"/>
      <c r="AA4841" s="227"/>
      <c r="AB4841" s="227"/>
      <c r="AC4841" s="227"/>
    </row>
    <row r="4842" spans="2:29">
      <c r="B4842" s="66" t="e">
        <f>LEFT(VLOOKUP(K4842,'TCon08 al 2019-02-26'!$A$1:$H$68,6,0),6)</f>
        <v>#N/A</v>
      </c>
      <c r="C4842" s="66" t="e">
        <f t="shared" si="329"/>
        <v>#N/A</v>
      </c>
      <c r="D4842" s="66" t="e">
        <f>VLOOKUP(K4842,'TCon08 al 2019-02-26'!$A$1:$H$68,8,0)</f>
        <v>#N/A</v>
      </c>
      <c r="E4842" s="221">
        <f t="shared" si="330"/>
        <v>1900</v>
      </c>
      <c r="F4842" s="66">
        <f t="shared" si="327"/>
        <v>0</v>
      </c>
      <c r="G4842" s="10" t="str">
        <f t="shared" si="328"/>
        <v>19000</v>
      </c>
      <c r="H4842" s="227"/>
      <c r="I4842" s="227"/>
      <c r="J4842" s="228"/>
      <c r="K4842" s="227"/>
      <c r="L4842" s="227"/>
      <c r="M4842" s="227"/>
      <c r="N4842" s="581"/>
      <c r="O4842" s="227"/>
      <c r="P4842" s="581"/>
      <c r="Q4842" s="227"/>
      <c r="R4842" s="227"/>
      <c r="S4842" s="227"/>
      <c r="T4842" s="227"/>
      <c r="U4842" s="227"/>
      <c r="V4842" s="227"/>
      <c r="W4842" s="227"/>
      <c r="X4842" s="227"/>
      <c r="Y4842" s="227"/>
      <c r="Z4842" s="227"/>
      <c r="AA4842" s="227"/>
      <c r="AB4842" s="227"/>
      <c r="AC4842" s="227"/>
    </row>
    <row r="4843" spans="2:29">
      <c r="B4843" s="66" t="e">
        <f>LEFT(VLOOKUP(K4843,'TCon08 al 2019-02-26'!$A$1:$H$68,6,0),6)</f>
        <v>#N/A</v>
      </c>
      <c r="C4843" s="66" t="e">
        <f t="shared" si="329"/>
        <v>#N/A</v>
      </c>
      <c r="D4843" s="66" t="e">
        <f>VLOOKUP(K4843,'TCon08 al 2019-02-26'!$A$1:$H$68,8,0)</f>
        <v>#N/A</v>
      </c>
      <c r="E4843" s="221">
        <f t="shared" si="330"/>
        <v>1900</v>
      </c>
      <c r="F4843" s="66">
        <f t="shared" si="327"/>
        <v>0</v>
      </c>
      <c r="G4843" s="10" t="str">
        <f t="shared" si="328"/>
        <v>19000</v>
      </c>
      <c r="H4843" s="227"/>
      <c r="I4843" s="227"/>
      <c r="J4843" s="228"/>
      <c r="K4843" s="227"/>
      <c r="L4843" s="227"/>
      <c r="M4843" s="227"/>
      <c r="N4843" s="581"/>
      <c r="O4843" s="227"/>
      <c r="P4843" s="581"/>
      <c r="Q4843" s="227"/>
      <c r="R4843" s="227"/>
      <c r="S4843" s="227"/>
      <c r="T4843" s="227"/>
      <c r="U4843" s="227"/>
      <c r="V4843" s="227"/>
      <c r="W4843" s="227"/>
      <c r="X4843" s="227"/>
      <c r="Y4843" s="227"/>
      <c r="Z4843" s="227"/>
      <c r="AA4843" s="227"/>
      <c r="AB4843" s="227"/>
      <c r="AC4843" s="227"/>
    </row>
    <row r="4844" spans="2:29">
      <c r="B4844" s="66" t="e">
        <f>LEFT(VLOOKUP(K4844,'TCon08 al 2019-02-26'!$A$1:$H$68,6,0),6)</f>
        <v>#N/A</v>
      </c>
      <c r="C4844" s="66" t="e">
        <f t="shared" si="329"/>
        <v>#N/A</v>
      </c>
      <c r="D4844" s="66" t="e">
        <f>VLOOKUP(K4844,'TCon08 al 2019-02-26'!$A$1:$H$68,8,0)</f>
        <v>#N/A</v>
      </c>
      <c r="E4844" s="221">
        <f t="shared" si="330"/>
        <v>1900</v>
      </c>
      <c r="F4844" s="66">
        <f t="shared" si="327"/>
        <v>0</v>
      </c>
      <c r="G4844" s="10" t="str">
        <f t="shared" si="328"/>
        <v>19000</v>
      </c>
      <c r="H4844" s="227"/>
      <c r="I4844" s="227"/>
      <c r="J4844" s="228"/>
      <c r="K4844" s="227"/>
      <c r="L4844" s="227"/>
      <c r="M4844" s="227"/>
      <c r="N4844" s="581"/>
      <c r="O4844" s="227"/>
      <c r="P4844" s="581"/>
      <c r="Q4844" s="227"/>
      <c r="R4844" s="227"/>
      <c r="S4844" s="227"/>
      <c r="T4844" s="227"/>
      <c r="U4844" s="227"/>
      <c r="V4844" s="227"/>
      <c r="W4844" s="227"/>
      <c r="X4844" s="227"/>
      <c r="Y4844" s="227"/>
      <c r="Z4844" s="227"/>
      <c r="AA4844" s="227"/>
      <c r="AB4844" s="227"/>
      <c r="AC4844" s="227"/>
    </row>
    <row r="4845" spans="2:29">
      <c r="B4845" s="66" t="e">
        <f>LEFT(VLOOKUP(K4845,'TCon08 al 2019-02-26'!$A$1:$H$68,6,0),6)</f>
        <v>#N/A</v>
      </c>
      <c r="C4845" s="66" t="e">
        <f t="shared" si="329"/>
        <v>#N/A</v>
      </c>
      <c r="D4845" s="66" t="e">
        <f>VLOOKUP(K4845,'TCon08 al 2019-02-26'!$A$1:$H$68,8,0)</f>
        <v>#N/A</v>
      </c>
      <c r="E4845" s="221">
        <f t="shared" si="330"/>
        <v>1900</v>
      </c>
      <c r="F4845" s="66">
        <f t="shared" si="327"/>
        <v>0</v>
      </c>
      <c r="G4845" s="10" t="str">
        <f t="shared" si="328"/>
        <v>19000</v>
      </c>
      <c r="H4845" s="227"/>
      <c r="I4845" s="227"/>
      <c r="J4845" s="228"/>
      <c r="K4845" s="227"/>
      <c r="L4845" s="227"/>
      <c r="M4845" s="227"/>
      <c r="N4845" s="581"/>
      <c r="O4845" s="227"/>
      <c r="P4845" s="581"/>
      <c r="Q4845" s="227"/>
      <c r="R4845" s="227"/>
      <c r="S4845" s="227"/>
      <c r="T4845" s="227"/>
      <c r="U4845" s="227"/>
      <c r="V4845" s="227"/>
      <c r="W4845" s="227"/>
      <c r="X4845" s="227"/>
      <c r="Y4845" s="227"/>
      <c r="Z4845" s="227"/>
      <c r="AA4845" s="227"/>
      <c r="AB4845" s="227"/>
      <c r="AC4845" s="227"/>
    </row>
    <row r="4846" spans="2:29">
      <c r="B4846" s="66" t="e">
        <f>LEFT(VLOOKUP(K4846,'TCon08 al 2019-02-26'!$A$1:$H$68,6,0),6)</f>
        <v>#N/A</v>
      </c>
      <c r="C4846" s="66" t="e">
        <f t="shared" si="329"/>
        <v>#N/A</v>
      </c>
      <c r="D4846" s="66" t="e">
        <f>VLOOKUP(K4846,'TCon08 al 2019-02-26'!$A$1:$H$68,8,0)</f>
        <v>#N/A</v>
      </c>
      <c r="E4846" s="221">
        <f t="shared" si="330"/>
        <v>1900</v>
      </c>
      <c r="F4846" s="66">
        <f t="shared" si="327"/>
        <v>0</v>
      </c>
      <c r="G4846" s="10" t="str">
        <f t="shared" si="328"/>
        <v>19000</v>
      </c>
      <c r="H4846" s="227"/>
      <c r="I4846" s="227"/>
      <c r="J4846" s="228"/>
      <c r="K4846" s="227"/>
      <c r="L4846" s="227"/>
      <c r="M4846" s="227"/>
      <c r="N4846" s="581"/>
      <c r="O4846" s="227"/>
      <c r="P4846" s="581"/>
      <c r="Q4846" s="227"/>
      <c r="R4846" s="227"/>
      <c r="S4846" s="227"/>
      <c r="T4846" s="227"/>
      <c r="U4846" s="227"/>
      <c r="V4846" s="227"/>
      <c r="W4846" s="227"/>
      <c r="X4846" s="227"/>
      <c r="Y4846" s="227"/>
      <c r="Z4846" s="227"/>
      <c r="AA4846" s="227"/>
      <c r="AB4846" s="227"/>
      <c r="AC4846" s="227"/>
    </row>
    <row r="4847" spans="2:29">
      <c r="B4847" s="66" t="e">
        <f>LEFT(VLOOKUP(K4847,'TCon08 al 2019-02-26'!$A$1:$H$68,6,0),6)</f>
        <v>#N/A</v>
      </c>
      <c r="C4847" s="66" t="e">
        <f t="shared" si="329"/>
        <v>#N/A</v>
      </c>
      <c r="D4847" s="66" t="e">
        <f>VLOOKUP(K4847,'TCon08 al 2019-02-26'!$A$1:$H$68,8,0)</f>
        <v>#N/A</v>
      </c>
      <c r="E4847" s="221">
        <f t="shared" si="330"/>
        <v>1900</v>
      </c>
      <c r="F4847" s="66">
        <f t="shared" si="327"/>
        <v>0</v>
      </c>
      <c r="G4847" s="10" t="str">
        <f t="shared" si="328"/>
        <v>19000</v>
      </c>
      <c r="H4847" s="227"/>
      <c r="I4847" s="227"/>
      <c r="J4847" s="228"/>
      <c r="K4847" s="227"/>
      <c r="L4847" s="227"/>
      <c r="M4847" s="227"/>
      <c r="N4847" s="581"/>
      <c r="O4847" s="227"/>
      <c r="P4847" s="581"/>
      <c r="Q4847" s="227"/>
      <c r="R4847" s="227"/>
      <c r="S4847" s="227"/>
      <c r="T4847" s="227"/>
      <c r="U4847" s="227"/>
      <c r="V4847" s="227"/>
      <c r="W4847" s="227"/>
      <c r="X4847" s="227"/>
      <c r="Y4847" s="227"/>
      <c r="Z4847" s="227"/>
      <c r="AA4847" s="227"/>
      <c r="AB4847" s="227"/>
      <c r="AC4847" s="227"/>
    </row>
    <row r="4848" spans="2:29">
      <c r="B4848" s="66" t="e">
        <f>LEFT(VLOOKUP(K4848,'TCon08 al 2019-02-26'!$A$1:$H$68,6,0),6)</f>
        <v>#N/A</v>
      </c>
      <c r="C4848" s="66" t="e">
        <f t="shared" si="329"/>
        <v>#N/A</v>
      </c>
      <c r="D4848" s="66" t="e">
        <f>VLOOKUP(K4848,'TCon08 al 2019-02-26'!$A$1:$H$68,8,0)</f>
        <v>#N/A</v>
      </c>
      <c r="E4848" s="221">
        <f t="shared" si="330"/>
        <v>1900</v>
      </c>
      <c r="F4848" s="66">
        <f t="shared" si="327"/>
        <v>0</v>
      </c>
      <c r="G4848" s="10" t="str">
        <f t="shared" si="328"/>
        <v>19000</v>
      </c>
      <c r="H4848" s="227"/>
      <c r="I4848" s="227"/>
      <c r="J4848" s="228"/>
      <c r="K4848" s="227"/>
      <c r="L4848" s="227"/>
      <c r="M4848" s="227"/>
      <c r="N4848" s="581"/>
      <c r="O4848" s="227"/>
      <c r="P4848" s="581"/>
      <c r="Q4848" s="227"/>
      <c r="R4848" s="227"/>
      <c r="S4848" s="227"/>
      <c r="T4848" s="227"/>
      <c r="U4848" s="227"/>
      <c r="V4848" s="227"/>
      <c r="W4848" s="227"/>
      <c r="X4848" s="227"/>
      <c r="Y4848" s="227"/>
      <c r="Z4848" s="227"/>
      <c r="AA4848" s="227"/>
      <c r="AB4848" s="227"/>
      <c r="AC4848" s="227"/>
    </row>
    <row r="4849" spans="2:29">
      <c r="B4849" s="66" t="e">
        <f>LEFT(VLOOKUP(K4849,'TCon08 al 2019-02-26'!$A$1:$H$68,6,0),6)</f>
        <v>#N/A</v>
      </c>
      <c r="C4849" s="66" t="e">
        <f t="shared" si="329"/>
        <v>#N/A</v>
      </c>
      <c r="D4849" s="66" t="e">
        <f>VLOOKUP(K4849,'TCon08 al 2019-02-26'!$A$1:$H$68,8,0)</f>
        <v>#N/A</v>
      </c>
      <c r="E4849" s="221">
        <f t="shared" si="330"/>
        <v>1900</v>
      </c>
      <c r="F4849" s="66">
        <f t="shared" si="327"/>
        <v>0</v>
      </c>
      <c r="G4849" s="10" t="str">
        <f t="shared" si="328"/>
        <v>19000</v>
      </c>
      <c r="H4849" s="227"/>
      <c r="I4849" s="227"/>
      <c r="J4849" s="228"/>
      <c r="K4849" s="227"/>
      <c r="L4849" s="227"/>
      <c r="M4849" s="227"/>
      <c r="N4849" s="581"/>
      <c r="O4849" s="227"/>
      <c r="P4849" s="581"/>
      <c r="Q4849" s="227"/>
      <c r="R4849" s="227"/>
      <c r="S4849" s="227"/>
      <c r="T4849" s="227"/>
      <c r="U4849" s="227"/>
      <c r="V4849" s="227"/>
      <c r="W4849" s="227"/>
      <c r="X4849" s="227"/>
      <c r="Y4849" s="227"/>
      <c r="Z4849" s="227"/>
      <c r="AA4849" s="227"/>
      <c r="AB4849" s="227"/>
      <c r="AC4849" s="227"/>
    </row>
    <row r="4850" spans="2:29">
      <c r="B4850" s="66" t="e">
        <f>LEFT(VLOOKUP(K4850,'TCon08 al 2019-02-26'!$A$1:$H$68,6,0),6)</f>
        <v>#N/A</v>
      </c>
      <c r="C4850" s="66" t="e">
        <f t="shared" si="329"/>
        <v>#N/A</v>
      </c>
      <c r="D4850" s="66" t="e">
        <f>VLOOKUP(K4850,'TCon08 al 2019-02-26'!$A$1:$H$68,8,0)</f>
        <v>#N/A</v>
      </c>
      <c r="E4850" s="221">
        <f t="shared" si="330"/>
        <v>1900</v>
      </c>
      <c r="F4850" s="66">
        <f t="shared" si="327"/>
        <v>0</v>
      </c>
      <c r="G4850" s="10" t="str">
        <f t="shared" si="328"/>
        <v>19000</v>
      </c>
      <c r="H4850" s="227"/>
      <c r="I4850" s="227"/>
      <c r="J4850" s="228"/>
      <c r="K4850" s="227"/>
      <c r="L4850" s="227"/>
      <c r="M4850" s="227"/>
      <c r="N4850" s="581"/>
      <c r="O4850" s="227"/>
      <c r="P4850" s="581"/>
      <c r="Q4850" s="227"/>
      <c r="R4850" s="227"/>
      <c r="S4850" s="227"/>
      <c r="T4850" s="227"/>
      <c r="U4850" s="227"/>
      <c r="V4850" s="227"/>
      <c r="W4850" s="227"/>
      <c r="X4850" s="227"/>
      <c r="Y4850" s="227"/>
      <c r="Z4850" s="227"/>
      <c r="AA4850" s="227"/>
      <c r="AB4850" s="227"/>
      <c r="AC4850" s="227"/>
    </row>
    <row r="4851" spans="2:29">
      <c r="B4851" s="66" t="e">
        <f>LEFT(VLOOKUP(K4851,'TCon08 al 2019-02-26'!$A$1:$H$68,6,0),6)</f>
        <v>#N/A</v>
      </c>
      <c r="C4851" s="66" t="e">
        <f t="shared" si="329"/>
        <v>#N/A</v>
      </c>
      <c r="D4851" s="66" t="e">
        <f>VLOOKUP(K4851,'TCon08 al 2019-02-26'!$A$1:$H$68,8,0)</f>
        <v>#N/A</v>
      </c>
      <c r="E4851" s="221">
        <f t="shared" si="330"/>
        <v>1900</v>
      </c>
      <c r="F4851" s="66">
        <f t="shared" si="327"/>
        <v>0</v>
      </c>
      <c r="G4851" s="10" t="str">
        <f t="shared" si="328"/>
        <v>19000</v>
      </c>
      <c r="H4851" s="227"/>
      <c r="I4851" s="227"/>
      <c r="J4851" s="228"/>
      <c r="K4851" s="227"/>
      <c r="L4851" s="227"/>
      <c r="M4851" s="227"/>
      <c r="N4851" s="581"/>
      <c r="O4851" s="227"/>
      <c r="P4851" s="581"/>
      <c r="Q4851" s="227"/>
      <c r="R4851" s="227"/>
      <c r="S4851" s="227"/>
      <c r="T4851" s="227"/>
      <c r="U4851" s="227"/>
      <c r="V4851" s="227"/>
      <c r="W4851" s="227"/>
      <c r="X4851" s="227"/>
      <c r="Y4851" s="227"/>
      <c r="Z4851" s="227"/>
      <c r="AA4851" s="227"/>
      <c r="AB4851" s="227"/>
      <c r="AC4851" s="227"/>
    </row>
    <row r="4852" spans="2:29">
      <c r="B4852" s="66" t="e">
        <f>LEFT(VLOOKUP(K4852,'TCon08 al 2019-02-26'!$A$1:$H$68,6,0),6)</f>
        <v>#N/A</v>
      </c>
      <c r="C4852" s="66" t="e">
        <f t="shared" si="329"/>
        <v>#N/A</v>
      </c>
      <c r="D4852" s="66" t="e">
        <f>VLOOKUP(K4852,'TCon08 al 2019-02-26'!$A$1:$H$68,8,0)</f>
        <v>#N/A</v>
      </c>
      <c r="E4852" s="221">
        <f t="shared" si="330"/>
        <v>1900</v>
      </c>
      <c r="F4852" s="66">
        <f t="shared" si="327"/>
        <v>0</v>
      </c>
      <c r="G4852" s="10" t="str">
        <f t="shared" si="328"/>
        <v>19000</v>
      </c>
      <c r="H4852" s="227"/>
      <c r="I4852" s="227"/>
      <c r="J4852" s="228"/>
      <c r="K4852" s="227"/>
      <c r="L4852" s="227"/>
      <c r="M4852" s="227"/>
      <c r="N4852" s="581"/>
      <c r="O4852" s="227"/>
      <c r="P4852" s="581"/>
      <c r="Q4852" s="227"/>
      <c r="R4852" s="227"/>
      <c r="S4852" s="227"/>
      <c r="T4852" s="227"/>
      <c r="U4852" s="227"/>
      <c r="V4852" s="227"/>
      <c r="W4852" s="227"/>
      <c r="X4852" s="227"/>
      <c r="Y4852" s="227"/>
      <c r="Z4852" s="227"/>
      <c r="AA4852" s="227"/>
      <c r="AB4852" s="227"/>
      <c r="AC4852" s="227"/>
    </row>
    <row r="4853" spans="2:29">
      <c r="B4853" s="66" t="e">
        <f>LEFT(VLOOKUP(K4853,'TCon08 al 2019-02-26'!$A$1:$H$68,6,0),6)</f>
        <v>#N/A</v>
      </c>
      <c r="C4853" s="66" t="e">
        <f t="shared" si="329"/>
        <v>#N/A</v>
      </c>
      <c r="D4853" s="66" t="e">
        <f>VLOOKUP(K4853,'TCon08 al 2019-02-26'!$A$1:$H$68,8,0)</f>
        <v>#N/A</v>
      </c>
      <c r="E4853" s="221">
        <f t="shared" si="330"/>
        <v>1900</v>
      </c>
      <c r="F4853" s="66">
        <f t="shared" si="327"/>
        <v>0</v>
      </c>
      <c r="G4853" s="10" t="str">
        <f t="shared" si="328"/>
        <v>19000</v>
      </c>
      <c r="H4853" s="227"/>
      <c r="I4853" s="227"/>
      <c r="J4853" s="228"/>
      <c r="K4853" s="227"/>
      <c r="L4853" s="227"/>
      <c r="M4853" s="227"/>
      <c r="N4853" s="581"/>
      <c r="O4853" s="227"/>
      <c r="P4853" s="581"/>
      <c r="Q4853" s="227"/>
      <c r="R4853" s="227"/>
      <c r="S4853" s="227"/>
      <c r="T4853" s="227"/>
      <c r="U4853" s="227"/>
      <c r="V4853" s="227"/>
      <c r="W4853" s="227"/>
      <c r="X4853" s="227"/>
      <c r="Y4853" s="227"/>
      <c r="Z4853" s="227"/>
      <c r="AA4853" s="227"/>
      <c r="AB4853" s="227"/>
      <c r="AC4853" s="227"/>
    </row>
    <row r="4854" spans="2:29">
      <c r="B4854" s="66" t="e">
        <f>LEFT(VLOOKUP(K4854,'TCon08 al 2019-02-26'!$A$1:$H$68,6,0),6)</f>
        <v>#N/A</v>
      </c>
      <c r="C4854" s="66" t="e">
        <f t="shared" si="329"/>
        <v>#N/A</v>
      </c>
      <c r="D4854" s="66" t="e">
        <f>VLOOKUP(K4854,'TCon08 al 2019-02-26'!$A$1:$H$68,8,0)</f>
        <v>#N/A</v>
      </c>
      <c r="E4854" s="221">
        <f t="shared" si="330"/>
        <v>1900</v>
      </c>
      <c r="F4854" s="66">
        <f t="shared" si="327"/>
        <v>0</v>
      </c>
      <c r="G4854" s="10" t="str">
        <f t="shared" si="328"/>
        <v>19000</v>
      </c>
      <c r="H4854" s="227"/>
      <c r="I4854" s="227"/>
      <c r="J4854" s="228"/>
      <c r="K4854" s="227"/>
      <c r="L4854" s="227"/>
      <c r="M4854" s="227"/>
      <c r="N4854" s="581"/>
      <c r="O4854" s="227"/>
      <c r="P4854" s="581"/>
      <c r="Q4854" s="227"/>
      <c r="R4854" s="227"/>
      <c r="S4854" s="227"/>
      <c r="T4854" s="227"/>
      <c r="U4854" s="227"/>
      <c r="V4854" s="227"/>
      <c r="W4854" s="227"/>
      <c r="X4854" s="227"/>
      <c r="Y4854" s="227"/>
      <c r="Z4854" s="227"/>
      <c r="AA4854" s="227"/>
      <c r="AB4854" s="227"/>
      <c r="AC4854" s="227"/>
    </row>
    <row r="4855" spans="2:29">
      <c r="B4855" s="66" t="e">
        <f>LEFT(VLOOKUP(K4855,'TCon08 al 2019-02-26'!$A$1:$H$68,6,0),6)</f>
        <v>#N/A</v>
      </c>
      <c r="C4855" s="66" t="e">
        <f t="shared" si="329"/>
        <v>#N/A</v>
      </c>
      <c r="D4855" s="66" t="e">
        <f>VLOOKUP(K4855,'TCon08 al 2019-02-26'!$A$1:$H$68,8,0)</f>
        <v>#N/A</v>
      </c>
      <c r="E4855" s="221">
        <f t="shared" si="330"/>
        <v>1900</v>
      </c>
      <c r="F4855" s="66">
        <f t="shared" si="327"/>
        <v>0</v>
      </c>
      <c r="G4855" s="10" t="str">
        <f t="shared" si="328"/>
        <v>19000</v>
      </c>
      <c r="H4855" s="227"/>
      <c r="I4855" s="227"/>
      <c r="J4855" s="228"/>
      <c r="K4855" s="227"/>
      <c r="L4855" s="227"/>
      <c r="M4855" s="227"/>
      <c r="N4855" s="581"/>
      <c r="O4855" s="227"/>
      <c r="P4855" s="581"/>
      <c r="Q4855" s="227"/>
      <c r="R4855" s="227"/>
      <c r="S4855" s="227"/>
      <c r="T4855" s="227"/>
      <c r="U4855" s="227"/>
      <c r="V4855" s="227"/>
      <c r="W4855" s="227"/>
      <c r="X4855" s="227"/>
      <c r="Y4855" s="227"/>
      <c r="Z4855" s="227"/>
      <c r="AA4855" s="227"/>
      <c r="AB4855" s="227"/>
      <c r="AC4855" s="227"/>
    </row>
    <row r="4856" spans="2:29">
      <c r="B4856" s="66" t="e">
        <f>LEFT(VLOOKUP(K4856,'TCon08 al 2019-02-26'!$A$1:$H$68,6,0),6)</f>
        <v>#N/A</v>
      </c>
      <c r="C4856" s="66" t="e">
        <f t="shared" si="329"/>
        <v>#N/A</v>
      </c>
      <c r="D4856" s="66" t="e">
        <f>VLOOKUP(K4856,'TCon08 al 2019-02-26'!$A$1:$H$68,8,0)</f>
        <v>#N/A</v>
      </c>
      <c r="E4856" s="221">
        <f t="shared" si="330"/>
        <v>1900</v>
      </c>
      <c r="F4856" s="66">
        <f t="shared" si="327"/>
        <v>0</v>
      </c>
      <c r="G4856" s="10" t="str">
        <f t="shared" si="328"/>
        <v>19000</v>
      </c>
      <c r="H4856" s="227"/>
      <c r="I4856" s="227"/>
      <c r="J4856" s="228"/>
      <c r="K4856" s="227"/>
      <c r="L4856" s="227"/>
      <c r="M4856" s="227"/>
      <c r="N4856" s="581"/>
      <c r="O4856" s="227"/>
      <c r="P4856" s="581"/>
      <c r="Q4856" s="227"/>
      <c r="R4856" s="227"/>
      <c r="S4856" s="227"/>
      <c r="T4856" s="227"/>
      <c r="U4856" s="227"/>
      <c r="V4856" s="227"/>
      <c r="W4856" s="227"/>
      <c r="X4856" s="227"/>
      <c r="Y4856" s="227"/>
      <c r="Z4856" s="227"/>
      <c r="AA4856" s="227"/>
      <c r="AB4856" s="227"/>
      <c r="AC4856" s="227"/>
    </row>
    <row r="4857" spans="2:29">
      <c r="B4857" s="66" t="e">
        <f>LEFT(VLOOKUP(K4857,'TCon08 al 2019-02-26'!$A$1:$H$68,6,0),6)</f>
        <v>#N/A</v>
      </c>
      <c r="C4857" s="66" t="e">
        <f t="shared" si="329"/>
        <v>#N/A</v>
      </c>
      <c r="D4857" s="66" t="e">
        <f>VLOOKUP(K4857,'TCon08 al 2019-02-26'!$A$1:$H$68,8,0)</f>
        <v>#N/A</v>
      </c>
      <c r="E4857" s="221">
        <f t="shared" si="330"/>
        <v>1900</v>
      </c>
      <c r="F4857" s="66">
        <f t="shared" si="327"/>
        <v>0</v>
      </c>
      <c r="G4857" s="10" t="str">
        <f t="shared" si="328"/>
        <v>19000</v>
      </c>
      <c r="H4857" s="227"/>
      <c r="I4857" s="227"/>
      <c r="J4857" s="228"/>
      <c r="K4857" s="227"/>
      <c r="L4857" s="227"/>
      <c r="M4857" s="227"/>
      <c r="N4857" s="581"/>
      <c r="O4857" s="227"/>
      <c r="P4857" s="581"/>
      <c r="Q4857" s="227"/>
      <c r="R4857" s="227"/>
      <c r="S4857" s="227"/>
      <c r="T4857" s="227"/>
      <c r="U4857" s="227"/>
      <c r="V4857" s="227"/>
      <c r="W4857" s="227"/>
      <c r="X4857" s="227"/>
      <c r="Y4857" s="227"/>
      <c r="Z4857" s="227"/>
      <c r="AA4857" s="227"/>
      <c r="AB4857" s="227"/>
      <c r="AC4857" s="227"/>
    </row>
    <row r="4858" spans="2:29">
      <c r="B4858" s="66" t="e">
        <f>LEFT(VLOOKUP(K4858,'TCon08 al 2019-02-26'!$A$1:$H$68,6,0),6)</f>
        <v>#N/A</v>
      </c>
      <c r="C4858" s="66" t="e">
        <f t="shared" si="329"/>
        <v>#N/A</v>
      </c>
      <c r="D4858" s="66" t="e">
        <f>VLOOKUP(K4858,'TCon08 al 2019-02-26'!$A$1:$H$68,8,0)</f>
        <v>#N/A</v>
      </c>
      <c r="E4858" s="221">
        <f t="shared" si="330"/>
        <v>1900</v>
      </c>
      <c r="F4858" s="66">
        <f t="shared" si="327"/>
        <v>0</v>
      </c>
      <c r="G4858" s="10" t="str">
        <f t="shared" si="328"/>
        <v>19000</v>
      </c>
      <c r="H4858" s="227"/>
      <c r="I4858" s="227"/>
      <c r="J4858" s="228"/>
      <c r="K4858" s="227"/>
      <c r="L4858" s="227"/>
      <c r="M4858" s="227"/>
      <c r="N4858" s="581"/>
      <c r="O4858" s="227"/>
      <c r="P4858" s="581"/>
      <c r="Q4858" s="227"/>
      <c r="R4858" s="227"/>
      <c r="S4858" s="227"/>
      <c r="T4858" s="227"/>
      <c r="U4858" s="227"/>
      <c r="V4858" s="227"/>
      <c r="W4858" s="227"/>
      <c r="X4858" s="227"/>
      <c r="Y4858" s="227"/>
      <c r="Z4858" s="227"/>
      <c r="AA4858" s="227"/>
      <c r="AB4858" s="227"/>
      <c r="AC4858" s="227"/>
    </row>
    <row r="4859" spans="2:29">
      <c r="B4859" s="66" t="e">
        <f>LEFT(VLOOKUP(K4859,'TCon08 al 2019-02-26'!$A$1:$H$68,6,0),6)</f>
        <v>#N/A</v>
      </c>
      <c r="C4859" s="66" t="e">
        <f t="shared" si="329"/>
        <v>#N/A</v>
      </c>
      <c r="D4859" s="66" t="e">
        <f>VLOOKUP(K4859,'TCon08 al 2019-02-26'!$A$1:$H$68,8,0)</f>
        <v>#N/A</v>
      </c>
      <c r="E4859" s="221">
        <f t="shared" si="330"/>
        <v>1900</v>
      </c>
      <c r="F4859" s="66">
        <f t="shared" si="327"/>
        <v>0</v>
      </c>
      <c r="G4859" s="10" t="str">
        <f t="shared" si="328"/>
        <v>19000</v>
      </c>
      <c r="H4859" s="227"/>
      <c r="I4859" s="227"/>
      <c r="J4859" s="228"/>
      <c r="K4859" s="227"/>
      <c r="L4859" s="227"/>
      <c r="M4859" s="227"/>
      <c r="N4859" s="581"/>
      <c r="O4859" s="227"/>
      <c r="P4859" s="581"/>
      <c r="Q4859" s="227"/>
      <c r="R4859" s="227"/>
      <c r="S4859" s="227"/>
      <c r="T4859" s="227"/>
      <c r="U4859" s="227"/>
      <c r="V4859" s="227"/>
      <c r="W4859" s="227"/>
      <c r="X4859" s="227"/>
      <c r="Y4859" s="227"/>
      <c r="Z4859" s="227"/>
      <c r="AA4859" s="227"/>
      <c r="AB4859" s="227"/>
      <c r="AC4859" s="227"/>
    </row>
    <row r="4860" spans="2:29">
      <c r="B4860" s="66" t="e">
        <f>LEFT(VLOOKUP(K4860,'TCon08 al 2019-02-26'!$A$1:$H$68,6,0),6)</f>
        <v>#N/A</v>
      </c>
      <c r="C4860" s="66" t="e">
        <f t="shared" si="329"/>
        <v>#N/A</v>
      </c>
      <c r="D4860" s="66" t="e">
        <f>VLOOKUP(K4860,'TCon08 al 2019-02-26'!$A$1:$H$68,8,0)</f>
        <v>#N/A</v>
      </c>
      <c r="E4860" s="221">
        <f t="shared" si="330"/>
        <v>1900</v>
      </c>
      <c r="F4860" s="66">
        <f t="shared" si="327"/>
        <v>0</v>
      </c>
      <c r="G4860" s="10" t="str">
        <f t="shared" si="328"/>
        <v>19000</v>
      </c>
      <c r="H4860" s="227"/>
      <c r="I4860" s="227"/>
      <c r="J4860" s="228"/>
      <c r="K4860" s="227"/>
      <c r="L4860" s="227"/>
      <c r="M4860" s="227"/>
      <c r="N4860" s="581"/>
      <c r="O4860" s="227"/>
      <c r="P4860" s="581"/>
      <c r="Q4860" s="227"/>
      <c r="R4860" s="227"/>
      <c r="S4860" s="227"/>
      <c r="T4860" s="227"/>
      <c r="U4860" s="227"/>
      <c r="V4860" s="227"/>
      <c r="W4860" s="227"/>
      <c r="X4860" s="227"/>
      <c r="Y4860" s="227"/>
      <c r="Z4860" s="227"/>
      <c r="AA4860" s="227"/>
      <c r="AB4860" s="227"/>
      <c r="AC4860" s="227"/>
    </row>
    <row r="4861" spans="2:29">
      <c r="B4861" s="66" t="e">
        <f>LEFT(VLOOKUP(K4861,'TCon08 al 2019-02-26'!$A$1:$H$68,6,0),6)</f>
        <v>#N/A</v>
      </c>
      <c r="C4861" s="66" t="e">
        <f t="shared" si="329"/>
        <v>#N/A</v>
      </c>
      <c r="D4861" s="66" t="e">
        <f>VLOOKUP(K4861,'TCon08 al 2019-02-26'!$A$1:$H$68,8,0)</f>
        <v>#N/A</v>
      </c>
      <c r="E4861" s="221">
        <f t="shared" si="330"/>
        <v>1900</v>
      </c>
      <c r="F4861" s="66">
        <f t="shared" si="327"/>
        <v>0</v>
      </c>
      <c r="G4861" s="10" t="str">
        <f t="shared" si="328"/>
        <v>19000</v>
      </c>
      <c r="H4861" s="227"/>
      <c r="I4861" s="227"/>
      <c r="J4861" s="228"/>
      <c r="K4861" s="227"/>
      <c r="L4861" s="227"/>
      <c r="M4861" s="227"/>
      <c r="N4861" s="581"/>
      <c r="O4861" s="227"/>
      <c r="P4861" s="581"/>
      <c r="Q4861" s="227"/>
      <c r="R4861" s="227"/>
      <c r="S4861" s="227"/>
      <c r="T4861" s="227"/>
      <c r="U4861" s="227"/>
      <c r="V4861" s="227"/>
      <c r="W4861" s="227"/>
      <c r="X4861" s="227"/>
      <c r="Y4861" s="227"/>
      <c r="Z4861" s="227"/>
      <c r="AA4861" s="227"/>
      <c r="AB4861" s="227"/>
      <c r="AC4861" s="227"/>
    </row>
    <row r="4862" spans="2:29">
      <c r="B4862" s="66" t="e">
        <f>LEFT(VLOOKUP(K4862,'TCon08 al 2019-02-26'!$A$1:$H$68,6,0),6)</f>
        <v>#N/A</v>
      </c>
      <c r="C4862" s="66" t="e">
        <f t="shared" si="329"/>
        <v>#N/A</v>
      </c>
      <c r="D4862" s="66" t="e">
        <f>VLOOKUP(K4862,'TCon08 al 2019-02-26'!$A$1:$H$68,8,0)</f>
        <v>#N/A</v>
      </c>
      <c r="E4862" s="221">
        <f t="shared" si="330"/>
        <v>1900</v>
      </c>
      <c r="F4862" s="66">
        <f t="shared" si="327"/>
        <v>0</v>
      </c>
      <c r="G4862" s="10" t="str">
        <f t="shared" si="328"/>
        <v>19000</v>
      </c>
      <c r="H4862" s="227"/>
      <c r="I4862" s="227"/>
      <c r="J4862" s="228"/>
      <c r="K4862" s="227"/>
      <c r="L4862" s="227"/>
      <c r="M4862" s="227"/>
      <c r="N4862" s="581"/>
      <c r="O4862" s="227"/>
      <c r="P4862" s="581"/>
      <c r="Q4862" s="227"/>
      <c r="R4862" s="227"/>
      <c r="S4862" s="227"/>
      <c r="T4862" s="227"/>
      <c r="U4862" s="227"/>
      <c r="V4862" s="227"/>
      <c r="W4862" s="227"/>
      <c r="X4862" s="227"/>
      <c r="Y4862" s="227"/>
      <c r="Z4862" s="227"/>
      <c r="AA4862" s="227"/>
      <c r="AB4862" s="227"/>
      <c r="AC4862" s="227"/>
    </row>
    <row r="4863" spans="2:29">
      <c r="B4863" s="66" t="e">
        <f>LEFT(VLOOKUP(K4863,'TCon08 al 2019-02-26'!$A$1:$H$68,6,0),6)</f>
        <v>#N/A</v>
      </c>
      <c r="C4863" s="66" t="e">
        <f t="shared" si="329"/>
        <v>#N/A</v>
      </c>
      <c r="D4863" s="66" t="e">
        <f>VLOOKUP(K4863,'TCon08 al 2019-02-26'!$A$1:$H$68,8,0)</f>
        <v>#N/A</v>
      </c>
      <c r="E4863" s="221">
        <f t="shared" si="330"/>
        <v>1900</v>
      </c>
      <c r="F4863" s="66">
        <f t="shared" si="327"/>
        <v>0</v>
      </c>
      <c r="G4863" s="10" t="str">
        <f t="shared" si="328"/>
        <v>19000</v>
      </c>
      <c r="H4863" s="227"/>
      <c r="I4863" s="227"/>
      <c r="J4863" s="228"/>
      <c r="K4863" s="227"/>
      <c r="L4863" s="227"/>
      <c r="M4863" s="227"/>
      <c r="N4863" s="581"/>
      <c r="O4863" s="227"/>
      <c r="P4863" s="581"/>
      <c r="Q4863" s="227"/>
      <c r="R4863" s="227"/>
      <c r="S4863" s="227"/>
      <c r="T4863" s="227"/>
      <c r="U4863" s="227"/>
      <c r="V4863" s="227"/>
      <c r="W4863" s="227"/>
      <c r="X4863" s="227"/>
      <c r="Y4863" s="227"/>
      <c r="Z4863" s="227"/>
      <c r="AA4863" s="227"/>
      <c r="AB4863" s="227"/>
      <c r="AC4863" s="227"/>
    </row>
    <row r="4864" spans="2:29">
      <c r="B4864" s="66" t="e">
        <f>LEFT(VLOOKUP(K4864,'TCon08 al 2019-02-26'!$A$1:$H$68,6,0),6)</f>
        <v>#N/A</v>
      </c>
      <c r="C4864" s="66" t="e">
        <f t="shared" si="329"/>
        <v>#N/A</v>
      </c>
      <c r="D4864" s="66" t="e">
        <f>VLOOKUP(K4864,'TCon08 al 2019-02-26'!$A$1:$H$68,8,0)</f>
        <v>#N/A</v>
      </c>
      <c r="E4864" s="221">
        <f t="shared" si="330"/>
        <v>1900</v>
      </c>
      <c r="F4864" s="66">
        <f t="shared" si="327"/>
        <v>0</v>
      </c>
      <c r="G4864" s="10" t="str">
        <f t="shared" si="328"/>
        <v>19000</v>
      </c>
      <c r="H4864" s="227"/>
      <c r="I4864" s="227"/>
      <c r="J4864" s="228"/>
      <c r="K4864" s="227"/>
      <c r="L4864" s="227"/>
      <c r="M4864" s="227"/>
      <c r="N4864" s="581"/>
      <c r="O4864" s="227"/>
      <c r="P4864" s="581"/>
      <c r="Q4864" s="227"/>
      <c r="R4864" s="227"/>
      <c r="S4864" s="227"/>
      <c r="T4864" s="227"/>
      <c r="U4864" s="227"/>
      <c r="V4864" s="227"/>
      <c r="W4864" s="227"/>
      <c r="X4864" s="227"/>
      <c r="Y4864" s="227"/>
      <c r="Z4864" s="227"/>
      <c r="AA4864" s="227"/>
      <c r="AB4864" s="227"/>
      <c r="AC4864" s="227"/>
    </row>
    <row r="4865" spans="2:29">
      <c r="B4865" s="66" t="e">
        <f>LEFT(VLOOKUP(K4865,'TCon08 al 2019-02-26'!$A$1:$H$68,6,0),6)</f>
        <v>#N/A</v>
      </c>
      <c r="C4865" s="66" t="e">
        <f t="shared" si="329"/>
        <v>#N/A</v>
      </c>
      <c r="D4865" s="66" t="e">
        <f>VLOOKUP(K4865,'TCon08 al 2019-02-26'!$A$1:$H$68,8,0)</f>
        <v>#N/A</v>
      </c>
      <c r="E4865" s="221">
        <f t="shared" si="330"/>
        <v>1900</v>
      </c>
      <c r="F4865" s="66">
        <f t="shared" si="327"/>
        <v>0</v>
      </c>
      <c r="G4865" s="10" t="str">
        <f t="shared" si="328"/>
        <v>19000</v>
      </c>
      <c r="H4865" s="227"/>
      <c r="I4865" s="227"/>
      <c r="J4865" s="228"/>
      <c r="K4865" s="227"/>
      <c r="L4865" s="227"/>
      <c r="M4865" s="227"/>
      <c r="N4865" s="581"/>
      <c r="O4865" s="227"/>
      <c r="P4865" s="581"/>
      <c r="Q4865" s="227"/>
      <c r="R4865" s="227"/>
      <c r="S4865" s="227"/>
      <c r="T4865" s="227"/>
      <c r="U4865" s="227"/>
      <c r="V4865" s="227"/>
      <c r="W4865" s="227"/>
      <c r="X4865" s="227"/>
      <c r="Y4865" s="227"/>
      <c r="Z4865" s="227"/>
      <c r="AA4865" s="227"/>
      <c r="AB4865" s="227"/>
      <c r="AC4865" s="227"/>
    </row>
    <row r="4866" spans="2:29">
      <c r="B4866" s="66" t="e">
        <f>LEFT(VLOOKUP(K4866,'TCon08 al 2019-02-26'!$A$1:$H$68,6,0),6)</f>
        <v>#N/A</v>
      </c>
      <c r="C4866" s="66" t="e">
        <f t="shared" si="329"/>
        <v>#N/A</v>
      </c>
      <c r="D4866" s="66" t="e">
        <f>VLOOKUP(K4866,'TCon08 al 2019-02-26'!$A$1:$H$68,8,0)</f>
        <v>#N/A</v>
      </c>
      <c r="E4866" s="221">
        <f t="shared" si="330"/>
        <v>1900</v>
      </c>
      <c r="F4866" s="66">
        <f t="shared" si="327"/>
        <v>0</v>
      </c>
      <c r="G4866" s="10" t="str">
        <f t="shared" si="328"/>
        <v>19000</v>
      </c>
      <c r="H4866" s="227"/>
      <c r="I4866" s="227"/>
      <c r="J4866" s="228"/>
      <c r="K4866" s="227"/>
      <c r="L4866" s="227"/>
      <c r="M4866" s="227"/>
      <c r="N4866" s="581"/>
      <c r="O4866" s="227"/>
      <c r="P4866" s="581"/>
      <c r="Q4866" s="227"/>
      <c r="R4866" s="227"/>
      <c r="S4866" s="227"/>
      <c r="T4866" s="227"/>
      <c r="U4866" s="227"/>
      <c r="V4866" s="227"/>
      <c r="W4866" s="227"/>
      <c r="X4866" s="227"/>
      <c r="Y4866" s="227"/>
      <c r="Z4866" s="227"/>
      <c r="AA4866" s="227"/>
      <c r="AB4866" s="227"/>
      <c r="AC4866" s="227"/>
    </row>
    <row r="4867" spans="2:29">
      <c r="B4867" s="66" t="e">
        <f>LEFT(VLOOKUP(K4867,'TCon08 al 2019-02-26'!$A$1:$H$68,6,0),6)</f>
        <v>#N/A</v>
      </c>
      <c r="C4867" s="66" t="e">
        <f t="shared" si="329"/>
        <v>#N/A</v>
      </c>
      <c r="D4867" s="66" t="e">
        <f>VLOOKUP(K4867,'TCon08 al 2019-02-26'!$A$1:$H$68,8,0)</f>
        <v>#N/A</v>
      </c>
      <c r="E4867" s="221">
        <f t="shared" si="330"/>
        <v>1900</v>
      </c>
      <c r="F4867" s="66">
        <f t="shared" si="327"/>
        <v>0</v>
      </c>
      <c r="G4867" s="10" t="str">
        <f t="shared" si="328"/>
        <v>19000</v>
      </c>
      <c r="H4867" s="227"/>
      <c r="I4867" s="227"/>
      <c r="J4867" s="228"/>
      <c r="K4867" s="227"/>
      <c r="L4867" s="227"/>
      <c r="M4867" s="227"/>
      <c r="N4867" s="581"/>
      <c r="O4867" s="227"/>
      <c r="P4867" s="581"/>
      <c r="Q4867" s="227"/>
      <c r="R4867" s="227"/>
      <c r="S4867" s="227"/>
      <c r="T4867" s="227"/>
      <c r="U4867" s="227"/>
      <c r="V4867" s="227"/>
      <c r="W4867" s="227"/>
      <c r="X4867" s="227"/>
      <c r="Y4867" s="227"/>
      <c r="Z4867" s="227"/>
      <c r="AA4867" s="227"/>
      <c r="AB4867" s="227"/>
      <c r="AC4867" s="227"/>
    </row>
    <row r="4868" spans="2:29">
      <c r="B4868" s="66" t="e">
        <f>LEFT(VLOOKUP(K4868,'TCon08 al 2019-02-26'!$A$1:$H$68,6,0),6)</f>
        <v>#N/A</v>
      </c>
      <c r="C4868" s="66" t="e">
        <f t="shared" si="329"/>
        <v>#N/A</v>
      </c>
      <c r="D4868" s="66" t="e">
        <f>VLOOKUP(K4868,'TCon08 al 2019-02-26'!$A$1:$H$68,8,0)</f>
        <v>#N/A</v>
      </c>
      <c r="E4868" s="221">
        <f t="shared" si="330"/>
        <v>1900</v>
      </c>
      <c r="F4868" s="66">
        <f t="shared" si="327"/>
        <v>0</v>
      </c>
      <c r="G4868" s="10" t="str">
        <f t="shared" si="328"/>
        <v>19000</v>
      </c>
      <c r="H4868" s="227"/>
      <c r="I4868" s="227"/>
      <c r="J4868" s="228"/>
      <c r="K4868" s="227"/>
      <c r="L4868" s="227"/>
      <c r="M4868" s="227"/>
      <c r="N4868" s="581"/>
      <c r="O4868" s="227"/>
      <c r="P4868" s="581"/>
      <c r="Q4868" s="227"/>
      <c r="R4868" s="227"/>
      <c r="S4868" s="227"/>
      <c r="T4868" s="227"/>
      <c r="U4868" s="227"/>
      <c r="V4868" s="227"/>
      <c r="W4868" s="227"/>
      <c r="X4868" s="227"/>
      <c r="Y4868" s="227"/>
      <c r="Z4868" s="227"/>
      <c r="AA4868" s="227"/>
      <c r="AB4868" s="227"/>
      <c r="AC4868" s="227"/>
    </row>
    <row r="4869" spans="2:29">
      <c r="B4869" s="66" t="e">
        <f>LEFT(VLOOKUP(K4869,'TCon08 al 2019-02-26'!$A$1:$H$68,6,0),6)</f>
        <v>#N/A</v>
      </c>
      <c r="C4869" s="66" t="e">
        <f t="shared" si="329"/>
        <v>#N/A</v>
      </c>
      <c r="D4869" s="66" t="e">
        <f>VLOOKUP(K4869,'TCon08 al 2019-02-26'!$A$1:$H$68,8,0)</f>
        <v>#N/A</v>
      </c>
      <c r="E4869" s="221">
        <f t="shared" si="330"/>
        <v>1900</v>
      </c>
      <c r="F4869" s="66">
        <f t="shared" ref="F4869:F4932" si="331">+IF(J4869=0,0,MONTH(J4869))</f>
        <v>0</v>
      </c>
      <c r="G4869" s="10" t="str">
        <f t="shared" si="328"/>
        <v>19000</v>
      </c>
      <c r="H4869" s="227"/>
      <c r="I4869" s="227"/>
      <c r="J4869" s="228"/>
      <c r="K4869" s="227"/>
      <c r="L4869" s="227"/>
      <c r="M4869" s="227"/>
      <c r="N4869" s="581"/>
      <c r="O4869" s="227"/>
      <c r="P4869" s="581"/>
      <c r="Q4869" s="227"/>
      <c r="R4869" s="227"/>
      <c r="S4869" s="227"/>
      <c r="T4869" s="227"/>
      <c r="U4869" s="227"/>
      <c r="V4869" s="227"/>
      <c r="W4869" s="227"/>
      <c r="X4869" s="227"/>
      <c r="Y4869" s="227"/>
      <c r="Z4869" s="227"/>
      <c r="AA4869" s="227"/>
      <c r="AB4869" s="227"/>
      <c r="AC4869" s="227"/>
    </row>
    <row r="4870" spans="2:29">
      <c r="B4870" s="66" t="e">
        <f>LEFT(VLOOKUP(K4870,'TCon08 al 2019-02-26'!$A$1:$H$68,6,0),6)</f>
        <v>#N/A</v>
      </c>
      <c r="C4870" s="66" t="e">
        <f t="shared" si="329"/>
        <v>#N/A</v>
      </c>
      <c r="D4870" s="66" t="e">
        <f>VLOOKUP(K4870,'TCon08 al 2019-02-26'!$A$1:$H$68,8,0)</f>
        <v>#N/A</v>
      </c>
      <c r="E4870" s="221">
        <f t="shared" si="330"/>
        <v>1900</v>
      </c>
      <c r="F4870" s="66">
        <f t="shared" si="331"/>
        <v>0</v>
      </c>
      <c r="G4870" s="10" t="str">
        <f t="shared" ref="G4870:G4933" si="332">+E4870&amp;F4870</f>
        <v>19000</v>
      </c>
      <c r="H4870" s="227"/>
      <c r="I4870" s="227"/>
      <c r="J4870" s="228"/>
      <c r="K4870" s="227"/>
      <c r="L4870" s="227"/>
      <c r="M4870" s="227"/>
      <c r="N4870" s="581"/>
      <c r="O4870" s="227"/>
      <c r="P4870" s="581"/>
      <c r="Q4870" s="227"/>
      <c r="R4870" s="227"/>
      <c r="S4870" s="227"/>
      <c r="T4870" s="227"/>
      <c r="U4870" s="227"/>
      <c r="V4870" s="227"/>
      <c r="W4870" s="227"/>
      <c r="X4870" s="227"/>
      <c r="Y4870" s="227"/>
      <c r="Z4870" s="227"/>
      <c r="AA4870" s="227"/>
      <c r="AB4870" s="227"/>
      <c r="AC4870" s="227"/>
    </row>
    <row r="4871" spans="2:29">
      <c r="B4871" s="66" t="e">
        <f>LEFT(VLOOKUP(K4871,'TCon08 al 2019-02-26'!$A$1:$H$68,6,0),6)</f>
        <v>#N/A</v>
      </c>
      <c r="C4871" s="66" t="e">
        <f t="shared" si="329"/>
        <v>#N/A</v>
      </c>
      <c r="D4871" s="66" t="e">
        <f>VLOOKUP(K4871,'TCon08 al 2019-02-26'!$A$1:$H$68,8,0)</f>
        <v>#N/A</v>
      </c>
      <c r="E4871" s="221">
        <f t="shared" si="330"/>
        <v>1900</v>
      </c>
      <c r="F4871" s="66">
        <f t="shared" si="331"/>
        <v>0</v>
      </c>
      <c r="G4871" s="10" t="str">
        <f t="shared" si="332"/>
        <v>19000</v>
      </c>
      <c r="H4871" s="227"/>
      <c r="I4871" s="227"/>
      <c r="J4871" s="228"/>
      <c r="K4871" s="227"/>
      <c r="L4871" s="227"/>
      <c r="M4871" s="227"/>
      <c r="N4871" s="581"/>
      <c r="O4871" s="227"/>
      <c r="P4871" s="581"/>
      <c r="Q4871" s="227"/>
      <c r="R4871" s="227"/>
      <c r="S4871" s="227"/>
      <c r="T4871" s="227"/>
      <c r="U4871" s="227"/>
      <c r="V4871" s="227"/>
      <c r="W4871" s="227"/>
      <c r="X4871" s="227"/>
      <c r="Y4871" s="227"/>
      <c r="Z4871" s="227"/>
      <c r="AA4871" s="227"/>
      <c r="AB4871" s="227"/>
      <c r="AC4871" s="227"/>
    </row>
    <row r="4872" spans="2:29">
      <c r="B4872" s="66" t="e">
        <f>LEFT(VLOOKUP(K4872,'TCon08 al 2019-02-26'!$A$1:$H$68,6,0),6)</f>
        <v>#N/A</v>
      </c>
      <c r="C4872" s="66" t="e">
        <f t="shared" si="329"/>
        <v>#N/A</v>
      </c>
      <c r="D4872" s="66" t="e">
        <f>VLOOKUP(K4872,'TCon08 al 2019-02-26'!$A$1:$H$68,8,0)</f>
        <v>#N/A</v>
      </c>
      <c r="E4872" s="221">
        <f t="shared" si="330"/>
        <v>1900</v>
      </c>
      <c r="F4872" s="66">
        <f t="shared" si="331"/>
        <v>0</v>
      </c>
      <c r="G4872" s="10" t="str">
        <f t="shared" si="332"/>
        <v>19000</v>
      </c>
      <c r="H4872" s="227"/>
      <c r="I4872" s="227"/>
      <c r="J4872" s="228"/>
      <c r="K4872" s="227"/>
      <c r="L4872" s="227"/>
      <c r="M4872" s="227"/>
      <c r="N4872" s="581"/>
      <c r="O4872" s="227"/>
      <c r="P4872" s="581"/>
      <c r="Q4872" s="227"/>
      <c r="R4872" s="227"/>
      <c r="S4872" s="227"/>
      <c r="T4872" s="227"/>
      <c r="U4872" s="227"/>
      <c r="V4872" s="227"/>
      <c r="W4872" s="227"/>
      <c r="X4872" s="227"/>
      <c r="Y4872" s="227"/>
      <c r="Z4872" s="227"/>
      <c r="AA4872" s="227"/>
      <c r="AB4872" s="227"/>
      <c r="AC4872" s="227"/>
    </row>
    <row r="4873" spans="2:29">
      <c r="B4873" s="66" t="e">
        <f>LEFT(VLOOKUP(K4873,'TCon08 al 2019-02-26'!$A$1:$H$68,6,0),6)</f>
        <v>#N/A</v>
      </c>
      <c r="C4873" s="66" t="e">
        <f t="shared" si="329"/>
        <v>#N/A</v>
      </c>
      <c r="D4873" s="66" t="e">
        <f>VLOOKUP(K4873,'TCon08 al 2019-02-26'!$A$1:$H$68,8,0)</f>
        <v>#N/A</v>
      </c>
      <c r="E4873" s="221">
        <f t="shared" si="330"/>
        <v>1900</v>
      </c>
      <c r="F4873" s="66">
        <f t="shared" si="331"/>
        <v>0</v>
      </c>
      <c r="G4873" s="10" t="str">
        <f t="shared" si="332"/>
        <v>19000</v>
      </c>
      <c r="H4873" s="227"/>
      <c r="I4873" s="227"/>
      <c r="J4873" s="228"/>
      <c r="K4873" s="227"/>
      <c r="L4873" s="227"/>
      <c r="M4873" s="227"/>
      <c r="N4873" s="581"/>
      <c r="O4873" s="227"/>
      <c r="P4873" s="581"/>
      <c r="Q4873" s="227"/>
      <c r="R4873" s="227"/>
      <c r="S4873" s="227"/>
      <c r="T4873" s="227"/>
      <c r="U4873" s="227"/>
      <c r="V4873" s="227"/>
      <c r="W4873" s="227"/>
      <c r="X4873" s="227"/>
      <c r="Y4873" s="227"/>
      <c r="Z4873" s="227"/>
      <c r="AA4873" s="227"/>
      <c r="AB4873" s="227"/>
      <c r="AC4873" s="227"/>
    </row>
    <row r="4874" spans="2:29">
      <c r="B4874" s="66" t="e">
        <f>LEFT(VLOOKUP(K4874,'TCon08 al 2019-02-26'!$A$1:$H$68,6,0),6)</f>
        <v>#N/A</v>
      </c>
      <c r="C4874" s="66" t="e">
        <f t="shared" si="329"/>
        <v>#N/A</v>
      </c>
      <c r="D4874" s="66" t="e">
        <f>VLOOKUP(K4874,'TCon08 al 2019-02-26'!$A$1:$H$68,8,0)</f>
        <v>#N/A</v>
      </c>
      <c r="E4874" s="221">
        <f t="shared" si="330"/>
        <v>1900</v>
      </c>
      <c r="F4874" s="66">
        <f t="shared" si="331"/>
        <v>0</v>
      </c>
      <c r="G4874" s="10" t="str">
        <f t="shared" si="332"/>
        <v>19000</v>
      </c>
      <c r="H4874" s="227"/>
      <c r="I4874" s="227"/>
      <c r="J4874" s="228"/>
      <c r="K4874" s="227"/>
      <c r="L4874" s="227"/>
      <c r="M4874" s="227"/>
      <c r="N4874" s="581"/>
      <c r="O4874" s="227"/>
      <c r="P4874" s="581"/>
      <c r="Q4874" s="227"/>
      <c r="R4874" s="227"/>
      <c r="S4874" s="227"/>
      <c r="T4874" s="227"/>
      <c r="U4874" s="227"/>
      <c r="V4874" s="227"/>
      <c r="W4874" s="227"/>
      <c r="X4874" s="227"/>
      <c r="Y4874" s="227"/>
      <c r="Z4874" s="227"/>
      <c r="AA4874" s="227"/>
      <c r="AB4874" s="227"/>
      <c r="AC4874" s="227"/>
    </row>
    <row r="4875" spans="2:29">
      <c r="B4875" s="66" t="e">
        <f>LEFT(VLOOKUP(K4875,'TCon08 al 2019-02-26'!$A$1:$H$68,6,0),6)</f>
        <v>#N/A</v>
      </c>
      <c r="C4875" s="66" t="e">
        <f t="shared" si="329"/>
        <v>#N/A</v>
      </c>
      <c r="D4875" s="66" t="e">
        <f>VLOOKUP(K4875,'TCon08 al 2019-02-26'!$A$1:$H$68,8,0)</f>
        <v>#N/A</v>
      </c>
      <c r="E4875" s="221">
        <f t="shared" si="330"/>
        <v>1900</v>
      </c>
      <c r="F4875" s="66">
        <f t="shared" si="331"/>
        <v>0</v>
      </c>
      <c r="G4875" s="10" t="str">
        <f t="shared" si="332"/>
        <v>19000</v>
      </c>
      <c r="H4875" s="227"/>
      <c r="I4875" s="227"/>
      <c r="J4875" s="228"/>
      <c r="K4875" s="227"/>
      <c r="L4875" s="227"/>
      <c r="M4875" s="227"/>
      <c r="N4875" s="581"/>
      <c r="O4875" s="227"/>
      <c r="P4875" s="581"/>
      <c r="Q4875" s="227"/>
      <c r="R4875" s="227"/>
      <c r="S4875" s="227"/>
      <c r="T4875" s="227"/>
      <c r="U4875" s="227"/>
      <c r="V4875" s="227"/>
      <c r="W4875" s="227"/>
      <c r="X4875" s="227"/>
      <c r="Y4875" s="227"/>
      <c r="Z4875" s="227"/>
      <c r="AA4875" s="227"/>
      <c r="AB4875" s="227"/>
      <c r="AC4875" s="227"/>
    </row>
    <row r="4876" spans="2:29">
      <c r="B4876" s="66" t="e">
        <f>LEFT(VLOOKUP(K4876,'TCon08 al 2019-02-26'!$A$1:$H$68,6,0),6)</f>
        <v>#N/A</v>
      </c>
      <c r="C4876" s="66" t="e">
        <f t="shared" si="329"/>
        <v>#N/A</v>
      </c>
      <c r="D4876" s="66" t="e">
        <f>VLOOKUP(K4876,'TCon08 al 2019-02-26'!$A$1:$H$68,8,0)</f>
        <v>#N/A</v>
      </c>
      <c r="E4876" s="221">
        <f t="shared" si="330"/>
        <v>1900</v>
      </c>
      <c r="F4876" s="66">
        <f t="shared" si="331"/>
        <v>0</v>
      </c>
      <c r="G4876" s="10" t="str">
        <f t="shared" si="332"/>
        <v>19000</v>
      </c>
      <c r="H4876" s="227"/>
      <c r="I4876" s="227"/>
      <c r="J4876" s="228"/>
      <c r="K4876" s="227"/>
      <c r="L4876" s="227"/>
      <c r="M4876" s="227"/>
      <c r="N4876" s="581"/>
      <c r="O4876" s="227"/>
      <c r="P4876" s="581"/>
      <c r="Q4876" s="227"/>
      <c r="R4876" s="227"/>
      <c r="S4876" s="227"/>
      <c r="T4876" s="227"/>
      <c r="U4876" s="227"/>
      <c r="V4876" s="227"/>
      <c r="W4876" s="227"/>
      <c r="X4876" s="227"/>
      <c r="Y4876" s="227"/>
      <c r="Z4876" s="227"/>
      <c r="AA4876" s="227"/>
      <c r="AB4876" s="227"/>
      <c r="AC4876" s="227"/>
    </row>
    <row r="4877" spans="2:29">
      <c r="B4877" s="66" t="e">
        <f>LEFT(VLOOKUP(K4877,'TCon08 al 2019-02-26'!$A$1:$H$68,6,0),6)</f>
        <v>#N/A</v>
      </c>
      <c r="C4877" s="66" t="e">
        <f t="shared" si="329"/>
        <v>#N/A</v>
      </c>
      <c r="D4877" s="66" t="e">
        <f>VLOOKUP(K4877,'TCon08 al 2019-02-26'!$A$1:$H$68,8,0)</f>
        <v>#N/A</v>
      </c>
      <c r="E4877" s="221">
        <f t="shared" si="330"/>
        <v>1900</v>
      </c>
      <c r="F4877" s="66">
        <f t="shared" si="331"/>
        <v>0</v>
      </c>
      <c r="G4877" s="10" t="str">
        <f t="shared" si="332"/>
        <v>19000</v>
      </c>
      <c r="H4877" s="227"/>
      <c r="I4877" s="227"/>
      <c r="J4877" s="228"/>
      <c r="K4877" s="227"/>
      <c r="L4877" s="227"/>
      <c r="M4877" s="227"/>
      <c r="N4877" s="581"/>
      <c r="O4877" s="227"/>
      <c r="P4877" s="581"/>
      <c r="Q4877" s="227"/>
      <c r="R4877" s="227"/>
      <c r="S4877" s="227"/>
      <c r="T4877" s="227"/>
      <c r="U4877" s="227"/>
      <c r="V4877" s="227"/>
      <c r="W4877" s="227"/>
      <c r="X4877" s="227"/>
      <c r="Y4877" s="227"/>
      <c r="Z4877" s="227"/>
      <c r="AA4877" s="227"/>
      <c r="AB4877" s="227"/>
      <c r="AC4877" s="227"/>
    </row>
    <row r="4878" spans="2:29">
      <c r="B4878" s="66" t="e">
        <f>LEFT(VLOOKUP(K4878,'TCon08 al 2019-02-26'!$A$1:$H$68,6,0),6)</f>
        <v>#N/A</v>
      </c>
      <c r="C4878" s="66" t="e">
        <f t="shared" si="329"/>
        <v>#N/A</v>
      </c>
      <c r="D4878" s="66" t="e">
        <f>VLOOKUP(K4878,'TCon08 al 2019-02-26'!$A$1:$H$68,8,0)</f>
        <v>#N/A</v>
      </c>
      <c r="E4878" s="221">
        <f t="shared" si="330"/>
        <v>1900</v>
      </c>
      <c r="F4878" s="66">
        <f t="shared" si="331"/>
        <v>0</v>
      </c>
      <c r="G4878" s="10" t="str">
        <f t="shared" si="332"/>
        <v>19000</v>
      </c>
      <c r="H4878" s="227"/>
      <c r="I4878" s="227"/>
      <c r="J4878" s="228"/>
      <c r="K4878" s="227"/>
      <c r="L4878" s="227"/>
      <c r="M4878" s="227"/>
      <c r="N4878" s="581"/>
      <c r="O4878" s="227"/>
      <c r="P4878" s="581"/>
      <c r="Q4878" s="227"/>
      <c r="R4878" s="227"/>
      <c r="S4878" s="227"/>
      <c r="T4878" s="227"/>
      <c r="U4878" s="227"/>
      <c r="V4878" s="227"/>
      <c r="W4878" s="227"/>
      <c r="X4878" s="227"/>
      <c r="Y4878" s="227"/>
      <c r="Z4878" s="227"/>
      <c r="AA4878" s="227"/>
      <c r="AB4878" s="227"/>
      <c r="AC4878" s="227"/>
    </row>
    <row r="4879" spans="2:29">
      <c r="B4879" s="66" t="e">
        <f>LEFT(VLOOKUP(K4879,'TCon08 al 2019-02-26'!$A$1:$H$68,6,0),6)</f>
        <v>#N/A</v>
      </c>
      <c r="C4879" s="66" t="e">
        <f t="shared" si="329"/>
        <v>#N/A</v>
      </c>
      <c r="D4879" s="66" t="e">
        <f>VLOOKUP(K4879,'TCon08 al 2019-02-26'!$A$1:$H$68,8,0)</f>
        <v>#N/A</v>
      </c>
      <c r="E4879" s="221">
        <f t="shared" si="330"/>
        <v>1900</v>
      </c>
      <c r="F4879" s="66">
        <f t="shared" si="331"/>
        <v>0</v>
      </c>
      <c r="G4879" s="10" t="str">
        <f t="shared" si="332"/>
        <v>19000</v>
      </c>
      <c r="H4879" s="227"/>
      <c r="I4879" s="227"/>
      <c r="J4879" s="228"/>
      <c r="K4879" s="227"/>
      <c r="L4879" s="227"/>
      <c r="M4879" s="227"/>
      <c r="N4879" s="581"/>
      <c r="O4879" s="227"/>
      <c r="P4879" s="581"/>
      <c r="Q4879" s="227"/>
      <c r="R4879" s="227"/>
      <c r="S4879" s="227"/>
      <c r="T4879" s="227"/>
      <c r="U4879" s="227"/>
      <c r="V4879" s="227"/>
      <c r="W4879" s="227"/>
      <c r="X4879" s="227"/>
      <c r="Y4879" s="227"/>
      <c r="Z4879" s="227"/>
      <c r="AA4879" s="227"/>
      <c r="AB4879" s="227"/>
      <c r="AC4879" s="227"/>
    </row>
    <row r="4880" spans="2:29">
      <c r="B4880" s="66" t="e">
        <f>LEFT(VLOOKUP(K4880,'TCon08 al 2019-02-26'!$A$1:$H$68,6,0),6)</f>
        <v>#N/A</v>
      </c>
      <c r="C4880" s="66" t="e">
        <f t="shared" si="329"/>
        <v>#N/A</v>
      </c>
      <c r="D4880" s="66" t="e">
        <f>VLOOKUP(K4880,'TCon08 al 2019-02-26'!$A$1:$H$68,8,0)</f>
        <v>#N/A</v>
      </c>
      <c r="E4880" s="221">
        <f t="shared" si="330"/>
        <v>1900</v>
      </c>
      <c r="F4880" s="66">
        <f t="shared" si="331"/>
        <v>0</v>
      </c>
      <c r="G4880" s="10" t="str">
        <f t="shared" si="332"/>
        <v>19000</v>
      </c>
      <c r="H4880" s="227"/>
      <c r="I4880" s="227"/>
      <c r="J4880" s="228"/>
      <c r="K4880" s="227"/>
      <c r="L4880" s="227"/>
      <c r="M4880" s="227"/>
      <c r="N4880" s="581"/>
      <c r="O4880" s="227"/>
      <c r="P4880" s="581"/>
      <c r="Q4880" s="227"/>
      <c r="R4880" s="227"/>
      <c r="S4880" s="227"/>
      <c r="T4880" s="227"/>
      <c r="U4880" s="227"/>
      <c r="V4880" s="227"/>
      <c r="W4880" s="227"/>
      <c r="X4880" s="227"/>
      <c r="Y4880" s="227"/>
      <c r="Z4880" s="227"/>
      <c r="AA4880" s="227"/>
      <c r="AB4880" s="227"/>
      <c r="AC4880" s="227"/>
    </row>
    <row r="4881" spans="2:29">
      <c r="B4881" s="66" t="e">
        <f>LEFT(VLOOKUP(K4881,'TCon08 al 2019-02-26'!$A$1:$H$68,6,0),6)</f>
        <v>#N/A</v>
      </c>
      <c r="C4881" s="66" t="e">
        <f t="shared" ref="C4881:C4944" si="333">CONCATENATE(MID(B4881,1,1),".",MID(B4881,2,1),".",MID(B4881,3,2),".",MID(B4881,5,2))</f>
        <v>#N/A</v>
      </c>
      <c r="D4881" s="66" t="e">
        <f>VLOOKUP(K4881,'TCon08 al 2019-02-26'!$A$1:$H$68,8,0)</f>
        <v>#N/A</v>
      </c>
      <c r="E4881" s="221">
        <f t="shared" ref="E4881:E4944" si="334">YEAR(J4881)</f>
        <v>1900</v>
      </c>
      <c r="F4881" s="66">
        <f t="shared" si="331"/>
        <v>0</v>
      </c>
      <c r="G4881" s="10" t="str">
        <f t="shared" si="332"/>
        <v>19000</v>
      </c>
      <c r="H4881" s="227"/>
      <c r="I4881" s="227"/>
      <c r="J4881" s="228"/>
      <c r="K4881" s="227"/>
      <c r="L4881" s="227"/>
      <c r="M4881" s="227"/>
      <c r="N4881" s="581"/>
      <c r="O4881" s="227"/>
      <c r="P4881" s="581"/>
      <c r="Q4881" s="227"/>
      <c r="R4881" s="227"/>
      <c r="S4881" s="227"/>
      <c r="T4881" s="227"/>
      <c r="U4881" s="227"/>
      <c r="V4881" s="227"/>
      <c r="W4881" s="227"/>
      <c r="X4881" s="227"/>
      <c r="Y4881" s="227"/>
      <c r="Z4881" s="227"/>
      <c r="AA4881" s="227"/>
      <c r="AB4881" s="227"/>
      <c r="AC4881" s="227"/>
    </row>
    <row r="4882" spans="2:29">
      <c r="B4882" s="66" t="e">
        <f>LEFT(VLOOKUP(K4882,'TCon08 al 2019-02-26'!$A$1:$H$68,6,0),6)</f>
        <v>#N/A</v>
      </c>
      <c r="C4882" s="66" t="e">
        <f t="shared" si="333"/>
        <v>#N/A</v>
      </c>
      <c r="D4882" s="66" t="e">
        <f>VLOOKUP(K4882,'TCon08 al 2019-02-26'!$A$1:$H$68,8,0)</f>
        <v>#N/A</v>
      </c>
      <c r="E4882" s="221">
        <f t="shared" si="334"/>
        <v>1900</v>
      </c>
      <c r="F4882" s="66">
        <f t="shared" si="331"/>
        <v>0</v>
      </c>
      <c r="G4882" s="10" t="str">
        <f t="shared" si="332"/>
        <v>19000</v>
      </c>
      <c r="H4882" s="227"/>
      <c r="I4882" s="227"/>
      <c r="J4882" s="228"/>
      <c r="K4882" s="227"/>
      <c r="L4882" s="227"/>
      <c r="M4882" s="227"/>
      <c r="N4882" s="581"/>
      <c r="O4882" s="227"/>
      <c r="P4882" s="581"/>
      <c r="Q4882" s="227"/>
      <c r="R4882" s="227"/>
      <c r="S4882" s="227"/>
      <c r="T4882" s="227"/>
      <c r="U4882" s="227"/>
      <c r="V4882" s="227"/>
      <c r="W4882" s="227"/>
      <c r="X4882" s="227"/>
      <c r="Y4882" s="227"/>
      <c r="Z4882" s="227"/>
      <c r="AA4882" s="227"/>
      <c r="AB4882" s="227"/>
      <c r="AC4882" s="227"/>
    </row>
    <row r="4883" spans="2:29">
      <c r="B4883" s="66" t="e">
        <f>LEFT(VLOOKUP(K4883,'TCon08 al 2019-02-26'!$A$1:$H$68,6,0),6)</f>
        <v>#N/A</v>
      </c>
      <c r="C4883" s="66" t="e">
        <f t="shared" si="333"/>
        <v>#N/A</v>
      </c>
      <c r="D4883" s="66" t="e">
        <f>VLOOKUP(K4883,'TCon08 al 2019-02-26'!$A$1:$H$68,8,0)</f>
        <v>#N/A</v>
      </c>
      <c r="E4883" s="221">
        <f t="shared" si="334"/>
        <v>1900</v>
      </c>
      <c r="F4883" s="66">
        <f t="shared" si="331"/>
        <v>0</v>
      </c>
      <c r="G4883" s="10" t="str">
        <f t="shared" si="332"/>
        <v>19000</v>
      </c>
      <c r="H4883" s="227"/>
      <c r="I4883" s="227"/>
      <c r="J4883" s="228"/>
      <c r="K4883" s="227"/>
      <c r="L4883" s="227"/>
      <c r="M4883" s="227"/>
      <c r="N4883" s="581"/>
      <c r="O4883" s="227"/>
      <c r="P4883" s="581"/>
      <c r="Q4883" s="227"/>
      <c r="R4883" s="227"/>
      <c r="S4883" s="227"/>
      <c r="T4883" s="227"/>
      <c r="U4883" s="227"/>
      <c r="V4883" s="227"/>
      <c r="W4883" s="227"/>
      <c r="X4883" s="227"/>
      <c r="Y4883" s="227"/>
      <c r="Z4883" s="227"/>
      <c r="AA4883" s="227"/>
      <c r="AB4883" s="227"/>
      <c r="AC4883" s="227"/>
    </row>
    <row r="4884" spans="2:29">
      <c r="B4884" s="66" t="e">
        <f>LEFT(VLOOKUP(K4884,'TCon08 al 2019-02-26'!$A$1:$H$68,6,0),6)</f>
        <v>#N/A</v>
      </c>
      <c r="C4884" s="66" t="e">
        <f t="shared" si="333"/>
        <v>#N/A</v>
      </c>
      <c r="D4884" s="66" t="e">
        <f>VLOOKUP(K4884,'TCon08 al 2019-02-26'!$A$1:$H$68,8,0)</f>
        <v>#N/A</v>
      </c>
      <c r="E4884" s="221">
        <f t="shared" si="334"/>
        <v>1900</v>
      </c>
      <c r="F4884" s="66">
        <f t="shared" si="331"/>
        <v>0</v>
      </c>
      <c r="G4884" s="10" t="str">
        <f t="shared" si="332"/>
        <v>19000</v>
      </c>
      <c r="H4884" s="227"/>
      <c r="I4884" s="227"/>
      <c r="J4884" s="228"/>
      <c r="K4884" s="227"/>
      <c r="L4884" s="227"/>
      <c r="M4884" s="227"/>
      <c r="N4884" s="581"/>
      <c r="O4884" s="227"/>
      <c r="P4884" s="581"/>
      <c r="Q4884" s="227"/>
      <c r="R4884" s="227"/>
      <c r="S4884" s="227"/>
      <c r="T4884" s="227"/>
      <c r="U4884" s="227"/>
      <c r="V4884" s="227"/>
      <c r="W4884" s="227"/>
      <c r="X4884" s="227"/>
      <c r="Y4884" s="227"/>
      <c r="Z4884" s="227"/>
      <c r="AA4884" s="227"/>
      <c r="AB4884" s="227"/>
      <c r="AC4884" s="227"/>
    </row>
    <row r="4885" spans="2:29">
      <c r="B4885" s="66" t="e">
        <f>LEFT(VLOOKUP(K4885,'TCon08 al 2019-02-26'!$A$1:$H$68,6,0),6)</f>
        <v>#N/A</v>
      </c>
      <c r="C4885" s="66" t="e">
        <f t="shared" si="333"/>
        <v>#N/A</v>
      </c>
      <c r="D4885" s="66" t="e">
        <f>VLOOKUP(K4885,'TCon08 al 2019-02-26'!$A$1:$H$68,8,0)</f>
        <v>#N/A</v>
      </c>
      <c r="E4885" s="221">
        <f t="shared" si="334"/>
        <v>1900</v>
      </c>
      <c r="F4885" s="66">
        <f t="shared" si="331"/>
        <v>0</v>
      </c>
      <c r="G4885" s="10" t="str">
        <f t="shared" si="332"/>
        <v>19000</v>
      </c>
      <c r="H4885" s="227"/>
      <c r="I4885" s="227"/>
      <c r="J4885" s="228"/>
      <c r="K4885" s="227"/>
      <c r="L4885" s="227"/>
      <c r="M4885" s="227"/>
      <c r="N4885" s="581"/>
      <c r="O4885" s="227"/>
      <c r="P4885" s="581"/>
      <c r="Q4885" s="227"/>
      <c r="R4885" s="227"/>
      <c r="S4885" s="227"/>
      <c r="T4885" s="227"/>
      <c r="U4885" s="227"/>
      <c r="V4885" s="227"/>
      <c r="W4885" s="227"/>
      <c r="X4885" s="227"/>
      <c r="Y4885" s="227"/>
      <c r="Z4885" s="227"/>
      <c r="AA4885" s="227"/>
      <c r="AB4885" s="227"/>
      <c r="AC4885" s="227"/>
    </row>
    <row r="4886" spans="2:29">
      <c r="B4886" s="66" t="e">
        <f>LEFT(VLOOKUP(K4886,'TCon08 al 2019-02-26'!$A$1:$H$68,6,0),6)</f>
        <v>#N/A</v>
      </c>
      <c r="C4886" s="66" t="e">
        <f t="shared" si="333"/>
        <v>#N/A</v>
      </c>
      <c r="D4886" s="66" t="e">
        <f>VLOOKUP(K4886,'TCon08 al 2019-02-26'!$A$1:$H$68,8,0)</f>
        <v>#N/A</v>
      </c>
      <c r="E4886" s="221">
        <f t="shared" si="334"/>
        <v>1900</v>
      </c>
      <c r="F4886" s="66">
        <f t="shared" si="331"/>
        <v>0</v>
      </c>
      <c r="G4886" s="10" t="str">
        <f t="shared" si="332"/>
        <v>19000</v>
      </c>
      <c r="H4886" s="227"/>
      <c r="I4886" s="227"/>
      <c r="J4886" s="228"/>
      <c r="K4886" s="227"/>
      <c r="L4886" s="227"/>
      <c r="M4886" s="227"/>
      <c r="N4886" s="581"/>
      <c r="O4886" s="227"/>
      <c r="P4886" s="581"/>
      <c r="Q4886" s="227"/>
      <c r="R4886" s="227"/>
      <c r="S4886" s="227"/>
      <c r="T4886" s="227"/>
      <c r="U4886" s="227"/>
      <c r="V4886" s="227"/>
      <c r="W4886" s="227"/>
      <c r="X4886" s="227"/>
      <c r="Y4886" s="227"/>
      <c r="Z4886" s="227"/>
      <c r="AA4886" s="227"/>
      <c r="AB4886" s="227"/>
      <c r="AC4886" s="227"/>
    </row>
    <row r="4887" spans="2:29">
      <c r="B4887" s="66" t="e">
        <f>LEFT(VLOOKUP(K4887,'TCon08 al 2019-02-26'!$A$1:$H$68,6,0),6)</f>
        <v>#N/A</v>
      </c>
      <c r="C4887" s="66" t="e">
        <f t="shared" si="333"/>
        <v>#N/A</v>
      </c>
      <c r="D4887" s="66" t="e">
        <f>VLOOKUP(K4887,'TCon08 al 2019-02-26'!$A$1:$H$68,8,0)</f>
        <v>#N/A</v>
      </c>
      <c r="E4887" s="221">
        <f t="shared" si="334"/>
        <v>1900</v>
      </c>
      <c r="F4887" s="66">
        <f t="shared" si="331"/>
        <v>0</v>
      </c>
      <c r="G4887" s="10" t="str">
        <f t="shared" si="332"/>
        <v>19000</v>
      </c>
      <c r="H4887" s="227"/>
      <c r="I4887" s="227"/>
      <c r="J4887" s="228"/>
      <c r="K4887" s="227"/>
      <c r="L4887" s="227"/>
      <c r="M4887" s="227"/>
      <c r="N4887" s="581"/>
      <c r="O4887" s="227"/>
      <c r="P4887" s="581"/>
      <c r="Q4887" s="227"/>
      <c r="R4887" s="227"/>
      <c r="S4887" s="227"/>
      <c r="T4887" s="227"/>
      <c r="U4887" s="227"/>
      <c r="V4887" s="227"/>
      <c r="W4887" s="227"/>
      <c r="X4887" s="227"/>
      <c r="Y4887" s="227"/>
      <c r="Z4887" s="227"/>
      <c r="AA4887" s="227"/>
      <c r="AB4887" s="227"/>
      <c r="AC4887" s="227"/>
    </row>
    <row r="4888" spans="2:29">
      <c r="B4888" s="66" t="e">
        <f>LEFT(VLOOKUP(K4888,'TCon08 al 2019-02-26'!$A$1:$H$68,6,0),6)</f>
        <v>#N/A</v>
      </c>
      <c r="C4888" s="66" t="e">
        <f t="shared" si="333"/>
        <v>#N/A</v>
      </c>
      <c r="D4888" s="66" t="e">
        <f>VLOOKUP(K4888,'TCon08 al 2019-02-26'!$A$1:$H$68,8,0)</f>
        <v>#N/A</v>
      </c>
      <c r="E4888" s="221">
        <f t="shared" si="334"/>
        <v>1900</v>
      </c>
      <c r="F4888" s="66">
        <f t="shared" si="331"/>
        <v>0</v>
      </c>
      <c r="G4888" s="10" t="str">
        <f t="shared" si="332"/>
        <v>19000</v>
      </c>
      <c r="H4888" s="227"/>
      <c r="I4888" s="227"/>
      <c r="J4888" s="228"/>
      <c r="K4888" s="227"/>
      <c r="L4888" s="227"/>
      <c r="M4888" s="227"/>
      <c r="N4888" s="581"/>
      <c r="O4888" s="227"/>
      <c r="P4888" s="581"/>
      <c r="Q4888" s="227"/>
      <c r="R4888" s="227"/>
      <c r="S4888" s="227"/>
      <c r="T4888" s="227"/>
      <c r="U4888" s="227"/>
      <c r="V4888" s="227"/>
      <c r="W4888" s="227"/>
      <c r="X4888" s="227"/>
      <c r="Y4888" s="227"/>
      <c r="Z4888" s="227"/>
      <c r="AA4888" s="227"/>
      <c r="AB4888" s="227"/>
      <c r="AC4888" s="227"/>
    </row>
    <row r="4889" spans="2:29">
      <c r="B4889" s="66" t="e">
        <f>LEFT(VLOOKUP(K4889,'TCon08 al 2019-02-26'!$A$1:$H$68,6,0),6)</f>
        <v>#N/A</v>
      </c>
      <c r="C4889" s="66" t="e">
        <f t="shared" si="333"/>
        <v>#N/A</v>
      </c>
      <c r="D4889" s="66" t="e">
        <f>VLOOKUP(K4889,'TCon08 al 2019-02-26'!$A$1:$H$68,8,0)</f>
        <v>#N/A</v>
      </c>
      <c r="E4889" s="221">
        <f t="shared" si="334"/>
        <v>1900</v>
      </c>
      <c r="F4889" s="66">
        <f t="shared" si="331"/>
        <v>0</v>
      </c>
      <c r="G4889" s="10" t="str">
        <f t="shared" si="332"/>
        <v>19000</v>
      </c>
      <c r="H4889" s="227"/>
      <c r="I4889" s="227"/>
      <c r="J4889" s="228"/>
      <c r="K4889" s="227"/>
      <c r="L4889" s="227"/>
      <c r="M4889" s="227"/>
      <c r="N4889" s="581"/>
      <c r="O4889" s="227"/>
      <c r="P4889" s="581"/>
      <c r="Q4889" s="227"/>
      <c r="R4889" s="227"/>
      <c r="S4889" s="227"/>
      <c r="T4889" s="227"/>
      <c r="U4889" s="227"/>
      <c r="V4889" s="227"/>
      <c r="W4889" s="227"/>
      <c r="X4889" s="227"/>
      <c r="Y4889" s="227"/>
      <c r="Z4889" s="227"/>
      <c r="AA4889" s="227"/>
      <c r="AB4889" s="227"/>
      <c r="AC4889" s="227"/>
    </row>
    <row r="4890" spans="2:29">
      <c r="B4890" s="66" t="e">
        <f>LEFT(VLOOKUP(K4890,'TCon08 al 2019-02-26'!$A$1:$H$68,6,0),6)</f>
        <v>#N/A</v>
      </c>
      <c r="C4890" s="66" t="e">
        <f t="shared" si="333"/>
        <v>#N/A</v>
      </c>
      <c r="D4890" s="66" t="e">
        <f>VLOOKUP(K4890,'TCon08 al 2019-02-26'!$A$1:$H$68,8,0)</f>
        <v>#N/A</v>
      </c>
      <c r="E4890" s="221">
        <f t="shared" si="334"/>
        <v>1900</v>
      </c>
      <c r="F4890" s="66">
        <f t="shared" si="331"/>
        <v>0</v>
      </c>
      <c r="G4890" s="10" t="str">
        <f t="shared" si="332"/>
        <v>19000</v>
      </c>
      <c r="H4890" s="227"/>
      <c r="I4890" s="227"/>
      <c r="J4890" s="228"/>
      <c r="K4890" s="227"/>
      <c r="L4890" s="227"/>
      <c r="M4890" s="227"/>
      <c r="N4890" s="581"/>
      <c r="O4890" s="227"/>
      <c r="P4890" s="581"/>
      <c r="Q4890" s="227"/>
      <c r="R4890" s="227"/>
      <c r="S4890" s="227"/>
      <c r="T4890" s="227"/>
      <c r="U4890" s="227"/>
      <c r="V4890" s="227"/>
      <c r="W4890" s="227"/>
      <c r="X4890" s="227"/>
      <c r="Y4890" s="227"/>
      <c r="Z4890" s="227"/>
      <c r="AA4890" s="227"/>
      <c r="AB4890" s="227"/>
      <c r="AC4890" s="227"/>
    </row>
    <row r="4891" spans="2:29">
      <c r="B4891" s="66" t="e">
        <f>LEFT(VLOOKUP(K4891,'TCon08 al 2019-02-26'!$A$1:$H$68,6,0),6)</f>
        <v>#N/A</v>
      </c>
      <c r="C4891" s="66" t="e">
        <f t="shared" si="333"/>
        <v>#N/A</v>
      </c>
      <c r="D4891" s="66" t="e">
        <f>VLOOKUP(K4891,'TCon08 al 2019-02-26'!$A$1:$H$68,8,0)</f>
        <v>#N/A</v>
      </c>
      <c r="E4891" s="221">
        <f t="shared" si="334"/>
        <v>1900</v>
      </c>
      <c r="F4891" s="66">
        <f t="shared" si="331"/>
        <v>0</v>
      </c>
      <c r="G4891" s="10" t="str">
        <f t="shared" si="332"/>
        <v>19000</v>
      </c>
      <c r="H4891" s="227"/>
      <c r="I4891" s="227"/>
      <c r="J4891" s="228"/>
      <c r="K4891" s="227"/>
      <c r="L4891" s="227"/>
      <c r="M4891" s="227"/>
      <c r="N4891" s="581"/>
      <c r="O4891" s="227"/>
      <c r="P4891" s="581"/>
      <c r="Q4891" s="227"/>
      <c r="R4891" s="227"/>
      <c r="S4891" s="227"/>
      <c r="T4891" s="227"/>
      <c r="U4891" s="227"/>
      <c r="V4891" s="227"/>
      <c r="W4891" s="227"/>
      <c r="X4891" s="227"/>
      <c r="Y4891" s="227"/>
      <c r="Z4891" s="227"/>
      <c r="AA4891" s="227"/>
      <c r="AB4891" s="227"/>
      <c r="AC4891" s="227"/>
    </row>
    <row r="4892" spans="2:29">
      <c r="B4892" s="66" t="e">
        <f>LEFT(VLOOKUP(K4892,'TCon08 al 2019-02-26'!$A$1:$H$68,6,0),6)</f>
        <v>#N/A</v>
      </c>
      <c r="C4892" s="66" t="e">
        <f t="shared" si="333"/>
        <v>#N/A</v>
      </c>
      <c r="D4892" s="66" t="e">
        <f>VLOOKUP(K4892,'TCon08 al 2019-02-26'!$A$1:$H$68,8,0)</f>
        <v>#N/A</v>
      </c>
      <c r="E4892" s="221">
        <f t="shared" si="334"/>
        <v>1900</v>
      </c>
      <c r="F4892" s="66">
        <f t="shared" si="331"/>
        <v>0</v>
      </c>
      <c r="G4892" s="10" t="str">
        <f t="shared" si="332"/>
        <v>19000</v>
      </c>
      <c r="H4892" s="227"/>
      <c r="I4892" s="227"/>
      <c r="J4892" s="228"/>
      <c r="K4892" s="227"/>
      <c r="L4892" s="227"/>
      <c r="M4892" s="227"/>
      <c r="N4892" s="581"/>
      <c r="O4892" s="227"/>
      <c r="P4892" s="581"/>
      <c r="Q4892" s="227"/>
      <c r="R4892" s="227"/>
      <c r="S4892" s="227"/>
      <c r="T4892" s="227"/>
      <c r="U4892" s="227"/>
      <c r="V4892" s="227"/>
      <c r="W4892" s="227"/>
      <c r="X4892" s="227"/>
      <c r="Y4892" s="227"/>
      <c r="Z4892" s="227"/>
      <c r="AA4892" s="227"/>
      <c r="AB4892" s="227"/>
      <c r="AC4892" s="227"/>
    </row>
    <row r="4893" spans="2:29">
      <c r="B4893" s="66" t="e">
        <f>LEFT(VLOOKUP(K4893,'TCon08 al 2019-02-26'!$A$1:$H$68,6,0),6)</f>
        <v>#N/A</v>
      </c>
      <c r="C4893" s="66" t="e">
        <f t="shared" si="333"/>
        <v>#N/A</v>
      </c>
      <c r="D4893" s="66" t="e">
        <f>VLOOKUP(K4893,'TCon08 al 2019-02-26'!$A$1:$H$68,8,0)</f>
        <v>#N/A</v>
      </c>
      <c r="E4893" s="221">
        <f t="shared" si="334"/>
        <v>1900</v>
      </c>
      <c r="F4893" s="66">
        <f t="shared" si="331"/>
        <v>0</v>
      </c>
      <c r="G4893" s="10" t="str">
        <f t="shared" si="332"/>
        <v>19000</v>
      </c>
      <c r="H4893" s="227"/>
      <c r="I4893" s="227"/>
      <c r="J4893" s="228"/>
      <c r="K4893" s="227"/>
      <c r="L4893" s="227"/>
      <c r="M4893" s="227"/>
      <c r="N4893" s="581"/>
      <c r="O4893" s="227"/>
      <c r="P4893" s="581"/>
      <c r="Q4893" s="227"/>
      <c r="R4893" s="227"/>
      <c r="S4893" s="227"/>
      <c r="T4893" s="227"/>
      <c r="U4893" s="227"/>
      <c r="V4893" s="227"/>
      <c r="W4893" s="227"/>
      <c r="X4893" s="227"/>
      <c r="Y4893" s="227"/>
      <c r="Z4893" s="227"/>
      <c r="AA4893" s="227"/>
      <c r="AB4893" s="227"/>
      <c r="AC4893" s="227"/>
    </row>
    <row r="4894" spans="2:29">
      <c r="B4894" s="66" t="e">
        <f>LEFT(VLOOKUP(K4894,'TCon08 al 2019-02-26'!$A$1:$H$68,6,0),6)</f>
        <v>#N/A</v>
      </c>
      <c r="C4894" s="66" t="e">
        <f t="shared" si="333"/>
        <v>#N/A</v>
      </c>
      <c r="D4894" s="66" t="e">
        <f>VLOOKUP(K4894,'TCon08 al 2019-02-26'!$A$1:$H$68,8,0)</f>
        <v>#N/A</v>
      </c>
      <c r="E4894" s="221">
        <f t="shared" si="334"/>
        <v>1900</v>
      </c>
      <c r="F4894" s="66">
        <f t="shared" si="331"/>
        <v>0</v>
      </c>
      <c r="G4894" s="10" t="str">
        <f t="shared" si="332"/>
        <v>19000</v>
      </c>
      <c r="H4894" s="227"/>
      <c r="I4894" s="227"/>
      <c r="J4894" s="228"/>
      <c r="K4894" s="227"/>
      <c r="L4894" s="227"/>
      <c r="M4894" s="227"/>
      <c r="N4894" s="581"/>
      <c r="O4894" s="227"/>
      <c r="P4894" s="581"/>
      <c r="Q4894" s="227"/>
      <c r="R4894" s="227"/>
      <c r="S4894" s="227"/>
      <c r="T4894" s="227"/>
      <c r="U4894" s="227"/>
      <c r="V4894" s="227"/>
      <c r="W4894" s="227"/>
      <c r="X4894" s="227"/>
      <c r="Y4894" s="227"/>
      <c r="Z4894" s="227"/>
      <c r="AA4894" s="227"/>
      <c r="AB4894" s="227"/>
      <c r="AC4894" s="227"/>
    </row>
    <row r="4895" spans="2:29">
      <c r="B4895" s="66" t="e">
        <f>LEFT(VLOOKUP(K4895,'TCon08 al 2019-02-26'!$A$1:$H$68,6,0),6)</f>
        <v>#N/A</v>
      </c>
      <c r="C4895" s="66" t="e">
        <f t="shared" si="333"/>
        <v>#N/A</v>
      </c>
      <c r="D4895" s="66" t="e">
        <f>VLOOKUP(K4895,'TCon08 al 2019-02-26'!$A$1:$H$68,8,0)</f>
        <v>#N/A</v>
      </c>
      <c r="E4895" s="221">
        <f t="shared" si="334"/>
        <v>1900</v>
      </c>
      <c r="F4895" s="66">
        <f t="shared" si="331"/>
        <v>0</v>
      </c>
      <c r="G4895" s="10" t="str">
        <f t="shared" si="332"/>
        <v>19000</v>
      </c>
      <c r="H4895" s="227"/>
      <c r="I4895" s="227"/>
      <c r="J4895" s="228"/>
      <c r="K4895" s="227"/>
      <c r="L4895" s="227"/>
      <c r="M4895" s="227"/>
      <c r="N4895" s="581"/>
      <c r="O4895" s="227"/>
      <c r="P4895" s="581"/>
      <c r="Q4895" s="227"/>
      <c r="R4895" s="227"/>
      <c r="S4895" s="227"/>
      <c r="T4895" s="227"/>
      <c r="U4895" s="227"/>
      <c r="V4895" s="227"/>
      <c r="W4895" s="227"/>
      <c r="X4895" s="227"/>
      <c r="Y4895" s="227"/>
      <c r="Z4895" s="227"/>
      <c r="AA4895" s="227"/>
      <c r="AB4895" s="227"/>
      <c r="AC4895" s="227"/>
    </row>
    <row r="4896" spans="2:29">
      <c r="B4896" s="66" t="e">
        <f>LEFT(VLOOKUP(K4896,'TCon08 al 2019-02-26'!$A$1:$H$68,6,0),6)</f>
        <v>#N/A</v>
      </c>
      <c r="C4896" s="66" t="e">
        <f t="shared" si="333"/>
        <v>#N/A</v>
      </c>
      <c r="D4896" s="66" t="e">
        <f>VLOOKUP(K4896,'TCon08 al 2019-02-26'!$A$1:$H$68,8,0)</f>
        <v>#N/A</v>
      </c>
      <c r="E4896" s="221">
        <f t="shared" si="334"/>
        <v>1900</v>
      </c>
      <c r="F4896" s="66">
        <f t="shared" si="331"/>
        <v>0</v>
      </c>
      <c r="G4896" s="10" t="str">
        <f t="shared" si="332"/>
        <v>19000</v>
      </c>
      <c r="H4896" s="227"/>
      <c r="I4896" s="227"/>
      <c r="J4896" s="228"/>
      <c r="K4896" s="227"/>
      <c r="L4896" s="227"/>
      <c r="M4896" s="227"/>
      <c r="N4896" s="581"/>
      <c r="O4896" s="227"/>
      <c r="P4896" s="581"/>
      <c r="Q4896" s="227"/>
      <c r="R4896" s="227"/>
      <c r="S4896" s="227"/>
      <c r="T4896" s="227"/>
      <c r="U4896" s="227"/>
      <c r="V4896" s="227"/>
      <c r="W4896" s="227"/>
      <c r="X4896" s="227"/>
      <c r="Y4896" s="227"/>
      <c r="Z4896" s="227"/>
      <c r="AA4896" s="227"/>
      <c r="AB4896" s="227"/>
      <c r="AC4896" s="227"/>
    </row>
    <row r="4897" spans="2:29">
      <c r="B4897" s="66" t="e">
        <f>LEFT(VLOOKUP(K4897,'TCon08 al 2019-02-26'!$A$1:$H$68,6,0),6)</f>
        <v>#N/A</v>
      </c>
      <c r="C4897" s="66" t="e">
        <f t="shared" si="333"/>
        <v>#N/A</v>
      </c>
      <c r="D4897" s="66" t="e">
        <f>VLOOKUP(K4897,'TCon08 al 2019-02-26'!$A$1:$H$68,8,0)</f>
        <v>#N/A</v>
      </c>
      <c r="E4897" s="221">
        <f t="shared" si="334"/>
        <v>1900</v>
      </c>
      <c r="F4897" s="66">
        <f t="shared" si="331"/>
        <v>0</v>
      </c>
      <c r="G4897" s="10" t="str">
        <f t="shared" si="332"/>
        <v>19000</v>
      </c>
      <c r="H4897" s="227"/>
      <c r="I4897" s="227"/>
      <c r="J4897" s="228"/>
      <c r="K4897" s="227"/>
      <c r="L4897" s="227"/>
      <c r="M4897" s="227"/>
      <c r="N4897" s="581"/>
      <c r="O4897" s="227"/>
      <c r="P4897" s="581"/>
      <c r="Q4897" s="227"/>
      <c r="R4897" s="227"/>
      <c r="S4897" s="227"/>
      <c r="T4897" s="227"/>
      <c r="U4897" s="227"/>
      <c r="V4897" s="227"/>
      <c r="W4897" s="227"/>
      <c r="X4897" s="227"/>
      <c r="Y4897" s="227"/>
      <c r="Z4897" s="227"/>
      <c r="AA4897" s="227"/>
      <c r="AB4897" s="227"/>
      <c r="AC4897" s="227"/>
    </row>
    <row r="4898" spans="2:29">
      <c r="B4898" s="66" t="e">
        <f>LEFT(VLOOKUP(K4898,'TCon08 al 2019-02-26'!$A$1:$H$68,6,0),6)</f>
        <v>#N/A</v>
      </c>
      <c r="C4898" s="66" t="e">
        <f t="shared" si="333"/>
        <v>#N/A</v>
      </c>
      <c r="D4898" s="66" t="e">
        <f>VLOOKUP(K4898,'TCon08 al 2019-02-26'!$A$1:$H$68,8,0)</f>
        <v>#N/A</v>
      </c>
      <c r="E4898" s="221">
        <f t="shared" si="334"/>
        <v>1900</v>
      </c>
      <c r="F4898" s="66">
        <f t="shared" si="331"/>
        <v>0</v>
      </c>
      <c r="G4898" s="10" t="str">
        <f t="shared" si="332"/>
        <v>19000</v>
      </c>
      <c r="H4898" s="227"/>
      <c r="I4898" s="227"/>
      <c r="J4898" s="228"/>
      <c r="K4898" s="227"/>
      <c r="L4898" s="227"/>
      <c r="M4898" s="227"/>
      <c r="N4898" s="581"/>
      <c r="O4898" s="227"/>
      <c r="P4898" s="581"/>
      <c r="Q4898" s="227"/>
      <c r="R4898" s="227"/>
      <c r="S4898" s="227"/>
      <c r="T4898" s="227"/>
      <c r="U4898" s="227"/>
      <c r="V4898" s="227"/>
      <c r="W4898" s="227"/>
      <c r="X4898" s="227"/>
      <c r="Y4898" s="227"/>
      <c r="Z4898" s="227"/>
      <c r="AA4898" s="227"/>
      <c r="AB4898" s="227"/>
      <c r="AC4898" s="227"/>
    </row>
    <row r="4899" spans="2:29">
      <c r="B4899" s="66" t="e">
        <f>LEFT(VLOOKUP(K4899,'TCon08 al 2019-02-26'!$A$1:$H$68,6,0),6)</f>
        <v>#N/A</v>
      </c>
      <c r="C4899" s="66" t="e">
        <f t="shared" si="333"/>
        <v>#N/A</v>
      </c>
      <c r="D4899" s="66" t="e">
        <f>VLOOKUP(K4899,'TCon08 al 2019-02-26'!$A$1:$H$68,8,0)</f>
        <v>#N/A</v>
      </c>
      <c r="E4899" s="221">
        <f t="shared" si="334"/>
        <v>1900</v>
      </c>
      <c r="F4899" s="66">
        <f t="shared" si="331"/>
        <v>0</v>
      </c>
      <c r="G4899" s="10" t="str">
        <f t="shared" si="332"/>
        <v>19000</v>
      </c>
      <c r="H4899" s="227"/>
      <c r="I4899" s="227"/>
      <c r="J4899" s="228"/>
      <c r="K4899" s="227"/>
      <c r="L4899" s="227"/>
      <c r="M4899" s="227"/>
      <c r="N4899" s="581"/>
      <c r="O4899" s="227"/>
      <c r="P4899" s="581"/>
      <c r="Q4899" s="227"/>
      <c r="R4899" s="227"/>
      <c r="S4899" s="227"/>
      <c r="T4899" s="227"/>
      <c r="U4899" s="227"/>
      <c r="V4899" s="227"/>
      <c r="W4899" s="227"/>
      <c r="X4899" s="227"/>
      <c r="Y4899" s="227"/>
      <c r="Z4899" s="227"/>
      <c r="AA4899" s="227"/>
      <c r="AB4899" s="227"/>
      <c r="AC4899" s="227"/>
    </row>
    <row r="4900" spans="2:29">
      <c r="B4900" s="66" t="e">
        <f>LEFT(VLOOKUP(K4900,'TCon08 al 2019-02-26'!$A$1:$H$68,6,0),6)</f>
        <v>#N/A</v>
      </c>
      <c r="C4900" s="66" t="e">
        <f t="shared" si="333"/>
        <v>#N/A</v>
      </c>
      <c r="D4900" s="66" t="e">
        <f>VLOOKUP(K4900,'TCon08 al 2019-02-26'!$A$1:$H$68,8,0)</f>
        <v>#N/A</v>
      </c>
      <c r="E4900" s="221">
        <f t="shared" si="334"/>
        <v>1900</v>
      </c>
      <c r="F4900" s="66">
        <f t="shared" si="331"/>
        <v>0</v>
      </c>
      <c r="G4900" s="10" t="str">
        <f t="shared" si="332"/>
        <v>19000</v>
      </c>
      <c r="H4900" s="227"/>
      <c r="I4900" s="227"/>
      <c r="J4900" s="228"/>
      <c r="K4900" s="227"/>
      <c r="L4900" s="227"/>
      <c r="M4900" s="227"/>
      <c r="N4900" s="581"/>
      <c r="O4900" s="227"/>
      <c r="P4900" s="581"/>
      <c r="Q4900" s="227"/>
      <c r="R4900" s="227"/>
      <c r="S4900" s="227"/>
      <c r="T4900" s="227"/>
      <c r="U4900" s="227"/>
      <c r="V4900" s="227"/>
      <c r="W4900" s="227"/>
      <c r="X4900" s="227"/>
      <c r="Y4900" s="227"/>
      <c r="Z4900" s="227"/>
      <c r="AA4900" s="227"/>
      <c r="AB4900" s="227"/>
      <c r="AC4900" s="227"/>
    </row>
    <row r="4901" spans="2:29">
      <c r="B4901" s="66" t="e">
        <f>LEFT(VLOOKUP(K4901,'TCon08 al 2019-02-26'!$A$1:$H$68,6,0),6)</f>
        <v>#N/A</v>
      </c>
      <c r="C4901" s="66" t="e">
        <f t="shared" si="333"/>
        <v>#N/A</v>
      </c>
      <c r="D4901" s="66" t="e">
        <f>VLOOKUP(K4901,'TCon08 al 2019-02-26'!$A$1:$H$68,8,0)</f>
        <v>#N/A</v>
      </c>
      <c r="E4901" s="221">
        <f t="shared" si="334"/>
        <v>1900</v>
      </c>
      <c r="F4901" s="66">
        <f t="shared" si="331"/>
        <v>0</v>
      </c>
      <c r="G4901" s="10" t="str">
        <f t="shared" si="332"/>
        <v>19000</v>
      </c>
      <c r="H4901" s="227"/>
      <c r="I4901" s="227"/>
      <c r="J4901" s="228"/>
      <c r="K4901" s="227"/>
      <c r="L4901" s="227"/>
      <c r="M4901" s="227"/>
      <c r="N4901" s="581"/>
      <c r="O4901" s="227"/>
      <c r="P4901" s="581"/>
      <c r="Q4901" s="227"/>
      <c r="R4901" s="227"/>
      <c r="S4901" s="227"/>
      <c r="T4901" s="227"/>
      <c r="U4901" s="227"/>
      <c r="V4901" s="227"/>
      <c r="W4901" s="227"/>
      <c r="X4901" s="227"/>
      <c r="Y4901" s="227"/>
      <c r="Z4901" s="227"/>
      <c r="AA4901" s="227"/>
      <c r="AB4901" s="227"/>
      <c r="AC4901" s="227"/>
    </row>
    <row r="4902" spans="2:29">
      <c r="B4902" s="66" t="e">
        <f>LEFT(VLOOKUP(K4902,'TCon08 al 2019-02-26'!$A$1:$H$68,6,0),6)</f>
        <v>#N/A</v>
      </c>
      <c r="C4902" s="66" t="e">
        <f t="shared" si="333"/>
        <v>#N/A</v>
      </c>
      <c r="D4902" s="66" t="e">
        <f>VLOOKUP(K4902,'TCon08 al 2019-02-26'!$A$1:$H$68,8,0)</f>
        <v>#N/A</v>
      </c>
      <c r="E4902" s="221">
        <f t="shared" si="334"/>
        <v>1900</v>
      </c>
      <c r="F4902" s="66">
        <f t="shared" si="331"/>
        <v>0</v>
      </c>
      <c r="G4902" s="10" t="str">
        <f t="shared" si="332"/>
        <v>19000</v>
      </c>
      <c r="H4902" s="227"/>
      <c r="I4902" s="227"/>
      <c r="J4902" s="228"/>
      <c r="K4902" s="227"/>
      <c r="L4902" s="227"/>
      <c r="M4902" s="227"/>
      <c r="N4902" s="581"/>
      <c r="O4902" s="227"/>
      <c r="P4902" s="581"/>
      <c r="Q4902" s="227"/>
      <c r="R4902" s="227"/>
      <c r="S4902" s="227"/>
      <c r="T4902" s="227"/>
      <c r="U4902" s="227"/>
      <c r="V4902" s="227"/>
      <c r="W4902" s="227"/>
      <c r="X4902" s="227"/>
      <c r="Y4902" s="227"/>
      <c r="Z4902" s="227"/>
      <c r="AA4902" s="227"/>
      <c r="AB4902" s="227"/>
      <c r="AC4902" s="227"/>
    </row>
    <row r="4903" spans="2:29">
      <c r="B4903" s="66" t="e">
        <f>LEFT(VLOOKUP(K4903,'TCon08 al 2019-02-26'!$A$1:$H$68,6,0),6)</f>
        <v>#N/A</v>
      </c>
      <c r="C4903" s="66" t="e">
        <f t="shared" si="333"/>
        <v>#N/A</v>
      </c>
      <c r="D4903" s="66" t="e">
        <f>VLOOKUP(K4903,'TCon08 al 2019-02-26'!$A$1:$H$68,8,0)</f>
        <v>#N/A</v>
      </c>
      <c r="E4903" s="221">
        <f t="shared" si="334"/>
        <v>1900</v>
      </c>
      <c r="F4903" s="66">
        <f t="shared" si="331"/>
        <v>0</v>
      </c>
      <c r="G4903" s="10" t="str">
        <f t="shared" si="332"/>
        <v>19000</v>
      </c>
      <c r="H4903" s="227"/>
      <c r="I4903" s="227"/>
      <c r="J4903" s="228"/>
      <c r="K4903" s="227"/>
      <c r="L4903" s="227"/>
      <c r="M4903" s="227"/>
      <c r="N4903" s="581"/>
      <c r="O4903" s="227"/>
      <c r="P4903" s="581"/>
      <c r="Q4903" s="227"/>
      <c r="R4903" s="227"/>
      <c r="S4903" s="227"/>
      <c r="T4903" s="227"/>
      <c r="U4903" s="227"/>
      <c r="V4903" s="227"/>
      <c r="W4903" s="227"/>
      <c r="X4903" s="227"/>
      <c r="Y4903" s="227"/>
      <c r="Z4903" s="227"/>
      <c r="AA4903" s="227"/>
      <c r="AB4903" s="227"/>
      <c r="AC4903" s="227"/>
    </row>
    <row r="4904" spans="2:29">
      <c r="B4904" s="66" t="e">
        <f>LEFT(VLOOKUP(K4904,'TCon08 al 2019-02-26'!$A$1:$H$68,6,0),6)</f>
        <v>#N/A</v>
      </c>
      <c r="C4904" s="66" t="e">
        <f t="shared" si="333"/>
        <v>#N/A</v>
      </c>
      <c r="D4904" s="66" t="e">
        <f>VLOOKUP(K4904,'TCon08 al 2019-02-26'!$A$1:$H$68,8,0)</f>
        <v>#N/A</v>
      </c>
      <c r="E4904" s="221">
        <f t="shared" si="334"/>
        <v>1900</v>
      </c>
      <c r="F4904" s="66">
        <f t="shared" si="331"/>
        <v>0</v>
      </c>
      <c r="G4904" s="10" t="str">
        <f t="shared" si="332"/>
        <v>19000</v>
      </c>
      <c r="H4904" s="227"/>
      <c r="I4904" s="227"/>
      <c r="J4904" s="228"/>
      <c r="K4904" s="227"/>
      <c r="L4904" s="227"/>
      <c r="M4904" s="227"/>
      <c r="N4904" s="581"/>
      <c r="O4904" s="227"/>
      <c r="P4904" s="581"/>
      <c r="Q4904" s="227"/>
      <c r="R4904" s="227"/>
      <c r="S4904" s="227"/>
      <c r="T4904" s="227"/>
      <c r="U4904" s="227"/>
      <c r="V4904" s="227"/>
      <c r="W4904" s="227"/>
      <c r="X4904" s="227"/>
      <c r="Y4904" s="227"/>
      <c r="Z4904" s="227"/>
      <c r="AA4904" s="227"/>
      <c r="AB4904" s="227"/>
      <c r="AC4904" s="227"/>
    </row>
    <row r="4905" spans="2:29">
      <c r="B4905" s="66" t="e">
        <f>LEFT(VLOOKUP(K4905,'TCon08 al 2019-02-26'!$A$1:$H$68,6,0),6)</f>
        <v>#N/A</v>
      </c>
      <c r="C4905" s="66" t="e">
        <f t="shared" si="333"/>
        <v>#N/A</v>
      </c>
      <c r="D4905" s="66" t="e">
        <f>VLOOKUP(K4905,'TCon08 al 2019-02-26'!$A$1:$H$68,8,0)</f>
        <v>#N/A</v>
      </c>
      <c r="E4905" s="221">
        <f t="shared" si="334"/>
        <v>1900</v>
      </c>
      <c r="F4905" s="66">
        <f t="shared" si="331"/>
        <v>0</v>
      </c>
      <c r="G4905" s="10" t="str">
        <f t="shared" si="332"/>
        <v>19000</v>
      </c>
      <c r="H4905" s="227"/>
      <c r="I4905" s="227"/>
      <c r="J4905" s="228"/>
      <c r="K4905" s="227"/>
      <c r="L4905" s="227"/>
      <c r="M4905" s="227"/>
      <c r="N4905" s="581"/>
      <c r="O4905" s="227"/>
      <c r="P4905" s="581"/>
      <c r="Q4905" s="227"/>
      <c r="R4905" s="227"/>
      <c r="S4905" s="227"/>
      <c r="T4905" s="227"/>
      <c r="U4905" s="227"/>
      <c r="V4905" s="227"/>
      <c r="W4905" s="227"/>
      <c r="X4905" s="227"/>
      <c r="Y4905" s="227"/>
      <c r="Z4905" s="227"/>
      <c r="AA4905" s="227"/>
      <c r="AB4905" s="227"/>
      <c r="AC4905" s="227"/>
    </row>
    <row r="4906" spans="2:29">
      <c r="B4906" s="66" t="e">
        <f>LEFT(VLOOKUP(K4906,'TCon08 al 2019-02-26'!$A$1:$H$68,6,0),6)</f>
        <v>#N/A</v>
      </c>
      <c r="C4906" s="66" t="e">
        <f t="shared" si="333"/>
        <v>#N/A</v>
      </c>
      <c r="D4906" s="66" t="e">
        <f>VLOOKUP(K4906,'TCon08 al 2019-02-26'!$A$1:$H$68,8,0)</f>
        <v>#N/A</v>
      </c>
      <c r="E4906" s="221">
        <f t="shared" si="334"/>
        <v>1900</v>
      </c>
      <c r="F4906" s="66">
        <f t="shared" si="331"/>
        <v>0</v>
      </c>
      <c r="G4906" s="10" t="str">
        <f t="shared" si="332"/>
        <v>19000</v>
      </c>
      <c r="H4906" s="227"/>
      <c r="I4906" s="227"/>
      <c r="J4906" s="228"/>
      <c r="K4906" s="227"/>
      <c r="L4906" s="227"/>
      <c r="M4906" s="227"/>
      <c r="N4906" s="581"/>
      <c r="O4906" s="227"/>
      <c r="P4906" s="581"/>
      <c r="Q4906" s="227"/>
      <c r="R4906" s="227"/>
      <c r="S4906" s="227"/>
      <c r="T4906" s="227"/>
      <c r="U4906" s="227"/>
      <c r="V4906" s="227"/>
      <c r="W4906" s="227"/>
      <c r="X4906" s="227"/>
      <c r="Y4906" s="227"/>
      <c r="Z4906" s="227"/>
      <c r="AA4906" s="227"/>
      <c r="AB4906" s="227"/>
      <c r="AC4906" s="227"/>
    </row>
    <row r="4907" spans="2:29">
      <c r="B4907" s="66" t="e">
        <f>LEFT(VLOOKUP(K4907,'TCon08 al 2019-02-26'!$A$1:$H$68,6,0),6)</f>
        <v>#N/A</v>
      </c>
      <c r="C4907" s="66" t="e">
        <f t="shared" si="333"/>
        <v>#N/A</v>
      </c>
      <c r="D4907" s="66" t="e">
        <f>VLOOKUP(K4907,'TCon08 al 2019-02-26'!$A$1:$H$68,8,0)</f>
        <v>#N/A</v>
      </c>
      <c r="E4907" s="221">
        <f t="shared" si="334"/>
        <v>1900</v>
      </c>
      <c r="F4907" s="66">
        <f t="shared" si="331"/>
        <v>0</v>
      </c>
      <c r="G4907" s="10" t="str">
        <f t="shared" si="332"/>
        <v>19000</v>
      </c>
      <c r="H4907" s="227"/>
      <c r="I4907" s="227"/>
      <c r="J4907" s="228"/>
      <c r="K4907" s="227"/>
      <c r="L4907" s="227"/>
      <c r="M4907" s="227"/>
      <c r="N4907" s="581"/>
      <c r="O4907" s="227"/>
      <c r="P4907" s="581"/>
      <c r="Q4907" s="227"/>
      <c r="R4907" s="227"/>
      <c r="S4907" s="227"/>
      <c r="T4907" s="227"/>
      <c r="U4907" s="227"/>
      <c r="V4907" s="227"/>
      <c r="W4907" s="227"/>
      <c r="X4907" s="227"/>
      <c r="Y4907" s="227"/>
      <c r="Z4907" s="227"/>
      <c r="AA4907" s="227"/>
      <c r="AB4907" s="227"/>
      <c r="AC4907" s="227"/>
    </row>
    <row r="4908" spans="2:29">
      <c r="B4908" s="66" t="e">
        <f>LEFT(VLOOKUP(K4908,'TCon08 al 2019-02-26'!$A$1:$H$68,6,0),6)</f>
        <v>#N/A</v>
      </c>
      <c r="C4908" s="66" t="e">
        <f t="shared" si="333"/>
        <v>#N/A</v>
      </c>
      <c r="D4908" s="66" t="e">
        <f>VLOOKUP(K4908,'TCon08 al 2019-02-26'!$A$1:$H$68,8,0)</f>
        <v>#N/A</v>
      </c>
      <c r="E4908" s="221">
        <f t="shared" si="334"/>
        <v>1900</v>
      </c>
      <c r="F4908" s="66">
        <f t="shared" si="331"/>
        <v>0</v>
      </c>
      <c r="G4908" s="10" t="str">
        <f t="shared" si="332"/>
        <v>19000</v>
      </c>
      <c r="H4908" s="227"/>
      <c r="I4908" s="227"/>
      <c r="J4908" s="228"/>
      <c r="K4908" s="227"/>
      <c r="L4908" s="227"/>
      <c r="M4908" s="227"/>
      <c r="N4908" s="581"/>
      <c r="O4908" s="227"/>
      <c r="P4908" s="581"/>
      <c r="Q4908" s="227"/>
      <c r="R4908" s="227"/>
      <c r="S4908" s="227"/>
      <c r="T4908" s="227"/>
      <c r="U4908" s="227"/>
      <c r="V4908" s="227"/>
      <c r="W4908" s="227"/>
      <c r="X4908" s="227"/>
      <c r="Y4908" s="227"/>
      <c r="Z4908" s="227"/>
      <c r="AA4908" s="227"/>
      <c r="AB4908" s="227"/>
      <c r="AC4908" s="227"/>
    </row>
    <row r="4909" spans="2:29">
      <c r="B4909" s="66" t="e">
        <f>LEFT(VLOOKUP(K4909,'TCon08 al 2019-02-26'!$A$1:$H$68,6,0),6)</f>
        <v>#N/A</v>
      </c>
      <c r="C4909" s="66" t="e">
        <f t="shared" si="333"/>
        <v>#N/A</v>
      </c>
      <c r="D4909" s="66" t="e">
        <f>VLOOKUP(K4909,'TCon08 al 2019-02-26'!$A$1:$H$68,8,0)</f>
        <v>#N/A</v>
      </c>
      <c r="E4909" s="221">
        <f t="shared" si="334"/>
        <v>1900</v>
      </c>
      <c r="F4909" s="66">
        <f t="shared" si="331"/>
        <v>0</v>
      </c>
      <c r="G4909" s="10" t="str">
        <f t="shared" si="332"/>
        <v>19000</v>
      </c>
      <c r="H4909" s="227"/>
      <c r="I4909" s="227"/>
      <c r="J4909" s="228"/>
      <c r="K4909" s="227"/>
      <c r="L4909" s="227"/>
      <c r="M4909" s="227"/>
      <c r="N4909" s="581"/>
      <c r="O4909" s="227"/>
      <c r="P4909" s="581"/>
      <c r="Q4909" s="227"/>
      <c r="R4909" s="227"/>
      <c r="S4909" s="227"/>
      <c r="T4909" s="227"/>
      <c r="U4909" s="227"/>
      <c r="V4909" s="227"/>
      <c r="W4909" s="227"/>
      <c r="X4909" s="227"/>
      <c r="Y4909" s="227"/>
      <c r="Z4909" s="227"/>
      <c r="AA4909" s="227"/>
      <c r="AB4909" s="227"/>
      <c r="AC4909" s="227"/>
    </row>
    <row r="4910" spans="2:29">
      <c r="B4910" s="66" t="e">
        <f>LEFT(VLOOKUP(K4910,'TCon08 al 2019-02-26'!$A$1:$H$68,6,0),6)</f>
        <v>#N/A</v>
      </c>
      <c r="C4910" s="66" t="e">
        <f t="shared" si="333"/>
        <v>#N/A</v>
      </c>
      <c r="D4910" s="66" t="e">
        <f>VLOOKUP(K4910,'TCon08 al 2019-02-26'!$A$1:$H$68,8,0)</f>
        <v>#N/A</v>
      </c>
      <c r="E4910" s="221">
        <f t="shared" si="334"/>
        <v>1900</v>
      </c>
      <c r="F4910" s="66">
        <f t="shared" si="331"/>
        <v>0</v>
      </c>
      <c r="G4910" s="10" t="str">
        <f t="shared" si="332"/>
        <v>19000</v>
      </c>
      <c r="H4910" s="227"/>
      <c r="I4910" s="227"/>
      <c r="J4910" s="228"/>
      <c r="K4910" s="227"/>
      <c r="L4910" s="227"/>
      <c r="M4910" s="227"/>
      <c r="N4910" s="581"/>
      <c r="O4910" s="227"/>
      <c r="P4910" s="581"/>
      <c r="Q4910" s="227"/>
      <c r="R4910" s="227"/>
      <c r="S4910" s="227"/>
      <c r="T4910" s="227"/>
      <c r="U4910" s="227"/>
      <c r="V4910" s="227"/>
      <c r="W4910" s="227"/>
      <c r="X4910" s="227"/>
      <c r="Y4910" s="227"/>
      <c r="Z4910" s="227"/>
      <c r="AA4910" s="227"/>
      <c r="AB4910" s="227"/>
      <c r="AC4910" s="227"/>
    </row>
    <row r="4911" spans="2:29">
      <c r="B4911" s="66" t="e">
        <f>LEFT(VLOOKUP(K4911,'TCon08 al 2019-02-26'!$A$1:$H$68,6,0),6)</f>
        <v>#N/A</v>
      </c>
      <c r="C4911" s="66" t="e">
        <f t="shared" si="333"/>
        <v>#N/A</v>
      </c>
      <c r="D4911" s="66" t="e">
        <f>VLOOKUP(K4911,'TCon08 al 2019-02-26'!$A$1:$H$68,8,0)</f>
        <v>#N/A</v>
      </c>
      <c r="E4911" s="221">
        <f t="shared" si="334"/>
        <v>1900</v>
      </c>
      <c r="F4911" s="66">
        <f t="shared" si="331"/>
        <v>0</v>
      </c>
      <c r="G4911" s="10" t="str">
        <f t="shared" si="332"/>
        <v>19000</v>
      </c>
      <c r="H4911" s="227"/>
      <c r="I4911" s="227"/>
      <c r="J4911" s="228"/>
      <c r="K4911" s="227"/>
      <c r="L4911" s="227"/>
      <c r="M4911" s="227"/>
      <c r="N4911" s="581"/>
      <c r="O4911" s="227"/>
      <c r="P4911" s="581"/>
      <c r="Q4911" s="227"/>
      <c r="R4911" s="227"/>
      <c r="S4911" s="227"/>
      <c r="T4911" s="227"/>
      <c r="U4911" s="227"/>
      <c r="V4911" s="227"/>
      <c r="W4911" s="227"/>
      <c r="X4911" s="227"/>
      <c r="Y4911" s="227"/>
      <c r="Z4911" s="227"/>
      <c r="AA4911" s="227"/>
      <c r="AB4911" s="227"/>
      <c r="AC4911" s="227"/>
    </row>
    <row r="4912" spans="2:29">
      <c r="B4912" s="66" t="e">
        <f>LEFT(VLOOKUP(K4912,'TCon08 al 2019-02-26'!$A$1:$H$68,6,0),6)</f>
        <v>#N/A</v>
      </c>
      <c r="C4912" s="66" t="e">
        <f t="shared" si="333"/>
        <v>#N/A</v>
      </c>
      <c r="D4912" s="66" t="e">
        <f>VLOOKUP(K4912,'TCon08 al 2019-02-26'!$A$1:$H$68,8,0)</f>
        <v>#N/A</v>
      </c>
      <c r="E4912" s="221">
        <f t="shared" si="334"/>
        <v>1900</v>
      </c>
      <c r="F4912" s="66">
        <f t="shared" si="331"/>
        <v>0</v>
      </c>
      <c r="G4912" s="10" t="str">
        <f t="shared" si="332"/>
        <v>19000</v>
      </c>
      <c r="H4912" s="227"/>
      <c r="I4912" s="227"/>
      <c r="J4912" s="228"/>
      <c r="K4912" s="227"/>
      <c r="L4912" s="227"/>
      <c r="M4912" s="227"/>
      <c r="N4912" s="581"/>
      <c r="O4912" s="227"/>
      <c r="P4912" s="581"/>
      <c r="Q4912" s="227"/>
      <c r="R4912" s="227"/>
      <c r="S4912" s="227"/>
      <c r="T4912" s="227"/>
      <c r="U4912" s="227"/>
      <c r="V4912" s="227"/>
      <c r="W4912" s="227"/>
      <c r="X4912" s="227"/>
      <c r="Y4912" s="227"/>
      <c r="Z4912" s="227"/>
      <c r="AA4912" s="227"/>
      <c r="AB4912" s="227"/>
      <c r="AC4912" s="227"/>
    </row>
    <row r="4913" spans="2:29">
      <c r="B4913" s="66" t="e">
        <f>LEFT(VLOOKUP(K4913,'TCon08 al 2019-02-26'!$A$1:$H$68,6,0),6)</f>
        <v>#N/A</v>
      </c>
      <c r="C4913" s="66" t="e">
        <f t="shared" si="333"/>
        <v>#N/A</v>
      </c>
      <c r="D4913" s="66" t="e">
        <f>VLOOKUP(K4913,'TCon08 al 2019-02-26'!$A$1:$H$68,8,0)</f>
        <v>#N/A</v>
      </c>
      <c r="E4913" s="221">
        <f t="shared" si="334"/>
        <v>1900</v>
      </c>
      <c r="F4913" s="66">
        <f t="shared" si="331"/>
        <v>0</v>
      </c>
      <c r="G4913" s="10" t="str">
        <f t="shared" si="332"/>
        <v>19000</v>
      </c>
      <c r="H4913" s="227"/>
      <c r="I4913" s="227"/>
      <c r="J4913" s="228"/>
      <c r="K4913" s="227"/>
      <c r="L4913" s="227"/>
      <c r="M4913" s="227"/>
      <c r="N4913" s="581"/>
      <c r="O4913" s="227"/>
      <c r="P4913" s="581"/>
      <c r="Q4913" s="227"/>
      <c r="R4913" s="227"/>
      <c r="S4913" s="227"/>
      <c r="T4913" s="227"/>
      <c r="U4913" s="227"/>
      <c r="V4913" s="227"/>
      <c r="W4913" s="227"/>
      <c r="X4913" s="227"/>
      <c r="Y4913" s="227"/>
      <c r="Z4913" s="227"/>
      <c r="AA4913" s="227"/>
      <c r="AB4913" s="227"/>
      <c r="AC4913" s="227"/>
    </row>
    <row r="4914" spans="2:29">
      <c r="B4914" s="66" t="e">
        <f>LEFT(VLOOKUP(K4914,'TCon08 al 2019-02-26'!$A$1:$H$68,6,0),6)</f>
        <v>#N/A</v>
      </c>
      <c r="C4914" s="66" t="e">
        <f t="shared" si="333"/>
        <v>#N/A</v>
      </c>
      <c r="D4914" s="66" t="e">
        <f>VLOOKUP(K4914,'TCon08 al 2019-02-26'!$A$1:$H$68,8,0)</f>
        <v>#N/A</v>
      </c>
      <c r="E4914" s="221">
        <f t="shared" si="334"/>
        <v>1900</v>
      </c>
      <c r="F4914" s="66">
        <f t="shared" si="331"/>
        <v>0</v>
      </c>
      <c r="G4914" s="10" t="str">
        <f t="shared" si="332"/>
        <v>19000</v>
      </c>
      <c r="H4914" s="227"/>
      <c r="I4914" s="227"/>
      <c r="J4914" s="228"/>
      <c r="K4914" s="227"/>
      <c r="L4914" s="227"/>
      <c r="M4914" s="227"/>
      <c r="N4914" s="581"/>
      <c r="O4914" s="227"/>
      <c r="P4914" s="581"/>
      <c r="Q4914" s="227"/>
      <c r="R4914" s="227"/>
      <c r="S4914" s="227"/>
      <c r="T4914" s="227"/>
      <c r="U4914" s="227"/>
      <c r="V4914" s="227"/>
      <c r="W4914" s="227"/>
      <c r="X4914" s="227"/>
      <c r="Y4914" s="227"/>
      <c r="Z4914" s="227"/>
      <c r="AA4914" s="227"/>
      <c r="AB4914" s="227"/>
      <c r="AC4914" s="227"/>
    </row>
    <row r="4915" spans="2:29">
      <c r="B4915" s="66" t="e">
        <f>LEFT(VLOOKUP(K4915,'TCon08 al 2019-02-26'!$A$1:$H$68,6,0),6)</f>
        <v>#N/A</v>
      </c>
      <c r="C4915" s="66" t="e">
        <f t="shared" si="333"/>
        <v>#N/A</v>
      </c>
      <c r="D4915" s="66" t="e">
        <f>VLOOKUP(K4915,'TCon08 al 2019-02-26'!$A$1:$H$68,8,0)</f>
        <v>#N/A</v>
      </c>
      <c r="E4915" s="221">
        <f t="shared" si="334"/>
        <v>1900</v>
      </c>
      <c r="F4915" s="66">
        <f t="shared" si="331"/>
        <v>0</v>
      </c>
      <c r="G4915" s="10" t="str">
        <f t="shared" si="332"/>
        <v>19000</v>
      </c>
      <c r="H4915" s="227"/>
      <c r="I4915" s="227"/>
      <c r="J4915" s="228"/>
      <c r="K4915" s="227"/>
      <c r="L4915" s="227"/>
      <c r="M4915" s="227"/>
      <c r="N4915" s="581"/>
      <c r="O4915" s="227"/>
      <c r="P4915" s="581"/>
      <c r="Q4915" s="227"/>
      <c r="R4915" s="227"/>
      <c r="S4915" s="227"/>
      <c r="T4915" s="227"/>
      <c r="U4915" s="227"/>
      <c r="V4915" s="227"/>
      <c r="W4915" s="227"/>
      <c r="X4915" s="227"/>
      <c r="Y4915" s="227"/>
      <c r="Z4915" s="227"/>
      <c r="AA4915" s="227"/>
      <c r="AB4915" s="227"/>
      <c r="AC4915" s="227"/>
    </row>
    <row r="4916" spans="2:29">
      <c r="B4916" s="66" t="e">
        <f>LEFT(VLOOKUP(K4916,'TCon08 al 2019-02-26'!$A$1:$H$68,6,0),6)</f>
        <v>#N/A</v>
      </c>
      <c r="C4916" s="66" t="e">
        <f t="shared" si="333"/>
        <v>#N/A</v>
      </c>
      <c r="D4916" s="66" t="e">
        <f>VLOOKUP(K4916,'TCon08 al 2019-02-26'!$A$1:$H$68,8,0)</f>
        <v>#N/A</v>
      </c>
      <c r="E4916" s="221">
        <f t="shared" si="334"/>
        <v>1900</v>
      </c>
      <c r="F4916" s="66">
        <f t="shared" si="331"/>
        <v>0</v>
      </c>
      <c r="G4916" s="10" t="str">
        <f t="shared" si="332"/>
        <v>19000</v>
      </c>
      <c r="H4916" s="227"/>
      <c r="I4916" s="227"/>
      <c r="J4916" s="228"/>
      <c r="K4916" s="227"/>
      <c r="L4916" s="227"/>
      <c r="M4916" s="227"/>
      <c r="N4916" s="581"/>
      <c r="O4916" s="227"/>
      <c r="P4916" s="581"/>
      <c r="Q4916" s="227"/>
      <c r="R4916" s="227"/>
      <c r="S4916" s="227"/>
      <c r="T4916" s="227"/>
      <c r="U4916" s="227"/>
      <c r="V4916" s="227"/>
      <c r="W4916" s="227"/>
      <c r="X4916" s="227"/>
      <c r="Y4916" s="227"/>
      <c r="Z4916" s="227"/>
      <c r="AA4916" s="227"/>
      <c r="AB4916" s="227"/>
      <c r="AC4916" s="227"/>
    </row>
    <row r="4917" spans="2:29">
      <c r="B4917" s="66" t="e">
        <f>LEFT(VLOOKUP(K4917,'TCon08 al 2019-02-26'!$A$1:$H$68,6,0),6)</f>
        <v>#N/A</v>
      </c>
      <c r="C4917" s="66" t="e">
        <f t="shared" si="333"/>
        <v>#N/A</v>
      </c>
      <c r="D4917" s="66" t="e">
        <f>VLOOKUP(K4917,'TCon08 al 2019-02-26'!$A$1:$H$68,8,0)</f>
        <v>#N/A</v>
      </c>
      <c r="E4917" s="221">
        <f t="shared" si="334"/>
        <v>1900</v>
      </c>
      <c r="F4917" s="66">
        <f t="shared" si="331"/>
        <v>0</v>
      </c>
      <c r="G4917" s="10" t="str">
        <f t="shared" si="332"/>
        <v>19000</v>
      </c>
      <c r="H4917" s="227"/>
      <c r="I4917" s="227"/>
      <c r="J4917" s="228"/>
      <c r="K4917" s="227"/>
      <c r="L4917" s="227"/>
      <c r="M4917" s="227"/>
      <c r="N4917" s="581"/>
      <c r="O4917" s="227"/>
      <c r="P4917" s="581"/>
      <c r="Q4917" s="227"/>
      <c r="R4917" s="227"/>
      <c r="S4917" s="227"/>
      <c r="T4917" s="227"/>
      <c r="U4917" s="227"/>
      <c r="V4917" s="227"/>
      <c r="W4917" s="227"/>
      <c r="X4917" s="227"/>
      <c r="Y4917" s="227"/>
      <c r="Z4917" s="227"/>
      <c r="AA4917" s="227"/>
      <c r="AB4917" s="227"/>
      <c r="AC4917" s="227"/>
    </row>
    <row r="4918" spans="2:29">
      <c r="B4918" s="66" t="e">
        <f>LEFT(VLOOKUP(K4918,'TCon08 al 2019-02-26'!$A$1:$H$68,6,0),6)</f>
        <v>#N/A</v>
      </c>
      <c r="C4918" s="66" t="e">
        <f t="shared" si="333"/>
        <v>#N/A</v>
      </c>
      <c r="D4918" s="66" t="e">
        <f>VLOOKUP(K4918,'TCon08 al 2019-02-26'!$A$1:$H$68,8,0)</f>
        <v>#N/A</v>
      </c>
      <c r="E4918" s="221">
        <f t="shared" si="334"/>
        <v>1900</v>
      </c>
      <c r="F4918" s="66">
        <f t="shared" si="331"/>
        <v>0</v>
      </c>
      <c r="G4918" s="10" t="str">
        <f t="shared" si="332"/>
        <v>19000</v>
      </c>
      <c r="H4918" s="227"/>
      <c r="I4918" s="227"/>
      <c r="J4918" s="228"/>
      <c r="K4918" s="227"/>
      <c r="L4918" s="227"/>
      <c r="M4918" s="227"/>
      <c r="N4918" s="581"/>
      <c r="O4918" s="227"/>
      <c r="P4918" s="581"/>
      <c r="Q4918" s="227"/>
      <c r="R4918" s="227"/>
      <c r="S4918" s="227"/>
      <c r="T4918" s="227"/>
      <c r="U4918" s="227"/>
      <c r="V4918" s="227"/>
      <c r="W4918" s="227"/>
      <c r="X4918" s="227"/>
      <c r="Y4918" s="227"/>
      <c r="Z4918" s="227"/>
      <c r="AA4918" s="227"/>
      <c r="AB4918" s="227"/>
      <c r="AC4918" s="227"/>
    </row>
    <row r="4919" spans="2:29">
      <c r="B4919" s="66" t="e">
        <f>LEFT(VLOOKUP(K4919,'TCon08 al 2019-02-26'!$A$1:$H$68,6,0),6)</f>
        <v>#N/A</v>
      </c>
      <c r="C4919" s="66" t="e">
        <f t="shared" si="333"/>
        <v>#N/A</v>
      </c>
      <c r="D4919" s="66" t="e">
        <f>VLOOKUP(K4919,'TCon08 al 2019-02-26'!$A$1:$H$68,8,0)</f>
        <v>#N/A</v>
      </c>
      <c r="E4919" s="221">
        <f t="shared" si="334"/>
        <v>1900</v>
      </c>
      <c r="F4919" s="66">
        <f t="shared" si="331"/>
        <v>0</v>
      </c>
      <c r="G4919" s="10" t="str">
        <f t="shared" si="332"/>
        <v>19000</v>
      </c>
      <c r="H4919" s="227"/>
      <c r="I4919" s="227"/>
      <c r="J4919" s="228"/>
      <c r="K4919" s="227"/>
      <c r="L4919" s="227"/>
      <c r="M4919" s="227"/>
      <c r="N4919" s="581"/>
      <c r="O4919" s="227"/>
      <c r="P4919" s="581"/>
      <c r="Q4919" s="227"/>
      <c r="R4919" s="227"/>
      <c r="S4919" s="227"/>
      <c r="T4919" s="227"/>
      <c r="U4919" s="227"/>
      <c r="V4919" s="227"/>
      <c r="W4919" s="227"/>
      <c r="X4919" s="227"/>
      <c r="Y4919" s="227"/>
      <c r="Z4919" s="227"/>
      <c r="AA4919" s="227"/>
      <c r="AB4919" s="227"/>
      <c r="AC4919" s="227"/>
    </row>
    <row r="4920" spans="2:29">
      <c r="B4920" s="66" t="e">
        <f>LEFT(VLOOKUP(K4920,'TCon08 al 2019-02-26'!$A$1:$H$68,6,0),6)</f>
        <v>#N/A</v>
      </c>
      <c r="C4920" s="66" t="e">
        <f t="shared" si="333"/>
        <v>#N/A</v>
      </c>
      <c r="D4920" s="66" t="e">
        <f>VLOOKUP(K4920,'TCon08 al 2019-02-26'!$A$1:$H$68,8,0)</f>
        <v>#N/A</v>
      </c>
      <c r="E4920" s="221">
        <f t="shared" si="334"/>
        <v>1900</v>
      </c>
      <c r="F4920" s="66">
        <f t="shared" si="331"/>
        <v>0</v>
      </c>
      <c r="G4920" s="10" t="str">
        <f t="shared" si="332"/>
        <v>19000</v>
      </c>
      <c r="H4920" s="227"/>
      <c r="I4920" s="227"/>
      <c r="J4920" s="228"/>
      <c r="K4920" s="227"/>
      <c r="L4920" s="227"/>
      <c r="M4920" s="227"/>
      <c r="N4920" s="581"/>
      <c r="O4920" s="227"/>
      <c r="P4920" s="581"/>
      <c r="Q4920" s="227"/>
      <c r="R4920" s="227"/>
      <c r="S4920" s="227"/>
      <c r="T4920" s="227"/>
      <c r="U4920" s="227"/>
      <c r="V4920" s="227"/>
      <c r="W4920" s="227"/>
      <c r="X4920" s="227"/>
      <c r="Y4920" s="227"/>
      <c r="Z4920" s="227"/>
      <c r="AA4920" s="227"/>
      <c r="AB4920" s="227"/>
      <c r="AC4920" s="227"/>
    </row>
    <row r="4921" spans="2:29">
      <c r="B4921" s="66" t="e">
        <f>LEFT(VLOOKUP(K4921,'TCon08 al 2019-02-26'!$A$1:$H$68,6,0),6)</f>
        <v>#N/A</v>
      </c>
      <c r="C4921" s="66" t="e">
        <f t="shared" si="333"/>
        <v>#N/A</v>
      </c>
      <c r="D4921" s="66" t="e">
        <f>VLOOKUP(K4921,'TCon08 al 2019-02-26'!$A$1:$H$68,8,0)</f>
        <v>#N/A</v>
      </c>
      <c r="E4921" s="221">
        <f t="shared" si="334"/>
        <v>1900</v>
      </c>
      <c r="F4921" s="66">
        <f t="shared" si="331"/>
        <v>0</v>
      </c>
      <c r="G4921" s="10" t="str">
        <f t="shared" si="332"/>
        <v>19000</v>
      </c>
      <c r="H4921" s="227"/>
      <c r="I4921" s="227"/>
      <c r="J4921" s="228"/>
      <c r="K4921" s="227"/>
      <c r="L4921" s="227"/>
      <c r="M4921" s="227"/>
      <c r="N4921" s="581"/>
      <c r="O4921" s="227"/>
      <c r="P4921" s="581"/>
      <c r="Q4921" s="227"/>
      <c r="R4921" s="227"/>
      <c r="S4921" s="227"/>
      <c r="T4921" s="227"/>
      <c r="U4921" s="227"/>
      <c r="V4921" s="227"/>
      <c r="W4921" s="227"/>
      <c r="X4921" s="227"/>
      <c r="Y4921" s="227"/>
      <c r="Z4921" s="227"/>
      <c r="AA4921" s="227"/>
      <c r="AB4921" s="227"/>
      <c r="AC4921" s="227"/>
    </row>
    <row r="4922" spans="2:29">
      <c r="B4922" s="66" t="e">
        <f>LEFT(VLOOKUP(K4922,'TCon08 al 2019-02-26'!$A$1:$H$68,6,0),6)</f>
        <v>#N/A</v>
      </c>
      <c r="C4922" s="66" t="e">
        <f t="shared" si="333"/>
        <v>#N/A</v>
      </c>
      <c r="D4922" s="66" t="e">
        <f>VLOOKUP(K4922,'TCon08 al 2019-02-26'!$A$1:$H$68,8,0)</f>
        <v>#N/A</v>
      </c>
      <c r="E4922" s="221">
        <f t="shared" si="334"/>
        <v>1900</v>
      </c>
      <c r="F4922" s="66">
        <f t="shared" si="331"/>
        <v>0</v>
      </c>
      <c r="G4922" s="10" t="str">
        <f t="shared" si="332"/>
        <v>19000</v>
      </c>
      <c r="H4922" s="227"/>
      <c r="I4922" s="227"/>
      <c r="J4922" s="228"/>
      <c r="K4922" s="227"/>
      <c r="L4922" s="227"/>
      <c r="M4922" s="227"/>
      <c r="N4922" s="581"/>
      <c r="O4922" s="227"/>
      <c r="P4922" s="581"/>
      <c r="Q4922" s="227"/>
      <c r="R4922" s="227"/>
      <c r="S4922" s="227"/>
      <c r="T4922" s="227"/>
      <c r="U4922" s="227"/>
      <c r="V4922" s="227"/>
      <c r="W4922" s="227"/>
      <c r="X4922" s="227"/>
      <c r="Y4922" s="227"/>
      <c r="Z4922" s="227"/>
      <c r="AA4922" s="227"/>
      <c r="AB4922" s="227"/>
      <c r="AC4922" s="227"/>
    </row>
    <row r="4923" spans="2:29">
      <c r="B4923" s="66" t="e">
        <f>LEFT(VLOOKUP(K4923,'TCon08 al 2019-02-26'!$A$1:$H$68,6,0),6)</f>
        <v>#N/A</v>
      </c>
      <c r="C4923" s="66" t="e">
        <f t="shared" si="333"/>
        <v>#N/A</v>
      </c>
      <c r="D4923" s="66" t="e">
        <f>VLOOKUP(K4923,'TCon08 al 2019-02-26'!$A$1:$H$68,8,0)</f>
        <v>#N/A</v>
      </c>
      <c r="E4923" s="221">
        <f t="shared" si="334"/>
        <v>1900</v>
      </c>
      <c r="F4923" s="66">
        <f t="shared" si="331"/>
        <v>0</v>
      </c>
      <c r="G4923" s="10" t="str">
        <f t="shared" si="332"/>
        <v>19000</v>
      </c>
      <c r="H4923" s="227"/>
      <c r="I4923" s="227"/>
      <c r="J4923" s="228"/>
      <c r="K4923" s="227"/>
      <c r="L4923" s="227"/>
      <c r="M4923" s="227"/>
      <c r="N4923" s="581"/>
      <c r="O4923" s="227"/>
      <c r="P4923" s="581"/>
      <c r="Q4923" s="227"/>
      <c r="R4923" s="227"/>
      <c r="S4923" s="227"/>
      <c r="T4923" s="227"/>
      <c r="U4923" s="227"/>
      <c r="V4923" s="227"/>
      <c r="W4923" s="227"/>
      <c r="X4923" s="227"/>
      <c r="Y4923" s="227"/>
      <c r="Z4923" s="227"/>
      <c r="AA4923" s="227"/>
      <c r="AB4923" s="227"/>
      <c r="AC4923" s="227"/>
    </row>
    <row r="4924" spans="2:29">
      <c r="B4924" s="66" t="e">
        <f>LEFT(VLOOKUP(K4924,'TCon08 al 2019-02-26'!$A$1:$H$68,6,0),6)</f>
        <v>#N/A</v>
      </c>
      <c r="C4924" s="66" t="e">
        <f t="shared" si="333"/>
        <v>#N/A</v>
      </c>
      <c r="D4924" s="66" t="e">
        <f>VLOOKUP(K4924,'TCon08 al 2019-02-26'!$A$1:$H$68,8,0)</f>
        <v>#N/A</v>
      </c>
      <c r="E4924" s="221">
        <f t="shared" si="334"/>
        <v>1900</v>
      </c>
      <c r="F4924" s="66">
        <f t="shared" si="331"/>
        <v>0</v>
      </c>
      <c r="G4924" s="10" t="str">
        <f t="shared" si="332"/>
        <v>19000</v>
      </c>
      <c r="H4924" s="227"/>
      <c r="I4924" s="227"/>
      <c r="J4924" s="228"/>
      <c r="K4924" s="227"/>
      <c r="L4924" s="227"/>
      <c r="M4924" s="227"/>
      <c r="N4924" s="581"/>
      <c r="O4924" s="227"/>
      <c r="P4924" s="581"/>
      <c r="Q4924" s="227"/>
      <c r="R4924" s="227"/>
      <c r="S4924" s="227"/>
      <c r="T4924" s="227"/>
      <c r="U4924" s="227"/>
      <c r="V4924" s="227"/>
      <c r="W4924" s="227"/>
      <c r="X4924" s="227"/>
      <c r="Y4924" s="227"/>
      <c r="Z4924" s="227"/>
      <c r="AA4924" s="227"/>
      <c r="AB4924" s="227"/>
      <c r="AC4924" s="227"/>
    </row>
    <row r="4925" spans="2:29">
      <c r="B4925" s="66" t="e">
        <f>LEFT(VLOOKUP(K4925,'TCon08 al 2019-02-26'!$A$1:$H$68,6,0),6)</f>
        <v>#N/A</v>
      </c>
      <c r="C4925" s="66" t="e">
        <f t="shared" si="333"/>
        <v>#N/A</v>
      </c>
      <c r="D4925" s="66" t="e">
        <f>VLOOKUP(K4925,'TCon08 al 2019-02-26'!$A$1:$H$68,8,0)</f>
        <v>#N/A</v>
      </c>
      <c r="E4925" s="221">
        <f t="shared" si="334"/>
        <v>1900</v>
      </c>
      <c r="F4925" s="66">
        <f t="shared" si="331"/>
        <v>0</v>
      </c>
      <c r="G4925" s="10" t="str">
        <f t="shared" si="332"/>
        <v>19000</v>
      </c>
      <c r="H4925" s="227"/>
      <c r="I4925" s="227"/>
      <c r="J4925" s="228"/>
      <c r="K4925" s="227"/>
      <c r="L4925" s="227"/>
      <c r="M4925" s="227"/>
      <c r="N4925" s="581"/>
      <c r="O4925" s="227"/>
      <c r="P4925" s="581"/>
      <c r="Q4925" s="227"/>
      <c r="R4925" s="227"/>
      <c r="S4925" s="227"/>
      <c r="T4925" s="227"/>
      <c r="U4925" s="227"/>
      <c r="V4925" s="227"/>
      <c r="W4925" s="227"/>
      <c r="X4925" s="227"/>
      <c r="Y4925" s="227"/>
      <c r="Z4925" s="227"/>
      <c r="AA4925" s="227"/>
      <c r="AB4925" s="227"/>
      <c r="AC4925" s="227"/>
    </row>
    <row r="4926" spans="2:29">
      <c r="B4926" s="66" t="e">
        <f>LEFT(VLOOKUP(K4926,'TCon08 al 2019-02-26'!$A$1:$H$68,6,0),6)</f>
        <v>#N/A</v>
      </c>
      <c r="C4926" s="66" t="e">
        <f t="shared" si="333"/>
        <v>#N/A</v>
      </c>
      <c r="D4926" s="66" t="e">
        <f>VLOOKUP(K4926,'TCon08 al 2019-02-26'!$A$1:$H$68,8,0)</f>
        <v>#N/A</v>
      </c>
      <c r="E4926" s="221">
        <f t="shared" si="334"/>
        <v>1900</v>
      </c>
      <c r="F4926" s="66">
        <f t="shared" si="331"/>
        <v>0</v>
      </c>
      <c r="G4926" s="10" t="str">
        <f t="shared" si="332"/>
        <v>19000</v>
      </c>
      <c r="H4926" s="227"/>
      <c r="I4926" s="227"/>
      <c r="J4926" s="228"/>
      <c r="K4926" s="227"/>
      <c r="L4926" s="227"/>
      <c r="M4926" s="227"/>
      <c r="N4926" s="581"/>
      <c r="O4926" s="227"/>
      <c r="P4926" s="581"/>
      <c r="Q4926" s="227"/>
      <c r="R4926" s="227"/>
      <c r="S4926" s="227"/>
      <c r="T4926" s="227"/>
      <c r="U4926" s="227"/>
      <c r="V4926" s="227"/>
      <c r="W4926" s="227"/>
      <c r="X4926" s="227"/>
      <c r="Y4926" s="227"/>
      <c r="Z4926" s="227"/>
      <c r="AA4926" s="227"/>
      <c r="AB4926" s="227"/>
      <c r="AC4926" s="227"/>
    </row>
    <row r="4927" spans="2:29">
      <c r="B4927" s="66" t="e">
        <f>LEFT(VLOOKUP(K4927,'TCon08 al 2019-02-26'!$A$1:$H$68,6,0),6)</f>
        <v>#N/A</v>
      </c>
      <c r="C4927" s="66" t="e">
        <f t="shared" si="333"/>
        <v>#N/A</v>
      </c>
      <c r="D4927" s="66" t="e">
        <f>VLOOKUP(K4927,'TCon08 al 2019-02-26'!$A$1:$H$68,8,0)</f>
        <v>#N/A</v>
      </c>
      <c r="E4927" s="221">
        <f t="shared" si="334"/>
        <v>1900</v>
      </c>
      <c r="F4927" s="66">
        <f t="shared" si="331"/>
        <v>0</v>
      </c>
      <c r="G4927" s="10" t="str">
        <f t="shared" si="332"/>
        <v>19000</v>
      </c>
      <c r="H4927" s="227"/>
      <c r="I4927" s="227"/>
      <c r="J4927" s="228"/>
      <c r="K4927" s="227"/>
      <c r="L4927" s="227"/>
      <c r="M4927" s="227"/>
      <c r="N4927" s="581"/>
      <c r="O4927" s="227"/>
      <c r="P4927" s="581"/>
      <c r="Q4927" s="227"/>
      <c r="R4927" s="227"/>
      <c r="S4927" s="227"/>
      <c r="T4927" s="227"/>
      <c r="U4927" s="227"/>
      <c r="V4927" s="227"/>
      <c r="W4927" s="227"/>
      <c r="X4927" s="227"/>
      <c r="Y4927" s="227"/>
      <c r="Z4927" s="227"/>
      <c r="AA4927" s="227"/>
      <c r="AB4927" s="227"/>
      <c r="AC4927" s="227"/>
    </row>
    <row r="4928" spans="2:29">
      <c r="B4928" s="66" t="e">
        <f>LEFT(VLOOKUP(K4928,'TCon08 al 2019-02-26'!$A$1:$H$68,6,0),6)</f>
        <v>#N/A</v>
      </c>
      <c r="C4928" s="66" t="e">
        <f t="shared" si="333"/>
        <v>#N/A</v>
      </c>
      <c r="D4928" s="66" t="e">
        <f>VLOOKUP(K4928,'TCon08 al 2019-02-26'!$A$1:$H$68,8,0)</f>
        <v>#N/A</v>
      </c>
      <c r="E4928" s="221">
        <f t="shared" si="334"/>
        <v>1900</v>
      </c>
      <c r="F4928" s="66">
        <f t="shared" si="331"/>
        <v>0</v>
      </c>
      <c r="G4928" s="10" t="str">
        <f t="shared" si="332"/>
        <v>19000</v>
      </c>
      <c r="H4928" s="227"/>
      <c r="I4928" s="227"/>
      <c r="J4928" s="228"/>
      <c r="K4928" s="227"/>
      <c r="L4928" s="227"/>
      <c r="M4928" s="227"/>
      <c r="N4928" s="581"/>
      <c r="O4928" s="227"/>
      <c r="P4928" s="581"/>
      <c r="Q4928" s="227"/>
      <c r="R4928" s="227"/>
      <c r="S4928" s="227"/>
      <c r="T4928" s="227"/>
      <c r="U4928" s="227"/>
      <c r="V4928" s="227"/>
      <c r="W4928" s="227"/>
      <c r="X4928" s="227"/>
      <c r="Y4928" s="227"/>
      <c r="Z4928" s="227"/>
      <c r="AA4928" s="227"/>
      <c r="AB4928" s="227"/>
      <c r="AC4928" s="227"/>
    </row>
    <row r="4929" spans="2:29">
      <c r="B4929" s="66" t="e">
        <f>LEFT(VLOOKUP(K4929,'TCon08 al 2019-02-26'!$A$1:$H$68,6,0),6)</f>
        <v>#N/A</v>
      </c>
      <c r="C4929" s="66" t="e">
        <f t="shared" si="333"/>
        <v>#N/A</v>
      </c>
      <c r="D4929" s="66" t="e">
        <f>VLOOKUP(K4929,'TCon08 al 2019-02-26'!$A$1:$H$68,8,0)</f>
        <v>#N/A</v>
      </c>
      <c r="E4929" s="221">
        <f t="shared" si="334"/>
        <v>1900</v>
      </c>
      <c r="F4929" s="66">
        <f t="shared" si="331"/>
        <v>0</v>
      </c>
      <c r="G4929" s="10" t="str">
        <f t="shared" si="332"/>
        <v>19000</v>
      </c>
      <c r="H4929" s="227"/>
      <c r="I4929" s="227"/>
      <c r="J4929" s="228"/>
      <c r="K4929" s="227"/>
      <c r="L4929" s="227"/>
      <c r="M4929" s="227"/>
      <c r="N4929" s="581"/>
      <c r="O4929" s="227"/>
      <c r="P4929" s="581"/>
      <c r="Q4929" s="227"/>
      <c r="R4929" s="227"/>
      <c r="S4929" s="227"/>
      <c r="T4929" s="227"/>
      <c r="U4929" s="227"/>
      <c r="V4929" s="227"/>
      <c r="W4929" s="227"/>
      <c r="X4929" s="227"/>
      <c r="Y4929" s="227"/>
      <c r="Z4929" s="227"/>
      <c r="AA4929" s="227"/>
      <c r="AB4929" s="227"/>
      <c r="AC4929" s="227"/>
    </row>
    <row r="4930" spans="2:29">
      <c r="B4930" s="66" t="e">
        <f>LEFT(VLOOKUP(K4930,'TCon08 al 2019-02-26'!$A$1:$H$68,6,0),6)</f>
        <v>#N/A</v>
      </c>
      <c r="C4930" s="66" t="e">
        <f t="shared" si="333"/>
        <v>#N/A</v>
      </c>
      <c r="D4930" s="66" t="e">
        <f>VLOOKUP(K4930,'TCon08 al 2019-02-26'!$A$1:$H$68,8,0)</f>
        <v>#N/A</v>
      </c>
      <c r="E4930" s="221">
        <f t="shared" si="334"/>
        <v>1900</v>
      </c>
      <c r="F4930" s="66">
        <f t="shared" si="331"/>
        <v>0</v>
      </c>
      <c r="G4930" s="10" t="str">
        <f t="shared" si="332"/>
        <v>19000</v>
      </c>
      <c r="H4930" s="227"/>
      <c r="I4930" s="227"/>
      <c r="J4930" s="228"/>
      <c r="K4930" s="227"/>
      <c r="L4930" s="227"/>
      <c r="M4930" s="227"/>
      <c r="N4930" s="581"/>
      <c r="O4930" s="227"/>
      <c r="P4930" s="581"/>
      <c r="Q4930" s="227"/>
      <c r="R4930" s="227"/>
      <c r="S4930" s="227"/>
      <c r="T4930" s="227"/>
      <c r="U4930" s="227"/>
      <c r="V4930" s="227"/>
      <c r="W4930" s="227"/>
      <c r="X4930" s="227"/>
      <c r="Y4930" s="227"/>
      <c r="Z4930" s="227"/>
      <c r="AA4930" s="227"/>
      <c r="AB4930" s="227"/>
      <c r="AC4930" s="227"/>
    </row>
    <row r="4931" spans="2:29">
      <c r="B4931" s="66" t="e">
        <f>LEFT(VLOOKUP(K4931,'TCon08 al 2019-02-26'!$A$1:$H$68,6,0),6)</f>
        <v>#N/A</v>
      </c>
      <c r="C4931" s="66" t="e">
        <f t="shared" si="333"/>
        <v>#N/A</v>
      </c>
      <c r="D4931" s="66" t="e">
        <f>VLOOKUP(K4931,'TCon08 al 2019-02-26'!$A$1:$H$68,8,0)</f>
        <v>#N/A</v>
      </c>
      <c r="E4931" s="221">
        <f t="shared" si="334"/>
        <v>1900</v>
      </c>
      <c r="F4931" s="66">
        <f t="shared" si="331"/>
        <v>0</v>
      </c>
      <c r="G4931" s="10" t="str">
        <f t="shared" si="332"/>
        <v>19000</v>
      </c>
      <c r="H4931" s="227"/>
      <c r="I4931" s="227"/>
      <c r="J4931" s="228"/>
      <c r="K4931" s="227"/>
      <c r="L4931" s="227"/>
      <c r="M4931" s="227"/>
      <c r="N4931" s="581"/>
      <c r="O4931" s="227"/>
      <c r="P4931" s="581"/>
      <c r="Q4931" s="227"/>
      <c r="R4931" s="227"/>
      <c r="S4931" s="227"/>
      <c r="T4931" s="227"/>
      <c r="U4931" s="227"/>
      <c r="V4931" s="227"/>
      <c r="W4931" s="227"/>
      <c r="X4931" s="227"/>
      <c r="Y4931" s="227"/>
      <c r="Z4931" s="227"/>
      <c r="AA4931" s="227"/>
      <c r="AB4931" s="227"/>
      <c r="AC4931" s="227"/>
    </row>
    <row r="4932" spans="2:29">
      <c r="B4932" s="66" t="e">
        <f>LEFT(VLOOKUP(K4932,'TCon08 al 2019-02-26'!$A$1:$H$68,6,0),6)</f>
        <v>#N/A</v>
      </c>
      <c r="C4932" s="66" t="e">
        <f t="shared" si="333"/>
        <v>#N/A</v>
      </c>
      <c r="D4932" s="66" t="e">
        <f>VLOOKUP(K4932,'TCon08 al 2019-02-26'!$A$1:$H$68,8,0)</f>
        <v>#N/A</v>
      </c>
      <c r="E4932" s="221">
        <f t="shared" si="334"/>
        <v>1900</v>
      </c>
      <c r="F4932" s="66">
        <f t="shared" si="331"/>
        <v>0</v>
      </c>
      <c r="G4932" s="10" t="str">
        <f t="shared" si="332"/>
        <v>19000</v>
      </c>
      <c r="H4932" s="227"/>
      <c r="I4932" s="227"/>
      <c r="J4932" s="228"/>
      <c r="K4932" s="227"/>
      <c r="L4932" s="227"/>
      <c r="M4932" s="227"/>
      <c r="N4932" s="581"/>
      <c r="O4932" s="227"/>
      <c r="P4932" s="581"/>
      <c r="Q4932" s="227"/>
      <c r="R4932" s="227"/>
      <c r="S4932" s="227"/>
      <c r="T4932" s="227"/>
      <c r="U4932" s="227"/>
      <c r="V4932" s="227"/>
      <c r="W4932" s="227"/>
      <c r="X4932" s="227"/>
      <c r="Y4932" s="227"/>
      <c r="Z4932" s="227"/>
      <c r="AA4932" s="227"/>
      <c r="AB4932" s="227"/>
      <c r="AC4932" s="227"/>
    </row>
    <row r="4933" spans="2:29">
      <c r="B4933" s="66" t="e">
        <f>LEFT(VLOOKUP(K4933,'TCon08 al 2019-02-26'!$A$1:$H$68,6,0),6)</f>
        <v>#N/A</v>
      </c>
      <c r="C4933" s="66" t="e">
        <f t="shared" si="333"/>
        <v>#N/A</v>
      </c>
      <c r="D4933" s="66" t="e">
        <f>VLOOKUP(K4933,'TCon08 al 2019-02-26'!$A$1:$H$68,8,0)</f>
        <v>#N/A</v>
      </c>
      <c r="E4933" s="221">
        <f t="shared" si="334"/>
        <v>1900</v>
      </c>
      <c r="F4933" s="66">
        <f t="shared" ref="F4933:F4996" si="335">+IF(J4933=0,0,MONTH(J4933))</f>
        <v>0</v>
      </c>
      <c r="G4933" s="10" t="str">
        <f t="shared" si="332"/>
        <v>19000</v>
      </c>
      <c r="H4933" s="227"/>
      <c r="I4933" s="227"/>
      <c r="J4933" s="228"/>
      <c r="K4933" s="227"/>
      <c r="L4933" s="227"/>
      <c r="M4933" s="227"/>
      <c r="N4933" s="581"/>
      <c r="O4933" s="227"/>
      <c r="P4933" s="581"/>
      <c r="Q4933" s="227"/>
      <c r="R4933" s="227"/>
      <c r="S4933" s="227"/>
      <c r="T4933" s="227"/>
      <c r="U4933" s="227"/>
      <c r="V4933" s="227"/>
      <c r="W4933" s="227"/>
      <c r="X4933" s="227"/>
      <c r="Y4933" s="227"/>
      <c r="Z4933" s="227"/>
      <c r="AA4933" s="227"/>
      <c r="AB4933" s="227"/>
      <c r="AC4933" s="227"/>
    </row>
    <row r="4934" spans="2:29">
      <c r="B4934" s="66" t="e">
        <f>LEFT(VLOOKUP(K4934,'TCon08 al 2019-02-26'!$A$1:$H$68,6,0),6)</f>
        <v>#N/A</v>
      </c>
      <c r="C4934" s="66" t="e">
        <f t="shared" si="333"/>
        <v>#N/A</v>
      </c>
      <c r="D4934" s="66" t="e">
        <f>VLOOKUP(K4934,'TCon08 al 2019-02-26'!$A$1:$H$68,8,0)</f>
        <v>#N/A</v>
      </c>
      <c r="E4934" s="221">
        <f t="shared" si="334"/>
        <v>1900</v>
      </c>
      <c r="F4934" s="66">
        <f t="shared" si="335"/>
        <v>0</v>
      </c>
      <c r="G4934" s="10" t="str">
        <f t="shared" ref="G4934:G4997" si="336">+E4934&amp;F4934</f>
        <v>19000</v>
      </c>
      <c r="H4934" s="227"/>
      <c r="I4934" s="227"/>
      <c r="J4934" s="228"/>
      <c r="K4934" s="227"/>
      <c r="L4934" s="227"/>
      <c r="M4934" s="227"/>
      <c r="N4934" s="581"/>
      <c r="O4934" s="227"/>
      <c r="P4934" s="581"/>
      <c r="Q4934" s="227"/>
      <c r="R4934" s="227"/>
      <c r="S4934" s="227"/>
      <c r="T4934" s="227"/>
      <c r="U4934" s="227"/>
      <c r="V4934" s="227"/>
      <c r="W4934" s="227"/>
      <c r="X4934" s="227"/>
      <c r="Y4934" s="227"/>
      <c r="Z4934" s="227"/>
      <c r="AA4934" s="227"/>
      <c r="AB4934" s="227"/>
      <c r="AC4934" s="227"/>
    </row>
    <row r="4935" spans="2:29">
      <c r="B4935" s="66" t="e">
        <f>LEFT(VLOOKUP(K4935,'TCon08 al 2019-02-26'!$A$1:$H$68,6,0),6)</f>
        <v>#N/A</v>
      </c>
      <c r="C4935" s="66" t="e">
        <f t="shared" si="333"/>
        <v>#N/A</v>
      </c>
      <c r="D4935" s="66" t="e">
        <f>VLOOKUP(K4935,'TCon08 al 2019-02-26'!$A$1:$H$68,8,0)</f>
        <v>#N/A</v>
      </c>
      <c r="E4935" s="221">
        <f t="shared" si="334"/>
        <v>1900</v>
      </c>
      <c r="F4935" s="66">
        <f t="shared" si="335"/>
        <v>0</v>
      </c>
      <c r="G4935" s="10" t="str">
        <f t="shared" si="336"/>
        <v>19000</v>
      </c>
      <c r="H4935" s="227"/>
      <c r="I4935" s="227"/>
      <c r="J4935" s="228"/>
      <c r="K4935" s="227"/>
      <c r="L4935" s="227"/>
      <c r="M4935" s="227"/>
      <c r="N4935" s="581"/>
      <c r="O4935" s="227"/>
      <c r="P4935" s="581"/>
      <c r="Q4935" s="227"/>
      <c r="R4935" s="227"/>
      <c r="S4935" s="227"/>
      <c r="T4935" s="227"/>
      <c r="U4935" s="227"/>
      <c r="V4935" s="227"/>
      <c r="W4935" s="227"/>
      <c r="X4935" s="227"/>
      <c r="Y4935" s="227"/>
      <c r="Z4935" s="227"/>
      <c r="AA4935" s="227"/>
      <c r="AB4935" s="227"/>
      <c r="AC4935" s="227"/>
    </row>
    <row r="4936" spans="2:29">
      <c r="B4936" s="66" t="e">
        <f>LEFT(VLOOKUP(K4936,'TCon08 al 2019-02-26'!$A$1:$H$68,6,0),6)</f>
        <v>#N/A</v>
      </c>
      <c r="C4936" s="66" t="e">
        <f t="shared" si="333"/>
        <v>#N/A</v>
      </c>
      <c r="D4936" s="66" t="e">
        <f>VLOOKUP(K4936,'TCon08 al 2019-02-26'!$A$1:$H$68,8,0)</f>
        <v>#N/A</v>
      </c>
      <c r="E4936" s="221">
        <f t="shared" si="334"/>
        <v>1900</v>
      </c>
      <c r="F4936" s="66">
        <f t="shared" si="335"/>
        <v>0</v>
      </c>
      <c r="G4936" s="10" t="str">
        <f t="shared" si="336"/>
        <v>19000</v>
      </c>
      <c r="H4936" s="227"/>
      <c r="I4936" s="227"/>
      <c r="J4936" s="228"/>
      <c r="K4936" s="227"/>
      <c r="L4936" s="227"/>
      <c r="M4936" s="227"/>
      <c r="N4936" s="581"/>
      <c r="O4936" s="227"/>
      <c r="P4936" s="581"/>
      <c r="Q4936" s="227"/>
      <c r="R4936" s="227"/>
      <c r="S4936" s="227"/>
      <c r="T4936" s="227"/>
      <c r="U4936" s="227"/>
      <c r="V4936" s="227"/>
      <c r="W4936" s="227"/>
      <c r="X4936" s="227"/>
      <c r="Y4936" s="227"/>
      <c r="Z4936" s="227"/>
      <c r="AA4936" s="227"/>
      <c r="AB4936" s="227"/>
      <c r="AC4936" s="227"/>
    </row>
    <row r="4937" spans="2:29">
      <c r="B4937" s="66" t="e">
        <f>LEFT(VLOOKUP(K4937,'TCon08 al 2019-02-26'!$A$1:$H$68,6,0),6)</f>
        <v>#N/A</v>
      </c>
      <c r="C4937" s="66" t="e">
        <f t="shared" si="333"/>
        <v>#N/A</v>
      </c>
      <c r="D4937" s="66" t="e">
        <f>VLOOKUP(K4937,'TCon08 al 2019-02-26'!$A$1:$H$68,8,0)</f>
        <v>#N/A</v>
      </c>
      <c r="E4937" s="221">
        <f t="shared" si="334"/>
        <v>1900</v>
      </c>
      <c r="F4937" s="66">
        <f t="shared" si="335"/>
        <v>0</v>
      </c>
      <c r="G4937" s="10" t="str">
        <f t="shared" si="336"/>
        <v>19000</v>
      </c>
      <c r="H4937" s="227"/>
      <c r="I4937" s="227"/>
      <c r="J4937" s="228"/>
      <c r="K4937" s="227"/>
      <c r="L4937" s="227"/>
      <c r="M4937" s="227"/>
      <c r="N4937" s="581"/>
      <c r="O4937" s="227"/>
      <c r="P4937" s="581"/>
      <c r="Q4937" s="227"/>
      <c r="R4937" s="227"/>
      <c r="S4937" s="227"/>
      <c r="T4937" s="227"/>
      <c r="U4937" s="227"/>
      <c r="V4937" s="227"/>
      <c r="W4937" s="227"/>
      <c r="X4937" s="227"/>
      <c r="Y4937" s="227"/>
      <c r="Z4937" s="227"/>
      <c r="AA4937" s="227"/>
      <c r="AB4937" s="227"/>
      <c r="AC4937" s="227"/>
    </row>
    <row r="4938" spans="2:29">
      <c r="B4938" s="66" t="e">
        <f>LEFT(VLOOKUP(K4938,'TCon08 al 2019-02-26'!$A$1:$H$68,6,0),6)</f>
        <v>#N/A</v>
      </c>
      <c r="C4938" s="66" t="e">
        <f t="shared" si="333"/>
        <v>#N/A</v>
      </c>
      <c r="D4938" s="66" t="e">
        <f>VLOOKUP(K4938,'TCon08 al 2019-02-26'!$A$1:$H$68,8,0)</f>
        <v>#N/A</v>
      </c>
      <c r="E4938" s="221">
        <f t="shared" si="334"/>
        <v>1900</v>
      </c>
      <c r="F4938" s="66">
        <f t="shared" si="335"/>
        <v>0</v>
      </c>
      <c r="G4938" s="10" t="str">
        <f t="shared" si="336"/>
        <v>19000</v>
      </c>
      <c r="H4938" s="227"/>
      <c r="I4938" s="227"/>
      <c r="J4938" s="228"/>
      <c r="K4938" s="227"/>
      <c r="L4938" s="227"/>
      <c r="M4938" s="227"/>
      <c r="N4938" s="581"/>
      <c r="O4938" s="227"/>
      <c r="P4938" s="581"/>
      <c r="Q4938" s="227"/>
      <c r="R4938" s="227"/>
      <c r="S4938" s="227"/>
      <c r="T4938" s="227"/>
      <c r="U4938" s="227"/>
      <c r="V4938" s="227"/>
      <c r="W4938" s="227"/>
      <c r="X4938" s="227"/>
      <c r="Y4938" s="227"/>
      <c r="Z4938" s="227"/>
      <c r="AA4938" s="227"/>
      <c r="AB4938" s="227"/>
      <c r="AC4938" s="227"/>
    </row>
    <row r="4939" spans="2:29">
      <c r="B4939" s="66" t="e">
        <f>LEFT(VLOOKUP(K4939,'TCon08 al 2019-02-26'!$A$1:$H$68,6,0),6)</f>
        <v>#N/A</v>
      </c>
      <c r="C4939" s="66" t="e">
        <f t="shared" si="333"/>
        <v>#N/A</v>
      </c>
      <c r="D4939" s="66" t="e">
        <f>VLOOKUP(K4939,'TCon08 al 2019-02-26'!$A$1:$H$68,8,0)</f>
        <v>#N/A</v>
      </c>
      <c r="E4939" s="221">
        <f t="shared" si="334"/>
        <v>1900</v>
      </c>
      <c r="F4939" s="66">
        <f t="shared" si="335"/>
        <v>0</v>
      </c>
      <c r="G4939" s="10" t="str">
        <f t="shared" si="336"/>
        <v>19000</v>
      </c>
      <c r="H4939" s="227"/>
      <c r="I4939" s="227"/>
      <c r="J4939" s="228"/>
      <c r="K4939" s="227"/>
      <c r="L4939" s="227"/>
      <c r="M4939" s="227"/>
      <c r="N4939" s="581"/>
      <c r="O4939" s="227"/>
      <c r="P4939" s="581"/>
      <c r="Q4939" s="227"/>
      <c r="R4939" s="227"/>
      <c r="S4939" s="227"/>
      <c r="T4939" s="227"/>
      <c r="U4939" s="227"/>
      <c r="V4939" s="227"/>
      <c r="W4939" s="227"/>
      <c r="X4939" s="227"/>
      <c r="Y4939" s="227"/>
      <c r="Z4939" s="227"/>
      <c r="AA4939" s="227"/>
      <c r="AB4939" s="227"/>
      <c r="AC4939" s="227"/>
    </row>
    <row r="4940" spans="2:29">
      <c r="B4940" s="66" t="e">
        <f>LEFT(VLOOKUP(K4940,'TCon08 al 2019-02-26'!$A$1:$H$68,6,0),6)</f>
        <v>#N/A</v>
      </c>
      <c r="C4940" s="66" t="e">
        <f t="shared" si="333"/>
        <v>#N/A</v>
      </c>
      <c r="D4940" s="66" t="e">
        <f>VLOOKUP(K4940,'TCon08 al 2019-02-26'!$A$1:$H$68,8,0)</f>
        <v>#N/A</v>
      </c>
      <c r="E4940" s="221">
        <f t="shared" si="334"/>
        <v>1900</v>
      </c>
      <c r="F4940" s="66">
        <f t="shared" si="335"/>
        <v>0</v>
      </c>
      <c r="G4940" s="10" t="str">
        <f t="shared" si="336"/>
        <v>19000</v>
      </c>
      <c r="H4940" s="227"/>
      <c r="I4940" s="227"/>
      <c r="J4940" s="228"/>
      <c r="K4940" s="227"/>
      <c r="L4940" s="227"/>
      <c r="M4940" s="227"/>
      <c r="N4940" s="581"/>
      <c r="O4940" s="227"/>
      <c r="P4940" s="581"/>
      <c r="Q4940" s="227"/>
      <c r="R4940" s="227"/>
      <c r="S4940" s="227"/>
      <c r="T4940" s="227"/>
      <c r="U4940" s="227"/>
      <c r="V4940" s="227"/>
      <c r="W4940" s="227"/>
      <c r="X4940" s="227"/>
      <c r="Y4940" s="227"/>
      <c r="Z4940" s="227"/>
      <c r="AA4940" s="227"/>
      <c r="AB4940" s="227"/>
      <c r="AC4940" s="227"/>
    </row>
    <row r="4941" spans="2:29">
      <c r="B4941" s="66" t="e">
        <f>LEFT(VLOOKUP(K4941,'TCon08 al 2019-02-26'!$A$1:$H$68,6,0),6)</f>
        <v>#N/A</v>
      </c>
      <c r="C4941" s="66" t="e">
        <f t="shared" si="333"/>
        <v>#N/A</v>
      </c>
      <c r="D4941" s="66" t="e">
        <f>VLOOKUP(K4941,'TCon08 al 2019-02-26'!$A$1:$H$68,8,0)</f>
        <v>#N/A</v>
      </c>
      <c r="E4941" s="221">
        <f t="shared" si="334"/>
        <v>1900</v>
      </c>
      <c r="F4941" s="66">
        <f t="shared" si="335"/>
        <v>0</v>
      </c>
      <c r="G4941" s="10" t="str">
        <f t="shared" si="336"/>
        <v>19000</v>
      </c>
      <c r="H4941" s="227"/>
      <c r="I4941" s="227"/>
      <c r="J4941" s="228"/>
      <c r="K4941" s="227"/>
      <c r="L4941" s="227"/>
      <c r="M4941" s="227"/>
      <c r="N4941" s="581"/>
      <c r="O4941" s="227"/>
      <c r="P4941" s="581"/>
      <c r="Q4941" s="227"/>
      <c r="R4941" s="227"/>
      <c r="S4941" s="227"/>
      <c r="T4941" s="227"/>
      <c r="U4941" s="227"/>
      <c r="V4941" s="227"/>
      <c r="W4941" s="227"/>
      <c r="X4941" s="227"/>
      <c r="Y4941" s="227"/>
      <c r="Z4941" s="227"/>
      <c r="AA4941" s="227"/>
      <c r="AB4941" s="227"/>
      <c r="AC4941" s="227"/>
    </row>
    <row r="4942" spans="2:29">
      <c r="B4942" s="66" t="e">
        <f>LEFT(VLOOKUP(K4942,'TCon08 al 2019-02-26'!$A$1:$H$68,6,0),6)</f>
        <v>#N/A</v>
      </c>
      <c r="C4942" s="66" t="e">
        <f t="shared" si="333"/>
        <v>#N/A</v>
      </c>
      <c r="D4942" s="66" t="e">
        <f>VLOOKUP(K4942,'TCon08 al 2019-02-26'!$A$1:$H$68,8,0)</f>
        <v>#N/A</v>
      </c>
      <c r="E4942" s="221">
        <f t="shared" si="334"/>
        <v>1900</v>
      </c>
      <c r="F4942" s="66">
        <f t="shared" si="335"/>
        <v>0</v>
      </c>
      <c r="G4942" s="10" t="str">
        <f t="shared" si="336"/>
        <v>19000</v>
      </c>
      <c r="H4942" s="227"/>
      <c r="I4942" s="227"/>
      <c r="J4942" s="228"/>
      <c r="K4942" s="227"/>
      <c r="L4942" s="227"/>
      <c r="M4942" s="227"/>
      <c r="N4942" s="581"/>
      <c r="O4942" s="227"/>
      <c r="P4942" s="581"/>
      <c r="Q4942" s="227"/>
      <c r="R4942" s="227"/>
      <c r="S4942" s="227"/>
      <c r="T4942" s="227"/>
      <c r="U4942" s="227"/>
      <c r="V4942" s="227"/>
      <c r="W4942" s="227"/>
      <c r="X4942" s="227"/>
      <c r="Y4942" s="227"/>
      <c r="Z4942" s="227"/>
      <c r="AA4942" s="227"/>
      <c r="AB4942" s="227"/>
      <c r="AC4942" s="227"/>
    </row>
    <row r="4943" spans="2:29">
      <c r="B4943" s="66" t="e">
        <f>LEFT(VLOOKUP(K4943,'TCon08 al 2019-02-26'!$A$1:$H$68,6,0),6)</f>
        <v>#N/A</v>
      </c>
      <c r="C4943" s="66" t="e">
        <f t="shared" si="333"/>
        <v>#N/A</v>
      </c>
      <c r="D4943" s="66" t="e">
        <f>VLOOKUP(K4943,'TCon08 al 2019-02-26'!$A$1:$H$68,8,0)</f>
        <v>#N/A</v>
      </c>
      <c r="E4943" s="221">
        <f t="shared" si="334"/>
        <v>1900</v>
      </c>
      <c r="F4943" s="66">
        <f t="shared" si="335"/>
        <v>0</v>
      </c>
      <c r="G4943" s="10" t="str">
        <f t="shared" si="336"/>
        <v>19000</v>
      </c>
      <c r="H4943" s="227"/>
      <c r="I4943" s="227"/>
      <c r="J4943" s="228"/>
      <c r="K4943" s="227"/>
      <c r="L4943" s="227"/>
      <c r="M4943" s="227"/>
      <c r="N4943" s="581"/>
      <c r="O4943" s="227"/>
      <c r="P4943" s="581"/>
      <c r="Q4943" s="227"/>
      <c r="R4943" s="227"/>
      <c r="S4943" s="227"/>
      <c r="T4943" s="227"/>
      <c r="U4943" s="227"/>
      <c r="V4943" s="227"/>
      <c r="W4943" s="227"/>
      <c r="X4943" s="227"/>
      <c r="Y4943" s="227"/>
      <c r="Z4943" s="227"/>
      <c r="AA4943" s="227"/>
      <c r="AB4943" s="227"/>
      <c r="AC4943" s="227"/>
    </row>
    <row r="4944" spans="2:29">
      <c r="B4944" s="66" t="e">
        <f>LEFT(VLOOKUP(K4944,'TCon08 al 2019-02-26'!$A$1:$H$68,6,0),6)</f>
        <v>#N/A</v>
      </c>
      <c r="C4944" s="66" t="e">
        <f t="shared" si="333"/>
        <v>#N/A</v>
      </c>
      <c r="D4944" s="66" t="e">
        <f>VLOOKUP(K4944,'TCon08 al 2019-02-26'!$A$1:$H$68,8,0)</f>
        <v>#N/A</v>
      </c>
      <c r="E4944" s="221">
        <f t="shared" si="334"/>
        <v>1900</v>
      </c>
      <c r="F4944" s="66">
        <f t="shared" si="335"/>
        <v>0</v>
      </c>
      <c r="G4944" s="10" t="str">
        <f t="shared" si="336"/>
        <v>19000</v>
      </c>
      <c r="H4944" s="227"/>
      <c r="I4944" s="227"/>
      <c r="J4944" s="228"/>
      <c r="K4944" s="227"/>
      <c r="L4944" s="227"/>
      <c r="M4944" s="227"/>
      <c r="N4944" s="581"/>
      <c r="O4944" s="227"/>
      <c r="P4944" s="581"/>
      <c r="Q4944" s="227"/>
      <c r="R4944" s="227"/>
      <c r="S4944" s="227"/>
      <c r="T4944" s="227"/>
      <c r="U4944" s="227"/>
      <c r="V4944" s="227"/>
      <c r="W4944" s="227"/>
      <c r="X4944" s="227"/>
      <c r="Y4944" s="227"/>
      <c r="Z4944" s="227"/>
      <c r="AA4944" s="227"/>
      <c r="AB4944" s="227"/>
      <c r="AC4944" s="227"/>
    </row>
    <row r="4945" spans="2:29">
      <c r="B4945" s="66" t="e">
        <f>LEFT(VLOOKUP(K4945,'TCon08 al 2019-02-26'!$A$1:$H$68,6,0),6)</f>
        <v>#N/A</v>
      </c>
      <c r="C4945" s="66" t="e">
        <f t="shared" ref="C4945:C5008" si="337">CONCATENATE(MID(B4945,1,1),".",MID(B4945,2,1),".",MID(B4945,3,2),".",MID(B4945,5,2))</f>
        <v>#N/A</v>
      </c>
      <c r="D4945" s="66" t="e">
        <f>VLOOKUP(K4945,'TCon08 al 2019-02-26'!$A$1:$H$68,8,0)</f>
        <v>#N/A</v>
      </c>
      <c r="E4945" s="221">
        <f t="shared" ref="E4945:E5008" si="338">YEAR(J4945)</f>
        <v>1900</v>
      </c>
      <c r="F4945" s="66">
        <f t="shared" si="335"/>
        <v>0</v>
      </c>
      <c r="G4945" s="10" t="str">
        <f t="shared" si="336"/>
        <v>19000</v>
      </c>
      <c r="H4945" s="227"/>
      <c r="I4945" s="227"/>
      <c r="J4945" s="228"/>
      <c r="K4945" s="227"/>
      <c r="L4945" s="227"/>
      <c r="M4945" s="227"/>
      <c r="N4945" s="581"/>
      <c r="O4945" s="227"/>
      <c r="P4945" s="581"/>
      <c r="Q4945" s="227"/>
      <c r="R4945" s="227"/>
      <c r="S4945" s="227"/>
      <c r="T4945" s="227"/>
      <c r="U4945" s="227"/>
      <c r="V4945" s="227"/>
      <c r="W4945" s="227"/>
      <c r="X4945" s="227"/>
      <c r="Y4945" s="227"/>
      <c r="Z4945" s="227"/>
      <c r="AA4945" s="227"/>
      <c r="AB4945" s="227"/>
      <c r="AC4945" s="227"/>
    </row>
    <row r="4946" spans="2:29">
      <c r="B4946" s="66" t="e">
        <f>LEFT(VLOOKUP(K4946,'TCon08 al 2019-02-26'!$A$1:$H$68,6,0),6)</f>
        <v>#N/A</v>
      </c>
      <c r="C4946" s="66" t="e">
        <f t="shared" si="337"/>
        <v>#N/A</v>
      </c>
      <c r="D4946" s="66" t="e">
        <f>VLOOKUP(K4946,'TCon08 al 2019-02-26'!$A$1:$H$68,8,0)</f>
        <v>#N/A</v>
      </c>
      <c r="E4946" s="221">
        <f t="shared" si="338"/>
        <v>1900</v>
      </c>
      <c r="F4946" s="66">
        <f t="shared" si="335"/>
        <v>0</v>
      </c>
      <c r="G4946" s="10" t="str">
        <f t="shared" si="336"/>
        <v>19000</v>
      </c>
      <c r="H4946" s="227"/>
      <c r="I4946" s="227"/>
      <c r="J4946" s="228"/>
      <c r="K4946" s="227"/>
      <c r="L4946" s="227"/>
      <c r="M4946" s="227"/>
      <c r="N4946" s="581"/>
      <c r="O4946" s="227"/>
      <c r="P4946" s="581"/>
      <c r="Q4946" s="227"/>
      <c r="R4946" s="227"/>
      <c r="S4946" s="227"/>
      <c r="T4946" s="227"/>
      <c r="U4946" s="227"/>
      <c r="V4946" s="227"/>
      <c r="W4946" s="227"/>
      <c r="X4946" s="227"/>
      <c r="Y4946" s="227"/>
      <c r="Z4946" s="227"/>
      <c r="AA4946" s="227"/>
      <c r="AB4946" s="227"/>
      <c r="AC4946" s="227"/>
    </row>
    <row r="4947" spans="2:29">
      <c r="B4947" s="66" t="e">
        <f>LEFT(VLOOKUP(K4947,'TCon08 al 2019-02-26'!$A$1:$H$68,6,0),6)</f>
        <v>#N/A</v>
      </c>
      <c r="C4947" s="66" t="e">
        <f t="shared" si="337"/>
        <v>#N/A</v>
      </c>
      <c r="D4947" s="66" t="e">
        <f>VLOOKUP(K4947,'TCon08 al 2019-02-26'!$A$1:$H$68,8,0)</f>
        <v>#N/A</v>
      </c>
      <c r="E4947" s="221">
        <f t="shared" si="338"/>
        <v>1900</v>
      </c>
      <c r="F4947" s="66">
        <f t="shared" si="335"/>
        <v>0</v>
      </c>
      <c r="G4947" s="10" t="str">
        <f t="shared" si="336"/>
        <v>19000</v>
      </c>
      <c r="H4947" s="227"/>
      <c r="I4947" s="227"/>
      <c r="J4947" s="228"/>
      <c r="K4947" s="227"/>
      <c r="L4947" s="227"/>
      <c r="M4947" s="227"/>
      <c r="N4947" s="581"/>
      <c r="O4947" s="227"/>
      <c r="P4947" s="581"/>
      <c r="Q4947" s="227"/>
      <c r="R4947" s="227"/>
      <c r="S4947" s="227"/>
      <c r="T4947" s="227"/>
      <c r="U4947" s="227"/>
      <c r="V4947" s="227"/>
      <c r="W4947" s="227"/>
      <c r="X4947" s="227"/>
      <c r="Y4947" s="227"/>
      <c r="Z4947" s="227"/>
      <c r="AA4947" s="227"/>
      <c r="AB4947" s="227"/>
      <c r="AC4947" s="227"/>
    </row>
    <row r="4948" spans="2:29">
      <c r="B4948" s="66" t="e">
        <f>LEFT(VLOOKUP(K4948,'TCon08 al 2019-02-26'!$A$1:$H$68,6,0),6)</f>
        <v>#N/A</v>
      </c>
      <c r="C4948" s="66" t="e">
        <f t="shared" si="337"/>
        <v>#N/A</v>
      </c>
      <c r="D4948" s="66" t="e">
        <f>VLOOKUP(K4948,'TCon08 al 2019-02-26'!$A$1:$H$68,8,0)</f>
        <v>#N/A</v>
      </c>
      <c r="E4948" s="221">
        <f t="shared" si="338"/>
        <v>1900</v>
      </c>
      <c r="F4948" s="66">
        <f t="shared" si="335"/>
        <v>0</v>
      </c>
      <c r="G4948" s="10" t="str">
        <f t="shared" si="336"/>
        <v>19000</v>
      </c>
      <c r="H4948" s="227"/>
      <c r="I4948" s="227"/>
      <c r="J4948" s="228"/>
      <c r="K4948" s="227"/>
      <c r="L4948" s="227"/>
      <c r="M4948" s="227"/>
      <c r="N4948" s="581"/>
      <c r="O4948" s="227"/>
      <c r="P4948" s="581"/>
      <c r="Q4948" s="227"/>
      <c r="R4948" s="227"/>
      <c r="S4948" s="227"/>
      <c r="T4948" s="227"/>
      <c r="U4948" s="227"/>
      <c r="V4948" s="227"/>
      <c r="W4948" s="227"/>
      <c r="X4948" s="227"/>
      <c r="Y4948" s="227"/>
      <c r="Z4948" s="227"/>
      <c r="AA4948" s="227"/>
      <c r="AB4948" s="227"/>
      <c r="AC4948" s="227"/>
    </row>
    <row r="4949" spans="2:29">
      <c r="B4949" s="66" t="e">
        <f>LEFT(VLOOKUP(K4949,'TCon08 al 2019-02-26'!$A$1:$H$68,6,0),6)</f>
        <v>#N/A</v>
      </c>
      <c r="C4949" s="66" t="e">
        <f t="shared" si="337"/>
        <v>#N/A</v>
      </c>
      <c r="D4949" s="66" t="e">
        <f>VLOOKUP(K4949,'TCon08 al 2019-02-26'!$A$1:$H$68,8,0)</f>
        <v>#N/A</v>
      </c>
      <c r="E4949" s="221">
        <f t="shared" si="338"/>
        <v>1900</v>
      </c>
      <c r="F4949" s="66">
        <f t="shared" si="335"/>
        <v>0</v>
      </c>
      <c r="G4949" s="10" t="str">
        <f t="shared" si="336"/>
        <v>19000</v>
      </c>
      <c r="H4949" s="227"/>
      <c r="I4949" s="227"/>
      <c r="J4949" s="228"/>
      <c r="K4949" s="227"/>
      <c r="L4949" s="227"/>
      <c r="M4949" s="227"/>
      <c r="N4949" s="581"/>
      <c r="O4949" s="227"/>
      <c r="P4949" s="581"/>
      <c r="Q4949" s="227"/>
      <c r="R4949" s="227"/>
      <c r="S4949" s="227"/>
      <c r="T4949" s="227"/>
      <c r="U4949" s="227"/>
      <c r="V4949" s="227"/>
      <c r="W4949" s="227"/>
      <c r="X4949" s="227"/>
      <c r="Y4949" s="227"/>
      <c r="Z4949" s="227"/>
      <c r="AA4949" s="227"/>
      <c r="AB4949" s="227"/>
      <c r="AC4949" s="227"/>
    </row>
    <row r="4950" spans="2:29">
      <c r="B4950" s="66" t="e">
        <f>LEFT(VLOOKUP(K4950,'TCon08 al 2019-02-26'!$A$1:$H$68,6,0),6)</f>
        <v>#N/A</v>
      </c>
      <c r="C4950" s="66" t="e">
        <f t="shared" si="337"/>
        <v>#N/A</v>
      </c>
      <c r="D4950" s="66" t="e">
        <f>VLOOKUP(K4950,'TCon08 al 2019-02-26'!$A$1:$H$68,8,0)</f>
        <v>#N/A</v>
      </c>
      <c r="E4950" s="221">
        <f t="shared" si="338"/>
        <v>1900</v>
      </c>
      <c r="F4950" s="66">
        <f t="shared" si="335"/>
        <v>0</v>
      </c>
      <c r="G4950" s="10" t="str">
        <f t="shared" si="336"/>
        <v>19000</v>
      </c>
      <c r="H4950" s="227"/>
      <c r="I4950" s="227"/>
      <c r="J4950" s="228"/>
      <c r="K4950" s="227"/>
      <c r="L4950" s="227"/>
      <c r="M4950" s="227"/>
      <c r="N4950" s="581"/>
      <c r="O4950" s="227"/>
      <c r="P4950" s="581"/>
      <c r="Q4950" s="227"/>
      <c r="R4950" s="227"/>
      <c r="S4950" s="227"/>
      <c r="T4950" s="227"/>
      <c r="U4950" s="227"/>
      <c r="V4950" s="227"/>
      <c r="W4950" s="227"/>
      <c r="X4950" s="227"/>
      <c r="Y4950" s="227"/>
      <c r="Z4950" s="227"/>
      <c r="AA4950" s="227"/>
      <c r="AB4950" s="227"/>
      <c r="AC4950" s="227"/>
    </row>
    <row r="4951" spans="2:29">
      <c r="B4951" s="66" t="e">
        <f>LEFT(VLOOKUP(K4951,'TCon08 al 2019-02-26'!$A$1:$H$68,6,0),6)</f>
        <v>#N/A</v>
      </c>
      <c r="C4951" s="66" t="e">
        <f t="shared" si="337"/>
        <v>#N/A</v>
      </c>
      <c r="D4951" s="66" t="e">
        <f>VLOOKUP(K4951,'TCon08 al 2019-02-26'!$A$1:$H$68,8,0)</f>
        <v>#N/A</v>
      </c>
      <c r="E4951" s="221">
        <f t="shared" si="338"/>
        <v>1900</v>
      </c>
      <c r="F4951" s="66">
        <f t="shared" si="335"/>
        <v>0</v>
      </c>
      <c r="G4951" s="10" t="str">
        <f t="shared" si="336"/>
        <v>19000</v>
      </c>
      <c r="H4951" s="227"/>
      <c r="I4951" s="227"/>
      <c r="J4951" s="228"/>
      <c r="K4951" s="227"/>
      <c r="L4951" s="227"/>
      <c r="M4951" s="227"/>
      <c r="N4951" s="581"/>
      <c r="O4951" s="227"/>
      <c r="P4951" s="581"/>
      <c r="Q4951" s="227"/>
      <c r="R4951" s="227"/>
      <c r="S4951" s="227"/>
      <c r="T4951" s="227"/>
      <c r="U4951" s="227"/>
      <c r="V4951" s="227"/>
      <c r="W4951" s="227"/>
      <c r="X4951" s="227"/>
      <c r="Y4951" s="227"/>
      <c r="Z4951" s="227"/>
      <c r="AA4951" s="227"/>
      <c r="AB4951" s="227"/>
      <c r="AC4951" s="227"/>
    </row>
    <row r="4952" spans="2:29">
      <c r="B4952" s="66" t="e">
        <f>LEFT(VLOOKUP(K4952,'TCon08 al 2019-02-26'!$A$1:$H$68,6,0),6)</f>
        <v>#N/A</v>
      </c>
      <c r="C4952" s="66" t="e">
        <f t="shared" si="337"/>
        <v>#N/A</v>
      </c>
      <c r="D4952" s="66" t="e">
        <f>VLOOKUP(K4952,'TCon08 al 2019-02-26'!$A$1:$H$68,8,0)</f>
        <v>#N/A</v>
      </c>
      <c r="E4952" s="221">
        <f t="shared" si="338"/>
        <v>1900</v>
      </c>
      <c r="F4952" s="66">
        <f t="shared" si="335"/>
        <v>0</v>
      </c>
      <c r="G4952" s="10" t="str">
        <f t="shared" si="336"/>
        <v>19000</v>
      </c>
      <c r="H4952" s="227"/>
      <c r="I4952" s="227"/>
      <c r="J4952" s="228"/>
      <c r="K4952" s="227"/>
      <c r="L4952" s="227"/>
      <c r="M4952" s="227"/>
      <c r="N4952" s="581"/>
      <c r="O4952" s="227"/>
      <c r="P4952" s="581"/>
      <c r="Q4952" s="227"/>
      <c r="R4952" s="227"/>
      <c r="S4952" s="227"/>
      <c r="T4952" s="227"/>
      <c r="U4952" s="227"/>
      <c r="V4952" s="227"/>
      <c r="W4952" s="227"/>
      <c r="X4952" s="227"/>
      <c r="Y4952" s="227"/>
      <c r="Z4952" s="227"/>
      <c r="AA4952" s="227"/>
      <c r="AB4952" s="227"/>
      <c r="AC4952" s="227"/>
    </row>
    <row r="4953" spans="2:29">
      <c r="B4953" s="66" t="e">
        <f>LEFT(VLOOKUP(K4953,'TCon08 al 2019-02-26'!$A$1:$H$68,6,0),6)</f>
        <v>#N/A</v>
      </c>
      <c r="C4953" s="66" t="e">
        <f t="shared" si="337"/>
        <v>#N/A</v>
      </c>
      <c r="D4953" s="66" t="e">
        <f>VLOOKUP(K4953,'TCon08 al 2019-02-26'!$A$1:$H$68,8,0)</f>
        <v>#N/A</v>
      </c>
      <c r="E4953" s="221">
        <f t="shared" si="338"/>
        <v>1900</v>
      </c>
      <c r="F4953" s="66">
        <f t="shared" si="335"/>
        <v>0</v>
      </c>
      <c r="G4953" s="10" t="str">
        <f t="shared" si="336"/>
        <v>19000</v>
      </c>
      <c r="H4953" s="227"/>
      <c r="I4953" s="227"/>
      <c r="J4953" s="228"/>
      <c r="K4953" s="227"/>
      <c r="L4953" s="227"/>
      <c r="M4953" s="227"/>
      <c r="N4953" s="581"/>
      <c r="O4953" s="227"/>
      <c r="P4953" s="581"/>
      <c r="Q4953" s="227"/>
      <c r="R4953" s="227"/>
      <c r="S4953" s="227"/>
      <c r="T4953" s="227"/>
      <c r="U4953" s="227"/>
      <c r="V4953" s="227"/>
      <c r="W4953" s="227"/>
      <c r="X4953" s="227"/>
      <c r="Y4953" s="227"/>
      <c r="Z4953" s="227"/>
      <c r="AA4953" s="227"/>
      <c r="AB4953" s="227"/>
      <c r="AC4953" s="227"/>
    </row>
    <row r="4954" spans="2:29">
      <c r="B4954" s="66" t="e">
        <f>LEFT(VLOOKUP(K4954,'TCon08 al 2019-02-26'!$A$1:$H$68,6,0),6)</f>
        <v>#N/A</v>
      </c>
      <c r="C4954" s="66" t="e">
        <f t="shared" si="337"/>
        <v>#N/A</v>
      </c>
      <c r="D4954" s="66" t="e">
        <f>VLOOKUP(K4954,'TCon08 al 2019-02-26'!$A$1:$H$68,8,0)</f>
        <v>#N/A</v>
      </c>
      <c r="E4954" s="221">
        <f t="shared" si="338"/>
        <v>1900</v>
      </c>
      <c r="F4954" s="66">
        <f t="shared" si="335"/>
        <v>0</v>
      </c>
      <c r="G4954" s="10" t="str">
        <f t="shared" si="336"/>
        <v>19000</v>
      </c>
      <c r="H4954" s="227"/>
      <c r="I4954" s="227"/>
      <c r="J4954" s="228"/>
      <c r="K4954" s="227"/>
      <c r="L4954" s="227"/>
      <c r="M4954" s="227"/>
      <c r="N4954" s="581"/>
      <c r="O4954" s="227"/>
      <c r="P4954" s="581"/>
      <c r="Q4954" s="227"/>
      <c r="R4954" s="227"/>
      <c r="S4954" s="227"/>
      <c r="T4954" s="227"/>
      <c r="U4954" s="227"/>
      <c r="V4954" s="227"/>
      <c r="W4954" s="227"/>
      <c r="X4954" s="227"/>
      <c r="Y4954" s="227"/>
      <c r="Z4954" s="227"/>
      <c r="AA4954" s="227"/>
      <c r="AB4954" s="227"/>
      <c r="AC4954" s="227"/>
    </row>
    <row r="4955" spans="2:29">
      <c r="B4955" s="66" t="e">
        <f>LEFT(VLOOKUP(K4955,'TCon08 al 2019-02-26'!$A$1:$H$68,6,0),6)</f>
        <v>#N/A</v>
      </c>
      <c r="C4955" s="66" t="e">
        <f t="shared" si="337"/>
        <v>#N/A</v>
      </c>
      <c r="D4955" s="66" t="e">
        <f>VLOOKUP(K4955,'TCon08 al 2019-02-26'!$A$1:$H$68,8,0)</f>
        <v>#N/A</v>
      </c>
      <c r="E4955" s="221">
        <f t="shared" si="338"/>
        <v>1900</v>
      </c>
      <c r="F4955" s="66">
        <f t="shared" si="335"/>
        <v>0</v>
      </c>
      <c r="G4955" s="10" t="str">
        <f t="shared" si="336"/>
        <v>19000</v>
      </c>
      <c r="H4955" s="227"/>
      <c r="I4955" s="227"/>
      <c r="J4955" s="228"/>
      <c r="K4955" s="227"/>
      <c r="L4955" s="227"/>
      <c r="M4955" s="227"/>
      <c r="N4955" s="581"/>
      <c r="O4955" s="227"/>
      <c r="P4955" s="581"/>
      <c r="Q4955" s="227"/>
      <c r="R4955" s="227"/>
      <c r="S4955" s="227"/>
      <c r="T4955" s="227"/>
      <c r="U4955" s="227"/>
      <c r="V4955" s="227"/>
      <c r="W4955" s="227"/>
      <c r="X4955" s="227"/>
      <c r="Y4955" s="227"/>
      <c r="Z4955" s="227"/>
      <c r="AA4955" s="227"/>
      <c r="AB4955" s="227"/>
      <c r="AC4955" s="227"/>
    </row>
    <row r="4956" spans="2:29">
      <c r="B4956" s="66" t="e">
        <f>LEFT(VLOOKUP(K4956,'TCon08 al 2019-02-26'!$A$1:$H$68,6,0),6)</f>
        <v>#N/A</v>
      </c>
      <c r="C4956" s="66" t="e">
        <f t="shared" si="337"/>
        <v>#N/A</v>
      </c>
      <c r="D4956" s="66" t="e">
        <f>VLOOKUP(K4956,'TCon08 al 2019-02-26'!$A$1:$H$68,8,0)</f>
        <v>#N/A</v>
      </c>
      <c r="E4956" s="221">
        <f t="shared" si="338"/>
        <v>1900</v>
      </c>
      <c r="F4956" s="66">
        <f t="shared" si="335"/>
        <v>0</v>
      </c>
      <c r="G4956" s="10" t="str">
        <f t="shared" si="336"/>
        <v>19000</v>
      </c>
      <c r="H4956" s="227"/>
      <c r="I4956" s="227"/>
      <c r="J4956" s="228"/>
      <c r="K4956" s="227"/>
      <c r="L4956" s="227"/>
      <c r="M4956" s="227"/>
      <c r="N4956" s="581"/>
      <c r="O4956" s="227"/>
      <c r="P4956" s="581"/>
      <c r="Q4956" s="227"/>
      <c r="R4956" s="227"/>
      <c r="S4956" s="227"/>
      <c r="T4956" s="227"/>
      <c r="U4956" s="227"/>
      <c r="V4956" s="227"/>
      <c r="W4956" s="227"/>
      <c r="X4956" s="227"/>
      <c r="Y4956" s="227"/>
      <c r="Z4956" s="227"/>
      <c r="AA4956" s="227"/>
      <c r="AB4956" s="227"/>
      <c r="AC4956" s="227"/>
    </row>
    <row r="4957" spans="2:29">
      <c r="B4957" s="66" t="e">
        <f>LEFT(VLOOKUP(K4957,'TCon08 al 2019-02-26'!$A$1:$H$68,6,0),6)</f>
        <v>#N/A</v>
      </c>
      <c r="C4957" s="66" t="e">
        <f t="shared" si="337"/>
        <v>#N/A</v>
      </c>
      <c r="D4957" s="66" t="e">
        <f>VLOOKUP(K4957,'TCon08 al 2019-02-26'!$A$1:$H$68,8,0)</f>
        <v>#N/A</v>
      </c>
      <c r="E4957" s="221">
        <f t="shared" si="338"/>
        <v>1900</v>
      </c>
      <c r="F4957" s="66">
        <f t="shared" si="335"/>
        <v>0</v>
      </c>
      <c r="G4957" s="10" t="str">
        <f t="shared" si="336"/>
        <v>19000</v>
      </c>
      <c r="H4957" s="227"/>
      <c r="I4957" s="227"/>
      <c r="J4957" s="228"/>
      <c r="K4957" s="227"/>
      <c r="L4957" s="227"/>
      <c r="M4957" s="227"/>
      <c r="N4957" s="581"/>
      <c r="O4957" s="227"/>
      <c r="P4957" s="581"/>
      <c r="Q4957" s="227"/>
      <c r="R4957" s="227"/>
      <c r="S4957" s="227"/>
      <c r="T4957" s="227"/>
      <c r="U4957" s="227"/>
      <c r="V4957" s="227"/>
      <c r="W4957" s="227"/>
      <c r="X4957" s="227"/>
      <c r="Y4957" s="227"/>
      <c r="Z4957" s="227"/>
      <c r="AA4957" s="227"/>
      <c r="AB4957" s="227"/>
      <c r="AC4957" s="227"/>
    </row>
    <row r="4958" spans="2:29">
      <c r="B4958" s="66" t="e">
        <f>LEFT(VLOOKUP(K4958,'TCon08 al 2019-02-26'!$A$1:$H$68,6,0),6)</f>
        <v>#N/A</v>
      </c>
      <c r="C4958" s="66" t="e">
        <f t="shared" si="337"/>
        <v>#N/A</v>
      </c>
      <c r="D4958" s="66" t="e">
        <f>VLOOKUP(K4958,'TCon08 al 2019-02-26'!$A$1:$H$68,8,0)</f>
        <v>#N/A</v>
      </c>
      <c r="E4958" s="221">
        <f t="shared" si="338"/>
        <v>1900</v>
      </c>
      <c r="F4958" s="66">
        <f t="shared" si="335"/>
        <v>0</v>
      </c>
      <c r="G4958" s="10" t="str">
        <f t="shared" si="336"/>
        <v>19000</v>
      </c>
      <c r="H4958" s="227"/>
      <c r="I4958" s="227"/>
      <c r="J4958" s="228"/>
      <c r="K4958" s="227"/>
      <c r="L4958" s="227"/>
      <c r="M4958" s="227"/>
      <c r="N4958" s="581"/>
      <c r="O4958" s="227"/>
      <c r="P4958" s="581"/>
      <c r="Q4958" s="227"/>
      <c r="R4958" s="227"/>
      <c r="S4958" s="227"/>
      <c r="T4958" s="227"/>
      <c r="U4958" s="227"/>
      <c r="V4958" s="227"/>
      <c r="W4958" s="227"/>
      <c r="X4958" s="227"/>
      <c r="Y4958" s="227"/>
      <c r="Z4958" s="227"/>
      <c r="AA4958" s="227"/>
      <c r="AB4958" s="227"/>
      <c r="AC4958" s="227"/>
    </row>
    <row r="4959" spans="2:29">
      <c r="B4959" s="66" t="e">
        <f>LEFT(VLOOKUP(K4959,'TCon08 al 2019-02-26'!$A$1:$H$68,6,0),6)</f>
        <v>#N/A</v>
      </c>
      <c r="C4959" s="66" t="e">
        <f t="shared" si="337"/>
        <v>#N/A</v>
      </c>
      <c r="D4959" s="66" t="e">
        <f>VLOOKUP(K4959,'TCon08 al 2019-02-26'!$A$1:$H$68,8,0)</f>
        <v>#N/A</v>
      </c>
      <c r="E4959" s="221">
        <f t="shared" si="338"/>
        <v>1900</v>
      </c>
      <c r="F4959" s="66">
        <f t="shared" si="335"/>
        <v>0</v>
      </c>
      <c r="G4959" s="10" t="str">
        <f t="shared" si="336"/>
        <v>19000</v>
      </c>
      <c r="H4959" s="227"/>
      <c r="I4959" s="227"/>
      <c r="J4959" s="228"/>
      <c r="K4959" s="227"/>
      <c r="L4959" s="227"/>
      <c r="M4959" s="227"/>
      <c r="N4959" s="581"/>
      <c r="O4959" s="227"/>
      <c r="P4959" s="581"/>
      <c r="Q4959" s="227"/>
      <c r="R4959" s="227"/>
      <c r="S4959" s="227"/>
      <c r="T4959" s="227"/>
      <c r="U4959" s="227"/>
      <c r="V4959" s="227"/>
      <c r="W4959" s="227"/>
      <c r="X4959" s="227"/>
      <c r="Y4959" s="227"/>
      <c r="Z4959" s="227"/>
      <c r="AA4959" s="227"/>
      <c r="AB4959" s="227"/>
      <c r="AC4959" s="227"/>
    </row>
    <row r="4960" spans="2:29">
      <c r="B4960" s="66" t="e">
        <f>LEFT(VLOOKUP(K4960,'TCon08 al 2019-02-26'!$A$1:$H$68,6,0),6)</f>
        <v>#N/A</v>
      </c>
      <c r="C4960" s="66" t="e">
        <f t="shared" si="337"/>
        <v>#N/A</v>
      </c>
      <c r="D4960" s="66" t="e">
        <f>VLOOKUP(K4960,'TCon08 al 2019-02-26'!$A$1:$H$68,8,0)</f>
        <v>#N/A</v>
      </c>
      <c r="E4960" s="221">
        <f t="shared" si="338"/>
        <v>1900</v>
      </c>
      <c r="F4960" s="66">
        <f t="shared" si="335"/>
        <v>0</v>
      </c>
      <c r="G4960" s="10" t="str">
        <f t="shared" si="336"/>
        <v>19000</v>
      </c>
      <c r="H4960" s="227"/>
      <c r="I4960" s="227"/>
      <c r="J4960" s="228"/>
      <c r="K4960" s="227"/>
      <c r="L4960" s="227"/>
      <c r="M4960" s="227"/>
      <c r="N4960" s="581"/>
      <c r="O4960" s="227"/>
      <c r="P4960" s="581"/>
      <c r="Q4960" s="227"/>
      <c r="R4960" s="227"/>
      <c r="S4960" s="227"/>
      <c r="T4960" s="227"/>
      <c r="U4960" s="227"/>
      <c r="V4960" s="227"/>
      <c r="W4960" s="227"/>
      <c r="X4960" s="227"/>
      <c r="Y4960" s="227"/>
      <c r="Z4960" s="227"/>
      <c r="AA4960" s="227"/>
      <c r="AB4960" s="227"/>
      <c r="AC4960" s="227"/>
    </row>
    <row r="4961" spans="2:29">
      <c r="B4961" s="66" t="e">
        <f>LEFT(VLOOKUP(K4961,'TCon08 al 2019-02-26'!$A$1:$H$68,6,0),6)</f>
        <v>#N/A</v>
      </c>
      <c r="C4961" s="66" t="e">
        <f t="shared" si="337"/>
        <v>#N/A</v>
      </c>
      <c r="D4961" s="66" t="e">
        <f>VLOOKUP(K4961,'TCon08 al 2019-02-26'!$A$1:$H$68,8,0)</f>
        <v>#N/A</v>
      </c>
      <c r="E4961" s="221">
        <f t="shared" si="338"/>
        <v>1900</v>
      </c>
      <c r="F4961" s="66">
        <f t="shared" si="335"/>
        <v>0</v>
      </c>
      <c r="G4961" s="10" t="str">
        <f t="shared" si="336"/>
        <v>19000</v>
      </c>
      <c r="H4961" s="227"/>
      <c r="I4961" s="227"/>
      <c r="J4961" s="228"/>
      <c r="K4961" s="227"/>
      <c r="L4961" s="227"/>
      <c r="M4961" s="227"/>
      <c r="N4961" s="581"/>
      <c r="O4961" s="227"/>
      <c r="P4961" s="581"/>
      <c r="Q4961" s="227"/>
      <c r="R4961" s="227"/>
      <c r="S4961" s="227"/>
      <c r="T4961" s="227"/>
      <c r="U4961" s="227"/>
      <c r="V4961" s="227"/>
      <c r="W4961" s="227"/>
      <c r="X4961" s="227"/>
      <c r="Y4961" s="227"/>
      <c r="Z4961" s="227"/>
      <c r="AA4961" s="227"/>
      <c r="AB4961" s="227"/>
      <c r="AC4961" s="227"/>
    </row>
    <row r="4962" spans="2:29">
      <c r="B4962" s="66" t="e">
        <f>LEFT(VLOOKUP(K4962,'TCon08 al 2019-02-26'!$A$1:$H$68,6,0),6)</f>
        <v>#N/A</v>
      </c>
      <c r="C4962" s="66" t="e">
        <f t="shared" si="337"/>
        <v>#N/A</v>
      </c>
      <c r="D4962" s="66" t="e">
        <f>VLOOKUP(K4962,'TCon08 al 2019-02-26'!$A$1:$H$68,8,0)</f>
        <v>#N/A</v>
      </c>
      <c r="E4962" s="221">
        <f t="shared" si="338"/>
        <v>1900</v>
      </c>
      <c r="F4962" s="66">
        <f t="shared" si="335"/>
        <v>0</v>
      </c>
      <c r="G4962" s="10" t="str">
        <f t="shared" si="336"/>
        <v>19000</v>
      </c>
      <c r="H4962" s="227"/>
      <c r="I4962" s="227"/>
      <c r="J4962" s="228"/>
      <c r="K4962" s="227"/>
      <c r="L4962" s="227"/>
      <c r="M4962" s="227"/>
      <c r="N4962" s="581"/>
      <c r="O4962" s="227"/>
      <c r="P4962" s="581"/>
      <c r="Q4962" s="227"/>
      <c r="R4962" s="227"/>
      <c r="S4962" s="227"/>
      <c r="T4962" s="227"/>
      <c r="U4962" s="227"/>
      <c r="V4962" s="227"/>
      <c r="W4962" s="227"/>
      <c r="X4962" s="227"/>
      <c r="Y4962" s="227"/>
      <c r="Z4962" s="227"/>
      <c r="AA4962" s="227"/>
      <c r="AB4962" s="227"/>
      <c r="AC4962" s="227"/>
    </row>
    <row r="4963" spans="2:29">
      <c r="B4963" s="66" t="e">
        <f>LEFT(VLOOKUP(K4963,'TCon08 al 2019-02-26'!$A$1:$H$68,6,0),6)</f>
        <v>#N/A</v>
      </c>
      <c r="C4963" s="66" t="e">
        <f t="shared" si="337"/>
        <v>#N/A</v>
      </c>
      <c r="D4963" s="66" t="e">
        <f>VLOOKUP(K4963,'TCon08 al 2019-02-26'!$A$1:$H$68,8,0)</f>
        <v>#N/A</v>
      </c>
      <c r="E4963" s="221">
        <f t="shared" si="338"/>
        <v>1900</v>
      </c>
      <c r="F4963" s="66">
        <f t="shared" si="335"/>
        <v>0</v>
      </c>
      <c r="G4963" s="10" t="str">
        <f t="shared" si="336"/>
        <v>19000</v>
      </c>
      <c r="H4963" s="227"/>
      <c r="I4963" s="227"/>
      <c r="J4963" s="228"/>
      <c r="K4963" s="227"/>
      <c r="L4963" s="227"/>
      <c r="M4963" s="227"/>
      <c r="N4963" s="581"/>
      <c r="O4963" s="227"/>
      <c r="P4963" s="581"/>
      <c r="Q4963" s="227"/>
      <c r="R4963" s="227"/>
      <c r="S4963" s="227"/>
      <c r="T4963" s="227"/>
      <c r="U4963" s="227"/>
      <c r="V4963" s="227"/>
      <c r="W4963" s="227"/>
      <c r="X4963" s="227"/>
      <c r="Y4963" s="227"/>
      <c r="Z4963" s="227"/>
      <c r="AA4963" s="227"/>
      <c r="AB4963" s="227"/>
      <c r="AC4963" s="227"/>
    </row>
    <row r="4964" spans="2:29">
      <c r="B4964" s="66" t="e">
        <f>LEFT(VLOOKUP(K4964,'TCon08 al 2019-02-26'!$A$1:$H$68,6,0),6)</f>
        <v>#N/A</v>
      </c>
      <c r="C4964" s="66" t="e">
        <f t="shared" si="337"/>
        <v>#N/A</v>
      </c>
      <c r="D4964" s="66" t="e">
        <f>VLOOKUP(K4964,'TCon08 al 2019-02-26'!$A$1:$H$68,8,0)</f>
        <v>#N/A</v>
      </c>
      <c r="E4964" s="221">
        <f t="shared" si="338"/>
        <v>1900</v>
      </c>
      <c r="F4964" s="66">
        <f t="shared" si="335"/>
        <v>0</v>
      </c>
      <c r="G4964" s="10" t="str">
        <f t="shared" si="336"/>
        <v>19000</v>
      </c>
      <c r="H4964" s="227"/>
      <c r="I4964" s="227"/>
      <c r="J4964" s="228"/>
      <c r="K4964" s="227"/>
      <c r="L4964" s="227"/>
      <c r="M4964" s="227"/>
      <c r="N4964" s="581"/>
      <c r="O4964" s="227"/>
      <c r="P4964" s="581"/>
      <c r="Q4964" s="227"/>
      <c r="R4964" s="227"/>
      <c r="S4964" s="227"/>
      <c r="T4964" s="227"/>
      <c r="U4964" s="227"/>
      <c r="V4964" s="227"/>
      <c r="W4964" s="227"/>
      <c r="X4964" s="227"/>
      <c r="Y4964" s="227"/>
      <c r="Z4964" s="227"/>
      <c r="AA4964" s="227"/>
      <c r="AB4964" s="227"/>
      <c r="AC4964" s="227"/>
    </row>
    <row r="4965" spans="2:29">
      <c r="B4965" s="66" t="e">
        <f>LEFT(VLOOKUP(K4965,'TCon08 al 2019-02-26'!$A$1:$H$68,6,0),6)</f>
        <v>#N/A</v>
      </c>
      <c r="C4965" s="66" t="e">
        <f t="shared" si="337"/>
        <v>#N/A</v>
      </c>
      <c r="D4965" s="66" t="e">
        <f>VLOOKUP(K4965,'TCon08 al 2019-02-26'!$A$1:$H$68,8,0)</f>
        <v>#N/A</v>
      </c>
      <c r="E4965" s="221">
        <f t="shared" si="338"/>
        <v>1900</v>
      </c>
      <c r="F4965" s="66">
        <f t="shared" si="335"/>
        <v>0</v>
      </c>
      <c r="G4965" s="10" t="str">
        <f t="shared" si="336"/>
        <v>19000</v>
      </c>
      <c r="H4965" s="227"/>
      <c r="I4965" s="227"/>
      <c r="J4965" s="228"/>
      <c r="K4965" s="227"/>
      <c r="L4965" s="227"/>
      <c r="M4965" s="227"/>
      <c r="N4965" s="581"/>
      <c r="O4965" s="227"/>
      <c r="P4965" s="581"/>
      <c r="Q4965" s="227"/>
      <c r="R4965" s="227"/>
      <c r="S4965" s="227"/>
      <c r="T4965" s="227"/>
      <c r="U4965" s="227"/>
      <c r="V4965" s="227"/>
      <c r="W4965" s="227"/>
      <c r="X4965" s="227"/>
      <c r="Y4965" s="227"/>
      <c r="Z4965" s="227"/>
      <c r="AA4965" s="227"/>
      <c r="AB4965" s="227"/>
      <c r="AC4965" s="227"/>
    </row>
    <row r="4966" spans="2:29">
      <c r="B4966" s="66" t="e">
        <f>LEFT(VLOOKUP(K4966,'TCon08 al 2019-02-26'!$A$1:$H$68,6,0),6)</f>
        <v>#N/A</v>
      </c>
      <c r="C4966" s="66" t="e">
        <f t="shared" si="337"/>
        <v>#N/A</v>
      </c>
      <c r="D4966" s="66" t="e">
        <f>VLOOKUP(K4966,'TCon08 al 2019-02-26'!$A$1:$H$68,8,0)</f>
        <v>#N/A</v>
      </c>
      <c r="E4966" s="221">
        <f t="shared" si="338"/>
        <v>1900</v>
      </c>
      <c r="F4966" s="66">
        <f t="shared" si="335"/>
        <v>0</v>
      </c>
      <c r="G4966" s="10" t="str">
        <f t="shared" si="336"/>
        <v>19000</v>
      </c>
      <c r="H4966" s="227"/>
      <c r="I4966" s="227"/>
      <c r="J4966" s="228"/>
      <c r="K4966" s="227"/>
      <c r="L4966" s="227"/>
      <c r="M4966" s="227"/>
      <c r="N4966" s="581"/>
      <c r="O4966" s="227"/>
      <c r="P4966" s="581"/>
      <c r="Q4966" s="227"/>
      <c r="R4966" s="227"/>
      <c r="S4966" s="227"/>
      <c r="T4966" s="227"/>
      <c r="U4966" s="227"/>
      <c r="V4966" s="227"/>
      <c r="W4966" s="227"/>
      <c r="X4966" s="227"/>
      <c r="Y4966" s="227"/>
      <c r="Z4966" s="227"/>
      <c r="AA4966" s="227"/>
      <c r="AB4966" s="227"/>
      <c r="AC4966" s="227"/>
    </row>
    <row r="4967" spans="2:29">
      <c r="B4967" s="66" t="e">
        <f>LEFT(VLOOKUP(K4967,'TCon08 al 2019-02-26'!$A$1:$H$68,6,0),6)</f>
        <v>#N/A</v>
      </c>
      <c r="C4967" s="66" t="e">
        <f t="shared" si="337"/>
        <v>#N/A</v>
      </c>
      <c r="D4967" s="66" t="e">
        <f>VLOOKUP(K4967,'TCon08 al 2019-02-26'!$A$1:$H$68,8,0)</f>
        <v>#N/A</v>
      </c>
      <c r="E4967" s="221">
        <f t="shared" si="338"/>
        <v>1900</v>
      </c>
      <c r="F4967" s="66">
        <f t="shared" si="335"/>
        <v>0</v>
      </c>
      <c r="G4967" s="10" t="str">
        <f t="shared" si="336"/>
        <v>19000</v>
      </c>
      <c r="H4967" s="227"/>
      <c r="I4967" s="227"/>
      <c r="J4967" s="228"/>
      <c r="K4967" s="227"/>
      <c r="L4967" s="227"/>
      <c r="M4967" s="227"/>
      <c r="N4967" s="581"/>
      <c r="O4967" s="227"/>
      <c r="P4967" s="581"/>
      <c r="Q4967" s="227"/>
      <c r="R4967" s="227"/>
      <c r="S4967" s="227"/>
      <c r="T4967" s="227"/>
      <c r="U4967" s="227"/>
      <c r="V4967" s="227"/>
      <c r="W4967" s="227"/>
      <c r="X4967" s="227"/>
      <c r="Y4967" s="227"/>
      <c r="Z4967" s="227"/>
      <c r="AA4967" s="227"/>
      <c r="AB4967" s="227"/>
      <c r="AC4967" s="227"/>
    </row>
    <row r="4968" spans="2:29">
      <c r="B4968" s="66" t="e">
        <f>LEFT(VLOOKUP(K4968,'TCon08 al 2019-02-26'!$A$1:$H$68,6,0),6)</f>
        <v>#N/A</v>
      </c>
      <c r="C4968" s="66" t="e">
        <f t="shared" si="337"/>
        <v>#N/A</v>
      </c>
      <c r="D4968" s="66" t="e">
        <f>VLOOKUP(K4968,'TCon08 al 2019-02-26'!$A$1:$H$68,8,0)</f>
        <v>#N/A</v>
      </c>
      <c r="E4968" s="221">
        <f t="shared" si="338"/>
        <v>1900</v>
      </c>
      <c r="F4968" s="66">
        <f t="shared" si="335"/>
        <v>0</v>
      </c>
      <c r="G4968" s="10" t="str">
        <f t="shared" si="336"/>
        <v>19000</v>
      </c>
      <c r="H4968" s="227"/>
      <c r="I4968" s="227"/>
      <c r="J4968" s="228"/>
      <c r="K4968" s="227"/>
      <c r="L4968" s="227"/>
      <c r="M4968" s="227"/>
      <c r="N4968" s="581"/>
      <c r="O4968" s="227"/>
      <c r="P4968" s="581"/>
      <c r="Q4968" s="227"/>
      <c r="R4968" s="227"/>
      <c r="S4968" s="227"/>
      <c r="T4968" s="227"/>
      <c r="U4968" s="227"/>
      <c r="V4968" s="227"/>
      <c r="W4968" s="227"/>
      <c r="X4968" s="227"/>
      <c r="Y4968" s="227"/>
      <c r="Z4968" s="227"/>
      <c r="AA4968" s="227"/>
      <c r="AB4968" s="227"/>
      <c r="AC4968" s="227"/>
    </row>
    <row r="4969" spans="2:29">
      <c r="B4969" s="66" t="e">
        <f>LEFT(VLOOKUP(K4969,'TCon08 al 2019-02-26'!$A$1:$H$68,6,0),6)</f>
        <v>#N/A</v>
      </c>
      <c r="C4969" s="66" t="e">
        <f t="shared" si="337"/>
        <v>#N/A</v>
      </c>
      <c r="D4969" s="66" t="e">
        <f>VLOOKUP(K4969,'TCon08 al 2019-02-26'!$A$1:$H$68,8,0)</f>
        <v>#N/A</v>
      </c>
      <c r="E4969" s="221">
        <f t="shared" si="338"/>
        <v>1900</v>
      </c>
      <c r="F4969" s="66">
        <f t="shared" si="335"/>
        <v>0</v>
      </c>
      <c r="G4969" s="10" t="str">
        <f t="shared" si="336"/>
        <v>19000</v>
      </c>
      <c r="H4969" s="227"/>
      <c r="I4969" s="227"/>
      <c r="J4969" s="228"/>
      <c r="K4969" s="227"/>
      <c r="L4969" s="227"/>
      <c r="M4969" s="227"/>
      <c r="N4969" s="581"/>
      <c r="O4969" s="227"/>
      <c r="P4969" s="581"/>
      <c r="Q4969" s="227"/>
      <c r="R4969" s="227"/>
      <c r="S4969" s="227"/>
      <c r="T4969" s="227"/>
      <c r="U4969" s="227"/>
      <c r="V4969" s="227"/>
      <c r="W4969" s="227"/>
      <c r="X4969" s="227"/>
      <c r="Y4969" s="227"/>
      <c r="Z4969" s="227"/>
      <c r="AA4969" s="227"/>
      <c r="AB4969" s="227"/>
      <c r="AC4969" s="227"/>
    </row>
    <row r="4970" spans="2:29">
      <c r="B4970" s="66" t="e">
        <f>LEFT(VLOOKUP(K4970,'TCon08 al 2019-02-26'!$A$1:$H$68,6,0),6)</f>
        <v>#N/A</v>
      </c>
      <c r="C4970" s="66" t="e">
        <f t="shared" si="337"/>
        <v>#N/A</v>
      </c>
      <c r="D4970" s="66" t="e">
        <f>VLOOKUP(K4970,'TCon08 al 2019-02-26'!$A$1:$H$68,8,0)</f>
        <v>#N/A</v>
      </c>
      <c r="E4970" s="221">
        <f t="shared" si="338"/>
        <v>1900</v>
      </c>
      <c r="F4970" s="66">
        <f t="shared" si="335"/>
        <v>0</v>
      </c>
      <c r="G4970" s="10" t="str">
        <f t="shared" si="336"/>
        <v>19000</v>
      </c>
      <c r="H4970" s="227"/>
      <c r="I4970" s="227"/>
      <c r="J4970" s="228"/>
      <c r="K4970" s="227"/>
      <c r="L4970" s="227"/>
      <c r="M4970" s="227"/>
      <c r="N4970" s="581"/>
      <c r="O4970" s="227"/>
      <c r="P4970" s="581"/>
      <c r="Q4970" s="227"/>
      <c r="R4970" s="227"/>
      <c r="S4970" s="227"/>
      <c r="T4970" s="227"/>
      <c r="U4970" s="227"/>
      <c r="V4970" s="227"/>
      <c r="W4970" s="227"/>
      <c r="X4970" s="227"/>
      <c r="Y4970" s="227"/>
      <c r="Z4970" s="227"/>
      <c r="AA4970" s="227"/>
      <c r="AB4970" s="227"/>
      <c r="AC4970" s="227"/>
    </row>
    <row r="4971" spans="2:29">
      <c r="B4971" s="66" t="e">
        <f>LEFT(VLOOKUP(K4971,'TCon08 al 2019-02-26'!$A$1:$H$68,6,0),6)</f>
        <v>#N/A</v>
      </c>
      <c r="C4971" s="66" t="e">
        <f t="shared" si="337"/>
        <v>#N/A</v>
      </c>
      <c r="D4971" s="66" t="e">
        <f>VLOOKUP(K4971,'TCon08 al 2019-02-26'!$A$1:$H$68,8,0)</f>
        <v>#N/A</v>
      </c>
      <c r="E4971" s="221">
        <f t="shared" si="338"/>
        <v>1900</v>
      </c>
      <c r="F4971" s="66">
        <f t="shared" si="335"/>
        <v>0</v>
      </c>
      <c r="G4971" s="10" t="str">
        <f t="shared" si="336"/>
        <v>19000</v>
      </c>
      <c r="H4971" s="227"/>
      <c r="I4971" s="227"/>
      <c r="J4971" s="228"/>
      <c r="K4971" s="227"/>
      <c r="L4971" s="227"/>
      <c r="M4971" s="227"/>
      <c r="N4971" s="581"/>
      <c r="O4971" s="227"/>
      <c r="P4971" s="581"/>
      <c r="Q4971" s="227"/>
      <c r="R4971" s="227"/>
      <c r="S4971" s="227"/>
      <c r="T4971" s="227"/>
      <c r="U4971" s="227"/>
      <c r="V4971" s="227"/>
      <c r="W4971" s="227"/>
      <c r="X4971" s="227"/>
      <c r="Y4971" s="227"/>
      <c r="Z4971" s="227"/>
      <c r="AA4971" s="227"/>
      <c r="AB4971" s="227"/>
      <c r="AC4971" s="227"/>
    </row>
    <row r="4972" spans="2:29">
      <c r="B4972" s="66" t="e">
        <f>LEFT(VLOOKUP(K4972,'TCon08 al 2019-02-26'!$A$1:$H$68,6,0),6)</f>
        <v>#N/A</v>
      </c>
      <c r="C4972" s="66" t="e">
        <f t="shared" si="337"/>
        <v>#N/A</v>
      </c>
      <c r="D4972" s="66" t="e">
        <f>VLOOKUP(K4972,'TCon08 al 2019-02-26'!$A$1:$H$68,8,0)</f>
        <v>#N/A</v>
      </c>
      <c r="E4972" s="221">
        <f t="shared" si="338"/>
        <v>1900</v>
      </c>
      <c r="F4972" s="66">
        <f t="shared" si="335"/>
        <v>0</v>
      </c>
      <c r="G4972" s="10" t="str">
        <f t="shared" si="336"/>
        <v>19000</v>
      </c>
      <c r="H4972" s="227"/>
      <c r="I4972" s="227"/>
      <c r="J4972" s="228"/>
      <c r="K4972" s="227"/>
      <c r="L4972" s="227"/>
      <c r="M4972" s="227"/>
      <c r="N4972" s="581"/>
      <c r="O4972" s="227"/>
      <c r="P4972" s="581"/>
      <c r="Q4972" s="227"/>
      <c r="R4972" s="227"/>
      <c r="S4972" s="227"/>
      <c r="T4972" s="227"/>
      <c r="U4972" s="227"/>
      <c r="V4972" s="227"/>
      <c r="W4972" s="227"/>
      <c r="X4972" s="227"/>
      <c r="Y4972" s="227"/>
      <c r="Z4972" s="227"/>
      <c r="AA4972" s="227"/>
      <c r="AB4972" s="227"/>
      <c r="AC4972" s="227"/>
    </row>
    <row r="4973" spans="2:29">
      <c r="B4973" s="66" t="e">
        <f>LEFT(VLOOKUP(K4973,'TCon08 al 2019-02-26'!$A$1:$H$68,6,0),6)</f>
        <v>#N/A</v>
      </c>
      <c r="C4973" s="66" t="e">
        <f t="shared" si="337"/>
        <v>#N/A</v>
      </c>
      <c r="D4973" s="66" t="e">
        <f>VLOOKUP(K4973,'TCon08 al 2019-02-26'!$A$1:$H$68,8,0)</f>
        <v>#N/A</v>
      </c>
      <c r="E4973" s="221">
        <f t="shared" si="338"/>
        <v>1900</v>
      </c>
      <c r="F4973" s="66">
        <f t="shared" si="335"/>
        <v>0</v>
      </c>
      <c r="G4973" s="10" t="str">
        <f t="shared" si="336"/>
        <v>19000</v>
      </c>
      <c r="H4973" s="227"/>
      <c r="I4973" s="227"/>
      <c r="J4973" s="228"/>
      <c r="K4973" s="227"/>
      <c r="L4973" s="227"/>
      <c r="M4973" s="227"/>
      <c r="N4973" s="581"/>
      <c r="O4973" s="227"/>
      <c r="P4973" s="581"/>
      <c r="Q4973" s="227"/>
      <c r="R4973" s="227"/>
      <c r="S4973" s="227"/>
      <c r="T4973" s="227"/>
      <c r="U4973" s="227"/>
      <c r="V4973" s="227"/>
      <c r="W4973" s="227"/>
      <c r="X4973" s="227"/>
      <c r="Y4973" s="227"/>
      <c r="Z4973" s="227"/>
      <c r="AA4973" s="227"/>
      <c r="AB4973" s="227"/>
      <c r="AC4973" s="227"/>
    </row>
    <row r="4974" spans="2:29">
      <c r="B4974" s="66" t="e">
        <f>LEFT(VLOOKUP(K4974,'TCon08 al 2019-02-26'!$A$1:$H$68,6,0),6)</f>
        <v>#N/A</v>
      </c>
      <c r="C4974" s="66" t="e">
        <f t="shared" si="337"/>
        <v>#N/A</v>
      </c>
      <c r="D4974" s="66" t="e">
        <f>VLOOKUP(K4974,'TCon08 al 2019-02-26'!$A$1:$H$68,8,0)</f>
        <v>#N/A</v>
      </c>
      <c r="E4974" s="221">
        <f t="shared" si="338"/>
        <v>1900</v>
      </c>
      <c r="F4974" s="66">
        <f t="shared" si="335"/>
        <v>0</v>
      </c>
      <c r="G4974" s="10" t="str">
        <f t="shared" si="336"/>
        <v>19000</v>
      </c>
      <c r="H4974" s="227"/>
      <c r="I4974" s="227"/>
      <c r="J4974" s="228"/>
      <c r="K4974" s="227"/>
      <c r="L4974" s="227"/>
      <c r="M4974" s="227"/>
      <c r="N4974" s="581"/>
      <c r="O4974" s="227"/>
      <c r="P4974" s="581"/>
      <c r="Q4974" s="227"/>
      <c r="R4974" s="227"/>
      <c r="S4974" s="227"/>
      <c r="T4974" s="227"/>
      <c r="U4974" s="227"/>
      <c r="V4974" s="227"/>
      <c r="W4974" s="227"/>
      <c r="X4974" s="227"/>
      <c r="Y4974" s="227"/>
      <c r="Z4974" s="227"/>
      <c r="AA4974" s="227"/>
      <c r="AB4974" s="227"/>
      <c r="AC4974" s="227"/>
    </row>
    <row r="4975" spans="2:29">
      <c r="B4975" s="66" t="e">
        <f>LEFT(VLOOKUP(K4975,'TCon08 al 2019-02-26'!$A$1:$H$68,6,0),6)</f>
        <v>#N/A</v>
      </c>
      <c r="C4975" s="66" t="e">
        <f t="shared" si="337"/>
        <v>#N/A</v>
      </c>
      <c r="D4975" s="66" t="e">
        <f>VLOOKUP(K4975,'TCon08 al 2019-02-26'!$A$1:$H$68,8,0)</f>
        <v>#N/A</v>
      </c>
      <c r="E4975" s="221">
        <f t="shared" si="338"/>
        <v>1900</v>
      </c>
      <c r="F4975" s="66">
        <f t="shared" si="335"/>
        <v>0</v>
      </c>
      <c r="G4975" s="10" t="str">
        <f t="shared" si="336"/>
        <v>19000</v>
      </c>
      <c r="H4975" s="227"/>
      <c r="I4975" s="227"/>
      <c r="J4975" s="228"/>
      <c r="K4975" s="227"/>
      <c r="L4975" s="227"/>
      <c r="M4975" s="227"/>
      <c r="N4975" s="581"/>
      <c r="O4975" s="227"/>
      <c r="P4975" s="581"/>
      <c r="Q4975" s="227"/>
      <c r="R4975" s="227"/>
      <c r="S4975" s="227"/>
      <c r="T4975" s="227"/>
      <c r="U4975" s="227"/>
      <c r="V4975" s="227"/>
      <c r="W4975" s="227"/>
      <c r="X4975" s="227"/>
      <c r="Y4975" s="227"/>
      <c r="Z4975" s="227"/>
      <c r="AA4975" s="227"/>
      <c r="AB4975" s="227"/>
      <c r="AC4975" s="227"/>
    </row>
    <row r="4976" spans="2:29">
      <c r="B4976" s="66" t="e">
        <f>LEFT(VLOOKUP(K4976,'TCon08 al 2019-02-26'!$A$1:$H$68,6,0),6)</f>
        <v>#N/A</v>
      </c>
      <c r="C4976" s="66" t="e">
        <f t="shared" si="337"/>
        <v>#N/A</v>
      </c>
      <c r="D4976" s="66" t="e">
        <f>VLOOKUP(K4976,'TCon08 al 2019-02-26'!$A$1:$H$68,8,0)</f>
        <v>#N/A</v>
      </c>
      <c r="E4976" s="221">
        <f t="shared" si="338"/>
        <v>1900</v>
      </c>
      <c r="F4976" s="66">
        <f t="shared" si="335"/>
        <v>0</v>
      </c>
      <c r="G4976" s="10" t="str">
        <f t="shared" si="336"/>
        <v>19000</v>
      </c>
      <c r="H4976" s="227"/>
      <c r="I4976" s="227"/>
      <c r="J4976" s="228"/>
      <c r="K4976" s="227"/>
      <c r="L4976" s="227"/>
      <c r="M4976" s="227"/>
      <c r="N4976" s="581"/>
      <c r="O4976" s="227"/>
      <c r="P4976" s="581"/>
      <c r="Q4976" s="227"/>
      <c r="R4976" s="227"/>
      <c r="S4976" s="227"/>
      <c r="T4976" s="227"/>
      <c r="U4976" s="227"/>
      <c r="V4976" s="227"/>
      <c r="W4976" s="227"/>
      <c r="X4976" s="227"/>
      <c r="Y4976" s="227"/>
      <c r="Z4976" s="227"/>
      <c r="AA4976" s="227"/>
      <c r="AB4976" s="227"/>
      <c r="AC4976" s="227"/>
    </row>
    <row r="4977" spans="2:29">
      <c r="B4977" s="66" t="e">
        <f>LEFT(VLOOKUP(K4977,'TCon08 al 2019-02-26'!$A$1:$H$68,6,0),6)</f>
        <v>#N/A</v>
      </c>
      <c r="C4977" s="66" t="e">
        <f t="shared" si="337"/>
        <v>#N/A</v>
      </c>
      <c r="D4977" s="66" t="e">
        <f>VLOOKUP(K4977,'TCon08 al 2019-02-26'!$A$1:$H$68,8,0)</f>
        <v>#N/A</v>
      </c>
      <c r="E4977" s="221">
        <f t="shared" si="338"/>
        <v>1900</v>
      </c>
      <c r="F4977" s="66">
        <f t="shared" si="335"/>
        <v>0</v>
      </c>
      <c r="G4977" s="10" t="str">
        <f t="shared" si="336"/>
        <v>19000</v>
      </c>
      <c r="H4977" s="227"/>
      <c r="I4977" s="227"/>
      <c r="J4977" s="228"/>
      <c r="K4977" s="227"/>
      <c r="L4977" s="227"/>
      <c r="M4977" s="227"/>
      <c r="N4977" s="581"/>
      <c r="O4977" s="227"/>
      <c r="P4977" s="581"/>
      <c r="Q4977" s="227"/>
      <c r="R4977" s="227"/>
      <c r="S4977" s="227"/>
      <c r="T4977" s="227"/>
      <c r="U4977" s="227"/>
      <c r="V4977" s="227"/>
      <c r="W4977" s="227"/>
      <c r="X4977" s="227"/>
      <c r="Y4977" s="227"/>
      <c r="Z4977" s="227"/>
      <c r="AA4977" s="227"/>
      <c r="AB4977" s="227"/>
      <c r="AC4977" s="227"/>
    </row>
    <row r="4978" spans="2:29">
      <c r="B4978" s="66" t="e">
        <f>LEFT(VLOOKUP(K4978,'TCon08 al 2019-02-26'!$A$1:$H$68,6,0),6)</f>
        <v>#N/A</v>
      </c>
      <c r="C4978" s="66" t="e">
        <f t="shared" si="337"/>
        <v>#N/A</v>
      </c>
      <c r="D4978" s="66" t="e">
        <f>VLOOKUP(K4978,'TCon08 al 2019-02-26'!$A$1:$H$68,8,0)</f>
        <v>#N/A</v>
      </c>
      <c r="E4978" s="221">
        <f t="shared" si="338"/>
        <v>1900</v>
      </c>
      <c r="F4978" s="66">
        <f t="shared" si="335"/>
        <v>0</v>
      </c>
      <c r="G4978" s="10" t="str">
        <f t="shared" si="336"/>
        <v>19000</v>
      </c>
      <c r="H4978" s="227"/>
      <c r="I4978" s="227"/>
      <c r="J4978" s="228"/>
      <c r="K4978" s="227"/>
      <c r="L4978" s="227"/>
      <c r="M4978" s="227"/>
      <c r="N4978" s="581"/>
      <c r="O4978" s="227"/>
      <c r="P4978" s="581"/>
      <c r="Q4978" s="227"/>
      <c r="R4978" s="227"/>
      <c r="S4978" s="227"/>
      <c r="T4978" s="227"/>
      <c r="U4978" s="227"/>
      <c r="V4978" s="227"/>
      <c r="W4978" s="227"/>
      <c r="X4978" s="227"/>
      <c r="Y4978" s="227"/>
      <c r="Z4978" s="227"/>
      <c r="AA4978" s="227"/>
      <c r="AB4978" s="227"/>
      <c r="AC4978" s="227"/>
    </row>
    <row r="4979" spans="2:29">
      <c r="B4979" s="66" t="e">
        <f>LEFT(VLOOKUP(K4979,'TCon08 al 2019-02-26'!$A$1:$H$68,6,0),6)</f>
        <v>#N/A</v>
      </c>
      <c r="C4979" s="66" t="e">
        <f t="shared" si="337"/>
        <v>#N/A</v>
      </c>
      <c r="D4979" s="66" t="e">
        <f>VLOOKUP(K4979,'TCon08 al 2019-02-26'!$A$1:$H$68,8,0)</f>
        <v>#N/A</v>
      </c>
      <c r="E4979" s="221">
        <f t="shared" si="338"/>
        <v>1900</v>
      </c>
      <c r="F4979" s="66">
        <f t="shared" si="335"/>
        <v>0</v>
      </c>
      <c r="G4979" s="10" t="str">
        <f t="shared" si="336"/>
        <v>19000</v>
      </c>
      <c r="H4979" s="227"/>
      <c r="I4979" s="227"/>
      <c r="J4979" s="228"/>
      <c r="K4979" s="227"/>
      <c r="L4979" s="227"/>
      <c r="M4979" s="227"/>
      <c r="N4979" s="581"/>
      <c r="O4979" s="227"/>
      <c r="P4979" s="581"/>
      <c r="Q4979" s="227"/>
      <c r="R4979" s="227"/>
      <c r="S4979" s="227"/>
      <c r="T4979" s="227"/>
      <c r="U4979" s="227"/>
      <c r="V4979" s="227"/>
      <c r="W4979" s="227"/>
      <c r="X4979" s="227"/>
      <c r="Y4979" s="227"/>
      <c r="Z4979" s="227"/>
      <c r="AA4979" s="227"/>
      <c r="AB4979" s="227"/>
      <c r="AC4979" s="227"/>
    </row>
    <row r="4980" spans="2:29">
      <c r="B4980" s="66" t="e">
        <f>LEFT(VLOOKUP(K4980,'TCon08 al 2019-02-26'!$A$1:$H$68,6,0),6)</f>
        <v>#N/A</v>
      </c>
      <c r="C4980" s="66" t="e">
        <f t="shared" si="337"/>
        <v>#N/A</v>
      </c>
      <c r="D4980" s="66" t="e">
        <f>VLOOKUP(K4980,'TCon08 al 2019-02-26'!$A$1:$H$68,8,0)</f>
        <v>#N/A</v>
      </c>
      <c r="E4980" s="221">
        <f t="shared" si="338"/>
        <v>1900</v>
      </c>
      <c r="F4980" s="66">
        <f t="shared" si="335"/>
        <v>0</v>
      </c>
      <c r="G4980" s="10" t="str">
        <f t="shared" si="336"/>
        <v>19000</v>
      </c>
      <c r="H4980" s="227"/>
      <c r="I4980" s="227"/>
      <c r="J4980" s="228"/>
      <c r="K4980" s="227"/>
      <c r="L4980" s="227"/>
      <c r="M4980" s="227"/>
      <c r="N4980" s="581"/>
      <c r="O4980" s="227"/>
      <c r="P4980" s="581"/>
      <c r="Q4980" s="227"/>
      <c r="R4980" s="227"/>
      <c r="S4980" s="227"/>
      <c r="T4980" s="227"/>
      <c r="U4980" s="227"/>
      <c r="V4980" s="227"/>
      <c r="W4980" s="227"/>
      <c r="X4980" s="227"/>
      <c r="Y4980" s="227"/>
      <c r="Z4980" s="227"/>
      <c r="AA4980" s="227"/>
      <c r="AB4980" s="227"/>
      <c r="AC4980" s="227"/>
    </row>
    <row r="4981" spans="2:29">
      <c r="B4981" s="66" t="e">
        <f>LEFT(VLOOKUP(K4981,'TCon08 al 2019-02-26'!$A$1:$H$68,6,0),6)</f>
        <v>#N/A</v>
      </c>
      <c r="C4981" s="66" t="e">
        <f t="shared" si="337"/>
        <v>#N/A</v>
      </c>
      <c r="D4981" s="66" t="e">
        <f>VLOOKUP(K4981,'TCon08 al 2019-02-26'!$A$1:$H$68,8,0)</f>
        <v>#N/A</v>
      </c>
      <c r="E4981" s="221">
        <f t="shared" si="338"/>
        <v>1900</v>
      </c>
      <c r="F4981" s="66">
        <f t="shared" si="335"/>
        <v>0</v>
      </c>
      <c r="G4981" s="10" t="str">
        <f t="shared" si="336"/>
        <v>19000</v>
      </c>
      <c r="H4981" s="227"/>
      <c r="I4981" s="227"/>
      <c r="J4981" s="228"/>
      <c r="K4981" s="227"/>
      <c r="L4981" s="227"/>
      <c r="M4981" s="227"/>
      <c r="N4981" s="581"/>
      <c r="O4981" s="227"/>
      <c r="P4981" s="581"/>
      <c r="Q4981" s="227"/>
      <c r="R4981" s="227"/>
      <c r="S4981" s="227"/>
      <c r="T4981" s="227"/>
      <c r="U4981" s="227"/>
      <c r="V4981" s="227"/>
      <c r="W4981" s="227"/>
      <c r="X4981" s="227"/>
      <c r="Y4981" s="227"/>
      <c r="Z4981" s="227"/>
      <c r="AA4981" s="227"/>
      <c r="AB4981" s="227"/>
      <c r="AC4981" s="227"/>
    </row>
    <row r="4982" spans="2:29">
      <c r="B4982" s="66" t="e">
        <f>LEFT(VLOOKUP(K4982,'TCon08 al 2019-02-26'!$A$1:$H$68,6,0),6)</f>
        <v>#N/A</v>
      </c>
      <c r="C4982" s="66" t="e">
        <f t="shared" si="337"/>
        <v>#N/A</v>
      </c>
      <c r="D4982" s="66" t="e">
        <f>VLOOKUP(K4982,'TCon08 al 2019-02-26'!$A$1:$H$68,8,0)</f>
        <v>#N/A</v>
      </c>
      <c r="E4982" s="221">
        <f t="shared" si="338"/>
        <v>1900</v>
      </c>
      <c r="F4982" s="66">
        <f t="shared" si="335"/>
        <v>0</v>
      </c>
      <c r="G4982" s="10" t="str">
        <f t="shared" si="336"/>
        <v>19000</v>
      </c>
      <c r="H4982" s="227"/>
      <c r="I4982" s="227"/>
      <c r="J4982" s="228"/>
      <c r="K4982" s="227"/>
      <c r="L4982" s="227"/>
      <c r="M4982" s="227"/>
      <c r="N4982" s="581"/>
      <c r="O4982" s="227"/>
      <c r="P4982" s="581"/>
      <c r="Q4982" s="227"/>
      <c r="R4982" s="227"/>
      <c r="S4982" s="227"/>
      <c r="T4982" s="227"/>
      <c r="U4982" s="227"/>
      <c r="V4982" s="227"/>
      <c r="W4982" s="227"/>
      <c r="X4982" s="227"/>
      <c r="Y4982" s="227"/>
      <c r="Z4982" s="227"/>
      <c r="AA4982" s="227"/>
      <c r="AB4982" s="227"/>
      <c r="AC4982" s="227"/>
    </row>
    <row r="4983" spans="2:29">
      <c r="B4983" s="66" t="e">
        <f>LEFT(VLOOKUP(K4983,'TCon08 al 2019-02-26'!$A$1:$H$68,6,0),6)</f>
        <v>#N/A</v>
      </c>
      <c r="C4983" s="66" t="e">
        <f t="shared" si="337"/>
        <v>#N/A</v>
      </c>
      <c r="D4983" s="66" t="e">
        <f>VLOOKUP(K4983,'TCon08 al 2019-02-26'!$A$1:$H$68,8,0)</f>
        <v>#N/A</v>
      </c>
      <c r="E4983" s="221">
        <f t="shared" si="338"/>
        <v>1900</v>
      </c>
      <c r="F4983" s="66">
        <f t="shared" si="335"/>
        <v>0</v>
      </c>
      <c r="G4983" s="10" t="str">
        <f t="shared" si="336"/>
        <v>19000</v>
      </c>
      <c r="H4983" s="227"/>
      <c r="I4983" s="227"/>
      <c r="J4983" s="228"/>
      <c r="K4983" s="227"/>
      <c r="L4983" s="227"/>
      <c r="M4983" s="227"/>
      <c r="N4983" s="581"/>
      <c r="O4983" s="227"/>
      <c r="P4983" s="581"/>
      <c r="Q4983" s="227"/>
      <c r="R4983" s="227"/>
      <c r="S4983" s="227"/>
      <c r="T4983" s="227"/>
      <c r="U4983" s="227"/>
      <c r="V4983" s="227"/>
      <c r="W4983" s="227"/>
      <c r="X4983" s="227"/>
      <c r="Y4983" s="227"/>
      <c r="Z4983" s="227"/>
      <c r="AA4983" s="227"/>
      <c r="AB4983" s="227"/>
      <c r="AC4983" s="227"/>
    </row>
    <row r="4984" spans="2:29">
      <c r="B4984" s="66" t="e">
        <f>LEFT(VLOOKUP(K4984,'TCon08 al 2019-02-26'!$A$1:$H$68,6,0),6)</f>
        <v>#N/A</v>
      </c>
      <c r="C4984" s="66" t="e">
        <f t="shared" si="337"/>
        <v>#N/A</v>
      </c>
      <c r="D4984" s="66" t="e">
        <f>VLOOKUP(K4984,'TCon08 al 2019-02-26'!$A$1:$H$68,8,0)</f>
        <v>#N/A</v>
      </c>
      <c r="E4984" s="221">
        <f t="shared" si="338"/>
        <v>1900</v>
      </c>
      <c r="F4984" s="66">
        <f t="shared" si="335"/>
        <v>0</v>
      </c>
      <c r="G4984" s="10" t="str">
        <f t="shared" si="336"/>
        <v>19000</v>
      </c>
      <c r="H4984" s="227"/>
      <c r="I4984" s="227"/>
      <c r="J4984" s="228"/>
      <c r="K4984" s="227"/>
      <c r="L4984" s="227"/>
      <c r="M4984" s="227"/>
      <c r="N4984" s="581"/>
      <c r="O4984" s="227"/>
      <c r="P4984" s="581"/>
      <c r="Q4984" s="227"/>
      <c r="R4984" s="227"/>
      <c r="S4984" s="227"/>
      <c r="T4984" s="227"/>
      <c r="U4984" s="227"/>
      <c r="V4984" s="227"/>
      <c r="W4984" s="227"/>
      <c r="X4984" s="227"/>
      <c r="Y4984" s="227"/>
      <c r="Z4984" s="227"/>
      <c r="AA4984" s="227"/>
      <c r="AB4984" s="227"/>
      <c r="AC4984" s="227"/>
    </row>
    <row r="4985" spans="2:29">
      <c r="B4985" s="66" t="e">
        <f>LEFT(VLOOKUP(K4985,'TCon08 al 2019-02-26'!$A$1:$H$68,6,0),6)</f>
        <v>#N/A</v>
      </c>
      <c r="C4985" s="66" t="e">
        <f t="shared" si="337"/>
        <v>#N/A</v>
      </c>
      <c r="D4985" s="66" t="e">
        <f>VLOOKUP(K4985,'TCon08 al 2019-02-26'!$A$1:$H$68,8,0)</f>
        <v>#N/A</v>
      </c>
      <c r="E4985" s="221">
        <f t="shared" si="338"/>
        <v>1900</v>
      </c>
      <c r="F4985" s="66">
        <f t="shared" si="335"/>
        <v>0</v>
      </c>
      <c r="G4985" s="10" t="str">
        <f t="shared" si="336"/>
        <v>19000</v>
      </c>
      <c r="H4985" s="227"/>
      <c r="I4985" s="227"/>
      <c r="J4985" s="228"/>
      <c r="K4985" s="227"/>
      <c r="L4985" s="227"/>
      <c r="M4985" s="227"/>
      <c r="N4985" s="581"/>
      <c r="O4985" s="227"/>
      <c r="P4985" s="581"/>
      <c r="Q4985" s="227"/>
      <c r="R4985" s="227"/>
      <c r="S4985" s="227"/>
      <c r="T4985" s="227"/>
      <c r="U4985" s="227"/>
      <c r="V4985" s="227"/>
      <c r="W4985" s="227"/>
      <c r="X4985" s="227"/>
      <c r="Y4985" s="227"/>
      <c r="Z4985" s="227"/>
      <c r="AA4985" s="227"/>
      <c r="AB4985" s="227"/>
      <c r="AC4985" s="227"/>
    </row>
    <row r="4986" spans="2:29">
      <c r="B4986" s="66" t="e">
        <f>LEFT(VLOOKUP(K4986,'TCon08 al 2019-02-26'!$A$1:$H$68,6,0),6)</f>
        <v>#N/A</v>
      </c>
      <c r="C4986" s="66" t="e">
        <f t="shared" si="337"/>
        <v>#N/A</v>
      </c>
      <c r="D4986" s="66" t="e">
        <f>VLOOKUP(K4986,'TCon08 al 2019-02-26'!$A$1:$H$68,8,0)</f>
        <v>#N/A</v>
      </c>
      <c r="E4986" s="221">
        <f t="shared" si="338"/>
        <v>1900</v>
      </c>
      <c r="F4986" s="66">
        <f t="shared" si="335"/>
        <v>0</v>
      </c>
      <c r="G4986" s="10" t="str">
        <f t="shared" si="336"/>
        <v>19000</v>
      </c>
      <c r="H4986" s="227"/>
      <c r="I4986" s="227"/>
      <c r="J4986" s="228"/>
      <c r="K4986" s="227"/>
      <c r="L4986" s="227"/>
      <c r="M4986" s="227"/>
      <c r="N4986" s="581"/>
      <c r="O4986" s="227"/>
      <c r="P4986" s="581"/>
      <c r="Q4986" s="227"/>
      <c r="R4986" s="227"/>
      <c r="S4986" s="227"/>
      <c r="T4986" s="227"/>
      <c r="U4986" s="227"/>
      <c r="V4986" s="227"/>
      <c r="W4986" s="227"/>
      <c r="X4986" s="227"/>
      <c r="Y4986" s="227"/>
      <c r="Z4986" s="227"/>
      <c r="AA4986" s="227"/>
      <c r="AB4986" s="227"/>
      <c r="AC4986" s="227"/>
    </row>
    <row r="4987" spans="2:29">
      <c r="B4987" s="66" t="e">
        <f>LEFT(VLOOKUP(K4987,'TCon08 al 2019-02-26'!$A$1:$H$68,6,0),6)</f>
        <v>#N/A</v>
      </c>
      <c r="C4987" s="66" t="e">
        <f t="shared" si="337"/>
        <v>#N/A</v>
      </c>
      <c r="D4987" s="66" t="e">
        <f>VLOOKUP(K4987,'TCon08 al 2019-02-26'!$A$1:$H$68,8,0)</f>
        <v>#N/A</v>
      </c>
      <c r="E4987" s="221">
        <f t="shared" si="338"/>
        <v>1900</v>
      </c>
      <c r="F4987" s="66">
        <f t="shared" si="335"/>
        <v>0</v>
      </c>
      <c r="G4987" s="10" t="str">
        <f t="shared" si="336"/>
        <v>19000</v>
      </c>
      <c r="H4987" s="227"/>
      <c r="I4987" s="227"/>
      <c r="J4987" s="228"/>
      <c r="K4987" s="227"/>
      <c r="L4987" s="227"/>
      <c r="M4987" s="227"/>
      <c r="N4987" s="581"/>
      <c r="O4987" s="227"/>
      <c r="P4987" s="581"/>
      <c r="Q4987" s="227"/>
      <c r="R4987" s="227"/>
      <c r="S4987" s="227"/>
      <c r="T4987" s="227"/>
      <c r="U4987" s="227"/>
      <c r="V4987" s="227"/>
      <c r="W4987" s="227"/>
      <c r="X4987" s="227"/>
      <c r="Y4987" s="227"/>
      <c r="Z4987" s="227"/>
      <c r="AA4987" s="227"/>
      <c r="AB4987" s="227"/>
      <c r="AC4987" s="227"/>
    </row>
    <row r="4988" spans="2:29">
      <c r="B4988" s="66" t="e">
        <f>LEFT(VLOOKUP(K4988,'TCon08 al 2019-02-26'!$A$1:$H$68,6,0),6)</f>
        <v>#N/A</v>
      </c>
      <c r="C4988" s="66" t="e">
        <f t="shared" si="337"/>
        <v>#N/A</v>
      </c>
      <c r="D4988" s="66" t="e">
        <f>VLOOKUP(K4988,'TCon08 al 2019-02-26'!$A$1:$H$68,8,0)</f>
        <v>#N/A</v>
      </c>
      <c r="E4988" s="221">
        <f t="shared" si="338"/>
        <v>1900</v>
      </c>
      <c r="F4988" s="66">
        <f t="shared" si="335"/>
        <v>0</v>
      </c>
      <c r="G4988" s="10" t="str">
        <f t="shared" si="336"/>
        <v>19000</v>
      </c>
      <c r="H4988" s="227"/>
      <c r="I4988" s="227"/>
      <c r="J4988" s="228"/>
      <c r="K4988" s="227"/>
      <c r="L4988" s="227"/>
      <c r="M4988" s="227"/>
      <c r="N4988" s="581"/>
      <c r="O4988" s="227"/>
      <c r="P4988" s="581"/>
      <c r="Q4988" s="227"/>
      <c r="R4988" s="227"/>
      <c r="S4988" s="227"/>
      <c r="T4988" s="227"/>
      <c r="U4988" s="227"/>
      <c r="V4988" s="227"/>
      <c r="W4988" s="227"/>
      <c r="X4988" s="227"/>
      <c r="Y4988" s="227"/>
      <c r="Z4988" s="227"/>
      <c r="AA4988" s="227"/>
      <c r="AB4988" s="227"/>
      <c r="AC4988" s="227"/>
    </row>
    <row r="4989" spans="2:29">
      <c r="B4989" s="66" t="e">
        <f>LEFT(VLOOKUP(K4989,'TCon08 al 2019-02-26'!$A$1:$H$68,6,0),6)</f>
        <v>#N/A</v>
      </c>
      <c r="C4989" s="66" t="e">
        <f t="shared" si="337"/>
        <v>#N/A</v>
      </c>
      <c r="D4989" s="66" t="e">
        <f>VLOOKUP(K4989,'TCon08 al 2019-02-26'!$A$1:$H$68,8,0)</f>
        <v>#N/A</v>
      </c>
      <c r="E4989" s="221">
        <f t="shared" si="338"/>
        <v>1900</v>
      </c>
      <c r="F4989" s="66">
        <f t="shared" si="335"/>
        <v>0</v>
      </c>
      <c r="G4989" s="10" t="str">
        <f t="shared" si="336"/>
        <v>19000</v>
      </c>
      <c r="H4989" s="227"/>
      <c r="I4989" s="227"/>
      <c r="J4989" s="228"/>
      <c r="K4989" s="227"/>
      <c r="L4989" s="227"/>
      <c r="M4989" s="227"/>
      <c r="N4989" s="581"/>
      <c r="O4989" s="227"/>
      <c r="P4989" s="581"/>
      <c r="Q4989" s="227"/>
      <c r="R4989" s="227"/>
      <c r="S4989" s="227"/>
      <c r="T4989" s="227"/>
      <c r="U4989" s="227"/>
      <c r="V4989" s="227"/>
      <c r="W4989" s="227"/>
      <c r="X4989" s="227"/>
      <c r="Y4989" s="227"/>
      <c r="Z4989" s="227"/>
      <c r="AA4989" s="227"/>
      <c r="AB4989" s="227"/>
      <c r="AC4989" s="227"/>
    </row>
    <row r="4990" spans="2:29">
      <c r="B4990" s="66" t="e">
        <f>LEFT(VLOOKUP(K4990,'TCon08 al 2019-02-26'!$A$1:$H$68,6,0),6)</f>
        <v>#N/A</v>
      </c>
      <c r="C4990" s="66" t="e">
        <f t="shared" si="337"/>
        <v>#N/A</v>
      </c>
      <c r="D4990" s="66" t="e">
        <f>VLOOKUP(K4990,'TCon08 al 2019-02-26'!$A$1:$H$68,8,0)</f>
        <v>#N/A</v>
      </c>
      <c r="E4990" s="221">
        <f t="shared" si="338"/>
        <v>1900</v>
      </c>
      <c r="F4990" s="66">
        <f t="shared" si="335"/>
        <v>0</v>
      </c>
      <c r="G4990" s="10" t="str">
        <f t="shared" si="336"/>
        <v>19000</v>
      </c>
      <c r="H4990" s="227"/>
      <c r="I4990" s="227"/>
      <c r="J4990" s="228"/>
      <c r="K4990" s="227"/>
      <c r="L4990" s="227"/>
      <c r="M4990" s="227"/>
      <c r="N4990" s="581"/>
      <c r="O4990" s="227"/>
      <c r="P4990" s="581"/>
      <c r="Q4990" s="227"/>
      <c r="R4990" s="227"/>
      <c r="S4990" s="227"/>
      <c r="T4990" s="227"/>
      <c r="U4990" s="227"/>
      <c r="V4990" s="227"/>
      <c r="W4990" s="227"/>
      <c r="X4990" s="227"/>
      <c r="Y4990" s="227"/>
      <c r="Z4990" s="227"/>
      <c r="AA4990" s="227"/>
      <c r="AB4990" s="227"/>
      <c r="AC4990" s="227"/>
    </row>
    <row r="4991" spans="2:29">
      <c r="B4991" s="66" t="e">
        <f>LEFT(VLOOKUP(K4991,'TCon08 al 2019-02-26'!$A$1:$H$68,6,0),6)</f>
        <v>#N/A</v>
      </c>
      <c r="C4991" s="66" t="e">
        <f t="shared" si="337"/>
        <v>#N/A</v>
      </c>
      <c r="D4991" s="66" t="e">
        <f>VLOOKUP(K4991,'TCon08 al 2019-02-26'!$A$1:$H$68,8,0)</f>
        <v>#N/A</v>
      </c>
      <c r="E4991" s="221">
        <f t="shared" si="338"/>
        <v>1900</v>
      </c>
      <c r="F4991" s="66">
        <f t="shared" si="335"/>
        <v>0</v>
      </c>
      <c r="G4991" s="10" t="str">
        <f t="shared" si="336"/>
        <v>19000</v>
      </c>
      <c r="H4991" s="227"/>
      <c r="I4991" s="227"/>
      <c r="J4991" s="228"/>
      <c r="K4991" s="227"/>
      <c r="L4991" s="227"/>
      <c r="M4991" s="227"/>
      <c r="N4991" s="581"/>
      <c r="O4991" s="227"/>
      <c r="P4991" s="581"/>
      <c r="Q4991" s="227"/>
      <c r="R4991" s="227"/>
      <c r="S4991" s="227"/>
      <c r="T4991" s="227"/>
      <c r="U4991" s="227"/>
      <c r="V4991" s="227"/>
      <c r="W4991" s="227"/>
      <c r="X4991" s="227"/>
      <c r="Y4991" s="227"/>
      <c r="Z4991" s="227"/>
      <c r="AA4991" s="227"/>
      <c r="AB4991" s="227"/>
      <c r="AC4991" s="227"/>
    </row>
    <row r="4992" spans="2:29">
      <c r="B4992" s="66" t="e">
        <f>LEFT(VLOOKUP(K4992,'TCon08 al 2019-02-26'!$A$1:$H$68,6,0),6)</f>
        <v>#N/A</v>
      </c>
      <c r="C4992" s="66" t="e">
        <f t="shared" si="337"/>
        <v>#N/A</v>
      </c>
      <c r="D4992" s="66" t="e">
        <f>VLOOKUP(K4992,'TCon08 al 2019-02-26'!$A$1:$H$68,8,0)</f>
        <v>#N/A</v>
      </c>
      <c r="E4992" s="221">
        <f t="shared" si="338"/>
        <v>1900</v>
      </c>
      <c r="F4992" s="66">
        <f t="shared" si="335"/>
        <v>0</v>
      </c>
      <c r="G4992" s="10" t="str">
        <f t="shared" si="336"/>
        <v>19000</v>
      </c>
      <c r="H4992" s="227"/>
      <c r="I4992" s="227"/>
      <c r="J4992" s="228"/>
      <c r="K4992" s="227"/>
      <c r="L4992" s="227"/>
      <c r="M4992" s="227"/>
      <c r="N4992" s="581"/>
      <c r="O4992" s="227"/>
      <c r="P4992" s="581"/>
      <c r="Q4992" s="227"/>
      <c r="R4992" s="227"/>
      <c r="S4992" s="227"/>
      <c r="T4992" s="227"/>
      <c r="U4992" s="227"/>
      <c r="V4992" s="227"/>
      <c r="W4992" s="227"/>
      <c r="X4992" s="227"/>
      <c r="Y4992" s="227"/>
      <c r="Z4992" s="227"/>
      <c r="AA4992" s="227"/>
      <c r="AB4992" s="227"/>
      <c r="AC4992" s="227"/>
    </row>
    <row r="4993" spans="2:29">
      <c r="B4993" s="66" t="e">
        <f>LEFT(VLOOKUP(K4993,'TCon08 al 2019-02-26'!$A$1:$H$68,6,0),6)</f>
        <v>#N/A</v>
      </c>
      <c r="C4993" s="66" t="e">
        <f t="shared" si="337"/>
        <v>#N/A</v>
      </c>
      <c r="D4993" s="66" t="e">
        <f>VLOOKUP(K4993,'TCon08 al 2019-02-26'!$A$1:$H$68,8,0)</f>
        <v>#N/A</v>
      </c>
      <c r="E4993" s="221">
        <f t="shared" si="338"/>
        <v>1900</v>
      </c>
      <c r="F4993" s="66">
        <f t="shared" si="335"/>
        <v>0</v>
      </c>
      <c r="G4993" s="10" t="str">
        <f t="shared" si="336"/>
        <v>19000</v>
      </c>
      <c r="H4993" s="227"/>
      <c r="I4993" s="227"/>
      <c r="J4993" s="228"/>
      <c r="K4993" s="227"/>
      <c r="L4993" s="227"/>
      <c r="M4993" s="227"/>
      <c r="N4993" s="581"/>
      <c r="O4993" s="227"/>
      <c r="P4993" s="581"/>
      <c r="Q4993" s="227"/>
      <c r="R4993" s="227"/>
      <c r="S4993" s="227"/>
      <c r="T4993" s="227"/>
      <c r="U4993" s="227"/>
      <c r="V4993" s="227"/>
      <c r="W4993" s="227"/>
      <c r="X4993" s="227"/>
      <c r="Y4993" s="227"/>
      <c r="Z4993" s="227"/>
      <c r="AA4993" s="227"/>
      <c r="AB4993" s="227"/>
      <c r="AC4993" s="227"/>
    </row>
    <row r="4994" spans="2:29">
      <c r="B4994" s="66" t="e">
        <f>LEFT(VLOOKUP(K4994,'TCon08 al 2019-02-26'!$A$1:$H$68,6,0),6)</f>
        <v>#N/A</v>
      </c>
      <c r="C4994" s="66" t="e">
        <f t="shared" si="337"/>
        <v>#N/A</v>
      </c>
      <c r="D4994" s="66" t="e">
        <f>VLOOKUP(K4994,'TCon08 al 2019-02-26'!$A$1:$H$68,8,0)</f>
        <v>#N/A</v>
      </c>
      <c r="E4994" s="221">
        <f t="shared" si="338"/>
        <v>1900</v>
      </c>
      <c r="F4994" s="66">
        <f t="shared" si="335"/>
        <v>0</v>
      </c>
      <c r="G4994" s="10" t="str">
        <f t="shared" si="336"/>
        <v>19000</v>
      </c>
      <c r="H4994" s="227"/>
      <c r="I4994" s="227"/>
      <c r="J4994" s="228"/>
      <c r="K4994" s="227"/>
      <c r="L4994" s="227"/>
      <c r="M4994" s="227"/>
      <c r="N4994" s="581"/>
      <c r="O4994" s="227"/>
      <c r="P4994" s="581"/>
      <c r="Q4994" s="227"/>
      <c r="R4994" s="227"/>
      <c r="S4994" s="227"/>
      <c r="T4994" s="227"/>
      <c r="U4994" s="227"/>
      <c r="V4994" s="227"/>
      <c r="W4994" s="227"/>
      <c r="X4994" s="227"/>
      <c r="Y4994" s="227"/>
      <c r="Z4994" s="227"/>
      <c r="AA4994" s="227"/>
      <c r="AB4994" s="227"/>
      <c r="AC4994" s="227"/>
    </row>
    <row r="4995" spans="2:29">
      <c r="B4995" s="66" t="e">
        <f>LEFT(VLOOKUP(K4995,'TCon08 al 2019-02-26'!$A$1:$H$68,6,0),6)</f>
        <v>#N/A</v>
      </c>
      <c r="C4995" s="66" t="e">
        <f t="shared" si="337"/>
        <v>#N/A</v>
      </c>
      <c r="D4995" s="66" t="e">
        <f>VLOOKUP(K4995,'TCon08 al 2019-02-26'!$A$1:$H$68,8,0)</f>
        <v>#N/A</v>
      </c>
      <c r="E4995" s="221">
        <f t="shared" si="338"/>
        <v>1900</v>
      </c>
      <c r="F4995" s="66">
        <f t="shared" si="335"/>
        <v>0</v>
      </c>
      <c r="G4995" s="10" t="str">
        <f t="shared" si="336"/>
        <v>19000</v>
      </c>
      <c r="H4995" s="227"/>
      <c r="I4995" s="227"/>
      <c r="J4995" s="228"/>
      <c r="K4995" s="227"/>
      <c r="L4995" s="227"/>
      <c r="M4995" s="227"/>
      <c r="N4995" s="581"/>
      <c r="O4995" s="227"/>
      <c r="P4995" s="581"/>
      <c r="Q4995" s="227"/>
      <c r="R4995" s="227"/>
      <c r="S4995" s="227"/>
      <c r="T4995" s="227"/>
      <c r="U4995" s="227"/>
      <c r="V4995" s="227"/>
      <c r="W4995" s="227"/>
      <c r="X4995" s="227"/>
      <c r="Y4995" s="227"/>
      <c r="Z4995" s="227"/>
      <c r="AA4995" s="227"/>
      <c r="AB4995" s="227"/>
      <c r="AC4995" s="227"/>
    </row>
    <row r="4996" spans="2:29">
      <c r="B4996" s="66" t="e">
        <f>LEFT(VLOOKUP(K4996,'TCon08 al 2019-02-26'!$A$1:$H$68,6,0),6)</f>
        <v>#N/A</v>
      </c>
      <c r="C4996" s="66" t="e">
        <f t="shared" si="337"/>
        <v>#N/A</v>
      </c>
      <c r="D4996" s="66" t="e">
        <f>VLOOKUP(K4996,'TCon08 al 2019-02-26'!$A$1:$H$68,8,0)</f>
        <v>#N/A</v>
      </c>
      <c r="E4996" s="221">
        <f t="shared" si="338"/>
        <v>1900</v>
      </c>
      <c r="F4996" s="66">
        <f t="shared" si="335"/>
        <v>0</v>
      </c>
      <c r="G4996" s="10" t="str">
        <f t="shared" si="336"/>
        <v>19000</v>
      </c>
      <c r="H4996" s="227"/>
      <c r="I4996" s="227"/>
      <c r="J4996" s="228"/>
      <c r="K4996" s="227"/>
      <c r="L4996" s="227"/>
      <c r="M4996" s="227"/>
      <c r="N4996" s="581"/>
      <c r="O4996" s="227"/>
      <c r="P4996" s="581"/>
      <c r="Q4996" s="227"/>
      <c r="R4996" s="227"/>
      <c r="S4996" s="227"/>
      <c r="T4996" s="227"/>
      <c r="U4996" s="227"/>
      <c r="V4996" s="227"/>
      <c r="W4996" s="227"/>
      <c r="X4996" s="227"/>
      <c r="Y4996" s="227"/>
      <c r="Z4996" s="227"/>
      <c r="AA4996" s="227"/>
      <c r="AB4996" s="227"/>
      <c r="AC4996" s="227"/>
    </row>
    <row r="4997" spans="2:29">
      <c r="B4997" s="66" t="e">
        <f>LEFT(VLOOKUP(K4997,'TCon08 al 2019-02-26'!$A$1:$H$68,6,0),6)</f>
        <v>#N/A</v>
      </c>
      <c r="C4997" s="66" t="e">
        <f t="shared" si="337"/>
        <v>#N/A</v>
      </c>
      <c r="D4997" s="66" t="e">
        <f>VLOOKUP(K4997,'TCon08 al 2019-02-26'!$A$1:$H$68,8,0)</f>
        <v>#N/A</v>
      </c>
      <c r="E4997" s="221">
        <f t="shared" si="338"/>
        <v>1900</v>
      </c>
      <c r="F4997" s="66">
        <f t="shared" ref="F4997:F5060" si="339">+IF(J4997=0,0,MONTH(J4997))</f>
        <v>0</v>
      </c>
      <c r="G4997" s="10" t="str">
        <f t="shared" si="336"/>
        <v>19000</v>
      </c>
      <c r="H4997" s="227"/>
      <c r="I4997" s="227"/>
      <c r="J4997" s="228"/>
      <c r="K4997" s="227"/>
      <c r="L4997" s="227"/>
      <c r="M4997" s="227"/>
      <c r="N4997" s="581"/>
      <c r="O4997" s="227"/>
      <c r="P4997" s="581"/>
      <c r="Q4997" s="227"/>
      <c r="R4997" s="227"/>
      <c r="S4997" s="227"/>
      <c r="T4997" s="227"/>
      <c r="U4997" s="227"/>
      <c r="V4997" s="227"/>
      <c r="W4997" s="227"/>
      <c r="X4997" s="227"/>
      <c r="Y4997" s="227"/>
      <c r="Z4997" s="227"/>
      <c r="AA4997" s="227"/>
      <c r="AB4997" s="227"/>
      <c r="AC4997" s="227"/>
    </row>
    <row r="4998" spans="2:29">
      <c r="B4998" s="66" t="e">
        <f>LEFT(VLOOKUP(K4998,'TCon08 al 2019-02-26'!$A$1:$H$68,6,0),6)</f>
        <v>#N/A</v>
      </c>
      <c r="C4998" s="66" t="e">
        <f t="shared" si="337"/>
        <v>#N/A</v>
      </c>
      <c r="D4998" s="66" t="e">
        <f>VLOOKUP(K4998,'TCon08 al 2019-02-26'!$A$1:$H$68,8,0)</f>
        <v>#N/A</v>
      </c>
      <c r="E4998" s="221">
        <f t="shared" si="338"/>
        <v>1900</v>
      </c>
      <c r="F4998" s="66">
        <f t="shared" si="339"/>
        <v>0</v>
      </c>
      <c r="G4998" s="10" t="str">
        <f t="shared" ref="G4998:G5061" si="340">+E4998&amp;F4998</f>
        <v>19000</v>
      </c>
      <c r="H4998" s="227"/>
      <c r="I4998" s="227"/>
      <c r="J4998" s="228"/>
      <c r="K4998" s="227"/>
      <c r="L4998" s="227"/>
      <c r="M4998" s="227"/>
      <c r="N4998" s="581"/>
      <c r="O4998" s="227"/>
      <c r="P4998" s="581"/>
      <c r="Q4998" s="227"/>
      <c r="R4998" s="227"/>
      <c r="S4998" s="227"/>
      <c r="T4998" s="227"/>
      <c r="U4998" s="227"/>
      <c r="V4998" s="227"/>
      <c r="W4998" s="227"/>
      <c r="X4998" s="227"/>
      <c r="Y4998" s="227"/>
      <c r="Z4998" s="227"/>
      <c r="AA4998" s="227"/>
      <c r="AB4998" s="227"/>
      <c r="AC4998" s="227"/>
    </row>
    <row r="4999" spans="2:29">
      <c r="B4999" s="66" t="e">
        <f>LEFT(VLOOKUP(K4999,'TCon08 al 2019-02-26'!$A$1:$H$68,6,0),6)</f>
        <v>#N/A</v>
      </c>
      <c r="C4999" s="66" t="e">
        <f t="shared" si="337"/>
        <v>#N/A</v>
      </c>
      <c r="D4999" s="66" t="e">
        <f>VLOOKUP(K4999,'TCon08 al 2019-02-26'!$A$1:$H$68,8,0)</f>
        <v>#N/A</v>
      </c>
      <c r="E4999" s="221">
        <f t="shared" si="338"/>
        <v>1900</v>
      </c>
      <c r="F4999" s="66">
        <f t="shared" si="339"/>
        <v>0</v>
      </c>
      <c r="G4999" s="10" t="str">
        <f t="shared" si="340"/>
        <v>19000</v>
      </c>
      <c r="H4999" s="227"/>
      <c r="I4999" s="227"/>
      <c r="J4999" s="228"/>
      <c r="K4999" s="227"/>
      <c r="L4999" s="227"/>
      <c r="M4999" s="227"/>
      <c r="N4999" s="581"/>
      <c r="O4999" s="227"/>
      <c r="P4999" s="581"/>
      <c r="Q4999" s="227"/>
      <c r="R4999" s="227"/>
      <c r="S4999" s="227"/>
      <c r="T4999" s="227"/>
      <c r="U4999" s="227"/>
      <c r="V4999" s="227"/>
      <c r="W4999" s="227"/>
      <c r="X4999" s="227"/>
      <c r="Y4999" s="227"/>
      <c r="Z4999" s="227"/>
      <c r="AA4999" s="227"/>
      <c r="AB4999" s="227"/>
      <c r="AC4999" s="227"/>
    </row>
    <row r="5000" spans="2:29">
      <c r="B5000" s="66" t="e">
        <f>LEFT(VLOOKUP(K5000,'TCon08 al 2019-02-26'!$A$1:$H$68,6,0),6)</f>
        <v>#N/A</v>
      </c>
      <c r="C5000" s="66" t="e">
        <f t="shared" si="337"/>
        <v>#N/A</v>
      </c>
      <c r="D5000" s="66" t="e">
        <f>VLOOKUP(K5000,'TCon08 al 2019-02-26'!$A$1:$H$68,8,0)</f>
        <v>#N/A</v>
      </c>
      <c r="E5000" s="221">
        <f t="shared" si="338"/>
        <v>1900</v>
      </c>
      <c r="F5000" s="66">
        <f t="shared" si="339"/>
        <v>0</v>
      </c>
      <c r="G5000" s="10" t="str">
        <f t="shared" si="340"/>
        <v>19000</v>
      </c>
      <c r="H5000" s="227"/>
      <c r="I5000" s="227"/>
      <c r="J5000" s="228"/>
      <c r="K5000" s="227"/>
      <c r="L5000" s="227"/>
      <c r="M5000" s="227"/>
      <c r="N5000" s="581"/>
      <c r="O5000" s="227"/>
      <c r="P5000" s="581"/>
      <c r="Q5000" s="227"/>
      <c r="R5000" s="227"/>
      <c r="S5000" s="227"/>
      <c r="T5000" s="227"/>
      <c r="U5000" s="227"/>
      <c r="V5000" s="227"/>
      <c r="W5000" s="227"/>
      <c r="X5000" s="227"/>
      <c r="Y5000" s="227"/>
      <c r="Z5000" s="227"/>
      <c r="AA5000" s="227"/>
      <c r="AB5000" s="227"/>
      <c r="AC5000" s="227"/>
    </row>
    <row r="5001" spans="2:29">
      <c r="B5001" s="66" t="e">
        <f>LEFT(VLOOKUP(K5001,'TCon08 al 2019-02-26'!$A$1:$H$68,6,0),6)</f>
        <v>#N/A</v>
      </c>
      <c r="C5001" s="66" t="e">
        <f t="shared" si="337"/>
        <v>#N/A</v>
      </c>
      <c r="D5001" s="66" t="e">
        <f>VLOOKUP(K5001,'TCon08 al 2019-02-26'!$A$1:$H$68,8,0)</f>
        <v>#N/A</v>
      </c>
      <c r="E5001" s="221">
        <f t="shared" si="338"/>
        <v>1900</v>
      </c>
      <c r="F5001" s="66">
        <f t="shared" si="339"/>
        <v>0</v>
      </c>
      <c r="G5001" s="10" t="str">
        <f t="shared" si="340"/>
        <v>19000</v>
      </c>
      <c r="H5001" s="227"/>
      <c r="I5001" s="227"/>
      <c r="J5001" s="228"/>
      <c r="K5001" s="227"/>
      <c r="L5001" s="227"/>
      <c r="M5001" s="227"/>
      <c r="N5001" s="581"/>
      <c r="O5001" s="227"/>
      <c r="P5001" s="581"/>
      <c r="Q5001" s="227"/>
      <c r="R5001" s="227"/>
      <c r="S5001" s="227"/>
      <c r="T5001" s="227"/>
      <c r="U5001" s="227"/>
      <c r="V5001" s="227"/>
      <c r="W5001" s="227"/>
      <c r="X5001" s="227"/>
      <c r="Y5001" s="227"/>
      <c r="Z5001" s="227"/>
      <c r="AA5001" s="227"/>
      <c r="AB5001" s="227"/>
      <c r="AC5001" s="227"/>
    </row>
    <row r="5002" spans="2:29">
      <c r="B5002" s="66" t="e">
        <f>LEFT(VLOOKUP(K5002,'TCon08 al 2019-02-26'!$A$1:$H$68,6,0),6)</f>
        <v>#N/A</v>
      </c>
      <c r="C5002" s="66" t="e">
        <f t="shared" si="337"/>
        <v>#N/A</v>
      </c>
      <c r="D5002" s="66" t="e">
        <f>VLOOKUP(K5002,'TCon08 al 2019-02-26'!$A$1:$H$68,8,0)</f>
        <v>#N/A</v>
      </c>
      <c r="E5002" s="221">
        <f t="shared" si="338"/>
        <v>1900</v>
      </c>
      <c r="F5002" s="66">
        <f t="shared" si="339"/>
        <v>0</v>
      </c>
      <c r="G5002" s="10" t="str">
        <f t="shared" si="340"/>
        <v>19000</v>
      </c>
      <c r="H5002" s="227"/>
      <c r="I5002" s="227"/>
      <c r="J5002" s="228"/>
      <c r="K5002" s="227"/>
      <c r="L5002" s="227"/>
      <c r="M5002" s="227"/>
      <c r="N5002" s="581"/>
      <c r="O5002" s="227"/>
      <c r="P5002" s="581"/>
      <c r="Q5002" s="227"/>
      <c r="R5002" s="227"/>
      <c r="S5002" s="227"/>
      <c r="T5002" s="227"/>
      <c r="U5002" s="227"/>
      <c r="V5002" s="227"/>
      <c r="W5002" s="227"/>
      <c r="X5002" s="227"/>
      <c r="Y5002" s="227"/>
      <c r="Z5002" s="227"/>
      <c r="AA5002" s="227"/>
      <c r="AB5002" s="227"/>
      <c r="AC5002" s="227"/>
    </row>
    <row r="5003" spans="2:29">
      <c r="B5003" s="66" t="e">
        <f>LEFT(VLOOKUP(K5003,'TCon08 al 2019-02-26'!$A$1:$H$68,6,0),6)</f>
        <v>#N/A</v>
      </c>
      <c r="C5003" s="66" t="e">
        <f t="shared" si="337"/>
        <v>#N/A</v>
      </c>
      <c r="D5003" s="66" t="e">
        <f>VLOOKUP(K5003,'TCon08 al 2019-02-26'!$A$1:$H$68,8,0)</f>
        <v>#N/A</v>
      </c>
      <c r="E5003" s="221">
        <f t="shared" si="338"/>
        <v>1900</v>
      </c>
      <c r="F5003" s="66">
        <f t="shared" si="339"/>
        <v>0</v>
      </c>
      <c r="G5003" s="10" t="str">
        <f t="shared" si="340"/>
        <v>19000</v>
      </c>
      <c r="H5003" s="227"/>
      <c r="I5003" s="227"/>
      <c r="J5003" s="228"/>
      <c r="K5003" s="227"/>
      <c r="L5003" s="227"/>
      <c r="M5003" s="227"/>
      <c r="N5003" s="581"/>
      <c r="O5003" s="227"/>
      <c r="P5003" s="581"/>
      <c r="Q5003" s="227"/>
      <c r="R5003" s="227"/>
      <c r="S5003" s="227"/>
      <c r="T5003" s="227"/>
      <c r="U5003" s="227"/>
      <c r="V5003" s="227"/>
      <c r="W5003" s="227"/>
      <c r="X5003" s="227"/>
      <c r="Y5003" s="227"/>
      <c r="Z5003" s="227"/>
      <c r="AA5003" s="227"/>
      <c r="AB5003" s="227"/>
      <c r="AC5003" s="227"/>
    </row>
    <row r="5004" spans="2:29">
      <c r="B5004" s="66" t="e">
        <f>LEFT(VLOOKUP(K5004,'TCon08 al 2019-02-26'!$A$1:$H$68,6,0),6)</f>
        <v>#N/A</v>
      </c>
      <c r="C5004" s="66" t="e">
        <f t="shared" si="337"/>
        <v>#N/A</v>
      </c>
      <c r="D5004" s="66" t="e">
        <f>VLOOKUP(K5004,'TCon08 al 2019-02-26'!$A$1:$H$68,8,0)</f>
        <v>#N/A</v>
      </c>
      <c r="E5004" s="221">
        <f t="shared" si="338"/>
        <v>1900</v>
      </c>
      <c r="F5004" s="66">
        <f t="shared" si="339"/>
        <v>0</v>
      </c>
      <c r="G5004" s="10" t="str">
        <f t="shared" si="340"/>
        <v>19000</v>
      </c>
      <c r="H5004" s="227"/>
      <c r="I5004" s="227"/>
      <c r="J5004" s="228"/>
      <c r="K5004" s="227"/>
      <c r="L5004" s="227"/>
      <c r="M5004" s="227"/>
      <c r="N5004" s="581"/>
      <c r="O5004" s="227"/>
      <c r="P5004" s="581"/>
      <c r="Q5004" s="227"/>
      <c r="R5004" s="227"/>
      <c r="S5004" s="227"/>
      <c r="T5004" s="227"/>
      <c r="U5004" s="227"/>
      <c r="V5004" s="227"/>
      <c r="W5004" s="227"/>
      <c r="X5004" s="227"/>
      <c r="Y5004" s="227"/>
      <c r="Z5004" s="227"/>
      <c r="AA5004" s="227"/>
      <c r="AB5004" s="227"/>
      <c r="AC5004" s="227"/>
    </row>
    <row r="5005" spans="2:29">
      <c r="B5005" s="66" t="e">
        <f>LEFT(VLOOKUP(K5005,'TCon08 al 2019-02-26'!$A$1:$H$68,6,0),6)</f>
        <v>#N/A</v>
      </c>
      <c r="C5005" s="66" t="e">
        <f t="shared" si="337"/>
        <v>#N/A</v>
      </c>
      <c r="D5005" s="66" t="e">
        <f>VLOOKUP(K5005,'TCon08 al 2019-02-26'!$A$1:$H$68,8,0)</f>
        <v>#N/A</v>
      </c>
      <c r="E5005" s="221">
        <f t="shared" si="338"/>
        <v>1900</v>
      </c>
      <c r="F5005" s="66">
        <f t="shared" si="339"/>
        <v>0</v>
      </c>
      <c r="G5005" s="10" t="str">
        <f t="shared" si="340"/>
        <v>19000</v>
      </c>
      <c r="H5005" s="227"/>
      <c r="I5005" s="227"/>
      <c r="J5005" s="228"/>
      <c r="K5005" s="227"/>
      <c r="L5005" s="227"/>
      <c r="M5005" s="227"/>
      <c r="N5005" s="581"/>
      <c r="O5005" s="227"/>
      <c r="P5005" s="581"/>
      <c r="Q5005" s="227"/>
      <c r="R5005" s="227"/>
      <c r="S5005" s="227"/>
      <c r="T5005" s="227"/>
      <c r="U5005" s="227"/>
      <c r="V5005" s="227"/>
      <c r="W5005" s="227"/>
      <c r="X5005" s="227"/>
      <c r="Y5005" s="227"/>
      <c r="Z5005" s="227"/>
      <c r="AA5005" s="227"/>
      <c r="AB5005" s="227"/>
      <c r="AC5005" s="227"/>
    </row>
    <row r="5006" spans="2:29">
      <c r="B5006" s="66" t="e">
        <f>LEFT(VLOOKUP(K5006,'TCon08 al 2019-02-26'!$A$1:$H$68,6,0),6)</f>
        <v>#N/A</v>
      </c>
      <c r="C5006" s="66" t="e">
        <f t="shared" si="337"/>
        <v>#N/A</v>
      </c>
      <c r="D5006" s="66" t="e">
        <f>VLOOKUP(K5006,'TCon08 al 2019-02-26'!$A$1:$H$68,8,0)</f>
        <v>#N/A</v>
      </c>
      <c r="E5006" s="221">
        <f t="shared" si="338"/>
        <v>1900</v>
      </c>
      <c r="F5006" s="66">
        <f t="shared" si="339"/>
        <v>0</v>
      </c>
      <c r="G5006" s="10" t="str">
        <f t="shared" si="340"/>
        <v>19000</v>
      </c>
      <c r="H5006" s="227"/>
      <c r="I5006" s="227"/>
      <c r="J5006" s="228"/>
      <c r="K5006" s="227"/>
      <c r="L5006" s="227"/>
      <c r="M5006" s="227"/>
      <c r="N5006" s="581"/>
      <c r="O5006" s="227"/>
      <c r="P5006" s="581"/>
      <c r="Q5006" s="227"/>
      <c r="R5006" s="227"/>
      <c r="S5006" s="227"/>
      <c r="T5006" s="227"/>
      <c r="U5006" s="227"/>
      <c r="V5006" s="227"/>
      <c r="W5006" s="227"/>
      <c r="X5006" s="227"/>
      <c r="Y5006" s="227"/>
      <c r="Z5006" s="227"/>
      <c r="AA5006" s="227"/>
      <c r="AB5006" s="227"/>
      <c r="AC5006" s="227"/>
    </row>
    <row r="5007" spans="2:29">
      <c r="B5007" s="66" t="e">
        <f>LEFT(VLOOKUP(K5007,'TCon08 al 2019-02-26'!$A$1:$H$68,6,0),6)</f>
        <v>#N/A</v>
      </c>
      <c r="C5007" s="66" t="e">
        <f t="shared" si="337"/>
        <v>#N/A</v>
      </c>
      <c r="D5007" s="66" t="e">
        <f>VLOOKUP(K5007,'TCon08 al 2019-02-26'!$A$1:$H$68,8,0)</f>
        <v>#N/A</v>
      </c>
      <c r="E5007" s="221">
        <f t="shared" si="338"/>
        <v>1900</v>
      </c>
      <c r="F5007" s="66">
        <f t="shared" si="339"/>
        <v>0</v>
      </c>
      <c r="G5007" s="10" t="str">
        <f t="shared" si="340"/>
        <v>19000</v>
      </c>
      <c r="H5007" s="227"/>
      <c r="I5007" s="227"/>
      <c r="J5007" s="228"/>
      <c r="K5007" s="227"/>
      <c r="L5007" s="227"/>
      <c r="M5007" s="227"/>
      <c r="N5007" s="581"/>
      <c r="O5007" s="227"/>
      <c r="P5007" s="581"/>
      <c r="Q5007" s="227"/>
      <c r="R5007" s="227"/>
      <c r="S5007" s="227"/>
      <c r="T5007" s="227"/>
      <c r="U5007" s="227"/>
      <c r="V5007" s="227"/>
      <c r="W5007" s="227"/>
      <c r="X5007" s="227"/>
      <c r="Y5007" s="227"/>
      <c r="Z5007" s="227"/>
      <c r="AA5007" s="227"/>
      <c r="AB5007" s="227"/>
      <c r="AC5007" s="227"/>
    </row>
    <row r="5008" spans="2:29">
      <c r="B5008" s="66" t="e">
        <f>LEFT(VLOOKUP(K5008,'TCon08 al 2019-02-26'!$A$1:$H$68,6,0),6)</f>
        <v>#N/A</v>
      </c>
      <c r="C5008" s="66" t="e">
        <f t="shared" si="337"/>
        <v>#N/A</v>
      </c>
      <c r="D5008" s="66" t="e">
        <f>VLOOKUP(K5008,'TCon08 al 2019-02-26'!$A$1:$H$68,8,0)</f>
        <v>#N/A</v>
      </c>
      <c r="E5008" s="221">
        <f t="shared" si="338"/>
        <v>1900</v>
      </c>
      <c r="F5008" s="66">
        <f t="shared" si="339"/>
        <v>0</v>
      </c>
      <c r="G5008" s="10" t="str">
        <f t="shared" si="340"/>
        <v>19000</v>
      </c>
      <c r="H5008" s="227"/>
      <c r="I5008" s="227"/>
      <c r="J5008" s="228"/>
      <c r="K5008" s="227"/>
      <c r="L5008" s="227"/>
      <c r="M5008" s="227"/>
      <c r="N5008" s="581"/>
      <c r="O5008" s="227"/>
      <c r="P5008" s="581"/>
      <c r="Q5008" s="227"/>
      <c r="R5008" s="227"/>
      <c r="S5008" s="227"/>
      <c r="T5008" s="227"/>
      <c r="U5008" s="227"/>
      <c r="V5008" s="227"/>
      <c r="W5008" s="227"/>
      <c r="X5008" s="227"/>
      <c r="Y5008" s="227"/>
      <c r="Z5008" s="227"/>
      <c r="AA5008" s="227"/>
      <c r="AB5008" s="227"/>
      <c r="AC5008" s="227"/>
    </row>
    <row r="5009" spans="2:29">
      <c r="B5009" s="66" t="e">
        <f>LEFT(VLOOKUP(K5009,'TCon08 al 2019-02-26'!$A$1:$H$68,6,0),6)</f>
        <v>#N/A</v>
      </c>
      <c r="C5009" s="66" t="e">
        <f t="shared" ref="C5009:C5072" si="341">CONCATENATE(MID(B5009,1,1),".",MID(B5009,2,1),".",MID(B5009,3,2),".",MID(B5009,5,2))</f>
        <v>#N/A</v>
      </c>
      <c r="D5009" s="66" t="e">
        <f>VLOOKUP(K5009,'TCon08 al 2019-02-26'!$A$1:$H$68,8,0)</f>
        <v>#N/A</v>
      </c>
      <c r="E5009" s="221">
        <f t="shared" ref="E5009:E5072" si="342">YEAR(J5009)</f>
        <v>1900</v>
      </c>
      <c r="F5009" s="66">
        <f t="shared" si="339"/>
        <v>0</v>
      </c>
      <c r="G5009" s="10" t="str">
        <f t="shared" si="340"/>
        <v>19000</v>
      </c>
      <c r="H5009" s="227"/>
      <c r="I5009" s="227"/>
      <c r="J5009" s="228"/>
      <c r="K5009" s="227"/>
      <c r="L5009" s="227"/>
      <c r="M5009" s="227"/>
      <c r="N5009" s="581"/>
      <c r="O5009" s="227"/>
      <c r="P5009" s="581"/>
      <c r="Q5009" s="227"/>
      <c r="R5009" s="227"/>
      <c r="S5009" s="227"/>
      <c r="T5009" s="227"/>
      <c r="U5009" s="227"/>
      <c r="V5009" s="227"/>
      <c r="W5009" s="227"/>
      <c r="X5009" s="227"/>
      <c r="Y5009" s="227"/>
      <c r="Z5009" s="227"/>
      <c r="AA5009" s="227"/>
      <c r="AB5009" s="227"/>
      <c r="AC5009" s="227"/>
    </row>
    <row r="5010" spans="2:29">
      <c r="B5010" s="66" t="e">
        <f>LEFT(VLOOKUP(K5010,'TCon08 al 2019-02-26'!$A$1:$H$68,6,0),6)</f>
        <v>#N/A</v>
      </c>
      <c r="C5010" s="66" t="e">
        <f t="shared" si="341"/>
        <v>#N/A</v>
      </c>
      <c r="D5010" s="66" t="e">
        <f>VLOOKUP(K5010,'TCon08 al 2019-02-26'!$A$1:$H$68,8,0)</f>
        <v>#N/A</v>
      </c>
      <c r="E5010" s="221">
        <f t="shared" si="342"/>
        <v>1900</v>
      </c>
      <c r="F5010" s="66">
        <f t="shared" si="339"/>
        <v>0</v>
      </c>
      <c r="G5010" s="10" t="str">
        <f t="shared" si="340"/>
        <v>19000</v>
      </c>
      <c r="H5010" s="227"/>
      <c r="I5010" s="227"/>
      <c r="J5010" s="228"/>
      <c r="K5010" s="227"/>
      <c r="L5010" s="227"/>
      <c r="M5010" s="227"/>
      <c r="N5010" s="581"/>
      <c r="O5010" s="227"/>
      <c r="P5010" s="581"/>
      <c r="Q5010" s="227"/>
      <c r="R5010" s="227"/>
      <c r="S5010" s="227"/>
      <c r="T5010" s="227"/>
      <c r="U5010" s="227"/>
      <c r="V5010" s="227"/>
      <c r="W5010" s="227"/>
      <c r="X5010" s="227"/>
      <c r="Y5010" s="227"/>
      <c r="Z5010" s="227"/>
      <c r="AA5010" s="227"/>
      <c r="AB5010" s="227"/>
      <c r="AC5010" s="227"/>
    </row>
    <row r="5011" spans="2:29">
      <c r="B5011" s="66" t="e">
        <f>LEFT(VLOOKUP(K5011,'TCon08 al 2019-02-26'!$A$1:$H$68,6,0),6)</f>
        <v>#N/A</v>
      </c>
      <c r="C5011" s="66" t="e">
        <f t="shared" si="341"/>
        <v>#N/A</v>
      </c>
      <c r="D5011" s="66" t="e">
        <f>VLOOKUP(K5011,'TCon08 al 2019-02-26'!$A$1:$H$68,8,0)</f>
        <v>#N/A</v>
      </c>
      <c r="E5011" s="221">
        <f t="shared" si="342"/>
        <v>1900</v>
      </c>
      <c r="F5011" s="66">
        <f t="shared" si="339"/>
        <v>0</v>
      </c>
      <c r="G5011" s="10" t="str">
        <f t="shared" si="340"/>
        <v>19000</v>
      </c>
      <c r="H5011" s="227"/>
      <c r="I5011" s="227"/>
      <c r="J5011" s="228"/>
      <c r="K5011" s="227"/>
      <c r="L5011" s="227"/>
      <c r="M5011" s="227"/>
      <c r="N5011" s="581"/>
      <c r="O5011" s="227"/>
      <c r="P5011" s="581"/>
      <c r="Q5011" s="227"/>
      <c r="R5011" s="227"/>
      <c r="S5011" s="227"/>
      <c r="T5011" s="227"/>
      <c r="U5011" s="227"/>
      <c r="V5011" s="227"/>
      <c r="W5011" s="227"/>
      <c r="X5011" s="227"/>
      <c r="Y5011" s="227"/>
      <c r="Z5011" s="227"/>
      <c r="AA5011" s="227"/>
      <c r="AB5011" s="227"/>
      <c r="AC5011" s="227"/>
    </row>
    <row r="5012" spans="2:29">
      <c r="B5012" s="66" t="e">
        <f>LEFT(VLOOKUP(K5012,'TCon08 al 2019-02-26'!$A$1:$H$68,6,0),6)</f>
        <v>#N/A</v>
      </c>
      <c r="C5012" s="66" t="e">
        <f t="shared" si="341"/>
        <v>#N/A</v>
      </c>
      <c r="D5012" s="66" t="e">
        <f>VLOOKUP(K5012,'TCon08 al 2019-02-26'!$A$1:$H$68,8,0)</f>
        <v>#N/A</v>
      </c>
      <c r="E5012" s="221">
        <f t="shared" si="342"/>
        <v>1900</v>
      </c>
      <c r="F5012" s="66">
        <f t="shared" si="339"/>
        <v>0</v>
      </c>
      <c r="G5012" s="10" t="str">
        <f t="shared" si="340"/>
        <v>19000</v>
      </c>
      <c r="H5012" s="227"/>
      <c r="I5012" s="227"/>
      <c r="J5012" s="228"/>
      <c r="K5012" s="227"/>
      <c r="L5012" s="227"/>
      <c r="M5012" s="227"/>
      <c r="N5012" s="581"/>
      <c r="O5012" s="227"/>
      <c r="P5012" s="581"/>
      <c r="Q5012" s="227"/>
      <c r="R5012" s="227"/>
      <c r="S5012" s="227"/>
      <c r="T5012" s="227"/>
      <c r="U5012" s="227"/>
      <c r="V5012" s="227"/>
      <c r="W5012" s="227"/>
      <c r="X5012" s="227"/>
      <c r="Y5012" s="227"/>
      <c r="Z5012" s="227"/>
      <c r="AA5012" s="227"/>
      <c r="AB5012" s="227"/>
      <c r="AC5012" s="227"/>
    </row>
    <row r="5013" spans="2:29">
      <c r="B5013" s="66" t="e">
        <f>LEFT(VLOOKUP(K5013,'TCon08 al 2019-02-26'!$A$1:$H$68,6,0),6)</f>
        <v>#N/A</v>
      </c>
      <c r="C5013" s="66" t="e">
        <f t="shared" si="341"/>
        <v>#N/A</v>
      </c>
      <c r="D5013" s="66" t="e">
        <f>VLOOKUP(K5013,'TCon08 al 2019-02-26'!$A$1:$H$68,8,0)</f>
        <v>#N/A</v>
      </c>
      <c r="E5013" s="221">
        <f t="shared" si="342"/>
        <v>1900</v>
      </c>
      <c r="F5013" s="66">
        <f t="shared" si="339"/>
        <v>0</v>
      </c>
      <c r="G5013" s="10" t="str">
        <f t="shared" si="340"/>
        <v>19000</v>
      </c>
      <c r="H5013" s="227"/>
      <c r="I5013" s="227"/>
      <c r="J5013" s="228"/>
      <c r="K5013" s="227"/>
      <c r="L5013" s="227"/>
      <c r="M5013" s="227"/>
      <c r="N5013" s="581"/>
      <c r="O5013" s="227"/>
      <c r="P5013" s="581"/>
      <c r="Q5013" s="227"/>
      <c r="R5013" s="227"/>
      <c r="S5013" s="227"/>
      <c r="T5013" s="227"/>
      <c r="U5013" s="227"/>
      <c r="V5013" s="227"/>
      <c r="W5013" s="227"/>
      <c r="X5013" s="227"/>
      <c r="Y5013" s="227"/>
      <c r="Z5013" s="227"/>
      <c r="AA5013" s="227"/>
      <c r="AB5013" s="227"/>
      <c r="AC5013" s="227"/>
    </row>
    <row r="5014" spans="2:29">
      <c r="B5014" s="66" t="e">
        <f>LEFT(VLOOKUP(K5014,'TCon08 al 2019-02-26'!$A$1:$H$68,6,0),6)</f>
        <v>#N/A</v>
      </c>
      <c r="C5014" s="66" t="e">
        <f t="shared" si="341"/>
        <v>#N/A</v>
      </c>
      <c r="D5014" s="66" t="e">
        <f>VLOOKUP(K5014,'TCon08 al 2019-02-26'!$A$1:$H$68,8,0)</f>
        <v>#N/A</v>
      </c>
      <c r="E5014" s="221">
        <f t="shared" si="342"/>
        <v>1900</v>
      </c>
      <c r="F5014" s="66">
        <f t="shared" si="339"/>
        <v>0</v>
      </c>
      <c r="G5014" s="10" t="str">
        <f t="shared" si="340"/>
        <v>19000</v>
      </c>
      <c r="H5014" s="227"/>
      <c r="I5014" s="227"/>
      <c r="J5014" s="228"/>
      <c r="K5014" s="227"/>
      <c r="L5014" s="227"/>
      <c r="M5014" s="227"/>
      <c r="N5014" s="581"/>
      <c r="O5014" s="227"/>
      <c r="P5014" s="581"/>
      <c r="Q5014" s="227"/>
      <c r="R5014" s="227"/>
      <c r="S5014" s="227"/>
      <c r="T5014" s="227"/>
      <c r="U5014" s="227"/>
      <c r="V5014" s="227"/>
      <c r="W5014" s="227"/>
      <c r="X5014" s="227"/>
      <c r="Y5014" s="227"/>
      <c r="Z5014" s="227"/>
      <c r="AA5014" s="227"/>
      <c r="AB5014" s="227"/>
      <c r="AC5014" s="227"/>
    </row>
    <row r="5015" spans="2:29">
      <c r="B5015" s="66" t="e">
        <f>LEFT(VLOOKUP(K5015,'TCon08 al 2019-02-26'!$A$1:$H$68,6,0),6)</f>
        <v>#N/A</v>
      </c>
      <c r="C5015" s="66" t="e">
        <f t="shared" si="341"/>
        <v>#N/A</v>
      </c>
      <c r="D5015" s="66" t="e">
        <f>VLOOKUP(K5015,'TCon08 al 2019-02-26'!$A$1:$H$68,8,0)</f>
        <v>#N/A</v>
      </c>
      <c r="E5015" s="221">
        <f t="shared" si="342"/>
        <v>1900</v>
      </c>
      <c r="F5015" s="66">
        <f t="shared" si="339"/>
        <v>0</v>
      </c>
      <c r="G5015" s="10" t="str">
        <f t="shared" si="340"/>
        <v>19000</v>
      </c>
      <c r="H5015" s="227"/>
      <c r="I5015" s="227"/>
      <c r="J5015" s="228"/>
      <c r="K5015" s="227"/>
      <c r="L5015" s="227"/>
      <c r="M5015" s="227"/>
      <c r="N5015" s="581"/>
      <c r="O5015" s="227"/>
      <c r="P5015" s="581"/>
      <c r="Q5015" s="227"/>
      <c r="R5015" s="227"/>
      <c r="S5015" s="227"/>
      <c r="T5015" s="227"/>
      <c r="U5015" s="227"/>
      <c r="V5015" s="227"/>
      <c r="W5015" s="227"/>
      <c r="X5015" s="227"/>
      <c r="Y5015" s="227"/>
      <c r="Z5015" s="227"/>
      <c r="AA5015" s="227"/>
      <c r="AB5015" s="227"/>
      <c r="AC5015" s="227"/>
    </row>
    <row r="5016" spans="2:29">
      <c r="B5016" s="66" t="e">
        <f>LEFT(VLOOKUP(K5016,'TCon08 al 2019-02-26'!$A$1:$H$68,6,0),6)</f>
        <v>#N/A</v>
      </c>
      <c r="C5016" s="66" t="e">
        <f t="shared" si="341"/>
        <v>#N/A</v>
      </c>
      <c r="D5016" s="66" t="e">
        <f>VLOOKUP(K5016,'TCon08 al 2019-02-26'!$A$1:$H$68,8,0)</f>
        <v>#N/A</v>
      </c>
      <c r="E5016" s="221">
        <f t="shared" si="342"/>
        <v>1900</v>
      </c>
      <c r="F5016" s="66">
        <f t="shared" si="339"/>
        <v>0</v>
      </c>
      <c r="G5016" s="10" t="str">
        <f t="shared" si="340"/>
        <v>19000</v>
      </c>
      <c r="H5016" s="227"/>
      <c r="I5016" s="227"/>
      <c r="J5016" s="228"/>
      <c r="K5016" s="227"/>
      <c r="L5016" s="227"/>
      <c r="M5016" s="227"/>
      <c r="N5016" s="581"/>
      <c r="O5016" s="227"/>
      <c r="P5016" s="581"/>
      <c r="Q5016" s="227"/>
      <c r="R5016" s="227"/>
      <c r="S5016" s="227"/>
      <c r="T5016" s="227"/>
      <c r="U5016" s="227"/>
      <c r="V5016" s="227"/>
      <c r="W5016" s="227"/>
      <c r="X5016" s="227"/>
      <c r="Y5016" s="227"/>
      <c r="Z5016" s="227"/>
      <c r="AA5016" s="227"/>
      <c r="AB5016" s="227"/>
      <c r="AC5016" s="227"/>
    </row>
    <row r="5017" spans="2:29">
      <c r="B5017" s="66" t="e">
        <f>LEFT(VLOOKUP(K5017,'TCon08 al 2019-02-26'!$A$1:$H$68,6,0),6)</f>
        <v>#N/A</v>
      </c>
      <c r="C5017" s="66" t="e">
        <f t="shared" si="341"/>
        <v>#N/A</v>
      </c>
      <c r="D5017" s="66" t="e">
        <f>VLOOKUP(K5017,'TCon08 al 2019-02-26'!$A$1:$H$68,8,0)</f>
        <v>#N/A</v>
      </c>
      <c r="E5017" s="221">
        <f t="shared" si="342"/>
        <v>1900</v>
      </c>
      <c r="F5017" s="66">
        <f t="shared" si="339"/>
        <v>0</v>
      </c>
      <c r="G5017" s="10" t="str">
        <f t="shared" si="340"/>
        <v>19000</v>
      </c>
      <c r="H5017" s="227"/>
      <c r="I5017" s="227"/>
      <c r="J5017" s="228"/>
      <c r="K5017" s="227"/>
      <c r="L5017" s="227"/>
      <c r="M5017" s="227"/>
      <c r="N5017" s="581"/>
      <c r="O5017" s="227"/>
      <c r="P5017" s="581"/>
      <c r="Q5017" s="227"/>
      <c r="R5017" s="227"/>
      <c r="S5017" s="227"/>
      <c r="T5017" s="227"/>
      <c r="U5017" s="227"/>
      <c r="V5017" s="227"/>
      <c r="W5017" s="227"/>
      <c r="X5017" s="227"/>
      <c r="Y5017" s="227"/>
      <c r="Z5017" s="227"/>
      <c r="AA5017" s="227"/>
      <c r="AB5017" s="227"/>
      <c r="AC5017" s="227"/>
    </row>
    <row r="5018" spans="2:29">
      <c r="B5018" s="66" t="e">
        <f>LEFT(VLOOKUP(K5018,'TCon08 al 2019-02-26'!$A$1:$H$68,6,0),6)</f>
        <v>#N/A</v>
      </c>
      <c r="C5018" s="66" t="e">
        <f t="shared" si="341"/>
        <v>#N/A</v>
      </c>
      <c r="D5018" s="66" t="e">
        <f>VLOOKUP(K5018,'TCon08 al 2019-02-26'!$A$1:$H$68,8,0)</f>
        <v>#N/A</v>
      </c>
      <c r="E5018" s="221">
        <f t="shared" si="342"/>
        <v>1900</v>
      </c>
      <c r="F5018" s="66">
        <f t="shared" si="339"/>
        <v>0</v>
      </c>
      <c r="G5018" s="10" t="str">
        <f t="shared" si="340"/>
        <v>19000</v>
      </c>
      <c r="H5018" s="227"/>
      <c r="I5018" s="227"/>
      <c r="J5018" s="228"/>
      <c r="K5018" s="227"/>
      <c r="L5018" s="227"/>
      <c r="M5018" s="227"/>
      <c r="N5018" s="581"/>
      <c r="O5018" s="227"/>
      <c r="P5018" s="581"/>
      <c r="Q5018" s="227"/>
      <c r="R5018" s="227"/>
      <c r="S5018" s="227"/>
      <c r="T5018" s="227"/>
      <c r="U5018" s="227"/>
      <c r="V5018" s="227"/>
      <c r="W5018" s="227"/>
      <c r="X5018" s="227"/>
      <c r="Y5018" s="227"/>
      <c r="Z5018" s="227"/>
      <c r="AA5018" s="227"/>
      <c r="AB5018" s="227"/>
      <c r="AC5018" s="227"/>
    </row>
    <row r="5019" spans="2:29">
      <c r="B5019" s="66" t="e">
        <f>LEFT(VLOOKUP(K5019,'TCon08 al 2019-02-26'!$A$1:$H$68,6,0),6)</f>
        <v>#N/A</v>
      </c>
      <c r="C5019" s="66" t="e">
        <f t="shared" si="341"/>
        <v>#N/A</v>
      </c>
      <c r="D5019" s="66" t="e">
        <f>VLOOKUP(K5019,'TCon08 al 2019-02-26'!$A$1:$H$68,8,0)</f>
        <v>#N/A</v>
      </c>
      <c r="E5019" s="221">
        <f t="shared" si="342"/>
        <v>1900</v>
      </c>
      <c r="F5019" s="66">
        <f t="shared" si="339"/>
        <v>0</v>
      </c>
      <c r="G5019" s="10" t="str">
        <f t="shared" si="340"/>
        <v>19000</v>
      </c>
      <c r="H5019" s="227"/>
      <c r="I5019" s="227"/>
      <c r="J5019" s="228"/>
      <c r="K5019" s="227"/>
      <c r="L5019" s="227"/>
      <c r="M5019" s="227"/>
      <c r="N5019" s="581"/>
      <c r="O5019" s="227"/>
      <c r="P5019" s="581"/>
      <c r="Q5019" s="227"/>
      <c r="R5019" s="227"/>
      <c r="S5019" s="227"/>
      <c r="T5019" s="227"/>
      <c r="U5019" s="227"/>
      <c r="V5019" s="227"/>
      <c r="W5019" s="227"/>
      <c r="X5019" s="227"/>
      <c r="Y5019" s="227"/>
      <c r="Z5019" s="227"/>
      <c r="AA5019" s="227"/>
      <c r="AB5019" s="227"/>
      <c r="AC5019" s="227"/>
    </row>
    <row r="5020" spans="2:29">
      <c r="B5020" s="66" t="e">
        <f>LEFT(VLOOKUP(K5020,'TCon08 al 2019-02-26'!$A$1:$H$68,6,0),6)</f>
        <v>#N/A</v>
      </c>
      <c r="C5020" s="66" t="e">
        <f t="shared" si="341"/>
        <v>#N/A</v>
      </c>
      <c r="D5020" s="66" t="e">
        <f>VLOOKUP(K5020,'TCon08 al 2019-02-26'!$A$1:$H$68,8,0)</f>
        <v>#N/A</v>
      </c>
      <c r="E5020" s="221">
        <f t="shared" si="342"/>
        <v>1900</v>
      </c>
      <c r="F5020" s="66">
        <f t="shared" si="339"/>
        <v>0</v>
      </c>
      <c r="G5020" s="10" t="str">
        <f t="shared" si="340"/>
        <v>19000</v>
      </c>
      <c r="H5020" s="227"/>
      <c r="I5020" s="227"/>
      <c r="J5020" s="228"/>
      <c r="K5020" s="227"/>
      <c r="L5020" s="227"/>
      <c r="M5020" s="227"/>
      <c r="N5020" s="581"/>
      <c r="O5020" s="227"/>
      <c r="P5020" s="581"/>
      <c r="Q5020" s="227"/>
      <c r="R5020" s="227"/>
      <c r="S5020" s="227"/>
      <c r="T5020" s="227"/>
      <c r="U5020" s="227"/>
      <c r="V5020" s="227"/>
      <c r="W5020" s="227"/>
      <c r="X5020" s="227"/>
      <c r="Y5020" s="227"/>
      <c r="Z5020" s="227"/>
      <c r="AA5020" s="227"/>
      <c r="AB5020" s="227"/>
      <c r="AC5020" s="227"/>
    </row>
    <row r="5021" spans="2:29">
      <c r="B5021" s="66" t="e">
        <f>LEFT(VLOOKUP(K5021,'TCon08 al 2019-02-26'!$A$1:$H$68,6,0),6)</f>
        <v>#N/A</v>
      </c>
      <c r="C5021" s="66" t="e">
        <f t="shared" si="341"/>
        <v>#N/A</v>
      </c>
      <c r="D5021" s="66" t="e">
        <f>VLOOKUP(K5021,'TCon08 al 2019-02-26'!$A$1:$H$68,8,0)</f>
        <v>#N/A</v>
      </c>
      <c r="E5021" s="221">
        <f t="shared" si="342"/>
        <v>1900</v>
      </c>
      <c r="F5021" s="66">
        <f t="shared" si="339"/>
        <v>0</v>
      </c>
      <c r="G5021" s="10" t="str">
        <f t="shared" si="340"/>
        <v>19000</v>
      </c>
      <c r="H5021" s="227"/>
      <c r="I5021" s="227"/>
      <c r="J5021" s="228"/>
      <c r="K5021" s="227"/>
      <c r="L5021" s="227"/>
      <c r="M5021" s="227"/>
      <c r="N5021" s="581"/>
      <c r="O5021" s="227"/>
      <c r="P5021" s="581"/>
      <c r="Q5021" s="227"/>
      <c r="R5021" s="227"/>
      <c r="S5021" s="227"/>
      <c r="T5021" s="227"/>
      <c r="U5021" s="227"/>
      <c r="V5021" s="227"/>
      <c r="W5021" s="227"/>
      <c r="X5021" s="227"/>
      <c r="Y5021" s="227"/>
      <c r="Z5021" s="227"/>
      <c r="AA5021" s="227"/>
      <c r="AB5021" s="227"/>
      <c r="AC5021" s="227"/>
    </row>
    <row r="5022" spans="2:29">
      <c r="B5022" s="66" t="e">
        <f>LEFT(VLOOKUP(K5022,'TCon08 al 2019-02-26'!$A$1:$H$68,6,0),6)</f>
        <v>#N/A</v>
      </c>
      <c r="C5022" s="66" t="e">
        <f t="shared" si="341"/>
        <v>#N/A</v>
      </c>
      <c r="D5022" s="66" t="e">
        <f>VLOOKUP(K5022,'TCon08 al 2019-02-26'!$A$1:$H$68,8,0)</f>
        <v>#N/A</v>
      </c>
      <c r="E5022" s="221">
        <f t="shared" si="342"/>
        <v>1900</v>
      </c>
      <c r="F5022" s="66">
        <f t="shared" si="339"/>
        <v>0</v>
      </c>
      <c r="G5022" s="10" t="str">
        <f t="shared" si="340"/>
        <v>19000</v>
      </c>
      <c r="H5022" s="227"/>
      <c r="I5022" s="227"/>
      <c r="J5022" s="228"/>
      <c r="K5022" s="227"/>
      <c r="L5022" s="227"/>
      <c r="M5022" s="227"/>
      <c r="N5022" s="581"/>
      <c r="O5022" s="227"/>
      <c r="P5022" s="581"/>
      <c r="Q5022" s="227"/>
      <c r="R5022" s="227"/>
      <c r="S5022" s="227"/>
      <c r="T5022" s="227"/>
      <c r="U5022" s="227"/>
      <c r="V5022" s="227"/>
      <c r="W5022" s="227"/>
      <c r="X5022" s="227"/>
      <c r="Y5022" s="227"/>
      <c r="Z5022" s="227"/>
      <c r="AA5022" s="227"/>
      <c r="AB5022" s="227"/>
      <c r="AC5022" s="227"/>
    </row>
    <row r="5023" spans="2:29">
      <c r="B5023" s="66" t="e">
        <f>LEFT(VLOOKUP(K5023,'TCon08 al 2019-02-26'!$A$1:$H$68,6,0),6)</f>
        <v>#N/A</v>
      </c>
      <c r="C5023" s="66" t="e">
        <f t="shared" si="341"/>
        <v>#N/A</v>
      </c>
      <c r="D5023" s="66" t="e">
        <f>VLOOKUP(K5023,'TCon08 al 2019-02-26'!$A$1:$H$68,8,0)</f>
        <v>#N/A</v>
      </c>
      <c r="E5023" s="221">
        <f t="shared" si="342"/>
        <v>1900</v>
      </c>
      <c r="F5023" s="66">
        <f t="shared" si="339"/>
        <v>0</v>
      </c>
      <c r="G5023" s="10" t="str">
        <f t="shared" si="340"/>
        <v>19000</v>
      </c>
      <c r="H5023" s="227"/>
      <c r="I5023" s="227"/>
      <c r="J5023" s="228"/>
      <c r="K5023" s="227"/>
      <c r="L5023" s="227"/>
      <c r="M5023" s="227"/>
      <c r="N5023" s="581"/>
      <c r="O5023" s="227"/>
      <c r="P5023" s="581"/>
      <c r="Q5023" s="227"/>
      <c r="R5023" s="227"/>
      <c r="S5023" s="227"/>
      <c r="T5023" s="227"/>
      <c r="U5023" s="227"/>
      <c r="V5023" s="227"/>
      <c r="W5023" s="227"/>
      <c r="X5023" s="227"/>
      <c r="Y5023" s="227"/>
      <c r="Z5023" s="227"/>
      <c r="AA5023" s="227"/>
      <c r="AB5023" s="227"/>
      <c r="AC5023" s="227"/>
    </row>
    <row r="5024" spans="2:29">
      <c r="B5024" s="66" t="e">
        <f>LEFT(VLOOKUP(K5024,'TCon08 al 2019-02-26'!$A$1:$H$68,6,0),6)</f>
        <v>#N/A</v>
      </c>
      <c r="C5024" s="66" t="e">
        <f t="shared" si="341"/>
        <v>#N/A</v>
      </c>
      <c r="D5024" s="66" t="e">
        <f>VLOOKUP(K5024,'TCon08 al 2019-02-26'!$A$1:$H$68,8,0)</f>
        <v>#N/A</v>
      </c>
      <c r="E5024" s="221">
        <f t="shared" si="342"/>
        <v>1900</v>
      </c>
      <c r="F5024" s="66">
        <f t="shared" si="339"/>
        <v>0</v>
      </c>
      <c r="G5024" s="10" t="str">
        <f t="shared" si="340"/>
        <v>19000</v>
      </c>
      <c r="H5024" s="227"/>
      <c r="I5024" s="227"/>
      <c r="J5024" s="228"/>
      <c r="K5024" s="227"/>
      <c r="L5024" s="227"/>
      <c r="M5024" s="227"/>
      <c r="N5024" s="581"/>
      <c r="O5024" s="227"/>
      <c r="P5024" s="581"/>
      <c r="Q5024" s="227"/>
      <c r="R5024" s="227"/>
      <c r="S5024" s="227"/>
      <c r="T5024" s="227"/>
      <c r="U5024" s="227"/>
      <c r="V5024" s="227"/>
      <c r="W5024" s="227"/>
      <c r="X5024" s="227"/>
      <c r="Y5024" s="227"/>
      <c r="Z5024" s="227"/>
      <c r="AA5024" s="227"/>
      <c r="AB5024" s="227"/>
      <c r="AC5024" s="227"/>
    </row>
    <row r="5025" spans="2:29">
      <c r="B5025" s="66" t="e">
        <f>LEFT(VLOOKUP(K5025,'TCon08 al 2019-02-26'!$A$1:$H$68,6,0),6)</f>
        <v>#N/A</v>
      </c>
      <c r="C5025" s="66" t="e">
        <f t="shared" si="341"/>
        <v>#N/A</v>
      </c>
      <c r="D5025" s="66" t="e">
        <f>VLOOKUP(K5025,'TCon08 al 2019-02-26'!$A$1:$H$68,8,0)</f>
        <v>#N/A</v>
      </c>
      <c r="E5025" s="221">
        <f t="shared" si="342"/>
        <v>1900</v>
      </c>
      <c r="F5025" s="66">
        <f t="shared" si="339"/>
        <v>0</v>
      </c>
      <c r="G5025" s="10" t="str">
        <f t="shared" si="340"/>
        <v>19000</v>
      </c>
      <c r="H5025" s="227"/>
      <c r="I5025" s="227"/>
      <c r="J5025" s="228"/>
      <c r="K5025" s="227"/>
      <c r="L5025" s="227"/>
      <c r="M5025" s="227"/>
      <c r="N5025" s="581"/>
      <c r="O5025" s="227"/>
      <c r="P5025" s="581"/>
      <c r="Q5025" s="227"/>
      <c r="R5025" s="227"/>
      <c r="S5025" s="227"/>
      <c r="T5025" s="227"/>
      <c r="U5025" s="227"/>
      <c r="V5025" s="227"/>
      <c r="W5025" s="227"/>
      <c r="X5025" s="227"/>
      <c r="Y5025" s="227"/>
      <c r="Z5025" s="227"/>
      <c r="AA5025" s="227"/>
      <c r="AB5025" s="227"/>
      <c r="AC5025" s="227"/>
    </row>
    <row r="5026" spans="2:29">
      <c r="B5026" s="66" t="e">
        <f>LEFT(VLOOKUP(K5026,'TCon08 al 2019-02-26'!$A$1:$H$68,6,0),6)</f>
        <v>#N/A</v>
      </c>
      <c r="C5026" s="66" t="e">
        <f t="shared" si="341"/>
        <v>#N/A</v>
      </c>
      <c r="D5026" s="66" t="e">
        <f>VLOOKUP(K5026,'TCon08 al 2019-02-26'!$A$1:$H$68,8,0)</f>
        <v>#N/A</v>
      </c>
      <c r="E5026" s="221">
        <f t="shared" si="342"/>
        <v>1900</v>
      </c>
      <c r="F5026" s="66">
        <f t="shared" si="339"/>
        <v>0</v>
      </c>
      <c r="G5026" s="10" t="str">
        <f t="shared" si="340"/>
        <v>19000</v>
      </c>
      <c r="H5026" s="227"/>
      <c r="I5026" s="227"/>
      <c r="J5026" s="228"/>
      <c r="K5026" s="227"/>
      <c r="L5026" s="227"/>
      <c r="M5026" s="227"/>
      <c r="N5026" s="581"/>
      <c r="O5026" s="227"/>
      <c r="P5026" s="581"/>
      <c r="Q5026" s="227"/>
      <c r="R5026" s="227"/>
      <c r="S5026" s="227"/>
      <c r="T5026" s="227"/>
      <c r="U5026" s="227"/>
      <c r="V5026" s="227"/>
      <c r="W5026" s="227"/>
      <c r="X5026" s="227"/>
      <c r="Y5026" s="227"/>
      <c r="Z5026" s="227"/>
      <c r="AA5026" s="227"/>
      <c r="AB5026" s="227"/>
      <c r="AC5026" s="227"/>
    </row>
    <row r="5027" spans="2:29">
      <c r="B5027" s="66" t="e">
        <f>LEFT(VLOOKUP(K5027,'TCon08 al 2019-02-26'!$A$1:$H$68,6,0),6)</f>
        <v>#N/A</v>
      </c>
      <c r="C5027" s="66" t="e">
        <f t="shared" si="341"/>
        <v>#N/A</v>
      </c>
      <c r="D5027" s="66" t="e">
        <f>VLOOKUP(K5027,'TCon08 al 2019-02-26'!$A$1:$H$68,8,0)</f>
        <v>#N/A</v>
      </c>
      <c r="E5027" s="221">
        <f t="shared" si="342"/>
        <v>1900</v>
      </c>
      <c r="F5027" s="66">
        <f t="shared" si="339"/>
        <v>0</v>
      </c>
      <c r="G5027" s="10" t="str">
        <f t="shared" si="340"/>
        <v>19000</v>
      </c>
      <c r="H5027" s="227"/>
      <c r="I5027" s="227"/>
      <c r="J5027" s="228"/>
      <c r="K5027" s="227"/>
      <c r="L5027" s="227"/>
      <c r="M5027" s="227"/>
      <c r="N5027" s="581"/>
      <c r="O5027" s="227"/>
      <c r="P5027" s="581"/>
      <c r="Q5027" s="227"/>
      <c r="R5027" s="227"/>
      <c r="S5027" s="227"/>
      <c r="T5027" s="227"/>
      <c r="U5027" s="227"/>
      <c r="V5027" s="227"/>
      <c r="W5027" s="227"/>
      <c r="X5027" s="227"/>
      <c r="Y5027" s="227"/>
      <c r="Z5027" s="227"/>
      <c r="AA5027" s="227"/>
      <c r="AB5027" s="227"/>
      <c r="AC5027" s="227"/>
    </row>
    <row r="5028" spans="2:29">
      <c r="B5028" s="66" t="e">
        <f>LEFT(VLOOKUP(K5028,'TCon08 al 2019-02-26'!$A$1:$H$68,6,0),6)</f>
        <v>#N/A</v>
      </c>
      <c r="C5028" s="66" t="e">
        <f t="shared" si="341"/>
        <v>#N/A</v>
      </c>
      <c r="D5028" s="66" t="e">
        <f>VLOOKUP(K5028,'TCon08 al 2019-02-26'!$A$1:$H$68,8,0)</f>
        <v>#N/A</v>
      </c>
      <c r="E5028" s="221">
        <f t="shared" si="342"/>
        <v>1900</v>
      </c>
      <c r="F5028" s="66">
        <f t="shared" si="339"/>
        <v>0</v>
      </c>
      <c r="G5028" s="10" t="str">
        <f t="shared" si="340"/>
        <v>19000</v>
      </c>
      <c r="H5028" s="227"/>
      <c r="I5028" s="227"/>
      <c r="J5028" s="228"/>
      <c r="K5028" s="227"/>
      <c r="L5028" s="227"/>
      <c r="M5028" s="227"/>
      <c r="N5028" s="581"/>
      <c r="O5028" s="227"/>
      <c r="P5028" s="581"/>
      <c r="Q5028" s="227"/>
      <c r="R5028" s="227"/>
      <c r="S5028" s="227"/>
      <c r="T5028" s="227"/>
      <c r="U5028" s="227"/>
      <c r="V5028" s="227"/>
      <c r="W5028" s="227"/>
      <c r="X5028" s="227"/>
      <c r="Y5028" s="227"/>
      <c r="Z5028" s="227"/>
      <c r="AA5028" s="227"/>
      <c r="AB5028" s="227"/>
      <c r="AC5028" s="227"/>
    </row>
    <row r="5029" spans="2:29">
      <c r="B5029" s="66" t="e">
        <f>LEFT(VLOOKUP(K5029,'TCon08 al 2019-02-26'!$A$1:$H$68,6,0),6)</f>
        <v>#N/A</v>
      </c>
      <c r="C5029" s="66" t="e">
        <f t="shared" si="341"/>
        <v>#N/A</v>
      </c>
      <c r="D5029" s="66" t="e">
        <f>VLOOKUP(K5029,'TCon08 al 2019-02-26'!$A$1:$H$68,8,0)</f>
        <v>#N/A</v>
      </c>
      <c r="E5029" s="221">
        <f t="shared" si="342"/>
        <v>1900</v>
      </c>
      <c r="F5029" s="66">
        <f t="shared" si="339"/>
        <v>0</v>
      </c>
      <c r="G5029" s="10" t="str">
        <f t="shared" si="340"/>
        <v>19000</v>
      </c>
      <c r="H5029" s="227"/>
      <c r="I5029" s="227"/>
      <c r="J5029" s="228"/>
      <c r="K5029" s="227"/>
      <c r="L5029" s="227"/>
      <c r="M5029" s="227"/>
      <c r="N5029" s="581"/>
      <c r="O5029" s="227"/>
      <c r="P5029" s="581"/>
      <c r="Q5029" s="227"/>
      <c r="R5029" s="227"/>
      <c r="S5029" s="227"/>
      <c r="T5029" s="227"/>
      <c r="U5029" s="227"/>
      <c r="V5029" s="227"/>
      <c r="W5029" s="227"/>
      <c r="X5029" s="227"/>
      <c r="Y5029" s="227"/>
      <c r="Z5029" s="227"/>
      <c r="AA5029" s="227"/>
      <c r="AB5029" s="227"/>
      <c r="AC5029" s="227"/>
    </row>
    <row r="5030" spans="2:29">
      <c r="B5030" s="66" t="e">
        <f>LEFT(VLOOKUP(K5030,'TCon08 al 2019-02-26'!$A$1:$H$68,6,0),6)</f>
        <v>#N/A</v>
      </c>
      <c r="C5030" s="66" t="e">
        <f t="shared" si="341"/>
        <v>#N/A</v>
      </c>
      <c r="D5030" s="66" t="e">
        <f>VLOOKUP(K5030,'TCon08 al 2019-02-26'!$A$1:$H$68,8,0)</f>
        <v>#N/A</v>
      </c>
      <c r="E5030" s="221">
        <f t="shared" si="342"/>
        <v>1900</v>
      </c>
      <c r="F5030" s="66">
        <f t="shared" si="339"/>
        <v>0</v>
      </c>
      <c r="G5030" s="10" t="str">
        <f t="shared" si="340"/>
        <v>19000</v>
      </c>
      <c r="H5030" s="227"/>
      <c r="I5030" s="227"/>
      <c r="J5030" s="228"/>
      <c r="K5030" s="227"/>
      <c r="L5030" s="227"/>
      <c r="M5030" s="227"/>
      <c r="N5030" s="581"/>
      <c r="O5030" s="227"/>
      <c r="P5030" s="581"/>
      <c r="Q5030" s="227"/>
      <c r="R5030" s="227"/>
      <c r="S5030" s="227"/>
      <c r="T5030" s="227"/>
      <c r="U5030" s="227"/>
      <c r="V5030" s="227"/>
      <c r="W5030" s="227"/>
      <c r="X5030" s="227"/>
      <c r="Y5030" s="227"/>
      <c r="Z5030" s="227"/>
      <c r="AA5030" s="227"/>
      <c r="AB5030" s="227"/>
      <c r="AC5030" s="227"/>
    </row>
    <row r="5031" spans="2:29">
      <c r="B5031" s="66" t="e">
        <f>LEFT(VLOOKUP(K5031,'TCon08 al 2019-02-26'!$A$1:$H$68,6,0),6)</f>
        <v>#N/A</v>
      </c>
      <c r="C5031" s="66" t="e">
        <f t="shared" si="341"/>
        <v>#N/A</v>
      </c>
      <c r="D5031" s="66" t="e">
        <f>VLOOKUP(K5031,'TCon08 al 2019-02-26'!$A$1:$H$68,8,0)</f>
        <v>#N/A</v>
      </c>
      <c r="E5031" s="221">
        <f t="shared" si="342"/>
        <v>1900</v>
      </c>
      <c r="F5031" s="66">
        <f t="shared" si="339"/>
        <v>0</v>
      </c>
      <c r="G5031" s="10" t="str">
        <f t="shared" si="340"/>
        <v>19000</v>
      </c>
      <c r="H5031" s="227"/>
      <c r="I5031" s="227"/>
      <c r="J5031" s="228"/>
      <c r="K5031" s="227"/>
      <c r="L5031" s="227"/>
      <c r="M5031" s="227"/>
      <c r="N5031" s="581"/>
      <c r="O5031" s="227"/>
      <c r="P5031" s="581"/>
      <c r="Q5031" s="227"/>
      <c r="R5031" s="227"/>
      <c r="S5031" s="227"/>
      <c r="T5031" s="227"/>
      <c r="U5031" s="227"/>
      <c r="V5031" s="227"/>
      <c r="W5031" s="227"/>
      <c r="X5031" s="227"/>
      <c r="Y5031" s="227"/>
      <c r="Z5031" s="227"/>
      <c r="AA5031" s="227"/>
      <c r="AB5031" s="227"/>
      <c r="AC5031" s="227"/>
    </row>
    <row r="5032" spans="2:29">
      <c r="B5032" s="66" t="e">
        <f>LEFT(VLOOKUP(K5032,'TCon08 al 2019-02-26'!$A$1:$H$68,6,0),6)</f>
        <v>#N/A</v>
      </c>
      <c r="C5032" s="66" t="e">
        <f t="shared" si="341"/>
        <v>#N/A</v>
      </c>
      <c r="D5032" s="66" t="e">
        <f>VLOOKUP(K5032,'TCon08 al 2019-02-26'!$A$1:$H$68,8,0)</f>
        <v>#N/A</v>
      </c>
      <c r="E5032" s="221">
        <f t="shared" si="342"/>
        <v>1900</v>
      </c>
      <c r="F5032" s="66">
        <f t="shared" si="339"/>
        <v>0</v>
      </c>
      <c r="G5032" s="10" t="str">
        <f t="shared" si="340"/>
        <v>19000</v>
      </c>
      <c r="H5032" s="227"/>
      <c r="I5032" s="227"/>
      <c r="J5032" s="228"/>
      <c r="K5032" s="227"/>
      <c r="L5032" s="227"/>
      <c r="M5032" s="227"/>
      <c r="N5032" s="581"/>
      <c r="O5032" s="227"/>
      <c r="P5032" s="581"/>
      <c r="Q5032" s="227"/>
      <c r="R5032" s="227"/>
      <c r="S5032" s="227"/>
      <c r="T5032" s="227"/>
      <c r="U5032" s="227"/>
      <c r="V5032" s="227"/>
      <c r="W5032" s="227"/>
      <c r="X5032" s="227"/>
      <c r="Y5032" s="227"/>
      <c r="Z5032" s="227"/>
      <c r="AA5032" s="227"/>
      <c r="AB5032" s="227"/>
      <c r="AC5032" s="227"/>
    </row>
    <row r="5033" spans="2:29">
      <c r="B5033" s="66" t="e">
        <f>LEFT(VLOOKUP(K5033,'TCon08 al 2019-02-26'!$A$1:$H$68,6,0),6)</f>
        <v>#N/A</v>
      </c>
      <c r="C5033" s="66" t="e">
        <f t="shared" si="341"/>
        <v>#N/A</v>
      </c>
      <c r="D5033" s="66" t="e">
        <f>VLOOKUP(K5033,'TCon08 al 2019-02-26'!$A$1:$H$68,8,0)</f>
        <v>#N/A</v>
      </c>
      <c r="E5033" s="221">
        <f t="shared" si="342"/>
        <v>1900</v>
      </c>
      <c r="F5033" s="66">
        <f t="shared" si="339"/>
        <v>0</v>
      </c>
      <c r="G5033" s="10" t="str">
        <f t="shared" si="340"/>
        <v>19000</v>
      </c>
      <c r="H5033" s="227"/>
      <c r="I5033" s="227"/>
      <c r="J5033" s="228"/>
      <c r="K5033" s="227"/>
      <c r="L5033" s="227"/>
      <c r="M5033" s="227"/>
      <c r="N5033" s="581"/>
      <c r="O5033" s="227"/>
      <c r="P5033" s="581"/>
      <c r="Q5033" s="227"/>
      <c r="R5033" s="227"/>
      <c r="S5033" s="227"/>
      <c r="T5033" s="227"/>
      <c r="U5033" s="227"/>
      <c r="V5033" s="227"/>
      <c r="W5033" s="227"/>
      <c r="X5033" s="227"/>
      <c r="Y5033" s="227"/>
      <c r="Z5033" s="227"/>
      <c r="AA5033" s="227"/>
      <c r="AB5033" s="227"/>
      <c r="AC5033" s="227"/>
    </row>
    <row r="5034" spans="2:29">
      <c r="B5034" s="66" t="e">
        <f>LEFT(VLOOKUP(K5034,'TCon08 al 2019-02-26'!$A$1:$H$68,6,0),6)</f>
        <v>#N/A</v>
      </c>
      <c r="C5034" s="66" t="e">
        <f t="shared" si="341"/>
        <v>#N/A</v>
      </c>
      <c r="D5034" s="66" t="e">
        <f>VLOOKUP(K5034,'TCon08 al 2019-02-26'!$A$1:$H$68,8,0)</f>
        <v>#N/A</v>
      </c>
      <c r="E5034" s="221">
        <f t="shared" si="342"/>
        <v>1900</v>
      </c>
      <c r="F5034" s="66">
        <f t="shared" si="339"/>
        <v>0</v>
      </c>
      <c r="G5034" s="10" t="str">
        <f t="shared" si="340"/>
        <v>19000</v>
      </c>
      <c r="H5034" s="227"/>
      <c r="I5034" s="227"/>
      <c r="J5034" s="228"/>
      <c r="K5034" s="227"/>
      <c r="L5034" s="227"/>
      <c r="M5034" s="227"/>
      <c r="N5034" s="581"/>
      <c r="O5034" s="227"/>
      <c r="P5034" s="581"/>
      <c r="Q5034" s="227"/>
      <c r="R5034" s="227"/>
      <c r="S5034" s="227"/>
      <c r="T5034" s="227"/>
      <c r="U5034" s="227"/>
      <c r="V5034" s="227"/>
      <c r="W5034" s="227"/>
      <c r="X5034" s="227"/>
      <c r="Y5034" s="227"/>
      <c r="Z5034" s="227"/>
      <c r="AA5034" s="227"/>
      <c r="AB5034" s="227"/>
      <c r="AC5034" s="227"/>
    </row>
    <row r="5035" spans="2:29">
      <c r="B5035" s="66" t="e">
        <f>LEFT(VLOOKUP(K5035,'TCon08 al 2019-02-26'!$A$1:$H$68,6,0),6)</f>
        <v>#N/A</v>
      </c>
      <c r="C5035" s="66" t="e">
        <f t="shared" si="341"/>
        <v>#N/A</v>
      </c>
      <c r="D5035" s="66" t="e">
        <f>VLOOKUP(K5035,'TCon08 al 2019-02-26'!$A$1:$H$68,8,0)</f>
        <v>#N/A</v>
      </c>
      <c r="E5035" s="221">
        <f t="shared" si="342"/>
        <v>1900</v>
      </c>
      <c r="F5035" s="66">
        <f t="shared" si="339"/>
        <v>0</v>
      </c>
      <c r="G5035" s="10" t="str">
        <f t="shared" si="340"/>
        <v>19000</v>
      </c>
      <c r="H5035" s="227"/>
      <c r="I5035" s="227"/>
      <c r="J5035" s="228"/>
      <c r="K5035" s="227"/>
      <c r="L5035" s="227"/>
      <c r="M5035" s="227"/>
      <c r="N5035" s="581"/>
      <c r="O5035" s="227"/>
      <c r="P5035" s="581"/>
      <c r="Q5035" s="227"/>
      <c r="R5035" s="227"/>
      <c r="S5035" s="227"/>
      <c r="T5035" s="227"/>
      <c r="U5035" s="227"/>
      <c r="V5035" s="227"/>
      <c r="W5035" s="227"/>
      <c r="X5035" s="227"/>
      <c r="Y5035" s="227"/>
      <c r="Z5035" s="227"/>
      <c r="AA5035" s="227"/>
      <c r="AB5035" s="227"/>
      <c r="AC5035" s="227"/>
    </row>
    <row r="5036" spans="2:29">
      <c r="B5036" s="66" t="e">
        <f>LEFT(VLOOKUP(K5036,'TCon08 al 2019-02-26'!$A$1:$H$68,6,0),6)</f>
        <v>#N/A</v>
      </c>
      <c r="C5036" s="66" t="e">
        <f t="shared" si="341"/>
        <v>#N/A</v>
      </c>
      <c r="D5036" s="66" t="e">
        <f>VLOOKUP(K5036,'TCon08 al 2019-02-26'!$A$1:$H$68,8,0)</f>
        <v>#N/A</v>
      </c>
      <c r="E5036" s="221">
        <f t="shared" si="342"/>
        <v>1900</v>
      </c>
      <c r="F5036" s="66">
        <f t="shared" si="339"/>
        <v>0</v>
      </c>
      <c r="G5036" s="10" t="str">
        <f t="shared" si="340"/>
        <v>19000</v>
      </c>
      <c r="H5036" s="227"/>
      <c r="I5036" s="227"/>
      <c r="J5036" s="228"/>
      <c r="K5036" s="227"/>
      <c r="L5036" s="227"/>
      <c r="M5036" s="227"/>
      <c r="N5036" s="581"/>
      <c r="O5036" s="227"/>
      <c r="P5036" s="581"/>
      <c r="Q5036" s="227"/>
      <c r="R5036" s="227"/>
      <c r="S5036" s="227"/>
      <c r="T5036" s="227"/>
      <c r="U5036" s="227"/>
      <c r="V5036" s="227"/>
      <c r="W5036" s="227"/>
      <c r="X5036" s="227"/>
      <c r="Y5036" s="227"/>
      <c r="Z5036" s="227"/>
      <c r="AA5036" s="227"/>
      <c r="AB5036" s="227"/>
      <c r="AC5036" s="227"/>
    </row>
    <row r="5037" spans="2:29">
      <c r="B5037" s="66" t="e">
        <f>LEFT(VLOOKUP(K5037,'TCon08 al 2019-02-26'!$A$1:$H$68,6,0),6)</f>
        <v>#N/A</v>
      </c>
      <c r="C5037" s="66" t="e">
        <f t="shared" si="341"/>
        <v>#N/A</v>
      </c>
      <c r="D5037" s="66" t="e">
        <f>VLOOKUP(K5037,'TCon08 al 2019-02-26'!$A$1:$H$68,8,0)</f>
        <v>#N/A</v>
      </c>
      <c r="E5037" s="221">
        <f t="shared" si="342"/>
        <v>1900</v>
      </c>
      <c r="F5037" s="66">
        <f t="shared" si="339"/>
        <v>0</v>
      </c>
      <c r="G5037" s="10" t="str">
        <f t="shared" si="340"/>
        <v>19000</v>
      </c>
      <c r="H5037" s="227"/>
      <c r="I5037" s="227"/>
      <c r="J5037" s="228"/>
      <c r="K5037" s="227"/>
      <c r="L5037" s="227"/>
      <c r="M5037" s="227"/>
      <c r="N5037" s="581"/>
      <c r="O5037" s="227"/>
      <c r="P5037" s="581"/>
      <c r="Q5037" s="227"/>
      <c r="R5037" s="227"/>
      <c r="S5037" s="227"/>
      <c r="T5037" s="227"/>
      <c r="U5037" s="227"/>
      <c r="V5037" s="227"/>
      <c r="W5037" s="227"/>
      <c r="X5037" s="227"/>
      <c r="Y5037" s="227"/>
      <c r="Z5037" s="227"/>
      <c r="AA5037" s="227"/>
      <c r="AB5037" s="227"/>
      <c r="AC5037" s="227"/>
    </row>
    <row r="5038" spans="2:29">
      <c r="B5038" s="66" t="e">
        <f>LEFT(VLOOKUP(K5038,'TCon08 al 2019-02-26'!$A$1:$H$68,6,0),6)</f>
        <v>#N/A</v>
      </c>
      <c r="C5038" s="66" t="e">
        <f t="shared" si="341"/>
        <v>#N/A</v>
      </c>
      <c r="D5038" s="66" t="e">
        <f>VLOOKUP(K5038,'TCon08 al 2019-02-26'!$A$1:$H$68,8,0)</f>
        <v>#N/A</v>
      </c>
      <c r="E5038" s="221">
        <f t="shared" si="342"/>
        <v>1900</v>
      </c>
      <c r="F5038" s="66">
        <f t="shared" si="339"/>
        <v>0</v>
      </c>
      <c r="G5038" s="10" t="str">
        <f t="shared" si="340"/>
        <v>19000</v>
      </c>
      <c r="H5038" s="227"/>
      <c r="I5038" s="227"/>
      <c r="J5038" s="228"/>
      <c r="K5038" s="227"/>
      <c r="L5038" s="227"/>
      <c r="M5038" s="227"/>
      <c r="N5038" s="581"/>
      <c r="O5038" s="227"/>
      <c r="P5038" s="581"/>
      <c r="Q5038" s="227"/>
      <c r="R5038" s="227"/>
      <c r="S5038" s="227"/>
      <c r="T5038" s="227"/>
      <c r="U5038" s="227"/>
      <c r="V5038" s="227"/>
      <c r="W5038" s="227"/>
      <c r="X5038" s="227"/>
      <c r="Y5038" s="227"/>
      <c r="Z5038" s="227"/>
      <c r="AA5038" s="227"/>
      <c r="AB5038" s="227"/>
      <c r="AC5038" s="227"/>
    </row>
    <row r="5039" spans="2:29">
      <c r="B5039" s="66" t="e">
        <f>LEFT(VLOOKUP(K5039,'TCon08 al 2019-02-26'!$A$1:$H$68,6,0),6)</f>
        <v>#N/A</v>
      </c>
      <c r="C5039" s="66" t="e">
        <f t="shared" si="341"/>
        <v>#N/A</v>
      </c>
      <c r="D5039" s="66" t="e">
        <f>VLOOKUP(K5039,'TCon08 al 2019-02-26'!$A$1:$H$68,8,0)</f>
        <v>#N/A</v>
      </c>
      <c r="E5039" s="221">
        <f t="shared" si="342"/>
        <v>1900</v>
      </c>
      <c r="F5039" s="66">
        <f t="shared" si="339"/>
        <v>0</v>
      </c>
      <c r="G5039" s="10" t="str">
        <f t="shared" si="340"/>
        <v>19000</v>
      </c>
      <c r="H5039" s="227"/>
      <c r="I5039" s="227"/>
      <c r="J5039" s="228"/>
      <c r="K5039" s="227"/>
      <c r="L5039" s="227"/>
      <c r="M5039" s="227"/>
      <c r="N5039" s="581"/>
      <c r="O5039" s="227"/>
      <c r="P5039" s="581"/>
      <c r="Q5039" s="227"/>
      <c r="R5039" s="227"/>
      <c r="S5039" s="227"/>
      <c r="T5039" s="227"/>
      <c r="U5039" s="227"/>
      <c r="V5039" s="227"/>
      <c r="W5039" s="227"/>
      <c r="X5039" s="227"/>
      <c r="Y5039" s="227"/>
      <c r="Z5039" s="227"/>
      <c r="AA5039" s="227"/>
      <c r="AB5039" s="227"/>
      <c r="AC5039" s="227"/>
    </row>
    <row r="5040" spans="2:29">
      <c r="B5040" s="66" t="e">
        <f>LEFT(VLOOKUP(K5040,'TCon08 al 2019-02-26'!$A$1:$H$68,6,0),6)</f>
        <v>#N/A</v>
      </c>
      <c r="C5040" s="66" t="e">
        <f t="shared" si="341"/>
        <v>#N/A</v>
      </c>
      <c r="D5040" s="66" t="e">
        <f>VLOOKUP(K5040,'TCon08 al 2019-02-26'!$A$1:$H$68,8,0)</f>
        <v>#N/A</v>
      </c>
      <c r="E5040" s="221">
        <f t="shared" si="342"/>
        <v>1900</v>
      </c>
      <c r="F5040" s="66">
        <f t="shared" si="339"/>
        <v>0</v>
      </c>
      <c r="G5040" s="10" t="str">
        <f t="shared" si="340"/>
        <v>19000</v>
      </c>
      <c r="H5040" s="227"/>
      <c r="I5040" s="227"/>
      <c r="J5040" s="228"/>
      <c r="K5040" s="227"/>
      <c r="L5040" s="227"/>
      <c r="M5040" s="227"/>
      <c r="N5040" s="581"/>
      <c r="O5040" s="227"/>
      <c r="P5040" s="581"/>
      <c r="Q5040" s="227"/>
      <c r="R5040" s="227"/>
      <c r="S5040" s="227"/>
      <c r="T5040" s="227"/>
      <c r="U5040" s="227"/>
      <c r="V5040" s="227"/>
      <c r="W5040" s="227"/>
      <c r="X5040" s="227"/>
      <c r="Y5040" s="227"/>
      <c r="Z5040" s="227"/>
      <c r="AA5040" s="227"/>
      <c r="AB5040" s="227"/>
      <c r="AC5040" s="227"/>
    </row>
    <row r="5041" spans="2:29">
      <c r="B5041" s="66" t="e">
        <f>LEFT(VLOOKUP(K5041,'TCon08 al 2019-02-26'!$A$1:$H$68,6,0),6)</f>
        <v>#N/A</v>
      </c>
      <c r="C5041" s="66" t="e">
        <f t="shared" si="341"/>
        <v>#N/A</v>
      </c>
      <c r="D5041" s="66" t="e">
        <f>VLOOKUP(K5041,'TCon08 al 2019-02-26'!$A$1:$H$68,8,0)</f>
        <v>#N/A</v>
      </c>
      <c r="E5041" s="221">
        <f t="shared" si="342"/>
        <v>1900</v>
      </c>
      <c r="F5041" s="66">
        <f t="shared" si="339"/>
        <v>0</v>
      </c>
      <c r="G5041" s="10" t="str">
        <f t="shared" si="340"/>
        <v>19000</v>
      </c>
      <c r="H5041" s="227"/>
      <c r="I5041" s="227"/>
      <c r="J5041" s="228"/>
      <c r="K5041" s="227"/>
      <c r="L5041" s="227"/>
      <c r="M5041" s="227"/>
      <c r="N5041" s="581"/>
      <c r="O5041" s="227"/>
      <c r="P5041" s="581"/>
      <c r="Q5041" s="227"/>
      <c r="R5041" s="227"/>
      <c r="S5041" s="227"/>
      <c r="T5041" s="227"/>
      <c r="U5041" s="227"/>
      <c r="V5041" s="227"/>
      <c r="W5041" s="227"/>
      <c r="X5041" s="227"/>
      <c r="Y5041" s="227"/>
      <c r="Z5041" s="227"/>
      <c r="AA5041" s="227"/>
      <c r="AB5041" s="227"/>
      <c r="AC5041" s="227"/>
    </row>
    <row r="5042" spans="2:29">
      <c r="B5042" s="66" t="e">
        <f>LEFT(VLOOKUP(K5042,'TCon08 al 2019-02-26'!$A$1:$H$68,6,0),6)</f>
        <v>#N/A</v>
      </c>
      <c r="C5042" s="66" t="e">
        <f t="shared" si="341"/>
        <v>#N/A</v>
      </c>
      <c r="D5042" s="66" t="e">
        <f>VLOOKUP(K5042,'TCon08 al 2019-02-26'!$A$1:$H$68,8,0)</f>
        <v>#N/A</v>
      </c>
      <c r="E5042" s="221">
        <f t="shared" si="342"/>
        <v>1900</v>
      </c>
      <c r="F5042" s="66">
        <f t="shared" si="339"/>
        <v>0</v>
      </c>
      <c r="G5042" s="10" t="str">
        <f t="shared" si="340"/>
        <v>19000</v>
      </c>
      <c r="H5042" s="227"/>
      <c r="I5042" s="227"/>
      <c r="J5042" s="228"/>
      <c r="K5042" s="227"/>
      <c r="L5042" s="227"/>
      <c r="M5042" s="227"/>
      <c r="N5042" s="581"/>
      <c r="O5042" s="227"/>
      <c r="P5042" s="581"/>
      <c r="Q5042" s="227"/>
      <c r="R5042" s="227"/>
      <c r="S5042" s="227"/>
      <c r="T5042" s="227"/>
      <c r="U5042" s="227"/>
      <c r="V5042" s="227"/>
      <c r="W5042" s="227"/>
      <c r="X5042" s="227"/>
      <c r="Y5042" s="227"/>
      <c r="Z5042" s="227"/>
      <c r="AA5042" s="227"/>
      <c r="AB5042" s="227"/>
      <c r="AC5042" s="227"/>
    </row>
    <row r="5043" spans="2:29">
      <c r="B5043" s="66" t="e">
        <f>LEFT(VLOOKUP(K5043,'TCon08 al 2019-02-26'!$A$1:$H$68,6,0),6)</f>
        <v>#N/A</v>
      </c>
      <c r="C5043" s="66" t="e">
        <f t="shared" si="341"/>
        <v>#N/A</v>
      </c>
      <c r="D5043" s="66" t="e">
        <f>VLOOKUP(K5043,'TCon08 al 2019-02-26'!$A$1:$H$68,8,0)</f>
        <v>#N/A</v>
      </c>
      <c r="E5043" s="221">
        <f t="shared" si="342"/>
        <v>1900</v>
      </c>
      <c r="F5043" s="66">
        <f t="shared" si="339"/>
        <v>0</v>
      </c>
      <c r="G5043" s="10" t="str">
        <f t="shared" si="340"/>
        <v>19000</v>
      </c>
      <c r="H5043" s="227"/>
      <c r="I5043" s="227"/>
      <c r="J5043" s="228"/>
      <c r="K5043" s="227"/>
      <c r="L5043" s="227"/>
      <c r="M5043" s="227"/>
      <c r="N5043" s="581"/>
      <c r="O5043" s="227"/>
      <c r="P5043" s="581"/>
      <c r="Q5043" s="227"/>
      <c r="R5043" s="227"/>
      <c r="S5043" s="227"/>
      <c r="T5043" s="227"/>
      <c r="U5043" s="227"/>
      <c r="V5043" s="227"/>
      <c r="W5043" s="227"/>
      <c r="X5043" s="227"/>
      <c r="Y5043" s="227"/>
      <c r="Z5043" s="227"/>
      <c r="AA5043" s="227"/>
      <c r="AB5043" s="227"/>
      <c r="AC5043" s="227"/>
    </row>
    <row r="5044" spans="2:29">
      <c r="B5044" s="66" t="e">
        <f>LEFT(VLOOKUP(K5044,'TCon08 al 2019-02-26'!$A$1:$H$68,6,0),6)</f>
        <v>#N/A</v>
      </c>
      <c r="C5044" s="66" t="e">
        <f t="shared" si="341"/>
        <v>#N/A</v>
      </c>
      <c r="D5044" s="66" t="e">
        <f>VLOOKUP(K5044,'TCon08 al 2019-02-26'!$A$1:$H$68,8,0)</f>
        <v>#N/A</v>
      </c>
      <c r="E5044" s="221">
        <f t="shared" si="342"/>
        <v>1900</v>
      </c>
      <c r="F5044" s="66">
        <f t="shared" si="339"/>
        <v>0</v>
      </c>
      <c r="G5044" s="10" t="str">
        <f t="shared" si="340"/>
        <v>19000</v>
      </c>
      <c r="H5044" s="227"/>
      <c r="I5044" s="227"/>
      <c r="J5044" s="228"/>
      <c r="K5044" s="227"/>
      <c r="L5044" s="227"/>
      <c r="M5044" s="227"/>
      <c r="N5044" s="581"/>
      <c r="O5044" s="227"/>
      <c r="P5044" s="581"/>
      <c r="Q5044" s="227"/>
      <c r="R5044" s="227"/>
      <c r="S5044" s="227"/>
      <c r="T5044" s="227"/>
      <c r="U5044" s="227"/>
      <c r="V5044" s="227"/>
      <c r="W5044" s="227"/>
      <c r="X5044" s="227"/>
      <c r="Y5044" s="227"/>
      <c r="Z5044" s="227"/>
      <c r="AA5044" s="227"/>
      <c r="AB5044" s="227"/>
      <c r="AC5044" s="227"/>
    </row>
    <row r="5045" spans="2:29">
      <c r="B5045" s="66" t="e">
        <f>LEFT(VLOOKUP(K5045,'TCon08 al 2019-02-26'!$A$1:$H$68,6,0),6)</f>
        <v>#N/A</v>
      </c>
      <c r="C5045" s="66" t="e">
        <f t="shared" si="341"/>
        <v>#N/A</v>
      </c>
      <c r="D5045" s="66" t="e">
        <f>VLOOKUP(K5045,'TCon08 al 2019-02-26'!$A$1:$H$68,8,0)</f>
        <v>#N/A</v>
      </c>
      <c r="E5045" s="221">
        <f t="shared" si="342"/>
        <v>1900</v>
      </c>
      <c r="F5045" s="66">
        <f t="shared" si="339"/>
        <v>0</v>
      </c>
      <c r="G5045" s="10" t="str">
        <f t="shared" si="340"/>
        <v>19000</v>
      </c>
      <c r="H5045" s="227"/>
      <c r="I5045" s="227"/>
      <c r="J5045" s="228"/>
      <c r="K5045" s="227"/>
      <c r="L5045" s="227"/>
      <c r="M5045" s="227"/>
      <c r="N5045" s="581"/>
      <c r="O5045" s="227"/>
      <c r="P5045" s="581"/>
      <c r="Q5045" s="227"/>
      <c r="R5045" s="227"/>
      <c r="S5045" s="227"/>
      <c r="T5045" s="227"/>
      <c r="U5045" s="227"/>
      <c r="V5045" s="227"/>
      <c r="W5045" s="227"/>
      <c r="X5045" s="227"/>
      <c r="Y5045" s="227"/>
      <c r="Z5045" s="227"/>
      <c r="AA5045" s="227"/>
      <c r="AB5045" s="227"/>
      <c r="AC5045" s="227"/>
    </row>
    <row r="5046" spans="2:29">
      <c r="B5046" s="66" t="e">
        <f>LEFT(VLOOKUP(K5046,'TCon08 al 2019-02-26'!$A$1:$H$68,6,0),6)</f>
        <v>#N/A</v>
      </c>
      <c r="C5046" s="66" t="e">
        <f t="shared" si="341"/>
        <v>#N/A</v>
      </c>
      <c r="D5046" s="66" t="e">
        <f>VLOOKUP(K5046,'TCon08 al 2019-02-26'!$A$1:$H$68,8,0)</f>
        <v>#N/A</v>
      </c>
      <c r="E5046" s="221">
        <f t="shared" si="342"/>
        <v>1900</v>
      </c>
      <c r="F5046" s="66">
        <f t="shared" si="339"/>
        <v>0</v>
      </c>
      <c r="G5046" s="10" t="str">
        <f t="shared" si="340"/>
        <v>19000</v>
      </c>
      <c r="H5046" s="227"/>
      <c r="I5046" s="227"/>
      <c r="J5046" s="228"/>
      <c r="K5046" s="227"/>
      <c r="L5046" s="227"/>
      <c r="M5046" s="227"/>
      <c r="N5046" s="581"/>
      <c r="O5046" s="227"/>
      <c r="P5046" s="581"/>
      <c r="Q5046" s="227"/>
      <c r="R5046" s="227"/>
      <c r="S5046" s="227"/>
      <c r="T5046" s="227"/>
      <c r="U5046" s="227"/>
      <c r="V5046" s="227"/>
      <c r="W5046" s="227"/>
      <c r="X5046" s="227"/>
      <c r="Y5046" s="227"/>
      <c r="Z5046" s="227"/>
      <c r="AA5046" s="227"/>
      <c r="AB5046" s="227"/>
      <c r="AC5046" s="227"/>
    </row>
    <row r="5047" spans="2:29">
      <c r="B5047" s="66" t="e">
        <f>LEFT(VLOOKUP(K5047,'TCon08 al 2019-02-26'!$A$1:$H$68,6,0),6)</f>
        <v>#N/A</v>
      </c>
      <c r="C5047" s="66" t="e">
        <f t="shared" si="341"/>
        <v>#N/A</v>
      </c>
      <c r="D5047" s="66" t="e">
        <f>VLOOKUP(K5047,'TCon08 al 2019-02-26'!$A$1:$H$68,8,0)</f>
        <v>#N/A</v>
      </c>
      <c r="E5047" s="221">
        <f t="shared" si="342"/>
        <v>1900</v>
      </c>
      <c r="F5047" s="66">
        <f t="shared" si="339"/>
        <v>0</v>
      </c>
      <c r="G5047" s="10" t="str">
        <f t="shared" si="340"/>
        <v>19000</v>
      </c>
      <c r="H5047" s="227"/>
      <c r="I5047" s="227"/>
      <c r="J5047" s="228"/>
      <c r="K5047" s="227"/>
      <c r="L5047" s="227"/>
      <c r="M5047" s="227"/>
      <c r="N5047" s="581"/>
      <c r="O5047" s="227"/>
      <c r="P5047" s="581"/>
      <c r="Q5047" s="227"/>
      <c r="R5047" s="227"/>
      <c r="S5047" s="227"/>
      <c r="T5047" s="227"/>
      <c r="U5047" s="227"/>
      <c r="V5047" s="227"/>
      <c r="W5047" s="227"/>
      <c r="X5047" s="227"/>
      <c r="Y5047" s="227"/>
      <c r="Z5047" s="227"/>
      <c r="AA5047" s="227"/>
      <c r="AB5047" s="227"/>
      <c r="AC5047" s="227"/>
    </row>
    <row r="5048" spans="2:29">
      <c r="B5048" s="66" t="e">
        <f>LEFT(VLOOKUP(K5048,'TCon08 al 2019-02-26'!$A$1:$H$68,6,0),6)</f>
        <v>#N/A</v>
      </c>
      <c r="C5048" s="66" t="e">
        <f t="shared" si="341"/>
        <v>#N/A</v>
      </c>
      <c r="D5048" s="66" t="e">
        <f>VLOOKUP(K5048,'TCon08 al 2019-02-26'!$A$1:$H$68,8,0)</f>
        <v>#N/A</v>
      </c>
      <c r="E5048" s="221">
        <f t="shared" si="342"/>
        <v>1900</v>
      </c>
      <c r="F5048" s="66">
        <f t="shared" si="339"/>
        <v>0</v>
      </c>
      <c r="G5048" s="10" t="str">
        <f t="shared" si="340"/>
        <v>19000</v>
      </c>
      <c r="H5048" s="227"/>
      <c r="I5048" s="227"/>
      <c r="J5048" s="228"/>
      <c r="K5048" s="227"/>
      <c r="L5048" s="227"/>
      <c r="M5048" s="227"/>
      <c r="N5048" s="581"/>
      <c r="O5048" s="227"/>
      <c r="P5048" s="581"/>
      <c r="Q5048" s="227"/>
      <c r="R5048" s="227"/>
      <c r="S5048" s="227"/>
      <c r="T5048" s="227"/>
      <c r="U5048" s="227"/>
      <c r="V5048" s="227"/>
      <c r="W5048" s="227"/>
      <c r="X5048" s="227"/>
      <c r="Y5048" s="227"/>
      <c r="Z5048" s="227"/>
      <c r="AA5048" s="227"/>
      <c r="AB5048" s="227"/>
      <c r="AC5048" s="227"/>
    </row>
    <row r="5049" spans="2:29">
      <c r="B5049" s="66" t="e">
        <f>LEFT(VLOOKUP(K5049,'TCon08 al 2019-02-26'!$A$1:$H$68,6,0),6)</f>
        <v>#N/A</v>
      </c>
      <c r="C5049" s="66" t="e">
        <f t="shared" si="341"/>
        <v>#N/A</v>
      </c>
      <c r="D5049" s="66" t="e">
        <f>VLOOKUP(K5049,'TCon08 al 2019-02-26'!$A$1:$H$68,8,0)</f>
        <v>#N/A</v>
      </c>
      <c r="E5049" s="221">
        <f t="shared" si="342"/>
        <v>1900</v>
      </c>
      <c r="F5049" s="66">
        <f t="shared" si="339"/>
        <v>0</v>
      </c>
      <c r="G5049" s="10" t="str">
        <f t="shared" si="340"/>
        <v>19000</v>
      </c>
      <c r="H5049" s="227"/>
      <c r="I5049" s="227"/>
      <c r="J5049" s="228"/>
      <c r="K5049" s="227"/>
      <c r="L5049" s="227"/>
      <c r="M5049" s="227"/>
      <c r="N5049" s="581"/>
      <c r="O5049" s="227"/>
      <c r="P5049" s="581"/>
      <c r="Q5049" s="227"/>
      <c r="R5049" s="227"/>
      <c r="S5049" s="227"/>
      <c r="T5049" s="227"/>
      <c r="U5049" s="227"/>
      <c r="V5049" s="227"/>
      <c r="W5049" s="227"/>
      <c r="X5049" s="227"/>
      <c r="Y5049" s="227"/>
      <c r="Z5049" s="227"/>
      <c r="AA5049" s="227"/>
      <c r="AB5049" s="227"/>
      <c r="AC5049" s="227"/>
    </row>
    <row r="5050" spans="2:29">
      <c r="B5050" s="66" t="e">
        <f>LEFT(VLOOKUP(K5050,'TCon08 al 2019-02-26'!$A$1:$H$68,6,0),6)</f>
        <v>#N/A</v>
      </c>
      <c r="C5050" s="66" t="e">
        <f t="shared" si="341"/>
        <v>#N/A</v>
      </c>
      <c r="D5050" s="66" t="e">
        <f>VLOOKUP(K5050,'TCon08 al 2019-02-26'!$A$1:$H$68,8,0)</f>
        <v>#N/A</v>
      </c>
      <c r="E5050" s="221">
        <f t="shared" si="342"/>
        <v>1900</v>
      </c>
      <c r="F5050" s="66">
        <f t="shared" si="339"/>
        <v>0</v>
      </c>
      <c r="G5050" s="10" t="str">
        <f t="shared" si="340"/>
        <v>19000</v>
      </c>
      <c r="H5050" s="227"/>
      <c r="I5050" s="227"/>
      <c r="J5050" s="228"/>
      <c r="K5050" s="227"/>
      <c r="L5050" s="227"/>
      <c r="M5050" s="227"/>
      <c r="N5050" s="581"/>
      <c r="O5050" s="227"/>
      <c r="P5050" s="581"/>
      <c r="Q5050" s="227"/>
      <c r="R5050" s="227"/>
      <c r="S5050" s="227"/>
      <c r="T5050" s="227"/>
      <c r="U5050" s="227"/>
      <c r="V5050" s="227"/>
      <c r="W5050" s="227"/>
      <c r="X5050" s="227"/>
      <c r="Y5050" s="227"/>
      <c r="Z5050" s="227"/>
      <c r="AA5050" s="227"/>
      <c r="AB5050" s="227"/>
      <c r="AC5050" s="227"/>
    </row>
    <row r="5051" spans="2:29">
      <c r="B5051" s="66" t="e">
        <f>LEFT(VLOOKUP(K5051,'TCon08 al 2019-02-26'!$A$1:$H$68,6,0),6)</f>
        <v>#N/A</v>
      </c>
      <c r="C5051" s="66" t="e">
        <f t="shared" si="341"/>
        <v>#N/A</v>
      </c>
      <c r="D5051" s="66" t="e">
        <f>VLOOKUP(K5051,'TCon08 al 2019-02-26'!$A$1:$H$68,8,0)</f>
        <v>#N/A</v>
      </c>
      <c r="E5051" s="221">
        <f t="shared" si="342"/>
        <v>1900</v>
      </c>
      <c r="F5051" s="66">
        <f t="shared" si="339"/>
        <v>0</v>
      </c>
      <c r="G5051" s="10" t="str">
        <f t="shared" si="340"/>
        <v>19000</v>
      </c>
      <c r="H5051" s="227"/>
      <c r="I5051" s="227"/>
      <c r="J5051" s="228"/>
      <c r="K5051" s="227"/>
      <c r="L5051" s="227"/>
      <c r="M5051" s="227"/>
      <c r="N5051" s="581"/>
      <c r="O5051" s="227"/>
      <c r="P5051" s="581"/>
      <c r="Q5051" s="227"/>
      <c r="R5051" s="227"/>
      <c r="S5051" s="227"/>
      <c r="T5051" s="227"/>
      <c r="U5051" s="227"/>
      <c r="V5051" s="227"/>
      <c r="W5051" s="227"/>
      <c r="X5051" s="227"/>
      <c r="Y5051" s="227"/>
      <c r="Z5051" s="227"/>
      <c r="AA5051" s="227"/>
      <c r="AB5051" s="227"/>
      <c r="AC5051" s="227"/>
    </row>
    <row r="5052" spans="2:29">
      <c r="B5052" s="66" t="e">
        <f>LEFT(VLOOKUP(K5052,'TCon08 al 2019-02-26'!$A$1:$H$68,6,0),6)</f>
        <v>#N/A</v>
      </c>
      <c r="C5052" s="66" t="e">
        <f t="shared" si="341"/>
        <v>#N/A</v>
      </c>
      <c r="D5052" s="66" t="e">
        <f>VLOOKUP(K5052,'TCon08 al 2019-02-26'!$A$1:$H$68,8,0)</f>
        <v>#N/A</v>
      </c>
      <c r="E5052" s="221">
        <f t="shared" si="342"/>
        <v>1900</v>
      </c>
      <c r="F5052" s="66">
        <f t="shared" si="339"/>
        <v>0</v>
      </c>
      <c r="G5052" s="10" t="str">
        <f t="shared" si="340"/>
        <v>19000</v>
      </c>
      <c r="H5052" s="227"/>
      <c r="I5052" s="227"/>
      <c r="J5052" s="228"/>
      <c r="K5052" s="227"/>
      <c r="L5052" s="227"/>
      <c r="M5052" s="227"/>
      <c r="N5052" s="581"/>
      <c r="O5052" s="227"/>
      <c r="P5052" s="581"/>
      <c r="Q5052" s="227"/>
      <c r="R5052" s="227"/>
      <c r="S5052" s="227"/>
      <c r="T5052" s="227"/>
      <c r="U5052" s="227"/>
      <c r="V5052" s="227"/>
      <c r="W5052" s="227"/>
      <c r="X5052" s="227"/>
      <c r="Y5052" s="227"/>
      <c r="Z5052" s="227"/>
      <c r="AA5052" s="227"/>
      <c r="AB5052" s="227"/>
      <c r="AC5052" s="227"/>
    </row>
    <row r="5053" spans="2:29">
      <c r="B5053" s="66" t="e">
        <f>LEFT(VLOOKUP(K5053,'TCon08 al 2019-02-26'!$A$1:$H$68,6,0),6)</f>
        <v>#N/A</v>
      </c>
      <c r="C5053" s="66" t="e">
        <f t="shared" si="341"/>
        <v>#N/A</v>
      </c>
      <c r="D5053" s="66" t="e">
        <f>VLOOKUP(K5053,'TCon08 al 2019-02-26'!$A$1:$H$68,8,0)</f>
        <v>#N/A</v>
      </c>
      <c r="E5053" s="221">
        <f t="shared" si="342"/>
        <v>1900</v>
      </c>
      <c r="F5053" s="66">
        <f t="shared" si="339"/>
        <v>0</v>
      </c>
      <c r="G5053" s="10" t="str">
        <f t="shared" si="340"/>
        <v>19000</v>
      </c>
      <c r="H5053" s="227"/>
      <c r="I5053" s="227"/>
      <c r="J5053" s="228"/>
      <c r="K5053" s="227"/>
      <c r="L5053" s="227"/>
      <c r="M5053" s="227"/>
      <c r="N5053" s="581"/>
      <c r="O5053" s="227"/>
      <c r="P5053" s="581"/>
      <c r="Q5053" s="227"/>
      <c r="R5053" s="227"/>
      <c r="S5053" s="227"/>
      <c r="T5053" s="227"/>
      <c r="U5053" s="227"/>
      <c r="V5053" s="227"/>
      <c r="W5053" s="227"/>
      <c r="X5053" s="227"/>
      <c r="Y5053" s="227"/>
      <c r="Z5053" s="227"/>
      <c r="AA5053" s="227"/>
      <c r="AB5053" s="227"/>
      <c r="AC5053" s="227"/>
    </row>
    <row r="5054" spans="2:29">
      <c r="B5054" s="66" t="e">
        <f>LEFT(VLOOKUP(K5054,'TCon08 al 2019-02-26'!$A$1:$H$68,6,0),6)</f>
        <v>#N/A</v>
      </c>
      <c r="C5054" s="66" t="e">
        <f t="shared" si="341"/>
        <v>#N/A</v>
      </c>
      <c r="D5054" s="66" t="e">
        <f>VLOOKUP(K5054,'TCon08 al 2019-02-26'!$A$1:$H$68,8,0)</f>
        <v>#N/A</v>
      </c>
      <c r="E5054" s="221">
        <f t="shared" si="342"/>
        <v>1900</v>
      </c>
      <c r="F5054" s="66">
        <f t="shared" si="339"/>
        <v>0</v>
      </c>
      <c r="G5054" s="10" t="str">
        <f t="shared" si="340"/>
        <v>19000</v>
      </c>
      <c r="H5054" s="227"/>
      <c r="I5054" s="227"/>
      <c r="J5054" s="228"/>
      <c r="K5054" s="227"/>
      <c r="L5054" s="227"/>
      <c r="M5054" s="227"/>
      <c r="N5054" s="581"/>
      <c r="O5054" s="227"/>
      <c r="P5054" s="581"/>
      <c r="Q5054" s="227"/>
      <c r="R5054" s="227"/>
      <c r="S5054" s="227"/>
      <c r="T5054" s="227"/>
      <c r="U5054" s="227"/>
      <c r="V5054" s="227"/>
      <c r="W5054" s="227"/>
      <c r="X5054" s="227"/>
      <c r="Y5054" s="227"/>
      <c r="Z5054" s="227"/>
      <c r="AA5054" s="227"/>
      <c r="AB5054" s="227"/>
      <c r="AC5054" s="227"/>
    </row>
    <row r="5055" spans="2:29">
      <c r="B5055" s="66" t="e">
        <f>LEFT(VLOOKUP(K5055,'TCon08 al 2019-02-26'!$A$1:$H$68,6,0),6)</f>
        <v>#N/A</v>
      </c>
      <c r="C5055" s="66" t="e">
        <f t="shared" si="341"/>
        <v>#N/A</v>
      </c>
      <c r="D5055" s="66" t="e">
        <f>VLOOKUP(K5055,'TCon08 al 2019-02-26'!$A$1:$H$68,8,0)</f>
        <v>#N/A</v>
      </c>
      <c r="E5055" s="221">
        <f t="shared" si="342"/>
        <v>1900</v>
      </c>
      <c r="F5055" s="66">
        <f t="shared" si="339"/>
        <v>0</v>
      </c>
      <c r="G5055" s="10" t="str">
        <f t="shared" si="340"/>
        <v>19000</v>
      </c>
      <c r="H5055" s="227"/>
      <c r="I5055" s="227"/>
      <c r="J5055" s="228"/>
      <c r="K5055" s="227"/>
      <c r="L5055" s="227"/>
      <c r="M5055" s="227"/>
      <c r="N5055" s="581"/>
      <c r="O5055" s="227"/>
      <c r="P5055" s="581"/>
      <c r="Q5055" s="227"/>
      <c r="R5055" s="227"/>
      <c r="S5055" s="227"/>
      <c r="T5055" s="227"/>
      <c r="U5055" s="227"/>
      <c r="V5055" s="227"/>
      <c r="W5055" s="227"/>
      <c r="X5055" s="227"/>
      <c r="Y5055" s="227"/>
      <c r="Z5055" s="227"/>
      <c r="AA5055" s="227"/>
      <c r="AB5055" s="227"/>
      <c r="AC5055" s="227"/>
    </row>
    <row r="5056" spans="2:29">
      <c r="B5056" s="66" t="e">
        <f>LEFT(VLOOKUP(K5056,'TCon08 al 2019-02-26'!$A$1:$H$68,6,0),6)</f>
        <v>#N/A</v>
      </c>
      <c r="C5056" s="66" t="e">
        <f t="shared" si="341"/>
        <v>#N/A</v>
      </c>
      <c r="D5056" s="66" t="e">
        <f>VLOOKUP(K5056,'TCon08 al 2019-02-26'!$A$1:$H$68,8,0)</f>
        <v>#N/A</v>
      </c>
      <c r="E5056" s="221">
        <f t="shared" si="342"/>
        <v>1900</v>
      </c>
      <c r="F5056" s="66">
        <f t="shared" si="339"/>
        <v>0</v>
      </c>
      <c r="G5056" s="10" t="str">
        <f t="shared" si="340"/>
        <v>19000</v>
      </c>
      <c r="H5056" s="227"/>
      <c r="I5056" s="227"/>
      <c r="J5056" s="228"/>
      <c r="K5056" s="227"/>
      <c r="L5056" s="227"/>
      <c r="M5056" s="227"/>
      <c r="N5056" s="581"/>
      <c r="O5056" s="227"/>
      <c r="P5056" s="581"/>
      <c r="Q5056" s="227"/>
      <c r="R5056" s="227"/>
      <c r="S5056" s="227"/>
      <c r="T5056" s="227"/>
      <c r="U5056" s="227"/>
      <c r="V5056" s="227"/>
      <c r="W5056" s="227"/>
      <c r="X5056" s="227"/>
      <c r="Y5056" s="227"/>
      <c r="Z5056" s="227"/>
      <c r="AA5056" s="227"/>
      <c r="AB5056" s="227"/>
      <c r="AC5056" s="227"/>
    </row>
    <row r="5057" spans="2:29">
      <c r="B5057" s="66" t="e">
        <f>LEFT(VLOOKUP(K5057,'TCon08 al 2019-02-26'!$A$1:$H$68,6,0),6)</f>
        <v>#N/A</v>
      </c>
      <c r="C5057" s="66" t="e">
        <f t="shared" si="341"/>
        <v>#N/A</v>
      </c>
      <c r="D5057" s="66" t="e">
        <f>VLOOKUP(K5057,'TCon08 al 2019-02-26'!$A$1:$H$68,8,0)</f>
        <v>#N/A</v>
      </c>
      <c r="E5057" s="221">
        <f t="shared" si="342"/>
        <v>1900</v>
      </c>
      <c r="F5057" s="66">
        <f t="shared" si="339"/>
        <v>0</v>
      </c>
      <c r="G5057" s="10" t="str">
        <f t="shared" si="340"/>
        <v>19000</v>
      </c>
      <c r="H5057" s="227"/>
      <c r="I5057" s="227"/>
      <c r="J5057" s="228"/>
      <c r="K5057" s="227"/>
      <c r="L5057" s="227"/>
      <c r="M5057" s="227"/>
      <c r="N5057" s="581"/>
      <c r="O5057" s="227"/>
      <c r="P5057" s="581"/>
      <c r="Q5057" s="227"/>
      <c r="R5057" s="227"/>
      <c r="S5057" s="227"/>
      <c r="T5057" s="227"/>
      <c r="U5057" s="227"/>
      <c r="V5057" s="227"/>
      <c r="W5057" s="227"/>
      <c r="X5057" s="227"/>
      <c r="Y5057" s="227"/>
      <c r="Z5057" s="227"/>
      <c r="AA5057" s="227"/>
      <c r="AB5057" s="227"/>
      <c r="AC5057" s="227"/>
    </row>
    <row r="5058" spans="2:29">
      <c r="B5058" s="66" t="e">
        <f>LEFT(VLOOKUP(K5058,'TCon08 al 2019-02-26'!$A$1:$H$68,6,0),6)</f>
        <v>#N/A</v>
      </c>
      <c r="C5058" s="66" t="e">
        <f t="shared" si="341"/>
        <v>#N/A</v>
      </c>
      <c r="D5058" s="66" t="e">
        <f>VLOOKUP(K5058,'TCon08 al 2019-02-26'!$A$1:$H$68,8,0)</f>
        <v>#N/A</v>
      </c>
      <c r="E5058" s="221">
        <f t="shared" si="342"/>
        <v>1900</v>
      </c>
      <c r="F5058" s="66">
        <f t="shared" si="339"/>
        <v>0</v>
      </c>
      <c r="G5058" s="10" t="str">
        <f t="shared" si="340"/>
        <v>19000</v>
      </c>
      <c r="H5058" s="227"/>
      <c r="I5058" s="227"/>
      <c r="J5058" s="228"/>
      <c r="K5058" s="227"/>
      <c r="L5058" s="227"/>
      <c r="M5058" s="227"/>
      <c r="N5058" s="581"/>
      <c r="O5058" s="227"/>
      <c r="P5058" s="581"/>
      <c r="Q5058" s="227"/>
      <c r="R5058" s="227"/>
      <c r="S5058" s="227"/>
      <c r="T5058" s="227"/>
      <c r="U5058" s="227"/>
      <c r="V5058" s="227"/>
      <c r="W5058" s="227"/>
      <c r="X5058" s="227"/>
      <c r="Y5058" s="227"/>
      <c r="Z5058" s="227"/>
      <c r="AA5058" s="227"/>
      <c r="AB5058" s="227"/>
      <c r="AC5058" s="227"/>
    </row>
    <row r="5059" spans="2:29">
      <c r="B5059" s="66" t="e">
        <f>LEFT(VLOOKUP(K5059,'TCon08 al 2019-02-26'!$A$1:$H$68,6,0),6)</f>
        <v>#N/A</v>
      </c>
      <c r="C5059" s="66" t="e">
        <f t="shared" si="341"/>
        <v>#N/A</v>
      </c>
      <c r="D5059" s="66" t="e">
        <f>VLOOKUP(K5059,'TCon08 al 2019-02-26'!$A$1:$H$68,8,0)</f>
        <v>#N/A</v>
      </c>
      <c r="E5059" s="221">
        <f t="shared" si="342"/>
        <v>1900</v>
      </c>
      <c r="F5059" s="66">
        <f t="shared" si="339"/>
        <v>0</v>
      </c>
      <c r="G5059" s="10" t="str">
        <f t="shared" si="340"/>
        <v>19000</v>
      </c>
      <c r="H5059" s="227"/>
      <c r="I5059" s="227"/>
      <c r="J5059" s="228"/>
      <c r="K5059" s="227"/>
      <c r="L5059" s="227"/>
      <c r="M5059" s="227"/>
      <c r="N5059" s="581"/>
      <c r="O5059" s="227"/>
      <c r="P5059" s="581"/>
      <c r="Q5059" s="227"/>
      <c r="R5059" s="227"/>
      <c r="S5059" s="227"/>
      <c r="T5059" s="227"/>
      <c r="U5059" s="227"/>
      <c r="V5059" s="227"/>
      <c r="W5059" s="227"/>
      <c r="X5059" s="227"/>
      <c r="Y5059" s="227"/>
      <c r="Z5059" s="227"/>
      <c r="AA5059" s="227"/>
      <c r="AB5059" s="227"/>
      <c r="AC5059" s="227"/>
    </row>
    <row r="5060" spans="2:29">
      <c r="B5060" s="66" t="e">
        <f>LEFT(VLOOKUP(K5060,'TCon08 al 2019-02-26'!$A$1:$H$68,6,0),6)</f>
        <v>#N/A</v>
      </c>
      <c r="C5060" s="66" t="e">
        <f t="shared" si="341"/>
        <v>#N/A</v>
      </c>
      <c r="D5060" s="66" t="e">
        <f>VLOOKUP(K5060,'TCon08 al 2019-02-26'!$A$1:$H$68,8,0)</f>
        <v>#N/A</v>
      </c>
      <c r="E5060" s="221">
        <f t="shared" si="342"/>
        <v>1900</v>
      </c>
      <c r="F5060" s="66">
        <f t="shared" si="339"/>
        <v>0</v>
      </c>
      <c r="G5060" s="10" t="str">
        <f t="shared" si="340"/>
        <v>19000</v>
      </c>
      <c r="H5060" s="227"/>
      <c r="I5060" s="227"/>
      <c r="J5060" s="228"/>
      <c r="K5060" s="227"/>
      <c r="L5060" s="227"/>
      <c r="M5060" s="227"/>
      <c r="N5060" s="581"/>
      <c r="O5060" s="227"/>
      <c r="P5060" s="581"/>
      <c r="Q5060" s="227"/>
      <c r="R5060" s="227"/>
      <c r="S5060" s="227"/>
      <c r="T5060" s="227"/>
      <c r="U5060" s="227"/>
      <c r="V5060" s="227"/>
      <c r="W5060" s="227"/>
      <c r="X5060" s="227"/>
      <c r="Y5060" s="227"/>
      <c r="Z5060" s="227"/>
      <c r="AA5060" s="227"/>
      <c r="AB5060" s="227"/>
      <c r="AC5060" s="227"/>
    </row>
    <row r="5061" spans="2:29">
      <c r="B5061" s="66" t="e">
        <f>LEFT(VLOOKUP(K5061,'TCon08 al 2019-02-26'!$A$1:$H$68,6,0),6)</f>
        <v>#N/A</v>
      </c>
      <c r="C5061" s="66" t="e">
        <f t="shared" si="341"/>
        <v>#N/A</v>
      </c>
      <c r="D5061" s="66" t="e">
        <f>VLOOKUP(K5061,'TCon08 al 2019-02-26'!$A$1:$H$68,8,0)</f>
        <v>#N/A</v>
      </c>
      <c r="E5061" s="221">
        <f t="shared" si="342"/>
        <v>1900</v>
      </c>
      <c r="F5061" s="66">
        <f t="shared" ref="F5061:F5124" si="343">+IF(J5061=0,0,MONTH(J5061))</f>
        <v>0</v>
      </c>
      <c r="G5061" s="10" t="str">
        <f t="shared" si="340"/>
        <v>19000</v>
      </c>
      <c r="H5061" s="227"/>
      <c r="I5061" s="227"/>
      <c r="J5061" s="228"/>
      <c r="K5061" s="227"/>
      <c r="L5061" s="227"/>
      <c r="M5061" s="227"/>
      <c r="N5061" s="581"/>
      <c r="O5061" s="227"/>
      <c r="P5061" s="581"/>
      <c r="Q5061" s="227"/>
      <c r="R5061" s="227"/>
      <c r="S5061" s="227"/>
      <c r="T5061" s="227"/>
      <c r="U5061" s="227"/>
      <c r="V5061" s="227"/>
      <c r="W5061" s="227"/>
      <c r="X5061" s="227"/>
      <c r="Y5061" s="227"/>
      <c r="Z5061" s="227"/>
      <c r="AA5061" s="227"/>
      <c r="AB5061" s="227"/>
      <c r="AC5061" s="227"/>
    </row>
    <row r="5062" spans="2:29">
      <c r="B5062" s="66" t="e">
        <f>LEFT(VLOOKUP(K5062,'TCon08 al 2019-02-26'!$A$1:$H$68,6,0),6)</f>
        <v>#N/A</v>
      </c>
      <c r="C5062" s="66" t="e">
        <f t="shared" si="341"/>
        <v>#N/A</v>
      </c>
      <c r="D5062" s="66" t="e">
        <f>VLOOKUP(K5062,'TCon08 al 2019-02-26'!$A$1:$H$68,8,0)</f>
        <v>#N/A</v>
      </c>
      <c r="E5062" s="221">
        <f t="shared" si="342"/>
        <v>1900</v>
      </c>
      <c r="F5062" s="66">
        <f t="shared" si="343"/>
        <v>0</v>
      </c>
      <c r="G5062" s="10" t="str">
        <f t="shared" ref="G5062:G5125" si="344">+E5062&amp;F5062</f>
        <v>19000</v>
      </c>
      <c r="H5062" s="227"/>
      <c r="I5062" s="227"/>
      <c r="J5062" s="228"/>
      <c r="K5062" s="227"/>
      <c r="L5062" s="227"/>
      <c r="M5062" s="227"/>
      <c r="N5062" s="581"/>
      <c r="O5062" s="227"/>
      <c r="P5062" s="581"/>
      <c r="Q5062" s="227"/>
      <c r="R5062" s="227"/>
      <c r="S5062" s="227"/>
      <c r="T5062" s="227"/>
      <c r="U5062" s="227"/>
      <c r="V5062" s="227"/>
      <c r="W5062" s="227"/>
      <c r="X5062" s="227"/>
      <c r="Y5062" s="227"/>
      <c r="Z5062" s="227"/>
      <c r="AA5062" s="227"/>
      <c r="AB5062" s="227"/>
      <c r="AC5062" s="227"/>
    </row>
    <row r="5063" spans="2:29">
      <c r="B5063" s="66" t="e">
        <f>LEFT(VLOOKUP(K5063,'TCon08 al 2019-02-26'!$A$1:$H$68,6,0),6)</f>
        <v>#N/A</v>
      </c>
      <c r="C5063" s="66" t="e">
        <f t="shared" si="341"/>
        <v>#N/A</v>
      </c>
      <c r="D5063" s="66" t="e">
        <f>VLOOKUP(K5063,'TCon08 al 2019-02-26'!$A$1:$H$68,8,0)</f>
        <v>#N/A</v>
      </c>
      <c r="E5063" s="221">
        <f t="shared" si="342"/>
        <v>1900</v>
      </c>
      <c r="F5063" s="66">
        <f t="shared" si="343"/>
        <v>0</v>
      </c>
      <c r="G5063" s="10" t="str">
        <f t="shared" si="344"/>
        <v>19000</v>
      </c>
      <c r="H5063" s="227"/>
      <c r="I5063" s="227"/>
      <c r="J5063" s="228"/>
      <c r="K5063" s="227"/>
      <c r="L5063" s="227"/>
      <c r="M5063" s="227"/>
      <c r="N5063" s="581"/>
      <c r="O5063" s="227"/>
      <c r="P5063" s="581"/>
      <c r="Q5063" s="227"/>
      <c r="R5063" s="227"/>
      <c r="S5063" s="227"/>
      <c r="T5063" s="227"/>
      <c r="U5063" s="227"/>
      <c r="V5063" s="227"/>
      <c r="W5063" s="227"/>
      <c r="X5063" s="227"/>
      <c r="Y5063" s="227"/>
      <c r="Z5063" s="227"/>
      <c r="AA5063" s="227"/>
      <c r="AB5063" s="227"/>
      <c r="AC5063" s="227"/>
    </row>
    <row r="5064" spans="2:29">
      <c r="B5064" s="66" t="e">
        <f>LEFT(VLOOKUP(K5064,'TCon08 al 2019-02-26'!$A$1:$H$68,6,0),6)</f>
        <v>#N/A</v>
      </c>
      <c r="C5064" s="66" t="e">
        <f t="shared" si="341"/>
        <v>#N/A</v>
      </c>
      <c r="D5064" s="66" t="e">
        <f>VLOOKUP(K5064,'TCon08 al 2019-02-26'!$A$1:$H$68,8,0)</f>
        <v>#N/A</v>
      </c>
      <c r="E5064" s="221">
        <f t="shared" si="342"/>
        <v>1900</v>
      </c>
      <c r="F5064" s="66">
        <f t="shared" si="343"/>
        <v>0</v>
      </c>
      <c r="G5064" s="10" t="str">
        <f t="shared" si="344"/>
        <v>19000</v>
      </c>
      <c r="H5064" s="227"/>
      <c r="I5064" s="227"/>
      <c r="J5064" s="228"/>
      <c r="K5064" s="227"/>
      <c r="L5064" s="227"/>
      <c r="M5064" s="227"/>
      <c r="N5064" s="581"/>
      <c r="O5064" s="227"/>
      <c r="P5064" s="581"/>
      <c r="Q5064" s="227"/>
      <c r="R5064" s="227"/>
      <c r="S5064" s="227"/>
      <c r="T5064" s="227"/>
      <c r="U5064" s="227"/>
      <c r="V5064" s="227"/>
      <c r="W5064" s="227"/>
      <c r="X5064" s="227"/>
      <c r="Y5064" s="227"/>
      <c r="Z5064" s="227"/>
      <c r="AA5064" s="227"/>
      <c r="AB5064" s="227"/>
      <c r="AC5064" s="227"/>
    </row>
    <row r="5065" spans="2:29">
      <c r="B5065" s="66" t="e">
        <f>LEFT(VLOOKUP(K5065,'TCon08 al 2019-02-26'!$A$1:$H$68,6,0),6)</f>
        <v>#N/A</v>
      </c>
      <c r="C5065" s="66" t="e">
        <f t="shared" si="341"/>
        <v>#N/A</v>
      </c>
      <c r="D5065" s="66" t="e">
        <f>VLOOKUP(K5065,'TCon08 al 2019-02-26'!$A$1:$H$68,8,0)</f>
        <v>#N/A</v>
      </c>
      <c r="E5065" s="221">
        <f t="shared" si="342"/>
        <v>1900</v>
      </c>
      <c r="F5065" s="66">
        <f t="shared" si="343"/>
        <v>0</v>
      </c>
      <c r="G5065" s="10" t="str">
        <f t="shared" si="344"/>
        <v>19000</v>
      </c>
      <c r="H5065" s="227"/>
      <c r="I5065" s="227"/>
      <c r="J5065" s="228"/>
      <c r="K5065" s="227"/>
      <c r="L5065" s="227"/>
      <c r="M5065" s="227"/>
      <c r="N5065" s="581"/>
      <c r="O5065" s="227"/>
      <c r="P5065" s="581"/>
      <c r="Q5065" s="227"/>
      <c r="R5065" s="227"/>
      <c r="S5065" s="227"/>
      <c r="T5065" s="227"/>
      <c r="U5065" s="227"/>
      <c r="V5065" s="227"/>
      <c r="W5065" s="227"/>
      <c r="X5065" s="227"/>
      <c r="Y5065" s="227"/>
      <c r="Z5065" s="227"/>
      <c r="AA5065" s="227"/>
      <c r="AB5065" s="227"/>
      <c r="AC5065" s="227"/>
    </row>
    <row r="5066" spans="2:29">
      <c r="B5066" s="66" t="e">
        <f>LEFT(VLOOKUP(K5066,'TCon08 al 2019-02-26'!$A$1:$H$68,6,0),6)</f>
        <v>#N/A</v>
      </c>
      <c r="C5066" s="66" t="e">
        <f t="shared" si="341"/>
        <v>#N/A</v>
      </c>
      <c r="D5066" s="66" t="e">
        <f>VLOOKUP(K5066,'TCon08 al 2019-02-26'!$A$1:$H$68,8,0)</f>
        <v>#N/A</v>
      </c>
      <c r="E5066" s="221">
        <f t="shared" si="342"/>
        <v>1900</v>
      </c>
      <c r="F5066" s="66">
        <f t="shared" si="343"/>
        <v>0</v>
      </c>
      <c r="G5066" s="10" t="str">
        <f t="shared" si="344"/>
        <v>19000</v>
      </c>
      <c r="H5066" s="227"/>
      <c r="I5066" s="227"/>
      <c r="J5066" s="228"/>
      <c r="K5066" s="227"/>
      <c r="L5066" s="227"/>
      <c r="M5066" s="227"/>
      <c r="N5066" s="581"/>
      <c r="O5066" s="227"/>
      <c r="P5066" s="581"/>
      <c r="Q5066" s="227"/>
      <c r="R5066" s="227"/>
      <c r="S5066" s="227"/>
      <c r="T5066" s="227"/>
      <c r="U5066" s="227"/>
      <c r="V5066" s="227"/>
      <c r="W5066" s="227"/>
      <c r="X5066" s="227"/>
      <c r="Y5066" s="227"/>
      <c r="Z5066" s="227"/>
      <c r="AA5066" s="227"/>
      <c r="AB5066" s="227"/>
      <c r="AC5066" s="227"/>
    </row>
    <row r="5067" spans="2:29">
      <c r="B5067" s="66" t="e">
        <f>LEFT(VLOOKUP(K5067,'TCon08 al 2019-02-26'!$A$1:$H$68,6,0),6)</f>
        <v>#N/A</v>
      </c>
      <c r="C5067" s="66" t="e">
        <f t="shared" si="341"/>
        <v>#N/A</v>
      </c>
      <c r="D5067" s="66" t="e">
        <f>VLOOKUP(K5067,'TCon08 al 2019-02-26'!$A$1:$H$68,8,0)</f>
        <v>#N/A</v>
      </c>
      <c r="E5067" s="221">
        <f t="shared" si="342"/>
        <v>1900</v>
      </c>
      <c r="F5067" s="66">
        <f t="shared" si="343"/>
        <v>0</v>
      </c>
      <c r="G5067" s="10" t="str">
        <f t="shared" si="344"/>
        <v>19000</v>
      </c>
      <c r="H5067" s="227"/>
      <c r="I5067" s="227"/>
      <c r="J5067" s="228"/>
      <c r="K5067" s="227"/>
      <c r="L5067" s="227"/>
      <c r="M5067" s="227"/>
      <c r="N5067" s="581"/>
      <c r="O5067" s="227"/>
      <c r="P5067" s="581"/>
      <c r="Q5067" s="227"/>
      <c r="R5067" s="227"/>
      <c r="S5067" s="227"/>
      <c r="T5067" s="227"/>
      <c r="U5067" s="227"/>
      <c r="V5067" s="227"/>
      <c r="W5067" s="227"/>
      <c r="X5067" s="227"/>
      <c r="Y5067" s="227"/>
      <c r="Z5067" s="227"/>
      <c r="AA5067" s="227"/>
      <c r="AB5067" s="227"/>
      <c r="AC5067" s="227"/>
    </row>
    <row r="5068" spans="2:29">
      <c r="B5068" s="66" t="e">
        <f>LEFT(VLOOKUP(K5068,'TCon08 al 2019-02-26'!$A$1:$H$68,6,0),6)</f>
        <v>#N/A</v>
      </c>
      <c r="C5068" s="66" t="e">
        <f t="shared" si="341"/>
        <v>#N/A</v>
      </c>
      <c r="D5068" s="66" t="e">
        <f>VLOOKUP(K5068,'TCon08 al 2019-02-26'!$A$1:$H$68,8,0)</f>
        <v>#N/A</v>
      </c>
      <c r="E5068" s="221">
        <f t="shared" si="342"/>
        <v>1900</v>
      </c>
      <c r="F5068" s="66">
        <f t="shared" si="343"/>
        <v>0</v>
      </c>
      <c r="G5068" s="10" t="str">
        <f t="shared" si="344"/>
        <v>19000</v>
      </c>
      <c r="H5068" s="227"/>
      <c r="I5068" s="227"/>
      <c r="J5068" s="228"/>
      <c r="K5068" s="227"/>
      <c r="L5068" s="227"/>
      <c r="M5068" s="227"/>
      <c r="N5068" s="581"/>
      <c r="O5068" s="227"/>
      <c r="P5068" s="581"/>
      <c r="Q5068" s="227"/>
      <c r="R5068" s="227"/>
      <c r="S5068" s="227"/>
      <c r="T5068" s="227"/>
      <c r="U5068" s="227"/>
      <c r="V5068" s="227"/>
      <c r="W5068" s="227"/>
      <c r="X5068" s="227"/>
      <c r="Y5068" s="227"/>
      <c r="Z5068" s="227"/>
      <c r="AA5068" s="227"/>
      <c r="AB5068" s="227"/>
      <c r="AC5068" s="227"/>
    </row>
    <row r="5069" spans="2:29">
      <c r="B5069" s="66" t="e">
        <f>LEFT(VLOOKUP(K5069,'TCon08 al 2019-02-26'!$A$1:$H$68,6,0),6)</f>
        <v>#N/A</v>
      </c>
      <c r="C5069" s="66" t="e">
        <f t="shared" si="341"/>
        <v>#N/A</v>
      </c>
      <c r="D5069" s="66" t="e">
        <f>VLOOKUP(K5069,'TCon08 al 2019-02-26'!$A$1:$H$68,8,0)</f>
        <v>#N/A</v>
      </c>
      <c r="E5069" s="221">
        <f t="shared" si="342"/>
        <v>1900</v>
      </c>
      <c r="F5069" s="66">
        <f t="shared" si="343"/>
        <v>0</v>
      </c>
      <c r="G5069" s="10" t="str">
        <f t="shared" si="344"/>
        <v>19000</v>
      </c>
      <c r="H5069" s="227"/>
      <c r="I5069" s="227"/>
      <c r="J5069" s="228"/>
      <c r="K5069" s="227"/>
      <c r="L5069" s="227"/>
      <c r="M5069" s="227"/>
      <c r="N5069" s="581"/>
      <c r="O5069" s="227"/>
      <c r="P5069" s="581"/>
      <c r="Q5069" s="227"/>
      <c r="R5069" s="227"/>
      <c r="S5069" s="227"/>
      <c r="T5069" s="227"/>
      <c r="U5069" s="227"/>
      <c r="V5069" s="227"/>
      <c r="W5069" s="227"/>
      <c r="X5069" s="227"/>
      <c r="Y5069" s="227"/>
      <c r="Z5069" s="227"/>
      <c r="AA5069" s="227"/>
      <c r="AB5069" s="227"/>
      <c r="AC5069" s="227"/>
    </row>
    <row r="5070" spans="2:29">
      <c r="B5070" s="66" t="e">
        <f>LEFT(VLOOKUP(K5070,'TCon08 al 2019-02-26'!$A$1:$H$68,6,0),6)</f>
        <v>#N/A</v>
      </c>
      <c r="C5070" s="66" t="e">
        <f t="shared" si="341"/>
        <v>#N/A</v>
      </c>
      <c r="D5070" s="66" t="e">
        <f>VLOOKUP(K5070,'TCon08 al 2019-02-26'!$A$1:$H$68,8,0)</f>
        <v>#N/A</v>
      </c>
      <c r="E5070" s="221">
        <f t="shared" si="342"/>
        <v>1900</v>
      </c>
      <c r="F5070" s="66">
        <f t="shared" si="343"/>
        <v>0</v>
      </c>
      <c r="G5070" s="10" t="str">
        <f t="shared" si="344"/>
        <v>19000</v>
      </c>
      <c r="H5070" s="227"/>
      <c r="I5070" s="227"/>
      <c r="J5070" s="228"/>
      <c r="K5070" s="227"/>
      <c r="L5070" s="227"/>
      <c r="M5070" s="227"/>
      <c r="N5070" s="581"/>
      <c r="O5070" s="227"/>
      <c r="P5070" s="581"/>
      <c r="Q5070" s="227"/>
      <c r="R5070" s="227"/>
      <c r="S5070" s="227"/>
      <c r="T5070" s="227"/>
      <c r="U5070" s="227"/>
      <c r="V5070" s="227"/>
      <c r="W5070" s="227"/>
      <c r="X5070" s="227"/>
      <c r="Y5070" s="227"/>
      <c r="Z5070" s="227"/>
      <c r="AA5070" s="227"/>
      <c r="AB5070" s="227"/>
      <c r="AC5070" s="227"/>
    </row>
    <row r="5071" spans="2:29">
      <c r="B5071" s="66" t="e">
        <f>LEFT(VLOOKUP(K5071,'TCon08 al 2019-02-26'!$A$1:$H$68,6,0),6)</f>
        <v>#N/A</v>
      </c>
      <c r="C5071" s="66" t="e">
        <f t="shared" si="341"/>
        <v>#N/A</v>
      </c>
      <c r="D5071" s="66" t="e">
        <f>VLOOKUP(K5071,'TCon08 al 2019-02-26'!$A$1:$H$68,8,0)</f>
        <v>#N/A</v>
      </c>
      <c r="E5071" s="221">
        <f t="shared" si="342"/>
        <v>1900</v>
      </c>
      <c r="F5071" s="66">
        <f t="shared" si="343"/>
        <v>0</v>
      </c>
      <c r="G5071" s="10" t="str">
        <f t="shared" si="344"/>
        <v>19000</v>
      </c>
      <c r="H5071" s="227"/>
      <c r="I5071" s="227"/>
      <c r="J5071" s="228"/>
      <c r="K5071" s="227"/>
      <c r="L5071" s="227"/>
      <c r="M5071" s="227"/>
      <c r="N5071" s="581"/>
      <c r="O5071" s="227"/>
      <c r="P5071" s="581"/>
      <c r="Q5071" s="227"/>
      <c r="R5071" s="227"/>
      <c r="S5071" s="227"/>
      <c r="T5071" s="227"/>
      <c r="U5071" s="227"/>
      <c r="V5071" s="227"/>
      <c r="W5071" s="227"/>
      <c r="X5071" s="227"/>
      <c r="Y5071" s="227"/>
      <c r="Z5071" s="227"/>
      <c r="AA5071" s="227"/>
      <c r="AB5071" s="227"/>
      <c r="AC5071" s="227"/>
    </row>
    <row r="5072" spans="2:29">
      <c r="B5072" s="66" t="e">
        <f>LEFT(VLOOKUP(K5072,'TCon08 al 2019-02-26'!$A$1:$H$68,6,0),6)</f>
        <v>#N/A</v>
      </c>
      <c r="C5072" s="66" t="e">
        <f t="shared" si="341"/>
        <v>#N/A</v>
      </c>
      <c r="D5072" s="66" t="e">
        <f>VLOOKUP(K5072,'TCon08 al 2019-02-26'!$A$1:$H$68,8,0)</f>
        <v>#N/A</v>
      </c>
      <c r="E5072" s="221">
        <f t="shared" si="342"/>
        <v>1900</v>
      </c>
      <c r="F5072" s="66">
        <f t="shared" si="343"/>
        <v>0</v>
      </c>
      <c r="G5072" s="10" t="str">
        <f t="shared" si="344"/>
        <v>19000</v>
      </c>
      <c r="H5072" s="227"/>
      <c r="I5072" s="227"/>
      <c r="J5072" s="228"/>
      <c r="K5072" s="227"/>
      <c r="L5072" s="227"/>
      <c r="M5072" s="227"/>
      <c r="N5072" s="581"/>
      <c r="O5072" s="227"/>
      <c r="P5072" s="581"/>
      <c r="Q5072" s="227"/>
      <c r="R5072" s="227"/>
      <c r="S5072" s="227"/>
      <c r="T5072" s="227"/>
      <c r="U5072" s="227"/>
      <c r="V5072" s="227"/>
      <c r="W5072" s="227"/>
      <c r="X5072" s="227"/>
      <c r="Y5072" s="227"/>
      <c r="Z5072" s="227"/>
      <c r="AA5072" s="227"/>
      <c r="AB5072" s="227"/>
      <c r="AC5072" s="227"/>
    </row>
    <row r="5073" spans="2:29">
      <c r="B5073" s="66" t="e">
        <f>LEFT(VLOOKUP(K5073,'TCon08 al 2019-02-26'!$A$1:$H$68,6,0),6)</f>
        <v>#N/A</v>
      </c>
      <c r="C5073" s="66" t="e">
        <f t="shared" ref="C5073:C5136" si="345">CONCATENATE(MID(B5073,1,1),".",MID(B5073,2,1),".",MID(B5073,3,2),".",MID(B5073,5,2))</f>
        <v>#N/A</v>
      </c>
      <c r="D5073" s="66" t="e">
        <f>VLOOKUP(K5073,'TCon08 al 2019-02-26'!$A$1:$H$68,8,0)</f>
        <v>#N/A</v>
      </c>
      <c r="E5073" s="221">
        <f t="shared" ref="E5073:E5136" si="346">YEAR(J5073)</f>
        <v>1900</v>
      </c>
      <c r="F5073" s="66">
        <f t="shared" si="343"/>
        <v>0</v>
      </c>
      <c r="G5073" s="10" t="str">
        <f t="shared" si="344"/>
        <v>19000</v>
      </c>
      <c r="H5073" s="227"/>
      <c r="I5073" s="227"/>
      <c r="J5073" s="228"/>
      <c r="K5073" s="227"/>
      <c r="L5073" s="227"/>
      <c r="M5073" s="227"/>
      <c r="N5073" s="581"/>
      <c r="O5073" s="227"/>
      <c r="P5073" s="581"/>
      <c r="Q5073" s="227"/>
      <c r="R5073" s="227"/>
      <c r="S5073" s="227"/>
      <c r="T5073" s="227"/>
      <c r="U5073" s="227"/>
      <c r="V5073" s="227"/>
      <c r="W5073" s="227"/>
      <c r="X5073" s="227"/>
      <c r="Y5073" s="227"/>
      <c r="Z5073" s="227"/>
      <c r="AA5073" s="227"/>
      <c r="AB5073" s="227"/>
      <c r="AC5073" s="227"/>
    </row>
    <row r="5074" spans="2:29">
      <c r="B5074" s="66" t="e">
        <f>LEFT(VLOOKUP(K5074,'TCon08 al 2019-02-26'!$A$1:$H$68,6,0),6)</f>
        <v>#N/A</v>
      </c>
      <c r="C5074" s="66" t="e">
        <f t="shared" si="345"/>
        <v>#N/A</v>
      </c>
      <c r="D5074" s="66" t="e">
        <f>VLOOKUP(K5074,'TCon08 al 2019-02-26'!$A$1:$H$68,8,0)</f>
        <v>#N/A</v>
      </c>
      <c r="E5074" s="221">
        <f t="shared" si="346"/>
        <v>1900</v>
      </c>
      <c r="F5074" s="66">
        <f t="shared" si="343"/>
        <v>0</v>
      </c>
      <c r="G5074" s="10" t="str">
        <f t="shared" si="344"/>
        <v>19000</v>
      </c>
      <c r="H5074" s="227"/>
      <c r="I5074" s="227"/>
      <c r="J5074" s="228"/>
      <c r="K5074" s="227"/>
      <c r="L5074" s="227"/>
      <c r="M5074" s="227"/>
      <c r="N5074" s="581"/>
      <c r="O5074" s="227"/>
      <c r="P5074" s="581"/>
      <c r="Q5074" s="227"/>
      <c r="R5074" s="227"/>
      <c r="S5074" s="227"/>
      <c r="T5074" s="227"/>
      <c r="U5074" s="227"/>
      <c r="V5074" s="227"/>
      <c r="W5074" s="227"/>
      <c r="X5074" s="227"/>
      <c r="Y5074" s="227"/>
      <c r="Z5074" s="227"/>
      <c r="AA5074" s="227"/>
      <c r="AB5074" s="227"/>
      <c r="AC5074" s="227"/>
    </row>
    <row r="5075" spans="2:29">
      <c r="B5075" s="66" t="e">
        <f>LEFT(VLOOKUP(K5075,'TCon08 al 2019-02-26'!$A$1:$H$68,6,0),6)</f>
        <v>#N/A</v>
      </c>
      <c r="C5075" s="66" t="e">
        <f t="shared" si="345"/>
        <v>#N/A</v>
      </c>
      <c r="D5075" s="66" t="e">
        <f>VLOOKUP(K5075,'TCon08 al 2019-02-26'!$A$1:$H$68,8,0)</f>
        <v>#N/A</v>
      </c>
      <c r="E5075" s="221">
        <f t="shared" si="346"/>
        <v>1900</v>
      </c>
      <c r="F5075" s="66">
        <f t="shared" si="343"/>
        <v>0</v>
      </c>
      <c r="G5075" s="10" t="str">
        <f t="shared" si="344"/>
        <v>19000</v>
      </c>
      <c r="H5075" s="227"/>
      <c r="I5075" s="227"/>
      <c r="J5075" s="228"/>
      <c r="K5075" s="227"/>
      <c r="L5075" s="227"/>
      <c r="M5075" s="227"/>
      <c r="N5075" s="581"/>
      <c r="O5075" s="227"/>
      <c r="P5075" s="581"/>
      <c r="Q5075" s="227"/>
      <c r="R5075" s="227"/>
      <c r="S5075" s="227"/>
      <c r="T5075" s="227"/>
      <c r="U5075" s="227"/>
      <c r="V5075" s="227"/>
      <c r="W5075" s="227"/>
      <c r="X5075" s="227"/>
      <c r="Y5075" s="227"/>
      <c r="Z5075" s="227"/>
      <c r="AA5075" s="227"/>
      <c r="AB5075" s="227"/>
      <c r="AC5075" s="227"/>
    </row>
    <row r="5076" spans="2:29">
      <c r="B5076" s="66" t="e">
        <f>LEFT(VLOOKUP(K5076,'TCon08 al 2019-02-26'!$A$1:$H$68,6,0),6)</f>
        <v>#N/A</v>
      </c>
      <c r="C5076" s="66" t="e">
        <f t="shared" si="345"/>
        <v>#N/A</v>
      </c>
      <c r="D5076" s="66" t="e">
        <f>VLOOKUP(K5076,'TCon08 al 2019-02-26'!$A$1:$H$68,8,0)</f>
        <v>#N/A</v>
      </c>
      <c r="E5076" s="221">
        <f t="shared" si="346"/>
        <v>1900</v>
      </c>
      <c r="F5076" s="66">
        <f t="shared" si="343"/>
        <v>0</v>
      </c>
      <c r="G5076" s="10" t="str">
        <f t="shared" si="344"/>
        <v>19000</v>
      </c>
      <c r="H5076" s="227"/>
      <c r="I5076" s="227"/>
      <c r="J5076" s="228"/>
      <c r="K5076" s="227"/>
      <c r="L5076" s="227"/>
      <c r="M5076" s="227"/>
      <c r="N5076" s="581"/>
      <c r="O5076" s="227"/>
      <c r="P5076" s="581"/>
      <c r="Q5076" s="227"/>
      <c r="R5076" s="227"/>
      <c r="S5076" s="227"/>
      <c r="T5076" s="227"/>
      <c r="U5076" s="227"/>
      <c r="V5076" s="227"/>
      <c r="W5076" s="227"/>
      <c r="X5076" s="227"/>
      <c r="Y5076" s="227"/>
      <c r="Z5076" s="227"/>
      <c r="AA5076" s="227"/>
      <c r="AB5076" s="227"/>
      <c r="AC5076" s="227"/>
    </row>
    <row r="5077" spans="2:29">
      <c r="B5077" s="66" t="e">
        <f>LEFT(VLOOKUP(K5077,'TCon08 al 2019-02-26'!$A$1:$H$68,6,0),6)</f>
        <v>#N/A</v>
      </c>
      <c r="C5077" s="66" t="e">
        <f t="shared" si="345"/>
        <v>#N/A</v>
      </c>
      <c r="D5077" s="66" t="e">
        <f>VLOOKUP(K5077,'TCon08 al 2019-02-26'!$A$1:$H$68,8,0)</f>
        <v>#N/A</v>
      </c>
      <c r="E5077" s="221">
        <f t="shared" si="346"/>
        <v>1900</v>
      </c>
      <c r="F5077" s="66">
        <f t="shared" si="343"/>
        <v>0</v>
      </c>
      <c r="G5077" s="10" t="str">
        <f t="shared" si="344"/>
        <v>19000</v>
      </c>
      <c r="H5077" s="227"/>
      <c r="I5077" s="227"/>
      <c r="J5077" s="228"/>
      <c r="K5077" s="227"/>
      <c r="L5077" s="227"/>
      <c r="M5077" s="227"/>
      <c r="N5077" s="581"/>
      <c r="O5077" s="227"/>
      <c r="P5077" s="581"/>
      <c r="Q5077" s="227"/>
      <c r="R5077" s="227"/>
      <c r="S5077" s="227"/>
      <c r="T5077" s="227"/>
      <c r="U5077" s="227"/>
      <c r="V5077" s="227"/>
      <c r="W5077" s="227"/>
      <c r="X5077" s="227"/>
      <c r="Y5077" s="227"/>
      <c r="Z5077" s="227"/>
      <c r="AA5077" s="227"/>
      <c r="AB5077" s="227"/>
      <c r="AC5077" s="227"/>
    </row>
    <row r="5078" spans="2:29">
      <c r="B5078" s="66" t="e">
        <f>LEFT(VLOOKUP(K5078,'TCon08 al 2019-02-26'!$A$1:$H$68,6,0),6)</f>
        <v>#N/A</v>
      </c>
      <c r="C5078" s="66" t="e">
        <f t="shared" si="345"/>
        <v>#N/A</v>
      </c>
      <c r="D5078" s="66" t="e">
        <f>VLOOKUP(K5078,'TCon08 al 2019-02-26'!$A$1:$H$68,8,0)</f>
        <v>#N/A</v>
      </c>
      <c r="E5078" s="221">
        <f t="shared" si="346"/>
        <v>1900</v>
      </c>
      <c r="F5078" s="66">
        <f t="shared" si="343"/>
        <v>0</v>
      </c>
      <c r="G5078" s="10" t="str">
        <f t="shared" si="344"/>
        <v>19000</v>
      </c>
      <c r="H5078" s="227"/>
      <c r="I5078" s="227"/>
      <c r="J5078" s="228"/>
      <c r="K5078" s="227"/>
      <c r="L5078" s="227"/>
      <c r="M5078" s="227"/>
      <c r="N5078" s="581"/>
      <c r="O5078" s="227"/>
      <c r="P5078" s="581"/>
      <c r="Q5078" s="227"/>
      <c r="R5078" s="227"/>
      <c r="S5078" s="227"/>
      <c r="T5078" s="227"/>
      <c r="U5078" s="227"/>
      <c r="V5078" s="227"/>
      <c r="W5078" s="227"/>
      <c r="X5078" s="227"/>
      <c r="Y5078" s="227"/>
      <c r="Z5078" s="227"/>
      <c r="AA5078" s="227"/>
      <c r="AB5078" s="227"/>
      <c r="AC5078" s="227"/>
    </row>
    <row r="5079" spans="2:29">
      <c r="B5079" s="66" t="e">
        <f>LEFT(VLOOKUP(K5079,'TCon08 al 2019-02-26'!$A$1:$H$68,6,0),6)</f>
        <v>#N/A</v>
      </c>
      <c r="C5079" s="66" t="e">
        <f t="shared" si="345"/>
        <v>#N/A</v>
      </c>
      <c r="D5079" s="66" t="e">
        <f>VLOOKUP(K5079,'TCon08 al 2019-02-26'!$A$1:$H$68,8,0)</f>
        <v>#N/A</v>
      </c>
      <c r="E5079" s="221">
        <f t="shared" si="346"/>
        <v>1900</v>
      </c>
      <c r="F5079" s="66">
        <f t="shared" si="343"/>
        <v>0</v>
      </c>
      <c r="G5079" s="10" t="str">
        <f t="shared" si="344"/>
        <v>19000</v>
      </c>
      <c r="H5079" s="227"/>
      <c r="I5079" s="227"/>
      <c r="J5079" s="228"/>
      <c r="K5079" s="227"/>
      <c r="L5079" s="227"/>
      <c r="M5079" s="227"/>
      <c r="N5079" s="581"/>
      <c r="O5079" s="227"/>
      <c r="P5079" s="581"/>
      <c r="Q5079" s="227"/>
      <c r="R5079" s="227"/>
      <c r="S5079" s="227"/>
      <c r="T5079" s="227"/>
      <c r="U5079" s="227"/>
      <c r="V5079" s="227"/>
      <c r="W5079" s="227"/>
      <c r="X5079" s="227"/>
      <c r="Y5079" s="227"/>
      <c r="Z5079" s="227"/>
      <c r="AA5079" s="227"/>
      <c r="AB5079" s="227"/>
      <c r="AC5079" s="227"/>
    </row>
    <row r="5080" spans="2:29">
      <c r="B5080" s="66" t="e">
        <f>LEFT(VLOOKUP(K5080,'TCon08 al 2019-02-26'!$A$1:$H$68,6,0),6)</f>
        <v>#N/A</v>
      </c>
      <c r="C5080" s="66" t="e">
        <f t="shared" si="345"/>
        <v>#N/A</v>
      </c>
      <c r="D5080" s="66" t="e">
        <f>VLOOKUP(K5080,'TCon08 al 2019-02-26'!$A$1:$H$68,8,0)</f>
        <v>#N/A</v>
      </c>
      <c r="E5080" s="221">
        <f t="shared" si="346"/>
        <v>1900</v>
      </c>
      <c r="F5080" s="66">
        <f t="shared" si="343"/>
        <v>0</v>
      </c>
      <c r="G5080" s="10" t="str">
        <f t="shared" si="344"/>
        <v>19000</v>
      </c>
      <c r="H5080" s="227"/>
      <c r="I5080" s="227"/>
      <c r="J5080" s="228"/>
      <c r="K5080" s="227"/>
      <c r="L5080" s="227"/>
      <c r="M5080" s="227"/>
      <c r="N5080" s="581"/>
      <c r="O5080" s="227"/>
      <c r="P5080" s="581"/>
      <c r="Q5080" s="227"/>
      <c r="R5080" s="227"/>
      <c r="S5080" s="227"/>
      <c r="T5080" s="227"/>
      <c r="U5080" s="227"/>
      <c r="V5080" s="227"/>
      <c r="W5080" s="227"/>
      <c r="X5080" s="227"/>
      <c r="Y5080" s="227"/>
      <c r="Z5080" s="227"/>
      <c r="AA5080" s="227"/>
      <c r="AB5080" s="227"/>
      <c r="AC5080" s="227"/>
    </row>
    <row r="5081" spans="2:29">
      <c r="B5081" s="66" t="e">
        <f>LEFT(VLOOKUP(K5081,'TCon08 al 2019-02-26'!$A$1:$H$68,6,0),6)</f>
        <v>#N/A</v>
      </c>
      <c r="C5081" s="66" t="e">
        <f t="shared" si="345"/>
        <v>#N/A</v>
      </c>
      <c r="D5081" s="66" t="e">
        <f>VLOOKUP(K5081,'TCon08 al 2019-02-26'!$A$1:$H$68,8,0)</f>
        <v>#N/A</v>
      </c>
      <c r="E5081" s="221">
        <f t="shared" si="346"/>
        <v>1900</v>
      </c>
      <c r="F5081" s="66">
        <f t="shared" si="343"/>
        <v>0</v>
      </c>
      <c r="G5081" s="10" t="str">
        <f t="shared" si="344"/>
        <v>19000</v>
      </c>
      <c r="H5081" s="227"/>
      <c r="I5081" s="227"/>
      <c r="J5081" s="228"/>
      <c r="K5081" s="227"/>
      <c r="L5081" s="227"/>
      <c r="M5081" s="227"/>
      <c r="N5081" s="581"/>
      <c r="O5081" s="227"/>
      <c r="P5081" s="581"/>
      <c r="Q5081" s="227"/>
      <c r="R5081" s="227"/>
      <c r="S5081" s="227"/>
      <c r="T5081" s="227"/>
      <c r="U5081" s="227"/>
      <c r="V5081" s="227"/>
      <c r="W5081" s="227"/>
      <c r="X5081" s="227"/>
      <c r="Y5081" s="227"/>
      <c r="Z5081" s="227"/>
      <c r="AA5081" s="227"/>
      <c r="AB5081" s="227"/>
      <c r="AC5081" s="227"/>
    </row>
    <row r="5082" spans="2:29">
      <c r="B5082" s="66" t="e">
        <f>LEFT(VLOOKUP(K5082,'TCon08 al 2019-02-26'!$A$1:$H$68,6,0),6)</f>
        <v>#N/A</v>
      </c>
      <c r="C5082" s="66" t="e">
        <f t="shared" si="345"/>
        <v>#N/A</v>
      </c>
      <c r="D5082" s="66" t="e">
        <f>VLOOKUP(K5082,'TCon08 al 2019-02-26'!$A$1:$H$68,8,0)</f>
        <v>#N/A</v>
      </c>
      <c r="E5082" s="221">
        <f t="shared" si="346"/>
        <v>1900</v>
      </c>
      <c r="F5082" s="66">
        <f t="shared" si="343"/>
        <v>0</v>
      </c>
      <c r="G5082" s="10" t="str">
        <f t="shared" si="344"/>
        <v>19000</v>
      </c>
      <c r="H5082" s="227"/>
      <c r="I5082" s="227"/>
      <c r="J5082" s="228"/>
      <c r="K5082" s="227"/>
      <c r="L5082" s="227"/>
      <c r="M5082" s="227"/>
      <c r="N5082" s="581"/>
      <c r="O5082" s="227"/>
      <c r="P5082" s="581"/>
      <c r="Q5082" s="227"/>
      <c r="R5082" s="227"/>
      <c r="S5082" s="227"/>
      <c r="T5082" s="227"/>
      <c r="U5082" s="227"/>
      <c r="V5082" s="227"/>
      <c r="W5082" s="227"/>
      <c r="X5082" s="227"/>
      <c r="Y5082" s="227"/>
      <c r="Z5082" s="227"/>
      <c r="AA5082" s="227"/>
      <c r="AB5082" s="227"/>
      <c r="AC5082" s="227"/>
    </row>
    <row r="5083" spans="2:29">
      <c r="B5083" s="66" t="e">
        <f>LEFT(VLOOKUP(K5083,'TCon08 al 2019-02-26'!$A$1:$H$68,6,0),6)</f>
        <v>#N/A</v>
      </c>
      <c r="C5083" s="66" t="e">
        <f t="shared" si="345"/>
        <v>#N/A</v>
      </c>
      <c r="D5083" s="66" t="e">
        <f>VLOOKUP(K5083,'TCon08 al 2019-02-26'!$A$1:$H$68,8,0)</f>
        <v>#N/A</v>
      </c>
      <c r="E5083" s="221">
        <f t="shared" si="346"/>
        <v>1900</v>
      </c>
      <c r="F5083" s="66">
        <f t="shared" si="343"/>
        <v>0</v>
      </c>
      <c r="G5083" s="10" t="str">
        <f t="shared" si="344"/>
        <v>19000</v>
      </c>
      <c r="H5083" s="227"/>
      <c r="I5083" s="227"/>
      <c r="J5083" s="228"/>
      <c r="K5083" s="227"/>
      <c r="L5083" s="227"/>
      <c r="M5083" s="227"/>
      <c r="N5083" s="581"/>
      <c r="O5083" s="227"/>
      <c r="P5083" s="581"/>
      <c r="Q5083" s="227"/>
      <c r="R5083" s="227"/>
      <c r="S5083" s="227"/>
      <c r="T5083" s="227"/>
      <c r="U5083" s="227"/>
      <c r="V5083" s="227"/>
      <c r="W5083" s="227"/>
      <c r="X5083" s="227"/>
      <c r="Y5083" s="227"/>
      <c r="Z5083" s="227"/>
      <c r="AA5083" s="227"/>
      <c r="AB5083" s="227"/>
      <c r="AC5083" s="227"/>
    </row>
    <row r="5084" spans="2:29">
      <c r="B5084" s="66" t="e">
        <f>LEFT(VLOOKUP(K5084,'TCon08 al 2019-02-26'!$A$1:$H$68,6,0),6)</f>
        <v>#N/A</v>
      </c>
      <c r="C5084" s="66" t="e">
        <f t="shared" si="345"/>
        <v>#N/A</v>
      </c>
      <c r="D5084" s="66" t="e">
        <f>VLOOKUP(K5084,'TCon08 al 2019-02-26'!$A$1:$H$68,8,0)</f>
        <v>#N/A</v>
      </c>
      <c r="E5084" s="221">
        <f t="shared" si="346"/>
        <v>1900</v>
      </c>
      <c r="F5084" s="66">
        <f t="shared" si="343"/>
        <v>0</v>
      </c>
      <c r="G5084" s="10" t="str">
        <f t="shared" si="344"/>
        <v>19000</v>
      </c>
      <c r="H5084" s="227"/>
      <c r="I5084" s="227"/>
      <c r="J5084" s="228"/>
      <c r="K5084" s="227"/>
      <c r="L5084" s="227"/>
      <c r="M5084" s="227"/>
      <c r="N5084" s="581"/>
      <c r="O5084" s="227"/>
      <c r="P5084" s="581"/>
      <c r="Q5084" s="227"/>
      <c r="R5084" s="227"/>
      <c r="S5084" s="227"/>
      <c r="T5084" s="227"/>
      <c r="U5084" s="227"/>
      <c r="V5084" s="227"/>
      <c r="W5084" s="227"/>
      <c r="X5084" s="227"/>
      <c r="Y5084" s="227"/>
      <c r="Z5084" s="227"/>
      <c r="AA5084" s="227"/>
      <c r="AB5084" s="227"/>
      <c r="AC5084" s="227"/>
    </row>
    <row r="5085" spans="2:29">
      <c r="B5085" s="66" t="e">
        <f>LEFT(VLOOKUP(K5085,'TCon08 al 2019-02-26'!$A$1:$H$68,6,0),6)</f>
        <v>#N/A</v>
      </c>
      <c r="C5085" s="66" t="e">
        <f t="shared" si="345"/>
        <v>#N/A</v>
      </c>
      <c r="D5085" s="66" t="e">
        <f>VLOOKUP(K5085,'TCon08 al 2019-02-26'!$A$1:$H$68,8,0)</f>
        <v>#N/A</v>
      </c>
      <c r="E5085" s="221">
        <f t="shared" si="346"/>
        <v>1900</v>
      </c>
      <c r="F5085" s="66">
        <f t="shared" si="343"/>
        <v>0</v>
      </c>
      <c r="G5085" s="10" t="str">
        <f t="shared" si="344"/>
        <v>19000</v>
      </c>
      <c r="H5085" s="227"/>
      <c r="I5085" s="227"/>
      <c r="J5085" s="228"/>
      <c r="K5085" s="227"/>
      <c r="L5085" s="227"/>
      <c r="M5085" s="227"/>
      <c r="N5085" s="581"/>
      <c r="O5085" s="227"/>
      <c r="P5085" s="581"/>
      <c r="Q5085" s="227"/>
      <c r="R5085" s="227"/>
      <c r="S5085" s="227"/>
      <c r="T5085" s="227"/>
      <c r="U5085" s="227"/>
      <c r="V5085" s="227"/>
      <c r="W5085" s="227"/>
      <c r="X5085" s="227"/>
      <c r="Y5085" s="227"/>
      <c r="Z5085" s="227"/>
      <c r="AA5085" s="227"/>
      <c r="AB5085" s="227"/>
      <c r="AC5085" s="227"/>
    </row>
    <row r="5086" spans="2:29">
      <c r="B5086" s="66" t="e">
        <f>LEFT(VLOOKUP(K5086,'TCon08 al 2019-02-26'!$A$1:$H$68,6,0),6)</f>
        <v>#N/A</v>
      </c>
      <c r="C5086" s="66" t="e">
        <f t="shared" si="345"/>
        <v>#N/A</v>
      </c>
      <c r="D5086" s="66" t="e">
        <f>VLOOKUP(K5086,'TCon08 al 2019-02-26'!$A$1:$H$68,8,0)</f>
        <v>#N/A</v>
      </c>
      <c r="E5086" s="221">
        <f t="shared" si="346"/>
        <v>1900</v>
      </c>
      <c r="F5086" s="66">
        <f t="shared" si="343"/>
        <v>0</v>
      </c>
      <c r="G5086" s="10" t="str">
        <f t="shared" si="344"/>
        <v>19000</v>
      </c>
      <c r="H5086" s="227"/>
      <c r="I5086" s="227"/>
      <c r="J5086" s="228"/>
      <c r="K5086" s="227"/>
      <c r="L5086" s="227"/>
      <c r="M5086" s="227"/>
      <c r="N5086" s="581"/>
      <c r="O5086" s="227"/>
      <c r="P5086" s="581"/>
      <c r="Q5086" s="227"/>
      <c r="R5086" s="227"/>
      <c r="S5086" s="227"/>
      <c r="T5086" s="227"/>
      <c r="U5086" s="227"/>
      <c r="V5086" s="227"/>
      <c r="W5086" s="227"/>
      <c r="X5086" s="227"/>
      <c r="Y5086" s="227"/>
      <c r="Z5086" s="227"/>
      <c r="AA5086" s="227"/>
      <c r="AB5086" s="227"/>
      <c r="AC5086" s="227"/>
    </row>
    <row r="5087" spans="2:29">
      <c r="B5087" s="66" t="e">
        <f>LEFT(VLOOKUP(K5087,'TCon08 al 2019-02-26'!$A$1:$H$68,6,0),6)</f>
        <v>#N/A</v>
      </c>
      <c r="C5087" s="66" t="e">
        <f t="shared" si="345"/>
        <v>#N/A</v>
      </c>
      <c r="D5087" s="66" t="e">
        <f>VLOOKUP(K5087,'TCon08 al 2019-02-26'!$A$1:$H$68,8,0)</f>
        <v>#N/A</v>
      </c>
      <c r="E5087" s="221">
        <f t="shared" si="346"/>
        <v>1900</v>
      </c>
      <c r="F5087" s="66">
        <f t="shared" si="343"/>
        <v>0</v>
      </c>
      <c r="G5087" s="10" t="str">
        <f t="shared" si="344"/>
        <v>19000</v>
      </c>
      <c r="H5087" s="227"/>
      <c r="I5087" s="227"/>
      <c r="J5087" s="228"/>
      <c r="K5087" s="227"/>
      <c r="L5087" s="227"/>
      <c r="M5087" s="227"/>
      <c r="N5087" s="581"/>
      <c r="O5087" s="227"/>
      <c r="P5087" s="581"/>
      <c r="Q5087" s="227"/>
      <c r="R5087" s="227"/>
      <c r="S5087" s="227"/>
      <c r="T5087" s="227"/>
      <c r="U5087" s="227"/>
      <c r="V5087" s="227"/>
      <c r="W5087" s="227"/>
      <c r="X5087" s="227"/>
      <c r="Y5087" s="227"/>
      <c r="Z5087" s="227"/>
      <c r="AA5087" s="227"/>
      <c r="AB5087" s="227"/>
      <c r="AC5087" s="227"/>
    </row>
    <row r="5088" spans="2:29">
      <c r="B5088" s="66" t="e">
        <f>LEFT(VLOOKUP(K5088,'TCon08 al 2019-02-26'!$A$1:$H$68,6,0),6)</f>
        <v>#N/A</v>
      </c>
      <c r="C5088" s="66" t="e">
        <f t="shared" si="345"/>
        <v>#N/A</v>
      </c>
      <c r="D5088" s="66" t="e">
        <f>VLOOKUP(K5088,'TCon08 al 2019-02-26'!$A$1:$H$68,8,0)</f>
        <v>#N/A</v>
      </c>
      <c r="E5088" s="221">
        <f t="shared" si="346"/>
        <v>1900</v>
      </c>
      <c r="F5088" s="66">
        <f t="shared" si="343"/>
        <v>0</v>
      </c>
      <c r="G5088" s="10" t="str">
        <f t="shared" si="344"/>
        <v>19000</v>
      </c>
      <c r="H5088" s="227"/>
      <c r="I5088" s="227"/>
      <c r="J5088" s="228"/>
      <c r="K5088" s="227"/>
      <c r="L5088" s="227"/>
      <c r="M5088" s="227"/>
      <c r="N5088" s="581"/>
      <c r="O5088" s="227"/>
      <c r="P5088" s="581"/>
      <c r="Q5088" s="227"/>
      <c r="R5088" s="227"/>
      <c r="S5088" s="227"/>
      <c r="T5088" s="227"/>
      <c r="U5088" s="227"/>
      <c r="V5088" s="227"/>
      <c r="W5088" s="227"/>
      <c r="X5088" s="227"/>
      <c r="Y5088" s="227"/>
      <c r="Z5088" s="227"/>
      <c r="AA5088" s="227"/>
      <c r="AB5088" s="227"/>
      <c r="AC5088" s="227"/>
    </row>
    <row r="5089" spans="2:29">
      <c r="B5089" s="66" t="e">
        <f>LEFT(VLOOKUP(K5089,'TCon08 al 2019-02-26'!$A$1:$H$68,6,0),6)</f>
        <v>#N/A</v>
      </c>
      <c r="C5089" s="66" t="e">
        <f t="shared" si="345"/>
        <v>#N/A</v>
      </c>
      <c r="D5089" s="66" t="e">
        <f>VLOOKUP(K5089,'TCon08 al 2019-02-26'!$A$1:$H$68,8,0)</f>
        <v>#N/A</v>
      </c>
      <c r="E5089" s="221">
        <f t="shared" si="346"/>
        <v>1900</v>
      </c>
      <c r="F5089" s="66">
        <f t="shared" si="343"/>
        <v>0</v>
      </c>
      <c r="G5089" s="10" t="str">
        <f t="shared" si="344"/>
        <v>19000</v>
      </c>
      <c r="H5089" s="227"/>
      <c r="I5089" s="227"/>
      <c r="J5089" s="228"/>
      <c r="K5089" s="227"/>
      <c r="L5089" s="227"/>
      <c r="M5089" s="227"/>
      <c r="N5089" s="581"/>
      <c r="O5089" s="227"/>
      <c r="P5089" s="581"/>
      <c r="Q5089" s="227"/>
      <c r="R5089" s="227"/>
      <c r="S5089" s="227"/>
      <c r="T5089" s="227"/>
      <c r="U5089" s="227"/>
      <c r="V5089" s="227"/>
      <c r="W5089" s="227"/>
      <c r="X5089" s="227"/>
      <c r="Y5089" s="227"/>
      <c r="Z5089" s="227"/>
      <c r="AA5089" s="227"/>
      <c r="AB5089" s="227"/>
      <c r="AC5089" s="227"/>
    </row>
    <row r="5090" spans="2:29">
      <c r="B5090" s="66" t="e">
        <f>LEFT(VLOOKUP(K5090,'TCon08 al 2019-02-26'!$A$1:$H$68,6,0),6)</f>
        <v>#N/A</v>
      </c>
      <c r="C5090" s="66" t="e">
        <f t="shared" si="345"/>
        <v>#N/A</v>
      </c>
      <c r="D5090" s="66" t="e">
        <f>VLOOKUP(K5090,'TCon08 al 2019-02-26'!$A$1:$H$68,8,0)</f>
        <v>#N/A</v>
      </c>
      <c r="E5090" s="221">
        <f t="shared" si="346"/>
        <v>1900</v>
      </c>
      <c r="F5090" s="66">
        <f t="shared" si="343"/>
        <v>0</v>
      </c>
      <c r="G5090" s="10" t="str">
        <f t="shared" si="344"/>
        <v>19000</v>
      </c>
      <c r="H5090" s="227"/>
      <c r="I5090" s="227"/>
      <c r="J5090" s="228"/>
      <c r="K5090" s="227"/>
      <c r="L5090" s="227"/>
      <c r="M5090" s="227"/>
      <c r="N5090" s="581"/>
      <c r="O5090" s="227"/>
      <c r="P5090" s="581"/>
      <c r="Q5090" s="227"/>
      <c r="R5090" s="227"/>
      <c r="S5090" s="227"/>
      <c r="T5090" s="227"/>
      <c r="U5090" s="227"/>
      <c r="V5090" s="227"/>
      <c r="W5090" s="227"/>
      <c r="X5090" s="227"/>
      <c r="Y5090" s="227"/>
      <c r="Z5090" s="227"/>
      <c r="AA5090" s="227"/>
      <c r="AB5090" s="227"/>
      <c r="AC5090" s="227"/>
    </row>
    <row r="5091" spans="2:29">
      <c r="B5091" s="66" t="e">
        <f>LEFT(VLOOKUP(K5091,'TCon08 al 2019-02-26'!$A$1:$H$68,6,0),6)</f>
        <v>#N/A</v>
      </c>
      <c r="C5091" s="66" t="e">
        <f t="shared" si="345"/>
        <v>#N/A</v>
      </c>
      <c r="D5091" s="66" t="e">
        <f>VLOOKUP(K5091,'TCon08 al 2019-02-26'!$A$1:$H$68,8,0)</f>
        <v>#N/A</v>
      </c>
      <c r="E5091" s="221">
        <f t="shared" si="346"/>
        <v>1900</v>
      </c>
      <c r="F5091" s="66">
        <f t="shared" si="343"/>
        <v>0</v>
      </c>
      <c r="G5091" s="10" t="str">
        <f t="shared" si="344"/>
        <v>19000</v>
      </c>
      <c r="H5091" s="227"/>
      <c r="I5091" s="227"/>
      <c r="J5091" s="228"/>
      <c r="K5091" s="227"/>
      <c r="L5091" s="227"/>
      <c r="M5091" s="227"/>
      <c r="N5091" s="581"/>
      <c r="O5091" s="227"/>
      <c r="P5091" s="581"/>
      <c r="Q5091" s="227"/>
      <c r="R5091" s="227"/>
      <c r="S5091" s="227"/>
      <c r="T5091" s="227"/>
      <c r="U5091" s="227"/>
      <c r="V5091" s="227"/>
      <c r="W5091" s="227"/>
      <c r="X5091" s="227"/>
      <c r="Y5091" s="227"/>
      <c r="Z5091" s="227"/>
      <c r="AA5091" s="227"/>
      <c r="AB5091" s="227"/>
      <c r="AC5091" s="227"/>
    </row>
    <row r="5092" spans="2:29">
      <c r="B5092" s="66" t="e">
        <f>LEFT(VLOOKUP(K5092,'TCon08 al 2019-02-26'!$A$1:$H$68,6,0),6)</f>
        <v>#N/A</v>
      </c>
      <c r="C5092" s="66" t="e">
        <f t="shared" si="345"/>
        <v>#N/A</v>
      </c>
      <c r="D5092" s="66" t="e">
        <f>VLOOKUP(K5092,'TCon08 al 2019-02-26'!$A$1:$H$68,8,0)</f>
        <v>#N/A</v>
      </c>
      <c r="E5092" s="221">
        <f t="shared" si="346"/>
        <v>1900</v>
      </c>
      <c r="F5092" s="66">
        <f t="shared" si="343"/>
        <v>0</v>
      </c>
      <c r="G5092" s="10" t="str">
        <f t="shared" si="344"/>
        <v>19000</v>
      </c>
      <c r="H5092" s="227"/>
      <c r="I5092" s="227"/>
      <c r="J5092" s="228"/>
      <c r="K5092" s="227"/>
      <c r="L5092" s="227"/>
      <c r="M5092" s="227"/>
      <c r="N5092" s="581"/>
      <c r="O5092" s="227"/>
      <c r="P5092" s="581"/>
      <c r="Q5092" s="227"/>
      <c r="R5092" s="227"/>
      <c r="S5092" s="227"/>
      <c r="T5092" s="227"/>
      <c r="U5092" s="227"/>
      <c r="V5092" s="227"/>
      <c r="W5092" s="227"/>
      <c r="X5092" s="227"/>
      <c r="Y5092" s="227"/>
      <c r="Z5092" s="227"/>
      <c r="AA5092" s="227"/>
      <c r="AB5092" s="227"/>
      <c r="AC5092" s="227"/>
    </row>
    <row r="5093" spans="2:29">
      <c r="B5093" s="66" t="e">
        <f>LEFT(VLOOKUP(K5093,'TCon08 al 2019-02-26'!$A$1:$H$68,6,0),6)</f>
        <v>#N/A</v>
      </c>
      <c r="C5093" s="66" t="e">
        <f t="shared" si="345"/>
        <v>#N/A</v>
      </c>
      <c r="D5093" s="66" t="e">
        <f>VLOOKUP(K5093,'TCon08 al 2019-02-26'!$A$1:$H$68,8,0)</f>
        <v>#N/A</v>
      </c>
      <c r="E5093" s="221">
        <f t="shared" si="346"/>
        <v>1900</v>
      </c>
      <c r="F5093" s="66">
        <f t="shared" si="343"/>
        <v>0</v>
      </c>
      <c r="G5093" s="10" t="str">
        <f t="shared" si="344"/>
        <v>19000</v>
      </c>
      <c r="H5093" s="227"/>
      <c r="I5093" s="227"/>
      <c r="J5093" s="228"/>
      <c r="K5093" s="227"/>
      <c r="L5093" s="227"/>
      <c r="M5093" s="227"/>
      <c r="N5093" s="581"/>
      <c r="O5093" s="227"/>
      <c r="P5093" s="581"/>
      <c r="Q5093" s="227"/>
      <c r="R5093" s="227"/>
      <c r="S5093" s="227"/>
      <c r="T5093" s="227"/>
      <c r="U5093" s="227"/>
      <c r="V5093" s="227"/>
      <c r="W5093" s="227"/>
      <c r="X5093" s="227"/>
      <c r="Y5093" s="227"/>
      <c r="Z5093" s="227"/>
      <c r="AA5093" s="227"/>
      <c r="AB5093" s="227"/>
      <c r="AC5093" s="227"/>
    </row>
    <row r="5094" spans="2:29">
      <c r="B5094" s="66" t="e">
        <f>LEFT(VLOOKUP(K5094,'TCon08 al 2019-02-26'!$A$1:$H$68,6,0),6)</f>
        <v>#N/A</v>
      </c>
      <c r="C5094" s="66" t="e">
        <f t="shared" si="345"/>
        <v>#N/A</v>
      </c>
      <c r="D5094" s="66" t="e">
        <f>VLOOKUP(K5094,'TCon08 al 2019-02-26'!$A$1:$H$68,8,0)</f>
        <v>#N/A</v>
      </c>
      <c r="E5094" s="221">
        <f t="shared" si="346"/>
        <v>1900</v>
      </c>
      <c r="F5094" s="66">
        <f t="shared" si="343"/>
        <v>0</v>
      </c>
      <c r="G5094" s="10" t="str">
        <f t="shared" si="344"/>
        <v>19000</v>
      </c>
      <c r="H5094" s="227"/>
      <c r="I5094" s="227"/>
      <c r="J5094" s="228"/>
      <c r="K5094" s="227"/>
      <c r="L5094" s="227"/>
      <c r="M5094" s="227"/>
      <c r="N5094" s="581"/>
      <c r="O5094" s="227"/>
      <c r="P5094" s="581"/>
      <c r="Q5094" s="227"/>
      <c r="R5094" s="227"/>
      <c r="S5094" s="227"/>
      <c r="T5094" s="227"/>
      <c r="U5094" s="227"/>
      <c r="V5094" s="227"/>
      <c r="W5094" s="227"/>
      <c r="X5094" s="227"/>
      <c r="Y5094" s="227"/>
      <c r="Z5094" s="227"/>
      <c r="AA5094" s="227"/>
      <c r="AB5094" s="227"/>
      <c r="AC5094" s="227"/>
    </row>
    <row r="5095" spans="2:29">
      <c r="B5095" s="66" t="e">
        <f>LEFT(VLOOKUP(K5095,'TCon08 al 2019-02-26'!$A$1:$H$68,6,0),6)</f>
        <v>#N/A</v>
      </c>
      <c r="C5095" s="66" t="e">
        <f t="shared" si="345"/>
        <v>#N/A</v>
      </c>
      <c r="D5095" s="66" t="e">
        <f>VLOOKUP(K5095,'TCon08 al 2019-02-26'!$A$1:$H$68,8,0)</f>
        <v>#N/A</v>
      </c>
      <c r="E5095" s="221">
        <f t="shared" si="346"/>
        <v>1900</v>
      </c>
      <c r="F5095" s="66">
        <f t="shared" si="343"/>
        <v>0</v>
      </c>
      <c r="G5095" s="10" t="str">
        <f t="shared" si="344"/>
        <v>19000</v>
      </c>
      <c r="H5095" s="227"/>
      <c r="I5095" s="227"/>
      <c r="J5095" s="228"/>
      <c r="K5095" s="227"/>
      <c r="L5095" s="227"/>
      <c r="M5095" s="227"/>
      <c r="N5095" s="581"/>
      <c r="O5095" s="227"/>
      <c r="P5095" s="581"/>
      <c r="Q5095" s="227"/>
      <c r="R5095" s="227"/>
      <c r="S5095" s="227"/>
      <c r="T5095" s="227"/>
      <c r="U5095" s="227"/>
      <c r="V5095" s="227"/>
      <c r="W5095" s="227"/>
      <c r="X5095" s="227"/>
      <c r="Y5095" s="227"/>
      <c r="Z5095" s="227"/>
      <c r="AA5095" s="227"/>
      <c r="AB5095" s="227"/>
      <c r="AC5095" s="227"/>
    </row>
    <row r="5096" spans="2:29">
      <c r="B5096" s="66" t="e">
        <f>LEFT(VLOOKUP(K5096,'TCon08 al 2019-02-26'!$A$1:$H$68,6,0),6)</f>
        <v>#N/A</v>
      </c>
      <c r="C5096" s="66" t="e">
        <f t="shared" si="345"/>
        <v>#N/A</v>
      </c>
      <c r="D5096" s="66" t="e">
        <f>VLOOKUP(K5096,'TCon08 al 2019-02-26'!$A$1:$H$68,8,0)</f>
        <v>#N/A</v>
      </c>
      <c r="E5096" s="221">
        <f t="shared" si="346"/>
        <v>1900</v>
      </c>
      <c r="F5096" s="66">
        <f t="shared" si="343"/>
        <v>0</v>
      </c>
      <c r="G5096" s="10" t="str">
        <f t="shared" si="344"/>
        <v>19000</v>
      </c>
      <c r="H5096" s="227"/>
      <c r="I5096" s="227"/>
      <c r="J5096" s="228"/>
      <c r="K5096" s="227"/>
      <c r="L5096" s="227"/>
      <c r="M5096" s="227"/>
      <c r="N5096" s="581"/>
      <c r="O5096" s="227"/>
      <c r="P5096" s="581"/>
      <c r="Q5096" s="227"/>
      <c r="R5096" s="227"/>
      <c r="S5096" s="227"/>
      <c r="T5096" s="227"/>
      <c r="U5096" s="227"/>
      <c r="V5096" s="227"/>
      <c r="W5096" s="227"/>
      <c r="X5096" s="227"/>
      <c r="Y5096" s="227"/>
      <c r="Z5096" s="227"/>
      <c r="AA5096" s="227"/>
      <c r="AB5096" s="227"/>
      <c r="AC5096" s="227"/>
    </row>
    <row r="5097" spans="2:29">
      <c r="B5097" s="66" t="e">
        <f>LEFT(VLOOKUP(K5097,'TCon08 al 2019-02-26'!$A$1:$H$68,6,0),6)</f>
        <v>#N/A</v>
      </c>
      <c r="C5097" s="66" t="e">
        <f t="shared" si="345"/>
        <v>#N/A</v>
      </c>
      <c r="D5097" s="66" t="e">
        <f>VLOOKUP(K5097,'TCon08 al 2019-02-26'!$A$1:$H$68,8,0)</f>
        <v>#N/A</v>
      </c>
      <c r="E5097" s="221">
        <f t="shared" si="346"/>
        <v>1900</v>
      </c>
      <c r="F5097" s="66">
        <f t="shared" si="343"/>
        <v>0</v>
      </c>
      <c r="G5097" s="10" t="str">
        <f t="shared" si="344"/>
        <v>19000</v>
      </c>
      <c r="H5097" s="227"/>
      <c r="I5097" s="227"/>
      <c r="J5097" s="228"/>
      <c r="K5097" s="227"/>
      <c r="L5097" s="227"/>
      <c r="M5097" s="227"/>
      <c r="N5097" s="581"/>
      <c r="O5097" s="227"/>
      <c r="P5097" s="581"/>
      <c r="Q5097" s="227"/>
      <c r="R5097" s="227"/>
      <c r="S5097" s="227"/>
      <c r="T5097" s="227"/>
      <c r="U5097" s="227"/>
      <c r="V5097" s="227"/>
      <c r="W5097" s="227"/>
      <c r="X5097" s="227"/>
      <c r="Y5097" s="227"/>
      <c r="Z5097" s="227"/>
      <c r="AA5097" s="227"/>
      <c r="AB5097" s="227"/>
      <c r="AC5097" s="227"/>
    </row>
    <row r="5098" spans="2:29">
      <c r="B5098" s="66" t="e">
        <f>LEFT(VLOOKUP(K5098,'TCon08 al 2019-02-26'!$A$1:$H$68,6,0),6)</f>
        <v>#N/A</v>
      </c>
      <c r="C5098" s="66" t="e">
        <f t="shared" si="345"/>
        <v>#N/A</v>
      </c>
      <c r="D5098" s="66" t="e">
        <f>VLOOKUP(K5098,'TCon08 al 2019-02-26'!$A$1:$H$68,8,0)</f>
        <v>#N/A</v>
      </c>
      <c r="E5098" s="221">
        <f t="shared" si="346"/>
        <v>1900</v>
      </c>
      <c r="F5098" s="66">
        <f t="shared" si="343"/>
        <v>0</v>
      </c>
      <c r="G5098" s="10" t="str">
        <f t="shared" si="344"/>
        <v>19000</v>
      </c>
      <c r="H5098" s="227"/>
      <c r="I5098" s="227"/>
      <c r="J5098" s="228"/>
      <c r="K5098" s="227"/>
      <c r="L5098" s="227"/>
      <c r="M5098" s="227"/>
      <c r="N5098" s="581"/>
      <c r="O5098" s="227"/>
      <c r="P5098" s="581"/>
      <c r="Q5098" s="227"/>
      <c r="R5098" s="227"/>
      <c r="S5098" s="227"/>
      <c r="T5098" s="227"/>
      <c r="U5098" s="227"/>
      <c r="V5098" s="227"/>
      <c r="W5098" s="227"/>
      <c r="X5098" s="227"/>
      <c r="Y5098" s="227"/>
      <c r="Z5098" s="227"/>
      <c r="AA5098" s="227"/>
      <c r="AB5098" s="227"/>
      <c r="AC5098" s="227"/>
    </row>
    <row r="5099" spans="2:29">
      <c r="B5099" s="66" t="e">
        <f>LEFT(VLOOKUP(K5099,'TCon08 al 2019-02-26'!$A$1:$H$68,6,0),6)</f>
        <v>#N/A</v>
      </c>
      <c r="C5099" s="66" t="e">
        <f t="shared" si="345"/>
        <v>#N/A</v>
      </c>
      <c r="D5099" s="66" t="e">
        <f>VLOOKUP(K5099,'TCon08 al 2019-02-26'!$A$1:$H$68,8,0)</f>
        <v>#N/A</v>
      </c>
      <c r="E5099" s="221">
        <f t="shared" si="346"/>
        <v>1900</v>
      </c>
      <c r="F5099" s="66">
        <f t="shared" si="343"/>
        <v>0</v>
      </c>
      <c r="G5099" s="10" t="str">
        <f t="shared" si="344"/>
        <v>19000</v>
      </c>
      <c r="H5099" s="227"/>
      <c r="I5099" s="227"/>
      <c r="J5099" s="228"/>
      <c r="K5099" s="227"/>
      <c r="L5099" s="227"/>
      <c r="M5099" s="227"/>
      <c r="N5099" s="581"/>
      <c r="O5099" s="227"/>
      <c r="P5099" s="581"/>
      <c r="Q5099" s="227"/>
      <c r="R5099" s="227"/>
      <c r="S5099" s="227"/>
      <c r="T5099" s="227"/>
      <c r="U5099" s="227"/>
      <c r="V5099" s="227"/>
      <c r="W5099" s="227"/>
      <c r="X5099" s="227"/>
      <c r="Y5099" s="227"/>
      <c r="Z5099" s="227"/>
      <c r="AA5099" s="227"/>
      <c r="AB5099" s="227"/>
      <c r="AC5099" s="227"/>
    </row>
    <row r="5100" spans="2:29">
      <c r="B5100" s="66" t="e">
        <f>LEFT(VLOOKUP(K5100,'TCon08 al 2019-02-26'!$A$1:$H$68,6,0),6)</f>
        <v>#N/A</v>
      </c>
      <c r="C5100" s="66" t="e">
        <f t="shared" si="345"/>
        <v>#N/A</v>
      </c>
      <c r="D5100" s="66" t="e">
        <f>VLOOKUP(K5100,'TCon08 al 2019-02-26'!$A$1:$H$68,8,0)</f>
        <v>#N/A</v>
      </c>
      <c r="E5100" s="221">
        <f t="shared" si="346"/>
        <v>1900</v>
      </c>
      <c r="F5100" s="66">
        <f t="shared" si="343"/>
        <v>0</v>
      </c>
      <c r="G5100" s="10" t="str">
        <f t="shared" si="344"/>
        <v>19000</v>
      </c>
      <c r="H5100" s="227"/>
      <c r="I5100" s="227"/>
      <c r="J5100" s="228"/>
      <c r="K5100" s="227"/>
      <c r="L5100" s="227"/>
      <c r="M5100" s="227"/>
      <c r="N5100" s="581"/>
      <c r="O5100" s="227"/>
      <c r="P5100" s="581"/>
      <c r="Q5100" s="227"/>
      <c r="R5100" s="227"/>
      <c r="S5100" s="227"/>
      <c r="T5100" s="227"/>
      <c r="U5100" s="227"/>
      <c r="V5100" s="227"/>
      <c r="W5100" s="227"/>
      <c r="X5100" s="227"/>
      <c r="Y5100" s="227"/>
      <c r="Z5100" s="227"/>
      <c r="AA5100" s="227"/>
      <c r="AB5100" s="227"/>
      <c r="AC5100" s="227"/>
    </row>
    <row r="5101" spans="2:29">
      <c r="B5101" s="66" t="e">
        <f>LEFT(VLOOKUP(K5101,'TCon08 al 2019-02-26'!$A$1:$H$68,6,0),6)</f>
        <v>#N/A</v>
      </c>
      <c r="C5101" s="66" t="e">
        <f t="shared" si="345"/>
        <v>#N/A</v>
      </c>
      <c r="D5101" s="66" t="e">
        <f>VLOOKUP(K5101,'TCon08 al 2019-02-26'!$A$1:$H$68,8,0)</f>
        <v>#N/A</v>
      </c>
      <c r="E5101" s="221">
        <f t="shared" si="346"/>
        <v>1900</v>
      </c>
      <c r="F5101" s="66">
        <f t="shared" si="343"/>
        <v>0</v>
      </c>
      <c r="G5101" s="10" t="str">
        <f t="shared" si="344"/>
        <v>19000</v>
      </c>
      <c r="H5101" s="227"/>
      <c r="I5101" s="227"/>
      <c r="J5101" s="228"/>
      <c r="K5101" s="227"/>
      <c r="L5101" s="227"/>
      <c r="M5101" s="227"/>
      <c r="N5101" s="581"/>
      <c r="O5101" s="227"/>
      <c r="P5101" s="581"/>
      <c r="Q5101" s="227"/>
      <c r="R5101" s="227"/>
      <c r="S5101" s="227"/>
      <c r="T5101" s="227"/>
      <c r="U5101" s="227"/>
      <c r="V5101" s="227"/>
      <c r="W5101" s="227"/>
      <c r="X5101" s="227"/>
      <c r="Y5101" s="227"/>
      <c r="Z5101" s="227"/>
      <c r="AA5101" s="227"/>
      <c r="AB5101" s="227"/>
      <c r="AC5101" s="227"/>
    </row>
    <row r="5102" spans="2:29">
      <c r="B5102" s="66" t="e">
        <f>LEFT(VLOOKUP(K5102,'TCon08 al 2019-02-26'!$A$1:$H$68,6,0),6)</f>
        <v>#N/A</v>
      </c>
      <c r="C5102" s="66" t="e">
        <f t="shared" si="345"/>
        <v>#N/A</v>
      </c>
      <c r="D5102" s="66" t="e">
        <f>VLOOKUP(K5102,'TCon08 al 2019-02-26'!$A$1:$H$68,8,0)</f>
        <v>#N/A</v>
      </c>
      <c r="E5102" s="221">
        <f t="shared" si="346"/>
        <v>1900</v>
      </c>
      <c r="F5102" s="66">
        <f t="shared" si="343"/>
        <v>0</v>
      </c>
      <c r="G5102" s="10" t="str">
        <f t="shared" si="344"/>
        <v>19000</v>
      </c>
      <c r="H5102" s="227"/>
      <c r="I5102" s="227"/>
      <c r="J5102" s="228"/>
      <c r="K5102" s="227"/>
      <c r="L5102" s="227"/>
      <c r="M5102" s="227"/>
      <c r="N5102" s="581"/>
      <c r="O5102" s="227"/>
      <c r="P5102" s="581"/>
      <c r="Q5102" s="227"/>
      <c r="R5102" s="227"/>
      <c r="S5102" s="227"/>
      <c r="T5102" s="227"/>
      <c r="U5102" s="227"/>
      <c r="V5102" s="227"/>
      <c r="W5102" s="227"/>
      <c r="X5102" s="227"/>
      <c r="Y5102" s="227"/>
      <c r="Z5102" s="227"/>
      <c r="AA5102" s="227"/>
      <c r="AB5102" s="227"/>
      <c r="AC5102" s="227"/>
    </row>
    <row r="5103" spans="2:29">
      <c r="B5103" s="66" t="e">
        <f>LEFT(VLOOKUP(K5103,'TCon08 al 2019-02-26'!$A$1:$H$68,6,0),6)</f>
        <v>#N/A</v>
      </c>
      <c r="C5103" s="66" t="e">
        <f t="shared" si="345"/>
        <v>#N/A</v>
      </c>
      <c r="D5103" s="66" t="e">
        <f>VLOOKUP(K5103,'TCon08 al 2019-02-26'!$A$1:$H$68,8,0)</f>
        <v>#N/A</v>
      </c>
      <c r="E5103" s="221">
        <f t="shared" si="346"/>
        <v>1900</v>
      </c>
      <c r="F5103" s="66">
        <f t="shared" si="343"/>
        <v>0</v>
      </c>
      <c r="G5103" s="10" t="str">
        <f t="shared" si="344"/>
        <v>19000</v>
      </c>
      <c r="H5103" s="227"/>
      <c r="I5103" s="227"/>
      <c r="J5103" s="228"/>
      <c r="K5103" s="227"/>
      <c r="L5103" s="227"/>
      <c r="M5103" s="227"/>
      <c r="N5103" s="581"/>
      <c r="O5103" s="227"/>
      <c r="P5103" s="581"/>
      <c r="Q5103" s="227"/>
      <c r="R5103" s="227"/>
      <c r="S5103" s="227"/>
      <c r="T5103" s="227"/>
      <c r="U5103" s="227"/>
      <c r="V5103" s="227"/>
      <c r="W5103" s="227"/>
      <c r="X5103" s="227"/>
      <c r="Y5103" s="227"/>
      <c r="Z5103" s="227"/>
      <c r="AA5103" s="227"/>
      <c r="AB5103" s="227"/>
      <c r="AC5103" s="227"/>
    </row>
    <row r="5104" spans="2:29">
      <c r="B5104" s="66" t="e">
        <f>LEFT(VLOOKUP(K5104,'TCon08 al 2019-02-26'!$A$1:$H$68,6,0),6)</f>
        <v>#N/A</v>
      </c>
      <c r="C5104" s="66" t="e">
        <f t="shared" si="345"/>
        <v>#N/A</v>
      </c>
      <c r="D5104" s="66" t="e">
        <f>VLOOKUP(K5104,'TCon08 al 2019-02-26'!$A$1:$H$68,8,0)</f>
        <v>#N/A</v>
      </c>
      <c r="E5104" s="221">
        <f t="shared" si="346"/>
        <v>1900</v>
      </c>
      <c r="F5104" s="66">
        <f t="shared" si="343"/>
        <v>0</v>
      </c>
      <c r="G5104" s="10" t="str">
        <f t="shared" si="344"/>
        <v>19000</v>
      </c>
      <c r="H5104" s="227"/>
      <c r="I5104" s="227"/>
      <c r="J5104" s="228"/>
      <c r="K5104" s="227"/>
      <c r="L5104" s="227"/>
      <c r="M5104" s="227"/>
      <c r="N5104" s="581"/>
      <c r="O5104" s="227"/>
      <c r="P5104" s="581"/>
      <c r="Q5104" s="227"/>
      <c r="R5104" s="227"/>
      <c r="S5104" s="227"/>
      <c r="T5104" s="227"/>
      <c r="U5104" s="227"/>
      <c r="V5104" s="227"/>
      <c r="W5104" s="227"/>
      <c r="X5104" s="227"/>
      <c r="Y5104" s="227"/>
      <c r="Z5104" s="227"/>
      <c r="AA5104" s="227"/>
      <c r="AB5104" s="227"/>
      <c r="AC5104" s="227"/>
    </row>
    <row r="5105" spans="2:29">
      <c r="B5105" s="66" t="e">
        <f>LEFT(VLOOKUP(K5105,'TCon08 al 2019-02-26'!$A$1:$H$68,6,0),6)</f>
        <v>#N/A</v>
      </c>
      <c r="C5105" s="66" t="e">
        <f t="shared" si="345"/>
        <v>#N/A</v>
      </c>
      <c r="D5105" s="66" t="e">
        <f>VLOOKUP(K5105,'TCon08 al 2019-02-26'!$A$1:$H$68,8,0)</f>
        <v>#N/A</v>
      </c>
      <c r="E5105" s="221">
        <f t="shared" si="346"/>
        <v>1900</v>
      </c>
      <c r="F5105" s="66">
        <f t="shared" si="343"/>
        <v>0</v>
      </c>
      <c r="G5105" s="10" t="str">
        <f t="shared" si="344"/>
        <v>19000</v>
      </c>
      <c r="H5105" s="227"/>
      <c r="I5105" s="227"/>
      <c r="J5105" s="228"/>
      <c r="K5105" s="227"/>
      <c r="L5105" s="227"/>
      <c r="M5105" s="227"/>
      <c r="N5105" s="581"/>
      <c r="O5105" s="227"/>
      <c r="P5105" s="581"/>
      <c r="Q5105" s="227"/>
      <c r="R5105" s="227"/>
      <c r="S5105" s="227"/>
      <c r="T5105" s="227"/>
      <c r="U5105" s="227"/>
      <c r="V5105" s="227"/>
      <c r="W5105" s="227"/>
      <c r="X5105" s="227"/>
      <c r="Y5105" s="227"/>
      <c r="Z5105" s="227"/>
      <c r="AA5105" s="227"/>
      <c r="AB5105" s="227"/>
      <c r="AC5105" s="227"/>
    </row>
    <row r="5106" spans="2:29">
      <c r="B5106" s="66" t="e">
        <f>LEFT(VLOOKUP(K5106,'TCon08 al 2019-02-26'!$A$1:$H$68,6,0),6)</f>
        <v>#N/A</v>
      </c>
      <c r="C5106" s="66" t="e">
        <f t="shared" si="345"/>
        <v>#N/A</v>
      </c>
      <c r="D5106" s="66" t="e">
        <f>VLOOKUP(K5106,'TCon08 al 2019-02-26'!$A$1:$H$68,8,0)</f>
        <v>#N/A</v>
      </c>
      <c r="E5106" s="221">
        <f t="shared" si="346"/>
        <v>1900</v>
      </c>
      <c r="F5106" s="66">
        <f t="shared" si="343"/>
        <v>0</v>
      </c>
      <c r="G5106" s="10" t="str">
        <f t="shared" si="344"/>
        <v>19000</v>
      </c>
      <c r="H5106" s="227"/>
      <c r="I5106" s="227"/>
      <c r="J5106" s="228"/>
      <c r="K5106" s="227"/>
      <c r="L5106" s="227"/>
      <c r="M5106" s="227"/>
      <c r="N5106" s="581"/>
      <c r="O5106" s="227"/>
      <c r="P5106" s="581"/>
      <c r="Q5106" s="227"/>
      <c r="R5106" s="227"/>
      <c r="S5106" s="227"/>
      <c r="T5106" s="227"/>
      <c r="U5106" s="227"/>
      <c r="V5106" s="227"/>
      <c r="W5106" s="227"/>
      <c r="X5106" s="227"/>
      <c r="Y5106" s="227"/>
      <c r="Z5106" s="227"/>
      <c r="AA5106" s="227"/>
      <c r="AB5106" s="227"/>
      <c r="AC5106" s="227"/>
    </row>
    <row r="5107" spans="2:29">
      <c r="B5107" s="66" t="e">
        <f>LEFT(VLOOKUP(K5107,'TCon08 al 2019-02-26'!$A$1:$H$68,6,0),6)</f>
        <v>#N/A</v>
      </c>
      <c r="C5107" s="66" t="e">
        <f t="shared" si="345"/>
        <v>#N/A</v>
      </c>
      <c r="D5107" s="66" t="e">
        <f>VLOOKUP(K5107,'TCon08 al 2019-02-26'!$A$1:$H$68,8,0)</f>
        <v>#N/A</v>
      </c>
      <c r="E5107" s="221">
        <f t="shared" si="346"/>
        <v>1900</v>
      </c>
      <c r="F5107" s="66">
        <f t="shared" si="343"/>
        <v>0</v>
      </c>
      <c r="G5107" s="10" t="str">
        <f t="shared" si="344"/>
        <v>19000</v>
      </c>
      <c r="H5107" s="227"/>
      <c r="I5107" s="227"/>
      <c r="J5107" s="228"/>
      <c r="K5107" s="227"/>
      <c r="L5107" s="227"/>
      <c r="M5107" s="227"/>
      <c r="N5107" s="581"/>
      <c r="O5107" s="227"/>
      <c r="P5107" s="581"/>
      <c r="Q5107" s="227"/>
      <c r="R5107" s="227"/>
      <c r="S5107" s="227"/>
      <c r="T5107" s="227"/>
      <c r="U5107" s="227"/>
      <c r="V5107" s="227"/>
      <c r="W5107" s="227"/>
      <c r="X5107" s="227"/>
      <c r="Y5107" s="227"/>
      <c r="Z5107" s="227"/>
      <c r="AA5107" s="227"/>
      <c r="AB5107" s="227"/>
      <c r="AC5107" s="227"/>
    </row>
    <row r="5108" spans="2:29">
      <c r="B5108" s="66" t="e">
        <f>LEFT(VLOOKUP(K5108,'TCon08 al 2019-02-26'!$A$1:$H$68,6,0),6)</f>
        <v>#N/A</v>
      </c>
      <c r="C5108" s="66" t="e">
        <f t="shared" si="345"/>
        <v>#N/A</v>
      </c>
      <c r="D5108" s="66" t="e">
        <f>VLOOKUP(K5108,'TCon08 al 2019-02-26'!$A$1:$H$68,8,0)</f>
        <v>#N/A</v>
      </c>
      <c r="E5108" s="221">
        <f t="shared" si="346"/>
        <v>1900</v>
      </c>
      <c r="F5108" s="66">
        <f t="shared" si="343"/>
        <v>0</v>
      </c>
      <c r="G5108" s="10" t="str">
        <f t="shared" si="344"/>
        <v>19000</v>
      </c>
      <c r="H5108" s="227"/>
      <c r="I5108" s="227"/>
      <c r="J5108" s="228"/>
      <c r="K5108" s="227"/>
      <c r="L5108" s="227"/>
      <c r="M5108" s="227"/>
      <c r="N5108" s="581"/>
      <c r="O5108" s="227"/>
      <c r="P5108" s="581"/>
      <c r="Q5108" s="227"/>
      <c r="R5108" s="227"/>
      <c r="S5108" s="227"/>
      <c r="T5108" s="227"/>
      <c r="U5108" s="227"/>
      <c r="V5108" s="227"/>
      <c r="W5108" s="227"/>
      <c r="X5108" s="227"/>
      <c r="Y5108" s="227"/>
      <c r="Z5108" s="227"/>
      <c r="AA5108" s="227"/>
      <c r="AB5108" s="227"/>
      <c r="AC5108" s="227"/>
    </row>
    <row r="5109" spans="2:29">
      <c r="B5109" s="66" t="e">
        <f>LEFT(VLOOKUP(K5109,'TCon08 al 2019-02-26'!$A$1:$H$68,6,0),6)</f>
        <v>#N/A</v>
      </c>
      <c r="C5109" s="66" t="e">
        <f t="shared" si="345"/>
        <v>#N/A</v>
      </c>
      <c r="D5109" s="66" t="e">
        <f>VLOOKUP(K5109,'TCon08 al 2019-02-26'!$A$1:$H$68,8,0)</f>
        <v>#N/A</v>
      </c>
      <c r="E5109" s="221">
        <f t="shared" si="346"/>
        <v>1900</v>
      </c>
      <c r="F5109" s="66">
        <f t="shared" si="343"/>
        <v>0</v>
      </c>
      <c r="G5109" s="10" t="str">
        <f t="shared" si="344"/>
        <v>19000</v>
      </c>
      <c r="H5109" s="227"/>
      <c r="I5109" s="227"/>
      <c r="J5109" s="228"/>
      <c r="K5109" s="227"/>
      <c r="L5109" s="227"/>
      <c r="M5109" s="227"/>
      <c r="N5109" s="581"/>
      <c r="O5109" s="227"/>
      <c r="P5109" s="581"/>
      <c r="Q5109" s="227"/>
      <c r="R5109" s="227"/>
      <c r="S5109" s="227"/>
      <c r="T5109" s="227"/>
      <c r="U5109" s="227"/>
      <c r="V5109" s="227"/>
      <c r="W5109" s="227"/>
      <c r="X5109" s="227"/>
      <c r="Y5109" s="227"/>
      <c r="Z5109" s="227"/>
      <c r="AA5109" s="227"/>
      <c r="AB5109" s="227"/>
      <c r="AC5109" s="227"/>
    </row>
    <row r="5110" spans="2:29">
      <c r="B5110" s="66" t="e">
        <f>LEFT(VLOOKUP(K5110,'TCon08 al 2019-02-26'!$A$1:$H$68,6,0),6)</f>
        <v>#N/A</v>
      </c>
      <c r="C5110" s="66" t="e">
        <f t="shared" si="345"/>
        <v>#N/A</v>
      </c>
      <c r="D5110" s="66" t="e">
        <f>VLOOKUP(K5110,'TCon08 al 2019-02-26'!$A$1:$H$68,8,0)</f>
        <v>#N/A</v>
      </c>
      <c r="E5110" s="221">
        <f t="shared" si="346"/>
        <v>1900</v>
      </c>
      <c r="F5110" s="66">
        <f t="shared" si="343"/>
        <v>0</v>
      </c>
      <c r="G5110" s="10" t="str">
        <f t="shared" si="344"/>
        <v>19000</v>
      </c>
      <c r="H5110" s="227"/>
      <c r="I5110" s="227"/>
      <c r="J5110" s="228"/>
      <c r="K5110" s="227"/>
      <c r="L5110" s="227"/>
      <c r="M5110" s="227"/>
      <c r="N5110" s="581"/>
      <c r="O5110" s="227"/>
      <c r="P5110" s="581"/>
      <c r="Q5110" s="227"/>
      <c r="R5110" s="227"/>
      <c r="S5110" s="227"/>
      <c r="T5110" s="227"/>
      <c r="U5110" s="227"/>
      <c r="V5110" s="227"/>
      <c r="W5110" s="227"/>
      <c r="X5110" s="227"/>
      <c r="Y5110" s="227"/>
      <c r="Z5110" s="227"/>
      <c r="AA5110" s="227"/>
      <c r="AB5110" s="227"/>
      <c r="AC5110" s="227"/>
    </row>
    <row r="5111" spans="2:29">
      <c r="B5111" s="66" t="e">
        <f>LEFT(VLOOKUP(K5111,'TCon08 al 2019-02-26'!$A$1:$H$68,6,0),6)</f>
        <v>#N/A</v>
      </c>
      <c r="C5111" s="66" t="e">
        <f t="shared" si="345"/>
        <v>#N/A</v>
      </c>
      <c r="D5111" s="66" t="e">
        <f>VLOOKUP(K5111,'TCon08 al 2019-02-26'!$A$1:$H$68,8,0)</f>
        <v>#N/A</v>
      </c>
      <c r="E5111" s="221">
        <f t="shared" si="346"/>
        <v>1900</v>
      </c>
      <c r="F5111" s="66">
        <f t="shared" si="343"/>
        <v>0</v>
      </c>
      <c r="G5111" s="10" t="str">
        <f t="shared" si="344"/>
        <v>19000</v>
      </c>
      <c r="H5111" s="227"/>
      <c r="I5111" s="227"/>
      <c r="J5111" s="228"/>
      <c r="K5111" s="227"/>
      <c r="L5111" s="227"/>
      <c r="M5111" s="227"/>
      <c r="N5111" s="581"/>
      <c r="O5111" s="227"/>
      <c r="P5111" s="581"/>
      <c r="Q5111" s="227"/>
      <c r="R5111" s="227"/>
      <c r="S5111" s="227"/>
      <c r="T5111" s="227"/>
      <c r="U5111" s="227"/>
      <c r="V5111" s="227"/>
      <c r="W5111" s="227"/>
      <c r="X5111" s="227"/>
      <c r="Y5111" s="227"/>
      <c r="Z5111" s="227"/>
      <c r="AA5111" s="227"/>
      <c r="AB5111" s="227"/>
      <c r="AC5111" s="227"/>
    </row>
    <row r="5112" spans="2:29">
      <c r="B5112" s="66" t="e">
        <f>LEFT(VLOOKUP(K5112,'TCon08 al 2019-02-26'!$A$1:$H$68,6,0),6)</f>
        <v>#N/A</v>
      </c>
      <c r="C5112" s="66" t="e">
        <f t="shared" si="345"/>
        <v>#N/A</v>
      </c>
      <c r="D5112" s="66" t="e">
        <f>VLOOKUP(K5112,'TCon08 al 2019-02-26'!$A$1:$H$68,8,0)</f>
        <v>#N/A</v>
      </c>
      <c r="E5112" s="221">
        <f t="shared" si="346"/>
        <v>1900</v>
      </c>
      <c r="F5112" s="66">
        <f t="shared" si="343"/>
        <v>0</v>
      </c>
      <c r="G5112" s="10" t="str">
        <f t="shared" si="344"/>
        <v>19000</v>
      </c>
      <c r="H5112" s="227"/>
      <c r="I5112" s="227"/>
      <c r="J5112" s="228"/>
      <c r="K5112" s="227"/>
      <c r="L5112" s="227"/>
      <c r="M5112" s="227"/>
      <c r="N5112" s="581"/>
      <c r="O5112" s="227"/>
      <c r="P5112" s="581"/>
      <c r="Q5112" s="227"/>
      <c r="R5112" s="227"/>
      <c r="S5112" s="227"/>
      <c r="T5112" s="227"/>
      <c r="U5112" s="227"/>
      <c r="V5112" s="227"/>
      <c r="W5112" s="227"/>
      <c r="X5112" s="227"/>
      <c r="Y5112" s="227"/>
      <c r="Z5112" s="227"/>
      <c r="AA5112" s="227"/>
      <c r="AB5112" s="227"/>
      <c r="AC5112" s="227"/>
    </row>
    <row r="5113" spans="2:29">
      <c r="B5113" s="66" t="e">
        <f>LEFT(VLOOKUP(K5113,'TCon08 al 2019-02-26'!$A$1:$H$68,6,0),6)</f>
        <v>#N/A</v>
      </c>
      <c r="C5113" s="66" t="e">
        <f t="shared" si="345"/>
        <v>#N/A</v>
      </c>
      <c r="D5113" s="66" t="e">
        <f>VLOOKUP(K5113,'TCon08 al 2019-02-26'!$A$1:$H$68,8,0)</f>
        <v>#N/A</v>
      </c>
      <c r="E5113" s="221">
        <f t="shared" si="346"/>
        <v>1900</v>
      </c>
      <c r="F5113" s="66">
        <f t="shared" si="343"/>
        <v>0</v>
      </c>
      <c r="G5113" s="10" t="str">
        <f t="shared" si="344"/>
        <v>19000</v>
      </c>
      <c r="H5113" s="227"/>
      <c r="I5113" s="227"/>
      <c r="J5113" s="228"/>
      <c r="K5113" s="227"/>
      <c r="L5113" s="227"/>
      <c r="M5113" s="227"/>
      <c r="N5113" s="581"/>
      <c r="O5113" s="227"/>
      <c r="P5113" s="581"/>
      <c r="Q5113" s="227"/>
      <c r="R5113" s="227"/>
      <c r="S5113" s="227"/>
      <c r="T5113" s="227"/>
      <c r="U5113" s="227"/>
      <c r="V5113" s="227"/>
      <c r="W5113" s="227"/>
      <c r="X5113" s="227"/>
      <c r="Y5113" s="227"/>
      <c r="Z5113" s="227"/>
      <c r="AA5113" s="227"/>
      <c r="AB5113" s="227"/>
      <c r="AC5113" s="227"/>
    </row>
    <row r="5114" spans="2:29">
      <c r="B5114" s="66" t="e">
        <f>LEFT(VLOOKUP(K5114,'TCon08 al 2019-02-26'!$A$1:$H$68,6,0),6)</f>
        <v>#N/A</v>
      </c>
      <c r="C5114" s="66" t="e">
        <f t="shared" si="345"/>
        <v>#N/A</v>
      </c>
      <c r="D5114" s="66" t="e">
        <f>VLOOKUP(K5114,'TCon08 al 2019-02-26'!$A$1:$H$68,8,0)</f>
        <v>#N/A</v>
      </c>
      <c r="E5114" s="221">
        <f t="shared" si="346"/>
        <v>1900</v>
      </c>
      <c r="F5114" s="66">
        <f t="shared" si="343"/>
        <v>0</v>
      </c>
      <c r="G5114" s="10" t="str">
        <f t="shared" si="344"/>
        <v>19000</v>
      </c>
      <c r="H5114" s="227"/>
      <c r="I5114" s="227"/>
      <c r="J5114" s="228"/>
      <c r="K5114" s="227"/>
      <c r="L5114" s="227"/>
      <c r="M5114" s="227"/>
      <c r="N5114" s="581"/>
      <c r="O5114" s="227"/>
      <c r="P5114" s="581"/>
      <c r="Q5114" s="227"/>
      <c r="R5114" s="227"/>
      <c r="S5114" s="227"/>
      <c r="T5114" s="227"/>
      <c r="U5114" s="227"/>
      <c r="V5114" s="227"/>
      <c r="W5114" s="227"/>
      <c r="X5114" s="227"/>
      <c r="Y5114" s="227"/>
      <c r="Z5114" s="227"/>
      <c r="AA5114" s="227"/>
      <c r="AB5114" s="227"/>
      <c r="AC5114" s="227"/>
    </row>
    <row r="5115" spans="2:29">
      <c r="B5115" s="66" t="e">
        <f>LEFT(VLOOKUP(K5115,'TCon08 al 2019-02-26'!$A$1:$H$68,6,0),6)</f>
        <v>#N/A</v>
      </c>
      <c r="C5115" s="66" t="e">
        <f t="shared" si="345"/>
        <v>#N/A</v>
      </c>
      <c r="D5115" s="66" t="e">
        <f>VLOOKUP(K5115,'TCon08 al 2019-02-26'!$A$1:$H$68,8,0)</f>
        <v>#N/A</v>
      </c>
      <c r="E5115" s="221">
        <f t="shared" si="346"/>
        <v>1900</v>
      </c>
      <c r="F5115" s="66">
        <f t="shared" si="343"/>
        <v>0</v>
      </c>
      <c r="G5115" s="10" t="str">
        <f t="shared" si="344"/>
        <v>19000</v>
      </c>
      <c r="H5115" s="227"/>
      <c r="I5115" s="227"/>
      <c r="J5115" s="228"/>
      <c r="K5115" s="227"/>
      <c r="L5115" s="227"/>
      <c r="M5115" s="227"/>
      <c r="N5115" s="581"/>
      <c r="O5115" s="227"/>
      <c r="P5115" s="581"/>
      <c r="Q5115" s="227"/>
      <c r="R5115" s="227"/>
      <c r="S5115" s="227"/>
      <c r="T5115" s="227"/>
      <c r="U5115" s="227"/>
      <c r="V5115" s="227"/>
      <c r="W5115" s="227"/>
      <c r="X5115" s="227"/>
      <c r="Y5115" s="227"/>
      <c r="Z5115" s="227"/>
      <c r="AA5115" s="227"/>
      <c r="AB5115" s="227"/>
      <c r="AC5115" s="227"/>
    </row>
    <row r="5116" spans="2:29">
      <c r="B5116" s="66" t="e">
        <f>LEFT(VLOOKUP(K5116,'TCon08 al 2019-02-26'!$A$1:$H$68,6,0),6)</f>
        <v>#N/A</v>
      </c>
      <c r="C5116" s="66" t="e">
        <f t="shared" si="345"/>
        <v>#N/A</v>
      </c>
      <c r="D5116" s="66" t="e">
        <f>VLOOKUP(K5116,'TCon08 al 2019-02-26'!$A$1:$H$68,8,0)</f>
        <v>#N/A</v>
      </c>
      <c r="E5116" s="221">
        <f t="shared" si="346"/>
        <v>1900</v>
      </c>
      <c r="F5116" s="66">
        <f t="shared" si="343"/>
        <v>0</v>
      </c>
      <c r="G5116" s="10" t="str">
        <f t="shared" si="344"/>
        <v>19000</v>
      </c>
      <c r="H5116" s="227"/>
      <c r="I5116" s="227"/>
      <c r="J5116" s="228"/>
      <c r="K5116" s="227"/>
      <c r="L5116" s="227"/>
      <c r="M5116" s="227"/>
      <c r="N5116" s="581"/>
      <c r="O5116" s="227"/>
      <c r="P5116" s="581"/>
      <c r="Q5116" s="227"/>
      <c r="R5116" s="227"/>
      <c r="S5116" s="227"/>
      <c r="T5116" s="227"/>
      <c r="U5116" s="227"/>
      <c r="V5116" s="227"/>
      <c r="W5116" s="227"/>
      <c r="X5116" s="227"/>
      <c r="Y5116" s="227"/>
      <c r="Z5116" s="227"/>
      <c r="AA5116" s="227"/>
      <c r="AB5116" s="227"/>
      <c r="AC5116" s="227"/>
    </row>
    <row r="5117" spans="2:29">
      <c r="B5117" s="66" t="e">
        <f>LEFT(VLOOKUP(K5117,'TCon08 al 2019-02-26'!$A$1:$H$68,6,0),6)</f>
        <v>#N/A</v>
      </c>
      <c r="C5117" s="66" t="e">
        <f t="shared" si="345"/>
        <v>#N/A</v>
      </c>
      <c r="D5117" s="66" t="e">
        <f>VLOOKUP(K5117,'TCon08 al 2019-02-26'!$A$1:$H$68,8,0)</f>
        <v>#N/A</v>
      </c>
      <c r="E5117" s="221">
        <f t="shared" si="346"/>
        <v>1900</v>
      </c>
      <c r="F5117" s="66">
        <f t="shared" si="343"/>
        <v>0</v>
      </c>
      <c r="G5117" s="10" t="str">
        <f t="shared" si="344"/>
        <v>19000</v>
      </c>
      <c r="H5117" s="227"/>
      <c r="I5117" s="227"/>
      <c r="J5117" s="228"/>
      <c r="K5117" s="227"/>
      <c r="L5117" s="227"/>
      <c r="M5117" s="227"/>
      <c r="N5117" s="581"/>
      <c r="O5117" s="227"/>
      <c r="P5117" s="581"/>
      <c r="Q5117" s="227"/>
      <c r="R5117" s="227"/>
      <c r="S5117" s="227"/>
      <c r="T5117" s="227"/>
      <c r="U5117" s="227"/>
      <c r="V5117" s="227"/>
      <c r="W5117" s="227"/>
      <c r="X5117" s="227"/>
      <c r="Y5117" s="227"/>
      <c r="Z5117" s="227"/>
      <c r="AA5117" s="227"/>
      <c r="AB5117" s="227"/>
      <c r="AC5117" s="227"/>
    </row>
    <row r="5118" spans="2:29">
      <c r="B5118" s="66" t="e">
        <f>LEFT(VLOOKUP(K5118,'TCon08 al 2019-02-26'!$A$1:$H$68,6,0),6)</f>
        <v>#N/A</v>
      </c>
      <c r="C5118" s="66" t="e">
        <f t="shared" si="345"/>
        <v>#N/A</v>
      </c>
      <c r="D5118" s="66" t="e">
        <f>VLOOKUP(K5118,'TCon08 al 2019-02-26'!$A$1:$H$68,8,0)</f>
        <v>#N/A</v>
      </c>
      <c r="E5118" s="221">
        <f t="shared" si="346"/>
        <v>1900</v>
      </c>
      <c r="F5118" s="66">
        <f t="shared" si="343"/>
        <v>0</v>
      </c>
      <c r="G5118" s="10" t="str">
        <f t="shared" si="344"/>
        <v>19000</v>
      </c>
      <c r="H5118" s="227"/>
      <c r="I5118" s="227"/>
      <c r="J5118" s="228"/>
      <c r="K5118" s="227"/>
      <c r="L5118" s="227"/>
      <c r="M5118" s="227"/>
      <c r="N5118" s="581"/>
      <c r="O5118" s="227"/>
      <c r="P5118" s="581"/>
      <c r="Q5118" s="227"/>
      <c r="R5118" s="227"/>
      <c r="S5118" s="227"/>
      <c r="T5118" s="227"/>
      <c r="U5118" s="227"/>
      <c r="V5118" s="227"/>
      <c r="W5118" s="227"/>
      <c r="X5118" s="227"/>
      <c r="Y5118" s="227"/>
      <c r="Z5118" s="227"/>
      <c r="AA5118" s="227"/>
      <c r="AB5118" s="227"/>
      <c r="AC5118" s="227"/>
    </row>
    <row r="5119" spans="2:29">
      <c r="B5119" s="66" t="e">
        <f>LEFT(VLOOKUP(K5119,'TCon08 al 2019-02-26'!$A$1:$H$68,6,0),6)</f>
        <v>#N/A</v>
      </c>
      <c r="C5119" s="66" t="e">
        <f t="shared" si="345"/>
        <v>#N/A</v>
      </c>
      <c r="D5119" s="66" t="e">
        <f>VLOOKUP(K5119,'TCon08 al 2019-02-26'!$A$1:$H$68,8,0)</f>
        <v>#N/A</v>
      </c>
      <c r="E5119" s="221">
        <f t="shared" si="346"/>
        <v>1900</v>
      </c>
      <c r="F5119" s="66">
        <f t="shared" si="343"/>
        <v>0</v>
      </c>
      <c r="G5119" s="10" t="str">
        <f t="shared" si="344"/>
        <v>19000</v>
      </c>
      <c r="H5119" s="227"/>
      <c r="I5119" s="227"/>
      <c r="J5119" s="228"/>
      <c r="K5119" s="227"/>
      <c r="L5119" s="227"/>
      <c r="M5119" s="227"/>
      <c r="N5119" s="581"/>
      <c r="O5119" s="227"/>
      <c r="P5119" s="581"/>
      <c r="Q5119" s="227"/>
      <c r="R5119" s="227"/>
      <c r="S5119" s="227"/>
      <c r="T5119" s="227"/>
      <c r="U5119" s="227"/>
      <c r="V5119" s="227"/>
      <c r="W5119" s="227"/>
      <c r="X5119" s="227"/>
      <c r="Y5119" s="227"/>
      <c r="Z5119" s="227"/>
      <c r="AA5119" s="227"/>
      <c r="AB5119" s="227"/>
      <c r="AC5119" s="227"/>
    </row>
    <row r="5120" spans="2:29">
      <c r="B5120" s="66" t="e">
        <f>LEFT(VLOOKUP(K5120,'TCon08 al 2019-02-26'!$A$1:$H$68,6,0),6)</f>
        <v>#N/A</v>
      </c>
      <c r="C5120" s="66" t="e">
        <f t="shared" si="345"/>
        <v>#N/A</v>
      </c>
      <c r="D5120" s="66" t="e">
        <f>VLOOKUP(K5120,'TCon08 al 2019-02-26'!$A$1:$H$68,8,0)</f>
        <v>#N/A</v>
      </c>
      <c r="E5120" s="221">
        <f t="shared" si="346"/>
        <v>1900</v>
      </c>
      <c r="F5120" s="66">
        <f t="shared" si="343"/>
        <v>0</v>
      </c>
      <c r="G5120" s="10" t="str">
        <f t="shared" si="344"/>
        <v>19000</v>
      </c>
      <c r="H5120" s="227"/>
      <c r="I5120" s="227"/>
      <c r="J5120" s="228"/>
      <c r="K5120" s="227"/>
      <c r="L5120" s="227"/>
      <c r="M5120" s="227"/>
      <c r="N5120" s="581"/>
      <c r="O5120" s="227"/>
      <c r="P5120" s="581"/>
      <c r="Q5120" s="227"/>
      <c r="R5120" s="227"/>
      <c r="S5120" s="227"/>
      <c r="T5120" s="227"/>
      <c r="U5120" s="227"/>
      <c r="V5120" s="227"/>
      <c r="W5120" s="227"/>
      <c r="X5120" s="227"/>
      <c r="Y5120" s="227"/>
      <c r="Z5120" s="227"/>
      <c r="AA5120" s="227"/>
      <c r="AB5120" s="227"/>
      <c r="AC5120" s="227"/>
    </row>
    <row r="5121" spans="2:29">
      <c r="B5121" s="66" t="e">
        <f>LEFT(VLOOKUP(K5121,'TCon08 al 2019-02-26'!$A$1:$H$68,6,0),6)</f>
        <v>#N/A</v>
      </c>
      <c r="C5121" s="66" t="e">
        <f t="shared" si="345"/>
        <v>#N/A</v>
      </c>
      <c r="D5121" s="66" t="e">
        <f>VLOOKUP(K5121,'TCon08 al 2019-02-26'!$A$1:$H$68,8,0)</f>
        <v>#N/A</v>
      </c>
      <c r="E5121" s="221">
        <f t="shared" si="346"/>
        <v>1900</v>
      </c>
      <c r="F5121" s="66">
        <f t="shared" si="343"/>
        <v>0</v>
      </c>
      <c r="G5121" s="10" t="str">
        <f t="shared" si="344"/>
        <v>19000</v>
      </c>
      <c r="H5121" s="227"/>
      <c r="I5121" s="227"/>
      <c r="J5121" s="228"/>
      <c r="K5121" s="227"/>
      <c r="L5121" s="227"/>
      <c r="M5121" s="227"/>
      <c r="N5121" s="581"/>
      <c r="O5121" s="227"/>
      <c r="P5121" s="581"/>
      <c r="Q5121" s="227"/>
      <c r="R5121" s="227"/>
      <c r="S5121" s="227"/>
      <c r="T5121" s="227"/>
      <c r="U5121" s="227"/>
      <c r="V5121" s="227"/>
      <c r="W5121" s="227"/>
      <c r="X5121" s="227"/>
      <c r="Y5121" s="227"/>
      <c r="Z5121" s="227"/>
      <c r="AA5121" s="227"/>
      <c r="AB5121" s="227"/>
      <c r="AC5121" s="227"/>
    </row>
    <row r="5122" spans="2:29">
      <c r="B5122" s="66" t="e">
        <f>LEFT(VLOOKUP(K5122,'TCon08 al 2019-02-26'!$A$1:$H$68,6,0),6)</f>
        <v>#N/A</v>
      </c>
      <c r="C5122" s="66" t="e">
        <f t="shared" si="345"/>
        <v>#N/A</v>
      </c>
      <c r="D5122" s="66" t="e">
        <f>VLOOKUP(K5122,'TCon08 al 2019-02-26'!$A$1:$H$68,8,0)</f>
        <v>#N/A</v>
      </c>
      <c r="E5122" s="221">
        <f t="shared" si="346"/>
        <v>1900</v>
      </c>
      <c r="F5122" s="66">
        <f t="shared" si="343"/>
        <v>0</v>
      </c>
      <c r="G5122" s="10" t="str">
        <f t="shared" si="344"/>
        <v>19000</v>
      </c>
      <c r="H5122" s="227"/>
      <c r="I5122" s="227"/>
      <c r="J5122" s="228"/>
      <c r="K5122" s="227"/>
      <c r="L5122" s="227"/>
      <c r="M5122" s="227"/>
      <c r="N5122" s="581"/>
      <c r="O5122" s="227"/>
      <c r="P5122" s="581"/>
      <c r="Q5122" s="227"/>
      <c r="R5122" s="227"/>
      <c r="S5122" s="227"/>
      <c r="T5122" s="227"/>
      <c r="U5122" s="227"/>
      <c r="V5122" s="227"/>
      <c r="W5122" s="227"/>
      <c r="X5122" s="227"/>
      <c r="Y5122" s="227"/>
      <c r="Z5122" s="227"/>
      <c r="AA5122" s="227"/>
      <c r="AB5122" s="227"/>
      <c r="AC5122" s="227"/>
    </row>
    <row r="5123" spans="2:29">
      <c r="B5123" s="66" t="e">
        <f>LEFT(VLOOKUP(K5123,'TCon08 al 2019-02-26'!$A$1:$H$68,6,0),6)</f>
        <v>#N/A</v>
      </c>
      <c r="C5123" s="66" t="e">
        <f t="shared" si="345"/>
        <v>#N/A</v>
      </c>
      <c r="D5123" s="66" t="e">
        <f>VLOOKUP(K5123,'TCon08 al 2019-02-26'!$A$1:$H$68,8,0)</f>
        <v>#N/A</v>
      </c>
      <c r="E5123" s="221">
        <f t="shared" si="346"/>
        <v>1900</v>
      </c>
      <c r="F5123" s="66">
        <f t="shared" si="343"/>
        <v>0</v>
      </c>
      <c r="G5123" s="10" t="str">
        <f t="shared" si="344"/>
        <v>19000</v>
      </c>
      <c r="H5123" s="227"/>
      <c r="I5123" s="227"/>
      <c r="J5123" s="228"/>
      <c r="K5123" s="227"/>
      <c r="L5123" s="227"/>
      <c r="M5123" s="227"/>
      <c r="N5123" s="581"/>
      <c r="O5123" s="227"/>
      <c r="P5123" s="581"/>
      <c r="Q5123" s="227"/>
      <c r="R5123" s="227"/>
      <c r="S5123" s="227"/>
      <c r="T5123" s="227"/>
      <c r="U5123" s="227"/>
      <c r="V5123" s="227"/>
      <c r="W5123" s="227"/>
      <c r="X5123" s="227"/>
      <c r="Y5123" s="227"/>
      <c r="Z5123" s="227"/>
      <c r="AA5123" s="227"/>
      <c r="AB5123" s="227"/>
      <c r="AC5123" s="227"/>
    </row>
    <row r="5124" spans="2:29">
      <c r="B5124" s="66" t="e">
        <f>LEFT(VLOOKUP(K5124,'TCon08 al 2019-02-26'!$A$1:$H$68,6,0),6)</f>
        <v>#N/A</v>
      </c>
      <c r="C5124" s="66" t="e">
        <f t="shared" si="345"/>
        <v>#N/A</v>
      </c>
      <c r="D5124" s="66" t="e">
        <f>VLOOKUP(K5124,'TCon08 al 2019-02-26'!$A$1:$H$68,8,0)</f>
        <v>#N/A</v>
      </c>
      <c r="E5124" s="221">
        <f t="shared" si="346"/>
        <v>1900</v>
      </c>
      <c r="F5124" s="66">
        <f t="shared" si="343"/>
        <v>0</v>
      </c>
      <c r="G5124" s="10" t="str">
        <f t="shared" si="344"/>
        <v>19000</v>
      </c>
      <c r="H5124" s="227"/>
      <c r="I5124" s="227"/>
      <c r="J5124" s="228"/>
      <c r="K5124" s="227"/>
      <c r="L5124" s="227"/>
      <c r="M5124" s="227"/>
      <c r="N5124" s="581"/>
      <c r="O5124" s="227"/>
      <c r="P5124" s="581"/>
      <c r="Q5124" s="227"/>
      <c r="R5124" s="227"/>
      <c r="S5124" s="227"/>
      <c r="T5124" s="227"/>
      <c r="U5124" s="227"/>
      <c r="V5124" s="227"/>
      <c r="W5124" s="227"/>
      <c r="X5124" s="227"/>
      <c r="Y5124" s="227"/>
      <c r="Z5124" s="227"/>
      <c r="AA5124" s="227"/>
      <c r="AB5124" s="227"/>
      <c r="AC5124" s="227"/>
    </row>
    <row r="5125" spans="2:29">
      <c r="B5125" s="66" t="e">
        <f>LEFT(VLOOKUP(K5125,'TCon08 al 2019-02-26'!$A$1:$H$68,6,0),6)</f>
        <v>#N/A</v>
      </c>
      <c r="C5125" s="66" t="e">
        <f t="shared" si="345"/>
        <v>#N/A</v>
      </c>
      <c r="D5125" s="66" t="e">
        <f>VLOOKUP(K5125,'TCon08 al 2019-02-26'!$A$1:$H$68,8,0)</f>
        <v>#N/A</v>
      </c>
      <c r="E5125" s="221">
        <f t="shared" si="346"/>
        <v>1900</v>
      </c>
      <c r="F5125" s="66">
        <f t="shared" ref="F5125:F5188" si="347">+IF(J5125=0,0,MONTH(J5125))</f>
        <v>0</v>
      </c>
      <c r="G5125" s="10" t="str">
        <f t="shared" si="344"/>
        <v>19000</v>
      </c>
      <c r="H5125" s="227"/>
      <c r="I5125" s="227"/>
      <c r="J5125" s="228"/>
      <c r="K5125" s="227"/>
      <c r="L5125" s="227"/>
      <c r="M5125" s="227"/>
      <c r="N5125" s="581"/>
      <c r="O5125" s="227"/>
      <c r="P5125" s="581"/>
      <c r="Q5125" s="227"/>
      <c r="R5125" s="227"/>
      <c r="S5125" s="227"/>
      <c r="T5125" s="227"/>
      <c r="U5125" s="227"/>
      <c r="V5125" s="227"/>
      <c r="W5125" s="227"/>
      <c r="X5125" s="227"/>
      <c r="Y5125" s="227"/>
      <c r="Z5125" s="227"/>
      <c r="AA5125" s="227"/>
      <c r="AB5125" s="227"/>
      <c r="AC5125" s="227"/>
    </row>
    <row r="5126" spans="2:29">
      <c r="B5126" s="66" t="e">
        <f>LEFT(VLOOKUP(K5126,'TCon08 al 2019-02-26'!$A$1:$H$68,6,0),6)</f>
        <v>#N/A</v>
      </c>
      <c r="C5126" s="66" t="e">
        <f t="shared" si="345"/>
        <v>#N/A</v>
      </c>
      <c r="D5126" s="66" t="e">
        <f>VLOOKUP(K5126,'TCon08 al 2019-02-26'!$A$1:$H$68,8,0)</f>
        <v>#N/A</v>
      </c>
      <c r="E5126" s="221">
        <f t="shared" si="346"/>
        <v>1900</v>
      </c>
      <c r="F5126" s="66">
        <f t="shared" si="347"/>
        <v>0</v>
      </c>
      <c r="G5126" s="10" t="str">
        <f t="shared" ref="G5126:G5189" si="348">+E5126&amp;F5126</f>
        <v>19000</v>
      </c>
      <c r="H5126" s="227"/>
      <c r="I5126" s="227"/>
      <c r="J5126" s="228"/>
      <c r="K5126" s="227"/>
      <c r="L5126" s="227"/>
      <c r="M5126" s="227"/>
      <c r="N5126" s="581"/>
      <c r="O5126" s="227"/>
      <c r="P5126" s="581"/>
      <c r="Q5126" s="227"/>
      <c r="R5126" s="227"/>
      <c r="S5126" s="227"/>
      <c r="T5126" s="227"/>
      <c r="U5126" s="227"/>
      <c r="V5126" s="227"/>
      <c r="W5126" s="227"/>
      <c r="X5126" s="227"/>
      <c r="Y5126" s="227"/>
      <c r="Z5126" s="227"/>
      <c r="AA5126" s="227"/>
      <c r="AB5126" s="227"/>
      <c r="AC5126" s="227"/>
    </row>
    <row r="5127" spans="2:29">
      <c r="B5127" s="66" t="e">
        <f>LEFT(VLOOKUP(K5127,'TCon08 al 2019-02-26'!$A$1:$H$68,6,0),6)</f>
        <v>#N/A</v>
      </c>
      <c r="C5127" s="66" t="e">
        <f t="shared" si="345"/>
        <v>#N/A</v>
      </c>
      <c r="D5127" s="66" t="e">
        <f>VLOOKUP(K5127,'TCon08 al 2019-02-26'!$A$1:$H$68,8,0)</f>
        <v>#N/A</v>
      </c>
      <c r="E5127" s="221">
        <f t="shared" si="346"/>
        <v>1900</v>
      </c>
      <c r="F5127" s="66">
        <f t="shared" si="347"/>
        <v>0</v>
      </c>
      <c r="G5127" s="10" t="str">
        <f t="shared" si="348"/>
        <v>19000</v>
      </c>
      <c r="H5127" s="227"/>
      <c r="I5127" s="227"/>
      <c r="J5127" s="228"/>
      <c r="K5127" s="227"/>
      <c r="L5127" s="227"/>
      <c r="M5127" s="227"/>
      <c r="N5127" s="581"/>
      <c r="O5127" s="227"/>
      <c r="P5127" s="581"/>
      <c r="Q5127" s="227"/>
      <c r="R5127" s="227"/>
      <c r="S5127" s="227"/>
      <c r="T5127" s="227"/>
      <c r="U5127" s="227"/>
      <c r="V5127" s="227"/>
      <c r="W5127" s="227"/>
      <c r="X5127" s="227"/>
      <c r="Y5127" s="227"/>
      <c r="Z5127" s="227"/>
      <c r="AA5127" s="227"/>
      <c r="AB5127" s="227"/>
      <c r="AC5127" s="227"/>
    </row>
    <row r="5128" spans="2:29">
      <c r="B5128" s="66" t="e">
        <f>LEFT(VLOOKUP(K5128,'TCon08 al 2019-02-26'!$A$1:$H$68,6,0),6)</f>
        <v>#N/A</v>
      </c>
      <c r="C5128" s="66" t="e">
        <f t="shared" si="345"/>
        <v>#N/A</v>
      </c>
      <c r="D5128" s="66" t="e">
        <f>VLOOKUP(K5128,'TCon08 al 2019-02-26'!$A$1:$H$68,8,0)</f>
        <v>#N/A</v>
      </c>
      <c r="E5128" s="221">
        <f t="shared" si="346"/>
        <v>1900</v>
      </c>
      <c r="F5128" s="66">
        <f t="shared" si="347"/>
        <v>0</v>
      </c>
      <c r="G5128" s="10" t="str">
        <f t="shared" si="348"/>
        <v>19000</v>
      </c>
      <c r="H5128" s="227"/>
      <c r="I5128" s="227"/>
      <c r="J5128" s="228"/>
      <c r="K5128" s="227"/>
      <c r="L5128" s="227"/>
      <c r="M5128" s="227"/>
      <c r="N5128" s="581"/>
      <c r="O5128" s="227"/>
      <c r="P5128" s="581"/>
      <c r="Q5128" s="227"/>
      <c r="R5128" s="227"/>
      <c r="S5128" s="227"/>
      <c r="T5128" s="227"/>
      <c r="U5128" s="227"/>
      <c r="V5128" s="227"/>
      <c r="W5128" s="227"/>
      <c r="X5128" s="227"/>
      <c r="Y5128" s="227"/>
      <c r="Z5128" s="227"/>
      <c r="AA5128" s="227"/>
      <c r="AB5128" s="227"/>
      <c r="AC5128" s="227"/>
    </row>
    <row r="5129" spans="2:29">
      <c r="B5129" s="66" t="e">
        <f>LEFT(VLOOKUP(K5129,'TCon08 al 2019-02-26'!$A$1:$H$68,6,0),6)</f>
        <v>#N/A</v>
      </c>
      <c r="C5129" s="66" t="e">
        <f t="shared" si="345"/>
        <v>#N/A</v>
      </c>
      <c r="D5129" s="66" t="e">
        <f>VLOOKUP(K5129,'TCon08 al 2019-02-26'!$A$1:$H$68,8,0)</f>
        <v>#N/A</v>
      </c>
      <c r="E5129" s="221">
        <f t="shared" si="346"/>
        <v>1900</v>
      </c>
      <c r="F5129" s="66">
        <f t="shared" si="347"/>
        <v>0</v>
      </c>
      <c r="G5129" s="10" t="str">
        <f t="shared" si="348"/>
        <v>19000</v>
      </c>
      <c r="H5129" s="227"/>
      <c r="I5129" s="227"/>
      <c r="J5129" s="228"/>
      <c r="K5129" s="227"/>
      <c r="L5129" s="227"/>
      <c r="M5129" s="227"/>
      <c r="N5129" s="581"/>
      <c r="O5129" s="227"/>
      <c r="P5129" s="581"/>
      <c r="Q5129" s="227"/>
      <c r="R5129" s="227"/>
      <c r="S5129" s="227"/>
      <c r="T5129" s="227"/>
      <c r="U5129" s="227"/>
      <c r="V5129" s="227"/>
      <c r="W5129" s="227"/>
      <c r="X5129" s="227"/>
      <c r="Y5129" s="227"/>
      <c r="Z5129" s="227"/>
      <c r="AA5129" s="227"/>
      <c r="AB5129" s="227"/>
      <c r="AC5129" s="227"/>
    </row>
    <row r="5130" spans="2:29">
      <c r="B5130" s="66" t="e">
        <f>LEFT(VLOOKUP(K5130,'TCon08 al 2019-02-26'!$A$1:$H$68,6,0),6)</f>
        <v>#N/A</v>
      </c>
      <c r="C5130" s="66" t="e">
        <f t="shared" si="345"/>
        <v>#N/A</v>
      </c>
      <c r="D5130" s="66" t="e">
        <f>VLOOKUP(K5130,'TCon08 al 2019-02-26'!$A$1:$H$68,8,0)</f>
        <v>#N/A</v>
      </c>
      <c r="E5130" s="221">
        <f t="shared" si="346"/>
        <v>1900</v>
      </c>
      <c r="F5130" s="66">
        <f t="shared" si="347"/>
        <v>0</v>
      </c>
      <c r="G5130" s="10" t="str">
        <f t="shared" si="348"/>
        <v>19000</v>
      </c>
      <c r="H5130" s="227"/>
      <c r="I5130" s="227"/>
      <c r="J5130" s="228"/>
      <c r="K5130" s="227"/>
      <c r="L5130" s="227"/>
      <c r="M5130" s="227"/>
      <c r="N5130" s="581"/>
      <c r="O5130" s="227"/>
      <c r="P5130" s="581"/>
      <c r="Q5130" s="227"/>
      <c r="R5130" s="227"/>
      <c r="S5130" s="227"/>
      <c r="T5130" s="227"/>
      <c r="U5130" s="227"/>
      <c r="V5130" s="227"/>
      <c r="W5130" s="227"/>
      <c r="X5130" s="227"/>
      <c r="Y5130" s="227"/>
      <c r="Z5130" s="227"/>
      <c r="AA5130" s="227"/>
      <c r="AB5130" s="227"/>
      <c r="AC5130" s="227"/>
    </row>
    <row r="5131" spans="2:29">
      <c r="B5131" s="66" t="e">
        <f>LEFT(VLOOKUP(K5131,'TCon08 al 2019-02-26'!$A$1:$H$68,6,0),6)</f>
        <v>#N/A</v>
      </c>
      <c r="C5131" s="66" t="e">
        <f t="shared" si="345"/>
        <v>#N/A</v>
      </c>
      <c r="D5131" s="66" t="e">
        <f>VLOOKUP(K5131,'TCon08 al 2019-02-26'!$A$1:$H$68,8,0)</f>
        <v>#N/A</v>
      </c>
      <c r="E5131" s="221">
        <f t="shared" si="346"/>
        <v>1900</v>
      </c>
      <c r="F5131" s="66">
        <f t="shared" si="347"/>
        <v>0</v>
      </c>
      <c r="G5131" s="10" t="str">
        <f t="shared" si="348"/>
        <v>19000</v>
      </c>
      <c r="H5131" s="227"/>
      <c r="I5131" s="227"/>
      <c r="J5131" s="228"/>
      <c r="K5131" s="227"/>
      <c r="L5131" s="227"/>
      <c r="M5131" s="227"/>
      <c r="N5131" s="581"/>
      <c r="O5131" s="227"/>
      <c r="P5131" s="581"/>
      <c r="Q5131" s="227"/>
      <c r="R5131" s="227"/>
      <c r="S5131" s="227"/>
      <c r="T5131" s="227"/>
      <c r="U5131" s="227"/>
      <c r="V5131" s="227"/>
      <c r="W5131" s="227"/>
      <c r="X5131" s="227"/>
      <c r="Y5131" s="227"/>
      <c r="Z5131" s="227"/>
      <c r="AA5131" s="227"/>
      <c r="AB5131" s="227"/>
      <c r="AC5131" s="227"/>
    </row>
    <row r="5132" spans="2:29">
      <c r="B5132" s="66" t="e">
        <f>LEFT(VLOOKUP(K5132,'TCon08 al 2019-02-26'!$A$1:$H$68,6,0),6)</f>
        <v>#N/A</v>
      </c>
      <c r="C5132" s="66" t="e">
        <f t="shared" si="345"/>
        <v>#N/A</v>
      </c>
      <c r="D5132" s="66" t="e">
        <f>VLOOKUP(K5132,'TCon08 al 2019-02-26'!$A$1:$H$68,8,0)</f>
        <v>#N/A</v>
      </c>
      <c r="E5132" s="221">
        <f t="shared" si="346"/>
        <v>1900</v>
      </c>
      <c r="F5132" s="66">
        <f t="shared" si="347"/>
        <v>0</v>
      </c>
      <c r="G5132" s="10" t="str">
        <f t="shared" si="348"/>
        <v>19000</v>
      </c>
      <c r="H5132" s="227"/>
      <c r="I5132" s="227"/>
      <c r="J5132" s="228"/>
      <c r="K5132" s="227"/>
      <c r="L5132" s="227"/>
      <c r="M5132" s="227"/>
      <c r="N5132" s="581"/>
      <c r="O5132" s="227"/>
      <c r="P5132" s="581"/>
      <c r="Q5132" s="227"/>
      <c r="R5132" s="227"/>
      <c r="S5132" s="227"/>
      <c r="T5132" s="227"/>
      <c r="U5132" s="227"/>
      <c r="V5132" s="227"/>
      <c r="W5132" s="227"/>
      <c r="X5132" s="227"/>
      <c r="Y5132" s="227"/>
      <c r="Z5132" s="227"/>
      <c r="AA5132" s="227"/>
      <c r="AB5132" s="227"/>
      <c r="AC5132" s="227"/>
    </row>
    <row r="5133" spans="2:29">
      <c r="B5133" s="66" t="e">
        <f>LEFT(VLOOKUP(K5133,'TCon08 al 2019-02-26'!$A$1:$H$68,6,0),6)</f>
        <v>#N/A</v>
      </c>
      <c r="C5133" s="66" t="e">
        <f t="shared" si="345"/>
        <v>#N/A</v>
      </c>
      <c r="D5133" s="66" t="e">
        <f>VLOOKUP(K5133,'TCon08 al 2019-02-26'!$A$1:$H$68,8,0)</f>
        <v>#N/A</v>
      </c>
      <c r="E5133" s="221">
        <f t="shared" si="346"/>
        <v>1900</v>
      </c>
      <c r="F5133" s="66">
        <f t="shared" si="347"/>
        <v>0</v>
      </c>
      <c r="G5133" s="10" t="str">
        <f t="shared" si="348"/>
        <v>19000</v>
      </c>
      <c r="H5133" s="227"/>
      <c r="I5133" s="227"/>
      <c r="J5133" s="228"/>
      <c r="K5133" s="227"/>
      <c r="L5133" s="227"/>
      <c r="M5133" s="227"/>
      <c r="N5133" s="581"/>
      <c r="O5133" s="227"/>
      <c r="P5133" s="581"/>
      <c r="Q5133" s="227"/>
      <c r="R5133" s="227"/>
      <c r="S5133" s="227"/>
      <c r="T5133" s="227"/>
      <c r="U5133" s="227"/>
      <c r="V5133" s="227"/>
      <c r="W5133" s="227"/>
      <c r="X5133" s="227"/>
      <c r="Y5133" s="227"/>
      <c r="Z5133" s="227"/>
      <c r="AA5133" s="227"/>
      <c r="AB5133" s="227"/>
      <c r="AC5133" s="227"/>
    </row>
    <row r="5134" spans="2:29">
      <c r="B5134" s="66" t="e">
        <f>LEFT(VLOOKUP(K5134,'TCon08 al 2019-02-26'!$A$1:$H$68,6,0),6)</f>
        <v>#N/A</v>
      </c>
      <c r="C5134" s="66" t="e">
        <f t="shared" si="345"/>
        <v>#N/A</v>
      </c>
      <c r="D5134" s="66" t="e">
        <f>VLOOKUP(K5134,'TCon08 al 2019-02-26'!$A$1:$H$68,8,0)</f>
        <v>#N/A</v>
      </c>
      <c r="E5134" s="221">
        <f t="shared" si="346"/>
        <v>1900</v>
      </c>
      <c r="F5134" s="66">
        <f t="shared" si="347"/>
        <v>0</v>
      </c>
      <c r="G5134" s="10" t="str">
        <f t="shared" si="348"/>
        <v>19000</v>
      </c>
      <c r="H5134" s="227"/>
      <c r="I5134" s="227"/>
      <c r="J5134" s="228"/>
      <c r="K5134" s="227"/>
      <c r="L5134" s="227"/>
      <c r="M5134" s="227"/>
      <c r="N5134" s="581"/>
      <c r="O5134" s="227"/>
      <c r="P5134" s="581"/>
      <c r="Q5134" s="227"/>
      <c r="R5134" s="227"/>
      <c r="S5134" s="227"/>
      <c r="T5134" s="227"/>
      <c r="U5134" s="227"/>
      <c r="V5134" s="227"/>
      <c r="W5134" s="227"/>
      <c r="X5134" s="227"/>
      <c r="Y5134" s="227"/>
      <c r="Z5134" s="227"/>
      <c r="AA5134" s="227"/>
      <c r="AB5134" s="227"/>
      <c r="AC5134" s="227"/>
    </row>
    <row r="5135" spans="2:29">
      <c r="B5135" s="66" t="e">
        <f>LEFT(VLOOKUP(K5135,'TCon08 al 2019-02-26'!$A$1:$H$68,6,0),6)</f>
        <v>#N/A</v>
      </c>
      <c r="C5135" s="66" t="e">
        <f t="shared" si="345"/>
        <v>#N/A</v>
      </c>
      <c r="D5135" s="66" t="e">
        <f>VLOOKUP(K5135,'TCon08 al 2019-02-26'!$A$1:$H$68,8,0)</f>
        <v>#N/A</v>
      </c>
      <c r="E5135" s="221">
        <f t="shared" si="346"/>
        <v>1900</v>
      </c>
      <c r="F5135" s="66">
        <f t="shared" si="347"/>
        <v>0</v>
      </c>
      <c r="G5135" s="10" t="str">
        <f t="shared" si="348"/>
        <v>19000</v>
      </c>
      <c r="H5135" s="227"/>
      <c r="I5135" s="227"/>
      <c r="J5135" s="228"/>
      <c r="K5135" s="227"/>
      <c r="L5135" s="227"/>
      <c r="M5135" s="227"/>
      <c r="N5135" s="581"/>
      <c r="O5135" s="227"/>
      <c r="P5135" s="581"/>
      <c r="Q5135" s="227"/>
      <c r="R5135" s="227"/>
      <c r="S5135" s="227"/>
      <c r="T5135" s="227"/>
      <c r="U5135" s="227"/>
      <c r="V5135" s="227"/>
      <c r="W5135" s="227"/>
      <c r="X5135" s="227"/>
      <c r="Y5135" s="227"/>
      <c r="Z5135" s="227"/>
      <c r="AA5135" s="227"/>
      <c r="AB5135" s="227"/>
      <c r="AC5135" s="227"/>
    </row>
    <row r="5136" spans="2:29">
      <c r="B5136" s="66" t="e">
        <f>LEFT(VLOOKUP(K5136,'TCon08 al 2019-02-26'!$A$1:$H$68,6,0),6)</f>
        <v>#N/A</v>
      </c>
      <c r="C5136" s="66" t="e">
        <f t="shared" si="345"/>
        <v>#N/A</v>
      </c>
      <c r="D5136" s="66" t="e">
        <f>VLOOKUP(K5136,'TCon08 al 2019-02-26'!$A$1:$H$68,8,0)</f>
        <v>#N/A</v>
      </c>
      <c r="E5136" s="221">
        <f t="shared" si="346"/>
        <v>1900</v>
      </c>
      <c r="F5136" s="66">
        <f t="shared" si="347"/>
        <v>0</v>
      </c>
      <c r="G5136" s="10" t="str">
        <f t="shared" si="348"/>
        <v>19000</v>
      </c>
      <c r="H5136" s="227"/>
      <c r="I5136" s="227"/>
      <c r="J5136" s="228"/>
      <c r="K5136" s="227"/>
      <c r="L5136" s="227"/>
      <c r="M5136" s="227"/>
      <c r="N5136" s="581"/>
      <c r="O5136" s="227"/>
      <c r="P5136" s="581"/>
      <c r="Q5136" s="227"/>
      <c r="R5136" s="227"/>
      <c r="S5136" s="227"/>
      <c r="T5136" s="227"/>
      <c r="U5136" s="227"/>
      <c r="V5136" s="227"/>
      <c r="W5136" s="227"/>
      <c r="X5136" s="227"/>
      <c r="Y5136" s="227"/>
      <c r="Z5136" s="227"/>
      <c r="AA5136" s="227"/>
      <c r="AB5136" s="227"/>
      <c r="AC5136" s="227"/>
    </row>
    <row r="5137" spans="2:29">
      <c r="B5137" s="66" t="e">
        <f>LEFT(VLOOKUP(K5137,'TCon08 al 2019-02-26'!$A$1:$H$68,6,0),6)</f>
        <v>#N/A</v>
      </c>
      <c r="C5137" s="66" t="e">
        <f t="shared" ref="C5137:C5200" si="349">CONCATENATE(MID(B5137,1,1),".",MID(B5137,2,1),".",MID(B5137,3,2),".",MID(B5137,5,2))</f>
        <v>#N/A</v>
      </c>
      <c r="D5137" s="66" t="e">
        <f>VLOOKUP(K5137,'TCon08 al 2019-02-26'!$A$1:$H$68,8,0)</f>
        <v>#N/A</v>
      </c>
      <c r="E5137" s="221">
        <f t="shared" ref="E5137:E5200" si="350">YEAR(J5137)</f>
        <v>1900</v>
      </c>
      <c r="F5137" s="66">
        <f t="shared" si="347"/>
        <v>0</v>
      </c>
      <c r="G5137" s="10" t="str">
        <f t="shared" si="348"/>
        <v>19000</v>
      </c>
      <c r="H5137" s="227"/>
      <c r="I5137" s="227"/>
      <c r="J5137" s="228"/>
      <c r="K5137" s="227"/>
      <c r="L5137" s="227"/>
      <c r="M5137" s="227"/>
      <c r="N5137" s="581"/>
      <c r="O5137" s="227"/>
      <c r="P5137" s="581"/>
      <c r="Q5137" s="227"/>
      <c r="R5137" s="227"/>
      <c r="S5137" s="227"/>
      <c r="T5137" s="227"/>
      <c r="U5137" s="227"/>
      <c r="V5137" s="227"/>
      <c r="W5137" s="227"/>
      <c r="X5137" s="227"/>
      <c r="Y5137" s="227"/>
      <c r="Z5137" s="227"/>
      <c r="AA5137" s="227"/>
      <c r="AB5137" s="227"/>
      <c r="AC5137" s="227"/>
    </row>
    <row r="5138" spans="2:29">
      <c r="B5138" s="66" t="e">
        <f>LEFT(VLOOKUP(K5138,'TCon08 al 2019-02-26'!$A$1:$H$68,6,0),6)</f>
        <v>#N/A</v>
      </c>
      <c r="C5138" s="66" t="e">
        <f t="shared" si="349"/>
        <v>#N/A</v>
      </c>
      <c r="D5138" s="66" t="e">
        <f>VLOOKUP(K5138,'TCon08 al 2019-02-26'!$A$1:$H$68,8,0)</f>
        <v>#N/A</v>
      </c>
      <c r="E5138" s="221">
        <f t="shared" si="350"/>
        <v>1900</v>
      </c>
      <c r="F5138" s="66">
        <f t="shared" si="347"/>
        <v>0</v>
      </c>
      <c r="G5138" s="10" t="str">
        <f t="shared" si="348"/>
        <v>19000</v>
      </c>
      <c r="H5138" s="227"/>
      <c r="I5138" s="227"/>
      <c r="J5138" s="228"/>
      <c r="K5138" s="227"/>
      <c r="L5138" s="227"/>
      <c r="M5138" s="227"/>
      <c r="N5138" s="581"/>
      <c r="O5138" s="227"/>
      <c r="P5138" s="581"/>
      <c r="Q5138" s="227"/>
      <c r="R5138" s="227"/>
      <c r="S5138" s="227"/>
      <c r="T5138" s="227"/>
      <c r="U5138" s="227"/>
      <c r="V5138" s="227"/>
      <c r="W5138" s="227"/>
      <c r="X5138" s="227"/>
      <c r="Y5138" s="227"/>
      <c r="Z5138" s="227"/>
      <c r="AA5138" s="227"/>
      <c r="AB5138" s="227"/>
      <c r="AC5138" s="227"/>
    </row>
    <row r="5139" spans="2:29">
      <c r="B5139" s="66" t="e">
        <f>LEFT(VLOOKUP(K5139,'TCon08 al 2019-02-26'!$A$1:$H$68,6,0),6)</f>
        <v>#N/A</v>
      </c>
      <c r="C5139" s="66" t="e">
        <f t="shared" si="349"/>
        <v>#N/A</v>
      </c>
      <c r="D5139" s="66" t="e">
        <f>VLOOKUP(K5139,'TCon08 al 2019-02-26'!$A$1:$H$68,8,0)</f>
        <v>#N/A</v>
      </c>
      <c r="E5139" s="221">
        <f t="shared" si="350"/>
        <v>1900</v>
      </c>
      <c r="F5139" s="66">
        <f t="shared" si="347"/>
        <v>0</v>
      </c>
      <c r="G5139" s="10" t="str">
        <f t="shared" si="348"/>
        <v>19000</v>
      </c>
      <c r="H5139" s="227"/>
      <c r="I5139" s="227"/>
      <c r="J5139" s="228"/>
      <c r="K5139" s="227"/>
      <c r="L5139" s="227"/>
      <c r="M5139" s="227"/>
      <c r="N5139" s="581"/>
      <c r="O5139" s="227"/>
      <c r="P5139" s="581"/>
      <c r="Q5139" s="227"/>
      <c r="R5139" s="227"/>
      <c r="S5139" s="227"/>
      <c r="T5139" s="227"/>
      <c r="U5139" s="227"/>
      <c r="V5139" s="227"/>
      <c r="W5139" s="227"/>
      <c r="X5139" s="227"/>
      <c r="Y5139" s="227"/>
      <c r="Z5139" s="227"/>
      <c r="AA5139" s="227"/>
      <c r="AB5139" s="227"/>
      <c r="AC5139" s="227"/>
    </row>
    <row r="5140" spans="2:29">
      <c r="B5140" s="66" t="e">
        <f>LEFT(VLOOKUP(K5140,'TCon08 al 2019-02-26'!$A$1:$H$68,6,0),6)</f>
        <v>#N/A</v>
      </c>
      <c r="C5140" s="66" t="e">
        <f t="shared" si="349"/>
        <v>#N/A</v>
      </c>
      <c r="D5140" s="66" t="e">
        <f>VLOOKUP(K5140,'TCon08 al 2019-02-26'!$A$1:$H$68,8,0)</f>
        <v>#N/A</v>
      </c>
      <c r="E5140" s="221">
        <f t="shared" si="350"/>
        <v>1900</v>
      </c>
      <c r="F5140" s="66">
        <f t="shared" si="347"/>
        <v>0</v>
      </c>
      <c r="G5140" s="10" t="str">
        <f t="shared" si="348"/>
        <v>19000</v>
      </c>
      <c r="H5140" s="227"/>
      <c r="I5140" s="227"/>
      <c r="J5140" s="228"/>
      <c r="K5140" s="227"/>
      <c r="L5140" s="227"/>
      <c r="M5140" s="227"/>
      <c r="N5140" s="581"/>
      <c r="O5140" s="227"/>
      <c r="P5140" s="581"/>
      <c r="Q5140" s="227"/>
      <c r="R5140" s="227"/>
      <c r="S5140" s="227"/>
      <c r="T5140" s="227"/>
      <c r="U5140" s="227"/>
      <c r="V5140" s="227"/>
      <c r="W5140" s="227"/>
      <c r="X5140" s="227"/>
      <c r="Y5140" s="227"/>
      <c r="Z5140" s="227"/>
      <c r="AA5140" s="227"/>
      <c r="AB5140" s="227"/>
      <c r="AC5140" s="227"/>
    </row>
    <row r="5141" spans="2:29">
      <c r="B5141" s="66" t="e">
        <f>LEFT(VLOOKUP(K5141,'TCon08 al 2019-02-26'!$A$1:$H$68,6,0),6)</f>
        <v>#N/A</v>
      </c>
      <c r="C5141" s="66" t="e">
        <f t="shared" si="349"/>
        <v>#N/A</v>
      </c>
      <c r="D5141" s="66" t="e">
        <f>VLOOKUP(K5141,'TCon08 al 2019-02-26'!$A$1:$H$68,8,0)</f>
        <v>#N/A</v>
      </c>
      <c r="E5141" s="221">
        <f t="shared" si="350"/>
        <v>1900</v>
      </c>
      <c r="F5141" s="66">
        <f t="shared" si="347"/>
        <v>0</v>
      </c>
      <c r="G5141" s="10" t="str">
        <f t="shared" si="348"/>
        <v>19000</v>
      </c>
      <c r="H5141" s="227"/>
      <c r="I5141" s="227"/>
      <c r="J5141" s="228"/>
      <c r="K5141" s="227"/>
      <c r="L5141" s="227"/>
      <c r="M5141" s="227"/>
      <c r="N5141" s="581"/>
      <c r="O5141" s="227"/>
      <c r="P5141" s="581"/>
      <c r="Q5141" s="227"/>
      <c r="R5141" s="227"/>
      <c r="S5141" s="227"/>
      <c r="T5141" s="227"/>
      <c r="U5141" s="227"/>
      <c r="V5141" s="227"/>
      <c r="W5141" s="227"/>
      <c r="X5141" s="227"/>
      <c r="Y5141" s="227"/>
      <c r="Z5141" s="227"/>
      <c r="AA5141" s="227"/>
      <c r="AB5141" s="227"/>
      <c r="AC5141" s="227"/>
    </row>
    <row r="5142" spans="2:29">
      <c r="B5142" s="66" t="e">
        <f>LEFT(VLOOKUP(K5142,'TCon08 al 2019-02-26'!$A$1:$H$68,6,0),6)</f>
        <v>#N/A</v>
      </c>
      <c r="C5142" s="66" t="e">
        <f t="shared" si="349"/>
        <v>#N/A</v>
      </c>
      <c r="D5142" s="66" t="e">
        <f>VLOOKUP(K5142,'TCon08 al 2019-02-26'!$A$1:$H$68,8,0)</f>
        <v>#N/A</v>
      </c>
      <c r="E5142" s="221">
        <f t="shared" si="350"/>
        <v>1900</v>
      </c>
      <c r="F5142" s="66">
        <f t="shared" si="347"/>
        <v>0</v>
      </c>
      <c r="G5142" s="10" t="str">
        <f t="shared" si="348"/>
        <v>19000</v>
      </c>
      <c r="H5142" s="227"/>
      <c r="I5142" s="227"/>
      <c r="J5142" s="228"/>
      <c r="K5142" s="227"/>
      <c r="L5142" s="227"/>
      <c r="M5142" s="227"/>
      <c r="N5142" s="581"/>
      <c r="O5142" s="227"/>
      <c r="P5142" s="581"/>
      <c r="Q5142" s="227"/>
      <c r="R5142" s="227"/>
      <c r="S5142" s="227"/>
      <c r="T5142" s="227"/>
      <c r="U5142" s="227"/>
      <c r="V5142" s="227"/>
      <c r="W5142" s="227"/>
      <c r="X5142" s="227"/>
      <c r="Y5142" s="227"/>
      <c r="Z5142" s="227"/>
      <c r="AA5142" s="227"/>
      <c r="AB5142" s="227"/>
      <c r="AC5142" s="227"/>
    </row>
    <row r="5143" spans="2:29">
      <c r="B5143" s="66" t="e">
        <f>LEFT(VLOOKUP(K5143,'TCon08 al 2019-02-26'!$A$1:$H$68,6,0),6)</f>
        <v>#N/A</v>
      </c>
      <c r="C5143" s="66" t="e">
        <f t="shared" si="349"/>
        <v>#N/A</v>
      </c>
      <c r="D5143" s="66" t="e">
        <f>VLOOKUP(K5143,'TCon08 al 2019-02-26'!$A$1:$H$68,8,0)</f>
        <v>#N/A</v>
      </c>
      <c r="E5143" s="221">
        <f t="shared" si="350"/>
        <v>1900</v>
      </c>
      <c r="F5143" s="66">
        <f t="shared" si="347"/>
        <v>0</v>
      </c>
      <c r="G5143" s="10" t="str">
        <f t="shared" si="348"/>
        <v>19000</v>
      </c>
      <c r="H5143" s="227"/>
      <c r="I5143" s="227"/>
      <c r="J5143" s="228"/>
      <c r="K5143" s="227"/>
      <c r="L5143" s="227"/>
      <c r="M5143" s="227"/>
      <c r="N5143" s="581"/>
      <c r="O5143" s="227"/>
      <c r="P5143" s="581"/>
      <c r="Q5143" s="227"/>
      <c r="R5143" s="227"/>
      <c r="S5143" s="227"/>
      <c r="T5143" s="227"/>
      <c r="U5143" s="227"/>
      <c r="V5143" s="227"/>
      <c r="W5143" s="227"/>
      <c r="X5143" s="227"/>
      <c r="Y5143" s="227"/>
      <c r="Z5143" s="227"/>
      <c r="AA5143" s="227"/>
      <c r="AB5143" s="227"/>
      <c r="AC5143" s="227"/>
    </row>
    <row r="5144" spans="2:29">
      <c r="B5144" s="66" t="e">
        <f>LEFT(VLOOKUP(K5144,'TCon08 al 2019-02-26'!$A$1:$H$68,6,0),6)</f>
        <v>#N/A</v>
      </c>
      <c r="C5144" s="66" t="e">
        <f t="shared" si="349"/>
        <v>#N/A</v>
      </c>
      <c r="D5144" s="66" t="e">
        <f>VLOOKUP(K5144,'TCon08 al 2019-02-26'!$A$1:$H$68,8,0)</f>
        <v>#N/A</v>
      </c>
      <c r="E5144" s="221">
        <f t="shared" si="350"/>
        <v>1900</v>
      </c>
      <c r="F5144" s="66">
        <f t="shared" si="347"/>
        <v>0</v>
      </c>
      <c r="G5144" s="10" t="str">
        <f t="shared" si="348"/>
        <v>19000</v>
      </c>
      <c r="H5144" s="227"/>
      <c r="I5144" s="227"/>
      <c r="J5144" s="228"/>
      <c r="K5144" s="227"/>
      <c r="L5144" s="227"/>
      <c r="M5144" s="227"/>
      <c r="N5144" s="581"/>
      <c r="O5144" s="227"/>
      <c r="P5144" s="581"/>
      <c r="Q5144" s="227"/>
      <c r="R5144" s="227"/>
      <c r="S5144" s="227"/>
      <c r="T5144" s="227"/>
      <c r="U5144" s="227"/>
      <c r="V5144" s="227"/>
      <c r="W5144" s="227"/>
      <c r="X5144" s="227"/>
      <c r="Y5144" s="227"/>
      <c r="Z5144" s="227"/>
      <c r="AA5144" s="227"/>
      <c r="AB5144" s="227"/>
      <c r="AC5144" s="227"/>
    </row>
    <row r="5145" spans="2:29">
      <c r="B5145" s="66" t="e">
        <f>LEFT(VLOOKUP(K5145,'TCon08 al 2019-02-26'!$A$1:$H$68,6,0),6)</f>
        <v>#N/A</v>
      </c>
      <c r="C5145" s="66" t="e">
        <f t="shared" si="349"/>
        <v>#N/A</v>
      </c>
      <c r="D5145" s="66" t="e">
        <f>VLOOKUP(K5145,'TCon08 al 2019-02-26'!$A$1:$H$68,8,0)</f>
        <v>#N/A</v>
      </c>
      <c r="E5145" s="221">
        <f t="shared" si="350"/>
        <v>1900</v>
      </c>
      <c r="F5145" s="66">
        <f t="shared" si="347"/>
        <v>0</v>
      </c>
      <c r="G5145" s="10" t="str">
        <f t="shared" si="348"/>
        <v>19000</v>
      </c>
      <c r="H5145" s="227"/>
      <c r="I5145" s="227"/>
      <c r="J5145" s="228"/>
      <c r="K5145" s="227"/>
      <c r="L5145" s="227"/>
      <c r="M5145" s="227"/>
      <c r="N5145" s="581"/>
      <c r="O5145" s="227"/>
      <c r="P5145" s="581"/>
      <c r="Q5145" s="227"/>
      <c r="R5145" s="227"/>
      <c r="S5145" s="227"/>
      <c r="T5145" s="227"/>
      <c r="U5145" s="227"/>
      <c r="V5145" s="227"/>
      <c r="W5145" s="227"/>
      <c r="X5145" s="227"/>
      <c r="Y5145" s="227"/>
      <c r="Z5145" s="227"/>
      <c r="AA5145" s="227"/>
      <c r="AB5145" s="227"/>
      <c r="AC5145" s="227"/>
    </row>
    <row r="5146" spans="2:29">
      <c r="B5146" s="66" t="e">
        <f>LEFT(VLOOKUP(K5146,'TCon08 al 2019-02-26'!$A$1:$H$68,6,0),6)</f>
        <v>#N/A</v>
      </c>
      <c r="C5146" s="66" t="e">
        <f t="shared" si="349"/>
        <v>#N/A</v>
      </c>
      <c r="D5146" s="66" t="e">
        <f>VLOOKUP(K5146,'TCon08 al 2019-02-26'!$A$1:$H$68,8,0)</f>
        <v>#N/A</v>
      </c>
      <c r="E5146" s="221">
        <f t="shared" si="350"/>
        <v>1900</v>
      </c>
      <c r="F5146" s="66">
        <f t="shared" si="347"/>
        <v>0</v>
      </c>
      <c r="G5146" s="10" t="str">
        <f t="shared" si="348"/>
        <v>19000</v>
      </c>
      <c r="H5146" s="227"/>
      <c r="I5146" s="227"/>
      <c r="J5146" s="228"/>
      <c r="K5146" s="227"/>
      <c r="L5146" s="227"/>
      <c r="M5146" s="227"/>
      <c r="N5146" s="581"/>
      <c r="O5146" s="227"/>
      <c r="P5146" s="581"/>
      <c r="Q5146" s="227"/>
      <c r="R5146" s="227"/>
      <c r="S5146" s="227"/>
      <c r="T5146" s="227"/>
      <c r="U5146" s="227"/>
      <c r="V5146" s="227"/>
      <c r="W5146" s="227"/>
      <c r="X5146" s="227"/>
      <c r="Y5146" s="227"/>
      <c r="Z5146" s="227"/>
      <c r="AA5146" s="227"/>
      <c r="AB5146" s="227"/>
      <c r="AC5146" s="227"/>
    </row>
    <row r="5147" spans="2:29">
      <c r="B5147" s="66" t="e">
        <f>LEFT(VLOOKUP(K5147,'TCon08 al 2019-02-26'!$A$1:$H$68,6,0),6)</f>
        <v>#N/A</v>
      </c>
      <c r="C5147" s="66" t="e">
        <f t="shared" si="349"/>
        <v>#N/A</v>
      </c>
      <c r="D5147" s="66" t="e">
        <f>VLOOKUP(K5147,'TCon08 al 2019-02-26'!$A$1:$H$68,8,0)</f>
        <v>#N/A</v>
      </c>
      <c r="E5147" s="221">
        <f t="shared" si="350"/>
        <v>1900</v>
      </c>
      <c r="F5147" s="66">
        <f t="shared" si="347"/>
        <v>0</v>
      </c>
      <c r="G5147" s="10" t="str">
        <f t="shared" si="348"/>
        <v>19000</v>
      </c>
      <c r="H5147" s="227"/>
      <c r="I5147" s="227"/>
      <c r="J5147" s="228"/>
      <c r="K5147" s="227"/>
      <c r="L5147" s="227"/>
      <c r="M5147" s="227"/>
      <c r="N5147" s="581"/>
      <c r="O5147" s="227"/>
      <c r="P5147" s="581"/>
      <c r="Q5147" s="227"/>
      <c r="R5147" s="227"/>
      <c r="S5147" s="227"/>
      <c r="T5147" s="227"/>
      <c r="U5147" s="227"/>
      <c r="V5147" s="227"/>
      <c r="W5147" s="227"/>
      <c r="X5147" s="227"/>
      <c r="Y5147" s="227"/>
      <c r="Z5147" s="227"/>
      <c r="AA5147" s="227"/>
      <c r="AB5147" s="227"/>
      <c r="AC5147" s="227"/>
    </row>
    <row r="5148" spans="2:29">
      <c r="B5148" s="66" t="e">
        <f>LEFT(VLOOKUP(K5148,'TCon08 al 2019-02-26'!$A$1:$H$68,6,0),6)</f>
        <v>#N/A</v>
      </c>
      <c r="C5148" s="66" t="e">
        <f t="shared" si="349"/>
        <v>#N/A</v>
      </c>
      <c r="D5148" s="66" t="e">
        <f>VLOOKUP(K5148,'TCon08 al 2019-02-26'!$A$1:$H$68,8,0)</f>
        <v>#N/A</v>
      </c>
      <c r="E5148" s="221">
        <f t="shared" si="350"/>
        <v>1900</v>
      </c>
      <c r="F5148" s="66">
        <f t="shared" si="347"/>
        <v>0</v>
      </c>
      <c r="G5148" s="10" t="str">
        <f t="shared" si="348"/>
        <v>19000</v>
      </c>
      <c r="H5148" s="227"/>
      <c r="I5148" s="227"/>
      <c r="J5148" s="228"/>
      <c r="K5148" s="227"/>
      <c r="L5148" s="227"/>
      <c r="M5148" s="227"/>
      <c r="N5148" s="581"/>
      <c r="O5148" s="227"/>
      <c r="P5148" s="581"/>
      <c r="Q5148" s="227"/>
      <c r="R5148" s="227"/>
      <c r="S5148" s="227"/>
      <c r="T5148" s="227"/>
      <c r="U5148" s="227"/>
      <c r="V5148" s="227"/>
      <c r="W5148" s="227"/>
      <c r="X5148" s="227"/>
      <c r="Y5148" s="227"/>
      <c r="Z5148" s="227"/>
      <c r="AA5148" s="227"/>
      <c r="AB5148" s="227"/>
      <c r="AC5148" s="227"/>
    </row>
    <row r="5149" spans="2:29">
      <c r="B5149" s="66" t="e">
        <f>LEFT(VLOOKUP(K5149,'TCon08 al 2019-02-26'!$A$1:$H$68,6,0),6)</f>
        <v>#N/A</v>
      </c>
      <c r="C5149" s="66" t="e">
        <f t="shared" si="349"/>
        <v>#N/A</v>
      </c>
      <c r="D5149" s="66" t="e">
        <f>VLOOKUP(K5149,'TCon08 al 2019-02-26'!$A$1:$H$68,8,0)</f>
        <v>#N/A</v>
      </c>
      <c r="E5149" s="221">
        <f t="shared" si="350"/>
        <v>1900</v>
      </c>
      <c r="F5149" s="66">
        <f t="shared" si="347"/>
        <v>0</v>
      </c>
      <c r="G5149" s="10" t="str">
        <f t="shared" si="348"/>
        <v>19000</v>
      </c>
      <c r="H5149" s="227"/>
      <c r="I5149" s="227"/>
      <c r="J5149" s="228"/>
      <c r="K5149" s="227"/>
      <c r="L5149" s="227"/>
      <c r="M5149" s="227"/>
      <c r="N5149" s="581"/>
      <c r="O5149" s="227"/>
      <c r="P5149" s="581"/>
      <c r="Q5149" s="227"/>
      <c r="R5149" s="227"/>
      <c r="S5149" s="227"/>
      <c r="T5149" s="227"/>
      <c r="U5149" s="227"/>
      <c r="V5149" s="227"/>
      <c r="W5149" s="227"/>
      <c r="X5149" s="227"/>
      <c r="Y5149" s="227"/>
      <c r="Z5149" s="227"/>
      <c r="AA5149" s="227"/>
      <c r="AB5149" s="227"/>
      <c r="AC5149" s="227"/>
    </row>
    <row r="5150" spans="2:29">
      <c r="B5150" s="66" t="e">
        <f>LEFT(VLOOKUP(K5150,'TCon08 al 2019-02-26'!$A$1:$H$68,6,0),6)</f>
        <v>#N/A</v>
      </c>
      <c r="C5150" s="66" t="e">
        <f t="shared" si="349"/>
        <v>#N/A</v>
      </c>
      <c r="D5150" s="66" t="e">
        <f>VLOOKUP(K5150,'TCon08 al 2019-02-26'!$A$1:$H$68,8,0)</f>
        <v>#N/A</v>
      </c>
      <c r="E5150" s="221">
        <f t="shared" si="350"/>
        <v>1900</v>
      </c>
      <c r="F5150" s="66">
        <f t="shared" si="347"/>
        <v>0</v>
      </c>
      <c r="G5150" s="10" t="str">
        <f t="shared" si="348"/>
        <v>19000</v>
      </c>
      <c r="H5150" s="227"/>
      <c r="I5150" s="227"/>
      <c r="J5150" s="228"/>
      <c r="K5150" s="227"/>
      <c r="L5150" s="227"/>
      <c r="M5150" s="227"/>
      <c r="N5150" s="581"/>
      <c r="O5150" s="227"/>
      <c r="P5150" s="581"/>
      <c r="Q5150" s="227"/>
      <c r="R5150" s="227"/>
      <c r="S5150" s="227"/>
      <c r="T5150" s="227"/>
      <c r="U5150" s="227"/>
      <c r="V5150" s="227"/>
      <c r="W5150" s="227"/>
      <c r="X5150" s="227"/>
      <c r="Y5150" s="227"/>
      <c r="Z5150" s="227"/>
      <c r="AA5150" s="227"/>
      <c r="AB5150" s="227"/>
      <c r="AC5150" s="227"/>
    </row>
    <row r="5151" spans="2:29">
      <c r="B5151" s="66" t="e">
        <f>LEFT(VLOOKUP(K5151,'TCon08 al 2019-02-26'!$A$1:$H$68,6,0),6)</f>
        <v>#N/A</v>
      </c>
      <c r="C5151" s="66" t="e">
        <f t="shared" si="349"/>
        <v>#N/A</v>
      </c>
      <c r="D5151" s="66" t="e">
        <f>VLOOKUP(K5151,'TCon08 al 2019-02-26'!$A$1:$H$68,8,0)</f>
        <v>#N/A</v>
      </c>
      <c r="E5151" s="221">
        <f t="shared" si="350"/>
        <v>1900</v>
      </c>
      <c r="F5151" s="66">
        <f t="shared" si="347"/>
        <v>0</v>
      </c>
      <c r="G5151" s="10" t="str">
        <f t="shared" si="348"/>
        <v>19000</v>
      </c>
      <c r="H5151" s="227"/>
      <c r="I5151" s="227"/>
      <c r="J5151" s="228"/>
      <c r="K5151" s="227"/>
      <c r="L5151" s="227"/>
      <c r="M5151" s="227"/>
      <c r="N5151" s="581"/>
      <c r="O5151" s="227"/>
      <c r="P5151" s="581"/>
      <c r="Q5151" s="227"/>
      <c r="R5151" s="227"/>
      <c r="S5151" s="227"/>
      <c r="T5151" s="227"/>
      <c r="U5151" s="227"/>
      <c r="V5151" s="227"/>
      <c r="W5151" s="227"/>
      <c r="X5151" s="227"/>
      <c r="Y5151" s="227"/>
      <c r="Z5151" s="227"/>
      <c r="AA5151" s="227"/>
      <c r="AB5151" s="227"/>
      <c r="AC5151" s="227"/>
    </row>
    <row r="5152" spans="2:29">
      <c r="B5152" s="66" t="e">
        <f>LEFT(VLOOKUP(K5152,'TCon08 al 2019-02-26'!$A$1:$H$68,6,0),6)</f>
        <v>#N/A</v>
      </c>
      <c r="C5152" s="66" t="e">
        <f t="shared" si="349"/>
        <v>#N/A</v>
      </c>
      <c r="D5152" s="66" t="e">
        <f>VLOOKUP(K5152,'TCon08 al 2019-02-26'!$A$1:$H$68,8,0)</f>
        <v>#N/A</v>
      </c>
      <c r="E5152" s="221">
        <f t="shared" si="350"/>
        <v>1900</v>
      </c>
      <c r="F5152" s="66">
        <f t="shared" si="347"/>
        <v>0</v>
      </c>
      <c r="G5152" s="10" t="str">
        <f t="shared" si="348"/>
        <v>19000</v>
      </c>
      <c r="H5152" s="227"/>
      <c r="I5152" s="227"/>
      <c r="J5152" s="228"/>
      <c r="K5152" s="227"/>
      <c r="L5152" s="227"/>
      <c r="M5152" s="227"/>
      <c r="N5152" s="581"/>
      <c r="O5152" s="227"/>
      <c r="P5152" s="581"/>
      <c r="Q5152" s="227"/>
      <c r="R5152" s="227"/>
      <c r="S5152" s="227"/>
      <c r="T5152" s="227"/>
      <c r="U5152" s="227"/>
      <c r="V5152" s="227"/>
      <c r="W5152" s="227"/>
      <c r="X5152" s="227"/>
      <c r="Y5152" s="227"/>
      <c r="Z5152" s="227"/>
      <c r="AA5152" s="227"/>
      <c r="AB5152" s="227"/>
      <c r="AC5152" s="227"/>
    </row>
    <row r="5153" spans="2:29">
      <c r="B5153" s="66" t="e">
        <f>LEFT(VLOOKUP(K5153,'TCon08 al 2019-02-26'!$A$1:$H$68,6,0),6)</f>
        <v>#N/A</v>
      </c>
      <c r="C5153" s="66" t="e">
        <f t="shared" si="349"/>
        <v>#N/A</v>
      </c>
      <c r="D5153" s="66" t="e">
        <f>VLOOKUP(K5153,'TCon08 al 2019-02-26'!$A$1:$H$68,8,0)</f>
        <v>#N/A</v>
      </c>
      <c r="E5153" s="221">
        <f t="shared" si="350"/>
        <v>1900</v>
      </c>
      <c r="F5153" s="66">
        <f t="shared" si="347"/>
        <v>0</v>
      </c>
      <c r="G5153" s="10" t="str">
        <f t="shared" si="348"/>
        <v>19000</v>
      </c>
      <c r="H5153" s="227"/>
      <c r="I5153" s="227"/>
      <c r="J5153" s="228"/>
      <c r="K5153" s="227"/>
      <c r="L5153" s="227"/>
      <c r="M5153" s="227"/>
      <c r="N5153" s="581"/>
      <c r="O5153" s="227"/>
      <c r="P5153" s="581"/>
      <c r="Q5153" s="227"/>
      <c r="R5153" s="227"/>
      <c r="S5153" s="227"/>
      <c r="T5153" s="227"/>
      <c r="U5153" s="227"/>
      <c r="V5153" s="227"/>
      <c r="W5153" s="227"/>
      <c r="X5153" s="227"/>
      <c r="Y5153" s="227"/>
      <c r="Z5153" s="227"/>
      <c r="AA5153" s="227"/>
      <c r="AB5153" s="227"/>
      <c r="AC5153" s="227"/>
    </row>
    <row r="5154" spans="2:29">
      <c r="B5154" s="66" t="e">
        <f>LEFT(VLOOKUP(K5154,'TCon08 al 2019-02-26'!$A$1:$H$68,6,0),6)</f>
        <v>#N/A</v>
      </c>
      <c r="C5154" s="66" t="e">
        <f t="shared" si="349"/>
        <v>#N/A</v>
      </c>
      <c r="D5154" s="66" t="e">
        <f>VLOOKUP(K5154,'TCon08 al 2019-02-26'!$A$1:$H$68,8,0)</f>
        <v>#N/A</v>
      </c>
      <c r="E5154" s="221">
        <f t="shared" si="350"/>
        <v>1900</v>
      </c>
      <c r="F5154" s="66">
        <f t="shared" si="347"/>
        <v>0</v>
      </c>
      <c r="G5154" s="10" t="str">
        <f t="shared" si="348"/>
        <v>19000</v>
      </c>
      <c r="H5154" s="227"/>
      <c r="I5154" s="227"/>
      <c r="J5154" s="228"/>
      <c r="K5154" s="227"/>
      <c r="L5154" s="227"/>
      <c r="M5154" s="227"/>
      <c r="N5154" s="581"/>
      <c r="O5154" s="227"/>
      <c r="P5154" s="581"/>
      <c r="Q5154" s="227"/>
      <c r="R5154" s="227"/>
      <c r="S5154" s="227"/>
      <c r="T5154" s="227"/>
      <c r="U5154" s="227"/>
      <c r="V5154" s="227"/>
      <c r="W5154" s="227"/>
      <c r="X5154" s="227"/>
      <c r="Y5154" s="227"/>
      <c r="Z5154" s="227"/>
      <c r="AA5154" s="227"/>
      <c r="AB5154" s="227"/>
      <c r="AC5154" s="227"/>
    </row>
    <row r="5155" spans="2:29">
      <c r="B5155" s="66" t="e">
        <f>LEFT(VLOOKUP(K5155,'TCon08 al 2019-02-26'!$A$1:$H$68,6,0),6)</f>
        <v>#N/A</v>
      </c>
      <c r="C5155" s="66" t="e">
        <f t="shared" si="349"/>
        <v>#N/A</v>
      </c>
      <c r="D5155" s="66" t="e">
        <f>VLOOKUP(K5155,'TCon08 al 2019-02-26'!$A$1:$H$68,8,0)</f>
        <v>#N/A</v>
      </c>
      <c r="E5155" s="221">
        <f t="shared" si="350"/>
        <v>1900</v>
      </c>
      <c r="F5155" s="66">
        <f t="shared" si="347"/>
        <v>0</v>
      </c>
      <c r="G5155" s="10" t="str">
        <f t="shared" si="348"/>
        <v>19000</v>
      </c>
      <c r="H5155" s="227"/>
      <c r="I5155" s="227"/>
      <c r="J5155" s="228"/>
      <c r="K5155" s="227"/>
      <c r="L5155" s="227"/>
      <c r="M5155" s="227"/>
      <c r="N5155" s="581"/>
      <c r="O5155" s="227"/>
      <c r="P5155" s="581"/>
      <c r="Q5155" s="227"/>
      <c r="R5155" s="227"/>
      <c r="S5155" s="227"/>
      <c r="T5155" s="227"/>
      <c r="U5155" s="227"/>
      <c r="V5155" s="227"/>
      <c r="W5155" s="227"/>
      <c r="X5155" s="227"/>
      <c r="Y5155" s="227"/>
      <c r="Z5155" s="227"/>
      <c r="AA5155" s="227"/>
      <c r="AB5155" s="227"/>
      <c r="AC5155" s="227"/>
    </row>
    <row r="5156" spans="2:29">
      <c r="B5156" s="66" t="e">
        <f>LEFT(VLOOKUP(K5156,'TCon08 al 2019-02-26'!$A$1:$H$68,6,0),6)</f>
        <v>#N/A</v>
      </c>
      <c r="C5156" s="66" t="e">
        <f t="shared" si="349"/>
        <v>#N/A</v>
      </c>
      <c r="D5156" s="66" t="e">
        <f>VLOOKUP(K5156,'TCon08 al 2019-02-26'!$A$1:$H$68,8,0)</f>
        <v>#N/A</v>
      </c>
      <c r="E5156" s="221">
        <f t="shared" si="350"/>
        <v>1900</v>
      </c>
      <c r="F5156" s="66">
        <f t="shared" si="347"/>
        <v>0</v>
      </c>
      <c r="G5156" s="10" t="str">
        <f t="shared" si="348"/>
        <v>19000</v>
      </c>
      <c r="H5156" s="227"/>
      <c r="I5156" s="227"/>
      <c r="J5156" s="228"/>
      <c r="K5156" s="227"/>
      <c r="L5156" s="227"/>
      <c r="M5156" s="227"/>
      <c r="N5156" s="581"/>
      <c r="O5156" s="227"/>
      <c r="P5156" s="581"/>
      <c r="Q5156" s="227"/>
      <c r="R5156" s="227"/>
      <c r="S5156" s="227"/>
      <c r="T5156" s="227"/>
      <c r="U5156" s="227"/>
      <c r="V5156" s="227"/>
      <c r="W5156" s="227"/>
      <c r="X5156" s="227"/>
      <c r="Y5156" s="227"/>
      <c r="Z5156" s="227"/>
      <c r="AA5156" s="227"/>
      <c r="AB5156" s="227"/>
      <c r="AC5156" s="227"/>
    </row>
    <row r="5157" spans="2:29">
      <c r="B5157" s="66" t="e">
        <f>LEFT(VLOOKUP(K5157,'TCon08 al 2019-02-26'!$A$1:$H$68,6,0),6)</f>
        <v>#N/A</v>
      </c>
      <c r="C5157" s="66" t="e">
        <f t="shared" si="349"/>
        <v>#N/A</v>
      </c>
      <c r="D5157" s="66" t="e">
        <f>VLOOKUP(K5157,'TCon08 al 2019-02-26'!$A$1:$H$68,8,0)</f>
        <v>#N/A</v>
      </c>
      <c r="E5157" s="221">
        <f t="shared" si="350"/>
        <v>1900</v>
      </c>
      <c r="F5157" s="66">
        <f t="shared" si="347"/>
        <v>0</v>
      </c>
      <c r="G5157" s="10" t="str">
        <f t="shared" si="348"/>
        <v>19000</v>
      </c>
      <c r="H5157" s="227"/>
      <c r="I5157" s="227"/>
      <c r="J5157" s="228"/>
      <c r="K5157" s="227"/>
      <c r="L5157" s="227"/>
      <c r="M5157" s="227"/>
      <c r="N5157" s="581"/>
      <c r="O5157" s="227"/>
      <c r="P5157" s="581"/>
      <c r="Q5157" s="227"/>
      <c r="R5157" s="227"/>
      <c r="S5157" s="227"/>
      <c r="T5157" s="227"/>
      <c r="U5157" s="227"/>
      <c r="V5157" s="227"/>
      <c r="W5157" s="227"/>
      <c r="X5157" s="227"/>
      <c r="Y5157" s="227"/>
      <c r="Z5157" s="227"/>
      <c r="AA5157" s="227"/>
      <c r="AB5157" s="227"/>
      <c r="AC5157" s="227"/>
    </row>
    <row r="5158" spans="2:29">
      <c r="B5158" s="66" t="e">
        <f>LEFT(VLOOKUP(K5158,'TCon08 al 2019-02-26'!$A$1:$H$68,6,0),6)</f>
        <v>#N/A</v>
      </c>
      <c r="C5158" s="66" t="e">
        <f t="shared" si="349"/>
        <v>#N/A</v>
      </c>
      <c r="D5158" s="66" t="e">
        <f>VLOOKUP(K5158,'TCon08 al 2019-02-26'!$A$1:$H$68,8,0)</f>
        <v>#N/A</v>
      </c>
      <c r="E5158" s="221">
        <f t="shared" si="350"/>
        <v>1900</v>
      </c>
      <c r="F5158" s="66">
        <f t="shared" si="347"/>
        <v>0</v>
      </c>
      <c r="G5158" s="10" t="str">
        <f t="shared" si="348"/>
        <v>19000</v>
      </c>
      <c r="H5158" s="227"/>
      <c r="I5158" s="227"/>
      <c r="J5158" s="228"/>
      <c r="K5158" s="227"/>
      <c r="L5158" s="227"/>
      <c r="M5158" s="227"/>
      <c r="N5158" s="581"/>
      <c r="O5158" s="227"/>
      <c r="P5158" s="581"/>
      <c r="Q5158" s="227"/>
      <c r="R5158" s="227"/>
      <c r="S5158" s="227"/>
      <c r="T5158" s="227"/>
      <c r="U5158" s="227"/>
      <c r="V5158" s="227"/>
      <c r="W5158" s="227"/>
      <c r="X5158" s="227"/>
      <c r="Y5158" s="227"/>
      <c r="Z5158" s="227"/>
      <c r="AA5158" s="227"/>
      <c r="AB5158" s="227"/>
      <c r="AC5158" s="227"/>
    </row>
    <row r="5159" spans="2:29">
      <c r="B5159" s="66" t="e">
        <f>LEFT(VLOOKUP(K5159,'TCon08 al 2019-02-26'!$A$1:$H$68,6,0),6)</f>
        <v>#N/A</v>
      </c>
      <c r="C5159" s="66" t="e">
        <f t="shared" si="349"/>
        <v>#N/A</v>
      </c>
      <c r="D5159" s="66" t="e">
        <f>VLOOKUP(K5159,'TCon08 al 2019-02-26'!$A$1:$H$68,8,0)</f>
        <v>#N/A</v>
      </c>
      <c r="E5159" s="221">
        <f t="shared" si="350"/>
        <v>1900</v>
      </c>
      <c r="F5159" s="66">
        <f t="shared" si="347"/>
        <v>0</v>
      </c>
      <c r="G5159" s="10" t="str">
        <f t="shared" si="348"/>
        <v>19000</v>
      </c>
      <c r="H5159" s="227"/>
      <c r="I5159" s="227"/>
      <c r="J5159" s="228"/>
      <c r="K5159" s="227"/>
      <c r="L5159" s="227"/>
      <c r="M5159" s="227"/>
      <c r="N5159" s="581"/>
      <c r="O5159" s="227"/>
      <c r="P5159" s="581"/>
      <c r="Q5159" s="227"/>
      <c r="R5159" s="227"/>
      <c r="S5159" s="227"/>
      <c r="T5159" s="227"/>
      <c r="U5159" s="227"/>
      <c r="V5159" s="227"/>
      <c r="W5159" s="227"/>
      <c r="X5159" s="227"/>
      <c r="Y5159" s="227"/>
      <c r="Z5159" s="227"/>
      <c r="AA5159" s="227"/>
      <c r="AB5159" s="227"/>
      <c r="AC5159" s="227"/>
    </row>
    <row r="5160" spans="2:29">
      <c r="B5160" s="66" t="e">
        <f>LEFT(VLOOKUP(K5160,'TCon08 al 2019-02-26'!$A$1:$H$68,6,0),6)</f>
        <v>#N/A</v>
      </c>
      <c r="C5160" s="66" t="e">
        <f t="shared" si="349"/>
        <v>#N/A</v>
      </c>
      <c r="D5160" s="66" t="e">
        <f>VLOOKUP(K5160,'TCon08 al 2019-02-26'!$A$1:$H$68,8,0)</f>
        <v>#N/A</v>
      </c>
      <c r="E5160" s="221">
        <f t="shared" si="350"/>
        <v>1900</v>
      </c>
      <c r="F5160" s="66">
        <f t="shared" si="347"/>
        <v>0</v>
      </c>
      <c r="G5160" s="10" t="str">
        <f t="shared" si="348"/>
        <v>19000</v>
      </c>
      <c r="H5160" s="227"/>
      <c r="I5160" s="227"/>
      <c r="J5160" s="228"/>
      <c r="K5160" s="227"/>
      <c r="L5160" s="227"/>
      <c r="M5160" s="227"/>
      <c r="N5160" s="581"/>
      <c r="O5160" s="227"/>
      <c r="P5160" s="581"/>
      <c r="Q5160" s="227"/>
      <c r="R5160" s="227"/>
      <c r="S5160" s="227"/>
      <c r="T5160" s="227"/>
      <c r="U5160" s="227"/>
      <c r="V5160" s="227"/>
      <c r="W5160" s="227"/>
      <c r="X5160" s="227"/>
      <c r="Y5160" s="227"/>
      <c r="Z5160" s="227"/>
      <c r="AA5160" s="227"/>
      <c r="AB5160" s="227"/>
      <c r="AC5160" s="227"/>
    </row>
    <row r="5161" spans="2:29">
      <c r="B5161" s="66" t="e">
        <f>LEFT(VLOOKUP(K5161,'TCon08 al 2019-02-26'!$A$1:$H$68,6,0),6)</f>
        <v>#N/A</v>
      </c>
      <c r="C5161" s="66" t="e">
        <f t="shared" si="349"/>
        <v>#N/A</v>
      </c>
      <c r="D5161" s="66" t="e">
        <f>VLOOKUP(K5161,'TCon08 al 2019-02-26'!$A$1:$H$68,8,0)</f>
        <v>#N/A</v>
      </c>
      <c r="E5161" s="221">
        <f t="shared" si="350"/>
        <v>1900</v>
      </c>
      <c r="F5161" s="66">
        <f t="shared" si="347"/>
        <v>0</v>
      </c>
      <c r="G5161" s="10" t="str">
        <f t="shared" si="348"/>
        <v>19000</v>
      </c>
      <c r="H5161" s="227"/>
      <c r="I5161" s="227"/>
      <c r="J5161" s="228"/>
      <c r="K5161" s="227"/>
      <c r="L5161" s="227"/>
      <c r="M5161" s="227"/>
      <c r="N5161" s="581"/>
      <c r="O5161" s="227"/>
      <c r="P5161" s="581"/>
      <c r="Q5161" s="227"/>
      <c r="R5161" s="227"/>
      <c r="S5161" s="227"/>
      <c r="T5161" s="227"/>
      <c r="U5161" s="227"/>
      <c r="V5161" s="227"/>
      <c r="W5161" s="227"/>
      <c r="X5161" s="227"/>
      <c r="Y5161" s="227"/>
      <c r="Z5161" s="227"/>
      <c r="AA5161" s="227"/>
      <c r="AB5161" s="227"/>
      <c r="AC5161" s="227"/>
    </row>
    <row r="5162" spans="2:29">
      <c r="B5162" s="66" t="e">
        <f>LEFT(VLOOKUP(K5162,'TCon08 al 2019-02-26'!$A$1:$H$68,6,0),6)</f>
        <v>#N/A</v>
      </c>
      <c r="C5162" s="66" t="e">
        <f t="shared" si="349"/>
        <v>#N/A</v>
      </c>
      <c r="D5162" s="66" t="e">
        <f>VLOOKUP(K5162,'TCon08 al 2019-02-26'!$A$1:$H$68,8,0)</f>
        <v>#N/A</v>
      </c>
      <c r="E5162" s="221">
        <f t="shared" si="350"/>
        <v>1900</v>
      </c>
      <c r="F5162" s="66">
        <f t="shared" si="347"/>
        <v>0</v>
      </c>
      <c r="G5162" s="10" t="str">
        <f t="shared" si="348"/>
        <v>19000</v>
      </c>
      <c r="H5162" s="227"/>
      <c r="I5162" s="227"/>
      <c r="J5162" s="228"/>
      <c r="K5162" s="227"/>
      <c r="L5162" s="227"/>
      <c r="M5162" s="227"/>
      <c r="N5162" s="581"/>
      <c r="O5162" s="227"/>
      <c r="P5162" s="581"/>
      <c r="Q5162" s="227"/>
      <c r="R5162" s="227"/>
      <c r="S5162" s="227"/>
      <c r="T5162" s="227"/>
      <c r="U5162" s="227"/>
      <c r="V5162" s="227"/>
      <c r="W5162" s="227"/>
      <c r="X5162" s="227"/>
      <c r="Y5162" s="227"/>
      <c r="Z5162" s="227"/>
      <c r="AA5162" s="227"/>
      <c r="AB5162" s="227"/>
      <c r="AC5162" s="227"/>
    </row>
    <row r="5163" spans="2:29">
      <c r="B5163" s="66" t="e">
        <f>LEFT(VLOOKUP(K5163,'TCon08 al 2019-02-26'!$A$1:$H$68,6,0),6)</f>
        <v>#N/A</v>
      </c>
      <c r="C5163" s="66" t="e">
        <f t="shared" si="349"/>
        <v>#N/A</v>
      </c>
      <c r="D5163" s="66" t="e">
        <f>VLOOKUP(K5163,'TCon08 al 2019-02-26'!$A$1:$H$68,8,0)</f>
        <v>#N/A</v>
      </c>
      <c r="E5163" s="221">
        <f t="shared" si="350"/>
        <v>1900</v>
      </c>
      <c r="F5163" s="66">
        <f t="shared" si="347"/>
        <v>0</v>
      </c>
      <c r="G5163" s="10" t="str">
        <f t="shared" si="348"/>
        <v>19000</v>
      </c>
      <c r="H5163" s="227"/>
      <c r="I5163" s="227"/>
      <c r="J5163" s="228"/>
      <c r="K5163" s="227"/>
      <c r="L5163" s="227"/>
      <c r="M5163" s="227"/>
      <c r="N5163" s="581"/>
      <c r="O5163" s="227"/>
      <c r="P5163" s="581"/>
      <c r="Q5163" s="227"/>
      <c r="R5163" s="227"/>
      <c r="S5163" s="227"/>
      <c r="T5163" s="227"/>
      <c r="U5163" s="227"/>
      <c r="V5163" s="227"/>
      <c r="W5163" s="227"/>
      <c r="X5163" s="227"/>
      <c r="Y5163" s="227"/>
      <c r="Z5163" s="227"/>
      <c r="AA5163" s="227"/>
      <c r="AB5163" s="227"/>
      <c r="AC5163" s="227"/>
    </row>
    <row r="5164" spans="2:29">
      <c r="B5164" s="66" t="e">
        <f>LEFT(VLOOKUP(K5164,'TCon08 al 2019-02-26'!$A$1:$H$68,6,0),6)</f>
        <v>#N/A</v>
      </c>
      <c r="C5164" s="66" t="e">
        <f t="shared" si="349"/>
        <v>#N/A</v>
      </c>
      <c r="D5164" s="66" t="e">
        <f>VLOOKUP(K5164,'TCon08 al 2019-02-26'!$A$1:$H$68,8,0)</f>
        <v>#N/A</v>
      </c>
      <c r="E5164" s="221">
        <f t="shared" si="350"/>
        <v>1900</v>
      </c>
      <c r="F5164" s="66">
        <f t="shared" si="347"/>
        <v>0</v>
      </c>
      <c r="G5164" s="10" t="str">
        <f t="shared" si="348"/>
        <v>19000</v>
      </c>
      <c r="H5164" s="227"/>
      <c r="I5164" s="227"/>
      <c r="J5164" s="228"/>
      <c r="K5164" s="227"/>
      <c r="L5164" s="227"/>
      <c r="M5164" s="227"/>
      <c r="N5164" s="581"/>
      <c r="O5164" s="227"/>
      <c r="P5164" s="581"/>
      <c r="Q5164" s="227"/>
      <c r="R5164" s="227"/>
      <c r="S5164" s="227"/>
      <c r="T5164" s="227"/>
      <c r="U5164" s="227"/>
      <c r="V5164" s="227"/>
      <c r="W5164" s="227"/>
      <c r="X5164" s="227"/>
      <c r="Y5164" s="227"/>
      <c r="Z5164" s="227"/>
      <c r="AA5164" s="227"/>
      <c r="AB5164" s="227"/>
      <c r="AC5164" s="227"/>
    </row>
    <row r="5165" spans="2:29">
      <c r="B5165" s="66" t="e">
        <f>LEFT(VLOOKUP(K5165,'TCon08 al 2019-02-26'!$A$1:$H$68,6,0),6)</f>
        <v>#N/A</v>
      </c>
      <c r="C5165" s="66" t="e">
        <f t="shared" si="349"/>
        <v>#N/A</v>
      </c>
      <c r="D5165" s="66" t="e">
        <f>VLOOKUP(K5165,'TCon08 al 2019-02-26'!$A$1:$H$68,8,0)</f>
        <v>#N/A</v>
      </c>
      <c r="E5165" s="221">
        <f t="shared" si="350"/>
        <v>1900</v>
      </c>
      <c r="F5165" s="66">
        <f t="shared" si="347"/>
        <v>0</v>
      </c>
      <c r="G5165" s="10" t="str">
        <f t="shared" si="348"/>
        <v>19000</v>
      </c>
      <c r="H5165" s="227"/>
      <c r="I5165" s="227"/>
      <c r="J5165" s="228"/>
      <c r="K5165" s="227"/>
      <c r="L5165" s="227"/>
      <c r="M5165" s="227"/>
      <c r="N5165" s="581"/>
      <c r="O5165" s="227"/>
      <c r="P5165" s="581"/>
      <c r="Q5165" s="227"/>
      <c r="R5165" s="227"/>
      <c r="S5165" s="227"/>
      <c r="T5165" s="227"/>
      <c r="U5165" s="227"/>
      <c r="V5165" s="227"/>
      <c r="W5165" s="227"/>
      <c r="X5165" s="227"/>
      <c r="Y5165" s="227"/>
      <c r="Z5165" s="227"/>
      <c r="AA5165" s="227"/>
      <c r="AB5165" s="227"/>
      <c r="AC5165" s="227"/>
    </row>
    <row r="5166" spans="2:29">
      <c r="B5166" s="66" t="e">
        <f>LEFT(VLOOKUP(K5166,'TCon08 al 2019-02-26'!$A$1:$H$68,6,0),6)</f>
        <v>#N/A</v>
      </c>
      <c r="C5166" s="66" t="e">
        <f t="shared" si="349"/>
        <v>#N/A</v>
      </c>
      <c r="D5166" s="66" t="e">
        <f>VLOOKUP(K5166,'TCon08 al 2019-02-26'!$A$1:$H$68,8,0)</f>
        <v>#N/A</v>
      </c>
      <c r="E5166" s="221">
        <f t="shared" si="350"/>
        <v>1900</v>
      </c>
      <c r="F5166" s="66">
        <f t="shared" si="347"/>
        <v>0</v>
      </c>
      <c r="G5166" s="10" t="str">
        <f t="shared" si="348"/>
        <v>19000</v>
      </c>
      <c r="H5166" s="227"/>
      <c r="I5166" s="227"/>
      <c r="J5166" s="228"/>
      <c r="K5166" s="227"/>
      <c r="L5166" s="227"/>
      <c r="M5166" s="227"/>
      <c r="N5166" s="581"/>
      <c r="O5166" s="227"/>
      <c r="P5166" s="581"/>
      <c r="Q5166" s="227"/>
      <c r="R5166" s="227"/>
      <c r="S5166" s="227"/>
      <c r="T5166" s="227"/>
      <c r="U5166" s="227"/>
      <c r="V5166" s="227"/>
      <c r="W5166" s="227"/>
      <c r="X5166" s="227"/>
      <c r="Y5166" s="227"/>
      <c r="Z5166" s="227"/>
      <c r="AA5166" s="227"/>
      <c r="AB5166" s="227"/>
      <c r="AC5166" s="227"/>
    </row>
    <row r="5167" spans="2:29">
      <c r="B5167" s="66" t="e">
        <f>LEFT(VLOOKUP(K5167,'TCon08 al 2019-02-26'!$A$1:$H$68,6,0),6)</f>
        <v>#N/A</v>
      </c>
      <c r="C5167" s="66" t="e">
        <f t="shared" si="349"/>
        <v>#N/A</v>
      </c>
      <c r="D5167" s="66" t="e">
        <f>VLOOKUP(K5167,'TCon08 al 2019-02-26'!$A$1:$H$68,8,0)</f>
        <v>#N/A</v>
      </c>
      <c r="E5167" s="221">
        <f t="shared" si="350"/>
        <v>1900</v>
      </c>
      <c r="F5167" s="66">
        <f t="shared" si="347"/>
        <v>0</v>
      </c>
      <c r="G5167" s="10" t="str">
        <f t="shared" si="348"/>
        <v>19000</v>
      </c>
      <c r="H5167" s="227"/>
      <c r="I5167" s="227"/>
      <c r="J5167" s="228"/>
      <c r="K5167" s="227"/>
      <c r="L5167" s="227"/>
      <c r="M5167" s="227"/>
      <c r="N5167" s="581"/>
      <c r="O5167" s="227"/>
      <c r="P5167" s="581"/>
      <c r="Q5167" s="227"/>
      <c r="R5167" s="227"/>
      <c r="S5167" s="227"/>
      <c r="T5167" s="227"/>
      <c r="U5167" s="227"/>
      <c r="V5167" s="227"/>
      <c r="W5167" s="227"/>
      <c r="X5167" s="227"/>
      <c r="Y5167" s="227"/>
      <c r="Z5167" s="227"/>
      <c r="AA5167" s="227"/>
      <c r="AB5167" s="227"/>
      <c r="AC5167" s="227"/>
    </row>
    <row r="5168" spans="2:29">
      <c r="B5168" s="66" t="e">
        <f>LEFT(VLOOKUP(K5168,'TCon08 al 2019-02-26'!$A$1:$H$68,6,0),6)</f>
        <v>#N/A</v>
      </c>
      <c r="C5168" s="66" t="e">
        <f t="shared" si="349"/>
        <v>#N/A</v>
      </c>
      <c r="D5168" s="66" t="e">
        <f>VLOOKUP(K5168,'TCon08 al 2019-02-26'!$A$1:$H$68,8,0)</f>
        <v>#N/A</v>
      </c>
      <c r="E5168" s="221">
        <f t="shared" si="350"/>
        <v>1900</v>
      </c>
      <c r="F5168" s="66">
        <f t="shared" si="347"/>
        <v>0</v>
      </c>
      <c r="G5168" s="10" t="str">
        <f t="shared" si="348"/>
        <v>19000</v>
      </c>
      <c r="H5168" s="227"/>
      <c r="I5168" s="227"/>
      <c r="J5168" s="228"/>
      <c r="K5168" s="227"/>
      <c r="L5168" s="227"/>
      <c r="M5168" s="227"/>
      <c r="N5168" s="581"/>
      <c r="O5168" s="227"/>
      <c r="P5168" s="581"/>
      <c r="Q5168" s="227"/>
      <c r="R5168" s="227"/>
      <c r="S5168" s="227"/>
      <c r="T5168" s="227"/>
      <c r="U5168" s="227"/>
      <c r="V5168" s="227"/>
      <c r="W5168" s="227"/>
      <c r="X5168" s="227"/>
      <c r="Y5168" s="227"/>
      <c r="Z5168" s="227"/>
      <c r="AA5168" s="227"/>
      <c r="AB5168" s="227"/>
      <c r="AC5168" s="227"/>
    </row>
    <row r="5169" spans="2:29">
      <c r="B5169" s="66" t="e">
        <f>LEFT(VLOOKUP(K5169,'TCon08 al 2019-02-26'!$A$1:$H$68,6,0),6)</f>
        <v>#N/A</v>
      </c>
      <c r="C5169" s="66" t="e">
        <f t="shared" si="349"/>
        <v>#N/A</v>
      </c>
      <c r="D5169" s="66" t="e">
        <f>VLOOKUP(K5169,'TCon08 al 2019-02-26'!$A$1:$H$68,8,0)</f>
        <v>#N/A</v>
      </c>
      <c r="E5169" s="221">
        <f t="shared" si="350"/>
        <v>1900</v>
      </c>
      <c r="F5169" s="66">
        <f t="shared" si="347"/>
        <v>0</v>
      </c>
      <c r="G5169" s="10" t="str">
        <f t="shared" si="348"/>
        <v>19000</v>
      </c>
      <c r="H5169" s="227"/>
      <c r="I5169" s="227"/>
      <c r="J5169" s="228"/>
      <c r="K5169" s="227"/>
      <c r="L5169" s="227"/>
      <c r="M5169" s="227"/>
      <c r="N5169" s="581"/>
      <c r="O5169" s="227"/>
      <c r="P5169" s="581"/>
      <c r="Q5169" s="227"/>
      <c r="R5169" s="227"/>
      <c r="S5169" s="227"/>
      <c r="T5169" s="227"/>
      <c r="U5169" s="227"/>
      <c r="V5169" s="227"/>
      <c r="W5169" s="227"/>
      <c r="X5169" s="227"/>
      <c r="Y5169" s="227"/>
      <c r="Z5169" s="227"/>
      <c r="AA5169" s="227"/>
      <c r="AB5169" s="227"/>
      <c r="AC5169" s="227"/>
    </row>
    <row r="5170" spans="2:29">
      <c r="B5170" s="66" t="e">
        <f>LEFT(VLOOKUP(K5170,'TCon08 al 2019-02-26'!$A$1:$H$68,6,0),6)</f>
        <v>#N/A</v>
      </c>
      <c r="C5170" s="66" t="e">
        <f t="shared" si="349"/>
        <v>#N/A</v>
      </c>
      <c r="D5170" s="66" t="e">
        <f>VLOOKUP(K5170,'TCon08 al 2019-02-26'!$A$1:$H$68,8,0)</f>
        <v>#N/A</v>
      </c>
      <c r="E5170" s="221">
        <f t="shared" si="350"/>
        <v>1900</v>
      </c>
      <c r="F5170" s="66">
        <f t="shared" si="347"/>
        <v>0</v>
      </c>
      <c r="G5170" s="10" t="str">
        <f t="shared" si="348"/>
        <v>19000</v>
      </c>
      <c r="H5170" s="227"/>
      <c r="I5170" s="227"/>
      <c r="J5170" s="228"/>
      <c r="K5170" s="227"/>
      <c r="L5170" s="227"/>
      <c r="M5170" s="227"/>
      <c r="N5170" s="581"/>
      <c r="O5170" s="227"/>
      <c r="P5170" s="581"/>
      <c r="Q5170" s="227"/>
      <c r="R5170" s="227"/>
      <c r="S5170" s="227"/>
      <c r="T5170" s="227"/>
      <c r="U5170" s="227"/>
      <c r="V5170" s="227"/>
      <c r="W5170" s="227"/>
      <c r="X5170" s="227"/>
      <c r="Y5170" s="227"/>
      <c r="Z5170" s="227"/>
      <c r="AA5170" s="227"/>
      <c r="AB5170" s="227"/>
      <c r="AC5170" s="227"/>
    </row>
    <row r="5171" spans="2:29">
      <c r="B5171" s="66" t="e">
        <f>LEFT(VLOOKUP(K5171,'TCon08 al 2019-02-26'!$A$1:$H$68,6,0),6)</f>
        <v>#N/A</v>
      </c>
      <c r="C5171" s="66" t="e">
        <f t="shared" si="349"/>
        <v>#N/A</v>
      </c>
      <c r="D5171" s="66" t="e">
        <f>VLOOKUP(K5171,'TCon08 al 2019-02-26'!$A$1:$H$68,8,0)</f>
        <v>#N/A</v>
      </c>
      <c r="E5171" s="221">
        <f t="shared" si="350"/>
        <v>1900</v>
      </c>
      <c r="F5171" s="66">
        <f t="shared" si="347"/>
        <v>0</v>
      </c>
      <c r="G5171" s="10" t="str">
        <f t="shared" si="348"/>
        <v>19000</v>
      </c>
      <c r="H5171" s="227"/>
      <c r="I5171" s="227"/>
      <c r="J5171" s="228"/>
      <c r="K5171" s="227"/>
      <c r="L5171" s="227"/>
      <c r="M5171" s="227"/>
      <c r="N5171" s="581"/>
      <c r="O5171" s="227"/>
      <c r="P5171" s="581"/>
      <c r="Q5171" s="227"/>
      <c r="R5171" s="227"/>
      <c r="S5171" s="227"/>
      <c r="T5171" s="227"/>
      <c r="U5171" s="227"/>
      <c r="V5171" s="227"/>
      <c r="W5171" s="227"/>
      <c r="X5171" s="227"/>
      <c r="Y5171" s="227"/>
      <c r="Z5171" s="227"/>
      <c r="AA5171" s="227"/>
      <c r="AB5171" s="227"/>
      <c r="AC5171" s="227"/>
    </row>
    <row r="5172" spans="2:29">
      <c r="B5172" s="66" t="e">
        <f>LEFT(VLOOKUP(K5172,'TCon08 al 2019-02-26'!$A$1:$H$68,6,0),6)</f>
        <v>#N/A</v>
      </c>
      <c r="C5172" s="66" t="e">
        <f t="shared" si="349"/>
        <v>#N/A</v>
      </c>
      <c r="D5172" s="66" t="e">
        <f>VLOOKUP(K5172,'TCon08 al 2019-02-26'!$A$1:$H$68,8,0)</f>
        <v>#N/A</v>
      </c>
      <c r="E5172" s="221">
        <f t="shared" si="350"/>
        <v>1900</v>
      </c>
      <c r="F5172" s="66">
        <f t="shared" si="347"/>
        <v>0</v>
      </c>
      <c r="G5172" s="10" t="str">
        <f t="shared" si="348"/>
        <v>19000</v>
      </c>
      <c r="H5172" s="227"/>
      <c r="I5172" s="227"/>
      <c r="J5172" s="228"/>
      <c r="K5172" s="227"/>
      <c r="L5172" s="227"/>
      <c r="M5172" s="227"/>
      <c r="N5172" s="581"/>
      <c r="O5172" s="227"/>
      <c r="P5172" s="581"/>
      <c r="Q5172" s="227"/>
      <c r="R5172" s="227"/>
      <c r="S5172" s="227"/>
      <c r="T5172" s="227"/>
      <c r="U5172" s="227"/>
      <c r="V5172" s="227"/>
      <c r="W5172" s="227"/>
      <c r="X5172" s="227"/>
      <c r="Y5172" s="227"/>
      <c r="Z5172" s="227"/>
      <c r="AA5172" s="227"/>
      <c r="AB5172" s="227"/>
      <c r="AC5172" s="227"/>
    </row>
    <row r="5173" spans="2:29">
      <c r="B5173" s="66" t="e">
        <f>LEFT(VLOOKUP(K5173,'TCon08 al 2019-02-26'!$A$1:$H$68,6,0),6)</f>
        <v>#N/A</v>
      </c>
      <c r="C5173" s="66" t="e">
        <f t="shared" si="349"/>
        <v>#N/A</v>
      </c>
      <c r="D5173" s="66" t="e">
        <f>VLOOKUP(K5173,'TCon08 al 2019-02-26'!$A$1:$H$68,8,0)</f>
        <v>#N/A</v>
      </c>
      <c r="E5173" s="221">
        <f t="shared" si="350"/>
        <v>1900</v>
      </c>
      <c r="F5173" s="66">
        <f t="shared" si="347"/>
        <v>0</v>
      </c>
      <c r="G5173" s="10" t="str">
        <f t="shared" si="348"/>
        <v>19000</v>
      </c>
      <c r="H5173" s="227"/>
      <c r="I5173" s="227"/>
      <c r="J5173" s="228"/>
      <c r="K5173" s="227"/>
      <c r="L5173" s="227"/>
      <c r="M5173" s="227"/>
      <c r="N5173" s="581"/>
      <c r="O5173" s="227"/>
      <c r="P5173" s="581"/>
      <c r="Q5173" s="227"/>
      <c r="R5173" s="227"/>
      <c r="S5173" s="227"/>
      <c r="T5173" s="227"/>
      <c r="U5173" s="227"/>
      <c r="V5173" s="227"/>
      <c r="W5173" s="227"/>
      <c r="X5173" s="227"/>
      <c r="Y5173" s="227"/>
      <c r="Z5173" s="227"/>
      <c r="AA5173" s="227"/>
      <c r="AB5173" s="227"/>
      <c r="AC5173" s="227"/>
    </row>
    <row r="5174" spans="2:29">
      <c r="B5174" s="66" t="e">
        <f>LEFT(VLOOKUP(K5174,'TCon08 al 2019-02-26'!$A$1:$H$68,6,0),6)</f>
        <v>#N/A</v>
      </c>
      <c r="C5174" s="66" t="e">
        <f t="shared" si="349"/>
        <v>#N/A</v>
      </c>
      <c r="D5174" s="66" t="e">
        <f>VLOOKUP(K5174,'TCon08 al 2019-02-26'!$A$1:$H$68,8,0)</f>
        <v>#N/A</v>
      </c>
      <c r="E5174" s="221">
        <f t="shared" si="350"/>
        <v>1900</v>
      </c>
      <c r="F5174" s="66">
        <f t="shared" si="347"/>
        <v>0</v>
      </c>
      <c r="G5174" s="10" t="str">
        <f t="shared" si="348"/>
        <v>19000</v>
      </c>
      <c r="H5174" s="227"/>
      <c r="I5174" s="227"/>
      <c r="J5174" s="228"/>
      <c r="K5174" s="227"/>
      <c r="L5174" s="227"/>
      <c r="M5174" s="227"/>
      <c r="N5174" s="581"/>
      <c r="O5174" s="227"/>
      <c r="P5174" s="581"/>
      <c r="Q5174" s="227"/>
      <c r="R5174" s="227"/>
      <c r="S5174" s="227"/>
      <c r="T5174" s="227"/>
      <c r="U5174" s="227"/>
      <c r="V5174" s="227"/>
      <c r="W5174" s="227"/>
      <c r="X5174" s="227"/>
      <c r="Y5174" s="227"/>
      <c r="Z5174" s="227"/>
      <c r="AA5174" s="227"/>
      <c r="AB5174" s="227"/>
      <c r="AC5174" s="227"/>
    </row>
    <row r="5175" spans="2:29">
      <c r="B5175" s="66" t="e">
        <f>LEFT(VLOOKUP(K5175,'TCon08 al 2019-02-26'!$A$1:$H$68,6,0),6)</f>
        <v>#N/A</v>
      </c>
      <c r="C5175" s="66" t="e">
        <f t="shared" si="349"/>
        <v>#N/A</v>
      </c>
      <c r="D5175" s="66" t="e">
        <f>VLOOKUP(K5175,'TCon08 al 2019-02-26'!$A$1:$H$68,8,0)</f>
        <v>#N/A</v>
      </c>
      <c r="E5175" s="221">
        <f t="shared" si="350"/>
        <v>1900</v>
      </c>
      <c r="F5175" s="66">
        <f t="shared" si="347"/>
        <v>0</v>
      </c>
      <c r="G5175" s="10" t="str">
        <f t="shared" si="348"/>
        <v>19000</v>
      </c>
      <c r="H5175" s="227"/>
      <c r="I5175" s="227"/>
      <c r="J5175" s="228"/>
      <c r="K5175" s="227"/>
      <c r="L5175" s="227"/>
      <c r="M5175" s="227"/>
      <c r="N5175" s="581"/>
      <c r="O5175" s="227"/>
      <c r="P5175" s="581"/>
      <c r="Q5175" s="227"/>
      <c r="R5175" s="227"/>
      <c r="S5175" s="227"/>
      <c r="T5175" s="227"/>
      <c r="U5175" s="227"/>
      <c r="V5175" s="227"/>
      <c r="W5175" s="227"/>
      <c r="X5175" s="227"/>
      <c r="Y5175" s="227"/>
      <c r="Z5175" s="227"/>
      <c r="AA5175" s="227"/>
      <c r="AB5175" s="227"/>
      <c r="AC5175" s="227"/>
    </row>
    <row r="5176" spans="2:29">
      <c r="B5176" s="66" t="e">
        <f>LEFT(VLOOKUP(K5176,'TCon08 al 2019-02-26'!$A$1:$H$68,6,0),6)</f>
        <v>#N/A</v>
      </c>
      <c r="C5176" s="66" t="e">
        <f t="shared" si="349"/>
        <v>#N/A</v>
      </c>
      <c r="D5176" s="66" t="e">
        <f>VLOOKUP(K5176,'TCon08 al 2019-02-26'!$A$1:$H$68,8,0)</f>
        <v>#N/A</v>
      </c>
      <c r="E5176" s="221">
        <f t="shared" si="350"/>
        <v>1900</v>
      </c>
      <c r="F5176" s="66">
        <f t="shared" si="347"/>
        <v>0</v>
      </c>
      <c r="G5176" s="10" t="str">
        <f t="shared" si="348"/>
        <v>19000</v>
      </c>
      <c r="H5176" s="227"/>
      <c r="I5176" s="227"/>
      <c r="J5176" s="228"/>
      <c r="K5176" s="227"/>
      <c r="L5176" s="227"/>
      <c r="M5176" s="227"/>
      <c r="N5176" s="581"/>
      <c r="O5176" s="227"/>
      <c r="P5176" s="581"/>
      <c r="Q5176" s="227"/>
      <c r="R5176" s="227"/>
      <c r="S5176" s="227"/>
      <c r="T5176" s="227"/>
      <c r="U5176" s="227"/>
      <c r="V5176" s="227"/>
      <c r="W5176" s="227"/>
      <c r="X5176" s="227"/>
      <c r="Y5176" s="227"/>
      <c r="Z5176" s="227"/>
      <c r="AA5176" s="227"/>
      <c r="AB5176" s="227"/>
      <c r="AC5176" s="227"/>
    </row>
    <row r="5177" spans="2:29">
      <c r="B5177" s="66" t="e">
        <f>LEFT(VLOOKUP(K5177,'TCon08 al 2019-02-26'!$A$1:$H$68,6,0),6)</f>
        <v>#N/A</v>
      </c>
      <c r="C5177" s="66" t="e">
        <f t="shared" si="349"/>
        <v>#N/A</v>
      </c>
      <c r="D5177" s="66" t="e">
        <f>VLOOKUP(K5177,'TCon08 al 2019-02-26'!$A$1:$H$68,8,0)</f>
        <v>#N/A</v>
      </c>
      <c r="E5177" s="221">
        <f t="shared" si="350"/>
        <v>1900</v>
      </c>
      <c r="F5177" s="66">
        <f t="shared" si="347"/>
        <v>0</v>
      </c>
      <c r="G5177" s="10" t="str">
        <f t="shared" si="348"/>
        <v>19000</v>
      </c>
      <c r="H5177" s="227"/>
      <c r="I5177" s="227"/>
      <c r="J5177" s="228"/>
      <c r="K5177" s="227"/>
      <c r="L5177" s="227"/>
      <c r="M5177" s="227"/>
      <c r="N5177" s="581"/>
      <c r="O5177" s="227"/>
      <c r="P5177" s="581"/>
      <c r="Q5177" s="227"/>
      <c r="R5177" s="227"/>
      <c r="S5177" s="227"/>
      <c r="T5177" s="227"/>
      <c r="U5177" s="227"/>
      <c r="V5177" s="227"/>
      <c r="W5177" s="227"/>
      <c r="X5177" s="227"/>
      <c r="Y5177" s="227"/>
      <c r="Z5177" s="227"/>
      <c r="AA5177" s="227"/>
      <c r="AB5177" s="227"/>
      <c r="AC5177" s="227"/>
    </row>
    <row r="5178" spans="2:29">
      <c r="B5178" s="66" t="e">
        <f>LEFT(VLOOKUP(K5178,'TCon08 al 2019-02-26'!$A$1:$H$68,6,0),6)</f>
        <v>#N/A</v>
      </c>
      <c r="C5178" s="66" t="e">
        <f t="shared" si="349"/>
        <v>#N/A</v>
      </c>
      <c r="D5178" s="66" t="e">
        <f>VLOOKUP(K5178,'TCon08 al 2019-02-26'!$A$1:$H$68,8,0)</f>
        <v>#N/A</v>
      </c>
      <c r="E5178" s="221">
        <f t="shared" si="350"/>
        <v>1900</v>
      </c>
      <c r="F5178" s="66">
        <f t="shared" si="347"/>
        <v>0</v>
      </c>
      <c r="G5178" s="10" t="str">
        <f t="shared" si="348"/>
        <v>19000</v>
      </c>
      <c r="H5178" s="227"/>
      <c r="I5178" s="227"/>
      <c r="J5178" s="228"/>
      <c r="K5178" s="227"/>
      <c r="L5178" s="227"/>
      <c r="M5178" s="227"/>
      <c r="N5178" s="581"/>
      <c r="O5178" s="227"/>
      <c r="P5178" s="581"/>
      <c r="Q5178" s="227"/>
      <c r="R5178" s="227"/>
      <c r="S5178" s="227"/>
      <c r="T5178" s="227"/>
      <c r="U5178" s="227"/>
      <c r="V5178" s="227"/>
      <c r="W5178" s="227"/>
      <c r="X5178" s="227"/>
      <c r="Y5178" s="227"/>
      <c r="Z5178" s="227"/>
      <c r="AA5178" s="227"/>
      <c r="AB5178" s="227"/>
      <c r="AC5178" s="227"/>
    </row>
    <row r="5179" spans="2:29">
      <c r="B5179" s="66" t="e">
        <f>LEFT(VLOOKUP(K5179,'TCon08 al 2019-02-26'!$A$1:$H$68,6,0),6)</f>
        <v>#N/A</v>
      </c>
      <c r="C5179" s="66" t="e">
        <f t="shared" si="349"/>
        <v>#N/A</v>
      </c>
      <c r="D5179" s="66" t="e">
        <f>VLOOKUP(K5179,'TCon08 al 2019-02-26'!$A$1:$H$68,8,0)</f>
        <v>#N/A</v>
      </c>
      <c r="E5179" s="221">
        <f t="shared" si="350"/>
        <v>1900</v>
      </c>
      <c r="F5179" s="66">
        <f t="shared" si="347"/>
        <v>0</v>
      </c>
      <c r="G5179" s="10" t="str">
        <f t="shared" si="348"/>
        <v>19000</v>
      </c>
      <c r="H5179" s="227"/>
      <c r="I5179" s="227"/>
      <c r="J5179" s="228"/>
      <c r="K5179" s="227"/>
      <c r="L5179" s="227"/>
      <c r="M5179" s="227"/>
      <c r="N5179" s="581"/>
      <c r="O5179" s="227"/>
      <c r="P5179" s="581"/>
      <c r="Q5179" s="227"/>
      <c r="R5179" s="227"/>
      <c r="S5179" s="227"/>
      <c r="T5179" s="227"/>
      <c r="U5179" s="227"/>
      <c r="V5179" s="227"/>
      <c r="W5179" s="227"/>
      <c r="X5179" s="227"/>
      <c r="Y5179" s="227"/>
      <c r="Z5179" s="227"/>
      <c r="AA5179" s="227"/>
      <c r="AB5179" s="227"/>
      <c r="AC5179" s="227"/>
    </row>
    <row r="5180" spans="2:29">
      <c r="B5180" s="66" t="e">
        <f>LEFT(VLOOKUP(K5180,'TCon08 al 2019-02-26'!$A$1:$H$68,6,0),6)</f>
        <v>#N/A</v>
      </c>
      <c r="C5180" s="66" t="e">
        <f t="shared" si="349"/>
        <v>#N/A</v>
      </c>
      <c r="D5180" s="66" t="e">
        <f>VLOOKUP(K5180,'TCon08 al 2019-02-26'!$A$1:$H$68,8,0)</f>
        <v>#N/A</v>
      </c>
      <c r="E5180" s="221">
        <f t="shared" si="350"/>
        <v>1900</v>
      </c>
      <c r="F5180" s="66">
        <f t="shared" si="347"/>
        <v>0</v>
      </c>
      <c r="G5180" s="10" t="str">
        <f t="shared" si="348"/>
        <v>19000</v>
      </c>
      <c r="H5180" s="227"/>
      <c r="I5180" s="227"/>
      <c r="J5180" s="228"/>
      <c r="K5180" s="227"/>
      <c r="L5180" s="227"/>
      <c r="M5180" s="227"/>
      <c r="N5180" s="581"/>
      <c r="O5180" s="227"/>
      <c r="P5180" s="581"/>
      <c r="Q5180" s="227"/>
      <c r="R5180" s="227"/>
      <c r="S5180" s="227"/>
      <c r="T5180" s="227"/>
      <c r="U5180" s="227"/>
      <c r="V5180" s="227"/>
      <c r="W5180" s="227"/>
      <c r="X5180" s="227"/>
      <c r="Y5180" s="227"/>
      <c r="Z5180" s="227"/>
      <c r="AA5180" s="227"/>
      <c r="AB5180" s="227"/>
      <c r="AC5180" s="227"/>
    </row>
    <row r="5181" spans="2:29">
      <c r="B5181" s="66" t="e">
        <f>LEFT(VLOOKUP(K5181,'TCon08 al 2019-02-26'!$A$1:$H$68,6,0),6)</f>
        <v>#N/A</v>
      </c>
      <c r="C5181" s="66" t="e">
        <f t="shared" si="349"/>
        <v>#N/A</v>
      </c>
      <c r="D5181" s="66" t="e">
        <f>VLOOKUP(K5181,'TCon08 al 2019-02-26'!$A$1:$H$68,8,0)</f>
        <v>#N/A</v>
      </c>
      <c r="E5181" s="221">
        <f t="shared" si="350"/>
        <v>1900</v>
      </c>
      <c r="F5181" s="66">
        <f t="shared" si="347"/>
        <v>0</v>
      </c>
      <c r="G5181" s="10" t="str">
        <f t="shared" si="348"/>
        <v>19000</v>
      </c>
      <c r="H5181" s="227"/>
      <c r="I5181" s="227"/>
      <c r="J5181" s="228"/>
      <c r="K5181" s="227"/>
      <c r="L5181" s="227"/>
      <c r="M5181" s="227"/>
      <c r="N5181" s="581"/>
      <c r="O5181" s="227"/>
      <c r="P5181" s="581"/>
      <c r="Q5181" s="227"/>
      <c r="R5181" s="227"/>
      <c r="S5181" s="227"/>
      <c r="T5181" s="227"/>
      <c r="U5181" s="227"/>
      <c r="V5181" s="227"/>
      <c r="W5181" s="227"/>
      <c r="X5181" s="227"/>
      <c r="Y5181" s="227"/>
      <c r="Z5181" s="227"/>
      <c r="AA5181" s="227"/>
      <c r="AB5181" s="227"/>
      <c r="AC5181" s="227"/>
    </row>
    <row r="5182" spans="2:29">
      <c r="B5182" s="66" t="e">
        <f>LEFT(VLOOKUP(K5182,'TCon08 al 2019-02-26'!$A$1:$H$68,6,0),6)</f>
        <v>#N/A</v>
      </c>
      <c r="C5182" s="66" t="e">
        <f t="shared" si="349"/>
        <v>#N/A</v>
      </c>
      <c r="D5182" s="66" t="e">
        <f>VLOOKUP(K5182,'TCon08 al 2019-02-26'!$A$1:$H$68,8,0)</f>
        <v>#N/A</v>
      </c>
      <c r="E5182" s="221">
        <f t="shared" si="350"/>
        <v>1900</v>
      </c>
      <c r="F5182" s="66">
        <f t="shared" si="347"/>
        <v>0</v>
      </c>
      <c r="G5182" s="10" t="str">
        <f t="shared" si="348"/>
        <v>19000</v>
      </c>
      <c r="H5182" s="227"/>
      <c r="I5182" s="227"/>
      <c r="J5182" s="228"/>
      <c r="K5182" s="227"/>
      <c r="L5182" s="227"/>
      <c r="M5182" s="227"/>
      <c r="N5182" s="581"/>
      <c r="O5182" s="227"/>
      <c r="P5182" s="581"/>
      <c r="Q5182" s="227"/>
      <c r="R5182" s="227"/>
      <c r="S5182" s="227"/>
      <c r="T5182" s="227"/>
      <c r="U5182" s="227"/>
      <c r="V5182" s="227"/>
      <c r="W5182" s="227"/>
      <c r="X5182" s="227"/>
      <c r="Y5182" s="227"/>
      <c r="Z5182" s="227"/>
      <c r="AA5182" s="227"/>
      <c r="AB5182" s="227"/>
      <c r="AC5182" s="227"/>
    </row>
    <row r="5183" spans="2:29">
      <c r="B5183" s="66" t="e">
        <f>LEFT(VLOOKUP(K5183,'TCon08 al 2019-02-26'!$A$1:$H$68,6,0),6)</f>
        <v>#N/A</v>
      </c>
      <c r="C5183" s="66" t="e">
        <f t="shared" si="349"/>
        <v>#N/A</v>
      </c>
      <c r="D5183" s="66" t="e">
        <f>VLOOKUP(K5183,'TCon08 al 2019-02-26'!$A$1:$H$68,8,0)</f>
        <v>#N/A</v>
      </c>
      <c r="E5183" s="221">
        <f t="shared" si="350"/>
        <v>1900</v>
      </c>
      <c r="F5183" s="66">
        <f t="shared" si="347"/>
        <v>0</v>
      </c>
      <c r="G5183" s="10" t="str">
        <f t="shared" si="348"/>
        <v>19000</v>
      </c>
      <c r="H5183" s="227"/>
      <c r="I5183" s="227"/>
      <c r="J5183" s="228"/>
      <c r="K5183" s="227"/>
      <c r="L5183" s="227"/>
      <c r="M5183" s="227"/>
      <c r="N5183" s="581"/>
      <c r="O5183" s="227"/>
      <c r="P5183" s="581"/>
      <c r="Q5183" s="227"/>
      <c r="R5183" s="227"/>
      <c r="S5183" s="227"/>
      <c r="T5183" s="227"/>
      <c r="U5183" s="227"/>
      <c r="V5183" s="227"/>
      <c r="W5183" s="227"/>
      <c r="X5183" s="227"/>
      <c r="Y5183" s="227"/>
      <c r="Z5183" s="227"/>
      <c r="AA5183" s="227"/>
      <c r="AB5183" s="227"/>
      <c r="AC5183" s="227"/>
    </row>
    <row r="5184" spans="2:29">
      <c r="B5184" s="66" t="e">
        <f>LEFT(VLOOKUP(K5184,'TCon08 al 2019-02-26'!$A$1:$H$68,6,0),6)</f>
        <v>#N/A</v>
      </c>
      <c r="C5184" s="66" t="e">
        <f t="shared" si="349"/>
        <v>#N/A</v>
      </c>
      <c r="D5184" s="66" t="e">
        <f>VLOOKUP(K5184,'TCon08 al 2019-02-26'!$A$1:$H$68,8,0)</f>
        <v>#N/A</v>
      </c>
      <c r="E5184" s="221">
        <f t="shared" si="350"/>
        <v>1900</v>
      </c>
      <c r="F5184" s="66">
        <f t="shared" si="347"/>
        <v>0</v>
      </c>
      <c r="G5184" s="10" t="str">
        <f t="shared" si="348"/>
        <v>19000</v>
      </c>
      <c r="H5184" s="227"/>
      <c r="I5184" s="227"/>
      <c r="J5184" s="228"/>
      <c r="K5184" s="227"/>
      <c r="L5184" s="227"/>
      <c r="M5184" s="227"/>
      <c r="N5184" s="581"/>
      <c r="O5184" s="227"/>
      <c r="P5184" s="581"/>
      <c r="Q5184" s="227"/>
      <c r="R5184" s="227"/>
      <c r="S5184" s="227"/>
      <c r="T5184" s="227"/>
      <c r="U5184" s="227"/>
      <c r="V5184" s="227"/>
      <c r="W5184" s="227"/>
      <c r="X5184" s="227"/>
      <c r="Y5184" s="227"/>
      <c r="Z5184" s="227"/>
      <c r="AA5184" s="227"/>
      <c r="AB5184" s="227"/>
      <c r="AC5184" s="227"/>
    </row>
    <row r="5185" spans="2:29">
      <c r="B5185" s="66" t="e">
        <f>LEFT(VLOOKUP(K5185,'TCon08 al 2019-02-26'!$A$1:$H$68,6,0),6)</f>
        <v>#N/A</v>
      </c>
      <c r="C5185" s="66" t="e">
        <f t="shared" si="349"/>
        <v>#N/A</v>
      </c>
      <c r="D5185" s="66" t="e">
        <f>VLOOKUP(K5185,'TCon08 al 2019-02-26'!$A$1:$H$68,8,0)</f>
        <v>#N/A</v>
      </c>
      <c r="E5185" s="221">
        <f t="shared" si="350"/>
        <v>1900</v>
      </c>
      <c r="F5185" s="66">
        <f t="shared" si="347"/>
        <v>0</v>
      </c>
      <c r="G5185" s="10" t="str">
        <f t="shared" si="348"/>
        <v>19000</v>
      </c>
      <c r="H5185" s="227"/>
      <c r="I5185" s="227"/>
      <c r="J5185" s="228"/>
      <c r="K5185" s="227"/>
      <c r="L5185" s="227"/>
      <c r="M5185" s="227"/>
      <c r="N5185" s="581"/>
      <c r="O5185" s="227"/>
      <c r="P5185" s="581"/>
      <c r="Q5185" s="227"/>
      <c r="R5185" s="227"/>
      <c r="S5185" s="227"/>
      <c r="T5185" s="227"/>
      <c r="U5185" s="227"/>
      <c r="V5185" s="227"/>
      <c r="W5185" s="227"/>
      <c r="X5185" s="227"/>
      <c r="Y5185" s="227"/>
      <c r="Z5185" s="227"/>
      <c r="AA5185" s="227"/>
      <c r="AB5185" s="227"/>
      <c r="AC5185" s="227"/>
    </row>
    <row r="5186" spans="2:29">
      <c r="B5186" s="66" t="e">
        <f>LEFT(VLOOKUP(K5186,'TCon08 al 2019-02-26'!$A$1:$H$68,6,0),6)</f>
        <v>#N/A</v>
      </c>
      <c r="C5186" s="66" t="e">
        <f t="shared" si="349"/>
        <v>#N/A</v>
      </c>
      <c r="D5186" s="66" t="e">
        <f>VLOOKUP(K5186,'TCon08 al 2019-02-26'!$A$1:$H$68,8,0)</f>
        <v>#N/A</v>
      </c>
      <c r="E5186" s="221">
        <f t="shared" si="350"/>
        <v>1900</v>
      </c>
      <c r="F5186" s="66">
        <f t="shared" si="347"/>
        <v>0</v>
      </c>
      <c r="G5186" s="10" t="str">
        <f t="shared" si="348"/>
        <v>19000</v>
      </c>
      <c r="H5186" s="227"/>
      <c r="I5186" s="227"/>
      <c r="J5186" s="228"/>
      <c r="K5186" s="227"/>
      <c r="L5186" s="227"/>
      <c r="M5186" s="227"/>
      <c r="N5186" s="581"/>
      <c r="O5186" s="227"/>
      <c r="P5186" s="581"/>
      <c r="Q5186" s="227"/>
      <c r="R5186" s="227"/>
      <c r="S5186" s="227"/>
      <c r="T5186" s="227"/>
      <c r="U5186" s="227"/>
      <c r="V5186" s="227"/>
      <c r="W5186" s="227"/>
      <c r="X5186" s="227"/>
      <c r="Y5186" s="227"/>
      <c r="Z5186" s="227"/>
      <c r="AA5186" s="227"/>
      <c r="AB5186" s="227"/>
      <c r="AC5186" s="227"/>
    </row>
    <row r="5187" spans="2:29">
      <c r="B5187" s="66" t="e">
        <f>LEFT(VLOOKUP(K5187,'TCon08 al 2019-02-26'!$A$1:$H$68,6,0),6)</f>
        <v>#N/A</v>
      </c>
      <c r="C5187" s="66" t="e">
        <f t="shared" si="349"/>
        <v>#N/A</v>
      </c>
      <c r="D5187" s="66" t="e">
        <f>VLOOKUP(K5187,'TCon08 al 2019-02-26'!$A$1:$H$68,8,0)</f>
        <v>#N/A</v>
      </c>
      <c r="E5187" s="221">
        <f t="shared" si="350"/>
        <v>1900</v>
      </c>
      <c r="F5187" s="66">
        <f t="shared" si="347"/>
        <v>0</v>
      </c>
      <c r="G5187" s="10" t="str">
        <f t="shared" si="348"/>
        <v>19000</v>
      </c>
      <c r="H5187" s="227"/>
      <c r="I5187" s="227"/>
      <c r="J5187" s="228"/>
      <c r="K5187" s="227"/>
      <c r="L5187" s="227"/>
      <c r="M5187" s="227"/>
      <c r="N5187" s="581"/>
      <c r="O5187" s="227"/>
      <c r="P5187" s="581"/>
      <c r="Q5187" s="227"/>
      <c r="R5187" s="227"/>
      <c r="S5187" s="227"/>
      <c r="T5187" s="227"/>
      <c r="U5187" s="227"/>
      <c r="V5187" s="227"/>
      <c r="W5187" s="227"/>
      <c r="X5187" s="227"/>
      <c r="Y5187" s="227"/>
      <c r="Z5187" s="227"/>
      <c r="AA5187" s="227"/>
      <c r="AB5187" s="227"/>
      <c r="AC5187" s="227"/>
    </row>
    <row r="5188" spans="2:29">
      <c r="B5188" s="66" t="e">
        <f>LEFT(VLOOKUP(K5188,'TCon08 al 2019-02-26'!$A$1:$H$68,6,0),6)</f>
        <v>#N/A</v>
      </c>
      <c r="C5188" s="66" t="e">
        <f t="shared" si="349"/>
        <v>#N/A</v>
      </c>
      <c r="D5188" s="66" t="e">
        <f>VLOOKUP(K5188,'TCon08 al 2019-02-26'!$A$1:$H$68,8,0)</f>
        <v>#N/A</v>
      </c>
      <c r="E5188" s="221">
        <f t="shared" si="350"/>
        <v>1900</v>
      </c>
      <c r="F5188" s="66">
        <f t="shared" si="347"/>
        <v>0</v>
      </c>
      <c r="G5188" s="10" t="str">
        <f t="shared" si="348"/>
        <v>19000</v>
      </c>
      <c r="H5188" s="227"/>
      <c r="I5188" s="227"/>
      <c r="J5188" s="228"/>
      <c r="K5188" s="227"/>
      <c r="L5188" s="227"/>
      <c r="M5188" s="227"/>
      <c r="N5188" s="581"/>
      <c r="O5188" s="227"/>
      <c r="P5188" s="581"/>
      <c r="Q5188" s="227"/>
      <c r="R5188" s="227"/>
      <c r="S5188" s="227"/>
      <c r="T5188" s="227"/>
      <c r="U5188" s="227"/>
      <c r="V5188" s="227"/>
      <c r="W5188" s="227"/>
      <c r="X5188" s="227"/>
      <c r="Y5188" s="227"/>
      <c r="Z5188" s="227"/>
      <c r="AA5188" s="227"/>
      <c r="AB5188" s="227"/>
      <c r="AC5188" s="227"/>
    </row>
    <row r="5189" spans="2:29">
      <c r="B5189" s="66" t="e">
        <f>LEFT(VLOOKUP(K5189,'TCon08 al 2019-02-26'!$A$1:$H$68,6,0),6)</f>
        <v>#N/A</v>
      </c>
      <c r="C5189" s="66" t="e">
        <f t="shared" si="349"/>
        <v>#N/A</v>
      </c>
      <c r="D5189" s="66" t="e">
        <f>VLOOKUP(K5189,'TCon08 al 2019-02-26'!$A$1:$H$68,8,0)</f>
        <v>#N/A</v>
      </c>
      <c r="E5189" s="221">
        <f t="shared" si="350"/>
        <v>1900</v>
      </c>
      <c r="F5189" s="66">
        <f t="shared" ref="F5189:F5252" si="351">+IF(J5189=0,0,MONTH(J5189))</f>
        <v>0</v>
      </c>
      <c r="G5189" s="10" t="str">
        <f t="shared" si="348"/>
        <v>19000</v>
      </c>
      <c r="H5189" s="227"/>
      <c r="I5189" s="227"/>
      <c r="J5189" s="228"/>
      <c r="K5189" s="227"/>
      <c r="L5189" s="227"/>
      <c r="M5189" s="227"/>
      <c r="N5189" s="581"/>
      <c r="O5189" s="227"/>
      <c r="P5189" s="581"/>
      <c r="Q5189" s="227"/>
      <c r="R5189" s="227"/>
      <c r="S5189" s="227"/>
      <c r="T5189" s="227"/>
      <c r="U5189" s="227"/>
      <c r="V5189" s="227"/>
      <c r="W5189" s="227"/>
      <c r="X5189" s="227"/>
      <c r="Y5189" s="227"/>
      <c r="Z5189" s="227"/>
      <c r="AA5189" s="227"/>
      <c r="AB5189" s="227"/>
      <c r="AC5189" s="227"/>
    </row>
    <row r="5190" spans="2:29">
      <c r="B5190" s="66" t="e">
        <f>LEFT(VLOOKUP(K5190,'TCon08 al 2019-02-26'!$A$1:$H$68,6,0),6)</f>
        <v>#N/A</v>
      </c>
      <c r="C5190" s="66" t="e">
        <f t="shared" si="349"/>
        <v>#N/A</v>
      </c>
      <c r="D5190" s="66" t="e">
        <f>VLOOKUP(K5190,'TCon08 al 2019-02-26'!$A$1:$H$68,8,0)</f>
        <v>#N/A</v>
      </c>
      <c r="E5190" s="221">
        <f t="shared" si="350"/>
        <v>1900</v>
      </c>
      <c r="F5190" s="66">
        <f t="shared" si="351"/>
        <v>0</v>
      </c>
      <c r="G5190" s="10" t="str">
        <f t="shared" ref="G5190:G5253" si="352">+E5190&amp;F5190</f>
        <v>19000</v>
      </c>
      <c r="H5190" s="227"/>
      <c r="I5190" s="227"/>
      <c r="J5190" s="228"/>
      <c r="K5190" s="227"/>
      <c r="L5190" s="227"/>
      <c r="M5190" s="227"/>
      <c r="N5190" s="581"/>
      <c r="O5190" s="227"/>
      <c r="P5190" s="581"/>
      <c r="Q5190" s="227"/>
      <c r="R5190" s="227"/>
      <c r="S5190" s="227"/>
      <c r="T5190" s="227"/>
      <c r="U5190" s="227"/>
      <c r="V5190" s="227"/>
      <c r="W5190" s="227"/>
      <c r="X5190" s="227"/>
      <c r="Y5190" s="227"/>
      <c r="Z5190" s="227"/>
      <c r="AA5190" s="227"/>
      <c r="AB5190" s="227"/>
      <c r="AC5190" s="227"/>
    </row>
    <row r="5191" spans="2:29">
      <c r="B5191" s="66" t="e">
        <f>LEFT(VLOOKUP(K5191,'TCon08 al 2019-02-26'!$A$1:$H$68,6,0),6)</f>
        <v>#N/A</v>
      </c>
      <c r="C5191" s="66" t="e">
        <f t="shared" si="349"/>
        <v>#N/A</v>
      </c>
      <c r="D5191" s="66" t="e">
        <f>VLOOKUP(K5191,'TCon08 al 2019-02-26'!$A$1:$H$68,8,0)</f>
        <v>#N/A</v>
      </c>
      <c r="E5191" s="221">
        <f t="shared" si="350"/>
        <v>1900</v>
      </c>
      <c r="F5191" s="66">
        <f t="shared" si="351"/>
        <v>0</v>
      </c>
      <c r="G5191" s="10" t="str">
        <f t="shared" si="352"/>
        <v>19000</v>
      </c>
      <c r="H5191" s="227"/>
      <c r="I5191" s="227"/>
      <c r="J5191" s="228"/>
      <c r="K5191" s="227"/>
      <c r="L5191" s="227"/>
      <c r="M5191" s="227"/>
      <c r="N5191" s="581"/>
      <c r="O5191" s="227"/>
      <c r="P5191" s="581"/>
      <c r="Q5191" s="227"/>
      <c r="R5191" s="227"/>
      <c r="S5191" s="227"/>
      <c r="T5191" s="227"/>
      <c r="U5191" s="227"/>
      <c r="V5191" s="227"/>
      <c r="W5191" s="227"/>
      <c r="X5191" s="227"/>
      <c r="Y5191" s="227"/>
      <c r="Z5191" s="227"/>
      <c r="AA5191" s="227"/>
      <c r="AB5191" s="227"/>
      <c r="AC5191" s="227"/>
    </row>
    <row r="5192" spans="2:29">
      <c r="B5192" s="66" t="e">
        <f>LEFT(VLOOKUP(K5192,'TCon08 al 2019-02-26'!$A$1:$H$68,6,0),6)</f>
        <v>#N/A</v>
      </c>
      <c r="C5192" s="66" t="e">
        <f t="shared" si="349"/>
        <v>#N/A</v>
      </c>
      <c r="D5192" s="66" t="e">
        <f>VLOOKUP(K5192,'TCon08 al 2019-02-26'!$A$1:$H$68,8,0)</f>
        <v>#N/A</v>
      </c>
      <c r="E5192" s="221">
        <f t="shared" si="350"/>
        <v>1900</v>
      </c>
      <c r="F5192" s="66">
        <f t="shared" si="351"/>
        <v>0</v>
      </c>
      <c r="G5192" s="10" t="str">
        <f t="shared" si="352"/>
        <v>19000</v>
      </c>
      <c r="H5192" s="227"/>
      <c r="I5192" s="227"/>
      <c r="J5192" s="228"/>
      <c r="K5192" s="227"/>
      <c r="L5192" s="227"/>
      <c r="M5192" s="227"/>
      <c r="N5192" s="581"/>
      <c r="O5192" s="227"/>
      <c r="P5192" s="581"/>
      <c r="Q5192" s="227"/>
      <c r="R5192" s="227"/>
      <c r="S5192" s="227"/>
      <c r="T5192" s="227"/>
      <c r="U5192" s="227"/>
      <c r="V5192" s="227"/>
      <c r="W5192" s="227"/>
      <c r="X5192" s="227"/>
      <c r="Y5192" s="227"/>
      <c r="Z5192" s="227"/>
      <c r="AA5192" s="227"/>
      <c r="AB5192" s="227"/>
      <c r="AC5192" s="227"/>
    </row>
    <row r="5193" spans="2:29">
      <c r="B5193" s="66" t="e">
        <f>LEFT(VLOOKUP(K5193,'TCon08 al 2019-02-26'!$A$1:$H$68,6,0),6)</f>
        <v>#N/A</v>
      </c>
      <c r="C5193" s="66" t="e">
        <f t="shared" si="349"/>
        <v>#N/A</v>
      </c>
      <c r="D5193" s="66" t="e">
        <f>VLOOKUP(K5193,'TCon08 al 2019-02-26'!$A$1:$H$68,8,0)</f>
        <v>#N/A</v>
      </c>
      <c r="E5193" s="221">
        <f t="shared" si="350"/>
        <v>1900</v>
      </c>
      <c r="F5193" s="66">
        <f t="shared" si="351"/>
        <v>0</v>
      </c>
      <c r="G5193" s="10" t="str">
        <f t="shared" si="352"/>
        <v>19000</v>
      </c>
      <c r="H5193" s="227"/>
      <c r="I5193" s="227"/>
      <c r="J5193" s="228"/>
      <c r="K5193" s="227"/>
      <c r="L5193" s="227"/>
      <c r="M5193" s="227"/>
      <c r="N5193" s="581"/>
      <c r="O5193" s="227"/>
      <c r="P5193" s="581"/>
      <c r="Q5193" s="227"/>
      <c r="R5193" s="227"/>
      <c r="S5193" s="227"/>
      <c r="T5193" s="227"/>
      <c r="U5193" s="227"/>
      <c r="V5193" s="227"/>
      <c r="W5193" s="227"/>
      <c r="X5193" s="227"/>
      <c r="Y5193" s="227"/>
      <c r="Z5193" s="227"/>
      <c r="AA5193" s="227"/>
      <c r="AB5193" s="227"/>
      <c r="AC5193" s="227"/>
    </row>
    <row r="5194" spans="2:29">
      <c r="B5194" s="66" t="e">
        <f>LEFT(VLOOKUP(K5194,'TCon08 al 2019-02-26'!$A$1:$H$68,6,0),6)</f>
        <v>#N/A</v>
      </c>
      <c r="C5194" s="66" t="e">
        <f t="shared" si="349"/>
        <v>#N/A</v>
      </c>
      <c r="D5194" s="66" t="e">
        <f>VLOOKUP(K5194,'TCon08 al 2019-02-26'!$A$1:$H$68,8,0)</f>
        <v>#N/A</v>
      </c>
      <c r="E5194" s="221">
        <f t="shared" si="350"/>
        <v>1900</v>
      </c>
      <c r="F5194" s="66">
        <f t="shared" si="351"/>
        <v>0</v>
      </c>
      <c r="G5194" s="10" t="str">
        <f t="shared" si="352"/>
        <v>19000</v>
      </c>
      <c r="H5194" s="227"/>
      <c r="I5194" s="227"/>
      <c r="J5194" s="228"/>
      <c r="K5194" s="227"/>
      <c r="L5194" s="227"/>
      <c r="M5194" s="227"/>
      <c r="N5194" s="581"/>
      <c r="O5194" s="227"/>
      <c r="P5194" s="581"/>
      <c r="Q5194" s="227"/>
      <c r="R5194" s="227"/>
      <c r="S5194" s="227"/>
      <c r="T5194" s="227"/>
      <c r="U5194" s="227"/>
      <c r="V5194" s="227"/>
      <c r="W5194" s="227"/>
      <c r="X5194" s="227"/>
      <c r="Y5194" s="227"/>
      <c r="Z5194" s="227"/>
      <c r="AA5194" s="227"/>
      <c r="AB5194" s="227"/>
      <c r="AC5194" s="227"/>
    </row>
    <row r="5195" spans="2:29">
      <c r="B5195" s="66" t="e">
        <f>LEFT(VLOOKUP(K5195,'TCon08 al 2019-02-26'!$A$1:$H$68,6,0),6)</f>
        <v>#N/A</v>
      </c>
      <c r="C5195" s="66" t="e">
        <f t="shared" si="349"/>
        <v>#N/A</v>
      </c>
      <c r="D5195" s="66" t="e">
        <f>VLOOKUP(K5195,'TCon08 al 2019-02-26'!$A$1:$H$68,8,0)</f>
        <v>#N/A</v>
      </c>
      <c r="E5195" s="221">
        <f t="shared" si="350"/>
        <v>1900</v>
      </c>
      <c r="F5195" s="66">
        <f t="shared" si="351"/>
        <v>0</v>
      </c>
      <c r="G5195" s="10" t="str">
        <f t="shared" si="352"/>
        <v>19000</v>
      </c>
      <c r="H5195" s="227"/>
      <c r="I5195" s="227"/>
      <c r="J5195" s="228"/>
      <c r="K5195" s="227"/>
      <c r="L5195" s="227"/>
      <c r="M5195" s="227"/>
      <c r="N5195" s="581"/>
      <c r="O5195" s="227"/>
      <c r="P5195" s="581"/>
      <c r="Q5195" s="227"/>
      <c r="R5195" s="227"/>
      <c r="S5195" s="227"/>
      <c r="T5195" s="227"/>
      <c r="U5195" s="227"/>
      <c r="V5195" s="227"/>
      <c r="W5195" s="227"/>
      <c r="X5195" s="227"/>
      <c r="Y5195" s="227"/>
      <c r="Z5195" s="227"/>
      <c r="AA5195" s="227"/>
      <c r="AB5195" s="227"/>
      <c r="AC5195" s="227"/>
    </row>
    <row r="5196" spans="2:29">
      <c r="B5196" s="66" t="e">
        <f>LEFT(VLOOKUP(K5196,'TCon08 al 2019-02-26'!$A$1:$H$68,6,0),6)</f>
        <v>#N/A</v>
      </c>
      <c r="C5196" s="66" t="e">
        <f t="shared" si="349"/>
        <v>#N/A</v>
      </c>
      <c r="D5196" s="66" t="e">
        <f>VLOOKUP(K5196,'TCon08 al 2019-02-26'!$A$1:$H$68,8,0)</f>
        <v>#N/A</v>
      </c>
      <c r="E5196" s="221">
        <f t="shared" si="350"/>
        <v>1900</v>
      </c>
      <c r="F5196" s="66">
        <f t="shared" si="351"/>
        <v>0</v>
      </c>
      <c r="G5196" s="10" t="str">
        <f t="shared" si="352"/>
        <v>19000</v>
      </c>
      <c r="H5196" s="227"/>
      <c r="I5196" s="227"/>
      <c r="J5196" s="228"/>
      <c r="K5196" s="227"/>
      <c r="L5196" s="227"/>
      <c r="M5196" s="227"/>
      <c r="N5196" s="581"/>
      <c r="O5196" s="227"/>
      <c r="P5196" s="581"/>
      <c r="Q5196" s="227"/>
      <c r="R5196" s="227"/>
      <c r="S5196" s="227"/>
      <c r="T5196" s="227"/>
      <c r="U5196" s="227"/>
      <c r="V5196" s="227"/>
      <c r="W5196" s="227"/>
      <c r="X5196" s="227"/>
      <c r="Y5196" s="227"/>
      <c r="Z5196" s="227"/>
      <c r="AA5196" s="227"/>
      <c r="AB5196" s="227"/>
      <c r="AC5196" s="227"/>
    </row>
    <row r="5197" spans="2:29">
      <c r="B5197" s="66" t="e">
        <f>LEFT(VLOOKUP(K5197,'TCon08 al 2019-02-26'!$A$1:$H$68,6,0),6)</f>
        <v>#N/A</v>
      </c>
      <c r="C5197" s="66" t="e">
        <f t="shared" si="349"/>
        <v>#N/A</v>
      </c>
      <c r="D5197" s="66" t="e">
        <f>VLOOKUP(K5197,'TCon08 al 2019-02-26'!$A$1:$H$68,8,0)</f>
        <v>#N/A</v>
      </c>
      <c r="E5197" s="221">
        <f t="shared" si="350"/>
        <v>1900</v>
      </c>
      <c r="F5197" s="66">
        <f t="shared" si="351"/>
        <v>0</v>
      </c>
      <c r="G5197" s="10" t="str">
        <f t="shared" si="352"/>
        <v>19000</v>
      </c>
      <c r="H5197" s="227"/>
      <c r="I5197" s="227"/>
      <c r="J5197" s="228"/>
      <c r="K5197" s="227"/>
      <c r="L5197" s="227"/>
      <c r="M5197" s="227"/>
      <c r="N5197" s="581"/>
      <c r="O5197" s="227"/>
      <c r="P5197" s="581"/>
      <c r="Q5197" s="227"/>
      <c r="R5197" s="227"/>
      <c r="S5197" s="227"/>
      <c r="T5197" s="227"/>
      <c r="U5197" s="227"/>
      <c r="V5197" s="227"/>
      <c r="W5197" s="227"/>
      <c r="X5197" s="227"/>
      <c r="Y5197" s="227"/>
      <c r="Z5197" s="227"/>
      <c r="AA5197" s="227"/>
      <c r="AB5197" s="227"/>
      <c r="AC5197" s="227"/>
    </row>
    <row r="5198" spans="2:29">
      <c r="B5198" s="66" t="e">
        <f>LEFT(VLOOKUP(K5198,'TCon08 al 2019-02-26'!$A$1:$H$68,6,0),6)</f>
        <v>#N/A</v>
      </c>
      <c r="C5198" s="66" t="e">
        <f t="shared" si="349"/>
        <v>#N/A</v>
      </c>
      <c r="D5198" s="66" t="e">
        <f>VLOOKUP(K5198,'TCon08 al 2019-02-26'!$A$1:$H$68,8,0)</f>
        <v>#N/A</v>
      </c>
      <c r="E5198" s="221">
        <f t="shared" si="350"/>
        <v>1900</v>
      </c>
      <c r="F5198" s="66">
        <f t="shared" si="351"/>
        <v>0</v>
      </c>
      <c r="G5198" s="10" t="str">
        <f t="shared" si="352"/>
        <v>19000</v>
      </c>
      <c r="H5198" s="227"/>
      <c r="I5198" s="227"/>
      <c r="J5198" s="228"/>
      <c r="K5198" s="227"/>
      <c r="L5198" s="227"/>
      <c r="M5198" s="227"/>
      <c r="N5198" s="581"/>
      <c r="O5198" s="227"/>
      <c r="P5198" s="581"/>
      <c r="Q5198" s="227"/>
      <c r="R5198" s="227"/>
      <c r="S5198" s="227"/>
      <c r="T5198" s="227"/>
      <c r="U5198" s="227"/>
      <c r="V5198" s="227"/>
      <c r="W5198" s="227"/>
      <c r="X5198" s="227"/>
      <c r="Y5198" s="227"/>
      <c r="Z5198" s="227"/>
      <c r="AA5198" s="227"/>
      <c r="AB5198" s="227"/>
      <c r="AC5198" s="227"/>
    </row>
    <row r="5199" spans="2:29">
      <c r="B5199" s="66" t="e">
        <f>LEFT(VLOOKUP(K5199,'TCon08 al 2019-02-26'!$A$1:$H$68,6,0),6)</f>
        <v>#N/A</v>
      </c>
      <c r="C5199" s="66" t="e">
        <f t="shared" si="349"/>
        <v>#N/A</v>
      </c>
      <c r="D5199" s="66" t="e">
        <f>VLOOKUP(K5199,'TCon08 al 2019-02-26'!$A$1:$H$68,8,0)</f>
        <v>#N/A</v>
      </c>
      <c r="E5199" s="221">
        <f t="shared" si="350"/>
        <v>1900</v>
      </c>
      <c r="F5199" s="66">
        <f t="shared" si="351"/>
        <v>0</v>
      </c>
      <c r="G5199" s="10" t="str">
        <f t="shared" si="352"/>
        <v>19000</v>
      </c>
      <c r="H5199" s="227"/>
      <c r="I5199" s="227"/>
      <c r="J5199" s="228"/>
      <c r="K5199" s="227"/>
      <c r="L5199" s="227"/>
      <c r="M5199" s="227"/>
      <c r="N5199" s="581"/>
      <c r="O5199" s="227"/>
      <c r="P5199" s="581"/>
      <c r="Q5199" s="227"/>
      <c r="R5199" s="227"/>
      <c r="S5199" s="227"/>
      <c r="T5199" s="227"/>
      <c r="U5199" s="227"/>
      <c r="V5199" s="227"/>
      <c r="W5199" s="227"/>
      <c r="X5199" s="227"/>
      <c r="Y5199" s="227"/>
      <c r="Z5199" s="227"/>
      <c r="AA5199" s="227"/>
      <c r="AB5199" s="227"/>
      <c r="AC5199" s="227"/>
    </row>
    <row r="5200" spans="2:29">
      <c r="B5200" s="66" t="e">
        <f>LEFT(VLOOKUP(K5200,'TCon08 al 2019-02-26'!$A$1:$H$68,6,0),6)</f>
        <v>#N/A</v>
      </c>
      <c r="C5200" s="66" t="e">
        <f t="shared" si="349"/>
        <v>#N/A</v>
      </c>
      <c r="D5200" s="66" t="e">
        <f>VLOOKUP(K5200,'TCon08 al 2019-02-26'!$A$1:$H$68,8,0)</f>
        <v>#N/A</v>
      </c>
      <c r="E5200" s="221">
        <f t="shared" si="350"/>
        <v>1900</v>
      </c>
      <c r="F5200" s="66">
        <f t="shared" si="351"/>
        <v>0</v>
      </c>
      <c r="G5200" s="10" t="str">
        <f t="shared" si="352"/>
        <v>19000</v>
      </c>
      <c r="H5200" s="227"/>
      <c r="I5200" s="227"/>
      <c r="J5200" s="228"/>
      <c r="K5200" s="227"/>
      <c r="L5200" s="227"/>
      <c r="M5200" s="227"/>
      <c r="N5200" s="581"/>
      <c r="O5200" s="227"/>
      <c r="P5200" s="581"/>
      <c r="Q5200" s="227"/>
      <c r="R5200" s="227"/>
      <c r="S5200" s="227"/>
      <c r="T5200" s="227"/>
      <c r="U5200" s="227"/>
      <c r="V5200" s="227"/>
      <c r="W5200" s="227"/>
      <c r="X5200" s="227"/>
      <c r="Y5200" s="227"/>
      <c r="Z5200" s="227"/>
      <c r="AA5200" s="227"/>
      <c r="AB5200" s="227"/>
      <c r="AC5200" s="227"/>
    </row>
    <row r="5201" spans="2:29">
      <c r="B5201" s="66" t="e">
        <f>LEFT(VLOOKUP(K5201,'TCon08 al 2019-02-26'!$A$1:$H$68,6,0),6)</f>
        <v>#N/A</v>
      </c>
      <c r="C5201" s="66" t="e">
        <f t="shared" ref="C5201:C5264" si="353">CONCATENATE(MID(B5201,1,1),".",MID(B5201,2,1),".",MID(B5201,3,2),".",MID(B5201,5,2))</f>
        <v>#N/A</v>
      </c>
      <c r="D5201" s="66" t="e">
        <f>VLOOKUP(K5201,'TCon08 al 2019-02-26'!$A$1:$H$68,8,0)</f>
        <v>#N/A</v>
      </c>
      <c r="E5201" s="221">
        <f t="shared" ref="E5201:E5264" si="354">YEAR(J5201)</f>
        <v>1900</v>
      </c>
      <c r="F5201" s="66">
        <f t="shared" si="351"/>
        <v>0</v>
      </c>
      <c r="G5201" s="10" t="str">
        <f t="shared" si="352"/>
        <v>19000</v>
      </c>
      <c r="H5201" s="227"/>
      <c r="I5201" s="227"/>
      <c r="J5201" s="228"/>
      <c r="K5201" s="227"/>
      <c r="L5201" s="227"/>
      <c r="M5201" s="227"/>
      <c r="N5201" s="581"/>
      <c r="O5201" s="227"/>
      <c r="P5201" s="581"/>
      <c r="Q5201" s="227"/>
      <c r="R5201" s="227"/>
      <c r="S5201" s="227"/>
      <c r="T5201" s="227"/>
      <c r="U5201" s="227"/>
      <c r="V5201" s="227"/>
      <c r="W5201" s="227"/>
      <c r="X5201" s="227"/>
      <c r="Y5201" s="227"/>
      <c r="Z5201" s="227"/>
      <c r="AA5201" s="227"/>
      <c r="AB5201" s="227"/>
      <c r="AC5201" s="227"/>
    </row>
    <row r="5202" spans="2:29">
      <c r="B5202" s="66" t="e">
        <f>LEFT(VLOOKUP(K5202,'TCon08 al 2019-02-26'!$A$1:$H$68,6,0),6)</f>
        <v>#N/A</v>
      </c>
      <c r="C5202" s="66" t="e">
        <f t="shared" si="353"/>
        <v>#N/A</v>
      </c>
      <c r="D5202" s="66" t="e">
        <f>VLOOKUP(K5202,'TCon08 al 2019-02-26'!$A$1:$H$68,8,0)</f>
        <v>#N/A</v>
      </c>
      <c r="E5202" s="221">
        <f t="shared" si="354"/>
        <v>1900</v>
      </c>
      <c r="F5202" s="66">
        <f t="shared" si="351"/>
        <v>0</v>
      </c>
      <c r="G5202" s="10" t="str">
        <f t="shared" si="352"/>
        <v>19000</v>
      </c>
      <c r="H5202" s="227"/>
      <c r="I5202" s="227"/>
      <c r="J5202" s="228"/>
      <c r="K5202" s="227"/>
      <c r="L5202" s="227"/>
      <c r="M5202" s="227"/>
      <c r="N5202" s="581"/>
      <c r="O5202" s="227"/>
      <c r="P5202" s="581"/>
      <c r="Q5202" s="227"/>
      <c r="R5202" s="227"/>
      <c r="S5202" s="227"/>
      <c r="T5202" s="227"/>
      <c r="U5202" s="227"/>
      <c r="V5202" s="227"/>
      <c r="W5202" s="227"/>
      <c r="X5202" s="227"/>
      <c r="Y5202" s="227"/>
      <c r="Z5202" s="227"/>
      <c r="AA5202" s="227"/>
      <c r="AB5202" s="227"/>
      <c r="AC5202" s="227"/>
    </row>
    <row r="5203" spans="2:29">
      <c r="B5203" s="66" t="e">
        <f>LEFT(VLOOKUP(K5203,'TCon08 al 2019-02-26'!$A$1:$H$68,6,0),6)</f>
        <v>#N/A</v>
      </c>
      <c r="C5203" s="66" t="e">
        <f t="shared" si="353"/>
        <v>#N/A</v>
      </c>
      <c r="D5203" s="66" t="e">
        <f>VLOOKUP(K5203,'TCon08 al 2019-02-26'!$A$1:$H$68,8,0)</f>
        <v>#N/A</v>
      </c>
      <c r="E5203" s="221">
        <f t="shared" si="354"/>
        <v>1900</v>
      </c>
      <c r="F5203" s="66">
        <f t="shared" si="351"/>
        <v>0</v>
      </c>
      <c r="G5203" s="10" t="str">
        <f t="shared" si="352"/>
        <v>19000</v>
      </c>
      <c r="H5203" s="227"/>
      <c r="I5203" s="227"/>
      <c r="J5203" s="228"/>
      <c r="K5203" s="227"/>
      <c r="L5203" s="227"/>
      <c r="M5203" s="227"/>
      <c r="N5203" s="581"/>
      <c r="O5203" s="227"/>
      <c r="P5203" s="581"/>
      <c r="Q5203" s="227"/>
      <c r="R5203" s="227"/>
      <c r="S5203" s="227"/>
      <c r="T5203" s="227"/>
      <c r="U5203" s="227"/>
      <c r="V5203" s="227"/>
      <c r="W5203" s="227"/>
      <c r="X5203" s="227"/>
      <c r="Y5203" s="227"/>
      <c r="Z5203" s="227"/>
      <c r="AA5203" s="227"/>
      <c r="AB5203" s="227"/>
      <c r="AC5203" s="227"/>
    </row>
    <row r="5204" spans="2:29">
      <c r="B5204" s="66" t="e">
        <f>LEFT(VLOOKUP(K5204,'TCon08 al 2019-02-26'!$A$1:$H$68,6,0),6)</f>
        <v>#N/A</v>
      </c>
      <c r="C5204" s="66" t="e">
        <f t="shared" si="353"/>
        <v>#N/A</v>
      </c>
      <c r="D5204" s="66" t="e">
        <f>VLOOKUP(K5204,'TCon08 al 2019-02-26'!$A$1:$H$68,8,0)</f>
        <v>#N/A</v>
      </c>
      <c r="E5204" s="221">
        <f t="shared" si="354"/>
        <v>1900</v>
      </c>
      <c r="F5204" s="66">
        <f t="shared" si="351"/>
        <v>0</v>
      </c>
      <c r="G5204" s="10" t="str">
        <f t="shared" si="352"/>
        <v>19000</v>
      </c>
      <c r="H5204" s="227"/>
      <c r="I5204" s="227"/>
      <c r="J5204" s="228"/>
      <c r="K5204" s="227"/>
      <c r="L5204" s="227"/>
      <c r="M5204" s="227"/>
      <c r="N5204" s="581"/>
      <c r="O5204" s="227"/>
      <c r="P5204" s="581"/>
      <c r="Q5204" s="227"/>
      <c r="R5204" s="227"/>
      <c r="S5204" s="227"/>
      <c r="T5204" s="227"/>
      <c r="U5204" s="227"/>
      <c r="V5204" s="227"/>
      <c r="W5204" s="227"/>
      <c r="X5204" s="227"/>
      <c r="Y5204" s="227"/>
      <c r="Z5204" s="227"/>
      <c r="AA5204" s="227"/>
      <c r="AB5204" s="227"/>
      <c r="AC5204" s="227"/>
    </row>
    <row r="5205" spans="2:29">
      <c r="B5205" s="66" t="e">
        <f>LEFT(VLOOKUP(K5205,'TCon08 al 2019-02-26'!$A$1:$H$68,6,0),6)</f>
        <v>#N/A</v>
      </c>
      <c r="C5205" s="66" t="e">
        <f t="shared" si="353"/>
        <v>#N/A</v>
      </c>
      <c r="D5205" s="66" t="e">
        <f>VLOOKUP(K5205,'TCon08 al 2019-02-26'!$A$1:$H$68,8,0)</f>
        <v>#N/A</v>
      </c>
      <c r="E5205" s="221">
        <f t="shared" si="354"/>
        <v>1900</v>
      </c>
      <c r="F5205" s="66">
        <f t="shared" si="351"/>
        <v>0</v>
      </c>
      <c r="G5205" s="10" t="str">
        <f t="shared" si="352"/>
        <v>19000</v>
      </c>
      <c r="H5205" s="227"/>
      <c r="I5205" s="227"/>
      <c r="J5205" s="228"/>
      <c r="K5205" s="227"/>
      <c r="L5205" s="227"/>
      <c r="M5205" s="227"/>
      <c r="N5205" s="581"/>
      <c r="O5205" s="227"/>
      <c r="P5205" s="581"/>
      <c r="Q5205" s="227"/>
      <c r="R5205" s="227"/>
      <c r="S5205" s="227"/>
      <c r="T5205" s="227"/>
      <c r="U5205" s="227"/>
      <c r="V5205" s="227"/>
      <c r="W5205" s="227"/>
      <c r="X5205" s="227"/>
      <c r="Y5205" s="227"/>
      <c r="Z5205" s="227"/>
      <c r="AA5205" s="227"/>
      <c r="AB5205" s="227"/>
      <c r="AC5205" s="227"/>
    </row>
    <row r="5206" spans="2:29">
      <c r="B5206" s="66" t="e">
        <f>LEFT(VLOOKUP(K5206,'TCon08 al 2019-02-26'!$A$1:$H$68,6,0),6)</f>
        <v>#N/A</v>
      </c>
      <c r="C5206" s="66" t="e">
        <f t="shared" si="353"/>
        <v>#N/A</v>
      </c>
      <c r="D5206" s="66" t="e">
        <f>VLOOKUP(K5206,'TCon08 al 2019-02-26'!$A$1:$H$68,8,0)</f>
        <v>#N/A</v>
      </c>
      <c r="E5206" s="221">
        <f t="shared" si="354"/>
        <v>1900</v>
      </c>
      <c r="F5206" s="66">
        <f t="shared" si="351"/>
        <v>0</v>
      </c>
      <c r="G5206" s="10" t="str">
        <f t="shared" si="352"/>
        <v>19000</v>
      </c>
      <c r="H5206" s="227"/>
      <c r="I5206" s="227"/>
      <c r="J5206" s="228"/>
      <c r="K5206" s="227"/>
      <c r="L5206" s="227"/>
      <c r="M5206" s="227"/>
      <c r="N5206" s="581"/>
      <c r="O5206" s="227"/>
      <c r="P5206" s="581"/>
      <c r="Q5206" s="227"/>
      <c r="R5206" s="227"/>
      <c r="S5206" s="227"/>
      <c r="T5206" s="227"/>
      <c r="U5206" s="227"/>
      <c r="V5206" s="227"/>
      <c r="W5206" s="227"/>
      <c r="X5206" s="227"/>
      <c r="Y5206" s="227"/>
      <c r="Z5206" s="227"/>
      <c r="AA5206" s="227"/>
      <c r="AB5206" s="227"/>
      <c r="AC5206" s="227"/>
    </row>
    <row r="5207" spans="2:29">
      <c r="B5207" s="66" t="e">
        <f>LEFT(VLOOKUP(K5207,'TCon08 al 2019-02-26'!$A$1:$H$68,6,0),6)</f>
        <v>#N/A</v>
      </c>
      <c r="C5207" s="66" t="e">
        <f t="shared" si="353"/>
        <v>#N/A</v>
      </c>
      <c r="D5207" s="66" t="e">
        <f>VLOOKUP(K5207,'TCon08 al 2019-02-26'!$A$1:$H$68,8,0)</f>
        <v>#N/A</v>
      </c>
      <c r="E5207" s="221">
        <f t="shared" si="354"/>
        <v>1900</v>
      </c>
      <c r="F5207" s="66">
        <f t="shared" si="351"/>
        <v>0</v>
      </c>
      <c r="G5207" s="10" t="str">
        <f t="shared" si="352"/>
        <v>19000</v>
      </c>
      <c r="H5207" s="227"/>
      <c r="I5207" s="227"/>
      <c r="J5207" s="228"/>
      <c r="K5207" s="227"/>
      <c r="L5207" s="227"/>
      <c r="M5207" s="227"/>
      <c r="N5207" s="581"/>
      <c r="O5207" s="227"/>
      <c r="P5207" s="581"/>
      <c r="Q5207" s="227"/>
      <c r="R5207" s="227"/>
      <c r="S5207" s="227"/>
      <c r="T5207" s="227"/>
      <c r="U5207" s="227"/>
      <c r="V5207" s="227"/>
      <c r="W5207" s="227"/>
      <c r="X5207" s="227"/>
      <c r="Y5207" s="227"/>
      <c r="Z5207" s="227"/>
      <c r="AA5207" s="227"/>
      <c r="AB5207" s="227"/>
      <c r="AC5207" s="227"/>
    </row>
    <row r="5208" spans="2:29">
      <c r="B5208" s="66" t="e">
        <f>LEFT(VLOOKUP(K5208,'TCon08 al 2019-02-26'!$A$1:$H$68,6,0),6)</f>
        <v>#N/A</v>
      </c>
      <c r="C5208" s="66" t="e">
        <f t="shared" si="353"/>
        <v>#N/A</v>
      </c>
      <c r="D5208" s="66" t="e">
        <f>VLOOKUP(K5208,'TCon08 al 2019-02-26'!$A$1:$H$68,8,0)</f>
        <v>#N/A</v>
      </c>
      <c r="E5208" s="221">
        <f t="shared" si="354"/>
        <v>1900</v>
      </c>
      <c r="F5208" s="66">
        <f t="shared" si="351"/>
        <v>0</v>
      </c>
      <c r="G5208" s="10" t="str">
        <f t="shared" si="352"/>
        <v>19000</v>
      </c>
      <c r="H5208" s="227"/>
      <c r="I5208" s="227"/>
      <c r="J5208" s="228"/>
      <c r="K5208" s="227"/>
      <c r="L5208" s="227"/>
      <c r="M5208" s="227"/>
      <c r="N5208" s="581"/>
      <c r="O5208" s="227"/>
      <c r="P5208" s="581"/>
      <c r="Q5208" s="227"/>
      <c r="R5208" s="227"/>
      <c r="S5208" s="227"/>
      <c r="T5208" s="227"/>
      <c r="U5208" s="227"/>
      <c r="V5208" s="227"/>
      <c r="W5208" s="227"/>
      <c r="X5208" s="227"/>
      <c r="Y5208" s="227"/>
      <c r="Z5208" s="227"/>
      <c r="AA5208" s="227"/>
      <c r="AB5208" s="227"/>
      <c r="AC5208" s="227"/>
    </row>
    <row r="5209" spans="2:29">
      <c r="B5209" s="66" t="e">
        <f>LEFT(VLOOKUP(K5209,'TCon08 al 2019-02-26'!$A$1:$H$68,6,0),6)</f>
        <v>#N/A</v>
      </c>
      <c r="C5209" s="66" t="e">
        <f t="shared" si="353"/>
        <v>#N/A</v>
      </c>
      <c r="D5209" s="66" t="e">
        <f>VLOOKUP(K5209,'TCon08 al 2019-02-26'!$A$1:$H$68,8,0)</f>
        <v>#N/A</v>
      </c>
      <c r="E5209" s="221">
        <f t="shared" si="354"/>
        <v>1900</v>
      </c>
      <c r="F5209" s="66">
        <f t="shared" si="351"/>
        <v>0</v>
      </c>
      <c r="G5209" s="10" t="str">
        <f t="shared" si="352"/>
        <v>19000</v>
      </c>
      <c r="H5209" s="227"/>
      <c r="I5209" s="227"/>
      <c r="J5209" s="228"/>
      <c r="K5209" s="227"/>
      <c r="L5209" s="227"/>
      <c r="M5209" s="227"/>
      <c r="N5209" s="581"/>
      <c r="O5209" s="227"/>
      <c r="P5209" s="581"/>
      <c r="Q5209" s="227"/>
      <c r="R5209" s="227"/>
      <c r="S5209" s="227"/>
      <c r="T5209" s="227"/>
      <c r="U5209" s="227"/>
      <c r="V5209" s="227"/>
      <c r="W5209" s="227"/>
      <c r="X5209" s="227"/>
      <c r="Y5209" s="227"/>
      <c r="Z5209" s="227"/>
      <c r="AA5209" s="227"/>
      <c r="AB5209" s="227"/>
      <c r="AC5209" s="227"/>
    </row>
    <row r="5210" spans="2:29">
      <c r="B5210" s="66" t="e">
        <f>LEFT(VLOOKUP(K5210,'TCon08 al 2019-02-26'!$A$1:$H$68,6,0),6)</f>
        <v>#N/A</v>
      </c>
      <c r="C5210" s="66" t="e">
        <f t="shared" si="353"/>
        <v>#N/A</v>
      </c>
      <c r="D5210" s="66" t="e">
        <f>VLOOKUP(K5210,'TCon08 al 2019-02-26'!$A$1:$H$68,8,0)</f>
        <v>#N/A</v>
      </c>
      <c r="E5210" s="221">
        <f t="shared" si="354"/>
        <v>1900</v>
      </c>
      <c r="F5210" s="66">
        <f t="shared" si="351"/>
        <v>0</v>
      </c>
      <c r="G5210" s="10" t="str">
        <f t="shared" si="352"/>
        <v>19000</v>
      </c>
      <c r="H5210" s="227"/>
      <c r="I5210" s="227"/>
      <c r="J5210" s="228"/>
      <c r="K5210" s="227"/>
      <c r="L5210" s="227"/>
      <c r="M5210" s="227"/>
      <c r="N5210" s="581"/>
      <c r="O5210" s="227"/>
      <c r="P5210" s="581"/>
      <c r="Q5210" s="227"/>
      <c r="R5210" s="227"/>
      <c r="S5210" s="227"/>
      <c r="T5210" s="227"/>
      <c r="U5210" s="227"/>
      <c r="V5210" s="227"/>
      <c r="W5210" s="227"/>
      <c r="X5210" s="227"/>
      <c r="Y5210" s="227"/>
      <c r="Z5210" s="227"/>
      <c r="AA5210" s="227"/>
      <c r="AB5210" s="227"/>
      <c r="AC5210" s="227"/>
    </row>
    <row r="5211" spans="2:29">
      <c r="B5211" s="66" t="e">
        <f>LEFT(VLOOKUP(K5211,'TCon08 al 2019-02-26'!$A$1:$H$68,6,0),6)</f>
        <v>#N/A</v>
      </c>
      <c r="C5211" s="66" t="e">
        <f t="shared" si="353"/>
        <v>#N/A</v>
      </c>
      <c r="D5211" s="66" t="e">
        <f>VLOOKUP(K5211,'TCon08 al 2019-02-26'!$A$1:$H$68,8,0)</f>
        <v>#N/A</v>
      </c>
      <c r="E5211" s="221">
        <f t="shared" si="354"/>
        <v>1900</v>
      </c>
      <c r="F5211" s="66">
        <f t="shared" si="351"/>
        <v>0</v>
      </c>
      <c r="G5211" s="10" t="str">
        <f t="shared" si="352"/>
        <v>19000</v>
      </c>
      <c r="H5211" s="227"/>
      <c r="I5211" s="227"/>
      <c r="J5211" s="228"/>
      <c r="K5211" s="227"/>
      <c r="L5211" s="227"/>
      <c r="M5211" s="227"/>
      <c r="N5211" s="581"/>
      <c r="O5211" s="227"/>
      <c r="P5211" s="581"/>
      <c r="Q5211" s="227"/>
      <c r="R5211" s="227"/>
      <c r="S5211" s="227"/>
      <c r="T5211" s="227"/>
      <c r="U5211" s="227"/>
      <c r="V5211" s="227"/>
      <c r="W5211" s="227"/>
      <c r="X5211" s="227"/>
      <c r="Y5211" s="227"/>
      <c r="Z5211" s="227"/>
      <c r="AA5211" s="227"/>
      <c r="AB5211" s="227"/>
      <c r="AC5211" s="227"/>
    </row>
    <row r="5212" spans="2:29">
      <c r="B5212" s="66" t="e">
        <f>LEFT(VLOOKUP(K5212,'TCon08 al 2019-02-26'!$A$1:$H$68,6,0),6)</f>
        <v>#N/A</v>
      </c>
      <c r="C5212" s="66" t="e">
        <f t="shared" si="353"/>
        <v>#N/A</v>
      </c>
      <c r="D5212" s="66" t="e">
        <f>VLOOKUP(K5212,'TCon08 al 2019-02-26'!$A$1:$H$68,8,0)</f>
        <v>#N/A</v>
      </c>
      <c r="E5212" s="221">
        <f t="shared" si="354"/>
        <v>1900</v>
      </c>
      <c r="F5212" s="66">
        <f t="shared" si="351"/>
        <v>0</v>
      </c>
      <c r="G5212" s="10" t="str">
        <f t="shared" si="352"/>
        <v>19000</v>
      </c>
      <c r="H5212" s="227"/>
      <c r="I5212" s="227"/>
      <c r="J5212" s="228"/>
      <c r="K5212" s="227"/>
      <c r="L5212" s="227"/>
      <c r="M5212" s="227"/>
      <c r="N5212" s="581"/>
      <c r="O5212" s="227"/>
      <c r="P5212" s="581"/>
      <c r="Q5212" s="227"/>
      <c r="R5212" s="227"/>
      <c r="S5212" s="227"/>
      <c r="T5212" s="227"/>
      <c r="U5212" s="227"/>
      <c r="V5212" s="227"/>
      <c r="W5212" s="227"/>
      <c r="X5212" s="227"/>
      <c r="Y5212" s="227"/>
      <c r="Z5212" s="227"/>
      <c r="AA5212" s="227"/>
      <c r="AB5212" s="227"/>
      <c r="AC5212" s="227"/>
    </row>
    <row r="5213" spans="2:29">
      <c r="B5213" s="66" t="e">
        <f>LEFT(VLOOKUP(K5213,'TCon08 al 2019-02-26'!$A$1:$H$68,6,0),6)</f>
        <v>#N/A</v>
      </c>
      <c r="C5213" s="66" t="e">
        <f t="shared" si="353"/>
        <v>#N/A</v>
      </c>
      <c r="D5213" s="66" t="e">
        <f>VLOOKUP(K5213,'TCon08 al 2019-02-26'!$A$1:$H$68,8,0)</f>
        <v>#N/A</v>
      </c>
      <c r="E5213" s="221">
        <f t="shared" si="354"/>
        <v>1900</v>
      </c>
      <c r="F5213" s="66">
        <f t="shared" si="351"/>
        <v>0</v>
      </c>
      <c r="G5213" s="10" t="str">
        <f t="shared" si="352"/>
        <v>19000</v>
      </c>
      <c r="H5213" s="227"/>
      <c r="I5213" s="227"/>
      <c r="J5213" s="228"/>
      <c r="K5213" s="227"/>
      <c r="L5213" s="227"/>
      <c r="M5213" s="227"/>
      <c r="N5213" s="581"/>
      <c r="O5213" s="227"/>
      <c r="P5213" s="581"/>
      <c r="Q5213" s="227"/>
      <c r="R5213" s="227"/>
      <c r="S5213" s="227"/>
      <c r="T5213" s="227"/>
      <c r="U5213" s="227"/>
      <c r="V5213" s="227"/>
      <c r="W5213" s="227"/>
      <c r="X5213" s="227"/>
      <c r="Y5213" s="227"/>
      <c r="Z5213" s="227"/>
      <c r="AA5213" s="227"/>
      <c r="AB5213" s="227"/>
      <c r="AC5213" s="227"/>
    </row>
    <row r="5214" spans="2:29">
      <c r="B5214" s="66" t="e">
        <f>LEFT(VLOOKUP(K5214,'TCon08 al 2019-02-26'!$A$1:$H$68,6,0),6)</f>
        <v>#N/A</v>
      </c>
      <c r="C5214" s="66" t="e">
        <f t="shared" si="353"/>
        <v>#N/A</v>
      </c>
      <c r="D5214" s="66" t="e">
        <f>VLOOKUP(K5214,'TCon08 al 2019-02-26'!$A$1:$H$68,8,0)</f>
        <v>#N/A</v>
      </c>
      <c r="E5214" s="221">
        <f t="shared" si="354"/>
        <v>1900</v>
      </c>
      <c r="F5214" s="66">
        <f t="shared" si="351"/>
        <v>0</v>
      </c>
      <c r="G5214" s="10" t="str">
        <f t="shared" si="352"/>
        <v>19000</v>
      </c>
      <c r="H5214" s="227"/>
      <c r="I5214" s="227"/>
      <c r="J5214" s="228"/>
      <c r="K5214" s="227"/>
      <c r="L5214" s="227"/>
      <c r="M5214" s="227"/>
      <c r="N5214" s="581"/>
      <c r="O5214" s="227"/>
      <c r="P5214" s="581"/>
      <c r="Q5214" s="227"/>
      <c r="R5214" s="227"/>
      <c r="S5214" s="227"/>
      <c r="T5214" s="227"/>
      <c r="U5214" s="227"/>
      <c r="V5214" s="227"/>
      <c r="W5214" s="227"/>
      <c r="X5214" s="227"/>
      <c r="Y5214" s="227"/>
      <c r="Z5214" s="227"/>
      <c r="AA5214" s="227"/>
      <c r="AB5214" s="227"/>
      <c r="AC5214" s="227"/>
    </row>
    <row r="5215" spans="2:29">
      <c r="B5215" s="66" t="e">
        <f>LEFT(VLOOKUP(K5215,'TCon08 al 2019-02-26'!$A$1:$H$68,6,0),6)</f>
        <v>#N/A</v>
      </c>
      <c r="C5215" s="66" t="e">
        <f t="shared" si="353"/>
        <v>#N/A</v>
      </c>
      <c r="D5215" s="66" t="e">
        <f>VLOOKUP(K5215,'TCon08 al 2019-02-26'!$A$1:$H$68,8,0)</f>
        <v>#N/A</v>
      </c>
      <c r="E5215" s="221">
        <f t="shared" si="354"/>
        <v>1900</v>
      </c>
      <c r="F5215" s="66">
        <f t="shared" si="351"/>
        <v>0</v>
      </c>
      <c r="G5215" s="10" t="str">
        <f t="shared" si="352"/>
        <v>19000</v>
      </c>
      <c r="H5215" s="227"/>
      <c r="I5215" s="227"/>
      <c r="J5215" s="228"/>
      <c r="K5215" s="227"/>
      <c r="L5215" s="227"/>
      <c r="M5215" s="227"/>
      <c r="N5215" s="581"/>
      <c r="O5215" s="227"/>
      <c r="P5215" s="581"/>
      <c r="Q5215" s="227"/>
      <c r="R5215" s="227"/>
      <c r="S5215" s="227"/>
      <c r="T5215" s="227"/>
      <c r="U5215" s="227"/>
      <c r="V5215" s="227"/>
      <c r="W5215" s="227"/>
      <c r="X5215" s="227"/>
      <c r="Y5215" s="227"/>
      <c r="Z5215" s="227"/>
      <c r="AA5215" s="227"/>
      <c r="AB5215" s="227"/>
      <c r="AC5215" s="227"/>
    </row>
    <row r="5216" spans="2:29">
      <c r="B5216" s="66" t="e">
        <f>LEFT(VLOOKUP(K5216,'TCon08 al 2019-02-26'!$A$1:$H$68,6,0),6)</f>
        <v>#N/A</v>
      </c>
      <c r="C5216" s="66" t="e">
        <f t="shared" si="353"/>
        <v>#N/A</v>
      </c>
      <c r="D5216" s="66" t="e">
        <f>VLOOKUP(K5216,'TCon08 al 2019-02-26'!$A$1:$H$68,8,0)</f>
        <v>#N/A</v>
      </c>
      <c r="E5216" s="221">
        <f t="shared" si="354"/>
        <v>1900</v>
      </c>
      <c r="F5216" s="66">
        <f t="shared" si="351"/>
        <v>0</v>
      </c>
      <c r="G5216" s="10" t="str">
        <f t="shared" si="352"/>
        <v>19000</v>
      </c>
      <c r="H5216" s="227"/>
      <c r="I5216" s="227"/>
      <c r="J5216" s="228"/>
      <c r="K5216" s="227"/>
      <c r="L5216" s="227"/>
      <c r="M5216" s="227"/>
      <c r="N5216" s="581"/>
      <c r="O5216" s="227"/>
      <c r="P5216" s="581"/>
      <c r="Q5216" s="227"/>
      <c r="R5216" s="227"/>
      <c r="S5216" s="227"/>
      <c r="T5216" s="227"/>
      <c r="U5216" s="227"/>
      <c r="V5216" s="227"/>
      <c r="W5216" s="227"/>
      <c r="X5216" s="227"/>
      <c r="Y5216" s="227"/>
      <c r="Z5216" s="227"/>
      <c r="AA5216" s="227"/>
      <c r="AB5216" s="227"/>
      <c r="AC5216" s="227"/>
    </row>
    <row r="5217" spans="2:29">
      <c r="B5217" s="66" t="e">
        <f>LEFT(VLOOKUP(K5217,'TCon08 al 2019-02-26'!$A$1:$H$68,6,0),6)</f>
        <v>#N/A</v>
      </c>
      <c r="C5217" s="66" t="e">
        <f t="shared" si="353"/>
        <v>#N/A</v>
      </c>
      <c r="D5217" s="66" t="e">
        <f>VLOOKUP(K5217,'TCon08 al 2019-02-26'!$A$1:$H$68,8,0)</f>
        <v>#N/A</v>
      </c>
      <c r="E5217" s="221">
        <f t="shared" si="354"/>
        <v>1900</v>
      </c>
      <c r="F5217" s="66">
        <f t="shared" si="351"/>
        <v>0</v>
      </c>
      <c r="G5217" s="10" t="str">
        <f t="shared" si="352"/>
        <v>19000</v>
      </c>
      <c r="H5217" s="227"/>
      <c r="I5217" s="227"/>
      <c r="J5217" s="228"/>
      <c r="K5217" s="227"/>
      <c r="L5217" s="227"/>
      <c r="M5217" s="227"/>
      <c r="N5217" s="581"/>
      <c r="O5217" s="227"/>
      <c r="P5217" s="581"/>
      <c r="Q5217" s="227"/>
      <c r="R5217" s="227"/>
      <c r="S5217" s="227"/>
      <c r="T5217" s="227"/>
      <c r="U5217" s="227"/>
      <c r="V5217" s="227"/>
      <c r="W5217" s="227"/>
      <c r="X5217" s="227"/>
      <c r="Y5217" s="227"/>
      <c r="Z5217" s="227"/>
      <c r="AA5217" s="227"/>
      <c r="AB5217" s="227"/>
      <c r="AC5217" s="227"/>
    </row>
    <row r="5218" spans="2:29">
      <c r="B5218" s="66" t="e">
        <f>LEFT(VLOOKUP(K5218,'TCon08 al 2019-02-26'!$A$1:$H$68,6,0),6)</f>
        <v>#N/A</v>
      </c>
      <c r="C5218" s="66" t="e">
        <f t="shared" si="353"/>
        <v>#N/A</v>
      </c>
      <c r="D5218" s="66" t="e">
        <f>VLOOKUP(K5218,'TCon08 al 2019-02-26'!$A$1:$H$68,8,0)</f>
        <v>#N/A</v>
      </c>
      <c r="E5218" s="221">
        <f t="shared" si="354"/>
        <v>1900</v>
      </c>
      <c r="F5218" s="66">
        <f t="shared" si="351"/>
        <v>0</v>
      </c>
      <c r="G5218" s="10" t="str">
        <f t="shared" si="352"/>
        <v>19000</v>
      </c>
      <c r="H5218" s="227"/>
      <c r="I5218" s="227"/>
      <c r="J5218" s="228"/>
      <c r="K5218" s="227"/>
      <c r="L5218" s="227"/>
      <c r="M5218" s="227"/>
      <c r="N5218" s="581"/>
      <c r="O5218" s="227"/>
      <c r="P5218" s="581"/>
      <c r="Q5218" s="227"/>
      <c r="R5218" s="227"/>
      <c r="S5218" s="227"/>
      <c r="T5218" s="227"/>
      <c r="U5218" s="227"/>
      <c r="V5218" s="227"/>
      <c r="W5218" s="227"/>
      <c r="X5218" s="227"/>
      <c r="Y5218" s="227"/>
      <c r="Z5218" s="227"/>
      <c r="AA5218" s="227"/>
      <c r="AB5218" s="227"/>
      <c r="AC5218" s="227"/>
    </row>
    <row r="5219" spans="2:29">
      <c r="B5219" s="66" t="e">
        <f>LEFT(VLOOKUP(K5219,'TCon08 al 2019-02-26'!$A$1:$H$68,6,0),6)</f>
        <v>#N/A</v>
      </c>
      <c r="C5219" s="66" t="e">
        <f t="shared" si="353"/>
        <v>#N/A</v>
      </c>
      <c r="D5219" s="66" t="e">
        <f>VLOOKUP(K5219,'TCon08 al 2019-02-26'!$A$1:$H$68,8,0)</f>
        <v>#N/A</v>
      </c>
      <c r="E5219" s="221">
        <f t="shared" si="354"/>
        <v>1900</v>
      </c>
      <c r="F5219" s="66">
        <f t="shared" si="351"/>
        <v>0</v>
      </c>
      <c r="G5219" s="10" t="str">
        <f t="shared" si="352"/>
        <v>19000</v>
      </c>
      <c r="H5219" s="227"/>
      <c r="I5219" s="227"/>
      <c r="J5219" s="228"/>
      <c r="K5219" s="227"/>
      <c r="L5219" s="227"/>
      <c r="M5219" s="227"/>
      <c r="N5219" s="581"/>
      <c r="O5219" s="227"/>
      <c r="P5219" s="581"/>
      <c r="Q5219" s="227"/>
      <c r="R5219" s="227"/>
      <c r="S5219" s="227"/>
      <c r="T5219" s="227"/>
      <c r="U5219" s="227"/>
      <c r="V5219" s="227"/>
      <c r="W5219" s="227"/>
      <c r="X5219" s="227"/>
      <c r="Y5219" s="227"/>
      <c r="Z5219" s="227"/>
      <c r="AA5219" s="227"/>
      <c r="AB5219" s="227"/>
      <c r="AC5219" s="227"/>
    </row>
    <row r="5220" spans="2:29">
      <c r="B5220" s="66" t="e">
        <f>LEFT(VLOOKUP(K5220,'TCon08 al 2019-02-26'!$A$1:$H$68,6,0),6)</f>
        <v>#N/A</v>
      </c>
      <c r="C5220" s="66" t="e">
        <f t="shared" si="353"/>
        <v>#N/A</v>
      </c>
      <c r="D5220" s="66" t="e">
        <f>VLOOKUP(K5220,'TCon08 al 2019-02-26'!$A$1:$H$68,8,0)</f>
        <v>#N/A</v>
      </c>
      <c r="E5220" s="221">
        <f t="shared" si="354"/>
        <v>1900</v>
      </c>
      <c r="F5220" s="66">
        <f t="shared" si="351"/>
        <v>0</v>
      </c>
      <c r="G5220" s="10" t="str">
        <f t="shared" si="352"/>
        <v>19000</v>
      </c>
      <c r="H5220" s="227"/>
      <c r="I5220" s="227"/>
      <c r="J5220" s="228"/>
      <c r="K5220" s="227"/>
      <c r="L5220" s="227"/>
      <c r="M5220" s="227"/>
      <c r="N5220" s="581"/>
      <c r="O5220" s="227"/>
      <c r="P5220" s="581"/>
      <c r="Q5220" s="227"/>
      <c r="R5220" s="227"/>
      <c r="S5220" s="227"/>
      <c r="T5220" s="227"/>
      <c r="U5220" s="227"/>
      <c r="V5220" s="227"/>
      <c r="W5220" s="227"/>
      <c r="X5220" s="227"/>
      <c r="Y5220" s="227"/>
      <c r="Z5220" s="227"/>
      <c r="AA5220" s="227"/>
      <c r="AB5220" s="227"/>
      <c r="AC5220" s="227"/>
    </row>
    <row r="5221" spans="2:29">
      <c r="B5221" s="66" t="e">
        <f>LEFT(VLOOKUP(K5221,'TCon08 al 2019-02-26'!$A$1:$H$68,6,0),6)</f>
        <v>#N/A</v>
      </c>
      <c r="C5221" s="66" t="e">
        <f t="shared" si="353"/>
        <v>#N/A</v>
      </c>
      <c r="D5221" s="66" t="e">
        <f>VLOOKUP(K5221,'TCon08 al 2019-02-26'!$A$1:$H$68,8,0)</f>
        <v>#N/A</v>
      </c>
      <c r="E5221" s="221">
        <f t="shared" si="354"/>
        <v>1900</v>
      </c>
      <c r="F5221" s="66">
        <f t="shared" si="351"/>
        <v>0</v>
      </c>
      <c r="G5221" s="10" t="str">
        <f t="shared" si="352"/>
        <v>19000</v>
      </c>
      <c r="H5221" s="227"/>
      <c r="I5221" s="227"/>
      <c r="J5221" s="228"/>
      <c r="K5221" s="227"/>
      <c r="L5221" s="227"/>
      <c r="M5221" s="227"/>
      <c r="N5221" s="581"/>
      <c r="O5221" s="227"/>
      <c r="P5221" s="581"/>
      <c r="Q5221" s="227"/>
      <c r="R5221" s="227"/>
      <c r="S5221" s="227"/>
      <c r="T5221" s="227"/>
      <c r="U5221" s="227"/>
      <c r="V5221" s="227"/>
      <c r="W5221" s="227"/>
      <c r="X5221" s="227"/>
      <c r="Y5221" s="227"/>
      <c r="Z5221" s="227"/>
      <c r="AA5221" s="227"/>
      <c r="AB5221" s="227"/>
      <c r="AC5221" s="227"/>
    </row>
    <row r="5222" spans="2:29">
      <c r="B5222" s="66" t="e">
        <f>LEFT(VLOOKUP(K5222,'TCon08 al 2019-02-26'!$A$1:$H$68,6,0),6)</f>
        <v>#N/A</v>
      </c>
      <c r="C5222" s="66" t="e">
        <f t="shared" si="353"/>
        <v>#N/A</v>
      </c>
      <c r="D5222" s="66" t="e">
        <f>VLOOKUP(K5222,'TCon08 al 2019-02-26'!$A$1:$H$68,8,0)</f>
        <v>#N/A</v>
      </c>
      <c r="E5222" s="221">
        <f t="shared" si="354"/>
        <v>1900</v>
      </c>
      <c r="F5222" s="66">
        <f t="shared" si="351"/>
        <v>0</v>
      </c>
      <c r="G5222" s="10" t="str">
        <f t="shared" si="352"/>
        <v>19000</v>
      </c>
      <c r="H5222" s="227"/>
      <c r="I5222" s="227"/>
      <c r="J5222" s="228"/>
      <c r="K5222" s="227"/>
      <c r="L5222" s="227"/>
      <c r="M5222" s="227"/>
      <c r="N5222" s="581"/>
      <c r="O5222" s="227"/>
      <c r="P5222" s="581"/>
      <c r="Q5222" s="227"/>
      <c r="R5222" s="227"/>
      <c r="S5222" s="227"/>
      <c r="T5222" s="227"/>
      <c r="U5222" s="227"/>
      <c r="V5222" s="227"/>
      <c r="W5222" s="227"/>
      <c r="X5222" s="227"/>
      <c r="Y5222" s="227"/>
      <c r="Z5222" s="227"/>
      <c r="AA5222" s="227"/>
      <c r="AB5222" s="227"/>
      <c r="AC5222" s="227"/>
    </row>
    <row r="5223" spans="2:29">
      <c r="B5223" s="66" t="e">
        <f>LEFT(VLOOKUP(K5223,'TCon08 al 2019-02-26'!$A$1:$H$68,6,0),6)</f>
        <v>#N/A</v>
      </c>
      <c r="C5223" s="66" t="e">
        <f t="shared" si="353"/>
        <v>#N/A</v>
      </c>
      <c r="D5223" s="66" t="e">
        <f>VLOOKUP(K5223,'TCon08 al 2019-02-26'!$A$1:$H$68,8,0)</f>
        <v>#N/A</v>
      </c>
      <c r="E5223" s="221">
        <f t="shared" si="354"/>
        <v>1900</v>
      </c>
      <c r="F5223" s="66">
        <f t="shared" si="351"/>
        <v>0</v>
      </c>
      <c r="G5223" s="10" t="str">
        <f t="shared" si="352"/>
        <v>19000</v>
      </c>
      <c r="H5223" s="227"/>
      <c r="I5223" s="227"/>
      <c r="J5223" s="228"/>
      <c r="K5223" s="227"/>
      <c r="L5223" s="227"/>
      <c r="M5223" s="227"/>
      <c r="N5223" s="581"/>
      <c r="O5223" s="227"/>
      <c r="P5223" s="581"/>
      <c r="Q5223" s="227"/>
      <c r="R5223" s="227"/>
      <c r="S5223" s="227"/>
      <c r="T5223" s="227"/>
      <c r="U5223" s="227"/>
      <c r="V5223" s="227"/>
      <c r="W5223" s="227"/>
      <c r="X5223" s="227"/>
      <c r="Y5223" s="227"/>
      <c r="Z5223" s="227"/>
      <c r="AA5223" s="227"/>
      <c r="AB5223" s="227"/>
      <c r="AC5223" s="227"/>
    </row>
    <row r="5224" spans="2:29">
      <c r="B5224" s="66" t="e">
        <f>LEFT(VLOOKUP(K5224,'TCon08 al 2019-02-26'!$A$1:$H$68,6,0),6)</f>
        <v>#N/A</v>
      </c>
      <c r="C5224" s="66" t="e">
        <f t="shared" si="353"/>
        <v>#N/A</v>
      </c>
      <c r="D5224" s="66" t="e">
        <f>VLOOKUP(K5224,'TCon08 al 2019-02-26'!$A$1:$H$68,8,0)</f>
        <v>#N/A</v>
      </c>
      <c r="E5224" s="221">
        <f t="shared" si="354"/>
        <v>1900</v>
      </c>
      <c r="F5224" s="66">
        <f t="shared" si="351"/>
        <v>0</v>
      </c>
      <c r="G5224" s="10" t="str">
        <f t="shared" si="352"/>
        <v>19000</v>
      </c>
      <c r="H5224" s="227"/>
      <c r="I5224" s="227"/>
      <c r="J5224" s="228"/>
      <c r="K5224" s="227"/>
      <c r="L5224" s="227"/>
      <c r="M5224" s="227"/>
      <c r="N5224" s="581"/>
      <c r="O5224" s="227"/>
      <c r="P5224" s="581"/>
      <c r="Q5224" s="227"/>
      <c r="R5224" s="227"/>
      <c r="S5224" s="227"/>
      <c r="T5224" s="227"/>
      <c r="U5224" s="227"/>
      <c r="V5224" s="227"/>
      <c r="W5224" s="227"/>
      <c r="X5224" s="227"/>
      <c r="Y5224" s="227"/>
      <c r="Z5224" s="227"/>
      <c r="AA5224" s="227"/>
      <c r="AB5224" s="227"/>
      <c r="AC5224" s="227"/>
    </row>
    <row r="5225" spans="2:29">
      <c r="B5225" s="66" t="e">
        <f>LEFT(VLOOKUP(K5225,'TCon08 al 2019-02-26'!$A$1:$H$68,6,0),6)</f>
        <v>#N/A</v>
      </c>
      <c r="C5225" s="66" t="e">
        <f t="shared" si="353"/>
        <v>#N/A</v>
      </c>
      <c r="D5225" s="66" t="e">
        <f>VLOOKUP(K5225,'TCon08 al 2019-02-26'!$A$1:$H$68,8,0)</f>
        <v>#N/A</v>
      </c>
      <c r="E5225" s="221">
        <f t="shared" si="354"/>
        <v>1900</v>
      </c>
      <c r="F5225" s="66">
        <f t="shared" si="351"/>
        <v>0</v>
      </c>
      <c r="G5225" s="10" t="str">
        <f t="shared" si="352"/>
        <v>19000</v>
      </c>
      <c r="H5225" s="227"/>
      <c r="I5225" s="227"/>
      <c r="J5225" s="228"/>
      <c r="K5225" s="227"/>
      <c r="L5225" s="227"/>
      <c r="M5225" s="227"/>
      <c r="N5225" s="581"/>
      <c r="O5225" s="227"/>
      <c r="P5225" s="581"/>
      <c r="Q5225" s="227"/>
      <c r="R5225" s="227"/>
      <c r="S5225" s="227"/>
      <c r="T5225" s="227"/>
      <c r="U5225" s="227"/>
      <c r="V5225" s="227"/>
      <c r="W5225" s="227"/>
      <c r="X5225" s="227"/>
      <c r="Y5225" s="227"/>
      <c r="Z5225" s="227"/>
      <c r="AA5225" s="227"/>
      <c r="AB5225" s="227"/>
      <c r="AC5225" s="227"/>
    </row>
    <row r="5226" spans="2:29">
      <c r="B5226" s="66" t="e">
        <f>LEFT(VLOOKUP(K5226,'TCon08 al 2019-02-26'!$A$1:$H$68,6,0),6)</f>
        <v>#N/A</v>
      </c>
      <c r="C5226" s="66" t="e">
        <f t="shared" si="353"/>
        <v>#N/A</v>
      </c>
      <c r="D5226" s="66" t="e">
        <f>VLOOKUP(K5226,'TCon08 al 2019-02-26'!$A$1:$H$68,8,0)</f>
        <v>#N/A</v>
      </c>
      <c r="E5226" s="221">
        <f t="shared" si="354"/>
        <v>1900</v>
      </c>
      <c r="F5226" s="66">
        <f t="shared" si="351"/>
        <v>0</v>
      </c>
      <c r="G5226" s="10" t="str">
        <f t="shared" si="352"/>
        <v>19000</v>
      </c>
      <c r="H5226" s="227"/>
      <c r="I5226" s="227"/>
      <c r="J5226" s="228"/>
      <c r="K5226" s="227"/>
      <c r="L5226" s="227"/>
      <c r="M5226" s="227"/>
      <c r="N5226" s="581"/>
      <c r="O5226" s="227"/>
      <c r="P5226" s="581"/>
      <c r="Q5226" s="227"/>
      <c r="R5226" s="227"/>
      <c r="S5226" s="227"/>
      <c r="T5226" s="227"/>
      <c r="U5226" s="227"/>
      <c r="V5226" s="227"/>
      <c r="W5226" s="227"/>
      <c r="X5226" s="227"/>
      <c r="Y5226" s="227"/>
      <c r="Z5226" s="227"/>
      <c r="AA5226" s="227"/>
      <c r="AB5226" s="227"/>
      <c r="AC5226" s="227"/>
    </row>
    <row r="5227" spans="2:29">
      <c r="B5227" s="66" t="e">
        <f>LEFT(VLOOKUP(K5227,'TCon08 al 2019-02-26'!$A$1:$H$68,6,0),6)</f>
        <v>#N/A</v>
      </c>
      <c r="C5227" s="66" t="e">
        <f t="shared" si="353"/>
        <v>#N/A</v>
      </c>
      <c r="D5227" s="66" t="e">
        <f>VLOOKUP(K5227,'TCon08 al 2019-02-26'!$A$1:$H$68,8,0)</f>
        <v>#N/A</v>
      </c>
      <c r="E5227" s="221">
        <f t="shared" si="354"/>
        <v>1900</v>
      </c>
      <c r="F5227" s="66">
        <f t="shared" si="351"/>
        <v>0</v>
      </c>
      <c r="G5227" s="10" t="str">
        <f t="shared" si="352"/>
        <v>19000</v>
      </c>
      <c r="H5227" s="227"/>
      <c r="I5227" s="227"/>
      <c r="J5227" s="228"/>
      <c r="K5227" s="227"/>
      <c r="L5227" s="227"/>
      <c r="M5227" s="227"/>
      <c r="N5227" s="581"/>
      <c r="O5227" s="227"/>
      <c r="P5227" s="581"/>
      <c r="Q5227" s="227"/>
      <c r="R5227" s="227"/>
      <c r="S5227" s="227"/>
      <c r="T5227" s="227"/>
      <c r="U5227" s="227"/>
      <c r="V5227" s="227"/>
      <c r="W5227" s="227"/>
      <c r="X5227" s="227"/>
      <c r="Y5227" s="227"/>
      <c r="Z5227" s="227"/>
      <c r="AA5227" s="227"/>
      <c r="AB5227" s="227"/>
      <c r="AC5227" s="227"/>
    </row>
    <row r="5228" spans="2:29">
      <c r="B5228" s="66" t="e">
        <f>LEFT(VLOOKUP(K5228,'TCon08 al 2019-02-26'!$A$1:$H$68,6,0),6)</f>
        <v>#N/A</v>
      </c>
      <c r="C5228" s="66" t="e">
        <f t="shared" si="353"/>
        <v>#N/A</v>
      </c>
      <c r="D5228" s="66" t="e">
        <f>VLOOKUP(K5228,'TCon08 al 2019-02-26'!$A$1:$H$68,8,0)</f>
        <v>#N/A</v>
      </c>
      <c r="E5228" s="221">
        <f t="shared" si="354"/>
        <v>1900</v>
      </c>
      <c r="F5228" s="66">
        <f t="shared" si="351"/>
        <v>0</v>
      </c>
      <c r="G5228" s="10" t="str">
        <f t="shared" si="352"/>
        <v>19000</v>
      </c>
      <c r="H5228" s="227"/>
      <c r="I5228" s="227"/>
      <c r="J5228" s="228"/>
      <c r="K5228" s="227"/>
      <c r="L5228" s="227"/>
      <c r="M5228" s="227"/>
      <c r="N5228" s="581"/>
      <c r="O5228" s="227"/>
      <c r="P5228" s="581"/>
      <c r="Q5228" s="227"/>
      <c r="R5228" s="227"/>
      <c r="S5228" s="227"/>
      <c r="T5228" s="227"/>
      <c r="U5228" s="227"/>
      <c r="V5228" s="227"/>
      <c r="W5228" s="227"/>
      <c r="X5228" s="227"/>
      <c r="Y5228" s="227"/>
      <c r="Z5228" s="227"/>
      <c r="AA5228" s="227"/>
      <c r="AB5228" s="227"/>
      <c r="AC5228" s="227"/>
    </row>
    <row r="5229" spans="2:29">
      <c r="B5229" s="66" t="e">
        <f>LEFT(VLOOKUP(K5229,'TCon08 al 2019-02-26'!$A$1:$H$68,6,0),6)</f>
        <v>#N/A</v>
      </c>
      <c r="C5229" s="66" t="e">
        <f t="shared" si="353"/>
        <v>#N/A</v>
      </c>
      <c r="D5229" s="66" t="e">
        <f>VLOOKUP(K5229,'TCon08 al 2019-02-26'!$A$1:$H$68,8,0)</f>
        <v>#N/A</v>
      </c>
      <c r="E5229" s="221">
        <f t="shared" si="354"/>
        <v>1900</v>
      </c>
      <c r="F5229" s="66">
        <f t="shared" si="351"/>
        <v>0</v>
      </c>
      <c r="G5229" s="10" t="str">
        <f t="shared" si="352"/>
        <v>19000</v>
      </c>
      <c r="H5229" s="227"/>
      <c r="I5229" s="227"/>
      <c r="J5229" s="228"/>
      <c r="K5229" s="227"/>
      <c r="L5229" s="227"/>
      <c r="M5229" s="227"/>
      <c r="N5229" s="581"/>
      <c r="O5229" s="227"/>
      <c r="P5229" s="581"/>
      <c r="Q5229" s="227"/>
      <c r="R5229" s="227"/>
      <c r="S5229" s="227"/>
      <c r="T5229" s="227"/>
      <c r="U5229" s="227"/>
      <c r="V5229" s="227"/>
      <c r="W5229" s="227"/>
      <c r="X5229" s="227"/>
      <c r="Y5229" s="227"/>
      <c r="Z5229" s="227"/>
      <c r="AA5229" s="227"/>
      <c r="AB5229" s="227"/>
      <c r="AC5229" s="227"/>
    </row>
    <row r="5230" spans="2:29">
      <c r="B5230" s="66" t="e">
        <f>LEFT(VLOOKUP(K5230,'TCon08 al 2019-02-26'!$A$1:$H$68,6,0),6)</f>
        <v>#N/A</v>
      </c>
      <c r="C5230" s="66" t="e">
        <f t="shared" si="353"/>
        <v>#N/A</v>
      </c>
      <c r="D5230" s="66" t="e">
        <f>VLOOKUP(K5230,'TCon08 al 2019-02-26'!$A$1:$H$68,8,0)</f>
        <v>#N/A</v>
      </c>
      <c r="E5230" s="221">
        <f t="shared" si="354"/>
        <v>1900</v>
      </c>
      <c r="F5230" s="66">
        <f t="shared" si="351"/>
        <v>0</v>
      </c>
      <c r="G5230" s="10" t="str">
        <f t="shared" si="352"/>
        <v>19000</v>
      </c>
      <c r="H5230" s="227"/>
      <c r="I5230" s="227"/>
      <c r="J5230" s="228"/>
      <c r="K5230" s="227"/>
      <c r="L5230" s="227"/>
      <c r="M5230" s="227"/>
      <c r="N5230" s="581"/>
      <c r="O5230" s="227"/>
      <c r="P5230" s="581"/>
      <c r="Q5230" s="227"/>
      <c r="R5230" s="227"/>
      <c r="S5230" s="227"/>
      <c r="T5230" s="227"/>
      <c r="U5230" s="227"/>
      <c r="V5230" s="227"/>
      <c r="W5230" s="227"/>
      <c r="X5230" s="227"/>
      <c r="Y5230" s="227"/>
      <c r="Z5230" s="227"/>
      <c r="AA5230" s="227"/>
      <c r="AB5230" s="227"/>
      <c r="AC5230" s="227"/>
    </row>
    <row r="5231" spans="2:29">
      <c r="B5231" s="66" t="e">
        <f>LEFT(VLOOKUP(K5231,'TCon08 al 2019-02-26'!$A$1:$H$68,6,0),6)</f>
        <v>#N/A</v>
      </c>
      <c r="C5231" s="66" t="e">
        <f t="shared" si="353"/>
        <v>#N/A</v>
      </c>
      <c r="D5231" s="66" t="e">
        <f>VLOOKUP(K5231,'TCon08 al 2019-02-26'!$A$1:$H$68,8,0)</f>
        <v>#N/A</v>
      </c>
      <c r="E5231" s="221">
        <f t="shared" si="354"/>
        <v>1900</v>
      </c>
      <c r="F5231" s="66">
        <f t="shared" si="351"/>
        <v>0</v>
      </c>
      <c r="G5231" s="10" t="str">
        <f t="shared" si="352"/>
        <v>19000</v>
      </c>
      <c r="H5231" s="227"/>
      <c r="I5231" s="227"/>
      <c r="J5231" s="228"/>
      <c r="K5231" s="227"/>
      <c r="L5231" s="227"/>
      <c r="M5231" s="227"/>
      <c r="N5231" s="581"/>
      <c r="O5231" s="227"/>
      <c r="P5231" s="581"/>
      <c r="Q5231" s="227"/>
      <c r="R5231" s="227"/>
      <c r="S5231" s="227"/>
      <c r="T5231" s="227"/>
      <c r="U5231" s="227"/>
      <c r="V5231" s="227"/>
      <c r="W5231" s="227"/>
      <c r="X5231" s="227"/>
      <c r="Y5231" s="227"/>
      <c r="Z5231" s="227"/>
      <c r="AA5231" s="227"/>
      <c r="AB5231" s="227"/>
      <c r="AC5231" s="227"/>
    </row>
    <row r="5232" spans="2:29">
      <c r="B5232" s="66" t="e">
        <f>LEFT(VLOOKUP(K5232,'TCon08 al 2019-02-26'!$A$1:$H$68,6,0),6)</f>
        <v>#N/A</v>
      </c>
      <c r="C5232" s="66" t="e">
        <f t="shared" si="353"/>
        <v>#N/A</v>
      </c>
      <c r="D5232" s="66" t="e">
        <f>VLOOKUP(K5232,'TCon08 al 2019-02-26'!$A$1:$H$68,8,0)</f>
        <v>#N/A</v>
      </c>
      <c r="E5232" s="221">
        <f t="shared" si="354"/>
        <v>1900</v>
      </c>
      <c r="F5232" s="66">
        <f t="shared" si="351"/>
        <v>0</v>
      </c>
      <c r="G5232" s="10" t="str">
        <f t="shared" si="352"/>
        <v>19000</v>
      </c>
      <c r="H5232" s="227"/>
      <c r="I5232" s="227"/>
      <c r="J5232" s="228"/>
      <c r="K5232" s="227"/>
      <c r="L5232" s="227"/>
      <c r="M5232" s="227"/>
      <c r="N5232" s="581"/>
      <c r="O5232" s="227"/>
      <c r="P5232" s="581"/>
      <c r="Q5232" s="227"/>
      <c r="R5232" s="227"/>
      <c r="S5232" s="227"/>
      <c r="T5232" s="227"/>
      <c r="U5232" s="227"/>
      <c r="V5232" s="227"/>
      <c r="W5232" s="227"/>
      <c r="X5232" s="227"/>
      <c r="Y5232" s="227"/>
      <c r="Z5232" s="227"/>
      <c r="AA5232" s="227"/>
      <c r="AB5232" s="227"/>
      <c r="AC5232" s="227"/>
    </row>
    <row r="5233" spans="2:29">
      <c r="B5233" s="66" t="e">
        <f>LEFT(VLOOKUP(K5233,'TCon08 al 2019-02-26'!$A$1:$H$68,6,0),6)</f>
        <v>#N/A</v>
      </c>
      <c r="C5233" s="66" t="e">
        <f t="shared" si="353"/>
        <v>#N/A</v>
      </c>
      <c r="D5233" s="66" t="e">
        <f>VLOOKUP(K5233,'TCon08 al 2019-02-26'!$A$1:$H$68,8,0)</f>
        <v>#N/A</v>
      </c>
      <c r="E5233" s="221">
        <f t="shared" si="354"/>
        <v>1900</v>
      </c>
      <c r="F5233" s="66">
        <f t="shared" si="351"/>
        <v>0</v>
      </c>
      <c r="G5233" s="10" t="str">
        <f t="shared" si="352"/>
        <v>19000</v>
      </c>
      <c r="H5233" s="227"/>
      <c r="I5233" s="227"/>
      <c r="J5233" s="228"/>
      <c r="K5233" s="227"/>
      <c r="L5233" s="227"/>
      <c r="M5233" s="227"/>
      <c r="N5233" s="581"/>
      <c r="O5233" s="227"/>
      <c r="P5233" s="581"/>
      <c r="Q5233" s="227"/>
      <c r="R5233" s="227"/>
      <c r="S5233" s="227"/>
      <c r="T5233" s="227"/>
      <c r="U5233" s="227"/>
      <c r="V5233" s="227"/>
      <c r="W5233" s="227"/>
      <c r="X5233" s="227"/>
      <c r="Y5233" s="227"/>
      <c r="Z5233" s="227"/>
      <c r="AA5233" s="227"/>
      <c r="AB5233" s="227"/>
      <c r="AC5233" s="227"/>
    </row>
    <row r="5234" spans="2:29">
      <c r="B5234" s="66" t="e">
        <f>LEFT(VLOOKUP(K5234,'TCon08 al 2019-02-26'!$A$1:$H$68,6,0),6)</f>
        <v>#N/A</v>
      </c>
      <c r="C5234" s="66" t="e">
        <f t="shared" si="353"/>
        <v>#N/A</v>
      </c>
      <c r="D5234" s="66" t="e">
        <f>VLOOKUP(K5234,'TCon08 al 2019-02-26'!$A$1:$H$68,8,0)</f>
        <v>#N/A</v>
      </c>
      <c r="E5234" s="221">
        <f t="shared" si="354"/>
        <v>1900</v>
      </c>
      <c r="F5234" s="66">
        <f t="shared" si="351"/>
        <v>0</v>
      </c>
      <c r="G5234" s="10" t="str">
        <f t="shared" si="352"/>
        <v>19000</v>
      </c>
      <c r="H5234" s="227"/>
      <c r="I5234" s="227"/>
      <c r="J5234" s="228"/>
      <c r="K5234" s="227"/>
      <c r="L5234" s="227"/>
      <c r="M5234" s="227"/>
      <c r="N5234" s="581"/>
      <c r="O5234" s="227"/>
      <c r="P5234" s="581"/>
      <c r="Q5234" s="227"/>
      <c r="R5234" s="227"/>
      <c r="S5234" s="227"/>
      <c r="T5234" s="227"/>
      <c r="U5234" s="227"/>
      <c r="V5234" s="227"/>
      <c r="W5234" s="227"/>
      <c r="X5234" s="227"/>
      <c r="Y5234" s="227"/>
      <c r="Z5234" s="227"/>
      <c r="AA5234" s="227"/>
      <c r="AB5234" s="227"/>
      <c r="AC5234" s="227"/>
    </row>
    <row r="5235" spans="2:29">
      <c r="B5235" s="66" t="e">
        <f>LEFT(VLOOKUP(K5235,'TCon08 al 2019-02-26'!$A$1:$H$68,6,0),6)</f>
        <v>#N/A</v>
      </c>
      <c r="C5235" s="66" t="e">
        <f t="shared" si="353"/>
        <v>#N/A</v>
      </c>
      <c r="D5235" s="66" t="e">
        <f>VLOOKUP(K5235,'TCon08 al 2019-02-26'!$A$1:$H$68,8,0)</f>
        <v>#N/A</v>
      </c>
      <c r="E5235" s="221">
        <f t="shared" si="354"/>
        <v>1900</v>
      </c>
      <c r="F5235" s="66">
        <f t="shared" si="351"/>
        <v>0</v>
      </c>
      <c r="G5235" s="10" t="str">
        <f t="shared" si="352"/>
        <v>19000</v>
      </c>
      <c r="H5235" s="227"/>
      <c r="I5235" s="227"/>
      <c r="J5235" s="228"/>
      <c r="K5235" s="227"/>
      <c r="L5235" s="227"/>
      <c r="M5235" s="227"/>
      <c r="N5235" s="581"/>
      <c r="O5235" s="227"/>
      <c r="P5235" s="581"/>
      <c r="Q5235" s="227"/>
      <c r="R5235" s="227"/>
      <c r="S5235" s="227"/>
      <c r="T5235" s="227"/>
      <c r="U5235" s="227"/>
      <c r="V5235" s="227"/>
      <c r="W5235" s="227"/>
      <c r="X5235" s="227"/>
      <c r="Y5235" s="227"/>
      <c r="Z5235" s="227"/>
      <c r="AA5235" s="227"/>
      <c r="AB5235" s="227"/>
      <c r="AC5235" s="227"/>
    </row>
    <row r="5236" spans="2:29">
      <c r="B5236" s="66" t="e">
        <f>LEFT(VLOOKUP(K5236,'TCon08 al 2019-02-26'!$A$1:$H$68,6,0),6)</f>
        <v>#N/A</v>
      </c>
      <c r="C5236" s="66" t="e">
        <f t="shared" si="353"/>
        <v>#N/A</v>
      </c>
      <c r="D5236" s="66" t="e">
        <f>VLOOKUP(K5236,'TCon08 al 2019-02-26'!$A$1:$H$68,8,0)</f>
        <v>#N/A</v>
      </c>
      <c r="E5236" s="221">
        <f t="shared" si="354"/>
        <v>1900</v>
      </c>
      <c r="F5236" s="66">
        <f t="shared" si="351"/>
        <v>0</v>
      </c>
      <c r="G5236" s="10" t="str">
        <f t="shared" si="352"/>
        <v>19000</v>
      </c>
      <c r="H5236" s="227"/>
      <c r="I5236" s="227"/>
      <c r="J5236" s="228"/>
      <c r="K5236" s="227"/>
      <c r="L5236" s="227"/>
      <c r="M5236" s="227"/>
      <c r="N5236" s="581"/>
      <c r="O5236" s="227"/>
      <c r="P5236" s="581"/>
      <c r="Q5236" s="227"/>
      <c r="R5236" s="227"/>
      <c r="S5236" s="227"/>
      <c r="T5236" s="227"/>
      <c r="U5236" s="227"/>
      <c r="V5236" s="227"/>
      <c r="W5236" s="227"/>
      <c r="X5236" s="227"/>
      <c r="Y5236" s="227"/>
      <c r="Z5236" s="227"/>
      <c r="AA5236" s="227"/>
      <c r="AB5236" s="227"/>
      <c r="AC5236" s="227"/>
    </row>
    <row r="5237" spans="2:29">
      <c r="B5237" s="66" t="e">
        <f>LEFT(VLOOKUP(K5237,'TCon08 al 2019-02-26'!$A$1:$H$68,6,0),6)</f>
        <v>#N/A</v>
      </c>
      <c r="C5237" s="66" t="e">
        <f t="shared" si="353"/>
        <v>#N/A</v>
      </c>
      <c r="D5237" s="66" t="e">
        <f>VLOOKUP(K5237,'TCon08 al 2019-02-26'!$A$1:$H$68,8,0)</f>
        <v>#N/A</v>
      </c>
      <c r="E5237" s="221">
        <f t="shared" si="354"/>
        <v>1900</v>
      </c>
      <c r="F5237" s="66">
        <f t="shared" si="351"/>
        <v>0</v>
      </c>
      <c r="G5237" s="10" t="str">
        <f t="shared" si="352"/>
        <v>19000</v>
      </c>
      <c r="H5237" s="227"/>
      <c r="I5237" s="227"/>
      <c r="J5237" s="228"/>
      <c r="K5237" s="227"/>
      <c r="L5237" s="227"/>
      <c r="M5237" s="227"/>
      <c r="N5237" s="581"/>
      <c r="O5237" s="227"/>
      <c r="P5237" s="581"/>
      <c r="Q5237" s="227"/>
      <c r="R5237" s="227"/>
      <c r="S5237" s="227"/>
      <c r="T5237" s="227"/>
      <c r="U5237" s="227"/>
      <c r="V5237" s="227"/>
      <c r="W5237" s="227"/>
      <c r="X5237" s="227"/>
      <c r="Y5237" s="227"/>
      <c r="Z5237" s="227"/>
      <c r="AA5237" s="227"/>
      <c r="AB5237" s="227"/>
      <c r="AC5237" s="227"/>
    </row>
    <row r="5238" spans="2:29">
      <c r="B5238" s="66" t="e">
        <f>LEFT(VLOOKUP(K5238,'TCon08 al 2019-02-26'!$A$1:$H$68,6,0),6)</f>
        <v>#N/A</v>
      </c>
      <c r="C5238" s="66" t="e">
        <f t="shared" si="353"/>
        <v>#N/A</v>
      </c>
      <c r="D5238" s="66" t="e">
        <f>VLOOKUP(K5238,'TCon08 al 2019-02-26'!$A$1:$H$68,8,0)</f>
        <v>#N/A</v>
      </c>
      <c r="E5238" s="221">
        <f t="shared" si="354"/>
        <v>1900</v>
      </c>
      <c r="F5238" s="66">
        <f t="shared" si="351"/>
        <v>0</v>
      </c>
      <c r="G5238" s="10" t="str">
        <f t="shared" si="352"/>
        <v>19000</v>
      </c>
      <c r="H5238" s="227"/>
      <c r="I5238" s="227"/>
      <c r="J5238" s="228"/>
      <c r="K5238" s="227"/>
      <c r="L5238" s="227"/>
      <c r="M5238" s="227"/>
      <c r="N5238" s="581"/>
      <c r="O5238" s="227"/>
      <c r="P5238" s="581"/>
      <c r="Q5238" s="227"/>
      <c r="R5238" s="227"/>
      <c r="S5238" s="227"/>
      <c r="T5238" s="227"/>
      <c r="U5238" s="227"/>
      <c r="V5238" s="227"/>
      <c r="W5238" s="227"/>
      <c r="X5238" s="227"/>
      <c r="Y5238" s="227"/>
      <c r="Z5238" s="227"/>
      <c r="AA5238" s="227"/>
      <c r="AB5238" s="227"/>
      <c r="AC5238" s="227"/>
    </row>
    <row r="5239" spans="2:29">
      <c r="B5239" s="66" t="e">
        <f>LEFT(VLOOKUP(K5239,'TCon08 al 2019-02-26'!$A$1:$H$68,6,0),6)</f>
        <v>#N/A</v>
      </c>
      <c r="C5239" s="66" t="e">
        <f t="shared" si="353"/>
        <v>#N/A</v>
      </c>
      <c r="D5239" s="66" t="e">
        <f>VLOOKUP(K5239,'TCon08 al 2019-02-26'!$A$1:$H$68,8,0)</f>
        <v>#N/A</v>
      </c>
      <c r="E5239" s="221">
        <f t="shared" si="354"/>
        <v>1900</v>
      </c>
      <c r="F5239" s="66">
        <f t="shared" si="351"/>
        <v>0</v>
      </c>
      <c r="G5239" s="10" t="str">
        <f t="shared" si="352"/>
        <v>19000</v>
      </c>
      <c r="H5239" s="227"/>
      <c r="I5239" s="227"/>
      <c r="J5239" s="228"/>
      <c r="K5239" s="227"/>
      <c r="L5239" s="227"/>
      <c r="M5239" s="227"/>
      <c r="N5239" s="581"/>
      <c r="O5239" s="227"/>
      <c r="P5239" s="581"/>
      <c r="Q5239" s="227"/>
      <c r="R5239" s="227"/>
      <c r="S5239" s="227"/>
      <c r="T5239" s="227"/>
      <c r="U5239" s="227"/>
      <c r="V5239" s="227"/>
      <c r="W5239" s="227"/>
      <c r="X5239" s="227"/>
      <c r="Y5239" s="227"/>
      <c r="Z5239" s="227"/>
      <c r="AA5239" s="227"/>
      <c r="AB5239" s="227"/>
      <c r="AC5239" s="227"/>
    </row>
    <row r="5240" spans="2:29">
      <c r="B5240" s="66" t="e">
        <f>LEFT(VLOOKUP(K5240,'TCon08 al 2019-02-26'!$A$1:$H$68,6,0),6)</f>
        <v>#N/A</v>
      </c>
      <c r="C5240" s="66" t="e">
        <f t="shared" si="353"/>
        <v>#N/A</v>
      </c>
      <c r="D5240" s="66" t="e">
        <f>VLOOKUP(K5240,'TCon08 al 2019-02-26'!$A$1:$H$68,8,0)</f>
        <v>#N/A</v>
      </c>
      <c r="E5240" s="221">
        <f t="shared" si="354"/>
        <v>1900</v>
      </c>
      <c r="F5240" s="66">
        <f t="shared" si="351"/>
        <v>0</v>
      </c>
      <c r="G5240" s="10" t="str">
        <f t="shared" si="352"/>
        <v>19000</v>
      </c>
      <c r="H5240" s="227"/>
      <c r="I5240" s="227"/>
      <c r="J5240" s="228"/>
      <c r="K5240" s="227"/>
      <c r="L5240" s="227"/>
      <c r="M5240" s="227"/>
      <c r="N5240" s="581"/>
      <c r="O5240" s="227"/>
      <c r="P5240" s="581"/>
      <c r="Q5240" s="227"/>
      <c r="R5240" s="227"/>
      <c r="S5240" s="227"/>
      <c r="T5240" s="227"/>
      <c r="U5240" s="227"/>
      <c r="V5240" s="227"/>
      <c r="W5240" s="227"/>
      <c r="X5240" s="227"/>
      <c r="Y5240" s="227"/>
      <c r="Z5240" s="227"/>
      <c r="AA5240" s="227"/>
      <c r="AB5240" s="227"/>
      <c r="AC5240" s="227"/>
    </row>
    <row r="5241" spans="2:29">
      <c r="B5241" s="66" t="e">
        <f>LEFT(VLOOKUP(K5241,'TCon08 al 2019-02-26'!$A$1:$H$68,6,0),6)</f>
        <v>#N/A</v>
      </c>
      <c r="C5241" s="66" t="e">
        <f t="shared" si="353"/>
        <v>#N/A</v>
      </c>
      <c r="D5241" s="66" t="e">
        <f>VLOOKUP(K5241,'TCon08 al 2019-02-26'!$A$1:$H$68,8,0)</f>
        <v>#N/A</v>
      </c>
      <c r="E5241" s="221">
        <f t="shared" si="354"/>
        <v>1900</v>
      </c>
      <c r="F5241" s="66">
        <f t="shared" si="351"/>
        <v>0</v>
      </c>
      <c r="G5241" s="10" t="str">
        <f t="shared" si="352"/>
        <v>19000</v>
      </c>
      <c r="H5241" s="227"/>
      <c r="I5241" s="227"/>
      <c r="J5241" s="228"/>
      <c r="K5241" s="227"/>
      <c r="L5241" s="227"/>
      <c r="M5241" s="227"/>
      <c r="N5241" s="581"/>
      <c r="O5241" s="227"/>
      <c r="P5241" s="581"/>
      <c r="Q5241" s="227"/>
      <c r="R5241" s="227"/>
      <c r="S5241" s="227"/>
      <c r="T5241" s="227"/>
      <c r="U5241" s="227"/>
      <c r="V5241" s="227"/>
      <c r="W5241" s="227"/>
      <c r="X5241" s="227"/>
      <c r="Y5241" s="227"/>
      <c r="Z5241" s="227"/>
      <c r="AA5241" s="227"/>
      <c r="AB5241" s="227"/>
      <c r="AC5241" s="227"/>
    </row>
    <row r="5242" spans="2:29">
      <c r="B5242" s="66" t="e">
        <f>LEFT(VLOOKUP(K5242,'TCon08 al 2019-02-26'!$A$1:$H$68,6,0),6)</f>
        <v>#N/A</v>
      </c>
      <c r="C5242" s="66" t="e">
        <f t="shared" si="353"/>
        <v>#N/A</v>
      </c>
      <c r="D5242" s="66" t="e">
        <f>VLOOKUP(K5242,'TCon08 al 2019-02-26'!$A$1:$H$68,8,0)</f>
        <v>#N/A</v>
      </c>
      <c r="E5242" s="221">
        <f t="shared" si="354"/>
        <v>1900</v>
      </c>
      <c r="F5242" s="66">
        <f t="shared" si="351"/>
        <v>0</v>
      </c>
      <c r="G5242" s="10" t="str">
        <f t="shared" si="352"/>
        <v>19000</v>
      </c>
      <c r="H5242" s="227"/>
      <c r="I5242" s="227"/>
      <c r="J5242" s="228"/>
      <c r="K5242" s="227"/>
      <c r="L5242" s="227"/>
      <c r="M5242" s="227"/>
      <c r="N5242" s="581"/>
      <c r="O5242" s="227"/>
      <c r="P5242" s="581"/>
      <c r="Q5242" s="227"/>
      <c r="R5242" s="227"/>
      <c r="S5242" s="227"/>
      <c r="T5242" s="227"/>
      <c r="U5242" s="227"/>
      <c r="V5242" s="227"/>
      <c r="W5242" s="227"/>
      <c r="X5242" s="227"/>
      <c r="Y5242" s="227"/>
      <c r="Z5242" s="227"/>
      <c r="AA5242" s="227"/>
      <c r="AB5242" s="227"/>
      <c r="AC5242" s="227"/>
    </row>
    <row r="5243" spans="2:29">
      <c r="B5243" s="66" t="e">
        <f>LEFT(VLOOKUP(K5243,'TCon08 al 2019-02-26'!$A$1:$H$68,6,0),6)</f>
        <v>#N/A</v>
      </c>
      <c r="C5243" s="66" t="e">
        <f t="shared" si="353"/>
        <v>#N/A</v>
      </c>
      <c r="D5243" s="66" t="e">
        <f>VLOOKUP(K5243,'TCon08 al 2019-02-26'!$A$1:$H$68,8,0)</f>
        <v>#N/A</v>
      </c>
      <c r="E5243" s="221">
        <f t="shared" si="354"/>
        <v>1900</v>
      </c>
      <c r="F5243" s="66">
        <f t="shared" si="351"/>
        <v>0</v>
      </c>
      <c r="G5243" s="10" t="str">
        <f t="shared" si="352"/>
        <v>19000</v>
      </c>
      <c r="H5243" s="227"/>
      <c r="I5243" s="227"/>
      <c r="J5243" s="228"/>
      <c r="K5243" s="227"/>
      <c r="L5243" s="227"/>
      <c r="M5243" s="227"/>
      <c r="N5243" s="581"/>
      <c r="O5243" s="227"/>
      <c r="P5243" s="581"/>
      <c r="Q5243" s="227"/>
      <c r="R5243" s="227"/>
      <c r="S5243" s="227"/>
      <c r="T5243" s="227"/>
      <c r="U5243" s="227"/>
      <c r="V5243" s="227"/>
      <c r="W5243" s="227"/>
      <c r="X5243" s="227"/>
      <c r="Y5243" s="227"/>
      <c r="Z5243" s="227"/>
      <c r="AA5243" s="227"/>
      <c r="AB5243" s="227"/>
      <c r="AC5243" s="227"/>
    </row>
    <row r="5244" spans="2:29">
      <c r="B5244" s="66" t="e">
        <f>LEFT(VLOOKUP(K5244,'TCon08 al 2019-02-26'!$A$1:$H$68,6,0),6)</f>
        <v>#N/A</v>
      </c>
      <c r="C5244" s="66" t="e">
        <f t="shared" si="353"/>
        <v>#N/A</v>
      </c>
      <c r="D5244" s="66" t="e">
        <f>VLOOKUP(K5244,'TCon08 al 2019-02-26'!$A$1:$H$68,8,0)</f>
        <v>#N/A</v>
      </c>
      <c r="E5244" s="221">
        <f t="shared" si="354"/>
        <v>1900</v>
      </c>
      <c r="F5244" s="66">
        <f t="shared" si="351"/>
        <v>0</v>
      </c>
      <c r="G5244" s="10" t="str">
        <f t="shared" si="352"/>
        <v>19000</v>
      </c>
      <c r="H5244" s="227"/>
      <c r="I5244" s="227"/>
      <c r="J5244" s="228"/>
      <c r="K5244" s="227"/>
      <c r="L5244" s="227"/>
      <c r="M5244" s="227"/>
      <c r="N5244" s="581"/>
      <c r="O5244" s="227"/>
      <c r="P5244" s="581"/>
      <c r="Q5244" s="227"/>
      <c r="R5244" s="227"/>
      <c r="S5244" s="227"/>
      <c r="T5244" s="227"/>
      <c r="U5244" s="227"/>
      <c r="V5244" s="227"/>
      <c r="W5244" s="227"/>
      <c r="X5244" s="227"/>
      <c r="Y5244" s="227"/>
      <c r="Z5244" s="227"/>
      <c r="AA5244" s="227"/>
      <c r="AB5244" s="227"/>
      <c r="AC5244" s="227"/>
    </row>
    <row r="5245" spans="2:29">
      <c r="B5245" s="66" t="e">
        <f>LEFT(VLOOKUP(K5245,'TCon08 al 2019-02-26'!$A$1:$H$68,6,0),6)</f>
        <v>#N/A</v>
      </c>
      <c r="C5245" s="66" t="e">
        <f t="shared" si="353"/>
        <v>#N/A</v>
      </c>
      <c r="D5245" s="66" t="e">
        <f>VLOOKUP(K5245,'TCon08 al 2019-02-26'!$A$1:$H$68,8,0)</f>
        <v>#N/A</v>
      </c>
      <c r="E5245" s="221">
        <f t="shared" si="354"/>
        <v>1900</v>
      </c>
      <c r="F5245" s="66">
        <f t="shared" si="351"/>
        <v>0</v>
      </c>
      <c r="G5245" s="10" t="str">
        <f t="shared" si="352"/>
        <v>19000</v>
      </c>
      <c r="H5245" s="227"/>
      <c r="I5245" s="227"/>
      <c r="J5245" s="228"/>
      <c r="K5245" s="227"/>
      <c r="L5245" s="227"/>
      <c r="M5245" s="227"/>
      <c r="N5245" s="581"/>
      <c r="O5245" s="227"/>
      <c r="P5245" s="581"/>
      <c r="Q5245" s="227"/>
      <c r="R5245" s="227"/>
      <c r="S5245" s="227"/>
      <c r="T5245" s="227"/>
      <c r="U5245" s="227"/>
      <c r="V5245" s="227"/>
      <c r="W5245" s="227"/>
      <c r="X5245" s="227"/>
      <c r="Y5245" s="227"/>
      <c r="Z5245" s="227"/>
      <c r="AA5245" s="227"/>
      <c r="AB5245" s="227"/>
      <c r="AC5245" s="227"/>
    </row>
    <row r="5246" spans="2:29">
      <c r="B5246" s="66" t="e">
        <f>LEFT(VLOOKUP(K5246,'TCon08 al 2019-02-26'!$A$1:$H$68,6,0),6)</f>
        <v>#N/A</v>
      </c>
      <c r="C5246" s="66" t="e">
        <f t="shared" si="353"/>
        <v>#N/A</v>
      </c>
      <c r="D5246" s="66" t="e">
        <f>VLOOKUP(K5246,'TCon08 al 2019-02-26'!$A$1:$H$68,8,0)</f>
        <v>#N/A</v>
      </c>
      <c r="E5246" s="221">
        <f t="shared" si="354"/>
        <v>1900</v>
      </c>
      <c r="F5246" s="66">
        <f t="shared" si="351"/>
        <v>0</v>
      </c>
      <c r="G5246" s="10" t="str">
        <f t="shared" si="352"/>
        <v>19000</v>
      </c>
      <c r="H5246" s="227"/>
      <c r="I5246" s="227"/>
      <c r="J5246" s="228"/>
      <c r="K5246" s="227"/>
      <c r="L5246" s="227"/>
      <c r="M5246" s="227"/>
      <c r="N5246" s="581"/>
      <c r="O5246" s="227"/>
      <c r="P5246" s="581"/>
      <c r="Q5246" s="227"/>
      <c r="R5246" s="227"/>
      <c r="S5246" s="227"/>
      <c r="T5246" s="227"/>
      <c r="U5246" s="227"/>
      <c r="V5246" s="227"/>
      <c r="W5246" s="227"/>
      <c r="X5246" s="227"/>
      <c r="Y5246" s="227"/>
      <c r="Z5246" s="227"/>
      <c r="AA5246" s="227"/>
      <c r="AB5246" s="227"/>
      <c r="AC5246" s="227"/>
    </row>
    <row r="5247" spans="2:29">
      <c r="B5247" s="66" t="e">
        <f>LEFT(VLOOKUP(K5247,'TCon08 al 2019-02-26'!$A$1:$H$68,6,0),6)</f>
        <v>#N/A</v>
      </c>
      <c r="C5247" s="66" t="e">
        <f t="shared" si="353"/>
        <v>#N/A</v>
      </c>
      <c r="D5247" s="66" t="e">
        <f>VLOOKUP(K5247,'TCon08 al 2019-02-26'!$A$1:$H$68,8,0)</f>
        <v>#N/A</v>
      </c>
      <c r="E5247" s="221">
        <f t="shared" si="354"/>
        <v>1900</v>
      </c>
      <c r="F5247" s="66">
        <f t="shared" si="351"/>
        <v>0</v>
      </c>
      <c r="G5247" s="10" t="str">
        <f t="shared" si="352"/>
        <v>19000</v>
      </c>
      <c r="H5247" s="227"/>
      <c r="I5247" s="227"/>
      <c r="J5247" s="228"/>
      <c r="K5247" s="227"/>
      <c r="L5247" s="227"/>
      <c r="M5247" s="227"/>
      <c r="N5247" s="581"/>
      <c r="O5247" s="227"/>
      <c r="P5247" s="581"/>
      <c r="Q5247" s="227"/>
      <c r="R5247" s="227"/>
      <c r="S5247" s="227"/>
      <c r="T5247" s="227"/>
      <c r="U5247" s="227"/>
      <c r="V5247" s="227"/>
      <c r="W5247" s="227"/>
      <c r="X5247" s="227"/>
      <c r="Y5247" s="227"/>
      <c r="Z5247" s="227"/>
      <c r="AA5247" s="227"/>
      <c r="AB5247" s="227"/>
      <c r="AC5247" s="227"/>
    </row>
    <row r="5248" spans="2:29">
      <c r="B5248" s="66" t="e">
        <f>LEFT(VLOOKUP(K5248,'TCon08 al 2019-02-26'!$A$1:$H$68,6,0),6)</f>
        <v>#N/A</v>
      </c>
      <c r="C5248" s="66" t="e">
        <f t="shared" si="353"/>
        <v>#N/A</v>
      </c>
      <c r="D5248" s="66" t="e">
        <f>VLOOKUP(K5248,'TCon08 al 2019-02-26'!$A$1:$H$68,8,0)</f>
        <v>#N/A</v>
      </c>
      <c r="E5248" s="221">
        <f t="shared" si="354"/>
        <v>1900</v>
      </c>
      <c r="F5248" s="66">
        <f t="shared" si="351"/>
        <v>0</v>
      </c>
      <c r="G5248" s="10" t="str">
        <f t="shared" si="352"/>
        <v>19000</v>
      </c>
      <c r="H5248" s="227"/>
      <c r="I5248" s="227"/>
      <c r="J5248" s="228"/>
      <c r="K5248" s="227"/>
      <c r="L5248" s="227"/>
      <c r="M5248" s="227"/>
      <c r="N5248" s="581"/>
      <c r="O5248" s="227"/>
      <c r="P5248" s="581"/>
      <c r="Q5248" s="227"/>
      <c r="R5248" s="227"/>
      <c r="S5248" s="227"/>
      <c r="T5248" s="227"/>
      <c r="U5248" s="227"/>
      <c r="V5248" s="227"/>
      <c r="W5248" s="227"/>
      <c r="X5248" s="227"/>
      <c r="Y5248" s="227"/>
      <c r="Z5248" s="227"/>
      <c r="AA5248" s="227"/>
      <c r="AB5248" s="227"/>
      <c r="AC5248" s="227"/>
    </row>
    <row r="5249" spans="2:29">
      <c r="B5249" s="66" t="e">
        <f>LEFT(VLOOKUP(K5249,'TCon08 al 2019-02-26'!$A$1:$H$68,6,0),6)</f>
        <v>#N/A</v>
      </c>
      <c r="C5249" s="66" t="e">
        <f t="shared" si="353"/>
        <v>#N/A</v>
      </c>
      <c r="D5249" s="66" t="e">
        <f>VLOOKUP(K5249,'TCon08 al 2019-02-26'!$A$1:$H$68,8,0)</f>
        <v>#N/A</v>
      </c>
      <c r="E5249" s="221">
        <f t="shared" si="354"/>
        <v>1900</v>
      </c>
      <c r="F5249" s="66">
        <f t="shared" si="351"/>
        <v>0</v>
      </c>
      <c r="G5249" s="10" t="str">
        <f t="shared" si="352"/>
        <v>19000</v>
      </c>
      <c r="H5249" s="227"/>
      <c r="I5249" s="227"/>
      <c r="J5249" s="228"/>
      <c r="K5249" s="227"/>
      <c r="L5249" s="227"/>
      <c r="M5249" s="227"/>
      <c r="N5249" s="581"/>
      <c r="O5249" s="227"/>
      <c r="P5249" s="581"/>
      <c r="Q5249" s="227"/>
      <c r="R5249" s="227"/>
      <c r="S5249" s="227"/>
      <c r="T5249" s="227"/>
      <c r="U5249" s="227"/>
      <c r="V5249" s="227"/>
      <c r="W5249" s="227"/>
      <c r="X5249" s="227"/>
      <c r="Y5249" s="227"/>
      <c r="Z5249" s="227"/>
      <c r="AA5249" s="227"/>
      <c r="AB5249" s="227"/>
      <c r="AC5249" s="227"/>
    </row>
    <row r="5250" spans="2:29">
      <c r="B5250" s="66" t="e">
        <f>LEFT(VLOOKUP(K5250,'TCon08 al 2019-02-26'!$A$1:$H$68,6,0),6)</f>
        <v>#N/A</v>
      </c>
      <c r="C5250" s="66" t="e">
        <f t="shared" si="353"/>
        <v>#N/A</v>
      </c>
      <c r="D5250" s="66" t="e">
        <f>VLOOKUP(K5250,'TCon08 al 2019-02-26'!$A$1:$H$68,8,0)</f>
        <v>#N/A</v>
      </c>
      <c r="E5250" s="221">
        <f t="shared" si="354"/>
        <v>1900</v>
      </c>
      <c r="F5250" s="66">
        <f t="shared" si="351"/>
        <v>0</v>
      </c>
      <c r="G5250" s="10" t="str">
        <f t="shared" si="352"/>
        <v>19000</v>
      </c>
      <c r="H5250" s="227"/>
      <c r="I5250" s="227"/>
      <c r="J5250" s="228"/>
      <c r="K5250" s="227"/>
      <c r="L5250" s="227"/>
      <c r="M5250" s="227"/>
      <c r="N5250" s="581"/>
      <c r="O5250" s="227"/>
      <c r="P5250" s="581"/>
      <c r="Q5250" s="227"/>
      <c r="R5250" s="227"/>
      <c r="S5250" s="227"/>
      <c r="T5250" s="227"/>
      <c r="U5250" s="227"/>
      <c r="V5250" s="227"/>
      <c r="W5250" s="227"/>
      <c r="X5250" s="227"/>
      <c r="Y5250" s="227"/>
      <c r="Z5250" s="227"/>
      <c r="AA5250" s="227"/>
      <c r="AB5250" s="227"/>
      <c r="AC5250" s="227"/>
    </row>
    <row r="5251" spans="2:29">
      <c r="B5251" s="66" t="e">
        <f>LEFT(VLOOKUP(K5251,'TCon08 al 2019-02-26'!$A$1:$H$68,6,0),6)</f>
        <v>#N/A</v>
      </c>
      <c r="C5251" s="66" t="e">
        <f t="shared" si="353"/>
        <v>#N/A</v>
      </c>
      <c r="D5251" s="66" t="e">
        <f>VLOOKUP(K5251,'TCon08 al 2019-02-26'!$A$1:$H$68,8,0)</f>
        <v>#N/A</v>
      </c>
      <c r="E5251" s="221">
        <f t="shared" si="354"/>
        <v>1900</v>
      </c>
      <c r="F5251" s="66">
        <f t="shared" si="351"/>
        <v>0</v>
      </c>
      <c r="G5251" s="10" t="str">
        <f t="shared" si="352"/>
        <v>19000</v>
      </c>
      <c r="H5251" s="227"/>
      <c r="I5251" s="227"/>
      <c r="J5251" s="228"/>
      <c r="K5251" s="227"/>
      <c r="L5251" s="227"/>
      <c r="M5251" s="227"/>
      <c r="N5251" s="581"/>
      <c r="O5251" s="227"/>
      <c r="P5251" s="581"/>
      <c r="Q5251" s="227"/>
      <c r="R5251" s="227"/>
      <c r="S5251" s="227"/>
      <c r="T5251" s="227"/>
      <c r="U5251" s="227"/>
      <c r="V5251" s="227"/>
      <c r="W5251" s="227"/>
      <c r="X5251" s="227"/>
      <c r="Y5251" s="227"/>
      <c r="Z5251" s="227"/>
      <c r="AA5251" s="227"/>
      <c r="AB5251" s="227"/>
      <c r="AC5251" s="227"/>
    </row>
    <row r="5252" spans="2:29">
      <c r="B5252" s="66" t="e">
        <f>LEFT(VLOOKUP(K5252,'TCon08 al 2019-02-26'!$A$1:$H$68,6,0),6)</f>
        <v>#N/A</v>
      </c>
      <c r="C5252" s="66" t="e">
        <f t="shared" si="353"/>
        <v>#N/A</v>
      </c>
      <c r="D5252" s="66" t="e">
        <f>VLOOKUP(K5252,'TCon08 al 2019-02-26'!$A$1:$H$68,8,0)</f>
        <v>#N/A</v>
      </c>
      <c r="E5252" s="221">
        <f t="shared" si="354"/>
        <v>1900</v>
      </c>
      <c r="F5252" s="66">
        <f t="shared" si="351"/>
        <v>0</v>
      </c>
      <c r="G5252" s="10" t="str">
        <f t="shared" si="352"/>
        <v>19000</v>
      </c>
      <c r="H5252" s="227"/>
      <c r="I5252" s="227"/>
      <c r="J5252" s="228"/>
      <c r="K5252" s="227"/>
      <c r="L5252" s="227"/>
      <c r="M5252" s="227"/>
      <c r="N5252" s="581"/>
      <c r="O5252" s="227"/>
      <c r="P5252" s="581"/>
      <c r="Q5252" s="227"/>
      <c r="R5252" s="227"/>
      <c r="S5252" s="227"/>
      <c r="T5252" s="227"/>
      <c r="U5252" s="227"/>
      <c r="V5252" s="227"/>
      <c r="W5252" s="227"/>
      <c r="X5252" s="227"/>
      <c r="Y5252" s="227"/>
      <c r="Z5252" s="227"/>
      <c r="AA5252" s="227"/>
      <c r="AB5252" s="227"/>
      <c r="AC5252" s="227"/>
    </row>
    <row r="5253" spans="2:29">
      <c r="B5253" s="66" t="e">
        <f>LEFT(VLOOKUP(K5253,'TCon08 al 2019-02-26'!$A$1:$H$68,6,0),6)</f>
        <v>#N/A</v>
      </c>
      <c r="C5253" s="66" t="e">
        <f t="shared" si="353"/>
        <v>#N/A</v>
      </c>
      <c r="D5253" s="66" t="e">
        <f>VLOOKUP(K5253,'TCon08 al 2019-02-26'!$A$1:$H$68,8,0)</f>
        <v>#N/A</v>
      </c>
      <c r="E5253" s="221">
        <f t="shared" si="354"/>
        <v>1900</v>
      </c>
      <c r="F5253" s="66">
        <f t="shared" ref="F5253:F5316" si="355">+IF(J5253=0,0,MONTH(J5253))</f>
        <v>0</v>
      </c>
      <c r="G5253" s="10" t="str">
        <f t="shared" si="352"/>
        <v>19000</v>
      </c>
      <c r="H5253" s="227"/>
      <c r="I5253" s="227"/>
      <c r="J5253" s="228"/>
      <c r="K5253" s="227"/>
      <c r="L5253" s="227"/>
      <c r="M5253" s="227"/>
      <c r="N5253" s="581"/>
      <c r="O5253" s="227"/>
      <c r="P5253" s="581"/>
      <c r="Q5253" s="227"/>
      <c r="R5253" s="227"/>
      <c r="S5253" s="227"/>
      <c r="T5253" s="227"/>
      <c r="U5253" s="227"/>
      <c r="V5253" s="227"/>
      <c r="W5253" s="227"/>
      <c r="X5253" s="227"/>
      <c r="Y5253" s="227"/>
      <c r="Z5253" s="227"/>
      <c r="AA5253" s="227"/>
      <c r="AB5253" s="227"/>
      <c r="AC5253" s="227"/>
    </row>
    <row r="5254" spans="2:29">
      <c r="B5254" s="66" t="e">
        <f>LEFT(VLOOKUP(K5254,'TCon08 al 2019-02-26'!$A$1:$H$68,6,0),6)</f>
        <v>#N/A</v>
      </c>
      <c r="C5254" s="66" t="e">
        <f t="shared" si="353"/>
        <v>#N/A</v>
      </c>
      <c r="D5254" s="66" t="e">
        <f>VLOOKUP(K5254,'TCon08 al 2019-02-26'!$A$1:$H$68,8,0)</f>
        <v>#N/A</v>
      </c>
      <c r="E5254" s="221">
        <f t="shared" si="354"/>
        <v>1900</v>
      </c>
      <c r="F5254" s="66">
        <f t="shared" si="355"/>
        <v>0</v>
      </c>
      <c r="G5254" s="10" t="str">
        <f t="shared" ref="G5254:G5317" si="356">+E5254&amp;F5254</f>
        <v>19000</v>
      </c>
      <c r="H5254" s="227"/>
      <c r="I5254" s="227"/>
      <c r="J5254" s="228"/>
      <c r="K5254" s="227"/>
      <c r="L5254" s="227"/>
      <c r="M5254" s="227"/>
      <c r="N5254" s="581"/>
      <c r="O5254" s="227"/>
      <c r="P5254" s="581"/>
      <c r="Q5254" s="227"/>
      <c r="R5254" s="227"/>
      <c r="S5254" s="227"/>
      <c r="T5254" s="227"/>
      <c r="U5254" s="227"/>
      <c r="V5254" s="227"/>
      <c r="W5254" s="227"/>
      <c r="X5254" s="227"/>
      <c r="Y5254" s="227"/>
      <c r="Z5254" s="227"/>
      <c r="AA5254" s="227"/>
      <c r="AB5254" s="227"/>
      <c r="AC5254" s="227"/>
    </row>
    <row r="5255" spans="2:29">
      <c r="B5255" s="66" t="e">
        <f>LEFT(VLOOKUP(K5255,'TCon08 al 2019-02-26'!$A$1:$H$68,6,0),6)</f>
        <v>#N/A</v>
      </c>
      <c r="C5255" s="66" t="e">
        <f t="shared" si="353"/>
        <v>#N/A</v>
      </c>
      <c r="D5255" s="66" t="e">
        <f>VLOOKUP(K5255,'TCon08 al 2019-02-26'!$A$1:$H$68,8,0)</f>
        <v>#N/A</v>
      </c>
      <c r="E5255" s="221">
        <f t="shared" si="354"/>
        <v>1900</v>
      </c>
      <c r="F5255" s="66">
        <f t="shared" si="355"/>
        <v>0</v>
      </c>
      <c r="G5255" s="10" t="str">
        <f t="shared" si="356"/>
        <v>19000</v>
      </c>
      <c r="H5255" s="227"/>
      <c r="I5255" s="227"/>
      <c r="J5255" s="228"/>
      <c r="K5255" s="227"/>
      <c r="L5255" s="227"/>
      <c r="M5255" s="227"/>
      <c r="N5255" s="581"/>
      <c r="O5255" s="227"/>
      <c r="P5255" s="581"/>
      <c r="Q5255" s="227"/>
      <c r="R5255" s="227"/>
      <c r="S5255" s="227"/>
      <c r="T5255" s="227"/>
      <c r="U5255" s="227"/>
      <c r="V5255" s="227"/>
      <c r="W5255" s="227"/>
      <c r="X5255" s="227"/>
      <c r="Y5255" s="227"/>
      <c r="Z5255" s="227"/>
      <c r="AA5255" s="227"/>
      <c r="AB5255" s="227"/>
      <c r="AC5255" s="227"/>
    </row>
    <row r="5256" spans="2:29">
      <c r="B5256" s="66" t="e">
        <f>LEFT(VLOOKUP(K5256,'TCon08 al 2019-02-26'!$A$1:$H$68,6,0),6)</f>
        <v>#N/A</v>
      </c>
      <c r="C5256" s="66" t="e">
        <f t="shared" si="353"/>
        <v>#N/A</v>
      </c>
      <c r="D5256" s="66" t="e">
        <f>VLOOKUP(K5256,'TCon08 al 2019-02-26'!$A$1:$H$68,8,0)</f>
        <v>#N/A</v>
      </c>
      <c r="E5256" s="221">
        <f t="shared" si="354"/>
        <v>1900</v>
      </c>
      <c r="F5256" s="66">
        <f t="shared" si="355"/>
        <v>0</v>
      </c>
      <c r="G5256" s="10" t="str">
        <f t="shared" si="356"/>
        <v>19000</v>
      </c>
      <c r="H5256" s="227"/>
      <c r="I5256" s="227"/>
      <c r="J5256" s="228"/>
      <c r="K5256" s="227"/>
      <c r="L5256" s="227"/>
      <c r="M5256" s="227"/>
      <c r="N5256" s="581"/>
      <c r="O5256" s="227"/>
      <c r="P5256" s="581"/>
      <c r="Q5256" s="227"/>
      <c r="R5256" s="227"/>
      <c r="S5256" s="227"/>
      <c r="T5256" s="227"/>
      <c r="U5256" s="227"/>
      <c r="V5256" s="227"/>
      <c r="W5256" s="227"/>
      <c r="X5256" s="227"/>
      <c r="Y5256" s="227"/>
      <c r="Z5256" s="227"/>
      <c r="AA5256" s="227"/>
      <c r="AB5256" s="227"/>
      <c r="AC5256" s="227"/>
    </row>
    <row r="5257" spans="2:29">
      <c r="B5257" s="66" t="e">
        <f>LEFT(VLOOKUP(K5257,'TCon08 al 2019-02-26'!$A$1:$H$68,6,0),6)</f>
        <v>#N/A</v>
      </c>
      <c r="C5257" s="66" t="e">
        <f t="shared" si="353"/>
        <v>#N/A</v>
      </c>
      <c r="D5257" s="66" t="e">
        <f>VLOOKUP(K5257,'TCon08 al 2019-02-26'!$A$1:$H$68,8,0)</f>
        <v>#N/A</v>
      </c>
      <c r="E5257" s="221">
        <f t="shared" si="354"/>
        <v>1900</v>
      </c>
      <c r="F5257" s="66">
        <f t="shared" si="355"/>
        <v>0</v>
      </c>
      <c r="G5257" s="10" t="str">
        <f t="shared" si="356"/>
        <v>19000</v>
      </c>
      <c r="H5257" s="227"/>
      <c r="I5257" s="227"/>
      <c r="J5257" s="228"/>
      <c r="K5257" s="227"/>
      <c r="L5257" s="227"/>
      <c r="M5257" s="227"/>
      <c r="N5257" s="581"/>
      <c r="O5257" s="227"/>
      <c r="P5257" s="581"/>
      <c r="Q5257" s="227"/>
      <c r="R5257" s="227"/>
      <c r="S5257" s="227"/>
      <c r="T5257" s="227"/>
      <c r="U5257" s="227"/>
      <c r="V5257" s="227"/>
      <c r="W5257" s="227"/>
      <c r="X5257" s="227"/>
      <c r="Y5257" s="227"/>
      <c r="Z5257" s="227"/>
      <c r="AA5257" s="227"/>
      <c r="AB5257" s="227"/>
      <c r="AC5257" s="227"/>
    </row>
    <row r="5258" spans="2:29">
      <c r="B5258" s="66" t="e">
        <f>LEFT(VLOOKUP(K5258,'TCon08 al 2019-02-26'!$A$1:$H$68,6,0),6)</f>
        <v>#N/A</v>
      </c>
      <c r="C5258" s="66" t="e">
        <f t="shared" si="353"/>
        <v>#N/A</v>
      </c>
      <c r="D5258" s="66" t="e">
        <f>VLOOKUP(K5258,'TCon08 al 2019-02-26'!$A$1:$H$68,8,0)</f>
        <v>#N/A</v>
      </c>
      <c r="E5258" s="221">
        <f t="shared" si="354"/>
        <v>1900</v>
      </c>
      <c r="F5258" s="66">
        <f t="shared" si="355"/>
        <v>0</v>
      </c>
      <c r="G5258" s="10" t="str">
        <f t="shared" si="356"/>
        <v>19000</v>
      </c>
      <c r="H5258" s="227"/>
      <c r="I5258" s="227"/>
      <c r="J5258" s="228"/>
      <c r="K5258" s="227"/>
      <c r="L5258" s="227"/>
      <c r="M5258" s="227"/>
      <c r="N5258" s="581"/>
      <c r="O5258" s="227"/>
      <c r="P5258" s="581"/>
      <c r="Q5258" s="227"/>
      <c r="R5258" s="227"/>
      <c r="S5258" s="227"/>
      <c r="T5258" s="227"/>
      <c r="U5258" s="227"/>
      <c r="V5258" s="227"/>
      <c r="W5258" s="227"/>
      <c r="X5258" s="227"/>
      <c r="Y5258" s="227"/>
      <c r="Z5258" s="227"/>
      <c r="AA5258" s="227"/>
      <c r="AB5258" s="227"/>
      <c r="AC5258" s="227"/>
    </row>
    <row r="5259" spans="2:29">
      <c r="B5259" s="66" t="e">
        <f>LEFT(VLOOKUP(K5259,'TCon08 al 2019-02-26'!$A$1:$H$68,6,0),6)</f>
        <v>#N/A</v>
      </c>
      <c r="C5259" s="66" t="e">
        <f t="shared" si="353"/>
        <v>#N/A</v>
      </c>
      <c r="D5259" s="66" t="e">
        <f>VLOOKUP(K5259,'TCon08 al 2019-02-26'!$A$1:$H$68,8,0)</f>
        <v>#N/A</v>
      </c>
      <c r="E5259" s="221">
        <f t="shared" si="354"/>
        <v>1900</v>
      </c>
      <c r="F5259" s="66">
        <f t="shared" si="355"/>
        <v>0</v>
      </c>
      <c r="G5259" s="10" t="str">
        <f t="shared" si="356"/>
        <v>19000</v>
      </c>
      <c r="H5259" s="227"/>
      <c r="I5259" s="227"/>
      <c r="J5259" s="228"/>
      <c r="K5259" s="227"/>
      <c r="L5259" s="227"/>
      <c r="M5259" s="227"/>
      <c r="N5259" s="581"/>
      <c r="O5259" s="227"/>
      <c r="P5259" s="581"/>
      <c r="Q5259" s="227"/>
      <c r="R5259" s="227"/>
      <c r="S5259" s="227"/>
      <c r="T5259" s="227"/>
      <c r="U5259" s="227"/>
      <c r="V5259" s="227"/>
      <c r="W5259" s="227"/>
      <c r="X5259" s="227"/>
      <c r="Y5259" s="227"/>
      <c r="Z5259" s="227"/>
      <c r="AA5259" s="227"/>
      <c r="AB5259" s="227"/>
      <c r="AC5259" s="227"/>
    </row>
    <row r="5260" spans="2:29">
      <c r="B5260" s="66" t="e">
        <f>LEFT(VLOOKUP(K5260,'TCon08 al 2019-02-26'!$A$1:$H$68,6,0),6)</f>
        <v>#N/A</v>
      </c>
      <c r="C5260" s="66" t="e">
        <f t="shared" si="353"/>
        <v>#N/A</v>
      </c>
      <c r="D5260" s="66" t="e">
        <f>VLOOKUP(K5260,'TCon08 al 2019-02-26'!$A$1:$H$68,8,0)</f>
        <v>#N/A</v>
      </c>
      <c r="E5260" s="221">
        <f t="shared" si="354"/>
        <v>1900</v>
      </c>
      <c r="F5260" s="66">
        <f t="shared" si="355"/>
        <v>0</v>
      </c>
      <c r="G5260" s="10" t="str">
        <f t="shared" si="356"/>
        <v>19000</v>
      </c>
      <c r="H5260" s="227"/>
      <c r="I5260" s="227"/>
      <c r="J5260" s="228"/>
      <c r="K5260" s="227"/>
      <c r="L5260" s="227"/>
      <c r="M5260" s="227"/>
      <c r="N5260" s="581"/>
      <c r="O5260" s="227"/>
      <c r="P5260" s="581"/>
      <c r="Q5260" s="227"/>
      <c r="R5260" s="227"/>
      <c r="S5260" s="227"/>
      <c r="T5260" s="227"/>
      <c r="U5260" s="227"/>
      <c r="V5260" s="227"/>
      <c r="W5260" s="227"/>
      <c r="X5260" s="227"/>
      <c r="Y5260" s="227"/>
      <c r="Z5260" s="227"/>
      <c r="AA5260" s="227"/>
      <c r="AB5260" s="227"/>
      <c r="AC5260" s="227"/>
    </row>
    <row r="5261" spans="2:29">
      <c r="B5261" s="66" t="e">
        <f>LEFT(VLOOKUP(K5261,'TCon08 al 2019-02-26'!$A$1:$H$68,6,0),6)</f>
        <v>#N/A</v>
      </c>
      <c r="C5261" s="66" t="e">
        <f t="shared" si="353"/>
        <v>#N/A</v>
      </c>
      <c r="D5261" s="66" t="e">
        <f>VLOOKUP(K5261,'TCon08 al 2019-02-26'!$A$1:$H$68,8,0)</f>
        <v>#N/A</v>
      </c>
      <c r="E5261" s="221">
        <f t="shared" si="354"/>
        <v>1900</v>
      </c>
      <c r="F5261" s="66">
        <f t="shared" si="355"/>
        <v>0</v>
      </c>
      <c r="G5261" s="10" t="str">
        <f t="shared" si="356"/>
        <v>19000</v>
      </c>
      <c r="H5261" s="227"/>
      <c r="I5261" s="227"/>
      <c r="J5261" s="228"/>
      <c r="K5261" s="227"/>
      <c r="L5261" s="227"/>
      <c r="M5261" s="227"/>
      <c r="N5261" s="581"/>
      <c r="O5261" s="227"/>
      <c r="P5261" s="581"/>
      <c r="Q5261" s="227"/>
      <c r="R5261" s="227"/>
      <c r="S5261" s="227"/>
      <c r="T5261" s="227"/>
      <c r="U5261" s="227"/>
      <c r="V5261" s="227"/>
      <c r="W5261" s="227"/>
      <c r="X5261" s="227"/>
      <c r="Y5261" s="227"/>
      <c r="Z5261" s="227"/>
      <c r="AA5261" s="227"/>
      <c r="AB5261" s="227"/>
      <c r="AC5261" s="227"/>
    </row>
    <row r="5262" spans="2:29">
      <c r="B5262" s="66" t="e">
        <f>LEFT(VLOOKUP(K5262,'TCon08 al 2019-02-26'!$A$1:$H$68,6,0),6)</f>
        <v>#N/A</v>
      </c>
      <c r="C5262" s="66" t="e">
        <f t="shared" si="353"/>
        <v>#N/A</v>
      </c>
      <c r="D5262" s="66" t="e">
        <f>VLOOKUP(K5262,'TCon08 al 2019-02-26'!$A$1:$H$68,8,0)</f>
        <v>#N/A</v>
      </c>
      <c r="E5262" s="221">
        <f t="shared" si="354"/>
        <v>1900</v>
      </c>
      <c r="F5262" s="66">
        <f t="shared" si="355"/>
        <v>0</v>
      </c>
      <c r="G5262" s="10" t="str">
        <f t="shared" si="356"/>
        <v>19000</v>
      </c>
      <c r="H5262" s="227"/>
      <c r="I5262" s="227"/>
      <c r="J5262" s="228"/>
      <c r="K5262" s="227"/>
      <c r="L5262" s="227"/>
      <c r="M5262" s="227"/>
      <c r="N5262" s="581"/>
      <c r="O5262" s="227"/>
      <c r="P5262" s="581"/>
      <c r="Q5262" s="227"/>
      <c r="R5262" s="227"/>
      <c r="S5262" s="227"/>
      <c r="T5262" s="227"/>
      <c r="U5262" s="227"/>
      <c r="V5262" s="227"/>
      <c r="W5262" s="227"/>
      <c r="X5262" s="227"/>
      <c r="Y5262" s="227"/>
      <c r="Z5262" s="227"/>
      <c r="AA5262" s="227"/>
      <c r="AB5262" s="227"/>
      <c r="AC5262" s="227"/>
    </row>
    <row r="5263" spans="2:29">
      <c r="B5263" s="66" t="e">
        <f>LEFT(VLOOKUP(K5263,'TCon08 al 2019-02-26'!$A$1:$H$68,6,0),6)</f>
        <v>#N/A</v>
      </c>
      <c r="C5263" s="66" t="e">
        <f t="shared" si="353"/>
        <v>#N/A</v>
      </c>
      <c r="D5263" s="66" t="e">
        <f>VLOOKUP(K5263,'TCon08 al 2019-02-26'!$A$1:$H$68,8,0)</f>
        <v>#N/A</v>
      </c>
      <c r="E5263" s="221">
        <f t="shared" si="354"/>
        <v>1900</v>
      </c>
      <c r="F5263" s="66">
        <f t="shared" si="355"/>
        <v>0</v>
      </c>
      <c r="G5263" s="10" t="str">
        <f t="shared" si="356"/>
        <v>19000</v>
      </c>
      <c r="H5263" s="227"/>
      <c r="I5263" s="227"/>
      <c r="J5263" s="228"/>
      <c r="K5263" s="227"/>
      <c r="L5263" s="227"/>
      <c r="M5263" s="227"/>
      <c r="N5263" s="581"/>
      <c r="O5263" s="227"/>
      <c r="P5263" s="581"/>
      <c r="Q5263" s="227"/>
      <c r="R5263" s="227"/>
      <c r="S5263" s="227"/>
      <c r="T5263" s="227"/>
      <c r="U5263" s="227"/>
      <c r="V5263" s="227"/>
      <c r="W5263" s="227"/>
      <c r="X5263" s="227"/>
      <c r="Y5263" s="227"/>
      <c r="Z5263" s="227"/>
      <c r="AA5263" s="227"/>
      <c r="AB5263" s="227"/>
      <c r="AC5263" s="227"/>
    </row>
    <row r="5264" spans="2:29">
      <c r="B5264" s="66" t="e">
        <f>LEFT(VLOOKUP(K5264,'TCon08 al 2019-02-26'!$A$1:$H$68,6,0),6)</f>
        <v>#N/A</v>
      </c>
      <c r="C5264" s="66" t="e">
        <f t="shared" si="353"/>
        <v>#N/A</v>
      </c>
      <c r="D5264" s="66" t="e">
        <f>VLOOKUP(K5264,'TCon08 al 2019-02-26'!$A$1:$H$68,8,0)</f>
        <v>#N/A</v>
      </c>
      <c r="E5264" s="221">
        <f t="shared" si="354"/>
        <v>1900</v>
      </c>
      <c r="F5264" s="66">
        <f t="shared" si="355"/>
        <v>0</v>
      </c>
      <c r="G5264" s="10" t="str">
        <f t="shared" si="356"/>
        <v>19000</v>
      </c>
      <c r="H5264" s="227"/>
      <c r="I5264" s="227"/>
      <c r="J5264" s="228"/>
      <c r="K5264" s="227"/>
      <c r="L5264" s="227"/>
      <c r="M5264" s="227"/>
      <c r="N5264" s="581"/>
      <c r="O5264" s="227"/>
      <c r="P5264" s="581"/>
      <c r="Q5264" s="227"/>
      <c r="R5264" s="227"/>
      <c r="S5264" s="227"/>
      <c r="T5264" s="227"/>
      <c r="U5264" s="227"/>
      <c r="V5264" s="227"/>
      <c r="W5264" s="227"/>
      <c r="X5264" s="227"/>
      <c r="Y5264" s="227"/>
      <c r="Z5264" s="227"/>
      <c r="AA5264" s="227"/>
      <c r="AB5264" s="227"/>
      <c r="AC5264" s="227"/>
    </row>
    <row r="5265" spans="2:29">
      <c r="B5265" s="66" t="e">
        <f>LEFT(VLOOKUP(K5265,'TCon08 al 2019-02-26'!$A$1:$H$68,6,0),6)</f>
        <v>#N/A</v>
      </c>
      <c r="C5265" s="66" t="e">
        <f t="shared" ref="C5265:C5328" si="357">CONCATENATE(MID(B5265,1,1),".",MID(B5265,2,1),".",MID(B5265,3,2),".",MID(B5265,5,2))</f>
        <v>#N/A</v>
      </c>
      <c r="D5265" s="66" t="e">
        <f>VLOOKUP(K5265,'TCon08 al 2019-02-26'!$A$1:$H$68,8,0)</f>
        <v>#N/A</v>
      </c>
      <c r="E5265" s="221">
        <f t="shared" ref="E5265:E5328" si="358">YEAR(J5265)</f>
        <v>1900</v>
      </c>
      <c r="F5265" s="66">
        <f t="shared" si="355"/>
        <v>0</v>
      </c>
      <c r="G5265" s="10" t="str">
        <f t="shared" si="356"/>
        <v>19000</v>
      </c>
      <c r="H5265" s="227"/>
      <c r="I5265" s="227"/>
      <c r="J5265" s="228"/>
      <c r="K5265" s="227"/>
      <c r="L5265" s="227"/>
      <c r="M5265" s="227"/>
      <c r="N5265" s="581"/>
      <c r="O5265" s="227"/>
      <c r="P5265" s="581"/>
      <c r="Q5265" s="227"/>
      <c r="R5265" s="227"/>
      <c r="S5265" s="227"/>
      <c r="T5265" s="227"/>
      <c r="U5265" s="227"/>
      <c r="V5265" s="227"/>
      <c r="W5265" s="227"/>
      <c r="X5265" s="227"/>
      <c r="Y5265" s="227"/>
      <c r="Z5265" s="227"/>
      <c r="AA5265" s="227"/>
      <c r="AB5265" s="227"/>
      <c r="AC5265" s="227"/>
    </row>
    <row r="5266" spans="2:29">
      <c r="B5266" s="66" t="e">
        <f>LEFT(VLOOKUP(K5266,'TCon08 al 2019-02-26'!$A$1:$H$68,6,0),6)</f>
        <v>#N/A</v>
      </c>
      <c r="C5266" s="66" t="e">
        <f t="shared" si="357"/>
        <v>#N/A</v>
      </c>
      <c r="D5266" s="66" t="e">
        <f>VLOOKUP(K5266,'TCon08 al 2019-02-26'!$A$1:$H$68,8,0)</f>
        <v>#N/A</v>
      </c>
      <c r="E5266" s="221">
        <f t="shared" si="358"/>
        <v>1900</v>
      </c>
      <c r="F5266" s="66">
        <f t="shared" si="355"/>
        <v>0</v>
      </c>
      <c r="G5266" s="10" t="str">
        <f t="shared" si="356"/>
        <v>19000</v>
      </c>
      <c r="H5266" s="227"/>
      <c r="I5266" s="227"/>
      <c r="J5266" s="228"/>
      <c r="K5266" s="227"/>
      <c r="L5266" s="227"/>
      <c r="M5266" s="227"/>
      <c r="N5266" s="581"/>
      <c r="O5266" s="227"/>
      <c r="P5266" s="581"/>
      <c r="Q5266" s="227"/>
      <c r="R5266" s="227"/>
      <c r="S5266" s="227"/>
      <c r="T5266" s="227"/>
      <c r="U5266" s="227"/>
      <c r="V5266" s="227"/>
      <c r="W5266" s="227"/>
      <c r="X5266" s="227"/>
      <c r="Y5266" s="227"/>
      <c r="Z5266" s="227"/>
      <c r="AA5266" s="227"/>
      <c r="AB5266" s="227"/>
      <c r="AC5266" s="227"/>
    </row>
    <row r="5267" spans="2:29">
      <c r="B5267" s="66" t="e">
        <f>LEFT(VLOOKUP(K5267,'TCon08 al 2019-02-26'!$A$1:$H$68,6,0),6)</f>
        <v>#N/A</v>
      </c>
      <c r="C5267" s="66" t="e">
        <f t="shared" si="357"/>
        <v>#N/A</v>
      </c>
      <c r="D5267" s="66" t="e">
        <f>VLOOKUP(K5267,'TCon08 al 2019-02-26'!$A$1:$H$68,8,0)</f>
        <v>#N/A</v>
      </c>
      <c r="E5267" s="221">
        <f t="shared" si="358"/>
        <v>1900</v>
      </c>
      <c r="F5267" s="66">
        <f t="shared" si="355"/>
        <v>0</v>
      </c>
      <c r="G5267" s="10" t="str">
        <f t="shared" si="356"/>
        <v>19000</v>
      </c>
      <c r="H5267" s="227"/>
      <c r="I5267" s="227"/>
      <c r="J5267" s="228"/>
      <c r="K5267" s="227"/>
      <c r="L5267" s="227"/>
      <c r="M5267" s="227"/>
      <c r="N5267" s="581"/>
      <c r="O5267" s="227"/>
      <c r="P5267" s="581"/>
      <c r="Q5267" s="227"/>
      <c r="R5267" s="227"/>
      <c r="S5267" s="227"/>
      <c r="T5267" s="227"/>
      <c r="U5267" s="227"/>
      <c r="V5267" s="227"/>
      <c r="W5267" s="227"/>
      <c r="X5267" s="227"/>
      <c r="Y5267" s="227"/>
      <c r="Z5267" s="227"/>
      <c r="AA5267" s="227"/>
      <c r="AB5267" s="227"/>
      <c r="AC5267" s="227"/>
    </row>
    <row r="5268" spans="2:29">
      <c r="B5268" s="66" t="e">
        <f>LEFT(VLOOKUP(K5268,'TCon08 al 2019-02-26'!$A$1:$H$68,6,0),6)</f>
        <v>#N/A</v>
      </c>
      <c r="C5268" s="66" t="e">
        <f t="shared" si="357"/>
        <v>#N/A</v>
      </c>
      <c r="D5268" s="66" t="e">
        <f>VLOOKUP(K5268,'TCon08 al 2019-02-26'!$A$1:$H$68,8,0)</f>
        <v>#N/A</v>
      </c>
      <c r="E5268" s="221">
        <f t="shared" si="358"/>
        <v>1900</v>
      </c>
      <c r="F5268" s="66">
        <f t="shared" si="355"/>
        <v>0</v>
      </c>
      <c r="G5268" s="10" t="str">
        <f t="shared" si="356"/>
        <v>19000</v>
      </c>
      <c r="H5268" s="227"/>
      <c r="I5268" s="227"/>
      <c r="J5268" s="228"/>
      <c r="K5268" s="227"/>
      <c r="L5268" s="227"/>
      <c r="M5268" s="227"/>
      <c r="N5268" s="581"/>
      <c r="O5268" s="227"/>
      <c r="P5268" s="581"/>
      <c r="Q5268" s="227"/>
      <c r="R5268" s="227"/>
      <c r="S5268" s="227"/>
      <c r="T5268" s="227"/>
      <c r="U5268" s="227"/>
      <c r="V5268" s="227"/>
      <c r="W5268" s="227"/>
      <c r="X5268" s="227"/>
      <c r="Y5268" s="227"/>
      <c r="Z5268" s="227"/>
      <c r="AA5268" s="227"/>
      <c r="AB5268" s="227"/>
      <c r="AC5268" s="227"/>
    </row>
    <row r="5269" spans="2:29">
      <c r="B5269" s="66" t="e">
        <f>LEFT(VLOOKUP(K5269,'TCon08 al 2019-02-26'!$A$1:$H$68,6,0),6)</f>
        <v>#N/A</v>
      </c>
      <c r="C5269" s="66" t="e">
        <f t="shared" si="357"/>
        <v>#N/A</v>
      </c>
      <c r="D5269" s="66" t="e">
        <f>VLOOKUP(K5269,'TCon08 al 2019-02-26'!$A$1:$H$68,8,0)</f>
        <v>#N/A</v>
      </c>
      <c r="E5269" s="221">
        <f t="shared" si="358"/>
        <v>1900</v>
      </c>
      <c r="F5269" s="66">
        <f t="shared" si="355"/>
        <v>0</v>
      </c>
      <c r="G5269" s="10" t="str">
        <f t="shared" si="356"/>
        <v>19000</v>
      </c>
      <c r="H5269" s="227"/>
      <c r="I5269" s="227"/>
      <c r="J5269" s="228"/>
      <c r="K5269" s="227"/>
      <c r="L5269" s="227"/>
      <c r="M5269" s="227"/>
      <c r="N5269" s="581"/>
      <c r="O5269" s="227"/>
      <c r="P5269" s="581"/>
      <c r="Q5269" s="227"/>
      <c r="R5269" s="227"/>
      <c r="S5269" s="227"/>
      <c r="T5269" s="227"/>
      <c r="U5269" s="227"/>
      <c r="V5269" s="227"/>
      <c r="W5269" s="227"/>
      <c r="X5269" s="227"/>
      <c r="Y5269" s="227"/>
      <c r="Z5269" s="227"/>
      <c r="AA5269" s="227"/>
      <c r="AB5269" s="227"/>
      <c r="AC5269" s="227"/>
    </row>
    <row r="5270" spans="2:29">
      <c r="B5270" s="66" t="e">
        <f>LEFT(VLOOKUP(K5270,'TCon08 al 2019-02-26'!$A$1:$H$68,6,0),6)</f>
        <v>#N/A</v>
      </c>
      <c r="C5270" s="66" t="e">
        <f t="shared" si="357"/>
        <v>#N/A</v>
      </c>
      <c r="D5270" s="66" t="e">
        <f>VLOOKUP(K5270,'TCon08 al 2019-02-26'!$A$1:$H$68,8,0)</f>
        <v>#N/A</v>
      </c>
      <c r="E5270" s="221">
        <f t="shared" si="358"/>
        <v>1900</v>
      </c>
      <c r="F5270" s="66">
        <f t="shared" si="355"/>
        <v>0</v>
      </c>
      <c r="G5270" s="10" t="str">
        <f t="shared" si="356"/>
        <v>19000</v>
      </c>
      <c r="H5270" s="227"/>
      <c r="I5270" s="227"/>
      <c r="J5270" s="228"/>
      <c r="K5270" s="227"/>
      <c r="L5270" s="227"/>
      <c r="M5270" s="227"/>
      <c r="N5270" s="581"/>
      <c r="O5270" s="227"/>
      <c r="P5270" s="581"/>
      <c r="Q5270" s="227"/>
      <c r="R5270" s="227"/>
      <c r="S5270" s="227"/>
      <c r="T5270" s="227"/>
      <c r="U5270" s="227"/>
      <c r="V5270" s="227"/>
      <c r="W5270" s="227"/>
      <c r="X5270" s="227"/>
      <c r="Y5270" s="227"/>
      <c r="Z5270" s="227"/>
      <c r="AA5270" s="227"/>
      <c r="AB5270" s="227"/>
      <c r="AC5270" s="227"/>
    </row>
    <row r="5271" spans="2:29">
      <c r="B5271" s="66" t="e">
        <f>LEFT(VLOOKUP(K5271,'TCon08 al 2019-02-26'!$A$1:$H$68,6,0),6)</f>
        <v>#N/A</v>
      </c>
      <c r="C5271" s="66" t="e">
        <f t="shared" si="357"/>
        <v>#N/A</v>
      </c>
      <c r="D5271" s="66" t="e">
        <f>VLOOKUP(K5271,'TCon08 al 2019-02-26'!$A$1:$H$68,8,0)</f>
        <v>#N/A</v>
      </c>
      <c r="E5271" s="221">
        <f t="shared" si="358"/>
        <v>1900</v>
      </c>
      <c r="F5271" s="66">
        <f t="shared" si="355"/>
        <v>0</v>
      </c>
      <c r="G5271" s="10" t="str">
        <f t="shared" si="356"/>
        <v>19000</v>
      </c>
      <c r="H5271" s="227"/>
      <c r="I5271" s="227"/>
      <c r="J5271" s="228"/>
      <c r="K5271" s="227"/>
      <c r="L5271" s="227"/>
      <c r="M5271" s="227"/>
      <c r="N5271" s="581"/>
      <c r="O5271" s="227"/>
      <c r="P5271" s="581"/>
      <c r="Q5271" s="227"/>
      <c r="R5271" s="227"/>
      <c r="S5271" s="227"/>
      <c r="T5271" s="227"/>
      <c r="U5271" s="227"/>
      <c r="V5271" s="227"/>
      <c r="W5271" s="227"/>
      <c r="X5271" s="227"/>
      <c r="Y5271" s="227"/>
      <c r="Z5271" s="227"/>
      <c r="AA5271" s="227"/>
      <c r="AB5271" s="227"/>
      <c r="AC5271" s="227"/>
    </row>
    <row r="5272" spans="2:29">
      <c r="B5272" s="66" t="e">
        <f>LEFT(VLOOKUP(K5272,'TCon08 al 2019-02-26'!$A$1:$H$68,6,0),6)</f>
        <v>#N/A</v>
      </c>
      <c r="C5272" s="66" t="e">
        <f t="shared" si="357"/>
        <v>#N/A</v>
      </c>
      <c r="D5272" s="66" t="e">
        <f>VLOOKUP(K5272,'TCon08 al 2019-02-26'!$A$1:$H$68,8,0)</f>
        <v>#N/A</v>
      </c>
      <c r="E5272" s="221">
        <f t="shared" si="358"/>
        <v>1900</v>
      </c>
      <c r="F5272" s="66">
        <f t="shared" si="355"/>
        <v>0</v>
      </c>
      <c r="G5272" s="10" t="str">
        <f t="shared" si="356"/>
        <v>19000</v>
      </c>
      <c r="H5272" s="227"/>
      <c r="I5272" s="227"/>
      <c r="J5272" s="228"/>
      <c r="K5272" s="227"/>
      <c r="L5272" s="227"/>
      <c r="M5272" s="227"/>
      <c r="N5272" s="581"/>
      <c r="O5272" s="227"/>
      <c r="P5272" s="581"/>
      <c r="Q5272" s="227"/>
      <c r="R5272" s="227"/>
      <c r="S5272" s="227"/>
      <c r="T5272" s="227"/>
      <c r="U5272" s="227"/>
      <c r="V5272" s="227"/>
      <c r="W5272" s="227"/>
      <c r="X5272" s="227"/>
      <c r="Y5272" s="227"/>
      <c r="Z5272" s="227"/>
      <c r="AA5272" s="227"/>
      <c r="AB5272" s="227"/>
      <c r="AC5272" s="227"/>
    </row>
    <row r="5273" spans="2:29">
      <c r="B5273" s="66" t="e">
        <f>LEFT(VLOOKUP(K5273,'TCon08 al 2019-02-26'!$A$1:$H$68,6,0),6)</f>
        <v>#N/A</v>
      </c>
      <c r="C5273" s="66" t="e">
        <f t="shared" si="357"/>
        <v>#N/A</v>
      </c>
      <c r="D5273" s="66" t="e">
        <f>VLOOKUP(K5273,'TCon08 al 2019-02-26'!$A$1:$H$68,8,0)</f>
        <v>#N/A</v>
      </c>
      <c r="E5273" s="221">
        <f t="shared" si="358"/>
        <v>1900</v>
      </c>
      <c r="F5273" s="66">
        <f t="shared" si="355"/>
        <v>0</v>
      </c>
      <c r="G5273" s="10" t="str">
        <f t="shared" si="356"/>
        <v>19000</v>
      </c>
      <c r="H5273" s="227"/>
      <c r="I5273" s="227"/>
      <c r="J5273" s="228"/>
      <c r="K5273" s="227"/>
      <c r="L5273" s="227"/>
      <c r="M5273" s="227"/>
      <c r="N5273" s="581"/>
      <c r="O5273" s="227"/>
      <c r="P5273" s="581"/>
      <c r="Q5273" s="227"/>
      <c r="R5273" s="227"/>
      <c r="S5273" s="227"/>
      <c r="T5273" s="227"/>
      <c r="U5273" s="227"/>
      <c r="V5273" s="227"/>
      <c r="W5273" s="227"/>
      <c r="X5273" s="227"/>
      <c r="Y5273" s="227"/>
      <c r="Z5273" s="227"/>
      <c r="AA5273" s="227"/>
      <c r="AB5273" s="227"/>
      <c r="AC5273" s="227"/>
    </row>
    <row r="5274" spans="2:29">
      <c r="B5274" s="66" t="e">
        <f>LEFT(VLOOKUP(K5274,'TCon08 al 2019-02-26'!$A$1:$H$68,6,0),6)</f>
        <v>#N/A</v>
      </c>
      <c r="C5274" s="66" t="e">
        <f t="shared" si="357"/>
        <v>#N/A</v>
      </c>
      <c r="D5274" s="66" t="e">
        <f>VLOOKUP(K5274,'TCon08 al 2019-02-26'!$A$1:$H$68,8,0)</f>
        <v>#N/A</v>
      </c>
      <c r="E5274" s="221">
        <f t="shared" si="358"/>
        <v>1900</v>
      </c>
      <c r="F5274" s="66">
        <f t="shared" si="355"/>
        <v>0</v>
      </c>
      <c r="G5274" s="10" t="str">
        <f t="shared" si="356"/>
        <v>19000</v>
      </c>
      <c r="H5274" s="227"/>
      <c r="I5274" s="227"/>
      <c r="J5274" s="228"/>
      <c r="K5274" s="227"/>
      <c r="L5274" s="227"/>
      <c r="M5274" s="227"/>
      <c r="N5274" s="581"/>
      <c r="O5274" s="227"/>
      <c r="P5274" s="581"/>
      <c r="Q5274" s="227"/>
      <c r="R5274" s="227"/>
      <c r="S5274" s="227"/>
      <c r="T5274" s="227"/>
      <c r="U5274" s="227"/>
      <c r="V5274" s="227"/>
      <c r="W5274" s="227"/>
      <c r="X5274" s="227"/>
      <c r="Y5274" s="227"/>
      <c r="Z5274" s="227"/>
      <c r="AA5274" s="227"/>
      <c r="AB5274" s="227"/>
      <c r="AC5274" s="227"/>
    </row>
    <row r="5275" spans="2:29">
      <c r="B5275" s="66" t="e">
        <f>LEFT(VLOOKUP(K5275,'TCon08 al 2019-02-26'!$A$1:$H$68,6,0),6)</f>
        <v>#N/A</v>
      </c>
      <c r="C5275" s="66" t="e">
        <f t="shared" si="357"/>
        <v>#N/A</v>
      </c>
      <c r="D5275" s="66" t="e">
        <f>VLOOKUP(K5275,'TCon08 al 2019-02-26'!$A$1:$H$68,8,0)</f>
        <v>#N/A</v>
      </c>
      <c r="E5275" s="221">
        <f t="shared" si="358"/>
        <v>1900</v>
      </c>
      <c r="F5275" s="66">
        <f t="shared" si="355"/>
        <v>0</v>
      </c>
      <c r="G5275" s="10" t="str">
        <f t="shared" si="356"/>
        <v>19000</v>
      </c>
      <c r="H5275" s="227"/>
      <c r="I5275" s="227"/>
      <c r="J5275" s="228"/>
      <c r="K5275" s="227"/>
      <c r="L5275" s="227"/>
      <c r="M5275" s="227"/>
      <c r="N5275" s="581"/>
      <c r="O5275" s="227"/>
      <c r="P5275" s="581"/>
      <c r="Q5275" s="227"/>
      <c r="R5275" s="227"/>
      <c r="S5275" s="227"/>
      <c r="T5275" s="227"/>
      <c r="U5275" s="227"/>
      <c r="V5275" s="227"/>
      <c r="W5275" s="227"/>
      <c r="X5275" s="227"/>
      <c r="Y5275" s="227"/>
      <c r="Z5275" s="227"/>
      <c r="AA5275" s="227"/>
      <c r="AB5275" s="227"/>
      <c r="AC5275" s="227"/>
    </row>
    <row r="5276" spans="2:29">
      <c r="B5276" s="66" t="e">
        <f>LEFT(VLOOKUP(K5276,'TCon08 al 2019-02-26'!$A$1:$H$68,6,0),6)</f>
        <v>#N/A</v>
      </c>
      <c r="C5276" s="66" t="e">
        <f t="shared" si="357"/>
        <v>#N/A</v>
      </c>
      <c r="D5276" s="66" t="e">
        <f>VLOOKUP(K5276,'TCon08 al 2019-02-26'!$A$1:$H$68,8,0)</f>
        <v>#N/A</v>
      </c>
      <c r="E5276" s="221">
        <f t="shared" si="358"/>
        <v>1900</v>
      </c>
      <c r="F5276" s="66">
        <f t="shared" si="355"/>
        <v>0</v>
      </c>
      <c r="G5276" s="10" t="str">
        <f t="shared" si="356"/>
        <v>19000</v>
      </c>
      <c r="H5276" s="227"/>
      <c r="I5276" s="227"/>
      <c r="J5276" s="228"/>
      <c r="K5276" s="227"/>
      <c r="L5276" s="227"/>
      <c r="M5276" s="227"/>
      <c r="N5276" s="581"/>
      <c r="O5276" s="227"/>
      <c r="P5276" s="581"/>
      <c r="Q5276" s="227"/>
      <c r="R5276" s="227"/>
      <c r="S5276" s="227"/>
      <c r="T5276" s="227"/>
      <c r="U5276" s="227"/>
      <c r="V5276" s="227"/>
      <c r="W5276" s="227"/>
      <c r="X5276" s="227"/>
      <c r="Y5276" s="227"/>
      <c r="Z5276" s="227"/>
      <c r="AA5276" s="227"/>
      <c r="AB5276" s="227"/>
      <c r="AC5276" s="227"/>
    </row>
    <row r="5277" spans="2:29">
      <c r="B5277" s="66" t="e">
        <f>LEFT(VLOOKUP(K5277,'TCon08 al 2019-02-26'!$A$1:$H$68,6,0),6)</f>
        <v>#N/A</v>
      </c>
      <c r="C5277" s="66" t="e">
        <f t="shared" si="357"/>
        <v>#N/A</v>
      </c>
      <c r="D5277" s="66" t="e">
        <f>VLOOKUP(K5277,'TCon08 al 2019-02-26'!$A$1:$H$68,8,0)</f>
        <v>#N/A</v>
      </c>
      <c r="E5277" s="221">
        <f t="shared" si="358"/>
        <v>1900</v>
      </c>
      <c r="F5277" s="66">
        <f t="shared" si="355"/>
        <v>0</v>
      </c>
      <c r="G5277" s="10" t="str">
        <f t="shared" si="356"/>
        <v>19000</v>
      </c>
      <c r="H5277" s="227"/>
      <c r="I5277" s="227"/>
      <c r="J5277" s="228"/>
      <c r="K5277" s="227"/>
      <c r="L5277" s="227"/>
      <c r="M5277" s="227"/>
      <c r="N5277" s="581"/>
      <c r="O5277" s="227"/>
      <c r="P5277" s="581"/>
      <c r="Q5277" s="227"/>
      <c r="R5277" s="227"/>
      <c r="S5277" s="227"/>
      <c r="T5277" s="227"/>
      <c r="U5277" s="227"/>
      <c r="V5277" s="227"/>
      <c r="W5277" s="227"/>
      <c r="X5277" s="227"/>
      <c r="Y5277" s="227"/>
      <c r="Z5277" s="227"/>
      <c r="AA5277" s="227"/>
      <c r="AB5277" s="227"/>
      <c r="AC5277" s="227"/>
    </row>
    <row r="5278" spans="2:29">
      <c r="B5278" s="66" t="e">
        <f>LEFT(VLOOKUP(K5278,'TCon08 al 2019-02-26'!$A$1:$H$68,6,0),6)</f>
        <v>#N/A</v>
      </c>
      <c r="C5278" s="66" t="e">
        <f t="shared" si="357"/>
        <v>#N/A</v>
      </c>
      <c r="D5278" s="66" t="e">
        <f>VLOOKUP(K5278,'TCon08 al 2019-02-26'!$A$1:$H$68,8,0)</f>
        <v>#N/A</v>
      </c>
      <c r="E5278" s="221">
        <f t="shared" si="358"/>
        <v>1900</v>
      </c>
      <c r="F5278" s="66">
        <f t="shared" si="355"/>
        <v>0</v>
      </c>
      <c r="G5278" s="10" t="str">
        <f t="shared" si="356"/>
        <v>19000</v>
      </c>
      <c r="H5278" s="227"/>
      <c r="I5278" s="227"/>
      <c r="J5278" s="228"/>
      <c r="K5278" s="227"/>
      <c r="L5278" s="227"/>
      <c r="M5278" s="227"/>
      <c r="N5278" s="581"/>
      <c r="O5278" s="227"/>
      <c r="P5278" s="581"/>
      <c r="Q5278" s="227"/>
      <c r="R5278" s="227"/>
      <c r="S5278" s="227"/>
      <c r="T5278" s="227"/>
      <c r="U5278" s="227"/>
      <c r="V5278" s="227"/>
      <c r="W5278" s="227"/>
      <c r="X5278" s="227"/>
      <c r="Y5278" s="227"/>
      <c r="Z5278" s="227"/>
      <c r="AA5278" s="227"/>
      <c r="AB5278" s="227"/>
      <c r="AC5278" s="227"/>
    </row>
    <row r="5279" spans="2:29">
      <c r="B5279" s="66" t="e">
        <f>LEFT(VLOOKUP(K5279,'TCon08 al 2019-02-26'!$A$1:$H$68,6,0),6)</f>
        <v>#N/A</v>
      </c>
      <c r="C5279" s="66" t="e">
        <f t="shared" si="357"/>
        <v>#N/A</v>
      </c>
      <c r="D5279" s="66" t="e">
        <f>VLOOKUP(K5279,'TCon08 al 2019-02-26'!$A$1:$H$68,8,0)</f>
        <v>#N/A</v>
      </c>
      <c r="E5279" s="221">
        <f t="shared" si="358"/>
        <v>1900</v>
      </c>
      <c r="F5279" s="66">
        <f t="shared" si="355"/>
        <v>0</v>
      </c>
      <c r="G5279" s="10" t="str">
        <f t="shared" si="356"/>
        <v>19000</v>
      </c>
      <c r="H5279" s="227"/>
      <c r="I5279" s="227"/>
      <c r="J5279" s="228"/>
      <c r="K5279" s="227"/>
      <c r="L5279" s="227"/>
      <c r="M5279" s="227"/>
      <c r="N5279" s="581"/>
      <c r="O5279" s="227"/>
      <c r="P5279" s="581"/>
      <c r="Q5279" s="227"/>
      <c r="R5279" s="227"/>
      <c r="S5279" s="227"/>
      <c r="T5279" s="227"/>
      <c r="U5279" s="227"/>
      <c r="V5279" s="227"/>
      <c r="W5279" s="227"/>
      <c r="X5279" s="227"/>
      <c r="Y5279" s="227"/>
      <c r="Z5279" s="227"/>
      <c r="AA5279" s="227"/>
      <c r="AB5279" s="227"/>
      <c r="AC5279" s="227"/>
    </row>
    <row r="5280" spans="2:29">
      <c r="B5280" s="66" t="e">
        <f>LEFT(VLOOKUP(K5280,'TCon08 al 2019-02-26'!$A$1:$H$68,6,0),6)</f>
        <v>#N/A</v>
      </c>
      <c r="C5280" s="66" t="e">
        <f t="shared" si="357"/>
        <v>#N/A</v>
      </c>
      <c r="D5280" s="66" t="e">
        <f>VLOOKUP(K5280,'TCon08 al 2019-02-26'!$A$1:$H$68,8,0)</f>
        <v>#N/A</v>
      </c>
      <c r="E5280" s="221">
        <f t="shared" si="358"/>
        <v>1900</v>
      </c>
      <c r="F5280" s="66">
        <f t="shared" si="355"/>
        <v>0</v>
      </c>
      <c r="G5280" s="10" t="str">
        <f t="shared" si="356"/>
        <v>19000</v>
      </c>
      <c r="H5280" s="227"/>
      <c r="I5280" s="227"/>
      <c r="J5280" s="228"/>
      <c r="K5280" s="227"/>
      <c r="L5280" s="227"/>
      <c r="M5280" s="227"/>
      <c r="N5280" s="581"/>
      <c r="O5280" s="227"/>
      <c r="P5280" s="581"/>
      <c r="Q5280" s="227"/>
      <c r="R5280" s="227"/>
      <c r="S5280" s="227"/>
      <c r="T5280" s="227"/>
      <c r="U5280" s="227"/>
      <c r="V5280" s="227"/>
      <c r="W5280" s="227"/>
      <c r="X5280" s="227"/>
      <c r="Y5280" s="227"/>
      <c r="Z5280" s="227"/>
      <c r="AA5280" s="227"/>
      <c r="AB5280" s="227"/>
      <c r="AC5280" s="227"/>
    </row>
    <row r="5281" spans="2:29">
      <c r="B5281" s="66" t="e">
        <f>LEFT(VLOOKUP(K5281,'TCon08 al 2019-02-26'!$A$1:$H$68,6,0),6)</f>
        <v>#N/A</v>
      </c>
      <c r="C5281" s="66" t="e">
        <f t="shared" si="357"/>
        <v>#N/A</v>
      </c>
      <c r="D5281" s="66" t="e">
        <f>VLOOKUP(K5281,'TCon08 al 2019-02-26'!$A$1:$H$68,8,0)</f>
        <v>#N/A</v>
      </c>
      <c r="E5281" s="221">
        <f t="shared" si="358"/>
        <v>1900</v>
      </c>
      <c r="F5281" s="66">
        <f t="shared" si="355"/>
        <v>0</v>
      </c>
      <c r="G5281" s="10" t="str">
        <f t="shared" si="356"/>
        <v>19000</v>
      </c>
      <c r="H5281" s="227"/>
      <c r="I5281" s="227"/>
      <c r="J5281" s="228"/>
      <c r="K5281" s="227"/>
      <c r="L5281" s="227"/>
      <c r="M5281" s="227"/>
      <c r="N5281" s="581"/>
      <c r="O5281" s="227"/>
      <c r="P5281" s="581"/>
      <c r="Q5281" s="227"/>
      <c r="R5281" s="227"/>
      <c r="S5281" s="227"/>
      <c r="T5281" s="227"/>
      <c r="U5281" s="227"/>
      <c r="V5281" s="227"/>
      <c r="W5281" s="227"/>
      <c r="X5281" s="227"/>
      <c r="Y5281" s="227"/>
      <c r="Z5281" s="227"/>
      <c r="AA5281" s="227"/>
      <c r="AB5281" s="227"/>
      <c r="AC5281" s="227"/>
    </row>
    <row r="5282" spans="2:29">
      <c r="B5282" s="66" t="e">
        <f>LEFT(VLOOKUP(K5282,'TCon08 al 2019-02-26'!$A$1:$H$68,6,0),6)</f>
        <v>#N/A</v>
      </c>
      <c r="C5282" s="66" t="e">
        <f t="shared" si="357"/>
        <v>#N/A</v>
      </c>
      <c r="D5282" s="66" t="e">
        <f>VLOOKUP(K5282,'TCon08 al 2019-02-26'!$A$1:$H$68,8,0)</f>
        <v>#N/A</v>
      </c>
      <c r="E5282" s="221">
        <f t="shared" si="358"/>
        <v>1900</v>
      </c>
      <c r="F5282" s="66">
        <f t="shared" si="355"/>
        <v>0</v>
      </c>
      <c r="G5282" s="10" t="str">
        <f t="shared" si="356"/>
        <v>19000</v>
      </c>
      <c r="H5282" s="227"/>
      <c r="I5282" s="227"/>
      <c r="J5282" s="228"/>
      <c r="K5282" s="227"/>
      <c r="L5282" s="227"/>
      <c r="M5282" s="227"/>
      <c r="N5282" s="581"/>
      <c r="O5282" s="227"/>
      <c r="P5282" s="581"/>
      <c r="Q5282" s="227"/>
      <c r="R5282" s="227"/>
      <c r="S5282" s="227"/>
      <c r="T5282" s="227"/>
      <c r="U5282" s="227"/>
      <c r="V5282" s="227"/>
      <c r="W5282" s="227"/>
      <c r="X5282" s="227"/>
      <c r="Y5282" s="227"/>
      <c r="Z5282" s="227"/>
      <c r="AA5282" s="227"/>
      <c r="AB5282" s="227"/>
      <c r="AC5282" s="227"/>
    </row>
    <row r="5283" spans="2:29">
      <c r="B5283" s="66" t="e">
        <f>LEFT(VLOOKUP(K5283,'TCon08 al 2019-02-26'!$A$1:$H$68,6,0),6)</f>
        <v>#N/A</v>
      </c>
      <c r="C5283" s="66" t="e">
        <f t="shared" si="357"/>
        <v>#N/A</v>
      </c>
      <c r="D5283" s="66" t="e">
        <f>VLOOKUP(K5283,'TCon08 al 2019-02-26'!$A$1:$H$68,8,0)</f>
        <v>#N/A</v>
      </c>
      <c r="E5283" s="221">
        <f t="shared" si="358"/>
        <v>1900</v>
      </c>
      <c r="F5283" s="66">
        <f t="shared" si="355"/>
        <v>0</v>
      </c>
      <c r="G5283" s="10" t="str">
        <f t="shared" si="356"/>
        <v>19000</v>
      </c>
      <c r="H5283" s="227"/>
      <c r="I5283" s="227"/>
      <c r="J5283" s="228"/>
      <c r="K5283" s="227"/>
      <c r="L5283" s="227"/>
      <c r="M5283" s="227"/>
      <c r="N5283" s="581"/>
      <c r="O5283" s="227"/>
      <c r="P5283" s="581"/>
      <c r="Q5283" s="227"/>
      <c r="R5283" s="227"/>
      <c r="S5283" s="227"/>
      <c r="T5283" s="227"/>
      <c r="U5283" s="227"/>
      <c r="V5283" s="227"/>
      <c r="W5283" s="227"/>
      <c r="X5283" s="227"/>
      <c r="Y5283" s="227"/>
      <c r="Z5283" s="227"/>
      <c r="AA5283" s="227"/>
      <c r="AB5283" s="227"/>
      <c r="AC5283" s="227"/>
    </row>
    <row r="5284" spans="2:29">
      <c r="B5284" s="66" t="e">
        <f>LEFT(VLOOKUP(K5284,'TCon08 al 2019-02-26'!$A$1:$H$68,6,0),6)</f>
        <v>#N/A</v>
      </c>
      <c r="C5284" s="66" t="e">
        <f t="shared" si="357"/>
        <v>#N/A</v>
      </c>
      <c r="D5284" s="66" t="e">
        <f>VLOOKUP(K5284,'TCon08 al 2019-02-26'!$A$1:$H$68,8,0)</f>
        <v>#N/A</v>
      </c>
      <c r="E5284" s="221">
        <f t="shared" si="358"/>
        <v>1900</v>
      </c>
      <c r="F5284" s="66">
        <f t="shared" si="355"/>
        <v>0</v>
      </c>
      <c r="G5284" s="10" t="str">
        <f t="shared" si="356"/>
        <v>19000</v>
      </c>
      <c r="H5284" s="227"/>
      <c r="I5284" s="227"/>
      <c r="J5284" s="228"/>
      <c r="K5284" s="227"/>
      <c r="L5284" s="227"/>
      <c r="M5284" s="227"/>
      <c r="N5284" s="581"/>
      <c r="O5284" s="227"/>
      <c r="P5284" s="581"/>
      <c r="Q5284" s="227"/>
      <c r="R5284" s="227"/>
      <c r="S5284" s="227"/>
      <c r="T5284" s="227"/>
      <c r="U5284" s="227"/>
      <c r="V5284" s="227"/>
      <c r="W5284" s="227"/>
      <c r="X5284" s="227"/>
      <c r="Y5284" s="227"/>
      <c r="Z5284" s="227"/>
      <c r="AA5284" s="227"/>
      <c r="AB5284" s="227"/>
      <c r="AC5284" s="227"/>
    </row>
    <row r="5285" spans="2:29">
      <c r="B5285" s="66" t="e">
        <f>LEFT(VLOOKUP(K5285,'TCon08 al 2019-02-26'!$A$1:$H$68,6,0),6)</f>
        <v>#N/A</v>
      </c>
      <c r="C5285" s="66" t="e">
        <f t="shared" si="357"/>
        <v>#N/A</v>
      </c>
      <c r="D5285" s="66" t="e">
        <f>VLOOKUP(K5285,'TCon08 al 2019-02-26'!$A$1:$H$68,8,0)</f>
        <v>#N/A</v>
      </c>
      <c r="E5285" s="221">
        <f t="shared" si="358"/>
        <v>1900</v>
      </c>
      <c r="F5285" s="66">
        <f t="shared" si="355"/>
        <v>0</v>
      </c>
      <c r="G5285" s="10" t="str">
        <f t="shared" si="356"/>
        <v>19000</v>
      </c>
      <c r="H5285" s="227"/>
      <c r="I5285" s="227"/>
      <c r="J5285" s="228"/>
      <c r="K5285" s="227"/>
      <c r="L5285" s="227"/>
      <c r="M5285" s="227"/>
      <c r="N5285" s="581"/>
      <c r="O5285" s="227"/>
      <c r="P5285" s="581"/>
      <c r="Q5285" s="227"/>
      <c r="R5285" s="227"/>
      <c r="S5285" s="227"/>
      <c r="T5285" s="227"/>
      <c r="U5285" s="227"/>
      <c r="V5285" s="227"/>
      <c r="W5285" s="227"/>
      <c r="X5285" s="227"/>
      <c r="Y5285" s="227"/>
      <c r="Z5285" s="227"/>
      <c r="AA5285" s="227"/>
      <c r="AB5285" s="227"/>
      <c r="AC5285" s="227"/>
    </row>
    <row r="5286" spans="2:29">
      <c r="B5286" s="66" t="e">
        <f>LEFT(VLOOKUP(K5286,'TCon08 al 2019-02-26'!$A$1:$H$68,6,0),6)</f>
        <v>#N/A</v>
      </c>
      <c r="C5286" s="66" t="e">
        <f t="shared" si="357"/>
        <v>#N/A</v>
      </c>
      <c r="D5286" s="66" t="e">
        <f>VLOOKUP(K5286,'TCon08 al 2019-02-26'!$A$1:$H$68,8,0)</f>
        <v>#N/A</v>
      </c>
      <c r="E5286" s="221">
        <f t="shared" si="358"/>
        <v>1900</v>
      </c>
      <c r="F5286" s="66">
        <f t="shared" si="355"/>
        <v>0</v>
      </c>
      <c r="G5286" s="10" t="str">
        <f t="shared" si="356"/>
        <v>19000</v>
      </c>
      <c r="H5286" s="227"/>
      <c r="I5286" s="227"/>
      <c r="J5286" s="228"/>
      <c r="K5286" s="227"/>
      <c r="L5286" s="227"/>
      <c r="M5286" s="227"/>
      <c r="N5286" s="581"/>
      <c r="O5286" s="227"/>
      <c r="P5286" s="581"/>
      <c r="Q5286" s="227"/>
      <c r="R5286" s="227"/>
      <c r="S5286" s="227"/>
      <c r="T5286" s="227"/>
      <c r="U5286" s="227"/>
      <c r="V5286" s="227"/>
      <c r="W5286" s="227"/>
      <c r="X5286" s="227"/>
      <c r="Y5286" s="227"/>
      <c r="Z5286" s="227"/>
      <c r="AA5286" s="227"/>
      <c r="AB5286" s="227"/>
      <c r="AC5286" s="227"/>
    </row>
    <row r="5287" spans="2:29">
      <c r="B5287" s="66" t="e">
        <f>LEFT(VLOOKUP(K5287,'TCon08 al 2019-02-26'!$A$1:$H$68,6,0),6)</f>
        <v>#N/A</v>
      </c>
      <c r="C5287" s="66" t="e">
        <f t="shared" si="357"/>
        <v>#N/A</v>
      </c>
      <c r="D5287" s="66" t="e">
        <f>VLOOKUP(K5287,'TCon08 al 2019-02-26'!$A$1:$H$68,8,0)</f>
        <v>#N/A</v>
      </c>
      <c r="E5287" s="221">
        <f t="shared" si="358"/>
        <v>1900</v>
      </c>
      <c r="F5287" s="66">
        <f t="shared" si="355"/>
        <v>0</v>
      </c>
      <c r="G5287" s="10" t="str">
        <f t="shared" si="356"/>
        <v>19000</v>
      </c>
      <c r="H5287" s="227"/>
      <c r="I5287" s="227"/>
      <c r="J5287" s="228"/>
      <c r="K5287" s="227"/>
      <c r="L5287" s="227"/>
      <c r="M5287" s="227"/>
      <c r="N5287" s="581"/>
      <c r="O5287" s="227"/>
      <c r="P5287" s="581"/>
      <c r="Q5287" s="227"/>
      <c r="R5287" s="227"/>
      <c r="S5287" s="227"/>
      <c r="T5287" s="227"/>
      <c r="U5287" s="227"/>
      <c r="V5287" s="227"/>
      <c r="W5287" s="227"/>
      <c r="X5287" s="227"/>
      <c r="Y5287" s="227"/>
      <c r="Z5287" s="227"/>
      <c r="AA5287" s="227"/>
      <c r="AB5287" s="227"/>
      <c r="AC5287" s="227"/>
    </row>
    <row r="5288" spans="2:29">
      <c r="B5288" s="66" t="e">
        <f>LEFT(VLOOKUP(K5288,'TCon08 al 2019-02-26'!$A$1:$H$68,6,0),6)</f>
        <v>#N/A</v>
      </c>
      <c r="C5288" s="66" t="e">
        <f t="shared" si="357"/>
        <v>#N/A</v>
      </c>
      <c r="D5288" s="66" t="e">
        <f>VLOOKUP(K5288,'TCon08 al 2019-02-26'!$A$1:$H$68,8,0)</f>
        <v>#N/A</v>
      </c>
      <c r="E5288" s="221">
        <f t="shared" si="358"/>
        <v>1900</v>
      </c>
      <c r="F5288" s="66">
        <f t="shared" si="355"/>
        <v>0</v>
      </c>
      <c r="G5288" s="10" t="str">
        <f t="shared" si="356"/>
        <v>19000</v>
      </c>
      <c r="H5288" s="227"/>
      <c r="I5288" s="227"/>
      <c r="J5288" s="228"/>
      <c r="K5288" s="227"/>
      <c r="L5288" s="227"/>
      <c r="M5288" s="227"/>
      <c r="N5288" s="581"/>
      <c r="O5288" s="227"/>
      <c r="P5288" s="581"/>
      <c r="Q5288" s="227"/>
      <c r="R5288" s="227"/>
      <c r="S5288" s="227"/>
      <c r="T5288" s="227"/>
      <c r="U5288" s="227"/>
      <c r="V5288" s="227"/>
      <c r="W5288" s="227"/>
      <c r="X5288" s="227"/>
      <c r="Y5288" s="227"/>
      <c r="Z5288" s="227"/>
      <c r="AA5288" s="227"/>
      <c r="AB5288" s="227"/>
      <c r="AC5288" s="227"/>
    </row>
    <row r="5289" spans="2:29">
      <c r="B5289" s="66" t="e">
        <f>LEFT(VLOOKUP(K5289,'TCon08 al 2019-02-26'!$A$1:$H$68,6,0),6)</f>
        <v>#N/A</v>
      </c>
      <c r="C5289" s="66" t="e">
        <f t="shared" si="357"/>
        <v>#N/A</v>
      </c>
      <c r="D5289" s="66" t="e">
        <f>VLOOKUP(K5289,'TCon08 al 2019-02-26'!$A$1:$H$68,8,0)</f>
        <v>#N/A</v>
      </c>
      <c r="E5289" s="221">
        <f t="shared" si="358"/>
        <v>1900</v>
      </c>
      <c r="F5289" s="66">
        <f t="shared" si="355"/>
        <v>0</v>
      </c>
      <c r="G5289" s="10" t="str">
        <f t="shared" si="356"/>
        <v>19000</v>
      </c>
      <c r="H5289" s="227"/>
      <c r="I5289" s="227"/>
      <c r="J5289" s="228"/>
      <c r="K5289" s="227"/>
      <c r="L5289" s="227"/>
      <c r="M5289" s="227"/>
      <c r="N5289" s="581"/>
      <c r="O5289" s="227"/>
      <c r="P5289" s="581"/>
      <c r="Q5289" s="227"/>
      <c r="R5289" s="227"/>
      <c r="S5289" s="227"/>
      <c r="T5289" s="227"/>
      <c r="U5289" s="227"/>
      <c r="V5289" s="227"/>
      <c r="W5289" s="227"/>
      <c r="X5289" s="227"/>
      <c r="Y5289" s="227"/>
      <c r="Z5289" s="227"/>
      <c r="AA5289" s="227"/>
      <c r="AB5289" s="227"/>
      <c r="AC5289" s="227"/>
    </row>
    <row r="5290" spans="2:29">
      <c r="B5290" s="66" t="e">
        <f>LEFT(VLOOKUP(K5290,'TCon08 al 2019-02-26'!$A$1:$H$68,6,0),6)</f>
        <v>#N/A</v>
      </c>
      <c r="C5290" s="66" t="e">
        <f t="shared" si="357"/>
        <v>#N/A</v>
      </c>
      <c r="D5290" s="66" t="e">
        <f>VLOOKUP(K5290,'TCon08 al 2019-02-26'!$A$1:$H$68,8,0)</f>
        <v>#N/A</v>
      </c>
      <c r="E5290" s="221">
        <f t="shared" si="358"/>
        <v>1900</v>
      </c>
      <c r="F5290" s="66">
        <f t="shared" si="355"/>
        <v>0</v>
      </c>
      <c r="G5290" s="10" t="str">
        <f t="shared" si="356"/>
        <v>19000</v>
      </c>
      <c r="H5290" s="227"/>
      <c r="I5290" s="227"/>
      <c r="J5290" s="228"/>
      <c r="K5290" s="227"/>
      <c r="L5290" s="227"/>
      <c r="M5290" s="227"/>
      <c r="N5290" s="581"/>
      <c r="O5290" s="227"/>
      <c r="P5290" s="581"/>
      <c r="Q5290" s="227"/>
      <c r="R5290" s="227"/>
      <c r="S5290" s="227"/>
      <c r="T5290" s="227"/>
      <c r="U5290" s="227"/>
      <c r="V5290" s="227"/>
      <c r="W5290" s="227"/>
      <c r="X5290" s="227"/>
      <c r="Y5290" s="227"/>
      <c r="Z5290" s="227"/>
      <c r="AA5290" s="227"/>
      <c r="AB5290" s="227"/>
      <c r="AC5290" s="227"/>
    </row>
    <row r="5291" spans="2:29">
      <c r="B5291" s="66" t="e">
        <f>LEFT(VLOOKUP(K5291,'TCon08 al 2019-02-26'!$A$1:$H$68,6,0),6)</f>
        <v>#N/A</v>
      </c>
      <c r="C5291" s="66" t="e">
        <f t="shared" si="357"/>
        <v>#N/A</v>
      </c>
      <c r="D5291" s="66" t="e">
        <f>VLOOKUP(K5291,'TCon08 al 2019-02-26'!$A$1:$H$68,8,0)</f>
        <v>#N/A</v>
      </c>
      <c r="E5291" s="221">
        <f t="shared" si="358"/>
        <v>1900</v>
      </c>
      <c r="F5291" s="66">
        <f t="shared" si="355"/>
        <v>0</v>
      </c>
      <c r="G5291" s="10" t="str">
        <f t="shared" si="356"/>
        <v>19000</v>
      </c>
      <c r="H5291" s="227"/>
      <c r="I5291" s="227"/>
      <c r="J5291" s="228"/>
      <c r="K5291" s="227"/>
      <c r="L5291" s="227"/>
      <c r="M5291" s="227"/>
      <c r="N5291" s="581"/>
      <c r="O5291" s="227"/>
      <c r="P5291" s="581"/>
      <c r="Q5291" s="227"/>
      <c r="R5291" s="227"/>
      <c r="S5291" s="227"/>
      <c r="T5291" s="227"/>
      <c r="U5291" s="227"/>
      <c r="V5291" s="227"/>
      <c r="W5291" s="227"/>
      <c r="X5291" s="227"/>
      <c r="Y5291" s="227"/>
      <c r="Z5291" s="227"/>
      <c r="AA5291" s="227"/>
      <c r="AB5291" s="227"/>
      <c r="AC5291" s="227"/>
    </row>
    <row r="5292" spans="2:29">
      <c r="B5292" s="66" t="e">
        <f>LEFT(VLOOKUP(K5292,'TCon08 al 2019-02-26'!$A$1:$H$68,6,0),6)</f>
        <v>#N/A</v>
      </c>
      <c r="C5292" s="66" t="e">
        <f t="shared" si="357"/>
        <v>#N/A</v>
      </c>
      <c r="D5292" s="66" t="e">
        <f>VLOOKUP(K5292,'TCon08 al 2019-02-26'!$A$1:$H$68,8,0)</f>
        <v>#N/A</v>
      </c>
      <c r="E5292" s="221">
        <f t="shared" si="358"/>
        <v>1900</v>
      </c>
      <c r="F5292" s="66">
        <f t="shared" si="355"/>
        <v>0</v>
      </c>
      <c r="G5292" s="10" t="str">
        <f t="shared" si="356"/>
        <v>19000</v>
      </c>
      <c r="H5292" s="227"/>
      <c r="I5292" s="227"/>
      <c r="J5292" s="228"/>
      <c r="K5292" s="227"/>
      <c r="L5292" s="227"/>
      <c r="M5292" s="227"/>
      <c r="N5292" s="581"/>
      <c r="O5292" s="227"/>
      <c r="P5292" s="581"/>
      <c r="Q5292" s="227"/>
      <c r="R5292" s="227"/>
      <c r="S5292" s="227"/>
      <c r="T5292" s="227"/>
      <c r="U5292" s="227"/>
      <c r="V5292" s="227"/>
      <c r="W5292" s="227"/>
      <c r="X5292" s="227"/>
      <c r="Y5292" s="227"/>
      <c r="Z5292" s="227"/>
      <c r="AA5292" s="227"/>
      <c r="AB5292" s="227"/>
      <c r="AC5292" s="227"/>
    </row>
    <row r="5293" spans="2:29">
      <c r="B5293" s="66" t="e">
        <f>LEFT(VLOOKUP(K5293,'TCon08 al 2019-02-26'!$A$1:$H$68,6,0),6)</f>
        <v>#N/A</v>
      </c>
      <c r="C5293" s="66" t="e">
        <f t="shared" si="357"/>
        <v>#N/A</v>
      </c>
      <c r="D5293" s="66" t="e">
        <f>VLOOKUP(K5293,'TCon08 al 2019-02-26'!$A$1:$H$68,8,0)</f>
        <v>#N/A</v>
      </c>
      <c r="E5293" s="221">
        <f t="shared" si="358"/>
        <v>1900</v>
      </c>
      <c r="F5293" s="66">
        <f t="shared" si="355"/>
        <v>0</v>
      </c>
      <c r="G5293" s="10" t="str">
        <f t="shared" si="356"/>
        <v>19000</v>
      </c>
      <c r="H5293" s="227"/>
      <c r="I5293" s="227"/>
      <c r="J5293" s="228"/>
      <c r="K5293" s="227"/>
      <c r="L5293" s="227"/>
      <c r="M5293" s="227"/>
      <c r="N5293" s="581"/>
      <c r="O5293" s="227"/>
      <c r="P5293" s="581"/>
      <c r="Q5293" s="227"/>
      <c r="R5293" s="227"/>
      <c r="S5293" s="227"/>
      <c r="T5293" s="227"/>
      <c r="U5293" s="227"/>
      <c r="V5293" s="227"/>
      <c r="W5293" s="227"/>
      <c r="X5293" s="227"/>
      <c r="Y5293" s="227"/>
      <c r="Z5293" s="227"/>
      <c r="AA5293" s="227"/>
      <c r="AB5293" s="227"/>
      <c r="AC5293" s="227"/>
    </row>
    <row r="5294" spans="2:29">
      <c r="B5294" s="66" t="e">
        <f>LEFT(VLOOKUP(K5294,'TCon08 al 2019-02-26'!$A$1:$H$68,6,0),6)</f>
        <v>#N/A</v>
      </c>
      <c r="C5294" s="66" t="e">
        <f t="shared" si="357"/>
        <v>#N/A</v>
      </c>
      <c r="D5294" s="66" t="e">
        <f>VLOOKUP(K5294,'TCon08 al 2019-02-26'!$A$1:$H$68,8,0)</f>
        <v>#N/A</v>
      </c>
      <c r="E5294" s="221">
        <f t="shared" si="358"/>
        <v>1900</v>
      </c>
      <c r="F5294" s="66">
        <f t="shared" si="355"/>
        <v>0</v>
      </c>
      <c r="G5294" s="10" t="str">
        <f t="shared" si="356"/>
        <v>19000</v>
      </c>
      <c r="H5294" s="227"/>
      <c r="I5294" s="227"/>
      <c r="J5294" s="228"/>
      <c r="K5294" s="227"/>
      <c r="L5294" s="227"/>
      <c r="M5294" s="227"/>
      <c r="N5294" s="581"/>
      <c r="O5294" s="227"/>
      <c r="P5294" s="581"/>
      <c r="Q5294" s="227"/>
      <c r="R5294" s="227"/>
      <c r="S5294" s="227"/>
      <c r="T5294" s="227"/>
      <c r="U5294" s="227"/>
      <c r="V5294" s="227"/>
      <c r="W5294" s="227"/>
      <c r="X5294" s="227"/>
      <c r="Y5294" s="227"/>
      <c r="Z5294" s="227"/>
      <c r="AA5294" s="227"/>
      <c r="AB5294" s="227"/>
      <c r="AC5294" s="227"/>
    </row>
    <row r="5295" spans="2:29">
      <c r="B5295" s="66" t="e">
        <f>LEFT(VLOOKUP(K5295,'TCon08 al 2019-02-26'!$A$1:$H$68,6,0),6)</f>
        <v>#N/A</v>
      </c>
      <c r="C5295" s="66" t="e">
        <f t="shared" si="357"/>
        <v>#N/A</v>
      </c>
      <c r="D5295" s="66" t="e">
        <f>VLOOKUP(K5295,'TCon08 al 2019-02-26'!$A$1:$H$68,8,0)</f>
        <v>#N/A</v>
      </c>
      <c r="E5295" s="221">
        <f t="shared" si="358"/>
        <v>1900</v>
      </c>
      <c r="F5295" s="66">
        <f t="shared" si="355"/>
        <v>0</v>
      </c>
      <c r="G5295" s="10" t="str">
        <f t="shared" si="356"/>
        <v>19000</v>
      </c>
      <c r="H5295" s="227"/>
      <c r="I5295" s="227"/>
      <c r="J5295" s="228"/>
      <c r="K5295" s="227"/>
      <c r="L5295" s="227"/>
      <c r="M5295" s="227"/>
      <c r="N5295" s="581"/>
      <c r="O5295" s="227"/>
      <c r="P5295" s="581"/>
      <c r="Q5295" s="227"/>
      <c r="R5295" s="227"/>
      <c r="S5295" s="227"/>
      <c r="T5295" s="227"/>
      <c r="U5295" s="227"/>
      <c r="V5295" s="227"/>
      <c r="W5295" s="227"/>
      <c r="X5295" s="227"/>
      <c r="Y5295" s="227"/>
      <c r="Z5295" s="227"/>
      <c r="AA5295" s="227"/>
      <c r="AB5295" s="227"/>
      <c r="AC5295" s="227"/>
    </row>
    <row r="5296" spans="2:29">
      <c r="B5296" s="66" t="e">
        <f>LEFT(VLOOKUP(K5296,'TCon08 al 2019-02-26'!$A$1:$H$68,6,0),6)</f>
        <v>#N/A</v>
      </c>
      <c r="C5296" s="66" t="e">
        <f t="shared" si="357"/>
        <v>#N/A</v>
      </c>
      <c r="D5296" s="66" t="e">
        <f>VLOOKUP(K5296,'TCon08 al 2019-02-26'!$A$1:$H$68,8,0)</f>
        <v>#N/A</v>
      </c>
      <c r="E5296" s="221">
        <f t="shared" si="358"/>
        <v>1900</v>
      </c>
      <c r="F5296" s="66">
        <f t="shared" si="355"/>
        <v>0</v>
      </c>
      <c r="G5296" s="10" t="str">
        <f t="shared" si="356"/>
        <v>19000</v>
      </c>
      <c r="H5296" s="227"/>
      <c r="I5296" s="227"/>
      <c r="J5296" s="228"/>
      <c r="K5296" s="227"/>
      <c r="L5296" s="227"/>
      <c r="M5296" s="227"/>
      <c r="N5296" s="581"/>
      <c r="O5296" s="227"/>
      <c r="P5296" s="581"/>
      <c r="Q5296" s="227"/>
      <c r="R5296" s="227"/>
      <c r="S5296" s="227"/>
      <c r="T5296" s="227"/>
      <c r="U5296" s="227"/>
      <c r="V5296" s="227"/>
      <c r="W5296" s="227"/>
      <c r="X5296" s="227"/>
      <c r="Y5296" s="227"/>
      <c r="Z5296" s="227"/>
      <c r="AA5296" s="227"/>
      <c r="AB5296" s="227"/>
      <c r="AC5296" s="227"/>
    </row>
    <row r="5297" spans="2:29">
      <c r="B5297" s="66" t="e">
        <f>LEFT(VLOOKUP(K5297,'TCon08 al 2019-02-26'!$A$1:$H$68,6,0),6)</f>
        <v>#N/A</v>
      </c>
      <c r="C5297" s="66" t="e">
        <f t="shared" si="357"/>
        <v>#N/A</v>
      </c>
      <c r="D5297" s="66" t="e">
        <f>VLOOKUP(K5297,'TCon08 al 2019-02-26'!$A$1:$H$68,8,0)</f>
        <v>#N/A</v>
      </c>
      <c r="E5297" s="221">
        <f t="shared" si="358"/>
        <v>1900</v>
      </c>
      <c r="F5297" s="66">
        <f t="shared" si="355"/>
        <v>0</v>
      </c>
      <c r="G5297" s="10" t="str">
        <f t="shared" si="356"/>
        <v>19000</v>
      </c>
      <c r="H5297" s="227"/>
      <c r="I5297" s="227"/>
      <c r="J5297" s="228"/>
      <c r="K5297" s="227"/>
      <c r="L5297" s="227"/>
      <c r="M5297" s="227"/>
      <c r="N5297" s="581"/>
      <c r="O5297" s="227"/>
      <c r="P5297" s="581"/>
      <c r="Q5297" s="227"/>
      <c r="R5297" s="227"/>
      <c r="S5297" s="227"/>
      <c r="T5297" s="227"/>
      <c r="U5297" s="227"/>
      <c r="V5297" s="227"/>
      <c r="W5297" s="227"/>
      <c r="X5297" s="227"/>
      <c r="Y5297" s="227"/>
      <c r="Z5297" s="227"/>
      <c r="AA5297" s="227"/>
      <c r="AB5297" s="227"/>
      <c r="AC5297" s="227"/>
    </row>
    <row r="5298" spans="2:29">
      <c r="B5298" s="66" t="e">
        <f>LEFT(VLOOKUP(K5298,'TCon08 al 2019-02-26'!$A$1:$H$68,6,0),6)</f>
        <v>#N/A</v>
      </c>
      <c r="C5298" s="66" t="e">
        <f t="shared" si="357"/>
        <v>#N/A</v>
      </c>
      <c r="D5298" s="66" t="e">
        <f>VLOOKUP(K5298,'TCon08 al 2019-02-26'!$A$1:$H$68,8,0)</f>
        <v>#N/A</v>
      </c>
      <c r="E5298" s="221">
        <f t="shared" si="358"/>
        <v>1900</v>
      </c>
      <c r="F5298" s="66">
        <f t="shared" si="355"/>
        <v>0</v>
      </c>
      <c r="G5298" s="10" t="str">
        <f t="shared" si="356"/>
        <v>19000</v>
      </c>
      <c r="H5298" s="227"/>
      <c r="I5298" s="227"/>
      <c r="J5298" s="228"/>
      <c r="K5298" s="227"/>
      <c r="L5298" s="227"/>
      <c r="M5298" s="227"/>
      <c r="N5298" s="581"/>
      <c r="O5298" s="227"/>
      <c r="P5298" s="581"/>
      <c r="Q5298" s="227"/>
      <c r="R5298" s="227"/>
      <c r="S5298" s="227"/>
      <c r="T5298" s="227"/>
      <c r="U5298" s="227"/>
      <c r="V5298" s="227"/>
      <c r="W5298" s="227"/>
      <c r="X5298" s="227"/>
      <c r="Y5298" s="227"/>
      <c r="Z5298" s="227"/>
      <c r="AA5298" s="227"/>
      <c r="AB5298" s="227"/>
      <c r="AC5298" s="227"/>
    </row>
    <row r="5299" spans="2:29">
      <c r="B5299" s="66" t="e">
        <f>LEFT(VLOOKUP(K5299,'TCon08 al 2019-02-26'!$A$1:$H$68,6,0),6)</f>
        <v>#N/A</v>
      </c>
      <c r="C5299" s="66" t="e">
        <f t="shared" si="357"/>
        <v>#N/A</v>
      </c>
      <c r="D5299" s="66" t="e">
        <f>VLOOKUP(K5299,'TCon08 al 2019-02-26'!$A$1:$H$68,8,0)</f>
        <v>#N/A</v>
      </c>
      <c r="E5299" s="221">
        <f t="shared" si="358"/>
        <v>1900</v>
      </c>
      <c r="F5299" s="66">
        <f t="shared" si="355"/>
        <v>0</v>
      </c>
      <c r="G5299" s="10" t="str">
        <f t="shared" si="356"/>
        <v>19000</v>
      </c>
      <c r="H5299" s="227"/>
      <c r="I5299" s="227"/>
      <c r="J5299" s="228"/>
      <c r="K5299" s="227"/>
      <c r="L5299" s="227"/>
      <c r="M5299" s="227"/>
      <c r="N5299" s="581"/>
      <c r="O5299" s="227"/>
      <c r="P5299" s="581"/>
      <c r="Q5299" s="227"/>
      <c r="R5299" s="227"/>
      <c r="S5299" s="227"/>
      <c r="T5299" s="227"/>
      <c r="U5299" s="227"/>
      <c r="V5299" s="227"/>
      <c r="W5299" s="227"/>
      <c r="X5299" s="227"/>
      <c r="Y5299" s="227"/>
      <c r="Z5299" s="227"/>
      <c r="AA5299" s="227"/>
      <c r="AB5299" s="227"/>
      <c r="AC5299" s="227"/>
    </row>
    <row r="5300" spans="2:29">
      <c r="B5300" s="66" t="e">
        <f>LEFT(VLOOKUP(K5300,'TCon08 al 2019-02-26'!$A$1:$H$68,6,0),6)</f>
        <v>#N/A</v>
      </c>
      <c r="C5300" s="66" t="e">
        <f t="shared" si="357"/>
        <v>#N/A</v>
      </c>
      <c r="D5300" s="66" t="e">
        <f>VLOOKUP(K5300,'TCon08 al 2019-02-26'!$A$1:$H$68,8,0)</f>
        <v>#N/A</v>
      </c>
      <c r="E5300" s="221">
        <f t="shared" si="358"/>
        <v>1900</v>
      </c>
      <c r="F5300" s="66">
        <f t="shared" si="355"/>
        <v>0</v>
      </c>
      <c r="G5300" s="10" t="str">
        <f t="shared" si="356"/>
        <v>19000</v>
      </c>
      <c r="H5300" s="227"/>
      <c r="I5300" s="227"/>
      <c r="J5300" s="228"/>
      <c r="K5300" s="227"/>
      <c r="L5300" s="227"/>
      <c r="M5300" s="227"/>
      <c r="N5300" s="581"/>
      <c r="O5300" s="227"/>
      <c r="P5300" s="581"/>
      <c r="Q5300" s="227"/>
      <c r="R5300" s="227"/>
      <c r="S5300" s="227"/>
      <c r="T5300" s="227"/>
      <c r="U5300" s="227"/>
      <c r="V5300" s="227"/>
      <c r="W5300" s="227"/>
      <c r="X5300" s="227"/>
      <c r="Y5300" s="227"/>
      <c r="Z5300" s="227"/>
      <c r="AA5300" s="227"/>
      <c r="AB5300" s="227"/>
      <c r="AC5300" s="227"/>
    </row>
    <row r="5301" spans="2:29">
      <c r="B5301" s="66" t="e">
        <f>LEFT(VLOOKUP(K5301,'TCon08 al 2019-02-26'!$A$1:$H$68,6,0),6)</f>
        <v>#N/A</v>
      </c>
      <c r="C5301" s="66" t="e">
        <f t="shared" si="357"/>
        <v>#N/A</v>
      </c>
      <c r="D5301" s="66" t="e">
        <f>VLOOKUP(K5301,'TCon08 al 2019-02-26'!$A$1:$H$68,8,0)</f>
        <v>#N/A</v>
      </c>
      <c r="E5301" s="221">
        <f t="shared" si="358"/>
        <v>1900</v>
      </c>
      <c r="F5301" s="66">
        <f t="shared" si="355"/>
        <v>0</v>
      </c>
      <c r="G5301" s="10" t="str">
        <f t="shared" si="356"/>
        <v>19000</v>
      </c>
      <c r="H5301" s="227"/>
      <c r="I5301" s="227"/>
      <c r="J5301" s="228"/>
      <c r="K5301" s="227"/>
      <c r="L5301" s="227"/>
      <c r="M5301" s="227"/>
      <c r="N5301" s="581"/>
      <c r="O5301" s="227"/>
      <c r="P5301" s="581"/>
      <c r="Q5301" s="227"/>
      <c r="R5301" s="227"/>
      <c r="S5301" s="227"/>
      <c r="T5301" s="227"/>
      <c r="U5301" s="227"/>
      <c r="V5301" s="227"/>
      <c r="W5301" s="227"/>
      <c r="X5301" s="227"/>
      <c r="Y5301" s="227"/>
      <c r="Z5301" s="227"/>
      <c r="AA5301" s="227"/>
      <c r="AB5301" s="227"/>
      <c r="AC5301" s="227"/>
    </row>
    <row r="5302" spans="2:29">
      <c r="B5302" s="66" t="e">
        <f>LEFT(VLOOKUP(K5302,'TCon08 al 2019-02-26'!$A$1:$H$68,6,0),6)</f>
        <v>#N/A</v>
      </c>
      <c r="C5302" s="66" t="e">
        <f t="shared" si="357"/>
        <v>#N/A</v>
      </c>
      <c r="D5302" s="66" t="e">
        <f>VLOOKUP(K5302,'TCon08 al 2019-02-26'!$A$1:$H$68,8,0)</f>
        <v>#N/A</v>
      </c>
      <c r="E5302" s="221">
        <f t="shared" si="358"/>
        <v>1900</v>
      </c>
      <c r="F5302" s="66">
        <f t="shared" si="355"/>
        <v>0</v>
      </c>
      <c r="G5302" s="10" t="str">
        <f t="shared" si="356"/>
        <v>19000</v>
      </c>
      <c r="H5302" s="227"/>
      <c r="I5302" s="227"/>
      <c r="J5302" s="228"/>
      <c r="K5302" s="227"/>
      <c r="L5302" s="227"/>
      <c r="M5302" s="227"/>
      <c r="N5302" s="581"/>
      <c r="O5302" s="227"/>
      <c r="P5302" s="581"/>
      <c r="Q5302" s="227"/>
      <c r="R5302" s="227"/>
      <c r="S5302" s="227"/>
      <c r="T5302" s="227"/>
      <c r="U5302" s="227"/>
      <c r="V5302" s="227"/>
      <c r="W5302" s="227"/>
      <c r="X5302" s="227"/>
      <c r="Y5302" s="227"/>
      <c r="Z5302" s="227"/>
      <c r="AA5302" s="227"/>
      <c r="AB5302" s="227"/>
      <c r="AC5302" s="227"/>
    </row>
    <row r="5303" spans="2:29">
      <c r="B5303" s="66" t="e">
        <f>LEFT(VLOOKUP(K5303,'TCon08 al 2019-02-26'!$A$1:$H$68,6,0),6)</f>
        <v>#N/A</v>
      </c>
      <c r="C5303" s="66" t="e">
        <f t="shared" si="357"/>
        <v>#N/A</v>
      </c>
      <c r="D5303" s="66" t="e">
        <f>VLOOKUP(K5303,'TCon08 al 2019-02-26'!$A$1:$H$68,8,0)</f>
        <v>#N/A</v>
      </c>
      <c r="E5303" s="221">
        <f t="shared" si="358"/>
        <v>1900</v>
      </c>
      <c r="F5303" s="66">
        <f t="shared" si="355"/>
        <v>0</v>
      </c>
      <c r="G5303" s="10" t="str">
        <f t="shared" si="356"/>
        <v>19000</v>
      </c>
      <c r="H5303" s="227"/>
      <c r="I5303" s="227"/>
      <c r="J5303" s="228"/>
      <c r="K5303" s="227"/>
      <c r="L5303" s="227"/>
      <c r="M5303" s="227"/>
      <c r="N5303" s="581"/>
      <c r="O5303" s="227"/>
      <c r="P5303" s="581"/>
      <c r="Q5303" s="227"/>
      <c r="R5303" s="227"/>
      <c r="S5303" s="227"/>
      <c r="T5303" s="227"/>
      <c r="U5303" s="227"/>
      <c r="V5303" s="227"/>
      <c r="W5303" s="227"/>
      <c r="X5303" s="227"/>
      <c r="Y5303" s="227"/>
      <c r="Z5303" s="227"/>
      <c r="AA5303" s="227"/>
      <c r="AB5303" s="227"/>
      <c r="AC5303" s="227"/>
    </row>
    <row r="5304" spans="2:29">
      <c r="B5304" s="66" t="e">
        <f>LEFT(VLOOKUP(K5304,'TCon08 al 2019-02-26'!$A$1:$H$68,6,0),6)</f>
        <v>#N/A</v>
      </c>
      <c r="C5304" s="66" t="e">
        <f t="shared" si="357"/>
        <v>#N/A</v>
      </c>
      <c r="D5304" s="66" t="e">
        <f>VLOOKUP(K5304,'TCon08 al 2019-02-26'!$A$1:$H$68,8,0)</f>
        <v>#N/A</v>
      </c>
      <c r="E5304" s="221">
        <f t="shared" si="358"/>
        <v>1900</v>
      </c>
      <c r="F5304" s="66">
        <f t="shared" si="355"/>
        <v>0</v>
      </c>
      <c r="G5304" s="10" t="str">
        <f t="shared" si="356"/>
        <v>19000</v>
      </c>
      <c r="H5304" s="227"/>
      <c r="I5304" s="227"/>
      <c r="J5304" s="228"/>
      <c r="K5304" s="227"/>
      <c r="L5304" s="227"/>
      <c r="M5304" s="227"/>
      <c r="N5304" s="581"/>
      <c r="O5304" s="227"/>
      <c r="P5304" s="581"/>
      <c r="Q5304" s="227"/>
      <c r="R5304" s="227"/>
      <c r="S5304" s="227"/>
      <c r="T5304" s="227"/>
      <c r="U5304" s="227"/>
      <c r="V5304" s="227"/>
      <c r="W5304" s="227"/>
      <c r="X5304" s="227"/>
      <c r="Y5304" s="227"/>
      <c r="Z5304" s="227"/>
      <c r="AA5304" s="227"/>
      <c r="AB5304" s="227"/>
      <c r="AC5304" s="227"/>
    </row>
    <row r="5305" spans="2:29">
      <c r="B5305" s="66" t="e">
        <f>LEFT(VLOOKUP(K5305,'TCon08 al 2019-02-26'!$A$1:$H$68,6,0),6)</f>
        <v>#N/A</v>
      </c>
      <c r="C5305" s="66" t="e">
        <f t="shared" si="357"/>
        <v>#N/A</v>
      </c>
      <c r="D5305" s="66" t="e">
        <f>VLOOKUP(K5305,'TCon08 al 2019-02-26'!$A$1:$H$68,8,0)</f>
        <v>#N/A</v>
      </c>
      <c r="E5305" s="221">
        <f t="shared" si="358"/>
        <v>1900</v>
      </c>
      <c r="F5305" s="66">
        <f t="shared" si="355"/>
        <v>0</v>
      </c>
      <c r="G5305" s="10" t="str">
        <f t="shared" si="356"/>
        <v>19000</v>
      </c>
      <c r="H5305" s="227"/>
      <c r="I5305" s="227"/>
      <c r="J5305" s="228"/>
      <c r="K5305" s="227"/>
      <c r="L5305" s="227"/>
      <c r="M5305" s="227"/>
      <c r="N5305" s="581"/>
      <c r="O5305" s="227"/>
      <c r="P5305" s="581"/>
      <c r="Q5305" s="227"/>
      <c r="R5305" s="227"/>
      <c r="S5305" s="227"/>
      <c r="T5305" s="227"/>
      <c r="U5305" s="227"/>
      <c r="V5305" s="227"/>
      <c r="W5305" s="227"/>
      <c r="X5305" s="227"/>
      <c r="Y5305" s="227"/>
      <c r="Z5305" s="227"/>
      <c r="AA5305" s="227"/>
      <c r="AB5305" s="227"/>
      <c r="AC5305" s="227"/>
    </row>
    <row r="5306" spans="2:29">
      <c r="B5306" s="66" t="e">
        <f>LEFT(VLOOKUP(K5306,'TCon08 al 2019-02-26'!$A$1:$H$68,6,0),6)</f>
        <v>#N/A</v>
      </c>
      <c r="C5306" s="66" t="e">
        <f t="shared" si="357"/>
        <v>#N/A</v>
      </c>
      <c r="D5306" s="66" t="e">
        <f>VLOOKUP(K5306,'TCon08 al 2019-02-26'!$A$1:$H$68,8,0)</f>
        <v>#N/A</v>
      </c>
      <c r="E5306" s="221">
        <f t="shared" si="358"/>
        <v>1900</v>
      </c>
      <c r="F5306" s="66">
        <f t="shared" si="355"/>
        <v>0</v>
      </c>
      <c r="G5306" s="10" t="str">
        <f t="shared" si="356"/>
        <v>19000</v>
      </c>
      <c r="H5306" s="227"/>
      <c r="I5306" s="227"/>
      <c r="J5306" s="228"/>
      <c r="K5306" s="227"/>
      <c r="L5306" s="227"/>
      <c r="M5306" s="227"/>
      <c r="N5306" s="581"/>
      <c r="O5306" s="227"/>
      <c r="P5306" s="581"/>
      <c r="Q5306" s="227"/>
      <c r="R5306" s="227"/>
      <c r="S5306" s="227"/>
      <c r="T5306" s="227"/>
      <c r="U5306" s="227"/>
      <c r="V5306" s="227"/>
      <c r="W5306" s="227"/>
      <c r="X5306" s="227"/>
      <c r="Y5306" s="227"/>
      <c r="Z5306" s="227"/>
      <c r="AA5306" s="227"/>
      <c r="AB5306" s="227"/>
      <c r="AC5306" s="227"/>
    </row>
    <row r="5307" spans="2:29">
      <c r="B5307" s="66" t="e">
        <f>LEFT(VLOOKUP(K5307,'TCon08 al 2019-02-26'!$A$1:$H$68,6,0),6)</f>
        <v>#N/A</v>
      </c>
      <c r="C5307" s="66" t="e">
        <f t="shared" si="357"/>
        <v>#N/A</v>
      </c>
      <c r="D5307" s="66" t="e">
        <f>VLOOKUP(K5307,'TCon08 al 2019-02-26'!$A$1:$H$68,8,0)</f>
        <v>#N/A</v>
      </c>
      <c r="E5307" s="221">
        <f t="shared" si="358"/>
        <v>1900</v>
      </c>
      <c r="F5307" s="66">
        <f t="shared" si="355"/>
        <v>0</v>
      </c>
      <c r="G5307" s="10" t="str">
        <f t="shared" si="356"/>
        <v>19000</v>
      </c>
      <c r="H5307" s="227"/>
      <c r="I5307" s="227"/>
      <c r="J5307" s="228"/>
      <c r="K5307" s="227"/>
      <c r="L5307" s="227"/>
      <c r="M5307" s="227"/>
      <c r="N5307" s="581"/>
      <c r="O5307" s="227"/>
      <c r="P5307" s="581"/>
      <c r="Q5307" s="227"/>
      <c r="R5307" s="227"/>
      <c r="S5307" s="227"/>
      <c r="T5307" s="227"/>
      <c r="U5307" s="227"/>
      <c r="V5307" s="227"/>
      <c r="W5307" s="227"/>
      <c r="X5307" s="227"/>
      <c r="Y5307" s="227"/>
      <c r="Z5307" s="227"/>
      <c r="AA5307" s="227"/>
      <c r="AB5307" s="227"/>
      <c r="AC5307" s="227"/>
    </row>
    <row r="5308" spans="2:29">
      <c r="B5308" s="66" t="e">
        <f>LEFT(VLOOKUP(K5308,'TCon08 al 2019-02-26'!$A$1:$H$68,6,0),6)</f>
        <v>#N/A</v>
      </c>
      <c r="C5308" s="66" t="e">
        <f t="shared" si="357"/>
        <v>#N/A</v>
      </c>
      <c r="D5308" s="66" t="e">
        <f>VLOOKUP(K5308,'TCon08 al 2019-02-26'!$A$1:$H$68,8,0)</f>
        <v>#N/A</v>
      </c>
      <c r="E5308" s="221">
        <f t="shared" si="358"/>
        <v>1900</v>
      </c>
      <c r="F5308" s="66">
        <f t="shared" si="355"/>
        <v>0</v>
      </c>
      <c r="G5308" s="10" t="str">
        <f t="shared" si="356"/>
        <v>19000</v>
      </c>
      <c r="H5308" s="227"/>
      <c r="I5308" s="227"/>
      <c r="J5308" s="228"/>
      <c r="K5308" s="227"/>
      <c r="L5308" s="227"/>
      <c r="M5308" s="227"/>
      <c r="N5308" s="581"/>
      <c r="O5308" s="227"/>
      <c r="P5308" s="581"/>
      <c r="Q5308" s="227"/>
      <c r="R5308" s="227"/>
      <c r="S5308" s="227"/>
      <c r="T5308" s="227"/>
      <c r="U5308" s="227"/>
      <c r="V5308" s="227"/>
      <c r="W5308" s="227"/>
      <c r="X5308" s="227"/>
      <c r="Y5308" s="227"/>
      <c r="Z5308" s="227"/>
      <c r="AA5308" s="227"/>
      <c r="AB5308" s="227"/>
      <c r="AC5308" s="227"/>
    </row>
    <row r="5309" spans="2:29">
      <c r="B5309" s="66" t="e">
        <f>LEFT(VLOOKUP(K5309,'TCon08 al 2019-02-26'!$A$1:$H$68,6,0),6)</f>
        <v>#N/A</v>
      </c>
      <c r="C5309" s="66" t="e">
        <f t="shared" si="357"/>
        <v>#N/A</v>
      </c>
      <c r="D5309" s="66" t="e">
        <f>VLOOKUP(K5309,'TCon08 al 2019-02-26'!$A$1:$H$68,8,0)</f>
        <v>#N/A</v>
      </c>
      <c r="E5309" s="221">
        <f t="shared" si="358"/>
        <v>1900</v>
      </c>
      <c r="F5309" s="66">
        <f t="shared" si="355"/>
        <v>0</v>
      </c>
      <c r="G5309" s="10" t="str">
        <f t="shared" si="356"/>
        <v>19000</v>
      </c>
      <c r="H5309" s="227"/>
      <c r="I5309" s="227"/>
      <c r="J5309" s="228"/>
      <c r="K5309" s="227"/>
      <c r="L5309" s="227"/>
      <c r="M5309" s="227"/>
      <c r="N5309" s="581"/>
      <c r="O5309" s="227"/>
      <c r="P5309" s="581"/>
      <c r="Q5309" s="227"/>
      <c r="R5309" s="227"/>
      <c r="S5309" s="227"/>
      <c r="T5309" s="227"/>
      <c r="U5309" s="227"/>
      <c r="V5309" s="227"/>
      <c r="W5309" s="227"/>
      <c r="X5309" s="227"/>
      <c r="Y5309" s="227"/>
      <c r="Z5309" s="227"/>
      <c r="AA5309" s="227"/>
      <c r="AB5309" s="227"/>
      <c r="AC5309" s="227"/>
    </row>
    <row r="5310" spans="2:29">
      <c r="B5310" s="66" t="e">
        <f>LEFT(VLOOKUP(K5310,'TCon08 al 2019-02-26'!$A$1:$H$68,6,0),6)</f>
        <v>#N/A</v>
      </c>
      <c r="C5310" s="66" t="e">
        <f t="shared" si="357"/>
        <v>#N/A</v>
      </c>
      <c r="D5310" s="66" t="e">
        <f>VLOOKUP(K5310,'TCon08 al 2019-02-26'!$A$1:$H$68,8,0)</f>
        <v>#N/A</v>
      </c>
      <c r="E5310" s="221">
        <f t="shared" si="358"/>
        <v>1900</v>
      </c>
      <c r="F5310" s="66">
        <f t="shared" si="355"/>
        <v>0</v>
      </c>
      <c r="G5310" s="10" t="str">
        <f t="shared" si="356"/>
        <v>19000</v>
      </c>
      <c r="H5310" s="227"/>
      <c r="I5310" s="227"/>
      <c r="J5310" s="228"/>
      <c r="K5310" s="227"/>
      <c r="L5310" s="227"/>
      <c r="M5310" s="227"/>
      <c r="N5310" s="581"/>
      <c r="O5310" s="227"/>
      <c r="P5310" s="581"/>
      <c r="Q5310" s="227"/>
      <c r="R5310" s="227"/>
      <c r="S5310" s="227"/>
      <c r="T5310" s="227"/>
      <c r="U5310" s="227"/>
      <c r="V5310" s="227"/>
      <c r="W5310" s="227"/>
      <c r="X5310" s="227"/>
      <c r="Y5310" s="227"/>
      <c r="Z5310" s="227"/>
      <c r="AA5310" s="227"/>
      <c r="AB5310" s="227"/>
      <c r="AC5310" s="227"/>
    </row>
    <row r="5311" spans="2:29">
      <c r="B5311" s="66" t="e">
        <f>LEFT(VLOOKUP(K5311,'TCon08 al 2019-02-26'!$A$1:$H$68,6,0),6)</f>
        <v>#N/A</v>
      </c>
      <c r="C5311" s="66" t="e">
        <f t="shared" si="357"/>
        <v>#N/A</v>
      </c>
      <c r="D5311" s="66" t="e">
        <f>VLOOKUP(K5311,'TCon08 al 2019-02-26'!$A$1:$H$68,8,0)</f>
        <v>#N/A</v>
      </c>
      <c r="E5311" s="221">
        <f t="shared" si="358"/>
        <v>1900</v>
      </c>
      <c r="F5311" s="66">
        <f t="shared" si="355"/>
        <v>0</v>
      </c>
      <c r="G5311" s="10" t="str">
        <f t="shared" si="356"/>
        <v>19000</v>
      </c>
      <c r="H5311" s="227"/>
      <c r="I5311" s="227"/>
      <c r="J5311" s="228"/>
      <c r="K5311" s="227"/>
      <c r="L5311" s="227"/>
      <c r="M5311" s="227"/>
      <c r="N5311" s="581"/>
      <c r="O5311" s="227"/>
      <c r="P5311" s="581"/>
      <c r="Q5311" s="227"/>
      <c r="R5311" s="227"/>
      <c r="S5311" s="227"/>
      <c r="T5311" s="227"/>
      <c r="U5311" s="227"/>
      <c r="V5311" s="227"/>
      <c r="W5311" s="227"/>
      <c r="X5311" s="227"/>
      <c r="Y5311" s="227"/>
      <c r="Z5311" s="227"/>
      <c r="AA5311" s="227"/>
      <c r="AB5311" s="227"/>
      <c r="AC5311" s="227"/>
    </row>
    <row r="5312" spans="2:29">
      <c r="B5312" s="66" t="e">
        <f>LEFT(VLOOKUP(K5312,'TCon08 al 2019-02-26'!$A$1:$H$68,6,0),6)</f>
        <v>#N/A</v>
      </c>
      <c r="C5312" s="66" t="e">
        <f t="shared" si="357"/>
        <v>#N/A</v>
      </c>
      <c r="D5312" s="66" t="e">
        <f>VLOOKUP(K5312,'TCon08 al 2019-02-26'!$A$1:$H$68,8,0)</f>
        <v>#N/A</v>
      </c>
      <c r="E5312" s="221">
        <f t="shared" si="358"/>
        <v>1900</v>
      </c>
      <c r="F5312" s="66">
        <f t="shared" si="355"/>
        <v>0</v>
      </c>
      <c r="G5312" s="10" t="str">
        <f t="shared" si="356"/>
        <v>19000</v>
      </c>
      <c r="H5312" s="227"/>
      <c r="I5312" s="227"/>
      <c r="J5312" s="228"/>
      <c r="K5312" s="227"/>
      <c r="L5312" s="227"/>
      <c r="M5312" s="227"/>
      <c r="N5312" s="581"/>
      <c r="O5312" s="227"/>
      <c r="P5312" s="581"/>
      <c r="Q5312" s="227"/>
      <c r="R5312" s="227"/>
      <c r="S5312" s="227"/>
      <c r="T5312" s="227"/>
      <c r="U5312" s="227"/>
      <c r="V5312" s="227"/>
      <c r="W5312" s="227"/>
      <c r="X5312" s="227"/>
      <c r="Y5312" s="227"/>
      <c r="Z5312" s="227"/>
      <c r="AA5312" s="227"/>
      <c r="AB5312" s="227"/>
      <c r="AC5312" s="227"/>
    </row>
    <row r="5313" spans="2:29">
      <c r="B5313" s="66" t="e">
        <f>LEFT(VLOOKUP(K5313,'TCon08 al 2019-02-26'!$A$1:$H$68,6,0),6)</f>
        <v>#N/A</v>
      </c>
      <c r="C5313" s="66" t="e">
        <f t="shared" si="357"/>
        <v>#N/A</v>
      </c>
      <c r="D5313" s="66" t="e">
        <f>VLOOKUP(K5313,'TCon08 al 2019-02-26'!$A$1:$H$68,8,0)</f>
        <v>#N/A</v>
      </c>
      <c r="E5313" s="221">
        <f t="shared" si="358"/>
        <v>1900</v>
      </c>
      <c r="F5313" s="66">
        <f t="shared" si="355"/>
        <v>0</v>
      </c>
      <c r="G5313" s="10" t="str">
        <f t="shared" si="356"/>
        <v>19000</v>
      </c>
      <c r="H5313" s="227"/>
      <c r="I5313" s="227"/>
      <c r="J5313" s="228"/>
      <c r="K5313" s="227"/>
      <c r="L5313" s="227"/>
      <c r="M5313" s="227"/>
      <c r="N5313" s="581"/>
      <c r="O5313" s="227"/>
      <c r="P5313" s="581"/>
      <c r="Q5313" s="227"/>
      <c r="R5313" s="227"/>
      <c r="S5313" s="227"/>
      <c r="T5313" s="227"/>
      <c r="U5313" s="227"/>
      <c r="V5313" s="227"/>
      <c r="W5313" s="227"/>
      <c r="X5313" s="227"/>
      <c r="Y5313" s="227"/>
      <c r="Z5313" s="227"/>
      <c r="AA5313" s="227"/>
      <c r="AB5313" s="227"/>
      <c r="AC5313" s="227"/>
    </row>
    <row r="5314" spans="2:29">
      <c r="B5314" s="66" t="e">
        <f>LEFT(VLOOKUP(K5314,'TCon08 al 2019-02-26'!$A$1:$H$68,6,0),6)</f>
        <v>#N/A</v>
      </c>
      <c r="C5314" s="66" t="e">
        <f t="shared" si="357"/>
        <v>#N/A</v>
      </c>
      <c r="D5314" s="66" t="e">
        <f>VLOOKUP(K5314,'TCon08 al 2019-02-26'!$A$1:$H$68,8,0)</f>
        <v>#N/A</v>
      </c>
      <c r="E5314" s="221">
        <f t="shared" si="358"/>
        <v>1900</v>
      </c>
      <c r="F5314" s="66">
        <f t="shared" si="355"/>
        <v>0</v>
      </c>
      <c r="G5314" s="10" t="str">
        <f t="shared" si="356"/>
        <v>19000</v>
      </c>
      <c r="H5314" s="227"/>
      <c r="I5314" s="227"/>
      <c r="J5314" s="228"/>
      <c r="K5314" s="227"/>
      <c r="L5314" s="227"/>
      <c r="M5314" s="227"/>
      <c r="N5314" s="581"/>
      <c r="O5314" s="227"/>
      <c r="P5314" s="581"/>
      <c r="Q5314" s="227"/>
      <c r="R5314" s="227"/>
      <c r="S5314" s="227"/>
      <c r="T5314" s="227"/>
      <c r="U5314" s="227"/>
      <c r="V5314" s="227"/>
      <c r="W5314" s="227"/>
      <c r="X5314" s="227"/>
      <c r="Y5314" s="227"/>
      <c r="Z5314" s="227"/>
      <c r="AA5314" s="227"/>
      <c r="AB5314" s="227"/>
      <c r="AC5314" s="227"/>
    </row>
    <row r="5315" spans="2:29">
      <c r="B5315" s="66" t="e">
        <f>LEFT(VLOOKUP(K5315,'TCon08 al 2019-02-26'!$A$1:$H$68,6,0),6)</f>
        <v>#N/A</v>
      </c>
      <c r="C5315" s="66" t="e">
        <f t="shared" si="357"/>
        <v>#N/A</v>
      </c>
      <c r="D5315" s="66" t="e">
        <f>VLOOKUP(K5315,'TCon08 al 2019-02-26'!$A$1:$H$68,8,0)</f>
        <v>#N/A</v>
      </c>
      <c r="E5315" s="221">
        <f t="shared" si="358"/>
        <v>1900</v>
      </c>
      <c r="F5315" s="66">
        <f t="shared" si="355"/>
        <v>0</v>
      </c>
      <c r="G5315" s="10" t="str">
        <f t="shared" si="356"/>
        <v>19000</v>
      </c>
      <c r="H5315" s="227"/>
      <c r="I5315" s="227"/>
      <c r="J5315" s="228"/>
      <c r="K5315" s="227"/>
      <c r="L5315" s="227"/>
      <c r="M5315" s="227"/>
      <c r="N5315" s="581"/>
      <c r="O5315" s="227"/>
      <c r="P5315" s="581"/>
      <c r="Q5315" s="227"/>
      <c r="R5315" s="227"/>
      <c r="S5315" s="227"/>
      <c r="T5315" s="227"/>
      <c r="U5315" s="227"/>
      <c r="V5315" s="227"/>
      <c r="W5315" s="227"/>
      <c r="X5315" s="227"/>
      <c r="Y5315" s="227"/>
      <c r="Z5315" s="227"/>
      <c r="AA5315" s="227"/>
      <c r="AB5315" s="227"/>
      <c r="AC5315" s="227"/>
    </row>
    <row r="5316" spans="2:29">
      <c r="B5316" s="66" t="e">
        <f>LEFT(VLOOKUP(K5316,'TCon08 al 2019-02-26'!$A$1:$H$68,6,0),6)</f>
        <v>#N/A</v>
      </c>
      <c r="C5316" s="66" t="e">
        <f t="shared" si="357"/>
        <v>#N/A</v>
      </c>
      <c r="D5316" s="66" t="e">
        <f>VLOOKUP(K5316,'TCon08 al 2019-02-26'!$A$1:$H$68,8,0)</f>
        <v>#N/A</v>
      </c>
      <c r="E5316" s="221">
        <f t="shared" si="358"/>
        <v>1900</v>
      </c>
      <c r="F5316" s="66">
        <f t="shared" si="355"/>
        <v>0</v>
      </c>
      <c r="G5316" s="10" t="str">
        <f t="shared" si="356"/>
        <v>19000</v>
      </c>
      <c r="H5316" s="227"/>
      <c r="I5316" s="227"/>
      <c r="J5316" s="228"/>
      <c r="K5316" s="227"/>
      <c r="L5316" s="227"/>
      <c r="M5316" s="227"/>
      <c r="N5316" s="581"/>
      <c r="O5316" s="227"/>
      <c r="P5316" s="581"/>
      <c r="Q5316" s="227"/>
      <c r="R5316" s="227"/>
      <c r="S5316" s="227"/>
      <c r="T5316" s="227"/>
      <c r="U5316" s="227"/>
      <c r="V5316" s="227"/>
      <c r="W5316" s="227"/>
      <c r="X5316" s="227"/>
      <c r="Y5316" s="227"/>
      <c r="Z5316" s="227"/>
      <c r="AA5316" s="227"/>
      <c r="AB5316" s="227"/>
      <c r="AC5316" s="227"/>
    </row>
    <row r="5317" spans="2:29">
      <c r="B5317" s="66" t="e">
        <f>LEFT(VLOOKUP(K5317,'TCon08 al 2019-02-26'!$A$1:$H$68,6,0),6)</f>
        <v>#N/A</v>
      </c>
      <c r="C5317" s="66" t="e">
        <f t="shared" si="357"/>
        <v>#N/A</v>
      </c>
      <c r="D5317" s="66" t="e">
        <f>VLOOKUP(K5317,'TCon08 al 2019-02-26'!$A$1:$H$68,8,0)</f>
        <v>#N/A</v>
      </c>
      <c r="E5317" s="221">
        <f t="shared" si="358"/>
        <v>1900</v>
      </c>
      <c r="F5317" s="66">
        <f t="shared" ref="F5317:F5380" si="359">+IF(J5317=0,0,MONTH(J5317))</f>
        <v>0</v>
      </c>
      <c r="G5317" s="10" t="str">
        <f t="shared" si="356"/>
        <v>19000</v>
      </c>
      <c r="H5317" s="227"/>
      <c r="I5317" s="227"/>
      <c r="J5317" s="228"/>
      <c r="K5317" s="227"/>
      <c r="L5317" s="227"/>
      <c r="M5317" s="227"/>
      <c r="N5317" s="581"/>
      <c r="O5317" s="227"/>
      <c r="P5317" s="581"/>
      <c r="Q5317" s="227"/>
      <c r="R5317" s="227"/>
      <c r="S5317" s="227"/>
      <c r="T5317" s="227"/>
      <c r="U5317" s="227"/>
      <c r="V5317" s="227"/>
      <c r="W5317" s="227"/>
      <c r="X5317" s="227"/>
      <c r="Y5317" s="227"/>
      <c r="Z5317" s="227"/>
      <c r="AA5317" s="227"/>
      <c r="AB5317" s="227"/>
      <c r="AC5317" s="227"/>
    </row>
    <row r="5318" spans="2:29">
      <c r="B5318" s="66" t="e">
        <f>LEFT(VLOOKUP(K5318,'TCon08 al 2019-02-26'!$A$1:$H$68,6,0),6)</f>
        <v>#N/A</v>
      </c>
      <c r="C5318" s="66" t="e">
        <f t="shared" si="357"/>
        <v>#N/A</v>
      </c>
      <c r="D5318" s="66" t="e">
        <f>VLOOKUP(K5318,'TCon08 al 2019-02-26'!$A$1:$H$68,8,0)</f>
        <v>#N/A</v>
      </c>
      <c r="E5318" s="221">
        <f t="shared" si="358"/>
        <v>1900</v>
      </c>
      <c r="F5318" s="66">
        <f t="shared" si="359"/>
        <v>0</v>
      </c>
      <c r="G5318" s="10" t="str">
        <f t="shared" ref="G5318:G5381" si="360">+E5318&amp;F5318</f>
        <v>19000</v>
      </c>
      <c r="H5318" s="227"/>
      <c r="I5318" s="227"/>
      <c r="J5318" s="228"/>
      <c r="K5318" s="227"/>
      <c r="L5318" s="227"/>
      <c r="M5318" s="227"/>
      <c r="N5318" s="581"/>
      <c r="O5318" s="227"/>
      <c r="P5318" s="581"/>
      <c r="Q5318" s="227"/>
      <c r="R5318" s="227"/>
      <c r="S5318" s="227"/>
      <c r="T5318" s="227"/>
      <c r="U5318" s="227"/>
      <c r="V5318" s="227"/>
      <c r="W5318" s="227"/>
      <c r="X5318" s="227"/>
      <c r="Y5318" s="227"/>
      <c r="Z5318" s="227"/>
      <c r="AA5318" s="227"/>
      <c r="AB5318" s="227"/>
      <c r="AC5318" s="227"/>
    </row>
    <row r="5319" spans="2:29">
      <c r="B5319" s="66" t="e">
        <f>LEFT(VLOOKUP(K5319,'TCon08 al 2019-02-26'!$A$1:$H$68,6,0),6)</f>
        <v>#N/A</v>
      </c>
      <c r="C5319" s="66" t="e">
        <f t="shared" si="357"/>
        <v>#N/A</v>
      </c>
      <c r="D5319" s="66" t="e">
        <f>VLOOKUP(K5319,'TCon08 al 2019-02-26'!$A$1:$H$68,8,0)</f>
        <v>#N/A</v>
      </c>
      <c r="E5319" s="221">
        <f t="shared" si="358"/>
        <v>1900</v>
      </c>
      <c r="F5319" s="66">
        <f t="shared" si="359"/>
        <v>0</v>
      </c>
      <c r="G5319" s="10" t="str">
        <f t="shared" si="360"/>
        <v>19000</v>
      </c>
      <c r="H5319" s="227"/>
      <c r="I5319" s="227"/>
      <c r="J5319" s="228"/>
      <c r="K5319" s="227"/>
      <c r="L5319" s="227"/>
      <c r="M5319" s="227"/>
      <c r="N5319" s="581"/>
      <c r="O5319" s="227"/>
      <c r="P5319" s="581"/>
      <c r="Q5319" s="227"/>
      <c r="R5319" s="227"/>
      <c r="S5319" s="227"/>
      <c r="T5319" s="227"/>
      <c r="U5319" s="227"/>
      <c r="V5319" s="227"/>
      <c r="W5319" s="227"/>
      <c r="X5319" s="227"/>
      <c r="Y5319" s="227"/>
      <c r="Z5319" s="227"/>
      <c r="AA5319" s="227"/>
      <c r="AB5319" s="227"/>
      <c r="AC5319" s="227"/>
    </row>
    <row r="5320" spans="2:29">
      <c r="B5320" s="66" t="e">
        <f>LEFT(VLOOKUP(K5320,'TCon08 al 2019-02-26'!$A$1:$H$68,6,0),6)</f>
        <v>#N/A</v>
      </c>
      <c r="C5320" s="66" t="e">
        <f t="shared" si="357"/>
        <v>#N/A</v>
      </c>
      <c r="D5320" s="66" t="e">
        <f>VLOOKUP(K5320,'TCon08 al 2019-02-26'!$A$1:$H$68,8,0)</f>
        <v>#N/A</v>
      </c>
      <c r="E5320" s="221">
        <f t="shared" si="358"/>
        <v>1900</v>
      </c>
      <c r="F5320" s="66">
        <f t="shared" si="359"/>
        <v>0</v>
      </c>
      <c r="G5320" s="10" t="str">
        <f t="shared" si="360"/>
        <v>19000</v>
      </c>
      <c r="H5320" s="227"/>
      <c r="I5320" s="227"/>
      <c r="J5320" s="228"/>
      <c r="K5320" s="227"/>
      <c r="L5320" s="227"/>
      <c r="M5320" s="227"/>
      <c r="N5320" s="581"/>
      <c r="O5320" s="227"/>
      <c r="P5320" s="581"/>
      <c r="Q5320" s="227"/>
      <c r="R5320" s="227"/>
      <c r="S5320" s="227"/>
      <c r="T5320" s="227"/>
      <c r="U5320" s="227"/>
      <c r="V5320" s="227"/>
      <c r="W5320" s="227"/>
      <c r="X5320" s="227"/>
      <c r="Y5320" s="227"/>
      <c r="Z5320" s="227"/>
      <c r="AA5320" s="227"/>
      <c r="AB5320" s="227"/>
      <c r="AC5320" s="227"/>
    </row>
    <row r="5321" spans="2:29">
      <c r="B5321" s="66" t="e">
        <f>LEFT(VLOOKUP(K5321,'TCon08 al 2019-02-26'!$A$1:$H$68,6,0),6)</f>
        <v>#N/A</v>
      </c>
      <c r="C5321" s="66" t="e">
        <f t="shared" si="357"/>
        <v>#N/A</v>
      </c>
      <c r="D5321" s="66" t="e">
        <f>VLOOKUP(K5321,'TCon08 al 2019-02-26'!$A$1:$H$68,8,0)</f>
        <v>#N/A</v>
      </c>
      <c r="E5321" s="221">
        <f t="shared" si="358"/>
        <v>1900</v>
      </c>
      <c r="F5321" s="66">
        <f t="shared" si="359"/>
        <v>0</v>
      </c>
      <c r="G5321" s="10" t="str">
        <f t="shared" si="360"/>
        <v>19000</v>
      </c>
      <c r="H5321" s="227"/>
      <c r="I5321" s="227"/>
      <c r="J5321" s="228"/>
      <c r="K5321" s="227"/>
      <c r="L5321" s="227"/>
      <c r="M5321" s="227"/>
      <c r="N5321" s="581"/>
      <c r="O5321" s="227"/>
      <c r="P5321" s="581"/>
      <c r="Q5321" s="227"/>
      <c r="R5321" s="227"/>
      <c r="S5321" s="227"/>
      <c r="T5321" s="227"/>
      <c r="U5321" s="227"/>
      <c r="V5321" s="227"/>
      <c r="W5321" s="227"/>
      <c r="X5321" s="227"/>
      <c r="Y5321" s="227"/>
      <c r="Z5321" s="227"/>
      <c r="AA5321" s="227"/>
      <c r="AB5321" s="227"/>
      <c r="AC5321" s="227"/>
    </row>
    <row r="5322" spans="2:29">
      <c r="B5322" s="66" t="e">
        <f>LEFT(VLOOKUP(K5322,'TCon08 al 2019-02-26'!$A$1:$H$68,6,0),6)</f>
        <v>#N/A</v>
      </c>
      <c r="C5322" s="66" t="e">
        <f t="shared" si="357"/>
        <v>#N/A</v>
      </c>
      <c r="D5322" s="66" t="e">
        <f>VLOOKUP(K5322,'TCon08 al 2019-02-26'!$A$1:$H$68,8,0)</f>
        <v>#N/A</v>
      </c>
      <c r="E5322" s="221">
        <f t="shared" si="358"/>
        <v>1900</v>
      </c>
      <c r="F5322" s="66">
        <f t="shared" si="359"/>
        <v>0</v>
      </c>
      <c r="G5322" s="10" t="str">
        <f t="shared" si="360"/>
        <v>19000</v>
      </c>
      <c r="H5322" s="227"/>
      <c r="I5322" s="227"/>
      <c r="J5322" s="228"/>
      <c r="K5322" s="227"/>
      <c r="L5322" s="227"/>
      <c r="M5322" s="227"/>
      <c r="N5322" s="581"/>
      <c r="O5322" s="227"/>
      <c r="P5322" s="581"/>
      <c r="Q5322" s="227"/>
      <c r="R5322" s="227"/>
      <c r="S5322" s="227"/>
      <c r="T5322" s="227"/>
      <c r="U5322" s="227"/>
      <c r="V5322" s="227"/>
      <c r="W5322" s="227"/>
      <c r="X5322" s="227"/>
      <c r="Y5322" s="227"/>
      <c r="Z5322" s="227"/>
      <c r="AA5322" s="227"/>
      <c r="AB5322" s="227"/>
      <c r="AC5322" s="227"/>
    </row>
    <row r="5323" spans="2:29">
      <c r="B5323" s="66" t="e">
        <f>LEFT(VLOOKUP(K5323,'TCon08 al 2019-02-26'!$A$1:$H$68,6,0),6)</f>
        <v>#N/A</v>
      </c>
      <c r="C5323" s="66" t="e">
        <f t="shared" si="357"/>
        <v>#N/A</v>
      </c>
      <c r="D5323" s="66" t="e">
        <f>VLOOKUP(K5323,'TCon08 al 2019-02-26'!$A$1:$H$68,8,0)</f>
        <v>#N/A</v>
      </c>
      <c r="E5323" s="221">
        <f t="shared" si="358"/>
        <v>1900</v>
      </c>
      <c r="F5323" s="66">
        <f t="shared" si="359"/>
        <v>0</v>
      </c>
      <c r="G5323" s="10" t="str">
        <f t="shared" si="360"/>
        <v>19000</v>
      </c>
      <c r="H5323" s="227"/>
      <c r="I5323" s="227"/>
      <c r="J5323" s="228"/>
      <c r="K5323" s="227"/>
      <c r="L5323" s="227"/>
      <c r="M5323" s="227"/>
      <c r="N5323" s="581"/>
      <c r="O5323" s="227"/>
      <c r="P5323" s="581"/>
      <c r="Q5323" s="227"/>
      <c r="R5323" s="227"/>
      <c r="S5323" s="227"/>
      <c r="T5323" s="227"/>
      <c r="U5323" s="227"/>
      <c r="V5323" s="227"/>
      <c r="W5323" s="227"/>
      <c r="X5323" s="227"/>
      <c r="Y5323" s="227"/>
      <c r="Z5323" s="227"/>
      <c r="AA5323" s="227"/>
      <c r="AB5323" s="227"/>
      <c r="AC5323" s="227"/>
    </row>
    <row r="5324" spans="2:29">
      <c r="B5324" s="66" t="e">
        <f>LEFT(VLOOKUP(K5324,'TCon08 al 2019-02-26'!$A$1:$H$68,6,0),6)</f>
        <v>#N/A</v>
      </c>
      <c r="C5324" s="66" t="e">
        <f t="shared" si="357"/>
        <v>#N/A</v>
      </c>
      <c r="D5324" s="66" t="e">
        <f>VLOOKUP(K5324,'TCon08 al 2019-02-26'!$A$1:$H$68,8,0)</f>
        <v>#N/A</v>
      </c>
      <c r="E5324" s="221">
        <f t="shared" si="358"/>
        <v>1900</v>
      </c>
      <c r="F5324" s="66">
        <f t="shared" si="359"/>
        <v>0</v>
      </c>
      <c r="G5324" s="10" t="str">
        <f t="shared" si="360"/>
        <v>19000</v>
      </c>
      <c r="H5324" s="227"/>
      <c r="I5324" s="227"/>
      <c r="J5324" s="228"/>
      <c r="K5324" s="227"/>
      <c r="L5324" s="227"/>
      <c r="M5324" s="227"/>
      <c r="N5324" s="581"/>
      <c r="O5324" s="227"/>
      <c r="P5324" s="581"/>
      <c r="Q5324" s="227"/>
      <c r="R5324" s="227"/>
      <c r="S5324" s="227"/>
      <c r="T5324" s="227"/>
      <c r="U5324" s="227"/>
      <c r="V5324" s="227"/>
      <c r="W5324" s="227"/>
      <c r="X5324" s="227"/>
      <c r="Y5324" s="227"/>
      <c r="Z5324" s="227"/>
      <c r="AA5324" s="227"/>
      <c r="AB5324" s="227"/>
      <c r="AC5324" s="227"/>
    </row>
    <row r="5325" spans="2:29">
      <c r="B5325" s="66" t="e">
        <f>LEFT(VLOOKUP(K5325,'TCon08 al 2019-02-26'!$A$1:$H$68,6,0),6)</f>
        <v>#N/A</v>
      </c>
      <c r="C5325" s="66" t="e">
        <f t="shared" si="357"/>
        <v>#N/A</v>
      </c>
      <c r="D5325" s="66" t="e">
        <f>VLOOKUP(K5325,'TCon08 al 2019-02-26'!$A$1:$H$68,8,0)</f>
        <v>#N/A</v>
      </c>
      <c r="E5325" s="221">
        <f t="shared" si="358"/>
        <v>1900</v>
      </c>
      <c r="F5325" s="66">
        <f t="shared" si="359"/>
        <v>0</v>
      </c>
      <c r="G5325" s="10" t="str">
        <f t="shared" si="360"/>
        <v>19000</v>
      </c>
      <c r="H5325" s="227"/>
      <c r="I5325" s="227"/>
      <c r="J5325" s="228"/>
      <c r="K5325" s="227"/>
      <c r="L5325" s="227"/>
      <c r="M5325" s="227"/>
      <c r="N5325" s="581"/>
      <c r="O5325" s="227"/>
      <c r="P5325" s="581"/>
      <c r="Q5325" s="227"/>
      <c r="R5325" s="227"/>
      <c r="S5325" s="227"/>
      <c r="T5325" s="227"/>
      <c r="U5325" s="227"/>
      <c r="V5325" s="227"/>
      <c r="W5325" s="227"/>
      <c r="X5325" s="227"/>
      <c r="Y5325" s="227"/>
      <c r="Z5325" s="227"/>
      <c r="AA5325" s="227"/>
      <c r="AB5325" s="227"/>
      <c r="AC5325" s="227"/>
    </row>
    <row r="5326" spans="2:29">
      <c r="B5326" s="66" t="e">
        <f>LEFT(VLOOKUP(K5326,'TCon08 al 2019-02-26'!$A$1:$H$68,6,0),6)</f>
        <v>#N/A</v>
      </c>
      <c r="C5326" s="66" t="e">
        <f t="shared" si="357"/>
        <v>#N/A</v>
      </c>
      <c r="D5326" s="66" t="e">
        <f>VLOOKUP(K5326,'TCon08 al 2019-02-26'!$A$1:$H$68,8,0)</f>
        <v>#N/A</v>
      </c>
      <c r="E5326" s="221">
        <f t="shared" si="358"/>
        <v>1900</v>
      </c>
      <c r="F5326" s="66">
        <f t="shared" si="359"/>
        <v>0</v>
      </c>
      <c r="G5326" s="10" t="str">
        <f t="shared" si="360"/>
        <v>19000</v>
      </c>
      <c r="H5326" s="227"/>
      <c r="I5326" s="227"/>
      <c r="J5326" s="228"/>
      <c r="K5326" s="227"/>
      <c r="L5326" s="227"/>
      <c r="M5326" s="227"/>
      <c r="N5326" s="581"/>
      <c r="O5326" s="227"/>
      <c r="P5326" s="581"/>
      <c r="Q5326" s="227"/>
      <c r="R5326" s="227"/>
      <c r="S5326" s="227"/>
      <c r="T5326" s="227"/>
      <c r="U5326" s="227"/>
      <c r="V5326" s="227"/>
      <c r="W5326" s="227"/>
      <c r="X5326" s="227"/>
      <c r="Y5326" s="227"/>
      <c r="Z5326" s="227"/>
      <c r="AA5326" s="227"/>
      <c r="AB5326" s="227"/>
      <c r="AC5326" s="227"/>
    </row>
    <row r="5327" spans="2:29">
      <c r="B5327" s="66" t="e">
        <f>LEFT(VLOOKUP(K5327,'TCon08 al 2019-02-26'!$A$1:$H$68,6,0),6)</f>
        <v>#N/A</v>
      </c>
      <c r="C5327" s="66" t="e">
        <f t="shared" si="357"/>
        <v>#N/A</v>
      </c>
      <c r="D5327" s="66" t="e">
        <f>VLOOKUP(K5327,'TCon08 al 2019-02-26'!$A$1:$H$68,8,0)</f>
        <v>#N/A</v>
      </c>
      <c r="E5327" s="221">
        <f t="shared" si="358"/>
        <v>1900</v>
      </c>
      <c r="F5327" s="66">
        <f t="shared" si="359"/>
        <v>0</v>
      </c>
      <c r="G5327" s="10" t="str">
        <f t="shared" si="360"/>
        <v>19000</v>
      </c>
      <c r="H5327" s="227"/>
      <c r="I5327" s="227"/>
      <c r="J5327" s="228"/>
      <c r="K5327" s="227"/>
      <c r="L5327" s="227"/>
      <c r="M5327" s="227"/>
      <c r="N5327" s="581"/>
      <c r="O5327" s="227"/>
      <c r="P5327" s="581"/>
      <c r="Q5327" s="227"/>
      <c r="R5327" s="227"/>
      <c r="S5327" s="227"/>
      <c r="T5327" s="227"/>
      <c r="U5327" s="227"/>
      <c r="V5327" s="227"/>
      <c r="W5327" s="227"/>
      <c r="X5327" s="227"/>
      <c r="Y5327" s="227"/>
      <c r="Z5327" s="227"/>
      <c r="AA5327" s="227"/>
      <c r="AB5327" s="227"/>
      <c r="AC5327" s="227"/>
    </row>
    <row r="5328" spans="2:29">
      <c r="B5328" s="66" t="e">
        <f>LEFT(VLOOKUP(K5328,'TCon08 al 2019-02-26'!$A$1:$H$68,6,0),6)</f>
        <v>#N/A</v>
      </c>
      <c r="C5328" s="66" t="e">
        <f t="shared" si="357"/>
        <v>#N/A</v>
      </c>
      <c r="D5328" s="66" t="e">
        <f>VLOOKUP(K5328,'TCon08 al 2019-02-26'!$A$1:$H$68,8,0)</f>
        <v>#N/A</v>
      </c>
      <c r="E5328" s="221">
        <f t="shared" si="358"/>
        <v>1900</v>
      </c>
      <c r="F5328" s="66">
        <f t="shared" si="359"/>
        <v>0</v>
      </c>
      <c r="G5328" s="10" t="str">
        <f t="shared" si="360"/>
        <v>19000</v>
      </c>
      <c r="H5328" s="227"/>
      <c r="I5328" s="227"/>
      <c r="J5328" s="228"/>
      <c r="K5328" s="227"/>
      <c r="L5328" s="227"/>
      <c r="M5328" s="227"/>
      <c r="N5328" s="581"/>
      <c r="O5328" s="227"/>
      <c r="P5328" s="581"/>
      <c r="Q5328" s="227"/>
      <c r="R5328" s="227"/>
      <c r="S5328" s="227"/>
      <c r="T5328" s="227"/>
      <c r="U5328" s="227"/>
      <c r="V5328" s="227"/>
      <c r="W5328" s="227"/>
      <c r="X5328" s="227"/>
      <c r="Y5328" s="227"/>
      <c r="Z5328" s="227"/>
      <c r="AA5328" s="227"/>
      <c r="AB5328" s="227"/>
      <c r="AC5328" s="227"/>
    </row>
    <row r="5329" spans="2:29">
      <c r="B5329" s="66" t="e">
        <f>LEFT(VLOOKUP(K5329,'TCon08 al 2019-02-26'!$A$1:$H$68,6,0),6)</f>
        <v>#N/A</v>
      </c>
      <c r="C5329" s="66" t="e">
        <f t="shared" ref="C5329:C5392" si="361">CONCATENATE(MID(B5329,1,1),".",MID(B5329,2,1),".",MID(B5329,3,2),".",MID(B5329,5,2))</f>
        <v>#N/A</v>
      </c>
      <c r="D5329" s="66" t="e">
        <f>VLOOKUP(K5329,'TCon08 al 2019-02-26'!$A$1:$H$68,8,0)</f>
        <v>#N/A</v>
      </c>
      <c r="E5329" s="221">
        <f t="shared" ref="E5329:E5392" si="362">YEAR(J5329)</f>
        <v>1900</v>
      </c>
      <c r="F5329" s="66">
        <f t="shared" si="359"/>
        <v>0</v>
      </c>
      <c r="G5329" s="10" t="str">
        <f t="shared" si="360"/>
        <v>19000</v>
      </c>
      <c r="H5329" s="227"/>
      <c r="I5329" s="227"/>
      <c r="J5329" s="228"/>
      <c r="K5329" s="227"/>
      <c r="L5329" s="227"/>
      <c r="M5329" s="227"/>
      <c r="N5329" s="581"/>
      <c r="O5329" s="227"/>
      <c r="P5329" s="581"/>
      <c r="Q5329" s="227"/>
      <c r="R5329" s="227"/>
      <c r="S5329" s="227"/>
      <c r="T5329" s="227"/>
      <c r="U5329" s="227"/>
      <c r="V5329" s="227"/>
      <c r="W5329" s="227"/>
      <c r="X5329" s="227"/>
      <c r="Y5329" s="227"/>
      <c r="Z5329" s="227"/>
      <c r="AA5329" s="227"/>
      <c r="AB5329" s="227"/>
      <c r="AC5329" s="227"/>
    </row>
    <row r="5330" spans="2:29">
      <c r="B5330" s="66" t="e">
        <f>LEFT(VLOOKUP(K5330,'TCon08 al 2019-02-26'!$A$1:$H$68,6,0),6)</f>
        <v>#N/A</v>
      </c>
      <c r="C5330" s="66" t="e">
        <f t="shared" si="361"/>
        <v>#N/A</v>
      </c>
      <c r="D5330" s="66" t="e">
        <f>VLOOKUP(K5330,'TCon08 al 2019-02-26'!$A$1:$H$68,8,0)</f>
        <v>#N/A</v>
      </c>
      <c r="E5330" s="221">
        <f t="shared" si="362"/>
        <v>1900</v>
      </c>
      <c r="F5330" s="66">
        <f t="shared" si="359"/>
        <v>0</v>
      </c>
      <c r="G5330" s="10" t="str">
        <f t="shared" si="360"/>
        <v>19000</v>
      </c>
      <c r="H5330" s="227"/>
      <c r="I5330" s="227"/>
      <c r="J5330" s="228"/>
      <c r="K5330" s="227"/>
      <c r="L5330" s="227"/>
      <c r="M5330" s="227"/>
      <c r="N5330" s="581"/>
      <c r="O5330" s="227"/>
      <c r="P5330" s="581"/>
      <c r="Q5330" s="227"/>
      <c r="R5330" s="227"/>
      <c r="S5330" s="227"/>
      <c r="T5330" s="227"/>
      <c r="U5330" s="227"/>
      <c r="V5330" s="227"/>
      <c r="W5330" s="227"/>
      <c r="X5330" s="227"/>
      <c r="Y5330" s="227"/>
      <c r="Z5330" s="227"/>
      <c r="AA5330" s="227"/>
      <c r="AB5330" s="227"/>
      <c r="AC5330" s="227"/>
    </row>
    <row r="5331" spans="2:29">
      <c r="B5331" s="66" t="e">
        <f>LEFT(VLOOKUP(K5331,'TCon08 al 2019-02-26'!$A$1:$H$68,6,0),6)</f>
        <v>#N/A</v>
      </c>
      <c r="C5331" s="66" t="e">
        <f t="shared" si="361"/>
        <v>#N/A</v>
      </c>
      <c r="D5331" s="66" t="e">
        <f>VLOOKUP(K5331,'TCon08 al 2019-02-26'!$A$1:$H$68,8,0)</f>
        <v>#N/A</v>
      </c>
      <c r="E5331" s="221">
        <f t="shared" si="362"/>
        <v>1900</v>
      </c>
      <c r="F5331" s="66">
        <f t="shared" si="359"/>
        <v>0</v>
      </c>
      <c r="G5331" s="10" t="str">
        <f t="shared" si="360"/>
        <v>19000</v>
      </c>
      <c r="H5331" s="227"/>
      <c r="I5331" s="227"/>
      <c r="J5331" s="228"/>
      <c r="K5331" s="227"/>
      <c r="L5331" s="227"/>
      <c r="M5331" s="227"/>
      <c r="N5331" s="581"/>
      <c r="O5331" s="227"/>
      <c r="P5331" s="581"/>
      <c r="Q5331" s="227"/>
      <c r="R5331" s="227"/>
      <c r="S5331" s="227"/>
      <c r="T5331" s="227"/>
      <c r="U5331" s="227"/>
      <c r="V5331" s="227"/>
      <c r="W5331" s="227"/>
      <c r="X5331" s="227"/>
      <c r="Y5331" s="227"/>
      <c r="Z5331" s="227"/>
      <c r="AA5331" s="227"/>
      <c r="AB5331" s="227"/>
      <c r="AC5331" s="227"/>
    </row>
    <row r="5332" spans="2:29">
      <c r="B5332" s="66" t="e">
        <f>LEFT(VLOOKUP(K5332,'TCon08 al 2019-02-26'!$A$1:$H$68,6,0),6)</f>
        <v>#N/A</v>
      </c>
      <c r="C5332" s="66" t="e">
        <f t="shared" si="361"/>
        <v>#N/A</v>
      </c>
      <c r="D5332" s="66" t="e">
        <f>VLOOKUP(K5332,'TCon08 al 2019-02-26'!$A$1:$H$68,8,0)</f>
        <v>#N/A</v>
      </c>
      <c r="E5332" s="221">
        <f t="shared" si="362"/>
        <v>1900</v>
      </c>
      <c r="F5332" s="66">
        <f t="shared" si="359"/>
        <v>0</v>
      </c>
      <c r="G5332" s="10" t="str">
        <f t="shared" si="360"/>
        <v>19000</v>
      </c>
      <c r="H5332" s="227"/>
      <c r="I5332" s="227"/>
      <c r="J5332" s="228"/>
      <c r="K5332" s="227"/>
      <c r="L5332" s="227"/>
      <c r="M5332" s="227"/>
      <c r="N5332" s="581"/>
      <c r="O5332" s="227"/>
      <c r="P5332" s="581"/>
      <c r="Q5332" s="227"/>
      <c r="R5332" s="227"/>
      <c r="S5332" s="227"/>
      <c r="T5332" s="227"/>
      <c r="U5332" s="227"/>
      <c r="V5332" s="227"/>
      <c r="W5332" s="227"/>
      <c r="X5332" s="227"/>
      <c r="Y5332" s="227"/>
      <c r="Z5332" s="227"/>
      <c r="AA5332" s="227"/>
      <c r="AB5332" s="227"/>
      <c r="AC5332" s="227"/>
    </row>
    <row r="5333" spans="2:29">
      <c r="B5333" s="66" t="e">
        <f>LEFT(VLOOKUP(K5333,'TCon08 al 2019-02-26'!$A$1:$H$68,6,0),6)</f>
        <v>#N/A</v>
      </c>
      <c r="C5333" s="66" t="e">
        <f t="shared" si="361"/>
        <v>#N/A</v>
      </c>
      <c r="D5333" s="66" t="e">
        <f>VLOOKUP(K5333,'TCon08 al 2019-02-26'!$A$1:$H$68,8,0)</f>
        <v>#N/A</v>
      </c>
      <c r="E5333" s="221">
        <f t="shared" si="362"/>
        <v>1900</v>
      </c>
      <c r="F5333" s="66">
        <f t="shared" si="359"/>
        <v>0</v>
      </c>
      <c r="G5333" s="10" t="str">
        <f t="shared" si="360"/>
        <v>19000</v>
      </c>
      <c r="H5333" s="227"/>
      <c r="I5333" s="227"/>
      <c r="J5333" s="228"/>
      <c r="K5333" s="227"/>
      <c r="L5333" s="227"/>
      <c r="M5333" s="227"/>
      <c r="N5333" s="581"/>
      <c r="O5333" s="227"/>
      <c r="P5333" s="581"/>
      <c r="Q5333" s="227"/>
      <c r="R5333" s="227"/>
      <c r="S5333" s="227"/>
      <c r="T5333" s="227"/>
      <c r="U5333" s="227"/>
      <c r="V5333" s="227"/>
      <c r="W5333" s="227"/>
      <c r="X5333" s="227"/>
      <c r="Y5333" s="227"/>
      <c r="Z5333" s="227"/>
      <c r="AA5333" s="227"/>
      <c r="AB5333" s="227"/>
      <c r="AC5333" s="227"/>
    </row>
    <row r="5334" spans="2:29">
      <c r="B5334" s="66" t="e">
        <f>LEFT(VLOOKUP(K5334,'TCon08 al 2019-02-26'!$A$1:$H$68,6,0),6)</f>
        <v>#N/A</v>
      </c>
      <c r="C5334" s="66" t="e">
        <f t="shared" si="361"/>
        <v>#N/A</v>
      </c>
      <c r="D5334" s="66" t="e">
        <f>VLOOKUP(K5334,'TCon08 al 2019-02-26'!$A$1:$H$68,8,0)</f>
        <v>#N/A</v>
      </c>
      <c r="E5334" s="221">
        <f t="shared" si="362"/>
        <v>1900</v>
      </c>
      <c r="F5334" s="66">
        <f t="shared" si="359"/>
        <v>0</v>
      </c>
      <c r="G5334" s="10" t="str">
        <f t="shared" si="360"/>
        <v>19000</v>
      </c>
      <c r="H5334" s="227"/>
      <c r="I5334" s="227"/>
      <c r="J5334" s="228"/>
      <c r="K5334" s="227"/>
      <c r="L5334" s="227"/>
      <c r="M5334" s="227"/>
      <c r="N5334" s="581"/>
      <c r="O5334" s="227"/>
      <c r="P5334" s="581"/>
      <c r="Q5334" s="227"/>
      <c r="R5334" s="227"/>
      <c r="S5334" s="227"/>
      <c r="T5334" s="227"/>
      <c r="U5334" s="227"/>
      <c r="V5334" s="227"/>
      <c r="W5334" s="227"/>
      <c r="X5334" s="227"/>
      <c r="Y5334" s="227"/>
      <c r="Z5334" s="227"/>
      <c r="AA5334" s="227"/>
      <c r="AB5334" s="227"/>
      <c r="AC5334" s="227"/>
    </row>
    <row r="5335" spans="2:29">
      <c r="B5335" s="66" t="e">
        <f>LEFT(VLOOKUP(K5335,'TCon08 al 2019-02-26'!$A$1:$H$68,6,0),6)</f>
        <v>#N/A</v>
      </c>
      <c r="C5335" s="66" t="e">
        <f t="shared" si="361"/>
        <v>#N/A</v>
      </c>
      <c r="D5335" s="66" t="e">
        <f>VLOOKUP(K5335,'TCon08 al 2019-02-26'!$A$1:$H$68,8,0)</f>
        <v>#N/A</v>
      </c>
      <c r="E5335" s="221">
        <f t="shared" si="362"/>
        <v>1900</v>
      </c>
      <c r="F5335" s="66">
        <f t="shared" si="359"/>
        <v>0</v>
      </c>
      <c r="G5335" s="10" t="str">
        <f t="shared" si="360"/>
        <v>19000</v>
      </c>
      <c r="H5335" s="227"/>
      <c r="I5335" s="227"/>
      <c r="J5335" s="228"/>
      <c r="K5335" s="227"/>
      <c r="L5335" s="227"/>
      <c r="M5335" s="227"/>
      <c r="N5335" s="581"/>
      <c r="O5335" s="227"/>
      <c r="P5335" s="581"/>
      <c r="Q5335" s="227"/>
      <c r="R5335" s="227"/>
      <c r="S5335" s="227"/>
      <c r="T5335" s="227"/>
      <c r="U5335" s="227"/>
      <c r="V5335" s="227"/>
      <c r="W5335" s="227"/>
      <c r="X5335" s="227"/>
      <c r="Y5335" s="227"/>
      <c r="Z5335" s="227"/>
      <c r="AA5335" s="227"/>
      <c r="AB5335" s="227"/>
      <c r="AC5335" s="227"/>
    </row>
    <row r="5336" spans="2:29">
      <c r="B5336" s="66" t="e">
        <f>LEFT(VLOOKUP(K5336,'TCon08 al 2019-02-26'!$A$1:$H$68,6,0),6)</f>
        <v>#N/A</v>
      </c>
      <c r="C5336" s="66" t="e">
        <f t="shared" si="361"/>
        <v>#N/A</v>
      </c>
      <c r="D5336" s="66" t="e">
        <f>VLOOKUP(K5336,'TCon08 al 2019-02-26'!$A$1:$H$68,8,0)</f>
        <v>#N/A</v>
      </c>
      <c r="E5336" s="221">
        <f t="shared" si="362"/>
        <v>1900</v>
      </c>
      <c r="F5336" s="66">
        <f t="shared" si="359"/>
        <v>0</v>
      </c>
      <c r="G5336" s="10" t="str">
        <f t="shared" si="360"/>
        <v>19000</v>
      </c>
      <c r="H5336" s="227"/>
      <c r="I5336" s="227"/>
      <c r="J5336" s="228"/>
      <c r="K5336" s="227"/>
      <c r="L5336" s="227"/>
      <c r="M5336" s="227"/>
      <c r="N5336" s="581"/>
      <c r="O5336" s="227"/>
      <c r="P5336" s="581"/>
      <c r="Q5336" s="227"/>
      <c r="R5336" s="227"/>
      <c r="S5336" s="227"/>
      <c r="T5336" s="227"/>
      <c r="U5336" s="227"/>
      <c r="V5336" s="227"/>
      <c r="W5336" s="227"/>
      <c r="X5336" s="227"/>
      <c r="Y5336" s="227"/>
      <c r="Z5336" s="227"/>
      <c r="AA5336" s="227"/>
      <c r="AB5336" s="227"/>
      <c r="AC5336" s="227"/>
    </row>
    <row r="5337" spans="2:29">
      <c r="B5337" s="66" t="e">
        <f>LEFT(VLOOKUP(K5337,'TCon08 al 2019-02-26'!$A$1:$H$68,6,0),6)</f>
        <v>#N/A</v>
      </c>
      <c r="C5337" s="66" t="e">
        <f t="shared" si="361"/>
        <v>#N/A</v>
      </c>
      <c r="D5337" s="66" t="e">
        <f>VLOOKUP(K5337,'TCon08 al 2019-02-26'!$A$1:$H$68,8,0)</f>
        <v>#N/A</v>
      </c>
      <c r="E5337" s="221">
        <f t="shared" si="362"/>
        <v>1900</v>
      </c>
      <c r="F5337" s="66">
        <f t="shared" si="359"/>
        <v>0</v>
      </c>
      <c r="G5337" s="10" t="str">
        <f t="shared" si="360"/>
        <v>19000</v>
      </c>
      <c r="H5337" s="227"/>
      <c r="I5337" s="227"/>
      <c r="J5337" s="228"/>
      <c r="K5337" s="227"/>
      <c r="L5337" s="227"/>
      <c r="M5337" s="227"/>
      <c r="N5337" s="581"/>
      <c r="O5337" s="227"/>
      <c r="P5337" s="581"/>
      <c r="Q5337" s="227"/>
      <c r="R5337" s="227"/>
      <c r="S5337" s="227"/>
      <c r="T5337" s="227"/>
      <c r="U5337" s="227"/>
      <c r="V5337" s="227"/>
      <c r="W5337" s="227"/>
      <c r="X5337" s="227"/>
      <c r="Y5337" s="227"/>
      <c r="Z5337" s="227"/>
      <c r="AA5337" s="227"/>
      <c r="AB5337" s="227"/>
      <c r="AC5337" s="227"/>
    </row>
    <row r="5338" spans="2:29">
      <c r="B5338" s="66" t="e">
        <f>LEFT(VLOOKUP(K5338,'TCon08 al 2019-02-26'!$A$1:$H$68,6,0),6)</f>
        <v>#N/A</v>
      </c>
      <c r="C5338" s="66" t="e">
        <f t="shared" si="361"/>
        <v>#N/A</v>
      </c>
      <c r="D5338" s="66" t="e">
        <f>VLOOKUP(K5338,'TCon08 al 2019-02-26'!$A$1:$H$68,8,0)</f>
        <v>#N/A</v>
      </c>
      <c r="E5338" s="221">
        <f t="shared" si="362"/>
        <v>1900</v>
      </c>
      <c r="F5338" s="66">
        <f t="shared" si="359"/>
        <v>0</v>
      </c>
      <c r="G5338" s="10" t="str">
        <f t="shared" si="360"/>
        <v>19000</v>
      </c>
      <c r="H5338" s="227"/>
      <c r="I5338" s="227"/>
      <c r="J5338" s="228"/>
      <c r="K5338" s="227"/>
      <c r="L5338" s="227"/>
      <c r="M5338" s="227"/>
      <c r="N5338" s="581"/>
      <c r="O5338" s="227"/>
      <c r="P5338" s="581"/>
      <c r="Q5338" s="227"/>
      <c r="R5338" s="227"/>
      <c r="S5338" s="227"/>
      <c r="T5338" s="227"/>
      <c r="U5338" s="227"/>
      <c r="V5338" s="227"/>
      <c r="W5338" s="227"/>
      <c r="X5338" s="227"/>
      <c r="Y5338" s="227"/>
      <c r="Z5338" s="227"/>
      <c r="AA5338" s="227"/>
      <c r="AB5338" s="227"/>
      <c r="AC5338" s="227"/>
    </row>
    <row r="5339" spans="2:29">
      <c r="B5339" s="66" t="e">
        <f>LEFT(VLOOKUP(K5339,'TCon08 al 2019-02-26'!$A$1:$H$68,6,0),6)</f>
        <v>#N/A</v>
      </c>
      <c r="C5339" s="66" t="e">
        <f t="shared" si="361"/>
        <v>#N/A</v>
      </c>
      <c r="D5339" s="66" t="e">
        <f>VLOOKUP(K5339,'TCon08 al 2019-02-26'!$A$1:$H$68,8,0)</f>
        <v>#N/A</v>
      </c>
      <c r="E5339" s="221">
        <f t="shared" si="362"/>
        <v>1900</v>
      </c>
      <c r="F5339" s="66">
        <f t="shared" si="359"/>
        <v>0</v>
      </c>
      <c r="G5339" s="10" t="str">
        <f t="shared" si="360"/>
        <v>19000</v>
      </c>
      <c r="H5339" s="227"/>
      <c r="I5339" s="227"/>
      <c r="J5339" s="228"/>
      <c r="K5339" s="227"/>
      <c r="L5339" s="227"/>
      <c r="M5339" s="227"/>
      <c r="N5339" s="581"/>
      <c r="O5339" s="227"/>
      <c r="P5339" s="581"/>
      <c r="Q5339" s="227"/>
      <c r="R5339" s="227"/>
      <c r="S5339" s="227"/>
      <c r="T5339" s="227"/>
      <c r="U5339" s="227"/>
      <c r="V5339" s="227"/>
      <c r="W5339" s="227"/>
      <c r="X5339" s="227"/>
      <c r="Y5339" s="227"/>
      <c r="Z5339" s="227"/>
      <c r="AA5339" s="227"/>
      <c r="AB5339" s="227"/>
      <c r="AC5339" s="227"/>
    </row>
    <row r="5340" spans="2:29">
      <c r="B5340" s="66" t="e">
        <f>LEFT(VLOOKUP(K5340,'TCon08 al 2019-02-26'!$A$1:$H$68,6,0),6)</f>
        <v>#N/A</v>
      </c>
      <c r="C5340" s="66" t="e">
        <f t="shared" si="361"/>
        <v>#N/A</v>
      </c>
      <c r="D5340" s="66" t="e">
        <f>VLOOKUP(K5340,'TCon08 al 2019-02-26'!$A$1:$H$68,8,0)</f>
        <v>#N/A</v>
      </c>
      <c r="E5340" s="221">
        <f t="shared" si="362"/>
        <v>1900</v>
      </c>
      <c r="F5340" s="66">
        <f t="shared" si="359"/>
        <v>0</v>
      </c>
      <c r="G5340" s="10" t="str">
        <f t="shared" si="360"/>
        <v>19000</v>
      </c>
      <c r="H5340" s="227"/>
      <c r="I5340" s="227"/>
      <c r="J5340" s="228"/>
      <c r="K5340" s="227"/>
      <c r="L5340" s="227"/>
      <c r="M5340" s="227"/>
      <c r="N5340" s="581"/>
      <c r="O5340" s="227"/>
      <c r="P5340" s="581"/>
      <c r="Q5340" s="227"/>
      <c r="R5340" s="227"/>
      <c r="S5340" s="227"/>
      <c r="T5340" s="227"/>
      <c r="U5340" s="227"/>
      <c r="V5340" s="227"/>
      <c r="W5340" s="227"/>
      <c r="X5340" s="227"/>
      <c r="Y5340" s="227"/>
      <c r="Z5340" s="227"/>
      <c r="AA5340" s="227"/>
      <c r="AB5340" s="227"/>
      <c r="AC5340" s="227"/>
    </row>
    <row r="5341" spans="2:29">
      <c r="B5341" s="66" t="e">
        <f>LEFT(VLOOKUP(K5341,'TCon08 al 2019-02-26'!$A$1:$H$68,6,0),6)</f>
        <v>#N/A</v>
      </c>
      <c r="C5341" s="66" t="e">
        <f t="shared" si="361"/>
        <v>#N/A</v>
      </c>
      <c r="D5341" s="66" t="e">
        <f>VLOOKUP(K5341,'TCon08 al 2019-02-26'!$A$1:$H$68,8,0)</f>
        <v>#N/A</v>
      </c>
      <c r="E5341" s="221">
        <f t="shared" si="362"/>
        <v>1900</v>
      </c>
      <c r="F5341" s="66">
        <f t="shared" si="359"/>
        <v>0</v>
      </c>
      <c r="G5341" s="10" t="str">
        <f t="shared" si="360"/>
        <v>19000</v>
      </c>
      <c r="H5341" s="227"/>
      <c r="I5341" s="227"/>
      <c r="J5341" s="228"/>
      <c r="K5341" s="227"/>
      <c r="L5341" s="227"/>
      <c r="M5341" s="227"/>
      <c r="N5341" s="581"/>
      <c r="O5341" s="227"/>
      <c r="P5341" s="581"/>
      <c r="Q5341" s="227"/>
      <c r="R5341" s="227"/>
      <c r="S5341" s="227"/>
      <c r="T5341" s="227"/>
      <c r="U5341" s="227"/>
      <c r="V5341" s="227"/>
      <c r="W5341" s="227"/>
      <c r="X5341" s="227"/>
      <c r="Y5341" s="227"/>
      <c r="Z5341" s="227"/>
      <c r="AA5341" s="227"/>
      <c r="AB5341" s="227"/>
      <c r="AC5341" s="227"/>
    </row>
    <row r="5342" spans="2:29">
      <c r="B5342" s="66" t="e">
        <f>LEFT(VLOOKUP(K5342,'TCon08 al 2019-02-26'!$A$1:$H$68,6,0),6)</f>
        <v>#N/A</v>
      </c>
      <c r="C5342" s="66" t="e">
        <f t="shared" si="361"/>
        <v>#N/A</v>
      </c>
      <c r="D5342" s="66" t="e">
        <f>VLOOKUP(K5342,'TCon08 al 2019-02-26'!$A$1:$H$68,8,0)</f>
        <v>#N/A</v>
      </c>
      <c r="E5342" s="221">
        <f t="shared" si="362"/>
        <v>1900</v>
      </c>
      <c r="F5342" s="66">
        <f t="shared" si="359"/>
        <v>0</v>
      </c>
      <c r="G5342" s="10" t="str">
        <f t="shared" si="360"/>
        <v>19000</v>
      </c>
      <c r="H5342" s="227"/>
      <c r="I5342" s="227"/>
      <c r="J5342" s="228"/>
      <c r="K5342" s="227"/>
      <c r="L5342" s="227"/>
      <c r="M5342" s="227"/>
      <c r="N5342" s="581"/>
      <c r="O5342" s="227"/>
      <c r="P5342" s="581"/>
      <c r="Q5342" s="227"/>
      <c r="R5342" s="227"/>
      <c r="S5342" s="227"/>
      <c r="T5342" s="227"/>
      <c r="U5342" s="227"/>
      <c r="V5342" s="227"/>
      <c r="W5342" s="227"/>
      <c r="X5342" s="227"/>
      <c r="Y5342" s="227"/>
      <c r="Z5342" s="227"/>
      <c r="AA5342" s="227"/>
      <c r="AB5342" s="227"/>
      <c r="AC5342" s="227"/>
    </row>
    <row r="5343" spans="2:29">
      <c r="B5343" s="66" t="e">
        <f>LEFT(VLOOKUP(K5343,'TCon08 al 2019-02-26'!$A$1:$H$68,6,0),6)</f>
        <v>#N/A</v>
      </c>
      <c r="C5343" s="66" t="e">
        <f t="shared" si="361"/>
        <v>#N/A</v>
      </c>
      <c r="D5343" s="66" t="e">
        <f>VLOOKUP(K5343,'TCon08 al 2019-02-26'!$A$1:$H$68,8,0)</f>
        <v>#N/A</v>
      </c>
      <c r="E5343" s="221">
        <f t="shared" si="362"/>
        <v>1900</v>
      </c>
      <c r="F5343" s="66">
        <f t="shared" si="359"/>
        <v>0</v>
      </c>
      <c r="G5343" s="10" t="str">
        <f t="shared" si="360"/>
        <v>19000</v>
      </c>
      <c r="H5343" s="227"/>
      <c r="I5343" s="227"/>
      <c r="J5343" s="228"/>
      <c r="K5343" s="227"/>
      <c r="L5343" s="227"/>
      <c r="M5343" s="227"/>
      <c r="N5343" s="581"/>
      <c r="O5343" s="227"/>
      <c r="P5343" s="581"/>
      <c r="Q5343" s="227"/>
      <c r="R5343" s="227"/>
      <c r="S5343" s="227"/>
      <c r="T5343" s="227"/>
      <c r="U5343" s="227"/>
      <c r="V5343" s="227"/>
      <c r="W5343" s="227"/>
      <c r="X5343" s="227"/>
      <c r="Y5343" s="227"/>
      <c r="Z5343" s="227"/>
      <c r="AA5343" s="227"/>
      <c r="AB5343" s="227"/>
      <c r="AC5343" s="227"/>
    </row>
    <row r="5344" spans="2:29">
      <c r="B5344" s="66" t="e">
        <f>LEFT(VLOOKUP(K5344,'TCon08 al 2019-02-26'!$A$1:$H$68,6,0),6)</f>
        <v>#N/A</v>
      </c>
      <c r="C5344" s="66" t="e">
        <f t="shared" si="361"/>
        <v>#N/A</v>
      </c>
      <c r="D5344" s="66" t="e">
        <f>VLOOKUP(K5344,'TCon08 al 2019-02-26'!$A$1:$H$68,8,0)</f>
        <v>#N/A</v>
      </c>
      <c r="E5344" s="221">
        <f t="shared" si="362"/>
        <v>1900</v>
      </c>
      <c r="F5344" s="66">
        <f t="shared" si="359"/>
        <v>0</v>
      </c>
      <c r="G5344" s="10" t="str">
        <f t="shared" si="360"/>
        <v>19000</v>
      </c>
      <c r="H5344" s="227"/>
      <c r="I5344" s="227"/>
      <c r="J5344" s="228"/>
      <c r="K5344" s="227"/>
      <c r="L5344" s="227"/>
      <c r="M5344" s="227"/>
      <c r="N5344" s="581"/>
      <c r="O5344" s="227"/>
      <c r="P5344" s="581"/>
      <c r="Q5344" s="227"/>
      <c r="R5344" s="227"/>
      <c r="S5344" s="227"/>
      <c r="T5344" s="227"/>
      <c r="U5344" s="227"/>
      <c r="V5344" s="227"/>
      <c r="W5344" s="227"/>
      <c r="X5344" s="227"/>
      <c r="Y5344" s="227"/>
      <c r="Z5344" s="227"/>
      <c r="AA5344" s="227"/>
      <c r="AB5344" s="227"/>
      <c r="AC5344" s="227"/>
    </row>
    <row r="5345" spans="2:29">
      <c r="B5345" s="66" t="e">
        <f>LEFT(VLOOKUP(K5345,'TCon08 al 2019-02-26'!$A$1:$H$68,6,0),6)</f>
        <v>#N/A</v>
      </c>
      <c r="C5345" s="66" t="e">
        <f t="shared" si="361"/>
        <v>#N/A</v>
      </c>
      <c r="D5345" s="66" t="e">
        <f>VLOOKUP(K5345,'TCon08 al 2019-02-26'!$A$1:$H$68,8,0)</f>
        <v>#N/A</v>
      </c>
      <c r="E5345" s="221">
        <f t="shared" si="362"/>
        <v>1900</v>
      </c>
      <c r="F5345" s="66">
        <f t="shared" si="359"/>
        <v>0</v>
      </c>
      <c r="G5345" s="10" t="str">
        <f t="shared" si="360"/>
        <v>19000</v>
      </c>
      <c r="H5345" s="227"/>
      <c r="I5345" s="227"/>
      <c r="J5345" s="228"/>
      <c r="K5345" s="227"/>
      <c r="L5345" s="227"/>
      <c r="M5345" s="227"/>
      <c r="N5345" s="581"/>
      <c r="O5345" s="227"/>
      <c r="P5345" s="581"/>
      <c r="Q5345" s="227"/>
      <c r="R5345" s="227"/>
      <c r="S5345" s="227"/>
      <c r="T5345" s="227"/>
      <c r="U5345" s="227"/>
      <c r="V5345" s="227"/>
      <c r="W5345" s="227"/>
      <c r="X5345" s="227"/>
      <c r="Y5345" s="227"/>
      <c r="Z5345" s="227"/>
      <c r="AA5345" s="227"/>
      <c r="AB5345" s="227"/>
      <c r="AC5345" s="227"/>
    </row>
    <row r="5346" spans="2:29">
      <c r="B5346" s="66" t="e">
        <f>LEFT(VLOOKUP(K5346,'TCon08 al 2019-02-26'!$A$1:$H$68,6,0),6)</f>
        <v>#N/A</v>
      </c>
      <c r="C5346" s="66" t="e">
        <f t="shared" si="361"/>
        <v>#N/A</v>
      </c>
      <c r="D5346" s="66" t="e">
        <f>VLOOKUP(K5346,'TCon08 al 2019-02-26'!$A$1:$H$68,8,0)</f>
        <v>#N/A</v>
      </c>
      <c r="E5346" s="221">
        <f t="shared" si="362"/>
        <v>1900</v>
      </c>
      <c r="F5346" s="66">
        <f t="shared" si="359"/>
        <v>0</v>
      </c>
      <c r="G5346" s="10" t="str">
        <f t="shared" si="360"/>
        <v>19000</v>
      </c>
      <c r="H5346" s="227"/>
      <c r="I5346" s="227"/>
      <c r="J5346" s="228"/>
      <c r="K5346" s="227"/>
      <c r="L5346" s="227"/>
      <c r="M5346" s="227"/>
      <c r="N5346" s="581"/>
      <c r="O5346" s="227"/>
      <c r="P5346" s="581"/>
      <c r="Q5346" s="227"/>
      <c r="R5346" s="227"/>
      <c r="S5346" s="227"/>
      <c r="T5346" s="227"/>
      <c r="U5346" s="227"/>
      <c r="V5346" s="227"/>
      <c r="W5346" s="227"/>
      <c r="X5346" s="227"/>
      <c r="Y5346" s="227"/>
      <c r="Z5346" s="227"/>
      <c r="AA5346" s="227"/>
      <c r="AB5346" s="227"/>
      <c r="AC5346" s="227"/>
    </row>
    <row r="5347" spans="2:29">
      <c r="B5347" s="66" t="e">
        <f>LEFT(VLOOKUP(K5347,'TCon08 al 2019-02-26'!$A$1:$H$68,6,0),6)</f>
        <v>#N/A</v>
      </c>
      <c r="C5347" s="66" t="e">
        <f t="shared" si="361"/>
        <v>#N/A</v>
      </c>
      <c r="D5347" s="66" t="e">
        <f>VLOOKUP(K5347,'TCon08 al 2019-02-26'!$A$1:$H$68,8,0)</f>
        <v>#N/A</v>
      </c>
      <c r="E5347" s="221">
        <f t="shared" si="362"/>
        <v>1900</v>
      </c>
      <c r="F5347" s="66">
        <f t="shared" si="359"/>
        <v>0</v>
      </c>
      <c r="G5347" s="10" t="str">
        <f t="shared" si="360"/>
        <v>19000</v>
      </c>
      <c r="H5347" s="227"/>
      <c r="I5347" s="227"/>
      <c r="J5347" s="228"/>
      <c r="K5347" s="227"/>
      <c r="L5347" s="227"/>
      <c r="M5347" s="227"/>
      <c r="N5347" s="581"/>
      <c r="O5347" s="227"/>
      <c r="P5347" s="581"/>
      <c r="Q5347" s="227"/>
      <c r="R5347" s="227"/>
      <c r="S5347" s="227"/>
      <c r="T5347" s="227"/>
      <c r="U5347" s="227"/>
      <c r="V5347" s="227"/>
      <c r="W5347" s="227"/>
      <c r="X5347" s="227"/>
      <c r="Y5347" s="227"/>
      <c r="Z5347" s="227"/>
      <c r="AA5347" s="227"/>
      <c r="AB5347" s="227"/>
      <c r="AC5347" s="227"/>
    </row>
    <row r="5348" spans="2:29">
      <c r="B5348" s="66" t="e">
        <f>LEFT(VLOOKUP(K5348,'TCon08 al 2019-02-26'!$A$1:$H$68,6,0),6)</f>
        <v>#N/A</v>
      </c>
      <c r="C5348" s="66" t="e">
        <f t="shared" si="361"/>
        <v>#N/A</v>
      </c>
      <c r="D5348" s="66" t="e">
        <f>VLOOKUP(K5348,'TCon08 al 2019-02-26'!$A$1:$H$68,8,0)</f>
        <v>#N/A</v>
      </c>
      <c r="E5348" s="221">
        <f t="shared" si="362"/>
        <v>1900</v>
      </c>
      <c r="F5348" s="66">
        <f t="shared" si="359"/>
        <v>0</v>
      </c>
      <c r="G5348" s="10" t="str">
        <f t="shared" si="360"/>
        <v>19000</v>
      </c>
      <c r="H5348" s="227"/>
      <c r="I5348" s="227"/>
      <c r="J5348" s="228"/>
      <c r="K5348" s="227"/>
      <c r="L5348" s="227"/>
      <c r="M5348" s="227"/>
      <c r="N5348" s="581"/>
      <c r="O5348" s="227"/>
      <c r="P5348" s="581"/>
      <c r="Q5348" s="227"/>
      <c r="R5348" s="227"/>
      <c r="S5348" s="227"/>
      <c r="T5348" s="227"/>
      <c r="U5348" s="227"/>
      <c r="V5348" s="227"/>
      <c r="W5348" s="227"/>
      <c r="X5348" s="227"/>
      <c r="Y5348" s="227"/>
      <c r="Z5348" s="227"/>
      <c r="AA5348" s="227"/>
      <c r="AB5348" s="227"/>
      <c r="AC5348" s="227"/>
    </row>
    <row r="5349" spans="2:29">
      <c r="B5349" s="66" t="e">
        <f>LEFT(VLOOKUP(K5349,'TCon08 al 2019-02-26'!$A$1:$H$68,6,0),6)</f>
        <v>#N/A</v>
      </c>
      <c r="C5349" s="66" t="e">
        <f t="shared" si="361"/>
        <v>#N/A</v>
      </c>
      <c r="D5349" s="66" t="e">
        <f>VLOOKUP(K5349,'TCon08 al 2019-02-26'!$A$1:$H$68,8,0)</f>
        <v>#N/A</v>
      </c>
      <c r="E5349" s="221">
        <f t="shared" si="362"/>
        <v>1900</v>
      </c>
      <c r="F5349" s="66">
        <f t="shared" si="359"/>
        <v>0</v>
      </c>
      <c r="G5349" s="10" t="str">
        <f t="shared" si="360"/>
        <v>19000</v>
      </c>
      <c r="H5349" s="227"/>
      <c r="I5349" s="227"/>
      <c r="J5349" s="228"/>
      <c r="K5349" s="227"/>
      <c r="L5349" s="227"/>
      <c r="M5349" s="227"/>
      <c r="N5349" s="581"/>
      <c r="O5349" s="227"/>
      <c r="P5349" s="581"/>
      <c r="Q5349" s="227"/>
      <c r="R5349" s="227"/>
      <c r="S5349" s="227"/>
      <c r="T5349" s="227"/>
      <c r="U5349" s="227"/>
      <c r="V5349" s="227"/>
      <c r="W5349" s="227"/>
      <c r="X5349" s="227"/>
      <c r="Y5349" s="227"/>
      <c r="Z5349" s="227"/>
      <c r="AA5349" s="227"/>
      <c r="AB5349" s="227"/>
      <c r="AC5349" s="227"/>
    </row>
    <row r="5350" spans="2:29">
      <c r="B5350" s="66" t="e">
        <f>LEFT(VLOOKUP(K5350,'TCon08 al 2019-02-26'!$A$1:$H$68,6,0),6)</f>
        <v>#N/A</v>
      </c>
      <c r="C5350" s="66" t="e">
        <f t="shared" si="361"/>
        <v>#N/A</v>
      </c>
      <c r="D5350" s="66" t="e">
        <f>VLOOKUP(K5350,'TCon08 al 2019-02-26'!$A$1:$H$68,8,0)</f>
        <v>#N/A</v>
      </c>
      <c r="E5350" s="221">
        <f t="shared" si="362"/>
        <v>1900</v>
      </c>
      <c r="F5350" s="66">
        <f t="shared" si="359"/>
        <v>0</v>
      </c>
      <c r="G5350" s="10" t="str">
        <f t="shared" si="360"/>
        <v>19000</v>
      </c>
      <c r="H5350" s="227"/>
      <c r="I5350" s="227"/>
      <c r="J5350" s="228"/>
      <c r="K5350" s="227"/>
      <c r="L5350" s="227"/>
      <c r="M5350" s="227"/>
      <c r="N5350" s="581"/>
      <c r="O5350" s="227"/>
      <c r="P5350" s="581"/>
      <c r="Q5350" s="227"/>
      <c r="R5350" s="227"/>
      <c r="S5350" s="227"/>
      <c r="T5350" s="227"/>
      <c r="U5350" s="227"/>
      <c r="V5350" s="227"/>
      <c r="W5350" s="227"/>
      <c r="X5350" s="227"/>
      <c r="Y5350" s="227"/>
      <c r="Z5350" s="227"/>
      <c r="AA5350" s="227"/>
      <c r="AB5350" s="227"/>
      <c r="AC5350" s="227"/>
    </row>
    <row r="5351" spans="2:29">
      <c r="B5351" s="66" t="e">
        <f>LEFT(VLOOKUP(K5351,'TCon08 al 2019-02-26'!$A$1:$H$68,6,0),6)</f>
        <v>#N/A</v>
      </c>
      <c r="C5351" s="66" t="e">
        <f t="shared" si="361"/>
        <v>#N/A</v>
      </c>
      <c r="D5351" s="66" t="e">
        <f>VLOOKUP(K5351,'TCon08 al 2019-02-26'!$A$1:$H$68,8,0)</f>
        <v>#N/A</v>
      </c>
      <c r="E5351" s="221">
        <f t="shared" si="362"/>
        <v>1900</v>
      </c>
      <c r="F5351" s="66">
        <f t="shared" si="359"/>
        <v>0</v>
      </c>
      <c r="G5351" s="10" t="str">
        <f t="shared" si="360"/>
        <v>19000</v>
      </c>
      <c r="H5351" s="227"/>
      <c r="I5351" s="227"/>
      <c r="J5351" s="228"/>
      <c r="K5351" s="227"/>
      <c r="L5351" s="227"/>
      <c r="M5351" s="227"/>
      <c r="N5351" s="581"/>
      <c r="O5351" s="227"/>
      <c r="P5351" s="581"/>
      <c r="Q5351" s="227"/>
      <c r="R5351" s="227"/>
      <c r="S5351" s="227"/>
      <c r="T5351" s="227"/>
      <c r="U5351" s="227"/>
      <c r="V5351" s="227"/>
      <c r="W5351" s="227"/>
      <c r="X5351" s="227"/>
      <c r="Y5351" s="227"/>
      <c r="Z5351" s="227"/>
      <c r="AA5351" s="227"/>
      <c r="AB5351" s="227"/>
      <c r="AC5351" s="227"/>
    </row>
    <row r="5352" spans="2:29">
      <c r="B5352" s="66" t="e">
        <f>LEFT(VLOOKUP(K5352,'TCon08 al 2019-02-26'!$A$1:$H$68,6,0),6)</f>
        <v>#N/A</v>
      </c>
      <c r="C5352" s="66" t="e">
        <f t="shared" si="361"/>
        <v>#N/A</v>
      </c>
      <c r="D5352" s="66" t="e">
        <f>VLOOKUP(K5352,'TCon08 al 2019-02-26'!$A$1:$H$68,8,0)</f>
        <v>#N/A</v>
      </c>
      <c r="E5352" s="221">
        <f t="shared" si="362"/>
        <v>1900</v>
      </c>
      <c r="F5352" s="66">
        <f t="shared" si="359"/>
        <v>0</v>
      </c>
      <c r="G5352" s="10" t="str">
        <f t="shared" si="360"/>
        <v>19000</v>
      </c>
      <c r="H5352" s="227"/>
      <c r="I5352" s="227"/>
      <c r="J5352" s="228"/>
      <c r="K5352" s="227"/>
      <c r="L5352" s="227"/>
      <c r="M5352" s="227"/>
      <c r="N5352" s="581"/>
      <c r="O5352" s="227"/>
      <c r="P5352" s="581"/>
      <c r="Q5352" s="227"/>
      <c r="R5352" s="227"/>
      <c r="S5352" s="227"/>
      <c r="T5352" s="227"/>
      <c r="U5352" s="227"/>
      <c r="V5352" s="227"/>
      <c r="W5352" s="227"/>
      <c r="X5352" s="227"/>
      <c r="Y5352" s="227"/>
      <c r="Z5352" s="227"/>
      <c r="AA5352" s="227"/>
      <c r="AB5352" s="227"/>
      <c r="AC5352" s="227"/>
    </row>
    <row r="5353" spans="2:29">
      <c r="B5353" s="66" t="e">
        <f>LEFT(VLOOKUP(K5353,'TCon08 al 2019-02-26'!$A$1:$H$68,6,0),6)</f>
        <v>#N/A</v>
      </c>
      <c r="C5353" s="66" t="e">
        <f t="shared" si="361"/>
        <v>#N/A</v>
      </c>
      <c r="D5353" s="66" t="e">
        <f>VLOOKUP(K5353,'TCon08 al 2019-02-26'!$A$1:$H$68,8,0)</f>
        <v>#N/A</v>
      </c>
      <c r="E5353" s="221">
        <f t="shared" si="362"/>
        <v>1900</v>
      </c>
      <c r="F5353" s="66">
        <f t="shared" si="359"/>
        <v>0</v>
      </c>
      <c r="G5353" s="10" t="str">
        <f t="shared" si="360"/>
        <v>19000</v>
      </c>
      <c r="H5353" s="227"/>
      <c r="I5353" s="227"/>
      <c r="J5353" s="228"/>
      <c r="K5353" s="227"/>
      <c r="L5353" s="227"/>
      <c r="M5353" s="227"/>
      <c r="N5353" s="581"/>
      <c r="O5353" s="227"/>
      <c r="P5353" s="581"/>
      <c r="Q5353" s="227"/>
      <c r="R5353" s="227"/>
      <c r="S5353" s="227"/>
      <c r="T5353" s="227"/>
      <c r="U5353" s="227"/>
      <c r="V5353" s="227"/>
      <c r="W5353" s="227"/>
      <c r="X5353" s="227"/>
      <c r="Y5353" s="227"/>
      <c r="Z5353" s="227"/>
      <c r="AA5353" s="227"/>
      <c r="AB5353" s="227"/>
      <c r="AC5353" s="227"/>
    </row>
    <row r="5354" spans="2:29">
      <c r="B5354" s="66" t="e">
        <f>LEFT(VLOOKUP(K5354,'TCon08 al 2019-02-26'!$A$1:$H$68,6,0),6)</f>
        <v>#N/A</v>
      </c>
      <c r="C5354" s="66" t="e">
        <f t="shared" si="361"/>
        <v>#N/A</v>
      </c>
      <c r="D5354" s="66" t="e">
        <f>VLOOKUP(K5354,'TCon08 al 2019-02-26'!$A$1:$H$68,8,0)</f>
        <v>#N/A</v>
      </c>
      <c r="E5354" s="221">
        <f t="shared" si="362"/>
        <v>1900</v>
      </c>
      <c r="F5354" s="66">
        <f t="shared" si="359"/>
        <v>0</v>
      </c>
      <c r="G5354" s="10" t="str">
        <f t="shared" si="360"/>
        <v>19000</v>
      </c>
      <c r="H5354" s="227"/>
      <c r="I5354" s="227"/>
      <c r="J5354" s="228"/>
      <c r="K5354" s="227"/>
      <c r="L5354" s="227"/>
      <c r="M5354" s="227"/>
      <c r="N5354" s="581"/>
      <c r="O5354" s="227"/>
      <c r="P5354" s="581"/>
      <c r="Q5354" s="227"/>
      <c r="R5354" s="227"/>
      <c r="S5354" s="227"/>
      <c r="T5354" s="227"/>
      <c r="U5354" s="227"/>
      <c r="V5354" s="227"/>
      <c r="W5354" s="227"/>
      <c r="X5354" s="227"/>
      <c r="Y5354" s="227"/>
      <c r="Z5354" s="227"/>
      <c r="AA5354" s="227"/>
      <c r="AB5354" s="227"/>
      <c r="AC5354" s="227"/>
    </row>
    <row r="5355" spans="2:29">
      <c r="B5355" s="66" t="e">
        <f>LEFT(VLOOKUP(K5355,'TCon08 al 2019-02-26'!$A$1:$H$68,6,0),6)</f>
        <v>#N/A</v>
      </c>
      <c r="C5355" s="66" t="e">
        <f t="shared" si="361"/>
        <v>#N/A</v>
      </c>
      <c r="D5355" s="66" t="e">
        <f>VLOOKUP(K5355,'TCon08 al 2019-02-26'!$A$1:$H$68,8,0)</f>
        <v>#N/A</v>
      </c>
      <c r="E5355" s="221">
        <f t="shared" si="362"/>
        <v>1900</v>
      </c>
      <c r="F5355" s="66">
        <f t="shared" si="359"/>
        <v>0</v>
      </c>
      <c r="G5355" s="10" t="str">
        <f t="shared" si="360"/>
        <v>19000</v>
      </c>
      <c r="H5355" s="227"/>
      <c r="I5355" s="227"/>
      <c r="J5355" s="228"/>
      <c r="K5355" s="227"/>
      <c r="L5355" s="227"/>
      <c r="M5355" s="227"/>
      <c r="N5355" s="581"/>
      <c r="O5355" s="227"/>
      <c r="P5355" s="581"/>
      <c r="Q5355" s="227"/>
      <c r="R5355" s="227"/>
      <c r="S5355" s="227"/>
      <c r="T5355" s="227"/>
      <c r="U5355" s="227"/>
      <c r="V5355" s="227"/>
      <c r="W5355" s="227"/>
      <c r="X5355" s="227"/>
      <c r="Y5355" s="227"/>
      <c r="Z5355" s="227"/>
      <c r="AA5355" s="227"/>
      <c r="AB5355" s="227"/>
      <c r="AC5355" s="227"/>
    </row>
    <row r="5356" spans="2:29">
      <c r="B5356" s="66" t="e">
        <f>LEFT(VLOOKUP(K5356,'TCon08 al 2019-02-26'!$A$1:$H$68,6,0),6)</f>
        <v>#N/A</v>
      </c>
      <c r="C5356" s="66" t="e">
        <f t="shared" si="361"/>
        <v>#N/A</v>
      </c>
      <c r="D5356" s="66" t="e">
        <f>VLOOKUP(K5356,'TCon08 al 2019-02-26'!$A$1:$H$68,8,0)</f>
        <v>#N/A</v>
      </c>
      <c r="E5356" s="221">
        <f t="shared" si="362"/>
        <v>1900</v>
      </c>
      <c r="F5356" s="66">
        <f t="shared" si="359"/>
        <v>0</v>
      </c>
      <c r="G5356" s="10" t="str">
        <f t="shared" si="360"/>
        <v>19000</v>
      </c>
      <c r="H5356" s="227"/>
      <c r="I5356" s="227"/>
      <c r="J5356" s="228"/>
      <c r="K5356" s="227"/>
      <c r="L5356" s="227"/>
      <c r="M5356" s="227"/>
      <c r="N5356" s="581"/>
      <c r="O5356" s="227"/>
      <c r="P5356" s="581"/>
      <c r="Q5356" s="227"/>
      <c r="R5356" s="227"/>
      <c r="S5356" s="227"/>
      <c r="T5356" s="227"/>
      <c r="U5356" s="227"/>
      <c r="V5356" s="227"/>
      <c r="W5356" s="227"/>
      <c r="X5356" s="227"/>
      <c r="Y5356" s="227"/>
      <c r="Z5356" s="227"/>
      <c r="AA5356" s="227"/>
      <c r="AB5356" s="227"/>
      <c r="AC5356" s="227"/>
    </row>
    <row r="5357" spans="2:29">
      <c r="B5357" s="66" t="e">
        <f>LEFT(VLOOKUP(K5357,'TCon08 al 2019-02-26'!$A$1:$H$68,6,0),6)</f>
        <v>#N/A</v>
      </c>
      <c r="C5357" s="66" t="e">
        <f t="shared" si="361"/>
        <v>#N/A</v>
      </c>
      <c r="D5357" s="66" t="e">
        <f>VLOOKUP(K5357,'TCon08 al 2019-02-26'!$A$1:$H$68,8,0)</f>
        <v>#N/A</v>
      </c>
      <c r="E5357" s="221">
        <f t="shared" si="362"/>
        <v>1900</v>
      </c>
      <c r="F5357" s="66">
        <f t="shared" si="359"/>
        <v>0</v>
      </c>
      <c r="G5357" s="10" t="str">
        <f t="shared" si="360"/>
        <v>19000</v>
      </c>
      <c r="H5357" s="227"/>
      <c r="I5357" s="227"/>
      <c r="J5357" s="228"/>
      <c r="K5357" s="227"/>
      <c r="L5357" s="227"/>
      <c r="M5357" s="227"/>
      <c r="N5357" s="581"/>
      <c r="O5357" s="227"/>
      <c r="P5357" s="581"/>
      <c r="Q5357" s="227"/>
      <c r="R5357" s="227"/>
      <c r="S5357" s="227"/>
      <c r="T5357" s="227"/>
      <c r="U5357" s="227"/>
      <c r="V5357" s="227"/>
      <c r="W5357" s="227"/>
      <c r="X5357" s="227"/>
      <c r="Y5357" s="227"/>
      <c r="Z5357" s="227"/>
      <c r="AA5357" s="227"/>
      <c r="AB5357" s="227"/>
      <c r="AC5357" s="227"/>
    </row>
    <row r="5358" spans="2:29">
      <c r="B5358" s="66" t="e">
        <f>LEFT(VLOOKUP(K5358,'TCon08 al 2019-02-26'!$A$1:$H$68,6,0),6)</f>
        <v>#N/A</v>
      </c>
      <c r="C5358" s="66" t="e">
        <f t="shared" si="361"/>
        <v>#N/A</v>
      </c>
      <c r="D5358" s="66" t="e">
        <f>VLOOKUP(K5358,'TCon08 al 2019-02-26'!$A$1:$H$68,8,0)</f>
        <v>#N/A</v>
      </c>
      <c r="E5358" s="221">
        <f t="shared" si="362"/>
        <v>1900</v>
      </c>
      <c r="F5358" s="66">
        <f t="shared" si="359"/>
        <v>0</v>
      </c>
      <c r="G5358" s="10" t="str">
        <f t="shared" si="360"/>
        <v>19000</v>
      </c>
      <c r="H5358" s="227"/>
      <c r="I5358" s="227"/>
      <c r="J5358" s="228"/>
      <c r="K5358" s="227"/>
      <c r="L5358" s="227"/>
      <c r="M5358" s="227"/>
      <c r="N5358" s="581"/>
      <c r="O5358" s="227"/>
      <c r="P5358" s="581"/>
      <c r="Q5358" s="227"/>
      <c r="R5358" s="227"/>
      <c r="S5358" s="227"/>
      <c r="T5358" s="227"/>
      <c r="U5358" s="227"/>
      <c r="V5358" s="227"/>
      <c r="W5358" s="227"/>
      <c r="X5358" s="227"/>
      <c r="Y5358" s="227"/>
      <c r="Z5358" s="227"/>
      <c r="AA5358" s="227"/>
      <c r="AB5358" s="227"/>
      <c r="AC5358" s="227"/>
    </row>
    <row r="5359" spans="2:29">
      <c r="B5359" s="66" t="e">
        <f>LEFT(VLOOKUP(K5359,'TCon08 al 2019-02-26'!$A$1:$H$68,6,0),6)</f>
        <v>#N/A</v>
      </c>
      <c r="C5359" s="66" t="e">
        <f t="shared" si="361"/>
        <v>#N/A</v>
      </c>
      <c r="D5359" s="66" t="e">
        <f>VLOOKUP(K5359,'TCon08 al 2019-02-26'!$A$1:$H$68,8,0)</f>
        <v>#N/A</v>
      </c>
      <c r="E5359" s="221">
        <f t="shared" si="362"/>
        <v>1900</v>
      </c>
      <c r="F5359" s="66">
        <f t="shared" si="359"/>
        <v>0</v>
      </c>
      <c r="G5359" s="10" t="str">
        <f t="shared" si="360"/>
        <v>19000</v>
      </c>
      <c r="H5359" s="227"/>
      <c r="I5359" s="227"/>
      <c r="J5359" s="228"/>
      <c r="K5359" s="227"/>
      <c r="L5359" s="227"/>
      <c r="M5359" s="227"/>
      <c r="N5359" s="581"/>
      <c r="O5359" s="227"/>
      <c r="P5359" s="581"/>
      <c r="Q5359" s="227"/>
      <c r="R5359" s="227"/>
      <c r="S5359" s="227"/>
      <c r="T5359" s="227"/>
      <c r="U5359" s="227"/>
      <c r="V5359" s="227"/>
      <c r="W5359" s="227"/>
      <c r="X5359" s="227"/>
      <c r="Y5359" s="227"/>
      <c r="Z5359" s="227"/>
      <c r="AA5359" s="227"/>
      <c r="AB5359" s="227"/>
      <c r="AC5359" s="227"/>
    </row>
    <row r="5360" spans="2:29">
      <c r="B5360" s="66" t="e">
        <f>LEFT(VLOOKUP(K5360,'TCon08 al 2019-02-26'!$A$1:$H$68,6,0),6)</f>
        <v>#N/A</v>
      </c>
      <c r="C5360" s="66" t="e">
        <f t="shared" si="361"/>
        <v>#N/A</v>
      </c>
      <c r="D5360" s="66" t="e">
        <f>VLOOKUP(K5360,'TCon08 al 2019-02-26'!$A$1:$H$68,8,0)</f>
        <v>#N/A</v>
      </c>
      <c r="E5360" s="221">
        <f t="shared" si="362"/>
        <v>1900</v>
      </c>
      <c r="F5360" s="66">
        <f t="shared" si="359"/>
        <v>0</v>
      </c>
      <c r="G5360" s="10" t="str">
        <f t="shared" si="360"/>
        <v>19000</v>
      </c>
      <c r="H5360" s="227"/>
      <c r="I5360" s="227"/>
      <c r="J5360" s="228"/>
      <c r="K5360" s="227"/>
      <c r="L5360" s="227"/>
      <c r="M5360" s="227"/>
      <c r="N5360" s="581"/>
      <c r="O5360" s="227"/>
      <c r="P5360" s="581"/>
      <c r="Q5360" s="227"/>
      <c r="R5360" s="227"/>
      <c r="S5360" s="227"/>
      <c r="T5360" s="227"/>
      <c r="U5360" s="227"/>
      <c r="V5360" s="227"/>
      <c r="W5360" s="227"/>
      <c r="X5360" s="227"/>
      <c r="Y5360" s="227"/>
      <c r="Z5360" s="227"/>
      <c r="AA5360" s="227"/>
      <c r="AB5360" s="227"/>
      <c r="AC5360" s="227"/>
    </row>
    <row r="5361" spans="2:29">
      <c r="B5361" s="66" t="e">
        <f>LEFT(VLOOKUP(K5361,'TCon08 al 2019-02-26'!$A$1:$H$68,6,0),6)</f>
        <v>#N/A</v>
      </c>
      <c r="C5361" s="66" t="e">
        <f t="shared" si="361"/>
        <v>#N/A</v>
      </c>
      <c r="D5361" s="66" t="e">
        <f>VLOOKUP(K5361,'TCon08 al 2019-02-26'!$A$1:$H$68,8,0)</f>
        <v>#N/A</v>
      </c>
      <c r="E5361" s="221">
        <f t="shared" si="362"/>
        <v>1900</v>
      </c>
      <c r="F5361" s="66">
        <f t="shared" si="359"/>
        <v>0</v>
      </c>
      <c r="G5361" s="10" t="str">
        <f t="shared" si="360"/>
        <v>19000</v>
      </c>
      <c r="H5361" s="227"/>
      <c r="I5361" s="227"/>
      <c r="J5361" s="228"/>
      <c r="K5361" s="227"/>
      <c r="L5361" s="227"/>
      <c r="M5361" s="227"/>
      <c r="N5361" s="581"/>
      <c r="O5361" s="227"/>
      <c r="P5361" s="581"/>
      <c r="Q5361" s="227"/>
      <c r="R5361" s="227"/>
      <c r="S5361" s="227"/>
      <c r="T5361" s="227"/>
      <c r="U5361" s="227"/>
      <c r="V5361" s="227"/>
      <c r="W5361" s="227"/>
      <c r="X5361" s="227"/>
      <c r="Y5361" s="227"/>
      <c r="Z5361" s="227"/>
      <c r="AA5361" s="227"/>
      <c r="AB5361" s="227"/>
      <c r="AC5361" s="227"/>
    </row>
    <row r="5362" spans="2:29">
      <c r="B5362" s="66" t="e">
        <f>LEFT(VLOOKUP(K5362,'TCon08 al 2019-02-26'!$A$1:$H$68,6,0),6)</f>
        <v>#N/A</v>
      </c>
      <c r="C5362" s="66" t="e">
        <f t="shared" si="361"/>
        <v>#N/A</v>
      </c>
      <c r="D5362" s="66" t="e">
        <f>VLOOKUP(K5362,'TCon08 al 2019-02-26'!$A$1:$H$68,8,0)</f>
        <v>#N/A</v>
      </c>
      <c r="E5362" s="221">
        <f t="shared" si="362"/>
        <v>1900</v>
      </c>
      <c r="F5362" s="66">
        <f t="shared" si="359"/>
        <v>0</v>
      </c>
      <c r="G5362" s="10" t="str">
        <f t="shared" si="360"/>
        <v>19000</v>
      </c>
      <c r="H5362" s="227"/>
      <c r="I5362" s="227"/>
      <c r="J5362" s="228"/>
      <c r="K5362" s="227"/>
      <c r="L5362" s="227"/>
      <c r="M5362" s="227"/>
      <c r="N5362" s="581"/>
      <c r="O5362" s="227"/>
      <c r="P5362" s="581"/>
      <c r="Q5362" s="227"/>
      <c r="R5362" s="227"/>
      <c r="S5362" s="227"/>
      <c r="T5362" s="227"/>
      <c r="U5362" s="227"/>
      <c r="V5362" s="227"/>
      <c r="W5362" s="227"/>
      <c r="X5362" s="227"/>
      <c r="Y5362" s="227"/>
      <c r="Z5362" s="227"/>
      <c r="AA5362" s="227"/>
      <c r="AB5362" s="227"/>
      <c r="AC5362" s="227"/>
    </row>
    <row r="5363" spans="2:29">
      <c r="B5363" s="66" t="e">
        <f>LEFT(VLOOKUP(K5363,'TCon08 al 2019-02-26'!$A$1:$H$68,6,0),6)</f>
        <v>#N/A</v>
      </c>
      <c r="C5363" s="66" t="e">
        <f t="shared" si="361"/>
        <v>#N/A</v>
      </c>
      <c r="D5363" s="66" t="e">
        <f>VLOOKUP(K5363,'TCon08 al 2019-02-26'!$A$1:$H$68,8,0)</f>
        <v>#N/A</v>
      </c>
      <c r="E5363" s="221">
        <f t="shared" si="362"/>
        <v>1900</v>
      </c>
      <c r="F5363" s="66">
        <f t="shared" si="359"/>
        <v>0</v>
      </c>
      <c r="G5363" s="10" t="str">
        <f t="shared" si="360"/>
        <v>19000</v>
      </c>
      <c r="H5363" s="227"/>
      <c r="I5363" s="227"/>
      <c r="J5363" s="228"/>
      <c r="K5363" s="227"/>
      <c r="L5363" s="227"/>
      <c r="M5363" s="227"/>
      <c r="N5363" s="581"/>
      <c r="O5363" s="227"/>
      <c r="P5363" s="581"/>
      <c r="Q5363" s="227"/>
      <c r="R5363" s="227"/>
      <c r="S5363" s="227"/>
      <c r="T5363" s="227"/>
      <c r="U5363" s="227"/>
      <c r="V5363" s="227"/>
      <c r="W5363" s="227"/>
      <c r="X5363" s="227"/>
      <c r="Y5363" s="227"/>
      <c r="Z5363" s="227"/>
      <c r="AA5363" s="227"/>
      <c r="AB5363" s="227"/>
      <c r="AC5363" s="227"/>
    </row>
    <row r="5364" spans="2:29">
      <c r="B5364" s="66" t="e">
        <f>LEFT(VLOOKUP(K5364,'TCon08 al 2019-02-26'!$A$1:$H$68,6,0),6)</f>
        <v>#N/A</v>
      </c>
      <c r="C5364" s="66" t="e">
        <f t="shared" si="361"/>
        <v>#N/A</v>
      </c>
      <c r="D5364" s="66" t="e">
        <f>VLOOKUP(K5364,'TCon08 al 2019-02-26'!$A$1:$H$68,8,0)</f>
        <v>#N/A</v>
      </c>
      <c r="E5364" s="221">
        <f t="shared" si="362"/>
        <v>1900</v>
      </c>
      <c r="F5364" s="66">
        <f t="shared" si="359"/>
        <v>0</v>
      </c>
      <c r="G5364" s="10" t="str">
        <f t="shared" si="360"/>
        <v>19000</v>
      </c>
      <c r="H5364" s="227"/>
      <c r="I5364" s="227"/>
      <c r="J5364" s="228"/>
      <c r="K5364" s="227"/>
      <c r="L5364" s="227"/>
      <c r="M5364" s="227"/>
      <c r="N5364" s="581"/>
      <c r="O5364" s="227"/>
      <c r="P5364" s="581"/>
      <c r="Q5364" s="227"/>
      <c r="R5364" s="227"/>
      <c r="S5364" s="227"/>
      <c r="T5364" s="227"/>
      <c r="U5364" s="227"/>
      <c r="V5364" s="227"/>
      <c r="W5364" s="227"/>
      <c r="X5364" s="227"/>
      <c r="Y5364" s="227"/>
      <c r="Z5364" s="227"/>
      <c r="AA5364" s="227"/>
      <c r="AB5364" s="227"/>
      <c r="AC5364" s="227"/>
    </row>
    <row r="5365" spans="2:29">
      <c r="B5365" s="66" t="e">
        <f>LEFT(VLOOKUP(K5365,'TCon08 al 2019-02-26'!$A$1:$H$68,6,0),6)</f>
        <v>#N/A</v>
      </c>
      <c r="C5365" s="66" t="e">
        <f t="shared" si="361"/>
        <v>#N/A</v>
      </c>
      <c r="D5365" s="66" t="e">
        <f>VLOOKUP(K5365,'TCon08 al 2019-02-26'!$A$1:$H$68,8,0)</f>
        <v>#N/A</v>
      </c>
      <c r="E5365" s="221">
        <f t="shared" si="362"/>
        <v>1900</v>
      </c>
      <c r="F5365" s="66">
        <f t="shared" si="359"/>
        <v>0</v>
      </c>
      <c r="G5365" s="10" t="str">
        <f t="shared" si="360"/>
        <v>19000</v>
      </c>
      <c r="H5365" s="227"/>
      <c r="I5365" s="227"/>
      <c r="J5365" s="228"/>
      <c r="K5365" s="227"/>
      <c r="L5365" s="227"/>
      <c r="M5365" s="227"/>
      <c r="N5365" s="581"/>
      <c r="O5365" s="227"/>
      <c r="P5365" s="581"/>
      <c r="Q5365" s="227"/>
      <c r="R5365" s="227"/>
      <c r="S5365" s="227"/>
      <c r="T5365" s="227"/>
      <c r="U5365" s="227"/>
      <c r="V5365" s="227"/>
      <c r="W5365" s="227"/>
      <c r="X5365" s="227"/>
      <c r="Y5365" s="227"/>
      <c r="Z5365" s="227"/>
      <c r="AA5365" s="227"/>
      <c r="AB5365" s="227"/>
      <c r="AC5365" s="227"/>
    </row>
    <row r="5366" spans="2:29">
      <c r="B5366" s="66" t="e">
        <f>LEFT(VLOOKUP(K5366,'TCon08 al 2019-02-26'!$A$1:$H$68,6,0),6)</f>
        <v>#N/A</v>
      </c>
      <c r="C5366" s="66" t="e">
        <f t="shared" si="361"/>
        <v>#N/A</v>
      </c>
      <c r="D5366" s="66" t="e">
        <f>VLOOKUP(K5366,'TCon08 al 2019-02-26'!$A$1:$H$68,8,0)</f>
        <v>#N/A</v>
      </c>
      <c r="E5366" s="221">
        <f t="shared" si="362"/>
        <v>1900</v>
      </c>
      <c r="F5366" s="66">
        <f t="shared" si="359"/>
        <v>0</v>
      </c>
      <c r="G5366" s="10" t="str">
        <f t="shared" si="360"/>
        <v>19000</v>
      </c>
      <c r="H5366" s="227"/>
      <c r="I5366" s="227"/>
      <c r="J5366" s="228"/>
      <c r="K5366" s="227"/>
      <c r="L5366" s="227"/>
      <c r="M5366" s="227"/>
      <c r="N5366" s="581"/>
      <c r="O5366" s="227"/>
      <c r="P5366" s="581"/>
      <c r="Q5366" s="227"/>
      <c r="R5366" s="227"/>
      <c r="S5366" s="227"/>
      <c r="T5366" s="227"/>
      <c r="U5366" s="227"/>
      <c r="V5366" s="227"/>
      <c r="W5366" s="227"/>
      <c r="X5366" s="227"/>
      <c r="Y5366" s="227"/>
      <c r="Z5366" s="227"/>
      <c r="AA5366" s="227"/>
      <c r="AB5366" s="227"/>
      <c r="AC5366" s="227"/>
    </row>
    <row r="5367" spans="2:29">
      <c r="B5367" s="66" t="e">
        <f>LEFT(VLOOKUP(K5367,'TCon08 al 2019-02-26'!$A$1:$H$68,6,0),6)</f>
        <v>#N/A</v>
      </c>
      <c r="C5367" s="66" t="e">
        <f t="shared" si="361"/>
        <v>#N/A</v>
      </c>
      <c r="D5367" s="66" t="e">
        <f>VLOOKUP(K5367,'TCon08 al 2019-02-26'!$A$1:$H$68,8,0)</f>
        <v>#N/A</v>
      </c>
      <c r="E5367" s="221">
        <f t="shared" si="362"/>
        <v>1900</v>
      </c>
      <c r="F5367" s="66">
        <f t="shared" si="359"/>
        <v>0</v>
      </c>
      <c r="G5367" s="10" t="str">
        <f t="shared" si="360"/>
        <v>19000</v>
      </c>
      <c r="H5367" s="227"/>
      <c r="I5367" s="227"/>
      <c r="J5367" s="228"/>
      <c r="K5367" s="227"/>
      <c r="L5367" s="227"/>
      <c r="M5367" s="227"/>
      <c r="N5367" s="581"/>
      <c r="O5367" s="227"/>
      <c r="P5367" s="581"/>
      <c r="Q5367" s="227"/>
      <c r="R5367" s="227"/>
      <c r="S5367" s="227"/>
      <c r="T5367" s="227"/>
      <c r="U5367" s="227"/>
      <c r="V5367" s="227"/>
      <c r="W5367" s="227"/>
      <c r="X5367" s="227"/>
      <c r="Y5367" s="227"/>
      <c r="Z5367" s="227"/>
      <c r="AA5367" s="227"/>
      <c r="AB5367" s="227"/>
      <c r="AC5367" s="227"/>
    </row>
    <row r="5368" spans="2:29">
      <c r="B5368" s="66" t="e">
        <f>LEFT(VLOOKUP(K5368,'TCon08 al 2019-02-26'!$A$1:$H$68,6,0),6)</f>
        <v>#N/A</v>
      </c>
      <c r="C5368" s="66" t="e">
        <f t="shared" si="361"/>
        <v>#N/A</v>
      </c>
      <c r="D5368" s="66" t="e">
        <f>VLOOKUP(K5368,'TCon08 al 2019-02-26'!$A$1:$H$68,8,0)</f>
        <v>#N/A</v>
      </c>
      <c r="E5368" s="221">
        <f t="shared" si="362"/>
        <v>1900</v>
      </c>
      <c r="F5368" s="66">
        <f t="shared" si="359"/>
        <v>0</v>
      </c>
      <c r="G5368" s="10" t="str">
        <f t="shared" si="360"/>
        <v>19000</v>
      </c>
      <c r="H5368" s="227"/>
      <c r="I5368" s="227"/>
      <c r="J5368" s="228"/>
      <c r="K5368" s="227"/>
      <c r="L5368" s="227"/>
      <c r="M5368" s="227"/>
      <c r="N5368" s="581"/>
      <c r="O5368" s="227"/>
      <c r="P5368" s="581"/>
      <c r="Q5368" s="227"/>
      <c r="R5368" s="227"/>
      <c r="S5368" s="227"/>
      <c r="T5368" s="227"/>
      <c r="U5368" s="227"/>
      <c r="V5368" s="227"/>
      <c r="W5368" s="227"/>
      <c r="X5368" s="227"/>
      <c r="Y5368" s="227"/>
      <c r="Z5368" s="227"/>
      <c r="AA5368" s="227"/>
      <c r="AB5368" s="227"/>
      <c r="AC5368" s="227"/>
    </row>
    <row r="5369" spans="2:29">
      <c r="B5369" s="66" t="e">
        <f>LEFT(VLOOKUP(K5369,'TCon08 al 2019-02-26'!$A$1:$H$68,6,0),6)</f>
        <v>#N/A</v>
      </c>
      <c r="C5369" s="66" t="e">
        <f t="shared" si="361"/>
        <v>#N/A</v>
      </c>
      <c r="D5369" s="66" t="e">
        <f>VLOOKUP(K5369,'TCon08 al 2019-02-26'!$A$1:$H$68,8,0)</f>
        <v>#N/A</v>
      </c>
      <c r="E5369" s="221">
        <f t="shared" si="362"/>
        <v>1900</v>
      </c>
      <c r="F5369" s="66">
        <f t="shared" si="359"/>
        <v>0</v>
      </c>
      <c r="G5369" s="10" t="str">
        <f t="shared" si="360"/>
        <v>19000</v>
      </c>
      <c r="H5369" s="227"/>
      <c r="I5369" s="227"/>
      <c r="J5369" s="228"/>
      <c r="K5369" s="227"/>
      <c r="L5369" s="227"/>
      <c r="M5369" s="227"/>
      <c r="N5369" s="581"/>
      <c r="O5369" s="227"/>
      <c r="P5369" s="581"/>
      <c r="Q5369" s="227"/>
      <c r="R5369" s="227"/>
      <c r="S5369" s="227"/>
      <c r="T5369" s="227"/>
      <c r="U5369" s="227"/>
      <c r="V5369" s="227"/>
      <c r="W5369" s="227"/>
      <c r="X5369" s="227"/>
      <c r="Y5369" s="227"/>
      <c r="Z5369" s="227"/>
      <c r="AA5369" s="227"/>
      <c r="AB5369" s="227"/>
      <c r="AC5369" s="227"/>
    </row>
    <row r="5370" spans="2:29">
      <c r="B5370" s="66" t="e">
        <f>LEFT(VLOOKUP(K5370,'TCon08 al 2019-02-26'!$A$1:$H$68,6,0),6)</f>
        <v>#N/A</v>
      </c>
      <c r="C5370" s="66" t="e">
        <f t="shared" si="361"/>
        <v>#N/A</v>
      </c>
      <c r="D5370" s="66" t="e">
        <f>VLOOKUP(K5370,'TCon08 al 2019-02-26'!$A$1:$H$68,8,0)</f>
        <v>#N/A</v>
      </c>
      <c r="E5370" s="221">
        <f t="shared" si="362"/>
        <v>1900</v>
      </c>
      <c r="F5370" s="66">
        <f t="shared" si="359"/>
        <v>0</v>
      </c>
      <c r="G5370" s="10" t="str">
        <f t="shared" si="360"/>
        <v>19000</v>
      </c>
      <c r="H5370" s="227"/>
      <c r="I5370" s="227"/>
      <c r="J5370" s="228"/>
      <c r="K5370" s="227"/>
      <c r="L5370" s="227"/>
      <c r="M5370" s="227"/>
      <c r="N5370" s="581"/>
      <c r="O5370" s="227"/>
      <c r="P5370" s="581"/>
      <c r="Q5370" s="227"/>
      <c r="R5370" s="227"/>
      <c r="S5370" s="227"/>
      <c r="T5370" s="227"/>
      <c r="U5370" s="227"/>
      <c r="V5370" s="227"/>
      <c r="W5370" s="227"/>
      <c r="X5370" s="227"/>
      <c r="Y5370" s="227"/>
      <c r="Z5370" s="227"/>
      <c r="AA5370" s="227"/>
      <c r="AB5370" s="227"/>
      <c r="AC5370" s="227"/>
    </row>
    <row r="5371" spans="2:29">
      <c r="B5371" s="66" t="e">
        <f>LEFT(VLOOKUP(K5371,'TCon08 al 2019-02-26'!$A$1:$H$68,6,0),6)</f>
        <v>#N/A</v>
      </c>
      <c r="C5371" s="66" t="e">
        <f t="shared" si="361"/>
        <v>#N/A</v>
      </c>
      <c r="D5371" s="66" t="e">
        <f>VLOOKUP(K5371,'TCon08 al 2019-02-26'!$A$1:$H$68,8,0)</f>
        <v>#N/A</v>
      </c>
      <c r="E5371" s="221">
        <f t="shared" si="362"/>
        <v>1900</v>
      </c>
      <c r="F5371" s="66">
        <f t="shared" si="359"/>
        <v>0</v>
      </c>
      <c r="G5371" s="10" t="str">
        <f t="shared" si="360"/>
        <v>19000</v>
      </c>
      <c r="H5371" s="227"/>
      <c r="I5371" s="227"/>
      <c r="J5371" s="228"/>
      <c r="K5371" s="227"/>
      <c r="L5371" s="227"/>
      <c r="M5371" s="227"/>
      <c r="N5371" s="581"/>
      <c r="O5371" s="227"/>
      <c r="P5371" s="581"/>
      <c r="Q5371" s="227"/>
      <c r="R5371" s="227"/>
      <c r="S5371" s="227"/>
      <c r="T5371" s="227"/>
      <c r="U5371" s="227"/>
      <c r="V5371" s="227"/>
      <c r="W5371" s="227"/>
      <c r="X5371" s="227"/>
      <c r="Y5371" s="227"/>
      <c r="Z5371" s="227"/>
      <c r="AA5371" s="227"/>
      <c r="AB5371" s="227"/>
      <c r="AC5371" s="227"/>
    </row>
    <row r="5372" spans="2:29">
      <c r="B5372" s="66" t="e">
        <f>LEFT(VLOOKUP(K5372,'TCon08 al 2019-02-26'!$A$1:$H$68,6,0),6)</f>
        <v>#N/A</v>
      </c>
      <c r="C5372" s="66" t="e">
        <f t="shared" si="361"/>
        <v>#N/A</v>
      </c>
      <c r="D5372" s="66" t="e">
        <f>VLOOKUP(K5372,'TCon08 al 2019-02-26'!$A$1:$H$68,8,0)</f>
        <v>#N/A</v>
      </c>
      <c r="E5372" s="221">
        <f t="shared" si="362"/>
        <v>1900</v>
      </c>
      <c r="F5372" s="66">
        <f t="shared" si="359"/>
        <v>0</v>
      </c>
      <c r="G5372" s="10" t="str">
        <f t="shared" si="360"/>
        <v>19000</v>
      </c>
      <c r="H5372" s="227"/>
      <c r="I5372" s="227"/>
      <c r="J5372" s="228"/>
      <c r="K5372" s="227"/>
      <c r="L5372" s="227"/>
      <c r="M5372" s="227"/>
      <c r="N5372" s="581"/>
      <c r="O5372" s="227"/>
      <c r="P5372" s="581"/>
      <c r="Q5372" s="227"/>
      <c r="R5372" s="227"/>
      <c r="S5372" s="227"/>
      <c r="T5372" s="227"/>
      <c r="U5372" s="227"/>
      <c r="V5372" s="227"/>
      <c r="W5372" s="227"/>
      <c r="X5372" s="227"/>
      <c r="Y5372" s="227"/>
      <c r="Z5372" s="227"/>
      <c r="AA5372" s="227"/>
      <c r="AB5372" s="227"/>
      <c r="AC5372" s="227"/>
    </row>
    <row r="5373" spans="2:29">
      <c r="B5373" s="66" t="e">
        <f>LEFT(VLOOKUP(K5373,'TCon08 al 2019-02-26'!$A$1:$H$68,6,0),6)</f>
        <v>#N/A</v>
      </c>
      <c r="C5373" s="66" t="e">
        <f t="shared" si="361"/>
        <v>#N/A</v>
      </c>
      <c r="D5373" s="66" t="e">
        <f>VLOOKUP(K5373,'TCon08 al 2019-02-26'!$A$1:$H$68,8,0)</f>
        <v>#N/A</v>
      </c>
      <c r="E5373" s="221">
        <f t="shared" si="362"/>
        <v>1900</v>
      </c>
      <c r="F5373" s="66">
        <f t="shared" si="359"/>
        <v>0</v>
      </c>
      <c r="G5373" s="10" t="str">
        <f t="shared" si="360"/>
        <v>19000</v>
      </c>
      <c r="H5373" s="227"/>
      <c r="I5373" s="227"/>
      <c r="J5373" s="228"/>
      <c r="K5373" s="227"/>
      <c r="L5373" s="227"/>
      <c r="M5373" s="227"/>
      <c r="N5373" s="581"/>
      <c r="O5373" s="227"/>
      <c r="P5373" s="581"/>
      <c r="Q5373" s="227"/>
      <c r="R5373" s="227"/>
      <c r="S5373" s="227"/>
      <c r="T5373" s="227"/>
      <c r="U5373" s="227"/>
      <c r="V5373" s="227"/>
      <c r="W5373" s="227"/>
      <c r="X5373" s="227"/>
      <c r="Y5373" s="227"/>
      <c r="Z5373" s="227"/>
      <c r="AA5373" s="227"/>
      <c r="AB5373" s="227"/>
      <c r="AC5373" s="227"/>
    </row>
    <row r="5374" spans="2:29">
      <c r="B5374" s="66" t="e">
        <f>LEFT(VLOOKUP(K5374,'TCon08 al 2019-02-26'!$A$1:$H$68,6,0),6)</f>
        <v>#N/A</v>
      </c>
      <c r="C5374" s="66" t="e">
        <f t="shared" si="361"/>
        <v>#N/A</v>
      </c>
      <c r="D5374" s="66" t="e">
        <f>VLOOKUP(K5374,'TCon08 al 2019-02-26'!$A$1:$H$68,8,0)</f>
        <v>#N/A</v>
      </c>
      <c r="E5374" s="221">
        <f t="shared" si="362"/>
        <v>1900</v>
      </c>
      <c r="F5374" s="66">
        <f t="shared" si="359"/>
        <v>0</v>
      </c>
      <c r="G5374" s="10" t="str">
        <f t="shared" si="360"/>
        <v>19000</v>
      </c>
      <c r="H5374" s="227"/>
      <c r="I5374" s="227"/>
      <c r="J5374" s="228"/>
      <c r="K5374" s="227"/>
      <c r="L5374" s="227"/>
      <c r="M5374" s="227"/>
      <c r="N5374" s="581"/>
      <c r="O5374" s="227"/>
      <c r="P5374" s="581"/>
      <c r="Q5374" s="227"/>
      <c r="R5374" s="227"/>
      <c r="S5374" s="227"/>
      <c r="T5374" s="227"/>
      <c r="U5374" s="227"/>
      <c r="V5374" s="227"/>
      <c r="W5374" s="227"/>
      <c r="X5374" s="227"/>
      <c r="Y5374" s="227"/>
      <c r="Z5374" s="227"/>
      <c r="AA5374" s="227"/>
      <c r="AB5374" s="227"/>
      <c r="AC5374" s="227"/>
    </row>
    <row r="5375" spans="2:29">
      <c r="B5375" s="66" t="e">
        <f>LEFT(VLOOKUP(K5375,'TCon08 al 2019-02-26'!$A$1:$H$68,6,0),6)</f>
        <v>#N/A</v>
      </c>
      <c r="C5375" s="66" t="e">
        <f t="shared" si="361"/>
        <v>#N/A</v>
      </c>
      <c r="D5375" s="66" t="e">
        <f>VLOOKUP(K5375,'TCon08 al 2019-02-26'!$A$1:$H$68,8,0)</f>
        <v>#N/A</v>
      </c>
      <c r="E5375" s="221">
        <f t="shared" si="362"/>
        <v>1900</v>
      </c>
      <c r="F5375" s="66">
        <f t="shared" si="359"/>
        <v>0</v>
      </c>
      <c r="G5375" s="10" t="str">
        <f t="shared" si="360"/>
        <v>19000</v>
      </c>
      <c r="H5375" s="227"/>
      <c r="I5375" s="227"/>
      <c r="J5375" s="228"/>
      <c r="K5375" s="227"/>
      <c r="L5375" s="227"/>
      <c r="M5375" s="227"/>
      <c r="N5375" s="581"/>
      <c r="O5375" s="227"/>
      <c r="P5375" s="581"/>
      <c r="Q5375" s="227"/>
      <c r="R5375" s="227"/>
      <c r="S5375" s="227"/>
      <c r="T5375" s="227"/>
      <c r="U5375" s="227"/>
      <c r="V5375" s="227"/>
      <c r="W5375" s="227"/>
      <c r="X5375" s="227"/>
      <c r="Y5375" s="227"/>
      <c r="Z5375" s="227"/>
      <c r="AA5375" s="227"/>
      <c r="AB5375" s="227"/>
      <c r="AC5375" s="227"/>
    </row>
    <row r="5376" spans="2:29">
      <c r="B5376" s="66" t="e">
        <f>LEFT(VLOOKUP(K5376,'TCon08 al 2019-02-26'!$A$1:$H$68,6,0),6)</f>
        <v>#N/A</v>
      </c>
      <c r="C5376" s="66" t="e">
        <f t="shared" si="361"/>
        <v>#N/A</v>
      </c>
      <c r="D5376" s="66" t="e">
        <f>VLOOKUP(K5376,'TCon08 al 2019-02-26'!$A$1:$H$68,8,0)</f>
        <v>#N/A</v>
      </c>
      <c r="E5376" s="221">
        <f t="shared" si="362"/>
        <v>1900</v>
      </c>
      <c r="F5376" s="66">
        <f t="shared" si="359"/>
        <v>0</v>
      </c>
      <c r="G5376" s="10" t="str">
        <f t="shared" si="360"/>
        <v>19000</v>
      </c>
      <c r="H5376" s="227"/>
      <c r="I5376" s="227"/>
      <c r="J5376" s="228"/>
      <c r="K5376" s="227"/>
      <c r="L5376" s="227"/>
      <c r="M5376" s="227"/>
      <c r="N5376" s="581"/>
      <c r="O5376" s="227"/>
      <c r="P5376" s="581"/>
      <c r="Q5376" s="227"/>
      <c r="R5376" s="227"/>
      <c r="S5376" s="227"/>
      <c r="T5376" s="227"/>
      <c r="U5376" s="227"/>
      <c r="V5376" s="227"/>
      <c r="W5376" s="227"/>
      <c r="X5376" s="227"/>
      <c r="Y5376" s="227"/>
      <c r="Z5376" s="227"/>
      <c r="AA5376" s="227"/>
      <c r="AB5376" s="227"/>
      <c r="AC5376" s="227"/>
    </row>
    <row r="5377" spans="2:29">
      <c r="B5377" s="66" t="e">
        <f>LEFT(VLOOKUP(K5377,'TCon08 al 2019-02-26'!$A$1:$H$68,6,0),6)</f>
        <v>#N/A</v>
      </c>
      <c r="C5377" s="66" t="e">
        <f t="shared" si="361"/>
        <v>#N/A</v>
      </c>
      <c r="D5377" s="66" t="e">
        <f>VLOOKUP(K5377,'TCon08 al 2019-02-26'!$A$1:$H$68,8,0)</f>
        <v>#N/A</v>
      </c>
      <c r="E5377" s="221">
        <f t="shared" si="362"/>
        <v>1900</v>
      </c>
      <c r="F5377" s="66">
        <f t="shared" si="359"/>
        <v>0</v>
      </c>
      <c r="G5377" s="10" t="str">
        <f t="shared" si="360"/>
        <v>19000</v>
      </c>
      <c r="H5377" s="227"/>
      <c r="I5377" s="227"/>
      <c r="J5377" s="228"/>
      <c r="K5377" s="227"/>
      <c r="L5377" s="227"/>
      <c r="M5377" s="227"/>
      <c r="N5377" s="581"/>
      <c r="O5377" s="227"/>
      <c r="P5377" s="581"/>
      <c r="Q5377" s="227"/>
      <c r="R5377" s="227"/>
      <c r="S5377" s="227"/>
      <c r="T5377" s="227"/>
      <c r="U5377" s="227"/>
      <c r="V5377" s="227"/>
      <c r="W5377" s="227"/>
      <c r="X5377" s="227"/>
      <c r="Y5377" s="227"/>
      <c r="Z5377" s="227"/>
      <c r="AA5377" s="227"/>
      <c r="AB5377" s="227"/>
      <c r="AC5377" s="227"/>
    </row>
    <row r="5378" spans="2:29">
      <c r="B5378" s="66" t="e">
        <f>LEFT(VLOOKUP(K5378,'TCon08 al 2019-02-26'!$A$1:$H$68,6,0),6)</f>
        <v>#N/A</v>
      </c>
      <c r="C5378" s="66" t="e">
        <f t="shared" si="361"/>
        <v>#N/A</v>
      </c>
      <c r="D5378" s="66" t="e">
        <f>VLOOKUP(K5378,'TCon08 al 2019-02-26'!$A$1:$H$68,8,0)</f>
        <v>#N/A</v>
      </c>
      <c r="E5378" s="221">
        <f t="shared" si="362"/>
        <v>1900</v>
      </c>
      <c r="F5378" s="66">
        <f t="shared" si="359"/>
        <v>0</v>
      </c>
      <c r="G5378" s="10" t="str">
        <f t="shared" si="360"/>
        <v>19000</v>
      </c>
      <c r="H5378" s="227"/>
      <c r="I5378" s="227"/>
      <c r="J5378" s="228"/>
      <c r="K5378" s="227"/>
      <c r="L5378" s="227"/>
      <c r="M5378" s="227"/>
      <c r="N5378" s="581"/>
      <c r="O5378" s="227"/>
      <c r="P5378" s="581"/>
      <c r="Q5378" s="227"/>
      <c r="R5378" s="227"/>
      <c r="S5378" s="227"/>
      <c r="T5378" s="227"/>
      <c r="U5378" s="227"/>
      <c r="V5378" s="227"/>
      <c r="W5378" s="227"/>
      <c r="X5378" s="227"/>
      <c r="Y5378" s="227"/>
      <c r="Z5378" s="227"/>
      <c r="AA5378" s="227"/>
      <c r="AB5378" s="227"/>
      <c r="AC5378" s="227"/>
    </row>
    <row r="5379" spans="2:29">
      <c r="B5379" s="66" t="e">
        <f>LEFT(VLOOKUP(K5379,'TCon08 al 2019-02-26'!$A$1:$H$68,6,0),6)</f>
        <v>#N/A</v>
      </c>
      <c r="C5379" s="66" t="e">
        <f t="shared" si="361"/>
        <v>#N/A</v>
      </c>
      <c r="D5379" s="66" t="e">
        <f>VLOOKUP(K5379,'TCon08 al 2019-02-26'!$A$1:$H$68,8,0)</f>
        <v>#N/A</v>
      </c>
      <c r="E5379" s="221">
        <f t="shared" si="362"/>
        <v>1900</v>
      </c>
      <c r="F5379" s="66">
        <f t="shared" si="359"/>
        <v>0</v>
      </c>
      <c r="G5379" s="10" t="str">
        <f t="shared" si="360"/>
        <v>19000</v>
      </c>
      <c r="H5379" s="227"/>
      <c r="I5379" s="227"/>
      <c r="J5379" s="228"/>
      <c r="K5379" s="227"/>
      <c r="L5379" s="227"/>
      <c r="M5379" s="227"/>
      <c r="N5379" s="581"/>
      <c r="O5379" s="227"/>
      <c r="P5379" s="581"/>
      <c r="Q5379" s="227"/>
      <c r="R5379" s="227"/>
      <c r="S5379" s="227"/>
      <c r="T5379" s="227"/>
      <c r="U5379" s="227"/>
      <c r="V5379" s="227"/>
      <c r="W5379" s="227"/>
      <c r="X5379" s="227"/>
      <c r="Y5379" s="227"/>
      <c r="Z5379" s="227"/>
      <c r="AA5379" s="227"/>
      <c r="AB5379" s="227"/>
      <c r="AC5379" s="227"/>
    </row>
    <row r="5380" spans="2:29">
      <c r="B5380" s="66" t="e">
        <f>LEFT(VLOOKUP(K5380,'TCon08 al 2019-02-26'!$A$1:$H$68,6,0),6)</f>
        <v>#N/A</v>
      </c>
      <c r="C5380" s="66" t="e">
        <f t="shared" si="361"/>
        <v>#N/A</v>
      </c>
      <c r="D5380" s="66" t="e">
        <f>VLOOKUP(K5380,'TCon08 al 2019-02-26'!$A$1:$H$68,8,0)</f>
        <v>#N/A</v>
      </c>
      <c r="E5380" s="221">
        <f t="shared" si="362"/>
        <v>1900</v>
      </c>
      <c r="F5380" s="66">
        <f t="shared" si="359"/>
        <v>0</v>
      </c>
      <c r="G5380" s="10" t="str">
        <f t="shared" si="360"/>
        <v>19000</v>
      </c>
      <c r="H5380" s="227"/>
      <c r="I5380" s="227"/>
      <c r="J5380" s="228"/>
      <c r="K5380" s="227"/>
      <c r="L5380" s="227"/>
      <c r="M5380" s="227"/>
      <c r="N5380" s="581"/>
      <c r="O5380" s="227"/>
      <c r="P5380" s="581"/>
      <c r="Q5380" s="227"/>
      <c r="R5380" s="227"/>
      <c r="S5380" s="227"/>
      <c r="T5380" s="227"/>
      <c r="U5380" s="227"/>
      <c r="V5380" s="227"/>
      <c r="W5380" s="227"/>
      <c r="X5380" s="227"/>
      <c r="Y5380" s="227"/>
      <c r="Z5380" s="227"/>
      <c r="AA5380" s="227"/>
      <c r="AB5380" s="227"/>
      <c r="AC5380" s="227"/>
    </row>
    <row r="5381" spans="2:29">
      <c r="B5381" s="66" t="e">
        <f>LEFT(VLOOKUP(K5381,'TCon08 al 2019-02-26'!$A$1:$H$68,6,0),6)</f>
        <v>#N/A</v>
      </c>
      <c r="C5381" s="66" t="e">
        <f t="shared" si="361"/>
        <v>#N/A</v>
      </c>
      <c r="D5381" s="66" t="e">
        <f>VLOOKUP(K5381,'TCon08 al 2019-02-26'!$A$1:$H$68,8,0)</f>
        <v>#N/A</v>
      </c>
      <c r="E5381" s="221">
        <f t="shared" si="362"/>
        <v>1900</v>
      </c>
      <c r="F5381" s="66">
        <f t="shared" ref="F5381:F5444" si="363">+IF(J5381=0,0,MONTH(J5381))</f>
        <v>0</v>
      </c>
      <c r="G5381" s="10" t="str">
        <f t="shared" si="360"/>
        <v>19000</v>
      </c>
      <c r="H5381" s="227"/>
      <c r="I5381" s="227"/>
      <c r="J5381" s="228"/>
      <c r="K5381" s="227"/>
      <c r="L5381" s="227"/>
      <c r="M5381" s="227"/>
      <c r="N5381" s="581"/>
      <c r="O5381" s="227"/>
      <c r="P5381" s="581"/>
      <c r="Q5381" s="227"/>
      <c r="R5381" s="227"/>
      <c r="S5381" s="227"/>
      <c r="T5381" s="227"/>
      <c r="U5381" s="227"/>
      <c r="V5381" s="227"/>
      <c r="W5381" s="227"/>
      <c r="X5381" s="227"/>
      <c r="Y5381" s="227"/>
      <c r="Z5381" s="227"/>
      <c r="AA5381" s="227"/>
      <c r="AB5381" s="227"/>
      <c r="AC5381" s="227"/>
    </row>
    <row r="5382" spans="2:29">
      <c r="B5382" s="66" t="e">
        <f>LEFT(VLOOKUP(K5382,'TCon08 al 2019-02-26'!$A$1:$H$68,6,0),6)</f>
        <v>#N/A</v>
      </c>
      <c r="C5382" s="66" t="e">
        <f t="shared" si="361"/>
        <v>#N/A</v>
      </c>
      <c r="D5382" s="66" t="e">
        <f>VLOOKUP(K5382,'TCon08 al 2019-02-26'!$A$1:$H$68,8,0)</f>
        <v>#N/A</v>
      </c>
      <c r="E5382" s="221">
        <f t="shared" si="362"/>
        <v>1900</v>
      </c>
      <c r="F5382" s="66">
        <f t="shared" si="363"/>
        <v>0</v>
      </c>
      <c r="G5382" s="10" t="str">
        <f t="shared" ref="G5382:G5445" si="364">+E5382&amp;F5382</f>
        <v>19000</v>
      </c>
      <c r="H5382" s="227"/>
      <c r="I5382" s="227"/>
      <c r="J5382" s="228"/>
      <c r="K5382" s="227"/>
      <c r="L5382" s="227"/>
      <c r="M5382" s="227"/>
      <c r="N5382" s="581"/>
      <c r="O5382" s="227"/>
      <c r="P5382" s="581"/>
      <c r="Q5382" s="227"/>
      <c r="R5382" s="227"/>
      <c r="S5382" s="227"/>
      <c r="T5382" s="227"/>
      <c r="U5382" s="227"/>
      <c r="V5382" s="227"/>
      <c r="W5382" s="227"/>
      <c r="X5382" s="227"/>
      <c r="Y5382" s="227"/>
      <c r="Z5382" s="227"/>
      <c r="AA5382" s="227"/>
      <c r="AB5382" s="227"/>
      <c r="AC5382" s="227"/>
    </row>
    <row r="5383" spans="2:29">
      <c r="B5383" s="66" t="e">
        <f>LEFT(VLOOKUP(K5383,'TCon08 al 2019-02-26'!$A$1:$H$68,6,0),6)</f>
        <v>#N/A</v>
      </c>
      <c r="C5383" s="66" t="e">
        <f t="shared" si="361"/>
        <v>#N/A</v>
      </c>
      <c r="D5383" s="66" t="e">
        <f>VLOOKUP(K5383,'TCon08 al 2019-02-26'!$A$1:$H$68,8,0)</f>
        <v>#N/A</v>
      </c>
      <c r="E5383" s="221">
        <f t="shared" si="362"/>
        <v>1900</v>
      </c>
      <c r="F5383" s="66">
        <f t="shared" si="363"/>
        <v>0</v>
      </c>
      <c r="G5383" s="10" t="str">
        <f t="shared" si="364"/>
        <v>19000</v>
      </c>
      <c r="H5383" s="227"/>
      <c r="I5383" s="227"/>
      <c r="J5383" s="228"/>
      <c r="K5383" s="227"/>
      <c r="L5383" s="227"/>
      <c r="M5383" s="227"/>
      <c r="N5383" s="581"/>
      <c r="O5383" s="227"/>
      <c r="P5383" s="581"/>
      <c r="Q5383" s="227"/>
      <c r="R5383" s="227"/>
      <c r="S5383" s="227"/>
      <c r="T5383" s="227"/>
      <c r="U5383" s="227"/>
      <c r="V5383" s="227"/>
      <c r="W5383" s="227"/>
      <c r="X5383" s="227"/>
      <c r="Y5383" s="227"/>
      <c r="Z5383" s="227"/>
      <c r="AA5383" s="227"/>
      <c r="AB5383" s="227"/>
      <c r="AC5383" s="227"/>
    </row>
    <row r="5384" spans="2:29">
      <c r="B5384" s="66" t="e">
        <f>LEFT(VLOOKUP(K5384,'TCon08 al 2019-02-26'!$A$1:$H$68,6,0),6)</f>
        <v>#N/A</v>
      </c>
      <c r="C5384" s="66" t="e">
        <f t="shared" si="361"/>
        <v>#N/A</v>
      </c>
      <c r="D5384" s="66" t="e">
        <f>VLOOKUP(K5384,'TCon08 al 2019-02-26'!$A$1:$H$68,8,0)</f>
        <v>#N/A</v>
      </c>
      <c r="E5384" s="221">
        <f t="shared" si="362"/>
        <v>1900</v>
      </c>
      <c r="F5384" s="66">
        <f t="shared" si="363"/>
        <v>0</v>
      </c>
      <c r="G5384" s="10" t="str">
        <f t="shared" si="364"/>
        <v>19000</v>
      </c>
      <c r="H5384" s="227"/>
      <c r="I5384" s="227"/>
      <c r="J5384" s="228"/>
      <c r="K5384" s="227"/>
      <c r="L5384" s="227"/>
      <c r="M5384" s="227"/>
      <c r="N5384" s="581"/>
      <c r="O5384" s="227"/>
      <c r="P5384" s="581"/>
      <c r="Q5384" s="227"/>
      <c r="R5384" s="227"/>
      <c r="S5384" s="227"/>
      <c r="T5384" s="227"/>
      <c r="U5384" s="227"/>
      <c r="V5384" s="227"/>
      <c r="W5384" s="227"/>
      <c r="X5384" s="227"/>
      <c r="Y5384" s="227"/>
      <c r="Z5384" s="227"/>
      <c r="AA5384" s="227"/>
      <c r="AB5384" s="227"/>
      <c r="AC5384" s="227"/>
    </row>
    <row r="5385" spans="2:29">
      <c r="B5385" s="66" t="e">
        <f>LEFT(VLOOKUP(K5385,'TCon08 al 2019-02-26'!$A$1:$H$68,6,0),6)</f>
        <v>#N/A</v>
      </c>
      <c r="C5385" s="66" t="e">
        <f t="shared" si="361"/>
        <v>#N/A</v>
      </c>
      <c r="D5385" s="66" t="e">
        <f>VLOOKUP(K5385,'TCon08 al 2019-02-26'!$A$1:$H$68,8,0)</f>
        <v>#N/A</v>
      </c>
      <c r="E5385" s="221">
        <f t="shared" si="362"/>
        <v>1900</v>
      </c>
      <c r="F5385" s="66">
        <f t="shared" si="363"/>
        <v>0</v>
      </c>
      <c r="G5385" s="10" t="str">
        <f t="shared" si="364"/>
        <v>19000</v>
      </c>
      <c r="H5385" s="227"/>
      <c r="I5385" s="227"/>
      <c r="J5385" s="228"/>
      <c r="K5385" s="227"/>
      <c r="L5385" s="227"/>
      <c r="M5385" s="227"/>
      <c r="N5385" s="581"/>
      <c r="O5385" s="227"/>
      <c r="P5385" s="581"/>
      <c r="Q5385" s="227"/>
      <c r="R5385" s="227"/>
      <c r="S5385" s="227"/>
      <c r="T5385" s="227"/>
      <c r="U5385" s="227"/>
      <c r="V5385" s="227"/>
      <c r="W5385" s="227"/>
      <c r="X5385" s="227"/>
      <c r="Y5385" s="227"/>
      <c r="Z5385" s="227"/>
      <c r="AA5385" s="227"/>
      <c r="AB5385" s="227"/>
      <c r="AC5385" s="227"/>
    </row>
    <row r="5386" spans="2:29">
      <c r="B5386" s="66" t="e">
        <f>LEFT(VLOOKUP(K5386,'TCon08 al 2019-02-26'!$A$1:$H$68,6,0),6)</f>
        <v>#N/A</v>
      </c>
      <c r="C5386" s="66" t="e">
        <f t="shared" si="361"/>
        <v>#N/A</v>
      </c>
      <c r="D5386" s="66" t="e">
        <f>VLOOKUP(K5386,'TCon08 al 2019-02-26'!$A$1:$H$68,8,0)</f>
        <v>#N/A</v>
      </c>
      <c r="E5386" s="221">
        <f t="shared" si="362"/>
        <v>1900</v>
      </c>
      <c r="F5386" s="66">
        <f t="shared" si="363"/>
        <v>0</v>
      </c>
      <c r="G5386" s="10" t="str">
        <f t="shared" si="364"/>
        <v>19000</v>
      </c>
      <c r="H5386" s="227"/>
      <c r="I5386" s="227"/>
      <c r="J5386" s="228"/>
      <c r="K5386" s="227"/>
      <c r="L5386" s="227"/>
      <c r="M5386" s="227"/>
      <c r="N5386" s="581"/>
      <c r="O5386" s="227"/>
      <c r="P5386" s="581"/>
      <c r="Q5386" s="227"/>
      <c r="R5386" s="227"/>
      <c r="S5386" s="227"/>
      <c r="T5386" s="227"/>
      <c r="U5386" s="227"/>
      <c r="V5386" s="227"/>
      <c r="W5386" s="227"/>
      <c r="X5386" s="227"/>
      <c r="Y5386" s="227"/>
      <c r="Z5386" s="227"/>
      <c r="AA5386" s="227"/>
      <c r="AB5386" s="227"/>
      <c r="AC5386" s="227"/>
    </row>
    <row r="5387" spans="2:29">
      <c r="B5387" s="66" t="e">
        <f>LEFT(VLOOKUP(K5387,'TCon08 al 2019-02-26'!$A$1:$H$68,6,0),6)</f>
        <v>#N/A</v>
      </c>
      <c r="C5387" s="66" t="e">
        <f t="shared" si="361"/>
        <v>#N/A</v>
      </c>
      <c r="D5387" s="66" t="e">
        <f>VLOOKUP(K5387,'TCon08 al 2019-02-26'!$A$1:$H$68,8,0)</f>
        <v>#N/A</v>
      </c>
      <c r="E5387" s="221">
        <f t="shared" si="362"/>
        <v>1900</v>
      </c>
      <c r="F5387" s="66">
        <f t="shared" si="363"/>
        <v>0</v>
      </c>
      <c r="G5387" s="10" t="str">
        <f t="shared" si="364"/>
        <v>19000</v>
      </c>
      <c r="H5387" s="227"/>
      <c r="I5387" s="227"/>
      <c r="J5387" s="228"/>
      <c r="K5387" s="227"/>
      <c r="L5387" s="227"/>
      <c r="M5387" s="227"/>
      <c r="N5387" s="581"/>
      <c r="O5387" s="227"/>
      <c r="P5387" s="581"/>
      <c r="Q5387" s="227"/>
      <c r="R5387" s="227"/>
      <c r="S5387" s="227"/>
      <c r="T5387" s="227"/>
      <c r="U5387" s="227"/>
      <c r="V5387" s="227"/>
      <c r="W5387" s="227"/>
      <c r="X5387" s="227"/>
      <c r="Y5387" s="227"/>
      <c r="Z5387" s="227"/>
      <c r="AA5387" s="227"/>
      <c r="AB5387" s="227"/>
      <c r="AC5387" s="227"/>
    </row>
    <row r="5388" spans="2:29">
      <c r="B5388" s="66" t="e">
        <f>LEFT(VLOOKUP(K5388,'TCon08 al 2019-02-26'!$A$1:$H$68,6,0),6)</f>
        <v>#N/A</v>
      </c>
      <c r="C5388" s="66" t="e">
        <f t="shared" si="361"/>
        <v>#N/A</v>
      </c>
      <c r="D5388" s="66" t="e">
        <f>VLOOKUP(K5388,'TCon08 al 2019-02-26'!$A$1:$H$68,8,0)</f>
        <v>#N/A</v>
      </c>
      <c r="E5388" s="221">
        <f t="shared" si="362"/>
        <v>1900</v>
      </c>
      <c r="F5388" s="66">
        <f t="shared" si="363"/>
        <v>0</v>
      </c>
      <c r="G5388" s="10" t="str">
        <f t="shared" si="364"/>
        <v>19000</v>
      </c>
      <c r="H5388" s="227"/>
      <c r="I5388" s="227"/>
      <c r="J5388" s="228"/>
      <c r="K5388" s="227"/>
      <c r="L5388" s="227"/>
      <c r="M5388" s="227"/>
      <c r="N5388" s="581"/>
      <c r="O5388" s="227"/>
      <c r="P5388" s="581"/>
      <c r="Q5388" s="227"/>
      <c r="R5388" s="227"/>
      <c r="S5388" s="227"/>
      <c r="T5388" s="227"/>
      <c r="U5388" s="227"/>
      <c r="V5388" s="227"/>
      <c r="W5388" s="227"/>
      <c r="X5388" s="227"/>
      <c r="Y5388" s="227"/>
      <c r="Z5388" s="227"/>
      <c r="AA5388" s="227"/>
      <c r="AB5388" s="227"/>
      <c r="AC5388" s="227"/>
    </row>
    <row r="5389" spans="2:29">
      <c r="B5389" s="66" t="e">
        <f>LEFT(VLOOKUP(K5389,'TCon08 al 2019-02-26'!$A$1:$H$68,6,0),6)</f>
        <v>#N/A</v>
      </c>
      <c r="C5389" s="66" t="e">
        <f t="shared" si="361"/>
        <v>#N/A</v>
      </c>
      <c r="D5389" s="66" t="e">
        <f>VLOOKUP(K5389,'TCon08 al 2019-02-26'!$A$1:$H$68,8,0)</f>
        <v>#N/A</v>
      </c>
      <c r="E5389" s="221">
        <f t="shared" si="362"/>
        <v>1900</v>
      </c>
      <c r="F5389" s="66">
        <f t="shared" si="363"/>
        <v>0</v>
      </c>
      <c r="G5389" s="10" t="str">
        <f t="shared" si="364"/>
        <v>19000</v>
      </c>
      <c r="H5389" s="227"/>
      <c r="I5389" s="227"/>
      <c r="J5389" s="228"/>
      <c r="K5389" s="227"/>
      <c r="L5389" s="227"/>
      <c r="M5389" s="227"/>
      <c r="N5389" s="581"/>
      <c r="O5389" s="227"/>
      <c r="P5389" s="581"/>
      <c r="Q5389" s="227"/>
      <c r="R5389" s="227"/>
      <c r="S5389" s="227"/>
      <c r="T5389" s="227"/>
      <c r="U5389" s="227"/>
      <c r="V5389" s="227"/>
      <c r="W5389" s="227"/>
      <c r="X5389" s="227"/>
      <c r="Y5389" s="227"/>
      <c r="Z5389" s="227"/>
      <c r="AA5389" s="227"/>
      <c r="AB5389" s="227"/>
      <c r="AC5389" s="227"/>
    </row>
    <row r="5390" spans="2:29">
      <c r="B5390" s="66" t="e">
        <f>LEFT(VLOOKUP(K5390,'TCon08 al 2019-02-26'!$A$1:$H$68,6,0),6)</f>
        <v>#N/A</v>
      </c>
      <c r="C5390" s="66" t="e">
        <f t="shared" si="361"/>
        <v>#N/A</v>
      </c>
      <c r="D5390" s="66" t="e">
        <f>VLOOKUP(K5390,'TCon08 al 2019-02-26'!$A$1:$H$68,8,0)</f>
        <v>#N/A</v>
      </c>
      <c r="E5390" s="221">
        <f t="shared" si="362"/>
        <v>1900</v>
      </c>
      <c r="F5390" s="66">
        <f t="shared" si="363"/>
        <v>0</v>
      </c>
      <c r="G5390" s="10" t="str">
        <f t="shared" si="364"/>
        <v>19000</v>
      </c>
      <c r="H5390" s="227"/>
      <c r="I5390" s="227"/>
      <c r="J5390" s="228"/>
      <c r="K5390" s="227"/>
      <c r="L5390" s="227"/>
      <c r="M5390" s="227"/>
      <c r="N5390" s="581"/>
      <c r="O5390" s="227"/>
      <c r="P5390" s="581"/>
      <c r="Q5390" s="227"/>
      <c r="R5390" s="227"/>
      <c r="S5390" s="227"/>
      <c r="T5390" s="227"/>
      <c r="U5390" s="227"/>
      <c r="V5390" s="227"/>
      <c r="W5390" s="227"/>
      <c r="X5390" s="227"/>
      <c r="Y5390" s="227"/>
      <c r="Z5390" s="227"/>
      <c r="AA5390" s="227"/>
      <c r="AB5390" s="227"/>
      <c r="AC5390" s="227"/>
    </row>
    <row r="5391" spans="2:29">
      <c r="B5391" s="66" t="e">
        <f>LEFT(VLOOKUP(K5391,'TCon08 al 2019-02-26'!$A$1:$H$68,6,0),6)</f>
        <v>#N/A</v>
      </c>
      <c r="C5391" s="66" t="e">
        <f t="shared" si="361"/>
        <v>#N/A</v>
      </c>
      <c r="D5391" s="66" t="e">
        <f>VLOOKUP(K5391,'TCon08 al 2019-02-26'!$A$1:$H$68,8,0)</f>
        <v>#N/A</v>
      </c>
      <c r="E5391" s="221">
        <f t="shared" si="362"/>
        <v>1900</v>
      </c>
      <c r="F5391" s="66">
        <f t="shared" si="363"/>
        <v>0</v>
      </c>
      <c r="G5391" s="10" t="str">
        <f t="shared" si="364"/>
        <v>19000</v>
      </c>
      <c r="H5391" s="227"/>
      <c r="I5391" s="227"/>
      <c r="J5391" s="228"/>
      <c r="K5391" s="227"/>
      <c r="L5391" s="227"/>
      <c r="M5391" s="227"/>
      <c r="N5391" s="581"/>
      <c r="O5391" s="227"/>
      <c r="P5391" s="581"/>
      <c r="Q5391" s="227"/>
      <c r="R5391" s="227"/>
      <c r="S5391" s="227"/>
      <c r="T5391" s="227"/>
      <c r="U5391" s="227"/>
      <c r="V5391" s="227"/>
      <c r="W5391" s="227"/>
      <c r="X5391" s="227"/>
      <c r="Y5391" s="227"/>
      <c r="Z5391" s="227"/>
      <c r="AA5391" s="227"/>
      <c r="AB5391" s="227"/>
      <c r="AC5391" s="227"/>
    </row>
    <row r="5392" spans="2:29">
      <c r="B5392" s="66" t="e">
        <f>LEFT(VLOOKUP(K5392,'TCon08 al 2019-02-26'!$A$1:$H$68,6,0),6)</f>
        <v>#N/A</v>
      </c>
      <c r="C5392" s="66" t="e">
        <f t="shared" si="361"/>
        <v>#N/A</v>
      </c>
      <c r="D5392" s="66" t="e">
        <f>VLOOKUP(K5392,'TCon08 al 2019-02-26'!$A$1:$H$68,8,0)</f>
        <v>#N/A</v>
      </c>
      <c r="E5392" s="221">
        <f t="shared" si="362"/>
        <v>1900</v>
      </c>
      <c r="F5392" s="66">
        <f t="shared" si="363"/>
        <v>0</v>
      </c>
      <c r="G5392" s="10" t="str">
        <f t="shared" si="364"/>
        <v>19000</v>
      </c>
      <c r="H5392" s="227"/>
      <c r="I5392" s="227"/>
      <c r="J5392" s="228"/>
      <c r="K5392" s="227"/>
      <c r="L5392" s="227"/>
      <c r="M5392" s="227"/>
      <c r="N5392" s="581"/>
      <c r="O5392" s="227"/>
      <c r="P5392" s="581"/>
      <c r="Q5392" s="227"/>
      <c r="R5392" s="227"/>
      <c r="S5392" s="227"/>
      <c r="T5392" s="227"/>
      <c r="U5392" s="227"/>
      <c r="V5392" s="227"/>
      <c r="W5392" s="227"/>
      <c r="X5392" s="227"/>
      <c r="Y5392" s="227"/>
      <c r="Z5392" s="227"/>
      <c r="AA5392" s="227"/>
      <c r="AB5392" s="227"/>
      <c r="AC5392" s="227"/>
    </row>
    <row r="5393" spans="2:29">
      <c r="B5393" s="66" t="e">
        <f>LEFT(VLOOKUP(K5393,'TCon08 al 2019-02-26'!$A$1:$H$68,6,0),6)</f>
        <v>#N/A</v>
      </c>
      <c r="C5393" s="66" t="e">
        <f t="shared" ref="C5393:C5456" si="365">CONCATENATE(MID(B5393,1,1),".",MID(B5393,2,1),".",MID(B5393,3,2),".",MID(B5393,5,2))</f>
        <v>#N/A</v>
      </c>
      <c r="D5393" s="66" t="e">
        <f>VLOOKUP(K5393,'TCon08 al 2019-02-26'!$A$1:$H$68,8,0)</f>
        <v>#N/A</v>
      </c>
      <c r="E5393" s="221">
        <f t="shared" ref="E5393:E5456" si="366">YEAR(J5393)</f>
        <v>1900</v>
      </c>
      <c r="F5393" s="66">
        <f t="shared" si="363"/>
        <v>0</v>
      </c>
      <c r="G5393" s="10" t="str">
        <f t="shared" si="364"/>
        <v>19000</v>
      </c>
      <c r="H5393" s="227"/>
      <c r="I5393" s="227"/>
      <c r="J5393" s="228"/>
      <c r="K5393" s="227"/>
      <c r="L5393" s="227"/>
      <c r="M5393" s="227"/>
      <c r="N5393" s="581"/>
      <c r="O5393" s="227"/>
      <c r="P5393" s="581"/>
      <c r="Q5393" s="227"/>
      <c r="R5393" s="227"/>
      <c r="S5393" s="227"/>
      <c r="T5393" s="227"/>
      <c r="U5393" s="227"/>
      <c r="V5393" s="227"/>
      <c r="W5393" s="227"/>
      <c r="X5393" s="227"/>
      <c r="Y5393" s="227"/>
      <c r="Z5393" s="227"/>
      <c r="AA5393" s="227"/>
      <c r="AB5393" s="227"/>
      <c r="AC5393" s="227"/>
    </row>
    <row r="5394" spans="2:29">
      <c r="B5394" s="66" t="e">
        <f>LEFT(VLOOKUP(K5394,'TCon08 al 2019-02-26'!$A$1:$H$68,6,0),6)</f>
        <v>#N/A</v>
      </c>
      <c r="C5394" s="66" t="e">
        <f t="shared" si="365"/>
        <v>#N/A</v>
      </c>
      <c r="D5394" s="66" t="e">
        <f>VLOOKUP(K5394,'TCon08 al 2019-02-26'!$A$1:$H$68,8,0)</f>
        <v>#N/A</v>
      </c>
      <c r="E5394" s="221">
        <f t="shared" si="366"/>
        <v>1900</v>
      </c>
      <c r="F5394" s="66">
        <f t="shared" si="363"/>
        <v>0</v>
      </c>
      <c r="G5394" s="10" t="str">
        <f t="shared" si="364"/>
        <v>19000</v>
      </c>
      <c r="H5394" s="227"/>
      <c r="I5394" s="227"/>
      <c r="J5394" s="228"/>
      <c r="K5394" s="227"/>
      <c r="L5394" s="227"/>
      <c r="M5394" s="227"/>
      <c r="N5394" s="581"/>
      <c r="O5394" s="227"/>
      <c r="P5394" s="581"/>
      <c r="Q5394" s="227"/>
      <c r="R5394" s="227"/>
      <c r="S5394" s="227"/>
      <c r="T5394" s="227"/>
      <c r="U5394" s="227"/>
      <c r="V5394" s="227"/>
      <c r="W5394" s="227"/>
      <c r="X5394" s="227"/>
      <c r="Y5394" s="227"/>
      <c r="Z5394" s="227"/>
      <c r="AA5394" s="227"/>
      <c r="AB5394" s="227"/>
      <c r="AC5394" s="227"/>
    </row>
    <row r="5395" spans="2:29">
      <c r="B5395" s="66" t="e">
        <f>LEFT(VLOOKUP(K5395,'TCon08 al 2019-02-26'!$A$1:$H$68,6,0),6)</f>
        <v>#N/A</v>
      </c>
      <c r="C5395" s="66" t="e">
        <f t="shared" si="365"/>
        <v>#N/A</v>
      </c>
      <c r="D5395" s="66" t="e">
        <f>VLOOKUP(K5395,'TCon08 al 2019-02-26'!$A$1:$H$68,8,0)</f>
        <v>#N/A</v>
      </c>
      <c r="E5395" s="221">
        <f t="shared" si="366"/>
        <v>1900</v>
      </c>
      <c r="F5395" s="66">
        <f t="shared" si="363"/>
        <v>0</v>
      </c>
      <c r="G5395" s="10" t="str">
        <f t="shared" si="364"/>
        <v>19000</v>
      </c>
      <c r="H5395" s="227"/>
      <c r="I5395" s="227"/>
      <c r="J5395" s="228"/>
      <c r="K5395" s="227"/>
      <c r="L5395" s="227"/>
      <c r="M5395" s="227"/>
      <c r="N5395" s="581"/>
      <c r="O5395" s="227"/>
      <c r="P5395" s="581"/>
      <c r="Q5395" s="227"/>
      <c r="R5395" s="227"/>
      <c r="S5395" s="227"/>
      <c r="T5395" s="227"/>
      <c r="U5395" s="227"/>
      <c r="V5395" s="227"/>
      <c r="W5395" s="227"/>
      <c r="X5395" s="227"/>
      <c r="Y5395" s="227"/>
      <c r="Z5395" s="227"/>
      <c r="AA5395" s="227"/>
      <c r="AB5395" s="227"/>
      <c r="AC5395" s="227"/>
    </row>
    <row r="5396" spans="2:29">
      <c r="B5396" s="66" t="e">
        <f>LEFT(VLOOKUP(K5396,'TCon08 al 2019-02-26'!$A$1:$H$68,6,0),6)</f>
        <v>#N/A</v>
      </c>
      <c r="C5396" s="66" t="e">
        <f t="shared" si="365"/>
        <v>#N/A</v>
      </c>
      <c r="D5396" s="66" t="e">
        <f>VLOOKUP(K5396,'TCon08 al 2019-02-26'!$A$1:$H$68,8,0)</f>
        <v>#N/A</v>
      </c>
      <c r="E5396" s="221">
        <f t="shared" si="366"/>
        <v>1900</v>
      </c>
      <c r="F5396" s="66">
        <f t="shared" si="363"/>
        <v>0</v>
      </c>
      <c r="G5396" s="10" t="str">
        <f t="shared" si="364"/>
        <v>19000</v>
      </c>
      <c r="H5396" s="227"/>
      <c r="I5396" s="227"/>
      <c r="J5396" s="228"/>
      <c r="K5396" s="227"/>
      <c r="L5396" s="227"/>
      <c r="M5396" s="227"/>
      <c r="N5396" s="581"/>
      <c r="O5396" s="227"/>
      <c r="P5396" s="581"/>
      <c r="Q5396" s="227"/>
      <c r="R5396" s="227"/>
      <c r="S5396" s="227"/>
      <c r="T5396" s="227"/>
      <c r="U5396" s="227"/>
      <c r="V5396" s="227"/>
      <c r="W5396" s="227"/>
      <c r="X5396" s="227"/>
      <c r="Y5396" s="227"/>
      <c r="Z5396" s="227"/>
      <c r="AA5396" s="227"/>
      <c r="AB5396" s="227"/>
      <c r="AC5396" s="227"/>
    </row>
    <row r="5397" spans="2:29">
      <c r="B5397" s="66" t="e">
        <f>LEFT(VLOOKUP(K5397,'TCon08 al 2019-02-26'!$A$1:$H$68,6,0),6)</f>
        <v>#N/A</v>
      </c>
      <c r="C5397" s="66" t="e">
        <f t="shared" si="365"/>
        <v>#N/A</v>
      </c>
      <c r="D5397" s="66" t="e">
        <f>VLOOKUP(K5397,'TCon08 al 2019-02-26'!$A$1:$H$68,8,0)</f>
        <v>#N/A</v>
      </c>
      <c r="E5397" s="221">
        <f t="shared" si="366"/>
        <v>1900</v>
      </c>
      <c r="F5397" s="66">
        <f t="shared" si="363"/>
        <v>0</v>
      </c>
      <c r="G5397" s="10" t="str">
        <f t="shared" si="364"/>
        <v>19000</v>
      </c>
      <c r="H5397" s="227"/>
      <c r="I5397" s="227"/>
      <c r="J5397" s="228"/>
      <c r="K5397" s="227"/>
      <c r="L5397" s="227"/>
      <c r="M5397" s="227"/>
      <c r="N5397" s="581"/>
      <c r="O5397" s="227"/>
      <c r="P5397" s="581"/>
      <c r="Q5397" s="227"/>
      <c r="R5397" s="227"/>
      <c r="S5397" s="227"/>
      <c r="T5397" s="227"/>
      <c r="U5397" s="227"/>
      <c r="V5397" s="227"/>
      <c r="W5397" s="227"/>
      <c r="X5397" s="227"/>
      <c r="Y5397" s="227"/>
      <c r="Z5397" s="227"/>
      <c r="AA5397" s="227"/>
      <c r="AB5397" s="227"/>
      <c r="AC5397" s="227"/>
    </row>
    <row r="5398" spans="2:29">
      <c r="B5398" s="66" t="e">
        <f>LEFT(VLOOKUP(K5398,'TCon08 al 2019-02-26'!$A$1:$H$68,6,0),6)</f>
        <v>#N/A</v>
      </c>
      <c r="C5398" s="66" t="e">
        <f t="shared" si="365"/>
        <v>#N/A</v>
      </c>
      <c r="D5398" s="66" t="e">
        <f>VLOOKUP(K5398,'TCon08 al 2019-02-26'!$A$1:$H$68,8,0)</f>
        <v>#N/A</v>
      </c>
      <c r="E5398" s="221">
        <f t="shared" si="366"/>
        <v>1900</v>
      </c>
      <c r="F5398" s="66">
        <f t="shared" si="363"/>
        <v>0</v>
      </c>
      <c r="G5398" s="10" t="str">
        <f t="shared" si="364"/>
        <v>19000</v>
      </c>
      <c r="H5398" s="227"/>
      <c r="I5398" s="227"/>
      <c r="J5398" s="228"/>
      <c r="K5398" s="227"/>
      <c r="L5398" s="227"/>
      <c r="M5398" s="227"/>
      <c r="N5398" s="581"/>
      <c r="O5398" s="227"/>
      <c r="P5398" s="581"/>
      <c r="Q5398" s="227"/>
      <c r="R5398" s="227"/>
      <c r="S5398" s="227"/>
      <c r="T5398" s="227"/>
      <c r="U5398" s="227"/>
      <c r="V5398" s="227"/>
      <c r="W5398" s="227"/>
      <c r="X5398" s="227"/>
      <c r="Y5398" s="227"/>
      <c r="Z5398" s="227"/>
      <c r="AA5398" s="227"/>
      <c r="AB5398" s="227"/>
      <c r="AC5398" s="227"/>
    </row>
    <row r="5399" spans="2:29">
      <c r="B5399" s="66" t="e">
        <f>LEFT(VLOOKUP(K5399,'TCon08 al 2019-02-26'!$A$1:$H$68,6,0),6)</f>
        <v>#N/A</v>
      </c>
      <c r="C5399" s="66" t="e">
        <f t="shared" si="365"/>
        <v>#N/A</v>
      </c>
      <c r="D5399" s="66" t="e">
        <f>VLOOKUP(K5399,'TCon08 al 2019-02-26'!$A$1:$H$68,8,0)</f>
        <v>#N/A</v>
      </c>
      <c r="E5399" s="221">
        <f t="shared" si="366"/>
        <v>1900</v>
      </c>
      <c r="F5399" s="66">
        <f t="shared" si="363"/>
        <v>0</v>
      </c>
      <c r="G5399" s="10" t="str">
        <f t="shared" si="364"/>
        <v>19000</v>
      </c>
      <c r="H5399" s="227"/>
      <c r="I5399" s="227"/>
      <c r="J5399" s="228"/>
      <c r="K5399" s="227"/>
      <c r="L5399" s="227"/>
      <c r="M5399" s="227"/>
      <c r="N5399" s="581"/>
      <c r="O5399" s="227"/>
      <c r="P5399" s="581"/>
      <c r="Q5399" s="227"/>
      <c r="R5399" s="227"/>
      <c r="S5399" s="227"/>
      <c r="T5399" s="227"/>
      <c r="U5399" s="227"/>
      <c r="V5399" s="227"/>
      <c r="W5399" s="227"/>
      <c r="X5399" s="227"/>
      <c r="Y5399" s="227"/>
      <c r="Z5399" s="227"/>
      <c r="AA5399" s="227"/>
      <c r="AB5399" s="227"/>
      <c r="AC5399" s="227"/>
    </row>
    <row r="5400" spans="2:29">
      <c r="B5400" s="66" t="e">
        <f>LEFT(VLOOKUP(K5400,'TCon08 al 2019-02-26'!$A$1:$H$68,6,0),6)</f>
        <v>#N/A</v>
      </c>
      <c r="C5400" s="66" t="e">
        <f t="shared" si="365"/>
        <v>#N/A</v>
      </c>
      <c r="D5400" s="66" t="e">
        <f>VLOOKUP(K5400,'TCon08 al 2019-02-26'!$A$1:$H$68,8,0)</f>
        <v>#N/A</v>
      </c>
      <c r="E5400" s="221">
        <f t="shared" si="366"/>
        <v>1900</v>
      </c>
      <c r="F5400" s="66">
        <f t="shared" si="363"/>
        <v>0</v>
      </c>
      <c r="G5400" s="10" t="str">
        <f t="shared" si="364"/>
        <v>19000</v>
      </c>
      <c r="H5400" s="227"/>
      <c r="I5400" s="227"/>
      <c r="J5400" s="228"/>
      <c r="K5400" s="227"/>
      <c r="L5400" s="227"/>
      <c r="M5400" s="227"/>
      <c r="N5400" s="581"/>
      <c r="O5400" s="227"/>
      <c r="P5400" s="581"/>
      <c r="Q5400" s="227"/>
      <c r="R5400" s="227"/>
      <c r="S5400" s="227"/>
      <c r="T5400" s="227"/>
      <c r="U5400" s="227"/>
      <c r="V5400" s="227"/>
      <c r="W5400" s="227"/>
      <c r="X5400" s="227"/>
      <c r="Y5400" s="227"/>
      <c r="Z5400" s="227"/>
      <c r="AA5400" s="227"/>
      <c r="AB5400" s="227"/>
      <c r="AC5400" s="227"/>
    </row>
    <row r="5401" spans="2:29">
      <c r="B5401" s="66" t="e">
        <f>LEFT(VLOOKUP(K5401,'TCon08 al 2019-02-26'!$A$1:$H$68,6,0),6)</f>
        <v>#N/A</v>
      </c>
      <c r="C5401" s="66" t="e">
        <f t="shared" si="365"/>
        <v>#N/A</v>
      </c>
      <c r="D5401" s="66" t="e">
        <f>VLOOKUP(K5401,'TCon08 al 2019-02-26'!$A$1:$H$68,8,0)</f>
        <v>#N/A</v>
      </c>
      <c r="E5401" s="221">
        <f t="shared" si="366"/>
        <v>1900</v>
      </c>
      <c r="F5401" s="66">
        <f t="shared" si="363"/>
        <v>0</v>
      </c>
      <c r="G5401" s="10" t="str">
        <f t="shared" si="364"/>
        <v>19000</v>
      </c>
      <c r="H5401" s="227"/>
      <c r="I5401" s="227"/>
      <c r="J5401" s="228"/>
      <c r="K5401" s="227"/>
      <c r="L5401" s="227"/>
      <c r="M5401" s="227"/>
      <c r="N5401" s="581"/>
      <c r="O5401" s="227"/>
      <c r="P5401" s="581"/>
      <c r="Q5401" s="227"/>
      <c r="R5401" s="227"/>
      <c r="S5401" s="227"/>
      <c r="T5401" s="227"/>
      <c r="U5401" s="227"/>
      <c r="V5401" s="227"/>
      <c r="W5401" s="227"/>
      <c r="X5401" s="227"/>
      <c r="Y5401" s="227"/>
      <c r="Z5401" s="227"/>
      <c r="AA5401" s="227"/>
      <c r="AB5401" s="227"/>
      <c r="AC5401" s="227"/>
    </row>
    <row r="5402" spans="2:29">
      <c r="B5402" s="66" t="e">
        <f>LEFT(VLOOKUP(K5402,'TCon08 al 2019-02-26'!$A$1:$H$68,6,0),6)</f>
        <v>#N/A</v>
      </c>
      <c r="C5402" s="66" t="e">
        <f t="shared" si="365"/>
        <v>#N/A</v>
      </c>
      <c r="D5402" s="66" t="e">
        <f>VLOOKUP(K5402,'TCon08 al 2019-02-26'!$A$1:$H$68,8,0)</f>
        <v>#N/A</v>
      </c>
      <c r="E5402" s="221">
        <f t="shared" si="366"/>
        <v>1900</v>
      </c>
      <c r="F5402" s="66">
        <f t="shared" si="363"/>
        <v>0</v>
      </c>
      <c r="G5402" s="10" t="str">
        <f t="shared" si="364"/>
        <v>19000</v>
      </c>
      <c r="H5402" s="227"/>
      <c r="I5402" s="227"/>
      <c r="J5402" s="228"/>
      <c r="K5402" s="227"/>
      <c r="L5402" s="227"/>
      <c r="M5402" s="227"/>
      <c r="N5402" s="581"/>
      <c r="O5402" s="227"/>
      <c r="P5402" s="581"/>
      <c r="Q5402" s="227"/>
      <c r="R5402" s="227"/>
      <c r="S5402" s="227"/>
      <c r="T5402" s="227"/>
      <c r="U5402" s="227"/>
      <c r="V5402" s="227"/>
      <c r="W5402" s="227"/>
      <c r="X5402" s="227"/>
      <c r="Y5402" s="227"/>
      <c r="Z5402" s="227"/>
      <c r="AA5402" s="227"/>
      <c r="AB5402" s="227"/>
      <c r="AC5402" s="227"/>
    </row>
    <row r="5403" spans="2:29">
      <c r="B5403" s="66" t="e">
        <f>LEFT(VLOOKUP(K5403,'TCon08 al 2019-02-26'!$A$1:$H$68,6,0),6)</f>
        <v>#N/A</v>
      </c>
      <c r="C5403" s="66" t="e">
        <f t="shared" si="365"/>
        <v>#N/A</v>
      </c>
      <c r="D5403" s="66" t="e">
        <f>VLOOKUP(K5403,'TCon08 al 2019-02-26'!$A$1:$H$68,8,0)</f>
        <v>#N/A</v>
      </c>
      <c r="E5403" s="221">
        <f t="shared" si="366"/>
        <v>1900</v>
      </c>
      <c r="F5403" s="66">
        <f t="shared" si="363"/>
        <v>0</v>
      </c>
      <c r="G5403" s="10" t="str">
        <f t="shared" si="364"/>
        <v>19000</v>
      </c>
      <c r="H5403" s="227"/>
      <c r="I5403" s="227"/>
      <c r="J5403" s="228"/>
      <c r="K5403" s="227"/>
      <c r="L5403" s="227"/>
      <c r="M5403" s="227"/>
      <c r="N5403" s="581"/>
      <c r="O5403" s="227"/>
      <c r="P5403" s="581"/>
      <c r="Q5403" s="227"/>
      <c r="R5403" s="227"/>
      <c r="S5403" s="227"/>
      <c r="T5403" s="227"/>
      <c r="U5403" s="227"/>
      <c r="V5403" s="227"/>
      <c r="W5403" s="227"/>
      <c r="X5403" s="227"/>
      <c r="Y5403" s="227"/>
      <c r="Z5403" s="227"/>
      <c r="AA5403" s="227"/>
      <c r="AB5403" s="227"/>
      <c r="AC5403" s="227"/>
    </row>
    <row r="5404" spans="2:29">
      <c r="B5404" s="66" t="e">
        <f>LEFT(VLOOKUP(K5404,'TCon08 al 2019-02-26'!$A$1:$H$68,6,0),6)</f>
        <v>#N/A</v>
      </c>
      <c r="C5404" s="66" t="e">
        <f t="shared" si="365"/>
        <v>#N/A</v>
      </c>
      <c r="D5404" s="66" t="e">
        <f>VLOOKUP(K5404,'TCon08 al 2019-02-26'!$A$1:$H$68,8,0)</f>
        <v>#N/A</v>
      </c>
      <c r="E5404" s="221">
        <f t="shared" si="366"/>
        <v>1900</v>
      </c>
      <c r="F5404" s="66">
        <f t="shared" si="363"/>
        <v>0</v>
      </c>
      <c r="G5404" s="10" t="str">
        <f t="shared" si="364"/>
        <v>19000</v>
      </c>
      <c r="H5404" s="227"/>
      <c r="I5404" s="227"/>
      <c r="J5404" s="228"/>
      <c r="K5404" s="227"/>
      <c r="L5404" s="227"/>
      <c r="M5404" s="227"/>
      <c r="N5404" s="581"/>
      <c r="O5404" s="227"/>
      <c r="P5404" s="581"/>
      <c r="Q5404" s="227"/>
      <c r="R5404" s="227"/>
      <c r="S5404" s="227"/>
      <c r="T5404" s="227"/>
      <c r="U5404" s="227"/>
      <c r="V5404" s="227"/>
      <c r="W5404" s="227"/>
      <c r="X5404" s="227"/>
      <c r="Y5404" s="227"/>
      <c r="Z5404" s="227"/>
      <c r="AA5404" s="227"/>
      <c r="AB5404" s="227"/>
      <c r="AC5404" s="227"/>
    </row>
    <row r="5405" spans="2:29">
      <c r="B5405" s="66" t="e">
        <f>LEFT(VLOOKUP(K5405,'TCon08 al 2019-02-26'!$A$1:$H$68,6,0),6)</f>
        <v>#N/A</v>
      </c>
      <c r="C5405" s="66" t="e">
        <f t="shared" si="365"/>
        <v>#N/A</v>
      </c>
      <c r="D5405" s="66" t="e">
        <f>VLOOKUP(K5405,'TCon08 al 2019-02-26'!$A$1:$H$68,8,0)</f>
        <v>#N/A</v>
      </c>
      <c r="E5405" s="221">
        <f t="shared" si="366"/>
        <v>1900</v>
      </c>
      <c r="F5405" s="66">
        <f t="shared" si="363"/>
        <v>0</v>
      </c>
      <c r="G5405" s="10" t="str">
        <f t="shared" si="364"/>
        <v>19000</v>
      </c>
      <c r="H5405" s="227"/>
      <c r="I5405" s="227"/>
      <c r="J5405" s="228"/>
      <c r="K5405" s="227"/>
      <c r="L5405" s="227"/>
      <c r="M5405" s="227"/>
      <c r="N5405" s="581"/>
      <c r="O5405" s="227"/>
      <c r="P5405" s="581"/>
      <c r="Q5405" s="227"/>
      <c r="R5405" s="227"/>
      <c r="S5405" s="227"/>
      <c r="T5405" s="227"/>
      <c r="U5405" s="227"/>
      <c r="V5405" s="227"/>
      <c r="W5405" s="227"/>
      <c r="X5405" s="227"/>
      <c r="Y5405" s="227"/>
      <c r="Z5405" s="227"/>
      <c r="AA5405" s="227"/>
      <c r="AB5405" s="227"/>
      <c r="AC5405" s="227"/>
    </row>
    <row r="5406" spans="2:29">
      <c r="B5406" s="66" t="e">
        <f>LEFT(VLOOKUP(K5406,'TCon08 al 2019-02-26'!$A$1:$H$68,6,0),6)</f>
        <v>#N/A</v>
      </c>
      <c r="C5406" s="66" t="e">
        <f t="shared" si="365"/>
        <v>#N/A</v>
      </c>
      <c r="D5406" s="66" t="e">
        <f>VLOOKUP(K5406,'TCon08 al 2019-02-26'!$A$1:$H$68,8,0)</f>
        <v>#N/A</v>
      </c>
      <c r="E5406" s="221">
        <f t="shared" si="366"/>
        <v>1900</v>
      </c>
      <c r="F5406" s="66">
        <f t="shared" si="363"/>
        <v>0</v>
      </c>
      <c r="G5406" s="10" t="str">
        <f t="shared" si="364"/>
        <v>19000</v>
      </c>
      <c r="H5406" s="227"/>
      <c r="I5406" s="227"/>
      <c r="J5406" s="228"/>
      <c r="K5406" s="227"/>
      <c r="L5406" s="227"/>
      <c r="M5406" s="227"/>
      <c r="N5406" s="581"/>
      <c r="O5406" s="227"/>
      <c r="P5406" s="581"/>
      <c r="Q5406" s="227"/>
      <c r="R5406" s="227"/>
      <c r="S5406" s="227"/>
      <c r="T5406" s="227"/>
      <c r="U5406" s="227"/>
      <c r="V5406" s="227"/>
      <c r="W5406" s="227"/>
      <c r="X5406" s="227"/>
      <c r="Y5406" s="227"/>
      <c r="Z5406" s="227"/>
      <c r="AA5406" s="227"/>
      <c r="AB5406" s="227"/>
      <c r="AC5406" s="227"/>
    </row>
    <row r="5407" spans="2:29">
      <c r="B5407" s="66" t="e">
        <f>LEFT(VLOOKUP(K5407,'TCon08 al 2019-02-26'!$A$1:$H$68,6,0),6)</f>
        <v>#N/A</v>
      </c>
      <c r="C5407" s="66" t="e">
        <f t="shared" si="365"/>
        <v>#N/A</v>
      </c>
      <c r="D5407" s="66" t="e">
        <f>VLOOKUP(K5407,'TCon08 al 2019-02-26'!$A$1:$H$68,8,0)</f>
        <v>#N/A</v>
      </c>
      <c r="E5407" s="221">
        <f t="shared" si="366"/>
        <v>1900</v>
      </c>
      <c r="F5407" s="66">
        <f t="shared" si="363"/>
        <v>0</v>
      </c>
      <c r="G5407" s="10" t="str">
        <f t="shared" si="364"/>
        <v>19000</v>
      </c>
      <c r="H5407" s="227"/>
      <c r="I5407" s="227"/>
      <c r="J5407" s="228"/>
      <c r="K5407" s="227"/>
      <c r="L5407" s="227"/>
      <c r="M5407" s="227"/>
      <c r="N5407" s="581"/>
      <c r="O5407" s="227"/>
      <c r="P5407" s="581"/>
      <c r="Q5407" s="227"/>
      <c r="R5407" s="227"/>
      <c r="S5407" s="227"/>
      <c r="T5407" s="227"/>
      <c r="U5407" s="227"/>
      <c r="V5407" s="227"/>
      <c r="W5407" s="227"/>
      <c r="X5407" s="227"/>
      <c r="Y5407" s="227"/>
      <c r="Z5407" s="227"/>
      <c r="AA5407" s="227"/>
      <c r="AB5407" s="227"/>
      <c r="AC5407" s="227"/>
    </row>
    <row r="5408" spans="2:29">
      <c r="B5408" s="66" t="e">
        <f>LEFT(VLOOKUP(K5408,'TCon08 al 2019-02-26'!$A$1:$H$68,6,0),6)</f>
        <v>#N/A</v>
      </c>
      <c r="C5408" s="66" t="e">
        <f t="shared" si="365"/>
        <v>#N/A</v>
      </c>
      <c r="D5408" s="66" t="e">
        <f>VLOOKUP(K5408,'TCon08 al 2019-02-26'!$A$1:$H$68,8,0)</f>
        <v>#N/A</v>
      </c>
      <c r="E5408" s="221">
        <f t="shared" si="366"/>
        <v>1900</v>
      </c>
      <c r="F5408" s="66">
        <f t="shared" si="363"/>
        <v>0</v>
      </c>
      <c r="G5408" s="10" t="str">
        <f t="shared" si="364"/>
        <v>19000</v>
      </c>
      <c r="H5408" s="227"/>
      <c r="I5408" s="227"/>
      <c r="J5408" s="228"/>
      <c r="K5408" s="227"/>
      <c r="L5408" s="227"/>
      <c r="M5408" s="227"/>
      <c r="N5408" s="581"/>
      <c r="O5408" s="227"/>
      <c r="P5408" s="581"/>
      <c r="Q5408" s="227"/>
      <c r="R5408" s="227"/>
      <c r="S5408" s="227"/>
      <c r="T5408" s="227"/>
      <c r="U5408" s="227"/>
      <c r="V5408" s="227"/>
      <c r="W5408" s="227"/>
      <c r="X5408" s="227"/>
      <c r="Y5408" s="227"/>
      <c r="Z5408" s="227"/>
      <c r="AA5408" s="227"/>
      <c r="AB5408" s="227"/>
      <c r="AC5408" s="227"/>
    </row>
    <row r="5409" spans="2:29">
      <c r="B5409" s="66" t="e">
        <f>LEFT(VLOOKUP(K5409,'TCon08 al 2019-02-26'!$A$1:$H$68,6,0),6)</f>
        <v>#N/A</v>
      </c>
      <c r="C5409" s="66" t="e">
        <f t="shared" si="365"/>
        <v>#N/A</v>
      </c>
      <c r="D5409" s="66" t="e">
        <f>VLOOKUP(K5409,'TCon08 al 2019-02-26'!$A$1:$H$68,8,0)</f>
        <v>#N/A</v>
      </c>
      <c r="E5409" s="221">
        <f t="shared" si="366"/>
        <v>1900</v>
      </c>
      <c r="F5409" s="66">
        <f t="shared" si="363"/>
        <v>0</v>
      </c>
      <c r="G5409" s="10" t="str">
        <f t="shared" si="364"/>
        <v>19000</v>
      </c>
      <c r="H5409" s="227"/>
      <c r="I5409" s="227"/>
      <c r="J5409" s="228"/>
      <c r="K5409" s="227"/>
      <c r="L5409" s="227"/>
      <c r="M5409" s="227"/>
      <c r="N5409" s="581"/>
      <c r="O5409" s="227"/>
      <c r="P5409" s="581"/>
      <c r="Q5409" s="227"/>
      <c r="R5409" s="227"/>
      <c r="S5409" s="227"/>
      <c r="T5409" s="227"/>
      <c r="U5409" s="227"/>
      <c r="V5409" s="227"/>
      <c r="W5409" s="227"/>
      <c r="X5409" s="227"/>
      <c r="Y5409" s="227"/>
      <c r="Z5409" s="227"/>
      <c r="AA5409" s="227"/>
      <c r="AB5409" s="227"/>
      <c r="AC5409" s="227"/>
    </row>
    <row r="5410" spans="2:29">
      <c r="B5410" s="66" t="e">
        <f>LEFT(VLOOKUP(K5410,'TCon08 al 2019-02-26'!$A$1:$H$68,6,0),6)</f>
        <v>#N/A</v>
      </c>
      <c r="C5410" s="66" t="e">
        <f t="shared" si="365"/>
        <v>#N/A</v>
      </c>
      <c r="D5410" s="66" t="e">
        <f>VLOOKUP(K5410,'TCon08 al 2019-02-26'!$A$1:$H$68,8,0)</f>
        <v>#N/A</v>
      </c>
      <c r="E5410" s="221">
        <f t="shared" si="366"/>
        <v>1900</v>
      </c>
      <c r="F5410" s="66">
        <f t="shared" si="363"/>
        <v>0</v>
      </c>
      <c r="G5410" s="10" t="str">
        <f t="shared" si="364"/>
        <v>19000</v>
      </c>
      <c r="H5410" s="227"/>
      <c r="I5410" s="227"/>
      <c r="J5410" s="228"/>
      <c r="K5410" s="227"/>
      <c r="L5410" s="227"/>
      <c r="M5410" s="227"/>
      <c r="N5410" s="581"/>
      <c r="O5410" s="227"/>
      <c r="P5410" s="581"/>
      <c r="Q5410" s="227"/>
      <c r="R5410" s="227"/>
      <c r="S5410" s="227"/>
      <c r="T5410" s="227"/>
      <c r="U5410" s="227"/>
      <c r="V5410" s="227"/>
      <c r="W5410" s="227"/>
      <c r="X5410" s="227"/>
      <c r="Y5410" s="227"/>
      <c r="Z5410" s="227"/>
      <c r="AA5410" s="227"/>
      <c r="AB5410" s="227"/>
      <c r="AC5410" s="227"/>
    </row>
    <row r="5411" spans="2:29">
      <c r="B5411" s="66" t="e">
        <f>LEFT(VLOOKUP(K5411,'TCon08 al 2019-02-26'!$A$1:$H$68,6,0),6)</f>
        <v>#N/A</v>
      </c>
      <c r="C5411" s="66" t="e">
        <f t="shared" si="365"/>
        <v>#N/A</v>
      </c>
      <c r="D5411" s="66" t="e">
        <f>VLOOKUP(K5411,'TCon08 al 2019-02-26'!$A$1:$H$68,8,0)</f>
        <v>#N/A</v>
      </c>
      <c r="E5411" s="221">
        <f t="shared" si="366"/>
        <v>1900</v>
      </c>
      <c r="F5411" s="66">
        <f t="shared" si="363"/>
        <v>0</v>
      </c>
      <c r="G5411" s="10" t="str">
        <f t="shared" si="364"/>
        <v>19000</v>
      </c>
      <c r="H5411" s="227"/>
      <c r="I5411" s="227"/>
      <c r="J5411" s="228"/>
      <c r="K5411" s="227"/>
      <c r="L5411" s="227"/>
      <c r="M5411" s="227"/>
      <c r="N5411" s="581"/>
      <c r="O5411" s="227"/>
      <c r="P5411" s="581"/>
      <c r="Q5411" s="227"/>
      <c r="R5411" s="227"/>
      <c r="S5411" s="227"/>
      <c r="T5411" s="227"/>
      <c r="U5411" s="227"/>
      <c r="V5411" s="227"/>
      <c r="W5411" s="227"/>
      <c r="X5411" s="227"/>
      <c r="Y5411" s="227"/>
      <c r="Z5411" s="227"/>
      <c r="AA5411" s="227"/>
      <c r="AB5411" s="227"/>
      <c r="AC5411" s="227"/>
    </row>
    <row r="5412" spans="2:29">
      <c r="B5412" s="66" t="e">
        <f>LEFT(VLOOKUP(K5412,'TCon08 al 2019-02-26'!$A$1:$H$68,6,0),6)</f>
        <v>#N/A</v>
      </c>
      <c r="C5412" s="66" t="e">
        <f t="shared" si="365"/>
        <v>#N/A</v>
      </c>
      <c r="D5412" s="66" t="e">
        <f>VLOOKUP(K5412,'TCon08 al 2019-02-26'!$A$1:$H$68,8,0)</f>
        <v>#N/A</v>
      </c>
      <c r="E5412" s="221">
        <f t="shared" si="366"/>
        <v>1900</v>
      </c>
      <c r="F5412" s="66">
        <f t="shared" si="363"/>
        <v>0</v>
      </c>
      <c r="G5412" s="10" t="str">
        <f t="shared" si="364"/>
        <v>19000</v>
      </c>
      <c r="H5412" s="227"/>
      <c r="I5412" s="227"/>
      <c r="J5412" s="228"/>
      <c r="K5412" s="227"/>
      <c r="L5412" s="227"/>
      <c r="M5412" s="227"/>
      <c r="N5412" s="581"/>
      <c r="O5412" s="227"/>
      <c r="P5412" s="581"/>
      <c r="Q5412" s="227"/>
      <c r="R5412" s="227"/>
      <c r="S5412" s="227"/>
      <c r="T5412" s="227"/>
      <c r="U5412" s="227"/>
      <c r="V5412" s="227"/>
      <c r="W5412" s="227"/>
      <c r="X5412" s="227"/>
      <c r="Y5412" s="227"/>
      <c r="Z5412" s="227"/>
      <c r="AA5412" s="227"/>
      <c r="AB5412" s="227"/>
      <c r="AC5412" s="227"/>
    </row>
    <row r="5413" spans="2:29">
      <c r="B5413" s="66" t="e">
        <f>LEFT(VLOOKUP(K5413,'TCon08 al 2019-02-26'!$A$1:$H$68,6,0),6)</f>
        <v>#N/A</v>
      </c>
      <c r="C5413" s="66" t="e">
        <f t="shared" si="365"/>
        <v>#N/A</v>
      </c>
      <c r="D5413" s="66" t="e">
        <f>VLOOKUP(K5413,'TCon08 al 2019-02-26'!$A$1:$H$68,8,0)</f>
        <v>#N/A</v>
      </c>
      <c r="E5413" s="221">
        <f t="shared" si="366"/>
        <v>1900</v>
      </c>
      <c r="F5413" s="66">
        <f t="shared" si="363"/>
        <v>0</v>
      </c>
      <c r="G5413" s="10" t="str">
        <f t="shared" si="364"/>
        <v>19000</v>
      </c>
      <c r="H5413" s="227"/>
      <c r="I5413" s="227"/>
      <c r="J5413" s="228"/>
      <c r="K5413" s="227"/>
      <c r="L5413" s="227"/>
      <c r="M5413" s="227"/>
      <c r="N5413" s="581"/>
      <c r="O5413" s="227"/>
      <c r="P5413" s="581"/>
      <c r="Q5413" s="227"/>
      <c r="R5413" s="227"/>
      <c r="S5413" s="227"/>
      <c r="T5413" s="227"/>
      <c r="U5413" s="227"/>
      <c r="V5413" s="227"/>
      <c r="W5413" s="227"/>
      <c r="X5413" s="227"/>
      <c r="Y5413" s="227"/>
      <c r="Z5413" s="227"/>
      <c r="AA5413" s="227"/>
      <c r="AB5413" s="227"/>
      <c r="AC5413" s="227"/>
    </row>
    <row r="5414" spans="2:29">
      <c r="B5414" s="66" t="e">
        <f>LEFT(VLOOKUP(K5414,'TCon08 al 2019-02-26'!$A$1:$H$68,6,0),6)</f>
        <v>#N/A</v>
      </c>
      <c r="C5414" s="66" t="e">
        <f t="shared" si="365"/>
        <v>#N/A</v>
      </c>
      <c r="D5414" s="66" t="e">
        <f>VLOOKUP(K5414,'TCon08 al 2019-02-26'!$A$1:$H$68,8,0)</f>
        <v>#N/A</v>
      </c>
      <c r="E5414" s="221">
        <f t="shared" si="366"/>
        <v>1900</v>
      </c>
      <c r="F5414" s="66">
        <f t="shared" si="363"/>
        <v>0</v>
      </c>
      <c r="G5414" s="10" t="str">
        <f t="shared" si="364"/>
        <v>19000</v>
      </c>
      <c r="H5414" s="227"/>
      <c r="I5414" s="227"/>
      <c r="J5414" s="228"/>
      <c r="K5414" s="227"/>
      <c r="L5414" s="227"/>
      <c r="M5414" s="227"/>
      <c r="N5414" s="581"/>
      <c r="O5414" s="227"/>
      <c r="P5414" s="581"/>
      <c r="Q5414" s="227"/>
      <c r="R5414" s="227"/>
      <c r="S5414" s="227"/>
      <c r="T5414" s="227"/>
      <c r="U5414" s="227"/>
      <c r="V5414" s="227"/>
      <c r="W5414" s="227"/>
      <c r="X5414" s="227"/>
      <c r="Y5414" s="227"/>
      <c r="Z5414" s="227"/>
      <c r="AA5414" s="227"/>
      <c r="AB5414" s="227"/>
      <c r="AC5414" s="227"/>
    </row>
    <row r="5415" spans="2:29">
      <c r="B5415" s="66" t="e">
        <f>LEFT(VLOOKUP(K5415,'TCon08 al 2019-02-26'!$A$1:$H$68,6,0),6)</f>
        <v>#N/A</v>
      </c>
      <c r="C5415" s="66" t="e">
        <f t="shared" si="365"/>
        <v>#N/A</v>
      </c>
      <c r="D5415" s="66" t="e">
        <f>VLOOKUP(K5415,'TCon08 al 2019-02-26'!$A$1:$H$68,8,0)</f>
        <v>#N/A</v>
      </c>
      <c r="E5415" s="221">
        <f t="shared" si="366"/>
        <v>1900</v>
      </c>
      <c r="F5415" s="66">
        <f t="shared" si="363"/>
        <v>0</v>
      </c>
      <c r="G5415" s="10" t="str">
        <f t="shared" si="364"/>
        <v>19000</v>
      </c>
      <c r="H5415" s="227"/>
      <c r="I5415" s="227"/>
      <c r="J5415" s="228"/>
      <c r="K5415" s="227"/>
      <c r="L5415" s="227"/>
      <c r="M5415" s="227"/>
      <c r="N5415" s="581"/>
      <c r="O5415" s="227"/>
      <c r="P5415" s="581"/>
      <c r="Q5415" s="227"/>
      <c r="R5415" s="227"/>
      <c r="S5415" s="227"/>
      <c r="T5415" s="227"/>
      <c r="U5415" s="227"/>
      <c r="V5415" s="227"/>
      <c r="W5415" s="227"/>
      <c r="X5415" s="227"/>
      <c r="Y5415" s="227"/>
      <c r="Z5415" s="227"/>
      <c r="AA5415" s="227"/>
      <c r="AB5415" s="227"/>
      <c r="AC5415" s="227"/>
    </row>
    <row r="5416" spans="2:29">
      <c r="B5416" s="66" t="e">
        <f>LEFT(VLOOKUP(K5416,'TCon08 al 2019-02-26'!$A$1:$H$68,6,0),6)</f>
        <v>#N/A</v>
      </c>
      <c r="C5416" s="66" t="e">
        <f t="shared" si="365"/>
        <v>#N/A</v>
      </c>
      <c r="D5416" s="66" t="e">
        <f>VLOOKUP(K5416,'TCon08 al 2019-02-26'!$A$1:$H$68,8,0)</f>
        <v>#N/A</v>
      </c>
      <c r="E5416" s="221">
        <f t="shared" si="366"/>
        <v>1900</v>
      </c>
      <c r="F5416" s="66">
        <f t="shared" si="363"/>
        <v>0</v>
      </c>
      <c r="G5416" s="10" t="str">
        <f t="shared" si="364"/>
        <v>19000</v>
      </c>
      <c r="H5416" s="227"/>
      <c r="I5416" s="227"/>
      <c r="J5416" s="228"/>
      <c r="K5416" s="227"/>
      <c r="L5416" s="227"/>
      <c r="M5416" s="227"/>
      <c r="N5416" s="581"/>
      <c r="O5416" s="227"/>
      <c r="P5416" s="581"/>
      <c r="Q5416" s="227"/>
      <c r="R5416" s="227"/>
      <c r="S5416" s="227"/>
      <c r="T5416" s="227"/>
      <c r="U5416" s="227"/>
      <c r="V5416" s="227"/>
      <c r="W5416" s="227"/>
      <c r="X5416" s="227"/>
      <c r="Y5416" s="227"/>
      <c r="Z5416" s="227"/>
      <c r="AA5416" s="227"/>
      <c r="AB5416" s="227"/>
      <c r="AC5416" s="227"/>
    </row>
    <row r="5417" spans="2:29">
      <c r="B5417" s="66" t="e">
        <f>LEFT(VLOOKUP(K5417,'TCon08 al 2019-02-26'!$A$1:$H$68,6,0),6)</f>
        <v>#N/A</v>
      </c>
      <c r="C5417" s="66" t="e">
        <f t="shared" si="365"/>
        <v>#N/A</v>
      </c>
      <c r="D5417" s="66" t="e">
        <f>VLOOKUP(K5417,'TCon08 al 2019-02-26'!$A$1:$H$68,8,0)</f>
        <v>#N/A</v>
      </c>
      <c r="E5417" s="221">
        <f t="shared" si="366"/>
        <v>1900</v>
      </c>
      <c r="F5417" s="66">
        <f t="shared" si="363"/>
        <v>0</v>
      </c>
      <c r="G5417" s="10" t="str">
        <f t="shared" si="364"/>
        <v>19000</v>
      </c>
      <c r="H5417" s="227"/>
      <c r="I5417" s="227"/>
      <c r="J5417" s="228"/>
      <c r="K5417" s="227"/>
      <c r="L5417" s="227"/>
      <c r="M5417" s="227"/>
      <c r="N5417" s="581"/>
      <c r="O5417" s="227"/>
      <c r="P5417" s="581"/>
      <c r="Q5417" s="227"/>
      <c r="R5417" s="227"/>
      <c r="S5417" s="227"/>
      <c r="T5417" s="227"/>
      <c r="U5417" s="227"/>
      <c r="V5417" s="227"/>
      <c r="W5417" s="227"/>
      <c r="X5417" s="227"/>
      <c r="Y5417" s="227"/>
      <c r="Z5417" s="227"/>
      <c r="AA5417" s="227"/>
      <c r="AB5417" s="227"/>
      <c r="AC5417" s="227"/>
    </row>
    <row r="5418" spans="2:29">
      <c r="B5418" s="66" t="e">
        <f>LEFT(VLOOKUP(K5418,'TCon08 al 2019-02-26'!$A$1:$H$68,6,0),6)</f>
        <v>#N/A</v>
      </c>
      <c r="C5418" s="66" t="e">
        <f t="shared" si="365"/>
        <v>#N/A</v>
      </c>
      <c r="D5418" s="66" t="e">
        <f>VLOOKUP(K5418,'TCon08 al 2019-02-26'!$A$1:$H$68,8,0)</f>
        <v>#N/A</v>
      </c>
      <c r="E5418" s="221">
        <f t="shared" si="366"/>
        <v>1900</v>
      </c>
      <c r="F5418" s="66">
        <f t="shared" si="363"/>
        <v>0</v>
      </c>
      <c r="G5418" s="10" t="str">
        <f t="shared" si="364"/>
        <v>19000</v>
      </c>
      <c r="H5418" s="227"/>
      <c r="I5418" s="227"/>
      <c r="J5418" s="228"/>
      <c r="K5418" s="227"/>
      <c r="L5418" s="227"/>
      <c r="M5418" s="227"/>
      <c r="N5418" s="581"/>
      <c r="O5418" s="227"/>
      <c r="P5418" s="581"/>
      <c r="Q5418" s="227"/>
      <c r="R5418" s="227"/>
      <c r="S5418" s="227"/>
      <c r="T5418" s="227"/>
      <c r="U5418" s="227"/>
      <c r="V5418" s="227"/>
      <c r="W5418" s="227"/>
      <c r="X5418" s="227"/>
      <c r="Y5418" s="227"/>
      <c r="Z5418" s="227"/>
      <c r="AA5418" s="227"/>
      <c r="AB5418" s="227"/>
      <c r="AC5418" s="227"/>
    </row>
    <row r="5419" spans="2:29">
      <c r="B5419" s="66" t="e">
        <f>LEFT(VLOOKUP(K5419,'TCon08 al 2019-02-26'!$A$1:$H$68,6,0),6)</f>
        <v>#N/A</v>
      </c>
      <c r="C5419" s="66" t="e">
        <f t="shared" si="365"/>
        <v>#N/A</v>
      </c>
      <c r="D5419" s="66" t="e">
        <f>VLOOKUP(K5419,'TCon08 al 2019-02-26'!$A$1:$H$68,8,0)</f>
        <v>#N/A</v>
      </c>
      <c r="E5419" s="221">
        <f t="shared" si="366"/>
        <v>1900</v>
      </c>
      <c r="F5419" s="66">
        <f t="shared" si="363"/>
        <v>0</v>
      </c>
      <c r="G5419" s="10" t="str">
        <f t="shared" si="364"/>
        <v>19000</v>
      </c>
      <c r="H5419" s="227"/>
      <c r="I5419" s="227"/>
      <c r="J5419" s="228"/>
      <c r="K5419" s="227"/>
      <c r="L5419" s="227"/>
      <c r="M5419" s="227"/>
      <c r="N5419" s="581"/>
      <c r="O5419" s="227"/>
      <c r="P5419" s="581"/>
      <c r="Q5419" s="227"/>
      <c r="R5419" s="227"/>
      <c r="S5419" s="227"/>
      <c r="T5419" s="227"/>
      <c r="U5419" s="227"/>
      <c r="V5419" s="227"/>
      <c r="W5419" s="227"/>
      <c r="X5419" s="227"/>
      <c r="Y5419" s="227"/>
      <c r="Z5419" s="227"/>
      <c r="AA5419" s="227"/>
      <c r="AB5419" s="227"/>
      <c r="AC5419" s="227"/>
    </row>
    <row r="5420" spans="2:29">
      <c r="B5420" s="66" t="e">
        <f>LEFT(VLOOKUP(K5420,'TCon08 al 2019-02-26'!$A$1:$H$68,6,0),6)</f>
        <v>#N/A</v>
      </c>
      <c r="C5420" s="66" t="e">
        <f t="shared" si="365"/>
        <v>#N/A</v>
      </c>
      <c r="D5420" s="66" t="e">
        <f>VLOOKUP(K5420,'TCon08 al 2019-02-26'!$A$1:$H$68,8,0)</f>
        <v>#N/A</v>
      </c>
      <c r="E5420" s="221">
        <f t="shared" si="366"/>
        <v>1900</v>
      </c>
      <c r="F5420" s="66">
        <f t="shared" si="363"/>
        <v>0</v>
      </c>
      <c r="G5420" s="10" t="str">
        <f t="shared" si="364"/>
        <v>19000</v>
      </c>
      <c r="H5420" s="227"/>
      <c r="I5420" s="227"/>
      <c r="J5420" s="228"/>
      <c r="K5420" s="227"/>
      <c r="L5420" s="227"/>
      <c r="M5420" s="227"/>
      <c r="N5420" s="581"/>
      <c r="O5420" s="227"/>
      <c r="P5420" s="581"/>
      <c r="Q5420" s="227"/>
      <c r="R5420" s="227"/>
      <c r="S5420" s="227"/>
      <c r="T5420" s="227"/>
      <c r="U5420" s="227"/>
      <c r="V5420" s="227"/>
      <c r="W5420" s="227"/>
      <c r="X5420" s="227"/>
      <c r="Y5420" s="227"/>
      <c r="Z5420" s="227"/>
      <c r="AA5420" s="227"/>
      <c r="AB5420" s="227"/>
      <c r="AC5420" s="227"/>
    </row>
    <row r="5421" spans="2:29">
      <c r="B5421" s="66" t="e">
        <f>LEFT(VLOOKUP(K5421,'TCon08 al 2019-02-26'!$A$1:$H$68,6,0),6)</f>
        <v>#N/A</v>
      </c>
      <c r="C5421" s="66" t="e">
        <f t="shared" si="365"/>
        <v>#N/A</v>
      </c>
      <c r="D5421" s="66" t="e">
        <f>VLOOKUP(K5421,'TCon08 al 2019-02-26'!$A$1:$H$68,8,0)</f>
        <v>#N/A</v>
      </c>
      <c r="E5421" s="221">
        <f t="shared" si="366"/>
        <v>1900</v>
      </c>
      <c r="F5421" s="66">
        <f t="shared" si="363"/>
        <v>0</v>
      </c>
      <c r="G5421" s="10" t="str">
        <f t="shared" si="364"/>
        <v>19000</v>
      </c>
      <c r="H5421" s="227"/>
      <c r="I5421" s="227"/>
      <c r="J5421" s="228"/>
      <c r="K5421" s="227"/>
      <c r="L5421" s="227"/>
      <c r="M5421" s="227"/>
      <c r="N5421" s="581"/>
      <c r="O5421" s="227"/>
      <c r="P5421" s="581"/>
      <c r="Q5421" s="227"/>
      <c r="R5421" s="227"/>
      <c r="S5421" s="227"/>
      <c r="T5421" s="227"/>
      <c r="U5421" s="227"/>
      <c r="V5421" s="227"/>
      <c r="W5421" s="227"/>
      <c r="X5421" s="227"/>
      <c r="Y5421" s="227"/>
      <c r="Z5421" s="227"/>
      <c r="AA5421" s="227"/>
      <c r="AB5421" s="227"/>
      <c r="AC5421" s="227"/>
    </row>
    <row r="5422" spans="2:29">
      <c r="B5422" s="66" t="e">
        <f>LEFT(VLOOKUP(K5422,'TCon08 al 2019-02-26'!$A$1:$H$68,6,0),6)</f>
        <v>#N/A</v>
      </c>
      <c r="C5422" s="66" t="e">
        <f t="shared" si="365"/>
        <v>#N/A</v>
      </c>
      <c r="D5422" s="66" t="e">
        <f>VLOOKUP(K5422,'TCon08 al 2019-02-26'!$A$1:$H$68,8,0)</f>
        <v>#N/A</v>
      </c>
      <c r="E5422" s="221">
        <f t="shared" si="366"/>
        <v>1900</v>
      </c>
      <c r="F5422" s="66">
        <f t="shared" si="363"/>
        <v>0</v>
      </c>
      <c r="G5422" s="10" t="str">
        <f t="shared" si="364"/>
        <v>19000</v>
      </c>
      <c r="H5422" s="227"/>
      <c r="I5422" s="227"/>
      <c r="J5422" s="228"/>
      <c r="K5422" s="227"/>
      <c r="L5422" s="227"/>
      <c r="M5422" s="227"/>
      <c r="N5422" s="581"/>
      <c r="O5422" s="227"/>
      <c r="P5422" s="581"/>
      <c r="Q5422" s="227"/>
      <c r="R5422" s="227"/>
      <c r="S5422" s="227"/>
      <c r="T5422" s="227"/>
      <c r="U5422" s="227"/>
      <c r="V5422" s="227"/>
      <c r="W5422" s="227"/>
      <c r="X5422" s="227"/>
      <c r="Y5422" s="227"/>
      <c r="Z5422" s="227"/>
      <c r="AA5422" s="227"/>
      <c r="AB5422" s="227"/>
      <c r="AC5422" s="227"/>
    </row>
    <row r="5423" spans="2:29">
      <c r="B5423" s="66" t="e">
        <f>LEFT(VLOOKUP(K5423,'TCon08 al 2019-02-26'!$A$1:$H$68,6,0),6)</f>
        <v>#N/A</v>
      </c>
      <c r="C5423" s="66" t="e">
        <f t="shared" si="365"/>
        <v>#N/A</v>
      </c>
      <c r="D5423" s="66" t="e">
        <f>VLOOKUP(K5423,'TCon08 al 2019-02-26'!$A$1:$H$68,8,0)</f>
        <v>#N/A</v>
      </c>
      <c r="E5423" s="221">
        <f t="shared" si="366"/>
        <v>1900</v>
      </c>
      <c r="F5423" s="66">
        <f t="shared" si="363"/>
        <v>0</v>
      </c>
      <c r="G5423" s="10" t="str">
        <f t="shared" si="364"/>
        <v>19000</v>
      </c>
      <c r="H5423" s="227"/>
      <c r="I5423" s="227"/>
      <c r="J5423" s="228"/>
      <c r="K5423" s="227"/>
      <c r="L5423" s="227"/>
      <c r="M5423" s="227"/>
      <c r="N5423" s="581"/>
      <c r="O5423" s="227"/>
      <c r="P5423" s="581"/>
      <c r="Q5423" s="227"/>
      <c r="R5423" s="227"/>
      <c r="S5423" s="227"/>
      <c r="T5423" s="227"/>
      <c r="U5423" s="227"/>
      <c r="V5423" s="227"/>
      <c r="W5423" s="227"/>
      <c r="X5423" s="227"/>
      <c r="Y5423" s="227"/>
      <c r="Z5423" s="227"/>
      <c r="AA5423" s="227"/>
      <c r="AB5423" s="227"/>
      <c r="AC5423" s="227"/>
    </row>
    <row r="5424" spans="2:29">
      <c r="B5424" s="66" t="e">
        <f>LEFT(VLOOKUP(K5424,'TCon08 al 2019-02-26'!$A$1:$H$68,6,0),6)</f>
        <v>#N/A</v>
      </c>
      <c r="C5424" s="66" t="e">
        <f t="shared" si="365"/>
        <v>#N/A</v>
      </c>
      <c r="D5424" s="66" t="e">
        <f>VLOOKUP(K5424,'TCon08 al 2019-02-26'!$A$1:$H$68,8,0)</f>
        <v>#N/A</v>
      </c>
      <c r="E5424" s="221">
        <f t="shared" si="366"/>
        <v>1900</v>
      </c>
      <c r="F5424" s="66">
        <f t="shared" si="363"/>
        <v>0</v>
      </c>
      <c r="G5424" s="10" t="str">
        <f t="shared" si="364"/>
        <v>19000</v>
      </c>
      <c r="H5424" s="227"/>
      <c r="I5424" s="227"/>
      <c r="J5424" s="228"/>
      <c r="K5424" s="227"/>
      <c r="L5424" s="227"/>
      <c r="M5424" s="227"/>
      <c r="N5424" s="581"/>
      <c r="O5424" s="227"/>
      <c r="P5424" s="581"/>
      <c r="Q5424" s="227"/>
      <c r="R5424" s="227"/>
      <c r="S5424" s="227"/>
      <c r="T5424" s="227"/>
      <c r="U5424" s="227"/>
      <c r="V5424" s="227"/>
      <c r="W5424" s="227"/>
      <c r="X5424" s="227"/>
      <c r="Y5424" s="227"/>
      <c r="Z5424" s="227"/>
      <c r="AA5424" s="227"/>
      <c r="AB5424" s="227"/>
      <c r="AC5424" s="227"/>
    </row>
    <row r="5425" spans="2:29">
      <c r="B5425" s="66" t="e">
        <f>LEFT(VLOOKUP(K5425,'TCon08 al 2019-02-26'!$A$1:$H$68,6,0),6)</f>
        <v>#N/A</v>
      </c>
      <c r="C5425" s="66" t="e">
        <f t="shared" si="365"/>
        <v>#N/A</v>
      </c>
      <c r="D5425" s="66" t="e">
        <f>VLOOKUP(K5425,'TCon08 al 2019-02-26'!$A$1:$H$68,8,0)</f>
        <v>#N/A</v>
      </c>
      <c r="E5425" s="221">
        <f t="shared" si="366"/>
        <v>1900</v>
      </c>
      <c r="F5425" s="66">
        <f t="shared" si="363"/>
        <v>0</v>
      </c>
      <c r="G5425" s="10" t="str">
        <f t="shared" si="364"/>
        <v>19000</v>
      </c>
      <c r="H5425" s="227"/>
      <c r="I5425" s="227"/>
      <c r="J5425" s="228"/>
      <c r="K5425" s="227"/>
      <c r="L5425" s="227"/>
      <c r="M5425" s="227"/>
      <c r="N5425" s="581"/>
      <c r="O5425" s="227"/>
      <c r="P5425" s="581"/>
      <c r="Q5425" s="227"/>
      <c r="R5425" s="227"/>
      <c r="S5425" s="227"/>
      <c r="T5425" s="227"/>
      <c r="U5425" s="227"/>
      <c r="V5425" s="227"/>
      <c r="W5425" s="227"/>
      <c r="X5425" s="227"/>
      <c r="Y5425" s="227"/>
      <c r="Z5425" s="227"/>
      <c r="AA5425" s="227"/>
      <c r="AB5425" s="227"/>
      <c r="AC5425" s="227"/>
    </row>
    <row r="5426" spans="2:29">
      <c r="B5426" s="66" t="e">
        <f>LEFT(VLOOKUP(K5426,'TCon08 al 2019-02-26'!$A$1:$H$68,6,0),6)</f>
        <v>#N/A</v>
      </c>
      <c r="C5426" s="66" t="e">
        <f t="shared" si="365"/>
        <v>#N/A</v>
      </c>
      <c r="D5426" s="66" t="e">
        <f>VLOOKUP(K5426,'TCon08 al 2019-02-26'!$A$1:$H$68,8,0)</f>
        <v>#N/A</v>
      </c>
      <c r="E5426" s="221">
        <f t="shared" si="366"/>
        <v>1900</v>
      </c>
      <c r="F5426" s="66">
        <f t="shared" si="363"/>
        <v>0</v>
      </c>
      <c r="G5426" s="10" t="str">
        <f t="shared" si="364"/>
        <v>19000</v>
      </c>
      <c r="H5426" s="227"/>
      <c r="I5426" s="227"/>
      <c r="J5426" s="228"/>
      <c r="K5426" s="227"/>
      <c r="L5426" s="227"/>
      <c r="M5426" s="227"/>
      <c r="N5426" s="581"/>
      <c r="O5426" s="227"/>
      <c r="P5426" s="581"/>
      <c r="Q5426" s="227"/>
      <c r="R5426" s="227"/>
      <c r="S5426" s="227"/>
      <c r="T5426" s="227"/>
      <c r="U5426" s="227"/>
      <c r="V5426" s="227"/>
      <c r="W5426" s="227"/>
      <c r="X5426" s="227"/>
      <c r="Y5426" s="227"/>
      <c r="Z5426" s="227"/>
      <c r="AA5426" s="227"/>
      <c r="AB5426" s="227"/>
      <c r="AC5426" s="227"/>
    </row>
    <row r="5427" spans="2:29">
      <c r="B5427" s="66" t="e">
        <f>LEFT(VLOOKUP(K5427,'TCon08 al 2019-02-26'!$A$1:$H$68,6,0),6)</f>
        <v>#N/A</v>
      </c>
      <c r="C5427" s="66" t="e">
        <f t="shared" si="365"/>
        <v>#N/A</v>
      </c>
      <c r="D5427" s="66" t="e">
        <f>VLOOKUP(K5427,'TCon08 al 2019-02-26'!$A$1:$H$68,8,0)</f>
        <v>#N/A</v>
      </c>
      <c r="E5427" s="221">
        <f t="shared" si="366"/>
        <v>1900</v>
      </c>
      <c r="F5427" s="66">
        <f t="shared" si="363"/>
        <v>0</v>
      </c>
      <c r="G5427" s="10" t="str">
        <f t="shared" si="364"/>
        <v>19000</v>
      </c>
      <c r="H5427" s="227"/>
      <c r="I5427" s="227"/>
      <c r="J5427" s="228"/>
      <c r="K5427" s="227"/>
      <c r="L5427" s="227"/>
      <c r="M5427" s="227"/>
      <c r="N5427" s="581"/>
      <c r="O5427" s="227"/>
      <c r="P5427" s="581"/>
      <c r="Q5427" s="227"/>
      <c r="R5427" s="227"/>
      <c r="S5427" s="227"/>
      <c r="T5427" s="227"/>
      <c r="U5427" s="227"/>
      <c r="V5427" s="227"/>
      <c r="W5427" s="227"/>
      <c r="X5427" s="227"/>
      <c r="Y5427" s="227"/>
      <c r="Z5427" s="227"/>
      <c r="AA5427" s="227"/>
      <c r="AB5427" s="227"/>
      <c r="AC5427" s="227"/>
    </row>
    <row r="5428" spans="2:29">
      <c r="B5428" s="66" t="e">
        <f>LEFT(VLOOKUP(K5428,'TCon08 al 2019-02-26'!$A$1:$H$68,6,0),6)</f>
        <v>#N/A</v>
      </c>
      <c r="C5428" s="66" t="e">
        <f t="shared" si="365"/>
        <v>#N/A</v>
      </c>
      <c r="D5428" s="66" t="e">
        <f>VLOOKUP(K5428,'TCon08 al 2019-02-26'!$A$1:$H$68,8,0)</f>
        <v>#N/A</v>
      </c>
      <c r="E5428" s="221">
        <f t="shared" si="366"/>
        <v>1900</v>
      </c>
      <c r="F5428" s="66">
        <f t="shared" si="363"/>
        <v>0</v>
      </c>
      <c r="G5428" s="10" t="str">
        <f t="shared" si="364"/>
        <v>19000</v>
      </c>
      <c r="H5428" s="227"/>
      <c r="I5428" s="227"/>
      <c r="J5428" s="228"/>
      <c r="K5428" s="227"/>
      <c r="L5428" s="227"/>
      <c r="M5428" s="227"/>
      <c r="N5428" s="581"/>
      <c r="O5428" s="227"/>
      <c r="P5428" s="581"/>
      <c r="Q5428" s="227"/>
      <c r="R5428" s="227"/>
      <c r="S5428" s="227"/>
      <c r="T5428" s="227"/>
      <c r="U5428" s="227"/>
      <c r="V5428" s="227"/>
      <c r="W5428" s="227"/>
      <c r="X5428" s="227"/>
      <c r="Y5428" s="227"/>
      <c r="Z5428" s="227"/>
      <c r="AA5428" s="227"/>
      <c r="AB5428" s="227"/>
      <c r="AC5428" s="227"/>
    </row>
    <row r="5429" spans="2:29">
      <c r="B5429" s="66" t="e">
        <f>LEFT(VLOOKUP(K5429,'TCon08 al 2019-02-26'!$A$1:$H$68,6,0),6)</f>
        <v>#N/A</v>
      </c>
      <c r="C5429" s="66" t="e">
        <f t="shared" si="365"/>
        <v>#N/A</v>
      </c>
      <c r="D5429" s="66" t="e">
        <f>VLOOKUP(K5429,'TCon08 al 2019-02-26'!$A$1:$H$68,8,0)</f>
        <v>#N/A</v>
      </c>
      <c r="E5429" s="221">
        <f t="shared" si="366"/>
        <v>1900</v>
      </c>
      <c r="F5429" s="66">
        <f t="shared" si="363"/>
        <v>0</v>
      </c>
      <c r="G5429" s="10" t="str">
        <f t="shared" si="364"/>
        <v>19000</v>
      </c>
      <c r="H5429" s="227"/>
      <c r="I5429" s="227"/>
      <c r="J5429" s="228"/>
      <c r="K5429" s="227"/>
      <c r="L5429" s="227"/>
      <c r="M5429" s="227"/>
      <c r="N5429" s="581"/>
      <c r="O5429" s="227"/>
      <c r="P5429" s="581"/>
      <c r="Q5429" s="227"/>
      <c r="R5429" s="227"/>
      <c r="S5429" s="227"/>
      <c r="T5429" s="227"/>
      <c r="U5429" s="227"/>
      <c r="V5429" s="227"/>
      <c r="W5429" s="227"/>
      <c r="X5429" s="227"/>
      <c r="Y5429" s="227"/>
      <c r="Z5429" s="227"/>
      <c r="AA5429" s="227"/>
      <c r="AB5429" s="227"/>
      <c r="AC5429" s="227"/>
    </row>
    <row r="5430" spans="2:29">
      <c r="B5430" s="66" t="e">
        <f>LEFT(VLOOKUP(K5430,'TCon08 al 2019-02-26'!$A$1:$H$68,6,0),6)</f>
        <v>#N/A</v>
      </c>
      <c r="C5430" s="66" t="e">
        <f t="shared" si="365"/>
        <v>#N/A</v>
      </c>
      <c r="D5430" s="66" t="e">
        <f>VLOOKUP(K5430,'TCon08 al 2019-02-26'!$A$1:$H$68,8,0)</f>
        <v>#N/A</v>
      </c>
      <c r="E5430" s="221">
        <f t="shared" si="366"/>
        <v>1900</v>
      </c>
      <c r="F5430" s="66">
        <f t="shared" si="363"/>
        <v>0</v>
      </c>
      <c r="G5430" s="10" t="str">
        <f t="shared" si="364"/>
        <v>19000</v>
      </c>
      <c r="H5430" s="227"/>
      <c r="I5430" s="227"/>
      <c r="J5430" s="228"/>
      <c r="K5430" s="227"/>
      <c r="L5430" s="227"/>
      <c r="M5430" s="227"/>
      <c r="N5430" s="581"/>
      <c r="O5430" s="227"/>
      <c r="P5430" s="581"/>
      <c r="Q5430" s="227"/>
      <c r="R5430" s="227"/>
      <c r="S5430" s="227"/>
      <c r="T5430" s="227"/>
      <c r="U5430" s="227"/>
      <c r="V5430" s="227"/>
      <c r="W5430" s="227"/>
      <c r="X5430" s="227"/>
      <c r="Y5430" s="227"/>
      <c r="Z5430" s="227"/>
      <c r="AA5430" s="227"/>
      <c r="AB5430" s="227"/>
      <c r="AC5430" s="227"/>
    </row>
    <row r="5431" spans="2:29">
      <c r="B5431" s="66" t="e">
        <f>LEFT(VLOOKUP(K5431,'TCon08 al 2019-02-26'!$A$1:$H$68,6,0),6)</f>
        <v>#N/A</v>
      </c>
      <c r="C5431" s="66" t="e">
        <f t="shared" si="365"/>
        <v>#N/A</v>
      </c>
      <c r="D5431" s="66" t="e">
        <f>VLOOKUP(K5431,'TCon08 al 2019-02-26'!$A$1:$H$68,8,0)</f>
        <v>#N/A</v>
      </c>
      <c r="E5431" s="221">
        <f t="shared" si="366"/>
        <v>1900</v>
      </c>
      <c r="F5431" s="66">
        <f t="shared" si="363"/>
        <v>0</v>
      </c>
      <c r="G5431" s="10" t="str">
        <f t="shared" si="364"/>
        <v>19000</v>
      </c>
      <c r="H5431" s="227"/>
      <c r="I5431" s="227"/>
      <c r="J5431" s="228"/>
      <c r="K5431" s="227"/>
      <c r="L5431" s="227"/>
      <c r="M5431" s="227"/>
      <c r="N5431" s="581"/>
      <c r="O5431" s="227"/>
      <c r="P5431" s="581"/>
      <c r="Q5431" s="227"/>
      <c r="R5431" s="227"/>
      <c r="S5431" s="227"/>
      <c r="T5431" s="227"/>
      <c r="U5431" s="227"/>
      <c r="V5431" s="227"/>
      <c r="W5431" s="227"/>
      <c r="X5431" s="227"/>
      <c r="Y5431" s="227"/>
      <c r="Z5431" s="227"/>
      <c r="AA5431" s="227"/>
      <c r="AB5431" s="227"/>
      <c r="AC5431" s="227"/>
    </row>
    <row r="5432" spans="2:29">
      <c r="B5432" s="66" t="e">
        <f>LEFT(VLOOKUP(K5432,'TCon08 al 2019-02-26'!$A$1:$H$68,6,0),6)</f>
        <v>#N/A</v>
      </c>
      <c r="C5432" s="66" t="e">
        <f t="shared" si="365"/>
        <v>#N/A</v>
      </c>
      <c r="D5432" s="66" t="e">
        <f>VLOOKUP(K5432,'TCon08 al 2019-02-26'!$A$1:$H$68,8,0)</f>
        <v>#N/A</v>
      </c>
      <c r="E5432" s="221">
        <f t="shared" si="366"/>
        <v>1900</v>
      </c>
      <c r="F5432" s="66">
        <f t="shared" si="363"/>
        <v>0</v>
      </c>
      <c r="G5432" s="10" t="str">
        <f t="shared" si="364"/>
        <v>19000</v>
      </c>
      <c r="H5432" s="227"/>
      <c r="I5432" s="227"/>
      <c r="J5432" s="228"/>
      <c r="K5432" s="227"/>
      <c r="L5432" s="227"/>
      <c r="M5432" s="227"/>
      <c r="N5432" s="581"/>
      <c r="O5432" s="227"/>
      <c r="P5432" s="581"/>
      <c r="Q5432" s="227"/>
      <c r="R5432" s="227"/>
      <c r="S5432" s="227"/>
      <c r="T5432" s="227"/>
      <c r="U5432" s="227"/>
      <c r="V5432" s="227"/>
      <c r="W5432" s="227"/>
      <c r="X5432" s="227"/>
      <c r="Y5432" s="227"/>
      <c r="Z5432" s="227"/>
      <c r="AA5432" s="227"/>
      <c r="AB5432" s="227"/>
      <c r="AC5432" s="227"/>
    </row>
    <row r="5433" spans="2:29">
      <c r="B5433" s="66" t="e">
        <f>LEFT(VLOOKUP(K5433,'TCon08 al 2019-02-26'!$A$1:$H$68,6,0),6)</f>
        <v>#N/A</v>
      </c>
      <c r="C5433" s="66" t="e">
        <f t="shared" si="365"/>
        <v>#N/A</v>
      </c>
      <c r="D5433" s="66" t="e">
        <f>VLOOKUP(K5433,'TCon08 al 2019-02-26'!$A$1:$H$68,8,0)</f>
        <v>#N/A</v>
      </c>
      <c r="E5433" s="221">
        <f t="shared" si="366"/>
        <v>1900</v>
      </c>
      <c r="F5433" s="66">
        <f t="shared" si="363"/>
        <v>0</v>
      </c>
      <c r="G5433" s="10" t="str">
        <f t="shared" si="364"/>
        <v>19000</v>
      </c>
      <c r="H5433" s="227"/>
      <c r="I5433" s="227"/>
      <c r="J5433" s="228"/>
      <c r="K5433" s="227"/>
      <c r="L5433" s="227"/>
      <c r="M5433" s="227"/>
      <c r="N5433" s="581"/>
      <c r="O5433" s="227"/>
      <c r="P5433" s="581"/>
      <c r="Q5433" s="227"/>
      <c r="R5433" s="227"/>
      <c r="S5433" s="227"/>
      <c r="T5433" s="227"/>
      <c r="U5433" s="227"/>
      <c r="V5433" s="227"/>
      <c r="W5433" s="227"/>
      <c r="X5433" s="227"/>
      <c r="Y5433" s="227"/>
      <c r="Z5433" s="227"/>
      <c r="AA5433" s="227"/>
      <c r="AB5433" s="227"/>
      <c r="AC5433" s="227"/>
    </row>
    <row r="5434" spans="2:29">
      <c r="B5434" s="66" t="e">
        <f>LEFT(VLOOKUP(K5434,'TCon08 al 2019-02-26'!$A$1:$H$68,6,0),6)</f>
        <v>#N/A</v>
      </c>
      <c r="C5434" s="66" t="e">
        <f t="shared" si="365"/>
        <v>#N/A</v>
      </c>
      <c r="D5434" s="66" t="e">
        <f>VLOOKUP(K5434,'TCon08 al 2019-02-26'!$A$1:$H$68,8,0)</f>
        <v>#N/A</v>
      </c>
      <c r="E5434" s="221">
        <f t="shared" si="366"/>
        <v>1900</v>
      </c>
      <c r="F5434" s="66">
        <f t="shared" si="363"/>
        <v>0</v>
      </c>
      <c r="G5434" s="10" t="str">
        <f t="shared" si="364"/>
        <v>19000</v>
      </c>
      <c r="H5434" s="227"/>
      <c r="I5434" s="227"/>
      <c r="J5434" s="228"/>
      <c r="K5434" s="227"/>
      <c r="L5434" s="227"/>
      <c r="M5434" s="227"/>
      <c r="N5434" s="581"/>
      <c r="O5434" s="227"/>
      <c r="P5434" s="581"/>
      <c r="Q5434" s="227"/>
      <c r="R5434" s="227"/>
      <c r="S5434" s="227"/>
      <c r="T5434" s="227"/>
      <c r="U5434" s="227"/>
      <c r="V5434" s="227"/>
      <c r="W5434" s="227"/>
      <c r="X5434" s="227"/>
      <c r="Y5434" s="227"/>
      <c r="Z5434" s="227"/>
      <c r="AA5434" s="227"/>
      <c r="AB5434" s="227"/>
      <c r="AC5434" s="227"/>
    </row>
    <row r="5435" spans="2:29">
      <c r="B5435" s="66" t="e">
        <f>LEFT(VLOOKUP(K5435,'TCon08 al 2019-02-26'!$A$1:$H$68,6,0),6)</f>
        <v>#N/A</v>
      </c>
      <c r="C5435" s="66" t="e">
        <f t="shared" si="365"/>
        <v>#N/A</v>
      </c>
      <c r="D5435" s="66" t="e">
        <f>VLOOKUP(K5435,'TCon08 al 2019-02-26'!$A$1:$H$68,8,0)</f>
        <v>#N/A</v>
      </c>
      <c r="E5435" s="221">
        <f t="shared" si="366"/>
        <v>1900</v>
      </c>
      <c r="F5435" s="66">
        <f t="shared" si="363"/>
        <v>0</v>
      </c>
      <c r="G5435" s="10" t="str">
        <f t="shared" si="364"/>
        <v>19000</v>
      </c>
      <c r="H5435" s="227"/>
      <c r="I5435" s="227"/>
      <c r="J5435" s="228"/>
      <c r="K5435" s="227"/>
      <c r="L5435" s="227"/>
      <c r="M5435" s="227"/>
      <c r="N5435" s="581"/>
      <c r="O5435" s="227"/>
      <c r="P5435" s="581"/>
      <c r="Q5435" s="227"/>
      <c r="R5435" s="227"/>
      <c r="S5435" s="227"/>
      <c r="T5435" s="227"/>
      <c r="U5435" s="227"/>
      <c r="V5435" s="227"/>
      <c r="W5435" s="227"/>
      <c r="X5435" s="227"/>
      <c r="Y5435" s="227"/>
      <c r="Z5435" s="227"/>
      <c r="AA5435" s="227"/>
      <c r="AB5435" s="227"/>
      <c r="AC5435" s="227"/>
    </row>
    <row r="5436" spans="2:29">
      <c r="B5436" s="66" t="e">
        <f>LEFT(VLOOKUP(K5436,'TCon08 al 2019-02-26'!$A$1:$H$68,6,0),6)</f>
        <v>#N/A</v>
      </c>
      <c r="C5436" s="66" t="e">
        <f t="shared" si="365"/>
        <v>#N/A</v>
      </c>
      <c r="D5436" s="66" t="e">
        <f>VLOOKUP(K5436,'TCon08 al 2019-02-26'!$A$1:$H$68,8,0)</f>
        <v>#N/A</v>
      </c>
      <c r="E5436" s="221">
        <f t="shared" si="366"/>
        <v>1900</v>
      </c>
      <c r="F5436" s="66">
        <f t="shared" si="363"/>
        <v>0</v>
      </c>
      <c r="G5436" s="10" t="str">
        <f t="shared" si="364"/>
        <v>19000</v>
      </c>
      <c r="H5436" s="227"/>
      <c r="I5436" s="227"/>
      <c r="J5436" s="228"/>
      <c r="K5436" s="227"/>
      <c r="L5436" s="227"/>
      <c r="M5436" s="227"/>
      <c r="N5436" s="581"/>
      <c r="O5436" s="227"/>
      <c r="P5436" s="581"/>
      <c r="Q5436" s="227"/>
      <c r="R5436" s="227"/>
      <c r="S5436" s="227"/>
      <c r="T5436" s="227"/>
      <c r="U5436" s="227"/>
      <c r="V5436" s="227"/>
      <c r="W5436" s="227"/>
      <c r="X5436" s="227"/>
      <c r="Y5436" s="227"/>
      <c r="Z5436" s="227"/>
      <c r="AA5436" s="227"/>
      <c r="AB5436" s="227"/>
      <c r="AC5436" s="227"/>
    </row>
    <row r="5437" spans="2:29">
      <c r="B5437" s="66" t="e">
        <f>LEFT(VLOOKUP(K5437,'TCon08 al 2019-02-26'!$A$1:$H$68,6,0),6)</f>
        <v>#N/A</v>
      </c>
      <c r="C5437" s="66" t="e">
        <f t="shared" si="365"/>
        <v>#N/A</v>
      </c>
      <c r="D5437" s="66" t="e">
        <f>VLOOKUP(K5437,'TCon08 al 2019-02-26'!$A$1:$H$68,8,0)</f>
        <v>#N/A</v>
      </c>
      <c r="E5437" s="221">
        <f t="shared" si="366"/>
        <v>1900</v>
      </c>
      <c r="F5437" s="66">
        <f t="shared" si="363"/>
        <v>0</v>
      </c>
      <c r="G5437" s="10" t="str">
        <f t="shared" si="364"/>
        <v>19000</v>
      </c>
      <c r="H5437" s="227"/>
      <c r="I5437" s="227"/>
      <c r="J5437" s="228"/>
      <c r="K5437" s="227"/>
      <c r="L5437" s="227"/>
      <c r="M5437" s="227"/>
      <c r="N5437" s="581"/>
      <c r="O5437" s="227"/>
      <c r="P5437" s="581"/>
      <c r="Q5437" s="227"/>
      <c r="R5437" s="227"/>
      <c r="S5437" s="227"/>
      <c r="T5437" s="227"/>
      <c r="U5437" s="227"/>
      <c r="V5437" s="227"/>
      <c r="W5437" s="227"/>
      <c r="X5437" s="227"/>
      <c r="Y5437" s="227"/>
      <c r="Z5437" s="227"/>
      <c r="AA5437" s="227"/>
      <c r="AB5437" s="227"/>
      <c r="AC5437" s="227"/>
    </row>
    <row r="5438" spans="2:29">
      <c r="B5438" s="66" t="e">
        <f>LEFT(VLOOKUP(K5438,'TCon08 al 2019-02-26'!$A$1:$H$68,6,0),6)</f>
        <v>#N/A</v>
      </c>
      <c r="C5438" s="66" t="e">
        <f t="shared" si="365"/>
        <v>#N/A</v>
      </c>
      <c r="D5438" s="66" t="e">
        <f>VLOOKUP(K5438,'TCon08 al 2019-02-26'!$A$1:$H$68,8,0)</f>
        <v>#N/A</v>
      </c>
      <c r="E5438" s="221">
        <f t="shared" si="366"/>
        <v>1900</v>
      </c>
      <c r="F5438" s="66">
        <f t="shared" si="363"/>
        <v>0</v>
      </c>
      <c r="G5438" s="10" t="str">
        <f t="shared" si="364"/>
        <v>19000</v>
      </c>
      <c r="H5438" s="227"/>
      <c r="I5438" s="227"/>
      <c r="J5438" s="228"/>
      <c r="K5438" s="227"/>
      <c r="L5438" s="227"/>
      <c r="M5438" s="227"/>
      <c r="N5438" s="581"/>
      <c r="O5438" s="227"/>
      <c r="P5438" s="581"/>
      <c r="Q5438" s="227"/>
      <c r="R5438" s="227"/>
      <c r="S5438" s="227"/>
      <c r="T5438" s="227"/>
      <c r="U5438" s="227"/>
      <c r="V5438" s="227"/>
      <c r="W5438" s="227"/>
      <c r="X5438" s="227"/>
      <c r="Y5438" s="227"/>
      <c r="Z5438" s="227"/>
      <c r="AA5438" s="227"/>
      <c r="AB5438" s="227"/>
      <c r="AC5438" s="227"/>
    </row>
    <row r="5439" spans="2:29">
      <c r="B5439" s="66" t="e">
        <f>LEFT(VLOOKUP(K5439,'TCon08 al 2019-02-26'!$A$1:$H$68,6,0),6)</f>
        <v>#N/A</v>
      </c>
      <c r="C5439" s="66" t="e">
        <f t="shared" si="365"/>
        <v>#N/A</v>
      </c>
      <c r="D5439" s="66" t="e">
        <f>VLOOKUP(K5439,'TCon08 al 2019-02-26'!$A$1:$H$68,8,0)</f>
        <v>#N/A</v>
      </c>
      <c r="E5439" s="221">
        <f t="shared" si="366"/>
        <v>1900</v>
      </c>
      <c r="F5439" s="66">
        <f t="shared" si="363"/>
        <v>0</v>
      </c>
      <c r="G5439" s="10" t="str">
        <f t="shared" si="364"/>
        <v>19000</v>
      </c>
      <c r="H5439" s="227"/>
      <c r="I5439" s="227"/>
      <c r="J5439" s="228"/>
      <c r="K5439" s="227"/>
      <c r="L5439" s="227"/>
      <c r="M5439" s="227"/>
      <c r="N5439" s="581"/>
      <c r="O5439" s="227"/>
      <c r="P5439" s="581"/>
      <c r="Q5439" s="227"/>
      <c r="R5439" s="227"/>
      <c r="S5439" s="227"/>
      <c r="T5439" s="227"/>
      <c r="U5439" s="227"/>
      <c r="V5439" s="227"/>
      <c r="W5439" s="227"/>
      <c r="X5439" s="227"/>
      <c r="Y5439" s="227"/>
      <c r="Z5439" s="227"/>
      <c r="AA5439" s="227"/>
      <c r="AB5439" s="227"/>
      <c r="AC5439" s="227"/>
    </row>
    <row r="5440" spans="2:29">
      <c r="B5440" s="66" t="e">
        <f>LEFT(VLOOKUP(K5440,'TCon08 al 2019-02-26'!$A$1:$H$68,6,0),6)</f>
        <v>#N/A</v>
      </c>
      <c r="C5440" s="66" t="e">
        <f t="shared" si="365"/>
        <v>#N/A</v>
      </c>
      <c r="D5440" s="66" t="e">
        <f>VLOOKUP(K5440,'TCon08 al 2019-02-26'!$A$1:$H$68,8,0)</f>
        <v>#N/A</v>
      </c>
      <c r="E5440" s="221">
        <f t="shared" si="366"/>
        <v>1900</v>
      </c>
      <c r="F5440" s="66">
        <f t="shared" si="363"/>
        <v>0</v>
      </c>
      <c r="G5440" s="10" t="str">
        <f t="shared" si="364"/>
        <v>19000</v>
      </c>
      <c r="H5440" s="227"/>
      <c r="I5440" s="227"/>
      <c r="J5440" s="228"/>
      <c r="K5440" s="227"/>
      <c r="L5440" s="227"/>
      <c r="M5440" s="227"/>
      <c r="N5440" s="581"/>
      <c r="O5440" s="227"/>
      <c r="P5440" s="581"/>
      <c r="Q5440" s="227"/>
      <c r="R5440" s="227"/>
      <c r="S5440" s="227"/>
      <c r="T5440" s="227"/>
      <c r="U5440" s="227"/>
      <c r="V5440" s="227"/>
      <c r="W5440" s="227"/>
      <c r="X5440" s="227"/>
      <c r="Y5440" s="227"/>
      <c r="Z5440" s="227"/>
      <c r="AA5440" s="227"/>
      <c r="AB5440" s="227"/>
      <c r="AC5440" s="227"/>
    </row>
    <row r="5441" spans="2:29">
      <c r="B5441" s="66" t="e">
        <f>LEFT(VLOOKUP(K5441,'TCon08 al 2019-02-26'!$A$1:$H$68,6,0),6)</f>
        <v>#N/A</v>
      </c>
      <c r="C5441" s="66" t="e">
        <f t="shared" si="365"/>
        <v>#N/A</v>
      </c>
      <c r="D5441" s="66" t="e">
        <f>VLOOKUP(K5441,'TCon08 al 2019-02-26'!$A$1:$H$68,8,0)</f>
        <v>#N/A</v>
      </c>
      <c r="E5441" s="221">
        <f t="shared" si="366"/>
        <v>1900</v>
      </c>
      <c r="F5441" s="66">
        <f t="shared" si="363"/>
        <v>0</v>
      </c>
      <c r="G5441" s="10" t="str">
        <f t="shared" si="364"/>
        <v>19000</v>
      </c>
      <c r="H5441" s="227"/>
      <c r="I5441" s="227"/>
      <c r="J5441" s="228"/>
      <c r="K5441" s="227"/>
      <c r="L5441" s="227"/>
      <c r="M5441" s="227"/>
      <c r="N5441" s="581"/>
      <c r="O5441" s="227"/>
      <c r="P5441" s="581"/>
      <c r="Q5441" s="227"/>
      <c r="R5441" s="227"/>
      <c r="S5441" s="227"/>
      <c r="T5441" s="227"/>
      <c r="U5441" s="227"/>
      <c r="V5441" s="227"/>
      <c r="W5441" s="227"/>
      <c r="X5441" s="227"/>
      <c r="Y5441" s="227"/>
      <c r="Z5441" s="227"/>
      <c r="AA5441" s="227"/>
      <c r="AB5441" s="227"/>
      <c r="AC5441" s="227"/>
    </row>
    <row r="5442" spans="2:29">
      <c r="B5442" s="66" t="e">
        <f>LEFT(VLOOKUP(K5442,'TCon08 al 2019-02-26'!$A$1:$H$68,6,0),6)</f>
        <v>#N/A</v>
      </c>
      <c r="C5442" s="66" t="e">
        <f t="shared" si="365"/>
        <v>#N/A</v>
      </c>
      <c r="D5442" s="66" t="e">
        <f>VLOOKUP(K5442,'TCon08 al 2019-02-26'!$A$1:$H$68,8,0)</f>
        <v>#N/A</v>
      </c>
      <c r="E5442" s="221">
        <f t="shared" si="366"/>
        <v>1900</v>
      </c>
      <c r="F5442" s="66">
        <f t="shared" si="363"/>
        <v>0</v>
      </c>
      <c r="G5442" s="10" t="str">
        <f t="shared" si="364"/>
        <v>19000</v>
      </c>
      <c r="H5442" s="227"/>
      <c r="I5442" s="227"/>
      <c r="J5442" s="228"/>
      <c r="K5442" s="227"/>
      <c r="L5442" s="227"/>
      <c r="M5442" s="227"/>
      <c r="N5442" s="581"/>
      <c r="O5442" s="227"/>
      <c r="P5442" s="581"/>
      <c r="Q5442" s="227"/>
      <c r="R5442" s="227"/>
      <c r="S5442" s="227"/>
      <c r="T5442" s="227"/>
      <c r="U5442" s="227"/>
      <c r="V5442" s="227"/>
      <c r="W5442" s="227"/>
      <c r="X5442" s="227"/>
      <c r="Y5442" s="227"/>
      <c r="Z5442" s="227"/>
      <c r="AA5442" s="227"/>
      <c r="AB5442" s="227"/>
      <c r="AC5442" s="227"/>
    </row>
    <row r="5443" spans="2:29">
      <c r="B5443" s="66" t="e">
        <f>LEFT(VLOOKUP(K5443,'TCon08 al 2019-02-26'!$A$1:$H$68,6,0),6)</f>
        <v>#N/A</v>
      </c>
      <c r="C5443" s="66" t="e">
        <f t="shared" si="365"/>
        <v>#N/A</v>
      </c>
      <c r="D5443" s="66" t="e">
        <f>VLOOKUP(K5443,'TCon08 al 2019-02-26'!$A$1:$H$68,8,0)</f>
        <v>#N/A</v>
      </c>
      <c r="E5443" s="221">
        <f t="shared" si="366"/>
        <v>1900</v>
      </c>
      <c r="F5443" s="66">
        <f t="shared" si="363"/>
        <v>0</v>
      </c>
      <c r="G5443" s="10" t="str">
        <f t="shared" si="364"/>
        <v>19000</v>
      </c>
      <c r="H5443" s="227"/>
      <c r="I5443" s="227"/>
      <c r="J5443" s="228"/>
      <c r="K5443" s="227"/>
      <c r="L5443" s="227"/>
      <c r="M5443" s="227"/>
      <c r="N5443" s="581"/>
      <c r="O5443" s="227"/>
      <c r="P5443" s="581"/>
      <c r="Q5443" s="227"/>
      <c r="R5443" s="227"/>
      <c r="S5443" s="227"/>
      <c r="T5443" s="227"/>
      <c r="U5443" s="227"/>
      <c r="V5443" s="227"/>
      <c r="W5443" s="227"/>
      <c r="X5443" s="227"/>
      <c r="Y5443" s="227"/>
      <c r="Z5443" s="227"/>
      <c r="AA5443" s="227"/>
      <c r="AB5443" s="227"/>
      <c r="AC5443" s="227"/>
    </row>
    <row r="5444" spans="2:29">
      <c r="B5444" s="66" t="e">
        <f>LEFT(VLOOKUP(K5444,'TCon08 al 2019-02-26'!$A$1:$H$68,6,0),6)</f>
        <v>#N/A</v>
      </c>
      <c r="C5444" s="66" t="e">
        <f t="shared" si="365"/>
        <v>#N/A</v>
      </c>
      <c r="D5444" s="66" t="e">
        <f>VLOOKUP(K5444,'TCon08 al 2019-02-26'!$A$1:$H$68,8,0)</f>
        <v>#N/A</v>
      </c>
      <c r="E5444" s="221">
        <f t="shared" si="366"/>
        <v>1900</v>
      </c>
      <c r="F5444" s="66">
        <f t="shared" si="363"/>
        <v>0</v>
      </c>
      <c r="G5444" s="10" t="str">
        <f t="shared" si="364"/>
        <v>19000</v>
      </c>
      <c r="H5444" s="227"/>
      <c r="I5444" s="227"/>
      <c r="J5444" s="228"/>
      <c r="K5444" s="227"/>
      <c r="L5444" s="227"/>
      <c r="M5444" s="227"/>
      <c r="N5444" s="581"/>
      <c r="O5444" s="227"/>
      <c r="P5444" s="581"/>
      <c r="Q5444" s="227"/>
      <c r="R5444" s="227"/>
      <c r="S5444" s="227"/>
      <c r="T5444" s="227"/>
      <c r="U5444" s="227"/>
      <c r="V5444" s="227"/>
      <c r="W5444" s="227"/>
      <c r="X5444" s="227"/>
      <c r="Y5444" s="227"/>
      <c r="Z5444" s="227"/>
      <c r="AA5444" s="227"/>
      <c r="AB5444" s="227"/>
      <c r="AC5444" s="227"/>
    </row>
    <row r="5445" spans="2:29">
      <c r="B5445" s="66" t="e">
        <f>LEFT(VLOOKUP(K5445,'TCon08 al 2019-02-26'!$A$1:$H$68,6,0),6)</f>
        <v>#N/A</v>
      </c>
      <c r="C5445" s="66" t="e">
        <f t="shared" si="365"/>
        <v>#N/A</v>
      </c>
      <c r="D5445" s="66" t="e">
        <f>VLOOKUP(K5445,'TCon08 al 2019-02-26'!$A$1:$H$68,8,0)</f>
        <v>#N/A</v>
      </c>
      <c r="E5445" s="221">
        <f t="shared" si="366"/>
        <v>1900</v>
      </c>
      <c r="F5445" s="66">
        <f t="shared" ref="F5445:F5508" si="367">+IF(J5445=0,0,MONTH(J5445))</f>
        <v>0</v>
      </c>
      <c r="G5445" s="10" t="str">
        <f t="shared" si="364"/>
        <v>19000</v>
      </c>
      <c r="H5445" s="227"/>
      <c r="I5445" s="227"/>
      <c r="J5445" s="228"/>
      <c r="K5445" s="227"/>
      <c r="L5445" s="227"/>
      <c r="M5445" s="227"/>
      <c r="N5445" s="581"/>
      <c r="O5445" s="227"/>
      <c r="P5445" s="581"/>
      <c r="Q5445" s="227"/>
      <c r="R5445" s="227"/>
      <c r="S5445" s="227"/>
      <c r="T5445" s="227"/>
      <c r="U5445" s="227"/>
      <c r="V5445" s="227"/>
      <c r="W5445" s="227"/>
      <c r="X5445" s="227"/>
      <c r="Y5445" s="227"/>
      <c r="Z5445" s="227"/>
      <c r="AA5445" s="227"/>
      <c r="AB5445" s="227"/>
      <c r="AC5445" s="227"/>
    </row>
    <row r="5446" spans="2:29">
      <c r="B5446" s="66" t="e">
        <f>LEFT(VLOOKUP(K5446,'TCon08 al 2019-02-26'!$A$1:$H$68,6,0),6)</f>
        <v>#N/A</v>
      </c>
      <c r="C5446" s="66" t="e">
        <f t="shared" si="365"/>
        <v>#N/A</v>
      </c>
      <c r="D5446" s="66" t="e">
        <f>VLOOKUP(K5446,'TCon08 al 2019-02-26'!$A$1:$H$68,8,0)</f>
        <v>#N/A</v>
      </c>
      <c r="E5446" s="221">
        <f t="shared" si="366"/>
        <v>1900</v>
      </c>
      <c r="F5446" s="66">
        <f t="shared" si="367"/>
        <v>0</v>
      </c>
      <c r="G5446" s="10" t="str">
        <f t="shared" ref="G5446:G5509" si="368">+E5446&amp;F5446</f>
        <v>19000</v>
      </c>
      <c r="H5446" s="227"/>
      <c r="I5446" s="227"/>
      <c r="J5446" s="228"/>
      <c r="K5446" s="227"/>
      <c r="L5446" s="227"/>
      <c r="M5446" s="227"/>
      <c r="N5446" s="581"/>
      <c r="O5446" s="227"/>
      <c r="P5446" s="581"/>
      <c r="Q5446" s="227"/>
      <c r="R5446" s="227"/>
      <c r="S5446" s="227"/>
      <c r="T5446" s="227"/>
      <c r="U5446" s="227"/>
      <c r="V5446" s="227"/>
      <c r="W5446" s="227"/>
      <c r="X5446" s="227"/>
      <c r="Y5446" s="227"/>
      <c r="Z5446" s="227"/>
      <c r="AA5446" s="227"/>
      <c r="AB5446" s="227"/>
      <c r="AC5446" s="227"/>
    </row>
    <row r="5447" spans="2:29">
      <c r="B5447" s="66" t="e">
        <f>LEFT(VLOOKUP(K5447,'TCon08 al 2019-02-26'!$A$1:$H$68,6,0),6)</f>
        <v>#N/A</v>
      </c>
      <c r="C5447" s="66" t="e">
        <f t="shared" si="365"/>
        <v>#N/A</v>
      </c>
      <c r="D5447" s="66" t="e">
        <f>VLOOKUP(K5447,'TCon08 al 2019-02-26'!$A$1:$H$68,8,0)</f>
        <v>#N/A</v>
      </c>
      <c r="E5447" s="221">
        <f t="shared" si="366"/>
        <v>1900</v>
      </c>
      <c r="F5447" s="66">
        <f t="shared" si="367"/>
        <v>0</v>
      </c>
      <c r="G5447" s="10" t="str">
        <f t="shared" si="368"/>
        <v>19000</v>
      </c>
      <c r="H5447" s="227"/>
      <c r="I5447" s="227"/>
      <c r="J5447" s="228"/>
      <c r="K5447" s="227"/>
      <c r="L5447" s="227"/>
      <c r="M5447" s="227"/>
      <c r="N5447" s="581"/>
      <c r="O5447" s="227"/>
      <c r="P5447" s="581"/>
      <c r="Q5447" s="227"/>
      <c r="R5447" s="227"/>
      <c r="S5447" s="227"/>
      <c r="T5447" s="227"/>
      <c r="U5447" s="227"/>
      <c r="V5447" s="227"/>
      <c r="W5447" s="227"/>
      <c r="X5447" s="227"/>
      <c r="Y5447" s="227"/>
      <c r="Z5447" s="227"/>
      <c r="AA5447" s="227"/>
      <c r="AB5447" s="227"/>
      <c r="AC5447" s="227"/>
    </row>
    <row r="5448" spans="2:29">
      <c r="B5448" s="66" t="e">
        <f>LEFT(VLOOKUP(K5448,'TCon08 al 2019-02-26'!$A$1:$H$68,6,0),6)</f>
        <v>#N/A</v>
      </c>
      <c r="C5448" s="66" t="e">
        <f t="shared" si="365"/>
        <v>#N/A</v>
      </c>
      <c r="D5448" s="66" t="e">
        <f>VLOOKUP(K5448,'TCon08 al 2019-02-26'!$A$1:$H$68,8,0)</f>
        <v>#N/A</v>
      </c>
      <c r="E5448" s="221">
        <f t="shared" si="366"/>
        <v>1900</v>
      </c>
      <c r="F5448" s="66">
        <f t="shared" si="367"/>
        <v>0</v>
      </c>
      <c r="G5448" s="10" t="str">
        <f t="shared" si="368"/>
        <v>19000</v>
      </c>
      <c r="H5448" s="227"/>
      <c r="I5448" s="227"/>
      <c r="J5448" s="228"/>
      <c r="K5448" s="227"/>
      <c r="L5448" s="227"/>
      <c r="M5448" s="227"/>
      <c r="N5448" s="581"/>
      <c r="O5448" s="227"/>
      <c r="P5448" s="581"/>
      <c r="Q5448" s="227"/>
      <c r="R5448" s="227"/>
      <c r="S5448" s="227"/>
      <c r="T5448" s="227"/>
      <c r="U5448" s="227"/>
      <c r="V5448" s="227"/>
      <c r="W5448" s="227"/>
      <c r="X5448" s="227"/>
      <c r="Y5448" s="227"/>
      <c r="Z5448" s="227"/>
      <c r="AA5448" s="227"/>
      <c r="AB5448" s="227"/>
      <c r="AC5448" s="227"/>
    </row>
    <row r="5449" spans="2:29">
      <c r="B5449" s="66" t="e">
        <f>LEFT(VLOOKUP(K5449,'TCon08 al 2019-02-26'!$A$1:$H$68,6,0),6)</f>
        <v>#N/A</v>
      </c>
      <c r="C5449" s="66" t="e">
        <f t="shared" si="365"/>
        <v>#N/A</v>
      </c>
      <c r="D5449" s="66" t="e">
        <f>VLOOKUP(K5449,'TCon08 al 2019-02-26'!$A$1:$H$68,8,0)</f>
        <v>#N/A</v>
      </c>
      <c r="E5449" s="221">
        <f t="shared" si="366"/>
        <v>1900</v>
      </c>
      <c r="F5449" s="66">
        <f t="shared" si="367"/>
        <v>0</v>
      </c>
      <c r="G5449" s="10" t="str">
        <f t="shared" si="368"/>
        <v>19000</v>
      </c>
      <c r="H5449" s="227"/>
      <c r="I5449" s="227"/>
      <c r="J5449" s="228"/>
      <c r="K5449" s="227"/>
      <c r="L5449" s="227"/>
      <c r="M5449" s="227"/>
      <c r="N5449" s="581"/>
      <c r="O5449" s="227"/>
      <c r="P5449" s="581"/>
      <c r="Q5449" s="227"/>
      <c r="R5449" s="227"/>
      <c r="S5449" s="227"/>
      <c r="T5449" s="227"/>
      <c r="U5449" s="227"/>
      <c r="V5449" s="227"/>
      <c r="W5449" s="227"/>
      <c r="X5449" s="227"/>
      <c r="Y5449" s="227"/>
      <c r="Z5449" s="227"/>
      <c r="AA5449" s="227"/>
      <c r="AB5449" s="227"/>
      <c r="AC5449" s="227"/>
    </row>
    <row r="5450" spans="2:29">
      <c r="B5450" s="66" t="e">
        <f>LEFT(VLOOKUP(K5450,'TCon08 al 2019-02-26'!$A$1:$H$68,6,0),6)</f>
        <v>#N/A</v>
      </c>
      <c r="C5450" s="66" t="e">
        <f t="shared" si="365"/>
        <v>#N/A</v>
      </c>
      <c r="D5450" s="66" t="e">
        <f>VLOOKUP(K5450,'TCon08 al 2019-02-26'!$A$1:$H$68,8,0)</f>
        <v>#N/A</v>
      </c>
      <c r="E5450" s="221">
        <f t="shared" si="366"/>
        <v>1900</v>
      </c>
      <c r="F5450" s="66">
        <f t="shared" si="367"/>
        <v>0</v>
      </c>
      <c r="G5450" s="10" t="str">
        <f t="shared" si="368"/>
        <v>19000</v>
      </c>
      <c r="H5450" s="227"/>
      <c r="I5450" s="227"/>
      <c r="J5450" s="228"/>
      <c r="K5450" s="227"/>
      <c r="L5450" s="227"/>
      <c r="M5450" s="227"/>
      <c r="N5450" s="581"/>
      <c r="O5450" s="227"/>
      <c r="P5450" s="581"/>
      <c r="Q5450" s="227"/>
      <c r="R5450" s="227"/>
      <c r="S5450" s="227"/>
      <c r="T5450" s="227"/>
      <c r="U5450" s="227"/>
      <c r="V5450" s="227"/>
      <c r="W5450" s="227"/>
      <c r="X5450" s="227"/>
      <c r="Y5450" s="227"/>
      <c r="Z5450" s="227"/>
      <c r="AA5450" s="227"/>
      <c r="AB5450" s="227"/>
      <c r="AC5450" s="227"/>
    </row>
    <row r="5451" spans="2:29">
      <c r="B5451" s="66" t="e">
        <f>LEFT(VLOOKUP(K5451,'TCon08 al 2019-02-26'!$A$1:$H$68,6,0),6)</f>
        <v>#N/A</v>
      </c>
      <c r="C5451" s="66" t="e">
        <f t="shared" si="365"/>
        <v>#N/A</v>
      </c>
      <c r="D5451" s="66" t="e">
        <f>VLOOKUP(K5451,'TCon08 al 2019-02-26'!$A$1:$H$68,8,0)</f>
        <v>#N/A</v>
      </c>
      <c r="E5451" s="221">
        <f t="shared" si="366"/>
        <v>1900</v>
      </c>
      <c r="F5451" s="66">
        <f t="shared" si="367"/>
        <v>0</v>
      </c>
      <c r="G5451" s="10" t="str">
        <f t="shared" si="368"/>
        <v>19000</v>
      </c>
      <c r="H5451" s="227"/>
      <c r="I5451" s="227"/>
      <c r="J5451" s="228"/>
      <c r="K5451" s="227"/>
      <c r="L5451" s="227"/>
      <c r="M5451" s="227"/>
      <c r="N5451" s="581"/>
      <c r="O5451" s="227"/>
      <c r="P5451" s="581"/>
      <c r="Q5451" s="227"/>
      <c r="R5451" s="227"/>
      <c r="S5451" s="227"/>
      <c r="T5451" s="227"/>
      <c r="U5451" s="227"/>
      <c r="V5451" s="227"/>
      <c r="W5451" s="227"/>
      <c r="X5451" s="227"/>
      <c r="Y5451" s="227"/>
      <c r="Z5451" s="227"/>
      <c r="AA5451" s="227"/>
      <c r="AB5451" s="227"/>
      <c r="AC5451" s="227"/>
    </row>
    <row r="5452" spans="2:29">
      <c r="B5452" s="66" t="e">
        <f>LEFT(VLOOKUP(K5452,'TCon08 al 2019-02-26'!$A$1:$H$68,6,0),6)</f>
        <v>#N/A</v>
      </c>
      <c r="C5452" s="66" t="e">
        <f t="shared" si="365"/>
        <v>#N/A</v>
      </c>
      <c r="D5452" s="66" t="e">
        <f>VLOOKUP(K5452,'TCon08 al 2019-02-26'!$A$1:$H$68,8,0)</f>
        <v>#N/A</v>
      </c>
      <c r="E5452" s="221">
        <f t="shared" si="366"/>
        <v>1900</v>
      </c>
      <c r="F5452" s="66">
        <f t="shared" si="367"/>
        <v>0</v>
      </c>
      <c r="G5452" s="10" t="str">
        <f t="shared" si="368"/>
        <v>19000</v>
      </c>
      <c r="H5452" s="227"/>
      <c r="I5452" s="227"/>
      <c r="J5452" s="228"/>
      <c r="K5452" s="227"/>
      <c r="L5452" s="227"/>
      <c r="M5452" s="227"/>
      <c r="N5452" s="581"/>
      <c r="O5452" s="227"/>
      <c r="P5452" s="581"/>
      <c r="Q5452" s="227"/>
      <c r="R5452" s="227"/>
      <c r="S5452" s="227"/>
      <c r="T5452" s="227"/>
      <c r="U5452" s="227"/>
      <c r="V5452" s="227"/>
      <c r="W5452" s="227"/>
      <c r="X5452" s="227"/>
      <c r="Y5452" s="227"/>
      <c r="Z5452" s="227"/>
      <c r="AA5452" s="227"/>
      <c r="AB5452" s="227"/>
      <c r="AC5452" s="227"/>
    </row>
    <row r="5453" spans="2:29">
      <c r="B5453" s="66" t="e">
        <f>LEFT(VLOOKUP(K5453,'TCon08 al 2019-02-26'!$A$1:$H$68,6,0),6)</f>
        <v>#N/A</v>
      </c>
      <c r="C5453" s="66" t="e">
        <f t="shared" si="365"/>
        <v>#N/A</v>
      </c>
      <c r="D5453" s="66" t="e">
        <f>VLOOKUP(K5453,'TCon08 al 2019-02-26'!$A$1:$H$68,8,0)</f>
        <v>#N/A</v>
      </c>
      <c r="E5453" s="221">
        <f t="shared" si="366"/>
        <v>1900</v>
      </c>
      <c r="F5453" s="66">
        <f t="shared" si="367"/>
        <v>0</v>
      </c>
      <c r="G5453" s="10" t="str">
        <f t="shared" si="368"/>
        <v>19000</v>
      </c>
      <c r="H5453" s="227"/>
      <c r="I5453" s="227"/>
      <c r="J5453" s="228"/>
      <c r="K5453" s="227"/>
      <c r="L5453" s="227"/>
      <c r="M5453" s="227"/>
      <c r="N5453" s="581"/>
      <c r="O5453" s="227"/>
      <c r="P5453" s="581"/>
      <c r="Q5453" s="227"/>
      <c r="R5453" s="227"/>
      <c r="S5453" s="227"/>
      <c r="T5453" s="227"/>
      <c r="U5453" s="227"/>
      <c r="V5453" s="227"/>
      <c r="W5453" s="227"/>
      <c r="X5453" s="227"/>
      <c r="Y5453" s="227"/>
      <c r="Z5453" s="227"/>
      <c r="AA5453" s="227"/>
      <c r="AB5453" s="227"/>
      <c r="AC5453" s="227"/>
    </row>
    <row r="5454" spans="2:29">
      <c r="B5454" s="66" t="e">
        <f>LEFT(VLOOKUP(K5454,'TCon08 al 2019-02-26'!$A$1:$H$68,6,0),6)</f>
        <v>#N/A</v>
      </c>
      <c r="C5454" s="66" t="e">
        <f t="shared" si="365"/>
        <v>#N/A</v>
      </c>
      <c r="D5454" s="66" t="e">
        <f>VLOOKUP(K5454,'TCon08 al 2019-02-26'!$A$1:$H$68,8,0)</f>
        <v>#N/A</v>
      </c>
      <c r="E5454" s="221">
        <f t="shared" si="366"/>
        <v>1900</v>
      </c>
      <c r="F5454" s="66">
        <f t="shared" si="367"/>
        <v>0</v>
      </c>
      <c r="G5454" s="10" t="str">
        <f t="shared" si="368"/>
        <v>19000</v>
      </c>
      <c r="H5454" s="227"/>
      <c r="I5454" s="227"/>
      <c r="J5454" s="228"/>
      <c r="K5454" s="227"/>
      <c r="L5454" s="227"/>
      <c r="M5454" s="227"/>
      <c r="N5454" s="581"/>
      <c r="O5454" s="227"/>
      <c r="P5454" s="581"/>
      <c r="Q5454" s="227"/>
      <c r="R5454" s="227"/>
      <c r="S5454" s="227"/>
      <c r="T5454" s="227"/>
      <c r="U5454" s="227"/>
      <c r="V5454" s="227"/>
      <c r="W5454" s="227"/>
      <c r="X5454" s="227"/>
      <c r="Y5454" s="227"/>
      <c r="Z5454" s="227"/>
      <c r="AA5454" s="227"/>
      <c r="AB5454" s="227"/>
      <c r="AC5454" s="227"/>
    </row>
    <row r="5455" spans="2:29">
      <c r="B5455" s="66" t="e">
        <f>LEFT(VLOOKUP(K5455,'TCon08 al 2019-02-26'!$A$1:$H$68,6,0),6)</f>
        <v>#N/A</v>
      </c>
      <c r="C5455" s="66" t="e">
        <f t="shared" si="365"/>
        <v>#N/A</v>
      </c>
      <c r="D5455" s="66" t="e">
        <f>VLOOKUP(K5455,'TCon08 al 2019-02-26'!$A$1:$H$68,8,0)</f>
        <v>#N/A</v>
      </c>
      <c r="E5455" s="221">
        <f t="shared" si="366"/>
        <v>1900</v>
      </c>
      <c r="F5455" s="66">
        <f t="shared" si="367"/>
        <v>0</v>
      </c>
      <c r="G5455" s="10" t="str">
        <f t="shared" si="368"/>
        <v>19000</v>
      </c>
      <c r="H5455" s="227"/>
      <c r="I5455" s="227"/>
      <c r="J5455" s="228"/>
      <c r="K5455" s="227"/>
      <c r="L5455" s="227"/>
      <c r="M5455" s="227"/>
      <c r="N5455" s="581"/>
      <c r="O5455" s="227"/>
      <c r="P5455" s="581"/>
      <c r="Q5455" s="227"/>
      <c r="R5455" s="227"/>
      <c r="S5455" s="227"/>
      <c r="T5455" s="227"/>
      <c r="U5455" s="227"/>
      <c r="V5455" s="227"/>
      <c r="W5455" s="227"/>
      <c r="X5455" s="227"/>
      <c r="Y5455" s="227"/>
      <c r="Z5455" s="227"/>
      <c r="AA5455" s="227"/>
      <c r="AB5455" s="227"/>
      <c r="AC5455" s="227"/>
    </row>
    <row r="5456" spans="2:29">
      <c r="B5456" s="66" t="e">
        <f>LEFT(VLOOKUP(K5456,'TCon08 al 2019-02-26'!$A$1:$H$68,6,0),6)</f>
        <v>#N/A</v>
      </c>
      <c r="C5456" s="66" t="e">
        <f t="shared" si="365"/>
        <v>#N/A</v>
      </c>
      <c r="D5456" s="66" t="e">
        <f>VLOOKUP(K5456,'TCon08 al 2019-02-26'!$A$1:$H$68,8,0)</f>
        <v>#N/A</v>
      </c>
      <c r="E5456" s="221">
        <f t="shared" si="366"/>
        <v>1900</v>
      </c>
      <c r="F5456" s="66">
        <f t="shared" si="367"/>
        <v>0</v>
      </c>
      <c r="G5456" s="10" t="str">
        <f t="shared" si="368"/>
        <v>19000</v>
      </c>
      <c r="H5456" s="227"/>
      <c r="I5456" s="227"/>
      <c r="J5456" s="228"/>
      <c r="K5456" s="227"/>
      <c r="L5456" s="227"/>
      <c r="M5456" s="227"/>
      <c r="N5456" s="581"/>
      <c r="O5456" s="227"/>
      <c r="P5456" s="581"/>
      <c r="Q5456" s="227"/>
      <c r="R5456" s="227"/>
      <c r="S5456" s="227"/>
      <c r="T5456" s="227"/>
      <c r="U5456" s="227"/>
      <c r="V5456" s="227"/>
      <c r="W5456" s="227"/>
      <c r="X5456" s="227"/>
      <c r="Y5456" s="227"/>
      <c r="Z5456" s="227"/>
      <c r="AA5456" s="227"/>
      <c r="AB5456" s="227"/>
      <c r="AC5456" s="227"/>
    </row>
    <row r="5457" spans="2:29">
      <c r="B5457" s="66" t="e">
        <f>LEFT(VLOOKUP(K5457,'TCon08 al 2019-02-26'!$A$1:$H$68,6,0),6)</f>
        <v>#N/A</v>
      </c>
      <c r="C5457" s="66" t="e">
        <f t="shared" ref="C5457:C5520" si="369">CONCATENATE(MID(B5457,1,1),".",MID(B5457,2,1),".",MID(B5457,3,2),".",MID(B5457,5,2))</f>
        <v>#N/A</v>
      </c>
      <c r="D5457" s="66" t="e">
        <f>VLOOKUP(K5457,'TCon08 al 2019-02-26'!$A$1:$H$68,8,0)</f>
        <v>#N/A</v>
      </c>
      <c r="E5457" s="221">
        <f t="shared" ref="E5457:E5520" si="370">YEAR(J5457)</f>
        <v>1900</v>
      </c>
      <c r="F5457" s="66">
        <f t="shared" si="367"/>
        <v>0</v>
      </c>
      <c r="G5457" s="10" t="str">
        <f t="shared" si="368"/>
        <v>19000</v>
      </c>
      <c r="H5457" s="227"/>
      <c r="I5457" s="227"/>
      <c r="J5457" s="228"/>
      <c r="K5457" s="227"/>
      <c r="L5457" s="227"/>
      <c r="M5457" s="227"/>
      <c r="N5457" s="581"/>
      <c r="O5457" s="227"/>
      <c r="P5457" s="581"/>
      <c r="Q5457" s="227"/>
      <c r="R5457" s="227"/>
      <c r="S5457" s="227"/>
      <c r="T5457" s="227"/>
      <c r="U5457" s="227"/>
      <c r="V5457" s="227"/>
      <c r="W5457" s="227"/>
      <c r="X5457" s="227"/>
      <c r="Y5457" s="227"/>
      <c r="Z5457" s="227"/>
      <c r="AA5457" s="227"/>
      <c r="AB5457" s="227"/>
      <c r="AC5457" s="227"/>
    </row>
    <row r="5458" spans="2:29">
      <c r="B5458" s="66" t="e">
        <f>LEFT(VLOOKUP(K5458,'TCon08 al 2019-02-26'!$A$1:$H$68,6,0),6)</f>
        <v>#N/A</v>
      </c>
      <c r="C5458" s="66" t="e">
        <f t="shared" si="369"/>
        <v>#N/A</v>
      </c>
      <c r="D5458" s="66" t="e">
        <f>VLOOKUP(K5458,'TCon08 al 2019-02-26'!$A$1:$H$68,8,0)</f>
        <v>#N/A</v>
      </c>
      <c r="E5458" s="221">
        <f t="shared" si="370"/>
        <v>1900</v>
      </c>
      <c r="F5458" s="66">
        <f t="shared" si="367"/>
        <v>0</v>
      </c>
      <c r="G5458" s="10" t="str">
        <f t="shared" si="368"/>
        <v>19000</v>
      </c>
      <c r="H5458" s="227"/>
      <c r="I5458" s="227"/>
      <c r="J5458" s="228"/>
      <c r="K5458" s="227"/>
      <c r="L5458" s="227"/>
      <c r="M5458" s="227"/>
      <c r="N5458" s="581"/>
      <c r="O5458" s="227"/>
      <c r="P5458" s="581"/>
      <c r="Q5458" s="227"/>
      <c r="R5458" s="227"/>
      <c r="S5458" s="227"/>
      <c r="T5458" s="227"/>
      <c r="U5458" s="227"/>
      <c r="V5458" s="227"/>
      <c r="W5458" s="227"/>
      <c r="X5458" s="227"/>
      <c r="Y5458" s="227"/>
      <c r="Z5458" s="227"/>
      <c r="AA5458" s="227"/>
      <c r="AB5458" s="227"/>
      <c r="AC5458" s="227"/>
    </row>
    <row r="5459" spans="2:29">
      <c r="B5459" s="66" t="e">
        <f>LEFT(VLOOKUP(K5459,'TCon08 al 2019-02-26'!$A$1:$H$68,6,0),6)</f>
        <v>#N/A</v>
      </c>
      <c r="C5459" s="66" t="e">
        <f t="shared" si="369"/>
        <v>#N/A</v>
      </c>
      <c r="D5459" s="66" t="e">
        <f>VLOOKUP(K5459,'TCon08 al 2019-02-26'!$A$1:$H$68,8,0)</f>
        <v>#N/A</v>
      </c>
      <c r="E5459" s="221">
        <f t="shared" si="370"/>
        <v>1900</v>
      </c>
      <c r="F5459" s="66">
        <f t="shared" si="367"/>
        <v>0</v>
      </c>
      <c r="G5459" s="10" t="str">
        <f t="shared" si="368"/>
        <v>19000</v>
      </c>
      <c r="H5459" s="227"/>
      <c r="I5459" s="227"/>
      <c r="J5459" s="228"/>
      <c r="K5459" s="227"/>
      <c r="L5459" s="227"/>
      <c r="M5459" s="227"/>
      <c r="N5459" s="581"/>
      <c r="O5459" s="227"/>
      <c r="P5459" s="581"/>
      <c r="Q5459" s="227"/>
      <c r="R5459" s="227"/>
      <c r="S5459" s="227"/>
      <c r="T5459" s="227"/>
      <c r="U5459" s="227"/>
      <c r="V5459" s="227"/>
      <c r="W5459" s="227"/>
      <c r="X5459" s="227"/>
      <c r="Y5459" s="227"/>
      <c r="Z5459" s="227"/>
      <c r="AA5459" s="227"/>
      <c r="AB5459" s="227"/>
      <c r="AC5459" s="227"/>
    </row>
    <row r="5460" spans="2:29">
      <c r="B5460" s="66" t="e">
        <f>LEFT(VLOOKUP(K5460,'TCon08 al 2019-02-26'!$A$1:$H$68,6,0),6)</f>
        <v>#N/A</v>
      </c>
      <c r="C5460" s="66" t="e">
        <f t="shared" si="369"/>
        <v>#N/A</v>
      </c>
      <c r="D5460" s="66" t="e">
        <f>VLOOKUP(K5460,'TCon08 al 2019-02-26'!$A$1:$H$68,8,0)</f>
        <v>#N/A</v>
      </c>
      <c r="E5460" s="221">
        <f t="shared" si="370"/>
        <v>1900</v>
      </c>
      <c r="F5460" s="66">
        <f t="shared" si="367"/>
        <v>0</v>
      </c>
      <c r="G5460" s="10" t="str">
        <f t="shared" si="368"/>
        <v>19000</v>
      </c>
      <c r="H5460" s="227"/>
      <c r="I5460" s="227"/>
      <c r="J5460" s="228"/>
      <c r="K5460" s="227"/>
      <c r="L5460" s="227"/>
      <c r="M5460" s="227"/>
      <c r="N5460" s="581"/>
      <c r="O5460" s="227"/>
      <c r="P5460" s="581"/>
      <c r="Q5460" s="227"/>
      <c r="R5460" s="227"/>
      <c r="S5460" s="227"/>
      <c r="T5460" s="227"/>
      <c r="U5460" s="227"/>
      <c r="V5460" s="227"/>
      <c r="W5460" s="227"/>
      <c r="X5460" s="227"/>
      <c r="Y5460" s="227"/>
      <c r="Z5460" s="227"/>
      <c r="AA5460" s="227"/>
      <c r="AB5460" s="227"/>
      <c r="AC5460" s="227"/>
    </row>
    <row r="5461" spans="2:29">
      <c r="B5461" s="66" t="e">
        <f>LEFT(VLOOKUP(K5461,'TCon08 al 2019-02-26'!$A$1:$H$68,6,0),6)</f>
        <v>#N/A</v>
      </c>
      <c r="C5461" s="66" t="e">
        <f t="shared" si="369"/>
        <v>#N/A</v>
      </c>
      <c r="D5461" s="66" t="e">
        <f>VLOOKUP(K5461,'TCon08 al 2019-02-26'!$A$1:$H$68,8,0)</f>
        <v>#N/A</v>
      </c>
      <c r="E5461" s="221">
        <f t="shared" si="370"/>
        <v>1900</v>
      </c>
      <c r="F5461" s="66">
        <f t="shared" si="367"/>
        <v>0</v>
      </c>
      <c r="G5461" s="10" t="str">
        <f t="shared" si="368"/>
        <v>19000</v>
      </c>
      <c r="H5461" s="227"/>
      <c r="I5461" s="227"/>
      <c r="J5461" s="228"/>
      <c r="K5461" s="227"/>
      <c r="L5461" s="227"/>
      <c r="M5461" s="227"/>
      <c r="N5461" s="581"/>
      <c r="O5461" s="227"/>
      <c r="P5461" s="581"/>
      <c r="Q5461" s="227"/>
      <c r="R5461" s="227"/>
      <c r="S5461" s="227"/>
      <c r="T5461" s="227"/>
      <c r="U5461" s="227"/>
      <c r="V5461" s="227"/>
      <c r="W5461" s="227"/>
      <c r="X5461" s="227"/>
      <c r="Y5461" s="227"/>
      <c r="Z5461" s="227"/>
      <c r="AA5461" s="227"/>
      <c r="AB5461" s="227"/>
      <c r="AC5461" s="227"/>
    </row>
    <row r="5462" spans="2:29">
      <c r="B5462" s="66" t="e">
        <f>LEFT(VLOOKUP(K5462,'TCon08 al 2019-02-26'!$A$1:$H$68,6,0),6)</f>
        <v>#N/A</v>
      </c>
      <c r="C5462" s="66" t="e">
        <f t="shared" si="369"/>
        <v>#N/A</v>
      </c>
      <c r="D5462" s="66" t="e">
        <f>VLOOKUP(K5462,'TCon08 al 2019-02-26'!$A$1:$H$68,8,0)</f>
        <v>#N/A</v>
      </c>
      <c r="E5462" s="221">
        <f t="shared" si="370"/>
        <v>1900</v>
      </c>
      <c r="F5462" s="66">
        <f t="shared" si="367"/>
        <v>0</v>
      </c>
      <c r="G5462" s="10" t="str">
        <f t="shared" si="368"/>
        <v>19000</v>
      </c>
      <c r="H5462" s="227"/>
      <c r="I5462" s="227"/>
      <c r="J5462" s="228"/>
      <c r="K5462" s="227"/>
      <c r="L5462" s="227"/>
      <c r="M5462" s="227"/>
      <c r="N5462" s="581"/>
      <c r="O5462" s="227"/>
      <c r="P5462" s="581"/>
      <c r="Q5462" s="227"/>
      <c r="R5462" s="227"/>
      <c r="S5462" s="227"/>
      <c r="T5462" s="227"/>
      <c r="U5462" s="227"/>
      <c r="V5462" s="227"/>
      <c r="W5462" s="227"/>
      <c r="X5462" s="227"/>
      <c r="Y5462" s="227"/>
      <c r="Z5462" s="227"/>
      <c r="AA5462" s="227"/>
      <c r="AB5462" s="227"/>
      <c r="AC5462" s="227"/>
    </row>
    <row r="5463" spans="2:29">
      <c r="B5463" s="66" t="e">
        <f>LEFT(VLOOKUP(K5463,'TCon08 al 2019-02-26'!$A$1:$H$68,6,0),6)</f>
        <v>#N/A</v>
      </c>
      <c r="C5463" s="66" t="e">
        <f t="shared" si="369"/>
        <v>#N/A</v>
      </c>
      <c r="D5463" s="66" t="e">
        <f>VLOOKUP(K5463,'TCon08 al 2019-02-26'!$A$1:$H$68,8,0)</f>
        <v>#N/A</v>
      </c>
      <c r="E5463" s="221">
        <f t="shared" si="370"/>
        <v>1900</v>
      </c>
      <c r="F5463" s="66">
        <f t="shared" si="367"/>
        <v>0</v>
      </c>
      <c r="G5463" s="10" t="str">
        <f t="shared" si="368"/>
        <v>19000</v>
      </c>
      <c r="H5463" s="227"/>
      <c r="I5463" s="227"/>
      <c r="J5463" s="228"/>
      <c r="K5463" s="227"/>
      <c r="L5463" s="227"/>
      <c r="M5463" s="227"/>
      <c r="N5463" s="581"/>
      <c r="O5463" s="227"/>
      <c r="P5463" s="581"/>
      <c r="Q5463" s="227"/>
      <c r="R5463" s="227"/>
      <c r="S5463" s="227"/>
      <c r="T5463" s="227"/>
      <c r="U5463" s="227"/>
      <c r="V5463" s="227"/>
      <c r="W5463" s="227"/>
      <c r="X5463" s="227"/>
      <c r="Y5463" s="227"/>
      <c r="Z5463" s="227"/>
      <c r="AA5463" s="227"/>
      <c r="AB5463" s="227"/>
      <c r="AC5463" s="227"/>
    </row>
    <row r="5464" spans="2:29">
      <c r="B5464" s="66" t="e">
        <f>LEFT(VLOOKUP(K5464,'TCon08 al 2019-02-26'!$A$1:$H$68,6,0),6)</f>
        <v>#N/A</v>
      </c>
      <c r="C5464" s="66" t="e">
        <f t="shared" si="369"/>
        <v>#N/A</v>
      </c>
      <c r="D5464" s="66" t="e">
        <f>VLOOKUP(K5464,'TCon08 al 2019-02-26'!$A$1:$H$68,8,0)</f>
        <v>#N/A</v>
      </c>
      <c r="E5464" s="221">
        <f t="shared" si="370"/>
        <v>1900</v>
      </c>
      <c r="F5464" s="66">
        <f t="shared" si="367"/>
        <v>0</v>
      </c>
      <c r="G5464" s="10" t="str">
        <f t="shared" si="368"/>
        <v>19000</v>
      </c>
      <c r="H5464" s="227"/>
      <c r="I5464" s="227"/>
      <c r="J5464" s="228"/>
      <c r="K5464" s="227"/>
      <c r="L5464" s="227"/>
      <c r="M5464" s="227"/>
      <c r="N5464" s="581"/>
      <c r="O5464" s="227"/>
      <c r="P5464" s="581"/>
      <c r="Q5464" s="227"/>
      <c r="R5464" s="227"/>
      <c r="S5464" s="227"/>
      <c r="T5464" s="227"/>
      <c r="U5464" s="227"/>
      <c r="V5464" s="227"/>
      <c r="W5464" s="227"/>
      <c r="X5464" s="227"/>
      <c r="Y5464" s="227"/>
      <c r="Z5464" s="227"/>
      <c r="AA5464" s="227"/>
      <c r="AB5464" s="227"/>
      <c r="AC5464" s="227"/>
    </row>
    <row r="5465" spans="2:29">
      <c r="B5465" s="66" t="e">
        <f>LEFT(VLOOKUP(K5465,'TCon08 al 2019-02-26'!$A$1:$H$68,6,0),6)</f>
        <v>#N/A</v>
      </c>
      <c r="C5465" s="66" t="e">
        <f t="shared" si="369"/>
        <v>#N/A</v>
      </c>
      <c r="D5465" s="66" t="e">
        <f>VLOOKUP(K5465,'TCon08 al 2019-02-26'!$A$1:$H$68,8,0)</f>
        <v>#N/A</v>
      </c>
      <c r="E5465" s="221">
        <f t="shared" si="370"/>
        <v>1900</v>
      </c>
      <c r="F5465" s="66">
        <f t="shared" si="367"/>
        <v>0</v>
      </c>
      <c r="G5465" s="10" t="str">
        <f t="shared" si="368"/>
        <v>19000</v>
      </c>
      <c r="H5465" s="227"/>
      <c r="I5465" s="227"/>
      <c r="J5465" s="228"/>
      <c r="K5465" s="227"/>
      <c r="L5465" s="227"/>
      <c r="M5465" s="227"/>
      <c r="N5465" s="581"/>
      <c r="O5465" s="227"/>
      <c r="P5465" s="581"/>
      <c r="Q5465" s="227"/>
      <c r="R5465" s="227"/>
      <c r="S5465" s="227"/>
      <c r="T5465" s="227"/>
      <c r="U5465" s="227"/>
      <c r="V5465" s="227"/>
      <c r="W5465" s="227"/>
      <c r="X5465" s="227"/>
      <c r="Y5465" s="227"/>
      <c r="Z5465" s="227"/>
      <c r="AA5465" s="227"/>
      <c r="AB5465" s="227"/>
      <c r="AC5465" s="227"/>
    </row>
    <row r="5466" spans="2:29">
      <c r="B5466" s="66" t="e">
        <f>LEFT(VLOOKUP(K5466,'TCon08 al 2019-02-26'!$A$1:$H$68,6,0),6)</f>
        <v>#N/A</v>
      </c>
      <c r="C5466" s="66" t="e">
        <f t="shared" si="369"/>
        <v>#N/A</v>
      </c>
      <c r="D5466" s="66" t="e">
        <f>VLOOKUP(K5466,'TCon08 al 2019-02-26'!$A$1:$H$68,8,0)</f>
        <v>#N/A</v>
      </c>
      <c r="E5466" s="221">
        <f t="shared" si="370"/>
        <v>1900</v>
      </c>
      <c r="F5466" s="66">
        <f t="shared" si="367"/>
        <v>0</v>
      </c>
      <c r="G5466" s="10" t="str">
        <f t="shared" si="368"/>
        <v>19000</v>
      </c>
      <c r="H5466" s="227"/>
      <c r="I5466" s="227"/>
      <c r="J5466" s="228"/>
      <c r="K5466" s="227"/>
      <c r="L5466" s="227"/>
      <c r="M5466" s="227"/>
      <c r="N5466" s="581"/>
      <c r="O5466" s="227"/>
      <c r="P5466" s="581"/>
      <c r="Q5466" s="227"/>
      <c r="R5466" s="227"/>
      <c r="S5466" s="227"/>
      <c r="T5466" s="227"/>
      <c r="U5466" s="227"/>
      <c r="V5466" s="227"/>
      <c r="W5466" s="227"/>
      <c r="X5466" s="227"/>
      <c r="Y5466" s="227"/>
      <c r="Z5466" s="227"/>
      <c r="AA5466" s="227"/>
      <c r="AB5466" s="227"/>
      <c r="AC5466" s="227"/>
    </row>
    <row r="5467" spans="2:29">
      <c r="B5467" s="66" t="e">
        <f>LEFT(VLOOKUP(K5467,'TCon08 al 2019-02-26'!$A$1:$H$68,6,0),6)</f>
        <v>#N/A</v>
      </c>
      <c r="C5467" s="66" t="e">
        <f t="shared" si="369"/>
        <v>#N/A</v>
      </c>
      <c r="D5467" s="66" t="e">
        <f>VLOOKUP(K5467,'TCon08 al 2019-02-26'!$A$1:$H$68,8,0)</f>
        <v>#N/A</v>
      </c>
      <c r="E5467" s="221">
        <f t="shared" si="370"/>
        <v>1900</v>
      </c>
      <c r="F5467" s="66">
        <f t="shared" si="367"/>
        <v>0</v>
      </c>
      <c r="G5467" s="10" t="str">
        <f t="shared" si="368"/>
        <v>19000</v>
      </c>
      <c r="H5467" s="227"/>
      <c r="I5467" s="227"/>
      <c r="J5467" s="228"/>
      <c r="K5467" s="227"/>
      <c r="L5467" s="227"/>
      <c r="M5467" s="227"/>
      <c r="N5467" s="581"/>
      <c r="O5467" s="227"/>
      <c r="P5467" s="581"/>
      <c r="Q5467" s="227"/>
      <c r="R5467" s="227"/>
      <c r="S5467" s="227"/>
      <c r="T5467" s="227"/>
      <c r="U5467" s="227"/>
      <c r="V5467" s="227"/>
      <c r="W5467" s="227"/>
      <c r="X5467" s="227"/>
      <c r="Y5467" s="227"/>
      <c r="Z5467" s="227"/>
      <c r="AA5467" s="227"/>
      <c r="AB5467" s="227"/>
      <c r="AC5467" s="227"/>
    </row>
    <row r="5468" spans="2:29">
      <c r="B5468" s="66" t="e">
        <f>LEFT(VLOOKUP(K5468,'TCon08 al 2019-02-26'!$A$1:$H$68,6,0),6)</f>
        <v>#N/A</v>
      </c>
      <c r="C5468" s="66" t="e">
        <f t="shared" si="369"/>
        <v>#N/A</v>
      </c>
      <c r="D5468" s="66" t="e">
        <f>VLOOKUP(K5468,'TCon08 al 2019-02-26'!$A$1:$H$68,8,0)</f>
        <v>#N/A</v>
      </c>
      <c r="E5468" s="221">
        <f t="shared" si="370"/>
        <v>1900</v>
      </c>
      <c r="F5468" s="66">
        <f t="shared" si="367"/>
        <v>0</v>
      </c>
      <c r="G5468" s="10" t="str">
        <f t="shared" si="368"/>
        <v>19000</v>
      </c>
      <c r="H5468" s="227"/>
      <c r="I5468" s="227"/>
      <c r="J5468" s="228"/>
      <c r="K5468" s="227"/>
      <c r="L5468" s="227"/>
      <c r="M5468" s="227"/>
      <c r="N5468" s="581"/>
      <c r="O5468" s="227"/>
      <c r="P5468" s="581"/>
      <c r="Q5468" s="227"/>
      <c r="R5468" s="227"/>
      <c r="S5468" s="227"/>
      <c r="T5468" s="227"/>
      <c r="U5468" s="227"/>
      <c r="V5468" s="227"/>
      <c r="W5468" s="227"/>
      <c r="X5468" s="227"/>
      <c r="Y5468" s="227"/>
      <c r="Z5468" s="227"/>
      <c r="AA5468" s="227"/>
      <c r="AB5468" s="227"/>
      <c r="AC5468" s="227"/>
    </row>
    <row r="5469" spans="2:29">
      <c r="B5469" s="66" t="e">
        <f>LEFT(VLOOKUP(K5469,'TCon08 al 2019-02-26'!$A$1:$H$68,6,0),6)</f>
        <v>#N/A</v>
      </c>
      <c r="C5469" s="66" t="e">
        <f t="shared" si="369"/>
        <v>#N/A</v>
      </c>
      <c r="D5469" s="66" t="e">
        <f>VLOOKUP(K5469,'TCon08 al 2019-02-26'!$A$1:$H$68,8,0)</f>
        <v>#N/A</v>
      </c>
      <c r="E5469" s="221">
        <f t="shared" si="370"/>
        <v>1900</v>
      </c>
      <c r="F5469" s="66">
        <f t="shared" si="367"/>
        <v>0</v>
      </c>
      <c r="G5469" s="10" t="str">
        <f t="shared" si="368"/>
        <v>19000</v>
      </c>
      <c r="H5469" s="227"/>
      <c r="I5469" s="227"/>
      <c r="J5469" s="228"/>
      <c r="K5469" s="227"/>
      <c r="L5469" s="227"/>
      <c r="M5469" s="227"/>
      <c r="N5469" s="581"/>
      <c r="O5469" s="227"/>
      <c r="P5469" s="581"/>
      <c r="Q5469" s="227"/>
      <c r="R5469" s="227"/>
      <c r="S5469" s="227"/>
      <c r="T5469" s="227"/>
      <c r="U5469" s="227"/>
      <c r="V5469" s="227"/>
      <c r="W5469" s="227"/>
      <c r="X5469" s="227"/>
      <c r="Y5469" s="227"/>
      <c r="Z5469" s="227"/>
      <c r="AA5469" s="227"/>
      <c r="AB5469" s="227"/>
      <c r="AC5469" s="227"/>
    </row>
    <row r="5470" spans="2:29">
      <c r="B5470" s="66" t="e">
        <f>LEFT(VLOOKUP(K5470,'TCon08 al 2019-02-26'!$A$1:$H$68,6,0),6)</f>
        <v>#N/A</v>
      </c>
      <c r="C5470" s="66" t="e">
        <f t="shared" si="369"/>
        <v>#N/A</v>
      </c>
      <c r="D5470" s="66" t="e">
        <f>VLOOKUP(K5470,'TCon08 al 2019-02-26'!$A$1:$H$68,8,0)</f>
        <v>#N/A</v>
      </c>
      <c r="E5470" s="221">
        <f t="shared" si="370"/>
        <v>1900</v>
      </c>
      <c r="F5470" s="66">
        <f t="shared" si="367"/>
        <v>0</v>
      </c>
      <c r="G5470" s="10" t="str">
        <f t="shared" si="368"/>
        <v>19000</v>
      </c>
      <c r="H5470" s="227"/>
      <c r="I5470" s="227"/>
      <c r="J5470" s="228"/>
      <c r="K5470" s="227"/>
      <c r="L5470" s="227"/>
      <c r="M5470" s="227"/>
      <c r="N5470" s="581"/>
      <c r="O5470" s="227"/>
      <c r="P5470" s="581"/>
      <c r="Q5470" s="227"/>
      <c r="R5470" s="227"/>
      <c r="S5470" s="227"/>
      <c r="T5470" s="227"/>
      <c r="U5470" s="227"/>
      <c r="V5470" s="227"/>
      <c r="W5470" s="227"/>
      <c r="X5470" s="227"/>
      <c r="Y5470" s="227"/>
      <c r="Z5470" s="227"/>
      <c r="AA5470" s="227"/>
      <c r="AB5470" s="227"/>
      <c r="AC5470" s="227"/>
    </row>
    <row r="5471" spans="2:29">
      <c r="B5471" s="66" t="e">
        <f>LEFT(VLOOKUP(K5471,'TCon08 al 2019-02-26'!$A$1:$H$68,6,0),6)</f>
        <v>#N/A</v>
      </c>
      <c r="C5471" s="66" t="e">
        <f t="shared" si="369"/>
        <v>#N/A</v>
      </c>
      <c r="D5471" s="66" t="e">
        <f>VLOOKUP(K5471,'TCon08 al 2019-02-26'!$A$1:$H$68,8,0)</f>
        <v>#N/A</v>
      </c>
      <c r="E5471" s="221">
        <f t="shared" si="370"/>
        <v>1900</v>
      </c>
      <c r="F5471" s="66">
        <f t="shared" si="367"/>
        <v>0</v>
      </c>
      <c r="G5471" s="10" t="str">
        <f t="shared" si="368"/>
        <v>19000</v>
      </c>
      <c r="H5471" s="227"/>
      <c r="I5471" s="227"/>
      <c r="J5471" s="228"/>
      <c r="K5471" s="227"/>
      <c r="L5471" s="227"/>
      <c r="M5471" s="227"/>
      <c r="N5471" s="581"/>
      <c r="O5471" s="227"/>
      <c r="P5471" s="581"/>
      <c r="Q5471" s="227"/>
      <c r="R5471" s="227"/>
      <c r="S5471" s="227"/>
      <c r="T5471" s="227"/>
      <c r="U5471" s="227"/>
      <c r="V5471" s="227"/>
      <c r="W5471" s="227"/>
      <c r="X5471" s="227"/>
      <c r="Y5471" s="227"/>
      <c r="Z5471" s="227"/>
      <c r="AA5471" s="227"/>
      <c r="AB5471" s="227"/>
      <c r="AC5471" s="227"/>
    </row>
    <row r="5472" spans="2:29">
      <c r="B5472" s="66" t="e">
        <f>LEFT(VLOOKUP(K5472,'TCon08 al 2019-02-26'!$A$1:$H$68,6,0),6)</f>
        <v>#N/A</v>
      </c>
      <c r="C5472" s="66" t="e">
        <f t="shared" si="369"/>
        <v>#N/A</v>
      </c>
      <c r="D5472" s="66" t="e">
        <f>VLOOKUP(K5472,'TCon08 al 2019-02-26'!$A$1:$H$68,8,0)</f>
        <v>#N/A</v>
      </c>
      <c r="E5472" s="221">
        <f t="shared" si="370"/>
        <v>1900</v>
      </c>
      <c r="F5472" s="66">
        <f t="shared" si="367"/>
        <v>0</v>
      </c>
      <c r="G5472" s="10" t="str">
        <f t="shared" si="368"/>
        <v>19000</v>
      </c>
      <c r="H5472" s="227"/>
      <c r="I5472" s="227"/>
      <c r="J5472" s="228"/>
      <c r="K5472" s="227"/>
      <c r="L5472" s="227"/>
      <c r="M5472" s="227"/>
      <c r="N5472" s="581"/>
      <c r="O5472" s="227"/>
      <c r="P5472" s="581"/>
      <c r="Q5472" s="227"/>
      <c r="R5472" s="227"/>
      <c r="S5472" s="227"/>
      <c r="T5472" s="227"/>
      <c r="U5472" s="227"/>
      <c r="V5472" s="227"/>
      <c r="W5472" s="227"/>
      <c r="X5472" s="227"/>
      <c r="Y5472" s="227"/>
      <c r="Z5472" s="227"/>
      <c r="AA5472" s="227"/>
      <c r="AB5472" s="227"/>
      <c r="AC5472" s="227"/>
    </row>
    <row r="5473" spans="2:29">
      <c r="B5473" s="66" t="e">
        <f>LEFT(VLOOKUP(K5473,'TCon08 al 2019-02-26'!$A$1:$H$68,6,0),6)</f>
        <v>#N/A</v>
      </c>
      <c r="C5473" s="66" t="e">
        <f t="shared" si="369"/>
        <v>#N/A</v>
      </c>
      <c r="D5473" s="66" t="e">
        <f>VLOOKUP(K5473,'TCon08 al 2019-02-26'!$A$1:$H$68,8,0)</f>
        <v>#N/A</v>
      </c>
      <c r="E5473" s="221">
        <f t="shared" si="370"/>
        <v>1900</v>
      </c>
      <c r="F5473" s="66">
        <f t="shared" si="367"/>
        <v>0</v>
      </c>
      <c r="G5473" s="10" t="str">
        <f t="shared" si="368"/>
        <v>19000</v>
      </c>
      <c r="H5473" s="227"/>
      <c r="I5473" s="227"/>
      <c r="J5473" s="228"/>
      <c r="K5473" s="227"/>
      <c r="L5473" s="227"/>
      <c r="M5473" s="227"/>
      <c r="N5473" s="581"/>
      <c r="O5473" s="227"/>
      <c r="P5473" s="581"/>
      <c r="Q5473" s="227"/>
      <c r="R5473" s="227"/>
      <c r="S5473" s="227"/>
      <c r="T5473" s="227"/>
      <c r="U5473" s="227"/>
      <c r="V5473" s="227"/>
      <c r="W5473" s="227"/>
      <c r="X5473" s="227"/>
      <c r="Y5473" s="227"/>
      <c r="Z5473" s="227"/>
      <c r="AA5473" s="227"/>
      <c r="AB5473" s="227"/>
      <c r="AC5473" s="227"/>
    </row>
    <row r="5474" spans="2:29">
      <c r="B5474" s="66" t="e">
        <f>LEFT(VLOOKUP(K5474,'TCon08 al 2019-02-26'!$A$1:$H$68,6,0),6)</f>
        <v>#N/A</v>
      </c>
      <c r="C5474" s="66" t="e">
        <f t="shared" si="369"/>
        <v>#N/A</v>
      </c>
      <c r="D5474" s="66" t="e">
        <f>VLOOKUP(K5474,'TCon08 al 2019-02-26'!$A$1:$H$68,8,0)</f>
        <v>#N/A</v>
      </c>
      <c r="E5474" s="221">
        <f t="shared" si="370"/>
        <v>1900</v>
      </c>
      <c r="F5474" s="66">
        <f t="shared" si="367"/>
        <v>0</v>
      </c>
      <c r="G5474" s="10" t="str">
        <f t="shared" si="368"/>
        <v>19000</v>
      </c>
      <c r="H5474" s="227"/>
      <c r="I5474" s="227"/>
      <c r="J5474" s="228"/>
      <c r="K5474" s="227"/>
      <c r="L5474" s="227"/>
      <c r="M5474" s="227"/>
      <c r="N5474" s="581"/>
      <c r="O5474" s="227"/>
      <c r="P5474" s="581"/>
      <c r="Q5474" s="227"/>
      <c r="R5474" s="227"/>
      <c r="S5474" s="227"/>
      <c r="T5474" s="227"/>
      <c r="U5474" s="227"/>
      <c r="V5474" s="227"/>
      <c r="W5474" s="227"/>
      <c r="X5474" s="227"/>
      <c r="Y5474" s="227"/>
      <c r="Z5474" s="227"/>
      <c r="AA5474" s="227"/>
      <c r="AB5474" s="227"/>
      <c r="AC5474" s="227"/>
    </row>
    <row r="5475" spans="2:29">
      <c r="B5475" s="66" t="e">
        <f>LEFT(VLOOKUP(K5475,'TCon08 al 2019-02-26'!$A$1:$H$68,6,0),6)</f>
        <v>#N/A</v>
      </c>
      <c r="C5475" s="66" t="e">
        <f t="shared" si="369"/>
        <v>#N/A</v>
      </c>
      <c r="D5475" s="66" t="e">
        <f>VLOOKUP(K5475,'TCon08 al 2019-02-26'!$A$1:$H$68,8,0)</f>
        <v>#N/A</v>
      </c>
      <c r="E5475" s="221">
        <f t="shared" si="370"/>
        <v>1900</v>
      </c>
      <c r="F5475" s="66">
        <f t="shared" si="367"/>
        <v>0</v>
      </c>
      <c r="G5475" s="10" t="str">
        <f t="shared" si="368"/>
        <v>19000</v>
      </c>
      <c r="H5475" s="227"/>
      <c r="I5475" s="227"/>
      <c r="J5475" s="228"/>
      <c r="K5475" s="227"/>
      <c r="L5475" s="227"/>
      <c r="M5475" s="227"/>
      <c r="N5475" s="581"/>
      <c r="O5475" s="227"/>
      <c r="P5475" s="581"/>
      <c r="Q5475" s="227"/>
      <c r="R5475" s="227"/>
      <c r="S5475" s="227"/>
      <c r="T5475" s="227"/>
      <c r="U5475" s="227"/>
      <c r="V5475" s="227"/>
      <c r="W5475" s="227"/>
      <c r="X5475" s="227"/>
      <c r="Y5475" s="227"/>
      <c r="Z5475" s="227"/>
      <c r="AA5475" s="227"/>
      <c r="AB5475" s="227"/>
      <c r="AC5475" s="227"/>
    </row>
    <row r="5476" spans="2:29">
      <c r="B5476" s="66" t="e">
        <f>LEFT(VLOOKUP(K5476,'TCon08 al 2019-02-26'!$A$1:$H$68,6,0),6)</f>
        <v>#N/A</v>
      </c>
      <c r="C5476" s="66" t="e">
        <f t="shared" si="369"/>
        <v>#N/A</v>
      </c>
      <c r="D5476" s="66" t="e">
        <f>VLOOKUP(K5476,'TCon08 al 2019-02-26'!$A$1:$H$68,8,0)</f>
        <v>#N/A</v>
      </c>
      <c r="E5476" s="221">
        <f t="shared" si="370"/>
        <v>1900</v>
      </c>
      <c r="F5476" s="66">
        <f t="shared" si="367"/>
        <v>0</v>
      </c>
      <c r="G5476" s="10" t="str">
        <f t="shared" si="368"/>
        <v>19000</v>
      </c>
      <c r="H5476" s="227"/>
      <c r="I5476" s="227"/>
      <c r="J5476" s="228"/>
      <c r="K5476" s="227"/>
      <c r="L5476" s="227"/>
      <c r="M5476" s="227"/>
      <c r="N5476" s="581"/>
      <c r="O5476" s="227"/>
      <c r="P5476" s="581"/>
      <c r="Q5476" s="227"/>
      <c r="R5476" s="227"/>
      <c r="S5476" s="227"/>
      <c r="T5476" s="227"/>
      <c r="U5476" s="227"/>
      <c r="V5476" s="227"/>
      <c r="W5476" s="227"/>
      <c r="X5476" s="227"/>
      <c r="Y5476" s="227"/>
      <c r="Z5476" s="227"/>
      <c r="AA5476" s="227"/>
      <c r="AB5476" s="227"/>
      <c r="AC5476" s="227"/>
    </row>
    <row r="5477" spans="2:29">
      <c r="B5477" s="66" t="e">
        <f>LEFT(VLOOKUP(K5477,'TCon08 al 2019-02-26'!$A$1:$H$68,6,0),6)</f>
        <v>#N/A</v>
      </c>
      <c r="C5477" s="66" t="e">
        <f t="shared" si="369"/>
        <v>#N/A</v>
      </c>
      <c r="D5477" s="66" t="e">
        <f>VLOOKUP(K5477,'TCon08 al 2019-02-26'!$A$1:$H$68,8,0)</f>
        <v>#N/A</v>
      </c>
      <c r="E5477" s="221">
        <f t="shared" si="370"/>
        <v>1900</v>
      </c>
      <c r="F5477" s="66">
        <f t="shared" si="367"/>
        <v>0</v>
      </c>
      <c r="G5477" s="10" t="str">
        <f t="shared" si="368"/>
        <v>19000</v>
      </c>
      <c r="H5477" s="227"/>
      <c r="I5477" s="227"/>
      <c r="J5477" s="228"/>
      <c r="K5477" s="227"/>
      <c r="L5477" s="227"/>
      <c r="M5477" s="227"/>
      <c r="N5477" s="581"/>
      <c r="O5477" s="227"/>
      <c r="P5477" s="581"/>
      <c r="Q5477" s="227"/>
      <c r="R5477" s="227"/>
      <c r="S5477" s="227"/>
      <c r="T5477" s="227"/>
      <c r="U5477" s="227"/>
      <c r="V5477" s="227"/>
      <c r="W5477" s="227"/>
      <c r="X5477" s="227"/>
      <c r="Y5477" s="227"/>
      <c r="Z5477" s="227"/>
      <c r="AA5477" s="227"/>
      <c r="AB5477" s="227"/>
      <c r="AC5477" s="227"/>
    </row>
    <row r="5478" spans="2:29">
      <c r="B5478" s="66" t="e">
        <f>LEFT(VLOOKUP(K5478,'TCon08 al 2019-02-26'!$A$1:$H$68,6,0),6)</f>
        <v>#N/A</v>
      </c>
      <c r="C5478" s="66" t="e">
        <f t="shared" si="369"/>
        <v>#N/A</v>
      </c>
      <c r="D5478" s="66" t="e">
        <f>VLOOKUP(K5478,'TCon08 al 2019-02-26'!$A$1:$H$68,8,0)</f>
        <v>#N/A</v>
      </c>
      <c r="E5478" s="221">
        <f t="shared" si="370"/>
        <v>1900</v>
      </c>
      <c r="F5478" s="66">
        <f t="shared" si="367"/>
        <v>0</v>
      </c>
      <c r="G5478" s="10" t="str">
        <f t="shared" si="368"/>
        <v>19000</v>
      </c>
      <c r="H5478" s="227"/>
      <c r="I5478" s="227"/>
      <c r="J5478" s="228"/>
      <c r="K5478" s="227"/>
      <c r="L5478" s="227"/>
      <c r="M5478" s="227"/>
      <c r="N5478" s="581"/>
      <c r="O5478" s="227"/>
      <c r="P5478" s="581"/>
      <c r="Q5478" s="227"/>
      <c r="R5478" s="227"/>
      <c r="S5478" s="227"/>
      <c r="T5478" s="227"/>
      <c r="U5478" s="227"/>
      <c r="V5478" s="227"/>
      <c r="W5478" s="227"/>
      <c r="X5478" s="227"/>
      <c r="Y5478" s="227"/>
      <c r="Z5478" s="227"/>
      <c r="AA5478" s="227"/>
      <c r="AB5478" s="227"/>
      <c r="AC5478" s="227"/>
    </row>
    <row r="5479" spans="2:29">
      <c r="B5479" s="66" t="e">
        <f>LEFT(VLOOKUP(K5479,'TCon08 al 2019-02-26'!$A$1:$H$68,6,0),6)</f>
        <v>#N/A</v>
      </c>
      <c r="C5479" s="66" t="e">
        <f t="shared" si="369"/>
        <v>#N/A</v>
      </c>
      <c r="D5479" s="66" t="e">
        <f>VLOOKUP(K5479,'TCon08 al 2019-02-26'!$A$1:$H$68,8,0)</f>
        <v>#N/A</v>
      </c>
      <c r="E5479" s="221">
        <f t="shared" si="370"/>
        <v>1900</v>
      </c>
      <c r="F5479" s="66">
        <f t="shared" si="367"/>
        <v>0</v>
      </c>
      <c r="G5479" s="10" t="str">
        <f t="shared" si="368"/>
        <v>19000</v>
      </c>
      <c r="H5479" s="227"/>
      <c r="I5479" s="227"/>
      <c r="J5479" s="228"/>
      <c r="K5479" s="227"/>
      <c r="L5479" s="227"/>
      <c r="M5479" s="227"/>
      <c r="N5479" s="581"/>
      <c r="O5479" s="227"/>
      <c r="P5479" s="581"/>
      <c r="Q5479" s="227"/>
      <c r="R5479" s="227"/>
      <c r="S5479" s="227"/>
      <c r="T5479" s="227"/>
      <c r="U5479" s="227"/>
      <c r="V5479" s="227"/>
      <c r="W5479" s="227"/>
      <c r="X5479" s="227"/>
      <c r="Y5479" s="227"/>
      <c r="Z5479" s="227"/>
      <c r="AA5479" s="227"/>
      <c r="AB5479" s="227"/>
      <c r="AC5479" s="227"/>
    </row>
    <row r="5480" spans="2:29">
      <c r="B5480" s="66" t="e">
        <f>LEFT(VLOOKUP(K5480,'TCon08 al 2019-02-26'!$A$1:$H$68,6,0),6)</f>
        <v>#N/A</v>
      </c>
      <c r="C5480" s="66" t="e">
        <f t="shared" si="369"/>
        <v>#N/A</v>
      </c>
      <c r="D5480" s="66" t="e">
        <f>VLOOKUP(K5480,'TCon08 al 2019-02-26'!$A$1:$H$68,8,0)</f>
        <v>#N/A</v>
      </c>
      <c r="E5480" s="221">
        <f t="shared" si="370"/>
        <v>1900</v>
      </c>
      <c r="F5480" s="66">
        <f t="shared" si="367"/>
        <v>0</v>
      </c>
      <c r="G5480" s="10" t="str">
        <f t="shared" si="368"/>
        <v>19000</v>
      </c>
      <c r="H5480" s="227"/>
      <c r="I5480" s="227"/>
      <c r="J5480" s="228"/>
      <c r="K5480" s="227"/>
      <c r="L5480" s="227"/>
      <c r="M5480" s="227"/>
      <c r="N5480" s="581"/>
      <c r="O5480" s="227"/>
      <c r="P5480" s="581"/>
      <c r="Q5480" s="227"/>
      <c r="R5480" s="227"/>
      <c r="S5480" s="227"/>
      <c r="T5480" s="227"/>
      <c r="U5480" s="227"/>
      <c r="V5480" s="227"/>
      <c r="W5480" s="227"/>
      <c r="X5480" s="227"/>
      <c r="Y5480" s="227"/>
      <c r="Z5480" s="227"/>
      <c r="AA5480" s="227"/>
      <c r="AB5480" s="227"/>
      <c r="AC5480" s="227"/>
    </row>
    <row r="5481" spans="2:29">
      <c r="B5481" s="66" t="e">
        <f>LEFT(VLOOKUP(K5481,'TCon08 al 2019-02-26'!$A$1:$H$68,6,0),6)</f>
        <v>#N/A</v>
      </c>
      <c r="C5481" s="66" t="e">
        <f t="shared" si="369"/>
        <v>#N/A</v>
      </c>
      <c r="D5481" s="66" t="e">
        <f>VLOOKUP(K5481,'TCon08 al 2019-02-26'!$A$1:$H$68,8,0)</f>
        <v>#N/A</v>
      </c>
      <c r="E5481" s="221">
        <f t="shared" si="370"/>
        <v>1900</v>
      </c>
      <c r="F5481" s="66">
        <f t="shared" si="367"/>
        <v>0</v>
      </c>
      <c r="G5481" s="10" t="str">
        <f t="shared" si="368"/>
        <v>19000</v>
      </c>
      <c r="H5481" s="227"/>
      <c r="I5481" s="227"/>
      <c r="J5481" s="228"/>
      <c r="K5481" s="227"/>
      <c r="L5481" s="227"/>
      <c r="M5481" s="227"/>
      <c r="N5481" s="581"/>
      <c r="O5481" s="227"/>
      <c r="P5481" s="581"/>
      <c r="Q5481" s="227"/>
      <c r="R5481" s="227"/>
      <c r="S5481" s="227"/>
      <c r="T5481" s="227"/>
      <c r="U5481" s="227"/>
      <c r="V5481" s="227"/>
      <c r="W5481" s="227"/>
      <c r="X5481" s="227"/>
      <c r="Y5481" s="227"/>
      <c r="Z5481" s="227"/>
      <c r="AA5481" s="227"/>
      <c r="AB5481" s="227"/>
      <c r="AC5481" s="227"/>
    </row>
    <row r="5482" spans="2:29">
      <c r="B5482" s="66" t="e">
        <f>LEFT(VLOOKUP(K5482,'TCon08 al 2019-02-26'!$A$1:$H$68,6,0),6)</f>
        <v>#N/A</v>
      </c>
      <c r="C5482" s="66" t="e">
        <f t="shared" si="369"/>
        <v>#N/A</v>
      </c>
      <c r="D5482" s="66" t="e">
        <f>VLOOKUP(K5482,'TCon08 al 2019-02-26'!$A$1:$H$68,8,0)</f>
        <v>#N/A</v>
      </c>
      <c r="E5482" s="221">
        <f t="shared" si="370"/>
        <v>1900</v>
      </c>
      <c r="F5482" s="66">
        <f t="shared" si="367"/>
        <v>0</v>
      </c>
      <c r="G5482" s="10" t="str">
        <f t="shared" si="368"/>
        <v>19000</v>
      </c>
      <c r="H5482" s="227"/>
      <c r="I5482" s="227"/>
      <c r="J5482" s="228"/>
      <c r="K5482" s="227"/>
      <c r="L5482" s="227"/>
      <c r="M5482" s="227"/>
      <c r="N5482" s="581"/>
      <c r="O5482" s="227"/>
      <c r="P5482" s="581"/>
      <c r="Q5482" s="227"/>
      <c r="R5482" s="227"/>
      <c r="S5482" s="227"/>
      <c r="T5482" s="227"/>
      <c r="U5482" s="227"/>
      <c r="V5482" s="227"/>
      <c r="W5482" s="227"/>
      <c r="X5482" s="227"/>
      <c r="Y5482" s="227"/>
      <c r="Z5482" s="227"/>
      <c r="AA5482" s="227"/>
      <c r="AB5482" s="227"/>
      <c r="AC5482" s="227"/>
    </row>
    <row r="5483" spans="2:29">
      <c r="B5483" s="66" t="e">
        <f>LEFT(VLOOKUP(K5483,'TCon08 al 2019-02-26'!$A$1:$H$68,6,0),6)</f>
        <v>#N/A</v>
      </c>
      <c r="C5483" s="66" t="e">
        <f t="shared" si="369"/>
        <v>#N/A</v>
      </c>
      <c r="D5483" s="66" t="e">
        <f>VLOOKUP(K5483,'TCon08 al 2019-02-26'!$A$1:$H$68,8,0)</f>
        <v>#N/A</v>
      </c>
      <c r="E5483" s="221">
        <f t="shared" si="370"/>
        <v>1900</v>
      </c>
      <c r="F5483" s="66">
        <f t="shared" si="367"/>
        <v>0</v>
      </c>
      <c r="G5483" s="10" t="str">
        <f t="shared" si="368"/>
        <v>19000</v>
      </c>
      <c r="H5483" s="227"/>
      <c r="I5483" s="227"/>
      <c r="J5483" s="228"/>
      <c r="K5483" s="227"/>
      <c r="L5483" s="227"/>
      <c r="M5483" s="227"/>
      <c r="N5483" s="581"/>
      <c r="O5483" s="227"/>
      <c r="P5483" s="581"/>
      <c r="Q5483" s="227"/>
      <c r="R5483" s="227"/>
      <c r="S5483" s="227"/>
      <c r="T5483" s="227"/>
      <c r="U5483" s="227"/>
      <c r="V5483" s="227"/>
      <c r="W5483" s="227"/>
      <c r="X5483" s="227"/>
      <c r="Y5483" s="227"/>
      <c r="Z5483" s="227"/>
      <c r="AA5483" s="227"/>
      <c r="AB5483" s="227"/>
      <c r="AC5483" s="227"/>
    </row>
    <row r="5484" spans="2:29">
      <c r="B5484" s="66" t="e">
        <f>LEFT(VLOOKUP(K5484,'TCon08 al 2019-02-26'!$A$1:$H$68,6,0),6)</f>
        <v>#N/A</v>
      </c>
      <c r="C5484" s="66" t="e">
        <f t="shared" si="369"/>
        <v>#N/A</v>
      </c>
      <c r="D5484" s="66" t="e">
        <f>VLOOKUP(K5484,'TCon08 al 2019-02-26'!$A$1:$H$68,8,0)</f>
        <v>#N/A</v>
      </c>
      <c r="E5484" s="221">
        <f t="shared" si="370"/>
        <v>1900</v>
      </c>
      <c r="F5484" s="66">
        <f t="shared" si="367"/>
        <v>0</v>
      </c>
      <c r="G5484" s="10" t="str">
        <f t="shared" si="368"/>
        <v>19000</v>
      </c>
      <c r="H5484" s="227"/>
      <c r="I5484" s="227"/>
      <c r="J5484" s="228"/>
      <c r="K5484" s="227"/>
      <c r="L5484" s="227"/>
      <c r="M5484" s="227"/>
      <c r="N5484" s="581"/>
      <c r="O5484" s="227"/>
      <c r="P5484" s="581"/>
      <c r="Q5484" s="227"/>
      <c r="R5484" s="227"/>
      <c r="S5484" s="227"/>
      <c r="T5484" s="227"/>
      <c r="U5484" s="227"/>
      <c r="V5484" s="227"/>
      <c r="W5484" s="227"/>
      <c r="X5484" s="227"/>
      <c r="Y5484" s="227"/>
      <c r="Z5484" s="227"/>
      <c r="AA5484" s="227"/>
      <c r="AB5484" s="227"/>
      <c r="AC5484" s="227"/>
    </row>
    <row r="5485" spans="2:29">
      <c r="B5485" s="66" t="e">
        <f>LEFT(VLOOKUP(K5485,'TCon08 al 2019-02-26'!$A$1:$H$68,6,0),6)</f>
        <v>#N/A</v>
      </c>
      <c r="C5485" s="66" t="e">
        <f t="shared" si="369"/>
        <v>#N/A</v>
      </c>
      <c r="D5485" s="66" t="e">
        <f>VLOOKUP(K5485,'TCon08 al 2019-02-26'!$A$1:$H$68,8,0)</f>
        <v>#N/A</v>
      </c>
      <c r="E5485" s="221">
        <f t="shared" si="370"/>
        <v>1900</v>
      </c>
      <c r="F5485" s="66">
        <f t="shared" si="367"/>
        <v>0</v>
      </c>
      <c r="G5485" s="10" t="str">
        <f t="shared" si="368"/>
        <v>19000</v>
      </c>
      <c r="H5485" s="227"/>
      <c r="I5485" s="227"/>
      <c r="J5485" s="228"/>
      <c r="K5485" s="227"/>
      <c r="L5485" s="227"/>
      <c r="M5485" s="227"/>
      <c r="N5485" s="581"/>
      <c r="O5485" s="227"/>
      <c r="P5485" s="581"/>
      <c r="Q5485" s="227"/>
      <c r="R5485" s="227"/>
      <c r="S5485" s="227"/>
      <c r="T5485" s="227"/>
      <c r="U5485" s="227"/>
      <c r="V5485" s="227"/>
      <c r="W5485" s="227"/>
      <c r="X5485" s="227"/>
      <c r="Y5485" s="227"/>
      <c r="Z5485" s="227"/>
      <c r="AA5485" s="227"/>
      <c r="AB5485" s="227"/>
      <c r="AC5485" s="227"/>
    </row>
    <row r="5486" spans="2:29">
      <c r="B5486" s="66" t="e">
        <f>LEFT(VLOOKUP(K5486,'TCon08 al 2019-02-26'!$A$1:$H$68,6,0),6)</f>
        <v>#N/A</v>
      </c>
      <c r="C5486" s="66" t="e">
        <f t="shared" si="369"/>
        <v>#N/A</v>
      </c>
      <c r="D5486" s="66" t="e">
        <f>VLOOKUP(K5486,'TCon08 al 2019-02-26'!$A$1:$H$68,8,0)</f>
        <v>#N/A</v>
      </c>
      <c r="E5486" s="221">
        <f t="shared" si="370"/>
        <v>1900</v>
      </c>
      <c r="F5486" s="66">
        <f t="shared" si="367"/>
        <v>0</v>
      </c>
      <c r="G5486" s="10" t="str">
        <f t="shared" si="368"/>
        <v>19000</v>
      </c>
      <c r="H5486" s="227"/>
      <c r="I5486" s="227"/>
      <c r="J5486" s="228"/>
      <c r="K5486" s="227"/>
      <c r="L5486" s="227"/>
      <c r="M5486" s="227"/>
      <c r="N5486" s="581"/>
      <c r="O5486" s="227"/>
      <c r="P5486" s="581"/>
      <c r="Q5486" s="227"/>
      <c r="R5486" s="227"/>
      <c r="S5486" s="227"/>
      <c r="T5486" s="227"/>
      <c r="U5486" s="227"/>
      <c r="V5486" s="227"/>
      <c r="W5486" s="227"/>
      <c r="X5486" s="227"/>
      <c r="Y5486" s="227"/>
      <c r="Z5486" s="227"/>
      <c r="AA5486" s="227"/>
      <c r="AB5486" s="227"/>
      <c r="AC5486" s="227"/>
    </row>
    <row r="5487" spans="2:29">
      <c r="B5487" s="66" t="e">
        <f>LEFT(VLOOKUP(K5487,'TCon08 al 2019-02-26'!$A$1:$H$68,6,0),6)</f>
        <v>#N/A</v>
      </c>
      <c r="C5487" s="66" t="e">
        <f t="shared" si="369"/>
        <v>#N/A</v>
      </c>
      <c r="D5487" s="66" t="e">
        <f>VLOOKUP(K5487,'TCon08 al 2019-02-26'!$A$1:$H$68,8,0)</f>
        <v>#N/A</v>
      </c>
      <c r="E5487" s="221">
        <f t="shared" si="370"/>
        <v>1900</v>
      </c>
      <c r="F5487" s="66">
        <f t="shared" si="367"/>
        <v>0</v>
      </c>
      <c r="G5487" s="10" t="str">
        <f t="shared" si="368"/>
        <v>19000</v>
      </c>
      <c r="H5487" s="227"/>
      <c r="I5487" s="227"/>
      <c r="J5487" s="228"/>
      <c r="K5487" s="227"/>
      <c r="L5487" s="227"/>
      <c r="M5487" s="227"/>
      <c r="N5487" s="581"/>
      <c r="O5487" s="227"/>
      <c r="P5487" s="581"/>
      <c r="Q5487" s="227"/>
      <c r="R5487" s="227"/>
      <c r="S5487" s="227"/>
      <c r="T5487" s="227"/>
      <c r="U5487" s="227"/>
      <c r="V5487" s="227"/>
      <c r="W5487" s="227"/>
      <c r="X5487" s="227"/>
      <c r="Y5487" s="227"/>
      <c r="Z5487" s="227"/>
      <c r="AA5487" s="227"/>
      <c r="AB5487" s="227"/>
      <c r="AC5487" s="227"/>
    </row>
    <row r="5488" spans="2:29">
      <c r="B5488" s="66" t="e">
        <f>LEFT(VLOOKUP(K5488,'TCon08 al 2019-02-26'!$A$1:$H$68,6,0),6)</f>
        <v>#N/A</v>
      </c>
      <c r="C5488" s="66" t="e">
        <f t="shared" si="369"/>
        <v>#N/A</v>
      </c>
      <c r="D5488" s="66" t="e">
        <f>VLOOKUP(K5488,'TCon08 al 2019-02-26'!$A$1:$H$68,8,0)</f>
        <v>#N/A</v>
      </c>
      <c r="E5488" s="221">
        <f t="shared" si="370"/>
        <v>1900</v>
      </c>
      <c r="F5488" s="66">
        <f t="shared" si="367"/>
        <v>0</v>
      </c>
      <c r="G5488" s="10" t="str">
        <f t="shared" si="368"/>
        <v>19000</v>
      </c>
      <c r="H5488" s="227"/>
      <c r="I5488" s="227"/>
      <c r="J5488" s="228"/>
      <c r="K5488" s="227"/>
      <c r="L5488" s="227"/>
      <c r="M5488" s="227"/>
      <c r="N5488" s="581"/>
      <c r="O5488" s="227"/>
      <c r="P5488" s="581"/>
      <c r="Q5488" s="227"/>
      <c r="R5488" s="227"/>
      <c r="S5488" s="227"/>
      <c r="T5488" s="227"/>
      <c r="U5488" s="227"/>
      <c r="V5488" s="227"/>
      <c r="W5488" s="227"/>
      <c r="X5488" s="227"/>
      <c r="Y5488" s="227"/>
      <c r="Z5488" s="227"/>
      <c r="AA5488" s="227"/>
      <c r="AB5488" s="227"/>
      <c r="AC5488" s="227"/>
    </row>
    <row r="5489" spans="2:29">
      <c r="B5489" s="66" t="e">
        <f>LEFT(VLOOKUP(K5489,'TCon08 al 2019-02-26'!$A$1:$H$68,6,0),6)</f>
        <v>#N/A</v>
      </c>
      <c r="C5489" s="66" t="e">
        <f t="shared" si="369"/>
        <v>#N/A</v>
      </c>
      <c r="D5489" s="66" t="e">
        <f>VLOOKUP(K5489,'TCon08 al 2019-02-26'!$A$1:$H$68,8,0)</f>
        <v>#N/A</v>
      </c>
      <c r="E5489" s="221">
        <f t="shared" si="370"/>
        <v>1900</v>
      </c>
      <c r="F5489" s="66">
        <f t="shared" si="367"/>
        <v>0</v>
      </c>
      <c r="G5489" s="10" t="str">
        <f t="shared" si="368"/>
        <v>19000</v>
      </c>
      <c r="H5489" s="227"/>
      <c r="I5489" s="227"/>
      <c r="J5489" s="228"/>
      <c r="K5489" s="227"/>
      <c r="L5489" s="227"/>
      <c r="M5489" s="227"/>
      <c r="N5489" s="581"/>
      <c r="O5489" s="227"/>
      <c r="P5489" s="581"/>
      <c r="Q5489" s="227"/>
      <c r="R5489" s="227"/>
      <c r="S5489" s="227"/>
      <c r="T5489" s="227"/>
      <c r="U5489" s="227"/>
      <c r="V5489" s="227"/>
      <c r="W5489" s="227"/>
      <c r="X5489" s="227"/>
      <c r="Y5489" s="227"/>
      <c r="Z5489" s="227"/>
      <c r="AA5489" s="227"/>
      <c r="AB5489" s="227"/>
      <c r="AC5489" s="227"/>
    </row>
    <row r="5490" spans="2:29">
      <c r="B5490" s="66" t="e">
        <f>LEFT(VLOOKUP(K5490,'TCon08 al 2019-02-26'!$A$1:$H$68,6,0),6)</f>
        <v>#N/A</v>
      </c>
      <c r="C5490" s="66" t="e">
        <f t="shared" si="369"/>
        <v>#N/A</v>
      </c>
      <c r="D5490" s="66" t="e">
        <f>VLOOKUP(K5490,'TCon08 al 2019-02-26'!$A$1:$H$68,8,0)</f>
        <v>#N/A</v>
      </c>
      <c r="E5490" s="221">
        <f t="shared" si="370"/>
        <v>1900</v>
      </c>
      <c r="F5490" s="66">
        <f t="shared" si="367"/>
        <v>0</v>
      </c>
      <c r="G5490" s="10" t="str">
        <f t="shared" si="368"/>
        <v>19000</v>
      </c>
      <c r="H5490" s="227"/>
      <c r="I5490" s="227"/>
      <c r="J5490" s="228"/>
      <c r="K5490" s="227"/>
      <c r="L5490" s="227"/>
      <c r="M5490" s="227"/>
      <c r="N5490" s="581"/>
      <c r="O5490" s="227"/>
      <c r="P5490" s="581"/>
      <c r="Q5490" s="227"/>
      <c r="R5490" s="227"/>
      <c r="S5490" s="227"/>
      <c r="T5490" s="227"/>
      <c r="U5490" s="227"/>
      <c r="V5490" s="227"/>
      <c r="W5490" s="227"/>
      <c r="X5490" s="227"/>
      <c r="Y5490" s="227"/>
      <c r="Z5490" s="227"/>
      <c r="AA5490" s="227"/>
      <c r="AB5490" s="227"/>
      <c r="AC5490" s="227"/>
    </row>
    <row r="5491" spans="2:29">
      <c r="B5491" s="66" t="e">
        <f>LEFT(VLOOKUP(K5491,'TCon08 al 2019-02-26'!$A$1:$H$68,6,0),6)</f>
        <v>#N/A</v>
      </c>
      <c r="C5491" s="66" t="e">
        <f t="shared" si="369"/>
        <v>#N/A</v>
      </c>
      <c r="D5491" s="66" t="e">
        <f>VLOOKUP(K5491,'TCon08 al 2019-02-26'!$A$1:$H$68,8,0)</f>
        <v>#N/A</v>
      </c>
      <c r="E5491" s="221">
        <f t="shared" si="370"/>
        <v>1900</v>
      </c>
      <c r="F5491" s="66">
        <f t="shared" si="367"/>
        <v>0</v>
      </c>
      <c r="G5491" s="10" t="str">
        <f t="shared" si="368"/>
        <v>19000</v>
      </c>
      <c r="H5491" s="227"/>
      <c r="I5491" s="227"/>
      <c r="J5491" s="228"/>
      <c r="K5491" s="227"/>
      <c r="L5491" s="227"/>
      <c r="M5491" s="227"/>
      <c r="N5491" s="581"/>
      <c r="O5491" s="227"/>
      <c r="P5491" s="581"/>
      <c r="Q5491" s="227"/>
      <c r="R5491" s="227"/>
      <c r="S5491" s="227"/>
      <c r="T5491" s="227"/>
      <c r="U5491" s="227"/>
      <c r="V5491" s="227"/>
      <c r="W5491" s="227"/>
      <c r="X5491" s="227"/>
      <c r="Y5491" s="227"/>
      <c r="Z5491" s="227"/>
      <c r="AA5491" s="227"/>
      <c r="AB5491" s="227"/>
      <c r="AC5491" s="227"/>
    </row>
    <row r="5492" spans="2:29">
      <c r="B5492" s="66" t="e">
        <f>LEFT(VLOOKUP(K5492,'TCon08 al 2019-02-26'!$A$1:$H$68,6,0),6)</f>
        <v>#N/A</v>
      </c>
      <c r="C5492" s="66" t="e">
        <f t="shared" si="369"/>
        <v>#N/A</v>
      </c>
      <c r="D5492" s="66" t="e">
        <f>VLOOKUP(K5492,'TCon08 al 2019-02-26'!$A$1:$H$68,8,0)</f>
        <v>#N/A</v>
      </c>
      <c r="E5492" s="221">
        <f t="shared" si="370"/>
        <v>1900</v>
      </c>
      <c r="F5492" s="66">
        <f t="shared" si="367"/>
        <v>0</v>
      </c>
      <c r="G5492" s="10" t="str">
        <f t="shared" si="368"/>
        <v>19000</v>
      </c>
      <c r="H5492" s="227"/>
      <c r="I5492" s="227"/>
      <c r="J5492" s="228"/>
      <c r="K5492" s="227"/>
      <c r="L5492" s="227"/>
      <c r="M5492" s="227"/>
      <c r="N5492" s="581"/>
      <c r="O5492" s="227"/>
      <c r="P5492" s="581"/>
      <c r="Q5492" s="227"/>
      <c r="R5492" s="227"/>
      <c r="S5492" s="227"/>
      <c r="T5492" s="227"/>
      <c r="U5492" s="227"/>
      <c r="V5492" s="227"/>
      <c r="W5492" s="227"/>
      <c r="X5492" s="227"/>
      <c r="Y5492" s="227"/>
      <c r="Z5492" s="227"/>
      <c r="AA5492" s="227"/>
      <c r="AB5492" s="227"/>
      <c r="AC5492" s="227"/>
    </row>
    <row r="5493" spans="2:29">
      <c r="B5493" s="66" t="e">
        <f>LEFT(VLOOKUP(K5493,'TCon08 al 2019-02-26'!$A$1:$H$68,6,0),6)</f>
        <v>#N/A</v>
      </c>
      <c r="C5493" s="66" t="e">
        <f t="shared" si="369"/>
        <v>#N/A</v>
      </c>
      <c r="D5493" s="66" t="e">
        <f>VLOOKUP(K5493,'TCon08 al 2019-02-26'!$A$1:$H$68,8,0)</f>
        <v>#N/A</v>
      </c>
      <c r="E5493" s="221">
        <f t="shared" si="370"/>
        <v>1900</v>
      </c>
      <c r="F5493" s="66">
        <f t="shared" si="367"/>
        <v>0</v>
      </c>
      <c r="G5493" s="10" t="str">
        <f t="shared" si="368"/>
        <v>19000</v>
      </c>
      <c r="H5493" s="227"/>
      <c r="I5493" s="227"/>
      <c r="J5493" s="228"/>
      <c r="K5493" s="227"/>
      <c r="L5493" s="227"/>
      <c r="M5493" s="227"/>
      <c r="N5493" s="581"/>
      <c r="O5493" s="227"/>
      <c r="P5493" s="581"/>
      <c r="Q5493" s="227"/>
      <c r="R5493" s="227"/>
      <c r="S5493" s="227"/>
      <c r="T5493" s="227"/>
      <c r="U5493" s="227"/>
      <c r="V5493" s="227"/>
      <c r="W5493" s="227"/>
      <c r="X5493" s="227"/>
      <c r="Y5493" s="227"/>
      <c r="Z5493" s="227"/>
      <c r="AA5493" s="227"/>
      <c r="AB5493" s="227"/>
      <c r="AC5493" s="227"/>
    </row>
    <row r="5494" spans="2:29">
      <c r="B5494" s="66" t="e">
        <f>LEFT(VLOOKUP(K5494,'TCon08 al 2019-02-26'!$A$1:$H$68,6,0),6)</f>
        <v>#N/A</v>
      </c>
      <c r="C5494" s="66" t="e">
        <f t="shared" si="369"/>
        <v>#N/A</v>
      </c>
      <c r="D5494" s="66" t="e">
        <f>VLOOKUP(K5494,'TCon08 al 2019-02-26'!$A$1:$H$68,8,0)</f>
        <v>#N/A</v>
      </c>
      <c r="E5494" s="221">
        <f t="shared" si="370"/>
        <v>1900</v>
      </c>
      <c r="F5494" s="66">
        <f t="shared" si="367"/>
        <v>0</v>
      </c>
      <c r="G5494" s="10" t="str">
        <f t="shared" si="368"/>
        <v>19000</v>
      </c>
      <c r="H5494" s="227"/>
      <c r="I5494" s="227"/>
      <c r="J5494" s="228"/>
      <c r="K5494" s="227"/>
      <c r="L5494" s="227"/>
      <c r="M5494" s="227"/>
      <c r="N5494" s="581"/>
      <c r="O5494" s="227"/>
      <c r="P5494" s="581"/>
      <c r="Q5494" s="227"/>
      <c r="R5494" s="227"/>
      <c r="S5494" s="227"/>
      <c r="T5494" s="227"/>
      <c r="U5494" s="227"/>
      <c r="V5494" s="227"/>
      <c r="W5494" s="227"/>
      <c r="X5494" s="227"/>
      <c r="Y5494" s="227"/>
      <c r="Z5494" s="227"/>
      <c r="AA5494" s="227"/>
      <c r="AB5494" s="227"/>
      <c r="AC5494" s="227"/>
    </row>
    <row r="5495" spans="2:29">
      <c r="B5495" s="66" t="e">
        <f>LEFT(VLOOKUP(K5495,'TCon08 al 2019-02-26'!$A$1:$H$68,6,0),6)</f>
        <v>#N/A</v>
      </c>
      <c r="C5495" s="66" t="e">
        <f t="shared" si="369"/>
        <v>#N/A</v>
      </c>
      <c r="D5495" s="66" t="e">
        <f>VLOOKUP(K5495,'TCon08 al 2019-02-26'!$A$1:$H$68,8,0)</f>
        <v>#N/A</v>
      </c>
      <c r="E5495" s="221">
        <f t="shared" si="370"/>
        <v>1900</v>
      </c>
      <c r="F5495" s="66">
        <f t="shared" si="367"/>
        <v>0</v>
      </c>
      <c r="G5495" s="10" t="str">
        <f t="shared" si="368"/>
        <v>19000</v>
      </c>
      <c r="H5495" s="227"/>
      <c r="I5495" s="227"/>
      <c r="J5495" s="228"/>
      <c r="K5495" s="227"/>
      <c r="L5495" s="227"/>
      <c r="M5495" s="227"/>
      <c r="N5495" s="581"/>
      <c r="O5495" s="227"/>
      <c r="P5495" s="581"/>
      <c r="Q5495" s="227"/>
      <c r="R5495" s="227"/>
      <c r="S5495" s="227"/>
      <c r="T5495" s="227"/>
      <c r="U5495" s="227"/>
      <c r="V5495" s="227"/>
      <c r="W5495" s="227"/>
      <c r="X5495" s="227"/>
      <c r="Y5495" s="227"/>
      <c r="Z5495" s="227"/>
      <c r="AA5495" s="227"/>
      <c r="AB5495" s="227"/>
      <c r="AC5495" s="227"/>
    </row>
    <row r="5496" spans="2:29">
      <c r="B5496" s="66" t="e">
        <f>LEFT(VLOOKUP(K5496,'TCon08 al 2019-02-26'!$A$1:$H$68,6,0),6)</f>
        <v>#N/A</v>
      </c>
      <c r="C5496" s="66" t="e">
        <f t="shared" si="369"/>
        <v>#N/A</v>
      </c>
      <c r="D5496" s="66" t="e">
        <f>VLOOKUP(K5496,'TCon08 al 2019-02-26'!$A$1:$H$68,8,0)</f>
        <v>#N/A</v>
      </c>
      <c r="E5496" s="221">
        <f t="shared" si="370"/>
        <v>1900</v>
      </c>
      <c r="F5496" s="66">
        <f t="shared" si="367"/>
        <v>0</v>
      </c>
      <c r="G5496" s="10" t="str">
        <f t="shared" si="368"/>
        <v>19000</v>
      </c>
      <c r="H5496" s="227"/>
      <c r="I5496" s="227"/>
      <c r="J5496" s="228"/>
      <c r="K5496" s="227"/>
      <c r="L5496" s="227"/>
      <c r="M5496" s="227"/>
      <c r="N5496" s="581"/>
      <c r="O5496" s="227"/>
      <c r="P5496" s="581"/>
      <c r="Q5496" s="227"/>
      <c r="R5496" s="227"/>
      <c r="S5496" s="227"/>
      <c r="T5496" s="227"/>
      <c r="U5496" s="227"/>
      <c r="V5496" s="227"/>
      <c r="W5496" s="227"/>
      <c r="X5496" s="227"/>
      <c r="Y5496" s="227"/>
      <c r="Z5496" s="227"/>
      <c r="AA5496" s="227"/>
      <c r="AB5496" s="227"/>
      <c r="AC5496" s="227"/>
    </row>
    <row r="5497" spans="2:29">
      <c r="B5497" s="66" t="e">
        <f>LEFT(VLOOKUP(K5497,'TCon08 al 2019-02-26'!$A$1:$H$68,6,0),6)</f>
        <v>#N/A</v>
      </c>
      <c r="C5497" s="66" t="e">
        <f t="shared" si="369"/>
        <v>#N/A</v>
      </c>
      <c r="D5497" s="66" t="e">
        <f>VLOOKUP(K5497,'TCon08 al 2019-02-26'!$A$1:$H$68,8,0)</f>
        <v>#N/A</v>
      </c>
      <c r="E5497" s="221">
        <f t="shared" si="370"/>
        <v>1900</v>
      </c>
      <c r="F5497" s="66">
        <f t="shared" si="367"/>
        <v>0</v>
      </c>
      <c r="G5497" s="10" t="str">
        <f t="shared" si="368"/>
        <v>19000</v>
      </c>
      <c r="H5497" s="227"/>
      <c r="I5497" s="227"/>
      <c r="J5497" s="228"/>
      <c r="K5497" s="227"/>
      <c r="L5497" s="227"/>
      <c r="M5497" s="227"/>
      <c r="N5497" s="581"/>
      <c r="O5497" s="227"/>
      <c r="P5497" s="581"/>
      <c r="Q5497" s="227"/>
      <c r="R5497" s="227"/>
      <c r="S5497" s="227"/>
      <c r="T5497" s="227"/>
      <c r="U5497" s="227"/>
      <c r="V5497" s="227"/>
      <c r="W5497" s="227"/>
      <c r="X5497" s="227"/>
      <c r="Y5497" s="227"/>
      <c r="Z5497" s="227"/>
      <c r="AA5497" s="227"/>
      <c r="AB5497" s="227"/>
      <c r="AC5497" s="227"/>
    </row>
    <row r="5498" spans="2:29">
      <c r="B5498" s="66" t="e">
        <f>LEFT(VLOOKUP(K5498,'TCon08 al 2019-02-26'!$A$1:$H$68,6,0),6)</f>
        <v>#N/A</v>
      </c>
      <c r="C5498" s="66" t="e">
        <f t="shared" si="369"/>
        <v>#N/A</v>
      </c>
      <c r="D5498" s="66" t="e">
        <f>VLOOKUP(K5498,'TCon08 al 2019-02-26'!$A$1:$H$68,8,0)</f>
        <v>#N/A</v>
      </c>
      <c r="E5498" s="221">
        <f t="shared" si="370"/>
        <v>1900</v>
      </c>
      <c r="F5498" s="66">
        <f t="shared" si="367"/>
        <v>0</v>
      </c>
      <c r="G5498" s="10" t="str">
        <f t="shared" si="368"/>
        <v>19000</v>
      </c>
      <c r="H5498" s="227"/>
      <c r="I5498" s="227"/>
      <c r="J5498" s="228"/>
      <c r="K5498" s="227"/>
      <c r="L5498" s="227"/>
      <c r="M5498" s="227"/>
      <c r="N5498" s="581"/>
      <c r="O5498" s="227"/>
      <c r="P5498" s="581"/>
      <c r="Q5498" s="227"/>
      <c r="R5498" s="227"/>
      <c r="S5498" s="227"/>
      <c r="T5498" s="227"/>
      <c r="U5498" s="227"/>
      <c r="V5498" s="227"/>
      <c r="W5498" s="227"/>
      <c r="X5498" s="227"/>
      <c r="Y5498" s="227"/>
      <c r="Z5498" s="227"/>
      <c r="AA5498" s="227"/>
      <c r="AB5498" s="227"/>
      <c r="AC5498" s="227"/>
    </row>
    <row r="5499" spans="2:29">
      <c r="B5499" s="66" t="e">
        <f>LEFT(VLOOKUP(K5499,'TCon08 al 2019-02-26'!$A$1:$H$68,6,0),6)</f>
        <v>#N/A</v>
      </c>
      <c r="C5499" s="66" t="e">
        <f t="shared" si="369"/>
        <v>#N/A</v>
      </c>
      <c r="D5499" s="66" t="e">
        <f>VLOOKUP(K5499,'TCon08 al 2019-02-26'!$A$1:$H$68,8,0)</f>
        <v>#N/A</v>
      </c>
      <c r="E5499" s="221">
        <f t="shared" si="370"/>
        <v>1900</v>
      </c>
      <c r="F5499" s="66">
        <f t="shared" si="367"/>
        <v>0</v>
      </c>
      <c r="G5499" s="10" t="str">
        <f t="shared" si="368"/>
        <v>19000</v>
      </c>
      <c r="H5499" s="227"/>
      <c r="I5499" s="227"/>
      <c r="J5499" s="228"/>
      <c r="K5499" s="227"/>
      <c r="L5499" s="227"/>
      <c r="M5499" s="227"/>
      <c r="N5499" s="581"/>
      <c r="O5499" s="227"/>
      <c r="P5499" s="581"/>
      <c r="Q5499" s="227"/>
      <c r="R5499" s="227"/>
      <c r="S5499" s="227"/>
      <c r="T5499" s="227"/>
      <c r="U5499" s="227"/>
      <c r="V5499" s="227"/>
      <c r="W5499" s="227"/>
      <c r="X5499" s="227"/>
      <c r="Y5499" s="227"/>
      <c r="Z5499" s="227"/>
      <c r="AA5499" s="227"/>
      <c r="AB5499" s="227"/>
      <c r="AC5499" s="227"/>
    </row>
    <row r="5500" spans="2:29">
      <c r="B5500" s="66" t="e">
        <f>LEFT(VLOOKUP(K5500,'TCon08 al 2019-02-26'!$A$1:$H$68,6,0),6)</f>
        <v>#N/A</v>
      </c>
      <c r="C5500" s="66" t="e">
        <f t="shared" si="369"/>
        <v>#N/A</v>
      </c>
      <c r="D5500" s="66" t="e">
        <f>VLOOKUP(K5500,'TCon08 al 2019-02-26'!$A$1:$H$68,8,0)</f>
        <v>#N/A</v>
      </c>
      <c r="E5500" s="221">
        <f t="shared" si="370"/>
        <v>1900</v>
      </c>
      <c r="F5500" s="66">
        <f t="shared" si="367"/>
        <v>0</v>
      </c>
      <c r="G5500" s="10" t="str">
        <f t="shared" si="368"/>
        <v>19000</v>
      </c>
      <c r="H5500" s="227"/>
      <c r="I5500" s="227"/>
      <c r="J5500" s="228"/>
      <c r="K5500" s="227"/>
      <c r="L5500" s="227"/>
      <c r="M5500" s="227"/>
      <c r="N5500" s="581"/>
      <c r="O5500" s="227"/>
      <c r="P5500" s="581"/>
      <c r="Q5500" s="227"/>
      <c r="R5500" s="227"/>
      <c r="S5500" s="227"/>
      <c r="T5500" s="227"/>
      <c r="U5500" s="227"/>
      <c r="V5500" s="227"/>
      <c r="W5500" s="227"/>
      <c r="X5500" s="227"/>
      <c r="Y5500" s="227"/>
      <c r="Z5500" s="227"/>
      <c r="AA5500" s="227"/>
      <c r="AB5500" s="227"/>
      <c r="AC5500" s="227"/>
    </row>
    <row r="5501" spans="2:29">
      <c r="B5501" s="66" t="e">
        <f>LEFT(VLOOKUP(K5501,'TCon08 al 2019-02-26'!$A$1:$H$68,6,0),6)</f>
        <v>#N/A</v>
      </c>
      <c r="C5501" s="66" t="e">
        <f t="shared" si="369"/>
        <v>#N/A</v>
      </c>
      <c r="D5501" s="66" t="e">
        <f>VLOOKUP(K5501,'TCon08 al 2019-02-26'!$A$1:$H$68,8,0)</f>
        <v>#N/A</v>
      </c>
      <c r="E5501" s="221">
        <f t="shared" si="370"/>
        <v>1900</v>
      </c>
      <c r="F5501" s="66">
        <f t="shared" si="367"/>
        <v>0</v>
      </c>
      <c r="G5501" s="10" t="str">
        <f t="shared" si="368"/>
        <v>19000</v>
      </c>
      <c r="H5501" s="227"/>
      <c r="I5501" s="227"/>
      <c r="J5501" s="228"/>
      <c r="K5501" s="227"/>
      <c r="L5501" s="227"/>
      <c r="M5501" s="227"/>
      <c r="N5501" s="581"/>
      <c r="O5501" s="227"/>
      <c r="P5501" s="581"/>
      <c r="Q5501" s="227"/>
      <c r="R5501" s="227"/>
      <c r="S5501" s="227"/>
      <c r="T5501" s="227"/>
      <c r="U5501" s="227"/>
      <c r="V5501" s="227"/>
      <c r="W5501" s="227"/>
      <c r="X5501" s="227"/>
      <c r="Y5501" s="227"/>
      <c r="Z5501" s="227"/>
      <c r="AA5501" s="227"/>
      <c r="AB5501" s="227"/>
      <c r="AC5501" s="227"/>
    </row>
    <row r="5502" spans="2:29">
      <c r="B5502" s="66" t="e">
        <f>LEFT(VLOOKUP(K5502,'TCon08 al 2019-02-26'!$A$1:$H$68,6,0),6)</f>
        <v>#N/A</v>
      </c>
      <c r="C5502" s="66" t="e">
        <f t="shared" si="369"/>
        <v>#N/A</v>
      </c>
      <c r="D5502" s="66" t="e">
        <f>VLOOKUP(K5502,'TCon08 al 2019-02-26'!$A$1:$H$68,8,0)</f>
        <v>#N/A</v>
      </c>
      <c r="E5502" s="221">
        <f t="shared" si="370"/>
        <v>1900</v>
      </c>
      <c r="F5502" s="66">
        <f t="shared" si="367"/>
        <v>0</v>
      </c>
      <c r="G5502" s="10" t="str">
        <f t="shared" si="368"/>
        <v>19000</v>
      </c>
      <c r="H5502" s="227"/>
      <c r="I5502" s="227"/>
      <c r="J5502" s="228"/>
      <c r="K5502" s="227"/>
      <c r="L5502" s="227"/>
      <c r="M5502" s="227"/>
      <c r="N5502" s="581"/>
      <c r="O5502" s="227"/>
      <c r="P5502" s="581"/>
      <c r="Q5502" s="227"/>
      <c r="R5502" s="227"/>
      <c r="S5502" s="227"/>
      <c r="T5502" s="227"/>
      <c r="U5502" s="227"/>
      <c r="V5502" s="227"/>
      <c r="W5502" s="227"/>
      <c r="X5502" s="227"/>
      <c r="Y5502" s="227"/>
      <c r="Z5502" s="227"/>
      <c r="AA5502" s="227"/>
      <c r="AB5502" s="227"/>
      <c r="AC5502" s="227"/>
    </row>
    <row r="5503" spans="2:29">
      <c r="B5503" s="66" t="e">
        <f>LEFT(VLOOKUP(K5503,'TCon08 al 2019-02-26'!$A$1:$H$68,6,0),6)</f>
        <v>#N/A</v>
      </c>
      <c r="C5503" s="66" t="e">
        <f t="shared" si="369"/>
        <v>#N/A</v>
      </c>
      <c r="D5503" s="66" t="e">
        <f>VLOOKUP(K5503,'TCon08 al 2019-02-26'!$A$1:$H$68,8,0)</f>
        <v>#N/A</v>
      </c>
      <c r="E5503" s="221">
        <f t="shared" si="370"/>
        <v>1900</v>
      </c>
      <c r="F5503" s="66">
        <f t="shared" si="367"/>
        <v>0</v>
      </c>
      <c r="G5503" s="10" t="str">
        <f t="shared" si="368"/>
        <v>19000</v>
      </c>
      <c r="H5503" s="227"/>
      <c r="I5503" s="227"/>
      <c r="J5503" s="228"/>
      <c r="K5503" s="227"/>
      <c r="L5503" s="227"/>
      <c r="M5503" s="227"/>
      <c r="N5503" s="581"/>
      <c r="O5503" s="227"/>
      <c r="P5503" s="581"/>
      <c r="Q5503" s="227"/>
      <c r="R5503" s="227"/>
      <c r="S5503" s="227"/>
      <c r="T5503" s="227"/>
      <c r="U5503" s="227"/>
      <c r="V5503" s="227"/>
      <c r="W5503" s="227"/>
      <c r="X5503" s="227"/>
      <c r="Y5503" s="227"/>
      <c r="Z5503" s="227"/>
      <c r="AA5503" s="227"/>
      <c r="AB5503" s="227"/>
      <c r="AC5503" s="227"/>
    </row>
    <row r="5504" spans="2:29">
      <c r="B5504" s="66" t="e">
        <f>LEFT(VLOOKUP(K5504,'TCon08 al 2019-02-26'!$A$1:$H$68,6,0),6)</f>
        <v>#N/A</v>
      </c>
      <c r="C5504" s="66" t="e">
        <f t="shared" si="369"/>
        <v>#N/A</v>
      </c>
      <c r="D5504" s="66" t="e">
        <f>VLOOKUP(K5504,'TCon08 al 2019-02-26'!$A$1:$H$68,8,0)</f>
        <v>#N/A</v>
      </c>
      <c r="E5504" s="221">
        <f t="shared" si="370"/>
        <v>1900</v>
      </c>
      <c r="F5504" s="66">
        <f t="shared" si="367"/>
        <v>0</v>
      </c>
      <c r="G5504" s="10" t="str">
        <f t="shared" si="368"/>
        <v>19000</v>
      </c>
      <c r="H5504" s="227"/>
      <c r="I5504" s="227"/>
      <c r="J5504" s="228"/>
      <c r="K5504" s="227"/>
      <c r="L5504" s="227"/>
      <c r="M5504" s="227"/>
      <c r="N5504" s="581"/>
      <c r="O5504" s="227"/>
      <c r="P5504" s="581"/>
      <c r="Q5504" s="227"/>
      <c r="R5504" s="227"/>
      <c r="S5504" s="227"/>
      <c r="T5504" s="227"/>
      <c r="U5504" s="227"/>
      <c r="V5504" s="227"/>
      <c r="W5504" s="227"/>
      <c r="X5504" s="227"/>
      <c r="Y5504" s="227"/>
      <c r="Z5504" s="227"/>
      <c r="AA5504" s="227"/>
      <c r="AB5504" s="227"/>
      <c r="AC5504" s="227"/>
    </row>
    <row r="5505" spans="2:29">
      <c r="B5505" s="66" t="e">
        <f>LEFT(VLOOKUP(K5505,'TCon08 al 2019-02-26'!$A$1:$H$68,6,0),6)</f>
        <v>#N/A</v>
      </c>
      <c r="C5505" s="66" t="e">
        <f t="shared" si="369"/>
        <v>#N/A</v>
      </c>
      <c r="D5505" s="66" t="e">
        <f>VLOOKUP(K5505,'TCon08 al 2019-02-26'!$A$1:$H$68,8,0)</f>
        <v>#N/A</v>
      </c>
      <c r="E5505" s="221">
        <f t="shared" si="370"/>
        <v>1900</v>
      </c>
      <c r="F5505" s="66">
        <f t="shared" si="367"/>
        <v>0</v>
      </c>
      <c r="G5505" s="10" t="str">
        <f t="shared" si="368"/>
        <v>19000</v>
      </c>
      <c r="H5505" s="227"/>
      <c r="I5505" s="227"/>
      <c r="J5505" s="228"/>
      <c r="K5505" s="227"/>
      <c r="L5505" s="227"/>
      <c r="M5505" s="227"/>
      <c r="N5505" s="581"/>
      <c r="O5505" s="227"/>
      <c r="P5505" s="581"/>
      <c r="Q5505" s="227"/>
      <c r="R5505" s="227"/>
      <c r="S5505" s="227"/>
      <c r="T5505" s="227"/>
      <c r="U5505" s="227"/>
      <c r="V5505" s="227"/>
      <c r="W5505" s="227"/>
      <c r="X5505" s="227"/>
      <c r="Y5505" s="227"/>
      <c r="Z5505" s="227"/>
      <c r="AA5505" s="227"/>
      <c r="AB5505" s="227"/>
      <c r="AC5505" s="227"/>
    </row>
    <row r="5506" spans="2:29">
      <c r="B5506" s="66" t="e">
        <f>LEFT(VLOOKUP(K5506,'TCon08 al 2019-02-26'!$A$1:$H$68,6,0),6)</f>
        <v>#N/A</v>
      </c>
      <c r="C5506" s="66" t="e">
        <f t="shared" si="369"/>
        <v>#N/A</v>
      </c>
      <c r="D5506" s="66" t="e">
        <f>VLOOKUP(K5506,'TCon08 al 2019-02-26'!$A$1:$H$68,8,0)</f>
        <v>#N/A</v>
      </c>
      <c r="E5506" s="221">
        <f t="shared" si="370"/>
        <v>1900</v>
      </c>
      <c r="F5506" s="66">
        <f t="shared" si="367"/>
        <v>0</v>
      </c>
      <c r="G5506" s="10" t="str">
        <f t="shared" si="368"/>
        <v>19000</v>
      </c>
      <c r="H5506" s="227"/>
      <c r="I5506" s="227"/>
      <c r="J5506" s="228"/>
      <c r="K5506" s="227"/>
      <c r="L5506" s="227"/>
      <c r="M5506" s="227"/>
      <c r="N5506" s="581"/>
      <c r="O5506" s="227"/>
      <c r="P5506" s="581"/>
      <c r="Q5506" s="227"/>
      <c r="R5506" s="227"/>
      <c r="S5506" s="227"/>
      <c r="T5506" s="227"/>
      <c r="U5506" s="227"/>
      <c r="V5506" s="227"/>
      <c r="W5506" s="227"/>
      <c r="X5506" s="227"/>
      <c r="Y5506" s="227"/>
      <c r="Z5506" s="227"/>
      <c r="AA5506" s="227"/>
      <c r="AB5506" s="227"/>
      <c r="AC5506" s="227"/>
    </row>
    <row r="5507" spans="2:29">
      <c r="B5507" s="66" t="e">
        <f>LEFT(VLOOKUP(K5507,'TCon08 al 2019-02-26'!$A$1:$H$68,6,0),6)</f>
        <v>#N/A</v>
      </c>
      <c r="C5507" s="66" t="e">
        <f t="shared" si="369"/>
        <v>#N/A</v>
      </c>
      <c r="D5507" s="66" t="e">
        <f>VLOOKUP(K5507,'TCon08 al 2019-02-26'!$A$1:$H$68,8,0)</f>
        <v>#N/A</v>
      </c>
      <c r="E5507" s="221">
        <f t="shared" si="370"/>
        <v>1900</v>
      </c>
      <c r="F5507" s="66">
        <f t="shared" si="367"/>
        <v>0</v>
      </c>
      <c r="G5507" s="10" t="str">
        <f t="shared" si="368"/>
        <v>19000</v>
      </c>
      <c r="H5507" s="227"/>
      <c r="I5507" s="227"/>
      <c r="J5507" s="228"/>
      <c r="K5507" s="227"/>
      <c r="L5507" s="227"/>
      <c r="M5507" s="227"/>
      <c r="N5507" s="581"/>
      <c r="O5507" s="227"/>
      <c r="P5507" s="581"/>
      <c r="Q5507" s="227"/>
      <c r="R5507" s="227"/>
      <c r="S5507" s="227"/>
      <c r="T5507" s="227"/>
      <c r="U5507" s="227"/>
      <c r="V5507" s="227"/>
      <c r="W5507" s="227"/>
      <c r="X5507" s="227"/>
      <c r="Y5507" s="227"/>
      <c r="Z5507" s="227"/>
      <c r="AA5507" s="227"/>
      <c r="AB5507" s="227"/>
      <c r="AC5507" s="227"/>
    </row>
    <row r="5508" spans="2:29">
      <c r="B5508" s="66" t="e">
        <f>LEFT(VLOOKUP(K5508,'TCon08 al 2019-02-26'!$A$1:$H$68,6,0),6)</f>
        <v>#N/A</v>
      </c>
      <c r="C5508" s="66" t="e">
        <f t="shared" si="369"/>
        <v>#N/A</v>
      </c>
      <c r="D5508" s="66" t="e">
        <f>VLOOKUP(K5508,'TCon08 al 2019-02-26'!$A$1:$H$68,8,0)</f>
        <v>#N/A</v>
      </c>
      <c r="E5508" s="221">
        <f t="shared" si="370"/>
        <v>1900</v>
      </c>
      <c r="F5508" s="66">
        <f t="shared" si="367"/>
        <v>0</v>
      </c>
      <c r="G5508" s="10" t="str">
        <f t="shared" si="368"/>
        <v>19000</v>
      </c>
      <c r="H5508" s="227"/>
      <c r="I5508" s="227"/>
      <c r="J5508" s="228"/>
      <c r="K5508" s="227"/>
      <c r="L5508" s="227"/>
      <c r="M5508" s="227"/>
      <c r="N5508" s="581"/>
      <c r="O5508" s="227"/>
      <c r="P5508" s="581"/>
      <c r="Q5508" s="227"/>
      <c r="R5508" s="227"/>
      <c r="S5508" s="227"/>
      <c r="T5508" s="227"/>
      <c r="U5508" s="227"/>
      <c r="V5508" s="227"/>
      <c r="W5508" s="227"/>
      <c r="X5508" s="227"/>
      <c r="Y5508" s="227"/>
      <c r="Z5508" s="227"/>
      <c r="AA5508" s="227"/>
      <c r="AB5508" s="227"/>
      <c r="AC5508" s="227"/>
    </row>
    <row r="5509" spans="2:29">
      <c r="B5509" s="66" t="e">
        <f>LEFT(VLOOKUP(K5509,'TCon08 al 2019-02-26'!$A$1:$H$68,6,0),6)</f>
        <v>#N/A</v>
      </c>
      <c r="C5509" s="66" t="e">
        <f t="shared" si="369"/>
        <v>#N/A</v>
      </c>
      <c r="D5509" s="66" t="e">
        <f>VLOOKUP(K5509,'TCon08 al 2019-02-26'!$A$1:$H$68,8,0)</f>
        <v>#N/A</v>
      </c>
      <c r="E5509" s="221">
        <f t="shared" si="370"/>
        <v>1900</v>
      </c>
      <c r="F5509" s="66">
        <f t="shared" ref="F5509:F5572" si="371">+IF(J5509=0,0,MONTH(J5509))</f>
        <v>0</v>
      </c>
      <c r="G5509" s="10" t="str">
        <f t="shared" si="368"/>
        <v>19000</v>
      </c>
      <c r="H5509" s="227"/>
      <c r="I5509" s="227"/>
      <c r="J5509" s="228"/>
      <c r="K5509" s="227"/>
      <c r="L5509" s="227"/>
      <c r="M5509" s="227"/>
      <c r="N5509" s="581"/>
      <c r="O5509" s="227"/>
      <c r="P5509" s="581"/>
      <c r="Q5509" s="227"/>
      <c r="R5509" s="227"/>
      <c r="S5509" s="227"/>
      <c r="T5509" s="227"/>
      <c r="U5509" s="227"/>
      <c r="V5509" s="227"/>
      <c r="W5509" s="227"/>
      <c r="X5509" s="227"/>
      <c r="Y5509" s="227"/>
      <c r="Z5509" s="227"/>
      <c r="AA5509" s="227"/>
      <c r="AB5509" s="227"/>
      <c r="AC5509" s="227"/>
    </row>
    <row r="5510" spans="2:29">
      <c r="B5510" s="66" t="e">
        <f>LEFT(VLOOKUP(K5510,'TCon08 al 2019-02-26'!$A$1:$H$68,6,0),6)</f>
        <v>#N/A</v>
      </c>
      <c r="C5510" s="66" t="e">
        <f t="shared" si="369"/>
        <v>#N/A</v>
      </c>
      <c r="D5510" s="66" t="e">
        <f>VLOOKUP(K5510,'TCon08 al 2019-02-26'!$A$1:$H$68,8,0)</f>
        <v>#N/A</v>
      </c>
      <c r="E5510" s="221">
        <f t="shared" si="370"/>
        <v>1900</v>
      </c>
      <c r="F5510" s="66">
        <f t="shared" si="371"/>
        <v>0</v>
      </c>
      <c r="G5510" s="10" t="str">
        <f t="shared" ref="G5510:G5573" si="372">+E5510&amp;F5510</f>
        <v>19000</v>
      </c>
      <c r="H5510" s="227"/>
      <c r="I5510" s="227"/>
      <c r="J5510" s="228"/>
      <c r="K5510" s="227"/>
      <c r="L5510" s="227"/>
      <c r="M5510" s="227"/>
      <c r="N5510" s="581"/>
      <c r="O5510" s="227"/>
      <c r="P5510" s="581"/>
      <c r="Q5510" s="227"/>
      <c r="R5510" s="227"/>
      <c r="S5510" s="227"/>
      <c r="T5510" s="227"/>
      <c r="U5510" s="227"/>
      <c r="V5510" s="227"/>
      <c r="W5510" s="227"/>
      <c r="X5510" s="227"/>
      <c r="Y5510" s="227"/>
      <c r="Z5510" s="227"/>
      <c r="AA5510" s="227"/>
      <c r="AB5510" s="227"/>
      <c r="AC5510" s="227"/>
    </row>
    <row r="5511" spans="2:29">
      <c r="B5511" s="66" t="e">
        <f>LEFT(VLOOKUP(K5511,'TCon08 al 2019-02-26'!$A$1:$H$68,6,0),6)</f>
        <v>#N/A</v>
      </c>
      <c r="C5511" s="66" t="e">
        <f t="shared" si="369"/>
        <v>#N/A</v>
      </c>
      <c r="D5511" s="66" t="e">
        <f>VLOOKUP(K5511,'TCon08 al 2019-02-26'!$A$1:$H$68,8,0)</f>
        <v>#N/A</v>
      </c>
      <c r="E5511" s="221">
        <f t="shared" si="370"/>
        <v>1900</v>
      </c>
      <c r="F5511" s="66">
        <f t="shared" si="371"/>
        <v>0</v>
      </c>
      <c r="G5511" s="10" t="str">
        <f t="shared" si="372"/>
        <v>19000</v>
      </c>
      <c r="H5511" s="227"/>
      <c r="I5511" s="227"/>
      <c r="J5511" s="228"/>
      <c r="K5511" s="227"/>
      <c r="L5511" s="227"/>
      <c r="M5511" s="227"/>
      <c r="N5511" s="581"/>
      <c r="O5511" s="227"/>
      <c r="P5511" s="581"/>
      <c r="Q5511" s="227"/>
      <c r="R5511" s="227"/>
      <c r="S5511" s="227"/>
      <c r="T5511" s="227"/>
      <c r="U5511" s="227"/>
      <c r="V5511" s="227"/>
      <c r="W5511" s="227"/>
      <c r="X5511" s="227"/>
      <c r="Y5511" s="227"/>
      <c r="Z5511" s="227"/>
      <c r="AA5511" s="227"/>
      <c r="AB5511" s="227"/>
      <c r="AC5511" s="227"/>
    </row>
    <row r="5512" spans="2:29">
      <c r="B5512" s="66" t="e">
        <f>LEFT(VLOOKUP(K5512,'TCon08 al 2019-02-26'!$A$1:$H$68,6,0),6)</f>
        <v>#N/A</v>
      </c>
      <c r="C5512" s="66" t="e">
        <f t="shared" si="369"/>
        <v>#N/A</v>
      </c>
      <c r="D5512" s="66" t="e">
        <f>VLOOKUP(K5512,'TCon08 al 2019-02-26'!$A$1:$H$68,8,0)</f>
        <v>#N/A</v>
      </c>
      <c r="E5512" s="221">
        <f t="shared" si="370"/>
        <v>1900</v>
      </c>
      <c r="F5512" s="66">
        <f t="shared" si="371"/>
        <v>0</v>
      </c>
      <c r="G5512" s="10" t="str">
        <f t="shared" si="372"/>
        <v>19000</v>
      </c>
      <c r="H5512" s="227"/>
      <c r="I5512" s="227"/>
      <c r="J5512" s="228"/>
      <c r="K5512" s="227"/>
      <c r="L5512" s="227"/>
      <c r="M5512" s="227"/>
      <c r="N5512" s="581"/>
      <c r="O5512" s="227"/>
      <c r="P5512" s="581"/>
      <c r="Q5512" s="227"/>
      <c r="R5512" s="227"/>
      <c r="S5512" s="227"/>
      <c r="T5512" s="227"/>
      <c r="U5512" s="227"/>
      <c r="V5512" s="227"/>
      <c r="W5512" s="227"/>
      <c r="X5512" s="227"/>
      <c r="Y5512" s="227"/>
      <c r="Z5512" s="227"/>
      <c r="AA5512" s="227"/>
      <c r="AB5512" s="227"/>
      <c r="AC5512" s="227"/>
    </row>
    <row r="5513" spans="2:29">
      <c r="B5513" s="66" t="e">
        <f>LEFT(VLOOKUP(K5513,'TCon08 al 2019-02-26'!$A$1:$H$68,6,0),6)</f>
        <v>#N/A</v>
      </c>
      <c r="C5513" s="66" t="e">
        <f t="shared" si="369"/>
        <v>#N/A</v>
      </c>
      <c r="D5513" s="66" t="e">
        <f>VLOOKUP(K5513,'TCon08 al 2019-02-26'!$A$1:$H$68,8,0)</f>
        <v>#N/A</v>
      </c>
      <c r="E5513" s="221">
        <f t="shared" si="370"/>
        <v>1900</v>
      </c>
      <c r="F5513" s="66">
        <f t="shared" si="371"/>
        <v>0</v>
      </c>
      <c r="G5513" s="10" t="str">
        <f t="shared" si="372"/>
        <v>19000</v>
      </c>
      <c r="H5513" s="227"/>
      <c r="I5513" s="227"/>
      <c r="J5513" s="228"/>
      <c r="K5513" s="227"/>
      <c r="L5513" s="227"/>
      <c r="M5513" s="227"/>
      <c r="N5513" s="581"/>
      <c r="O5513" s="227"/>
      <c r="P5513" s="581"/>
      <c r="Q5513" s="227"/>
      <c r="R5513" s="227"/>
      <c r="S5513" s="227"/>
      <c r="T5513" s="227"/>
      <c r="U5513" s="227"/>
      <c r="V5513" s="227"/>
      <c r="W5513" s="227"/>
      <c r="X5513" s="227"/>
      <c r="Y5513" s="227"/>
      <c r="Z5513" s="227"/>
      <c r="AA5513" s="227"/>
      <c r="AB5513" s="227"/>
      <c r="AC5513" s="227"/>
    </row>
    <row r="5514" spans="2:29">
      <c r="B5514" s="66" t="e">
        <f>LEFT(VLOOKUP(K5514,'TCon08 al 2019-02-26'!$A$1:$H$68,6,0),6)</f>
        <v>#N/A</v>
      </c>
      <c r="C5514" s="66" t="e">
        <f t="shared" si="369"/>
        <v>#N/A</v>
      </c>
      <c r="D5514" s="66" t="e">
        <f>VLOOKUP(K5514,'TCon08 al 2019-02-26'!$A$1:$H$68,8,0)</f>
        <v>#N/A</v>
      </c>
      <c r="E5514" s="221">
        <f t="shared" si="370"/>
        <v>1900</v>
      </c>
      <c r="F5514" s="66">
        <f t="shared" si="371"/>
        <v>0</v>
      </c>
      <c r="G5514" s="10" t="str">
        <f t="shared" si="372"/>
        <v>19000</v>
      </c>
      <c r="H5514" s="227"/>
      <c r="I5514" s="227"/>
      <c r="J5514" s="228"/>
      <c r="K5514" s="227"/>
      <c r="L5514" s="227"/>
      <c r="M5514" s="227"/>
      <c r="N5514" s="581"/>
      <c r="O5514" s="227"/>
      <c r="P5514" s="581"/>
      <c r="Q5514" s="227"/>
      <c r="R5514" s="227"/>
      <c r="S5514" s="227"/>
      <c r="T5514" s="227"/>
      <c r="U5514" s="227"/>
      <c r="V5514" s="227"/>
      <c r="W5514" s="227"/>
      <c r="X5514" s="227"/>
      <c r="Y5514" s="227"/>
      <c r="Z5514" s="227"/>
      <c r="AA5514" s="227"/>
      <c r="AB5514" s="227"/>
      <c r="AC5514" s="227"/>
    </row>
    <row r="5515" spans="2:29">
      <c r="B5515" s="66" t="e">
        <f>LEFT(VLOOKUP(K5515,'TCon08 al 2019-02-26'!$A$1:$H$68,6,0),6)</f>
        <v>#N/A</v>
      </c>
      <c r="C5515" s="66" t="e">
        <f t="shared" si="369"/>
        <v>#N/A</v>
      </c>
      <c r="D5515" s="66" t="e">
        <f>VLOOKUP(K5515,'TCon08 al 2019-02-26'!$A$1:$H$68,8,0)</f>
        <v>#N/A</v>
      </c>
      <c r="E5515" s="221">
        <f t="shared" si="370"/>
        <v>1900</v>
      </c>
      <c r="F5515" s="66">
        <f t="shared" si="371"/>
        <v>0</v>
      </c>
      <c r="G5515" s="10" t="str">
        <f t="shared" si="372"/>
        <v>19000</v>
      </c>
      <c r="H5515" s="227"/>
      <c r="I5515" s="227"/>
      <c r="J5515" s="228"/>
      <c r="K5515" s="227"/>
      <c r="L5515" s="227"/>
      <c r="M5515" s="227"/>
      <c r="N5515" s="581"/>
      <c r="O5515" s="227"/>
      <c r="P5515" s="581"/>
      <c r="Q5515" s="227"/>
      <c r="R5515" s="227"/>
      <c r="S5515" s="227"/>
      <c r="T5515" s="227"/>
      <c r="U5515" s="227"/>
      <c r="V5515" s="227"/>
      <c r="W5515" s="227"/>
      <c r="X5515" s="227"/>
      <c r="Y5515" s="227"/>
      <c r="Z5515" s="227"/>
      <c r="AA5515" s="227"/>
      <c r="AB5515" s="227"/>
      <c r="AC5515" s="227"/>
    </row>
    <row r="5516" spans="2:29">
      <c r="B5516" s="66" t="e">
        <f>LEFT(VLOOKUP(K5516,'TCon08 al 2019-02-26'!$A$1:$H$68,6,0),6)</f>
        <v>#N/A</v>
      </c>
      <c r="C5516" s="66" t="e">
        <f t="shared" si="369"/>
        <v>#N/A</v>
      </c>
      <c r="D5516" s="66" t="e">
        <f>VLOOKUP(K5516,'TCon08 al 2019-02-26'!$A$1:$H$68,8,0)</f>
        <v>#N/A</v>
      </c>
      <c r="E5516" s="221">
        <f t="shared" si="370"/>
        <v>1900</v>
      </c>
      <c r="F5516" s="66">
        <f t="shared" si="371"/>
        <v>0</v>
      </c>
      <c r="G5516" s="10" t="str">
        <f t="shared" si="372"/>
        <v>19000</v>
      </c>
      <c r="H5516" s="227"/>
      <c r="I5516" s="227"/>
      <c r="J5516" s="228"/>
      <c r="K5516" s="227"/>
      <c r="L5516" s="227"/>
      <c r="M5516" s="227"/>
      <c r="N5516" s="581"/>
      <c r="O5516" s="227"/>
      <c r="P5516" s="581"/>
      <c r="Q5516" s="227"/>
      <c r="R5516" s="227"/>
      <c r="S5516" s="227"/>
      <c r="T5516" s="227"/>
      <c r="U5516" s="227"/>
      <c r="V5516" s="227"/>
      <c r="W5516" s="227"/>
      <c r="X5516" s="227"/>
      <c r="Y5516" s="227"/>
      <c r="Z5516" s="227"/>
      <c r="AA5516" s="227"/>
      <c r="AB5516" s="227"/>
      <c r="AC5516" s="227"/>
    </row>
    <row r="5517" spans="2:29">
      <c r="B5517" s="66" t="e">
        <f>LEFT(VLOOKUP(K5517,'TCon08 al 2019-02-26'!$A$1:$H$68,6,0),6)</f>
        <v>#N/A</v>
      </c>
      <c r="C5517" s="66" t="e">
        <f t="shared" si="369"/>
        <v>#N/A</v>
      </c>
      <c r="D5517" s="66" t="e">
        <f>VLOOKUP(K5517,'TCon08 al 2019-02-26'!$A$1:$H$68,8,0)</f>
        <v>#N/A</v>
      </c>
      <c r="E5517" s="221">
        <f t="shared" si="370"/>
        <v>1900</v>
      </c>
      <c r="F5517" s="66">
        <f t="shared" si="371"/>
        <v>0</v>
      </c>
      <c r="G5517" s="10" t="str">
        <f t="shared" si="372"/>
        <v>19000</v>
      </c>
      <c r="H5517" s="227"/>
      <c r="I5517" s="227"/>
      <c r="J5517" s="228"/>
      <c r="K5517" s="227"/>
      <c r="L5517" s="227"/>
      <c r="M5517" s="227"/>
      <c r="N5517" s="581"/>
      <c r="O5517" s="227"/>
      <c r="P5517" s="581"/>
      <c r="Q5517" s="227"/>
      <c r="R5517" s="227"/>
      <c r="S5517" s="227"/>
      <c r="T5517" s="227"/>
      <c r="U5517" s="227"/>
      <c r="V5517" s="227"/>
      <c r="W5517" s="227"/>
      <c r="X5517" s="227"/>
      <c r="Y5517" s="227"/>
      <c r="Z5517" s="227"/>
      <c r="AA5517" s="227"/>
      <c r="AB5517" s="227"/>
      <c r="AC5517" s="227"/>
    </row>
    <row r="5518" spans="2:29">
      <c r="B5518" s="66" t="e">
        <f>LEFT(VLOOKUP(K5518,'TCon08 al 2019-02-26'!$A$1:$H$68,6,0),6)</f>
        <v>#N/A</v>
      </c>
      <c r="C5518" s="66" t="e">
        <f t="shared" si="369"/>
        <v>#N/A</v>
      </c>
      <c r="D5518" s="66" t="e">
        <f>VLOOKUP(K5518,'TCon08 al 2019-02-26'!$A$1:$H$68,8,0)</f>
        <v>#N/A</v>
      </c>
      <c r="E5518" s="221">
        <f t="shared" si="370"/>
        <v>1900</v>
      </c>
      <c r="F5518" s="66">
        <f t="shared" si="371"/>
        <v>0</v>
      </c>
      <c r="G5518" s="10" t="str">
        <f t="shared" si="372"/>
        <v>19000</v>
      </c>
      <c r="H5518" s="227"/>
      <c r="I5518" s="227"/>
      <c r="J5518" s="228"/>
      <c r="K5518" s="227"/>
      <c r="L5518" s="227"/>
      <c r="M5518" s="227"/>
      <c r="N5518" s="581"/>
      <c r="O5518" s="227"/>
      <c r="P5518" s="581"/>
      <c r="Q5518" s="227"/>
      <c r="R5518" s="227"/>
      <c r="S5518" s="227"/>
      <c r="T5518" s="227"/>
      <c r="U5518" s="227"/>
      <c r="V5518" s="227"/>
      <c r="W5518" s="227"/>
      <c r="X5518" s="227"/>
      <c r="Y5518" s="227"/>
      <c r="Z5518" s="227"/>
      <c r="AA5518" s="227"/>
      <c r="AB5518" s="227"/>
      <c r="AC5518" s="227"/>
    </row>
    <row r="5519" spans="2:29">
      <c r="B5519" s="66" t="e">
        <f>LEFT(VLOOKUP(K5519,'TCon08 al 2019-02-26'!$A$1:$H$68,6,0),6)</f>
        <v>#N/A</v>
      </c>
      <c r="C5519" s="66" t="e">
        <f t="shared" si="369"/>
        <v>#N/A</v>
      </c>
      <c r="D5519" s="66" t="e">
        <f>VLOOKUP(K5519,'TCon08 al 2019-02-26'!$A$1:$H$68,8,0)</f>
        <v>#N/A</v>
      </c>
      <c r="E5519" s="221">
        <f t="shared" si="370"/>
        <v>1900</v>
      </c>
      <c r="F5519" s="66">
        <f t="shared" si="371"/>
        <v>0</v>
      </c>
      <c r="G5519" s="10" t="str">
        <f t="shared" si="372"/>
        <v>19000</v>
      </c>
      <c r="H5519" s="227"/>
      <c r="I5519" s="227"/>
      <c r="J5519" s="228"/>
      <c r="K5519" s="227"/>
      <c r="L5519" s="227"/>
      <c r="M5519" s="227"/>
      <c r="N5519" s="581"/>
      <c r="O5519" s="227"/>
      <c r="P5519" s="581"/>
      <c r="Q5519" s="227"/>
      <c r="R5519" s="227"/>
      <c r="S5519" s="227"/>
      <c r="T5519" s="227"/>
      <c r="U5519" s="227"/>
      <c r="V5519" s="227"/>
      <c r="W5519" s="227"/>
      <c r="X5519" s="227"/>
      <c r="Y5519" s="227"/>
      <c r="Z5519" s="227"/>
      <c r="AA5519" s="227"/>
      <c r="AB5519" s="227"/>
      <c r="AC5519" s="227"/>
    </row>
    <row r="5520" spans="2:29">
      <c r="B5520" s="66" t="e">
        <f>LEFT(VLOOKUP(K5520,'TCon08 al 2019-02-26'!$A$1:$H$68,6,0),6)</f>
        <v>#N/A</v>
      </c>
      <c r="C5520" s="66" t="e">
        <f t="shared" si="369"/>
        <v>#N/A</v>
      </c>
      <c r="D5520" s="66" t="e">
        <f>VLOOKUP(K5520,'TCon08 al 2019-02-26'!$A$1:$H$68,8,0)</f>
        <v>#N/A</v>
      </c>
      <c r="E5520" s="221">
        <f t="shared" si="370"/>
        <v>1900</v>
      </c>
      <c r="F5520" s="66">
        <f t="shared" si="371"/>
        <v>0</v>
      </c>
      <c r="G5520" s="10" t="str">
        <f t="shared" si="372"/>
        <v>19000</v>
      </c>
      <c r="H5520" s="227"/>
      <c r="I5520" s="227"/>
      <c r="J5520" s="228"/>
      <c r="K5520" s="227"/>
      <c r="L5520" s="227"/>
      <c r="M5520" s="227"/>
      <c r="N5520" s="581"/>
      <c r="O5520" s="227"/>
      <c r="P5520" s="581"/>
      <c r="Q5520" s="227"/>
      <c r="R5520" s="227"/>
      <c r="S5520" s="227"/>
      <c r="T5520" s="227"/>
      <c r="U5520" s="227"/>
      <c r="V5520" s="227"/>
      <c r="W5520" s="227"/>
      <c r="X5520" s="227"/>
      <c r="Y5520" s="227"/>
      <c r="Z5520" s="227"/>
      <c r="AA5520" s="227"/>
      <c r="AB5520" s="227"/>
      <c r="AC5520" s="227"/>
    </row>
    <row r="5521" spans="2:29">
      <c r="B5521" s="66" t="e">
        <f>LEFT(VLOOKUP(K5521,'TCon08 al 2019-02-26'!$A$1:$H$68,6,0),6)</f>
        <v>#N/A</v>
      </c>
      <c r="C5521" s="66" t="e">
        <f t="shared" ref="C5521:C5584" si="373">CONCATENATE(MID(B5521,1,1),".",MID(B5521,2,1),".",MID(B5521,3,2),".",MID(B5521,5,2))</f>
        <v>#N/A</v>
      </c>
      <c r="D5521" s="66" t="e">
        <f>VLOOKUP(K5521,'TCon08 al 2019-02-26'!$A$1:$H$68,8,0)</f>
        <v>#N/A</v>
      </c>
      <c r="E5521" s="221">
        <f t="shared" ref="E5521:E5584" si="374">YEAR(J5521)</f>
        <v>1900</v>
      </c>
      <c r="F5521" s="66">
        <f t="shared" si="371"/>
        <v>0</v>
      </c>
      <c r="G5521" s="10" t="str">
        <f t="shared" si="372"/>
        <v>19000</v>
      </c>
      <c r="H5521" s="227"/>
      <c r="I5521" s="227"/>
      <c r="J5521" s="228"/>
      <c r="K5521" s="227"/>
      <c r="L5521" s="227"/>
      <c r="M5521" s="227"/>
      <c r="N5521" s="581"/>
      <c r="O5521" s="227"/>
      <c r="P5521" s="581"/>
      <c r="Q5521" s="227"/>
      <c r="R5521" s="227"/>
      <c r="S5521" s="227"/>
      <c r="T5521" s="227"/>
      <c r="U5521" s="227"/>
      <c r="V5521" s="227"/>
      <c r="W5521" s="227"/>
      <c r="X5521" s="227"/>
      <c r="Y5521" s="227"/>
      <c r="Z5521" s="227"/>
      <c r="AA5521" s="227"/>
      <c r="AB5521" s="227"/>
      <c r="AC5521" s="227"/>
    </row>
    <row r="5522" spans="2:29">
      <c r="B5522" s="66" t="e">
        <f>LEFT(VLOOKUP(K5522,'TCon08 al 2019-02-26'!$A$1:$H$68,6,0),6)</f>
        <v>#N/A</v>
      </c>
      <c r="C5522" s="66" t="e">
        <f t="shared" si="373"/>
        <v>#N/A</v>
      </c>
      <c r="D5522" s="66" t="e">
        <f>VLOOKUP(K5522,'TCon08 al 2019-02-26'!$A$1:$H$68,8,0)</f>
        <v>#N/A</v>
      </c>
      <c r="E5522" s="221">
        <f t="shared" si="374"/>
        <v>1900</v>
      </c>
      <c r="F5522" s="66">
        <f t="shared" si="371"/>
        <v>0</v>
      </c>
      <c r="G5522" s="10" t="str">
        <f t="shared" si="372"/>
        <v>19000</v>
      </c>
      <c r="H5522" s="227"/>
      <c r="I5522" s="227"/>
      <c r="J5522" s="228"/>
      <c r="K5522" s="227"/>
      <c r="L5522" s="227"/>
      <c r="M5522" s="227"/>
      <c r="N5522" s="581"/>
      <c r="O5522" s="227"/>
      <c r="P5522" s="581"/>
      <c r="Q5522" s="227"/>
      <c r="R5522" s="227"/>
      <c r="S5522" s="227"/>
      <c r="T5522" s="227"/>
      <c r="U5522" s="227"/>
      <c r="V5522" s="227"/>
      <c r="W5522" s="227"/>
      <c r="X5522" s="227"/>
      <c r="Y5522" s="227"/>
      <c r="Z5522" s="227"/>
      <c r="AA5522" s="227"/>
      <c r="AB5522" s="227"/>
      <c r="AC5522" s="227"/>
    </row>
    <row r="5523" spans="2:29">
      <c r="B5523" s="66" t="e">
        <f>LEFT(VLOOKUP(K5523,'TCon08 al 2019-02-26'!$A$1:$H$68,6,0),6)</f>
        <v>#N/A</v>
      </c>
      <c r="C5523" s="66" t="e">
        <f t="shared" si="373"/>
        <v>#N/A</v>
      </c>
      <c r="D5523" s="66" t="e">
        <f>VLOOKUP(K5523,'TCon08 al 2019-02-26'!$A$1:$H$68,8,0)</f>
        <v>#N/A</v>
      </c>
      <c r="E5523" s="221">
        <f t="shared" si="374"/>
        <v>1900</v>
      </c>
      <c r="F5523" s="66">
        <f t="shared" si="371"/>
        <v>0</v>
      </c>
      <c r="G5523" s="10" t="str">
        <f t="shared" si="372"/>
        <v>19000</v>
      </c>
      <c r="H5523" s="227"/>
      <c r="I5523" s="227"/>
      <c r="J5523" s="228"/>
      <c r="K5523" s="227"/>
      <c r="L5523" s="227"/>
      <c r="M5523" s="227"/>
      <c r="N5523" s="581"/>
      <c r="O5523" s="227"/>
      <c r="P5523" s="581"/>
      <c r="Q5523" s="227"/>
      <c r="R5523" s="227"/>
      <c r="S5523" s="227"/>
      <c r="T5523" s="227"/>
      <c r="U5523" s="227"/>
      <c r="V5523" s="227"/>
      <c r="W5523" s="227"/>
      <c r="X5523" s="227"/>
      <c r="Y5523" s="227"/>
      <c r="Z5523" s="227"/>
      <c r="AA5523" s="227"/>
      <c r="AB5523" s="227"/>
      <c r="AC5523" s="227"/>
    </row>
    <row r="5524" spans="2:29">
      <c r="B5524" s="66" t="e">
        <f>LEFT(VLOOKUP(K5524,'TCon08 al 2019-02-26'!$A$1:$H$68,6,0),6)</f>
        <v>#N/A</v>
      </c>
      <c r="C5524" s="66" t="e">
        <f t="shared" si="373"/>
        <v>#N/A</v>
      </c>
      <c r="D5524" s="66" t="e">
        <f>VLOOKUP(K5524,'TCon08 al 2019-02-26'!$A$1:$H$68,8,0)</f>
        <v>#N/A</v>
      </c>
      <c r="E5524" s="221">
        <f t="shared" si="374"/>
        <v>1900</v>
      </c>
      <c r="F5524" s="66">
        <f t="shared" si="371"/>
        <v>0</v>
      </c>
      <c r="G5524" s="10" t="str">
        <f t="shared" si="372"/>
        <v>19000</v>
      </c>
      <c r="H5524" s="227"/>
      <c r="I5524" s="227"/>
      <c r="J5524" s="228"/>
      <c r="K5524" s="227"/>
      <c r="L5524" s="227"/>
      <c r="M5524" s="227"/>
      <c r="N5524" s="581"/>
      <c r="O5524" s="227"/>
      <c r="P5524" s="581"/>
      <c r="Q5524" s="227"/>
      <c r="R5524" s="227"/>
      <c r="S5524" s="227"/>
      <c r="T5524" s="227"/>
      <c r="U5524" s="227"/>
      <c r="V5524" s="227"/>
      <c r="W5524" s="227"/>
      <c r="X5524" s="227"/>
      <c r="Y5524" s="227"/>
      <c r="Z5524" s="227"/>
      <c r="AA5524" s="227"/>
      <c r="AB5524" s="227"/>
      <c r="AC5524" s="227"/>
    </row>
    <row r="5525" spans="2:29">
      <c r="B5525" s="66" t="e">
        <f>LEFT(VLOOKUP(K5525,'TCon08 al 2019-02-26'!$A$1:$H$68,6,0),6)</f>
        <v>#N/A</v>
      </c>
      <c r="C5525" s="66" t="e">
        <f t="shared" si="373"/>
        <v>#N/A</v>
      </c>
      <c r="D5525" s="66" t="e">
        <f>VLOOKUP(K5525,'TCon08 al 2019-02-26'!$A$1:$H$68,8,0)</f>
        <v>#N/A</v>
      </c>
      <c r="E5525" s="221">
        <f t="shared" si="374"/>
        <v>1900</v>
      </c>
      <c r="F5525" s="66">
        <f t="shared" si="371"/>
        <v>0</v>
      </c>
      <c r="G5525" s="10" t="str">
        <f t="shared" si="372"/>
        <v>19000</v>
      </c>
      <c r="H5525" s="227"/>
      <c r="I5525" s="227"/>
      <c r="J5525" s="228"/>
      <c r="K5525" s="227"/>
      <c r="L5525" s="227"/>
      <c r="M5525" s="227"/>
      <c r="N5525" s="581"/>
      <c r="O5525" s="227"/>
      <c r="P5525" s="581"/>
      <c r="Q5525" s="227"/>
      <c r="R5525" s="227"/>
      <c r="S5525" s="227"/>
      <c r="T5525" s="227"/>
      <c r="U5525" s="227"/>
      <c r="V5525" s="227"/>
      <c r="W5525" s="227"/>
      <c r="X5525" s="227"/>
      <c r="Y5525" s="227"/>
      <c r="Z5525" s="227"/>
      <c r="AA5525" s="227"/>
      <c r="AB5525" s="227"/>
      <c r="AC5525" s="227"/>
    </row>
    <row r="5526" spans="2:29">
      <c r="B5526" s="66" t="e">
        <f>LEFT(VLOOKUP(K5526,'TCon08 al 2019-02-26'!$A$1:$H$68,6,0),6)</f>
        <v>#N/A</v>
      </c>
      <c r="C5526" s="66" t="e">
        <f t="shared" si="373"/>
        <v>#N/A</v>
      </c>
      <c r="D5526" s="66" t="e">
        <f>VLOOKUP(K5526,'TCon08 al 2019-02-26'!$A$1:$H$68,8,0)</f>
        <v>#N/A</v>
      </c>
      <c r="E5526" s="221">
        <f t="shared" si="374"/>
        <v>1900</v>
      </c>
      <c r="F5526" s="66">
        <f t="shared" si="371"/>
        <v>0</v>
      </c>
      <c r="G5526" s="10" t="str">
        <f t="shared" si="372"/>
        <v>19000</v>
      </c>
      <c r="H5526" s="227"/>
      <c r="I5526" s="227"/>
      <c r="J5526" s="228"/>
      <c r="K5526" s="227"/>
      <c r="L5526" s="227"/>
      <c r="M5526" s="227"/>
      <c r="N5526" s="581"/>
      <c r="O5526" s="227"/>
      <c r="P5526" s="581"/>
      <c r="Q5526" s="227"/>
      <c r="R5526" s="227"/>
      <c r="S5526" s="227"/>
      <c r="T5526" s="227"/>
      <c r="U5526" s="227"/>
      <c r="V5526" s="227"/>
      <c r="W5526" s="227"/>
      <c r="X5526" s="227"/>
      <c r="Y5526" s="227"/>
      <c r="Z5526" s="227"/>
      <c r="AA5526" s="227"/>
      <c r="AB5526" s="227"/>
      <c r="AC5526" s="227"/>
    </row>
    <row r="5527" spans="2:29">
      <c r="B5527" s="66" t="e">
        <f>LEFT(VLOOKUP(K5527,'TCon08 al 2019-02-26'!$A$1:$H$68,6,0),6)</f>
        <v>#N/A</v>
      </c>
      <c r="C5527" s="66" t="e">
        <f t="shared" si="373"/>
        <v>#N/A</v>
      </c>
      <c r="D5527" s="66" t="e">
        <f>VLOOKUP(K5527,'TCon08 al 2019-02-26'!$A$1:$H$68,8,0)</f>
        <v>#N/A</v>
      </c>
      <c r="E5527" s="221">
        <f t="shared" si="374"/>
        <v>1900</v>
      </c>
      <c r="F5527" s="66">
        <f t="shared" si="371"/>
        <v>0</v>
      </c>
      <c r="G5527" s="10" t="str">
        <f t="shared" si="372"/>
        <v>19000</v>
      </c>
      <c r="H5527" s="227"/>
      <c r="I5527" s="227"/>
      <c r="J5527" s="228"/>
      <c r="K5527" s="227"/>
      <c r="L5527" s="227"/>
      <c r="M5527" s="227"/>
      <c r="N5527" s="581"/>
      <c r="O5527" s="227"/>
      <c r="P5527" s="581"/>
      <c r="Q5527" s="227"/>
      <c r="R5527" s="227"/>
      <c r="S5527" s="227"/>
      <c r="T5527" s="227"/>
      <c r="U5527" s="227"/>
      <c r="V5527" s="227"/>
      <c r="W5527" s="227"/>
      <c r="X5527" s="227"/>
      <c r="Y5527" s="227"/>
      <c r="Z5527" s="227"/>
      <c r="AA5527" s="227"/>
      <c r="AB5527" s="227"/>
      <c r="AC5527" s="227"/>
    </row>
    <row r="5528" spans="2:29">
      <c r="B5528" s="66" t="e">
        <f>LEFT(VLOOKUP(K5528,'TCon08 al 2019-02-26'!$A$1:$H$68,6,0),6)</f>
        <v>#N/A</v>
      </c>
      <c r="C5528" s="66" t="e">
        <f t="shared" si="373"/>
        <v>#N/A</v>
      </c>
      <c r="D5528" s="66" t="e">
        <f>VLOOKUP(K5528,'TCon08 al 2019-02-26'!$A$1:$H$68,8,0)</f>
        <v>#N/A</v>
      </c>
      <c r="E5528" s="221">
        <f t="shared" si="374"/>
        <v>1900</v>
      </c>
      <c r="F5528" s="66">
        <f t="shared" si="371"/>
        <v>0</v>
      </c>
      <c r="G5528" s="10" t="str">
        <f t="shared" si="372"/>
        <v>19000</v>
      </c>
      <c r="H5528" s="227"/>
      <c r="I5528" s="227"/>
      <c r="J5528" s="228"/>
      <c r="K5528" s="227"/>
      <c r="L5528" s="227"/>
      <c r="M5528" s="227"/>
      <c r="N5528" s="581"/>
      <c r="O5528" s="227"/>
      <c r="P5528" s="581"/>
      <c r="Q5528" s="227"/>
      <c r="R5528" s="227"/>
      <c r="S5528" s="227"/>
      <c r="T5528" s="227"/>
      <c r="U5528" s="227"/>
      <c r="V5528" s="227"/>
      <c r="W5528" s="227"/>
      <c r="X5528" s="227"/>
      <c r="Y5528" s="227"/>
      <c r="Z5528" s="227"/>
      <c r="AA5528" s="227"/>
      <c r="AB5528" s="227"/>
      <c r="AC5528" s="227"/>
    </row>
    <row r="5529" spans="2:29">
      <c r="B5529" s="66" t="e">
        <f>LEFT(VLOOKUP(K5529,'TCon08 al 2019-02-26'!$A$1:$H$68,6,0),6)</f>
        <v>#N/A</v>
      </c>
      <c r="C5529" s="66" t="e">
        <f t="shared" si="373"/>
        <v>#N/A</v>
      </c>
      <c r="D5529" s="66" t="e">
        <f>VLOOKUP(K5529,'TCon08 al 2019-02-26'!$A$1:$H$68,8,0)</f>
        <v>#N/A</v>
      </c>
      <c r="E5529" s="221">
        <f t="shared" si="374"/>
        <v>1900</v>
      </c>
      <c r="F5529" s="66">
        <f t="shared" si="371"/>
        <v>0</v>
      </c>
      <c r="G5529" s="10" t="str">
        <f t="shared" si="372"/>
        <v>19000</v>
      </c>
      <c r="H5529" s="227"/>
      <c r="I5529" s="227"/>
      <c r="J5529" s="228"/>
      <c r="K5529" s="227"/>
      <c r="L5529" s="227"/>
      <c r="M5529" s="227"/>
      <c r="N5529" s="581"/>
      <c r="O5529" s="227"/>
      <c r="P5529" s="581"/>
      <c r="Q5529" s="227"/>
      <c r="R5529" s="227"/>
      <c r="S5529" s="227"/>
      <c r="T5529" s="227"/>
      <c r="U5529" s="227"/>
      <c r="V5529" s="227"/>
      <c r="W5529" s="227"/>
      <c r="X5529" s="227"/>
      <c r="Y5529" s="227"/>
      <c r="Z5529" s="227"/>
      <c r="AA5529" s="227"/>
      <c r="AB5529" s="227"/>
      <c r="AC5529" s="227"/>
    </row>
    <row r="5530" spans="2:29">
      <c r="B5530" s="66" t="e">
        <f>LEFT(VLOOKUP(K5530,'TCon08 al 2019-02-26'!$A$1:$H$68,6,0),6)</f>
        <v>#N/A</v>
      </c>
      <c r="C5530" s="66" t="e">
        <f t="shared" si="373"/>
        <v>#N/A</v>
      </c>
      <c r="D5530" s="66" t="e">
        <f>VLOOKUP(K5530,'TCon08 al 2019-02-26'!$A$1:$H$68,8,0)</f>
        <v>#N/A</v>
      </c>
      <c r="E5530" s="221">
        <f t="shared" si="374"/>
        <v>1900</v>
      </c>
      <c r="F5530" s="66">
        <f t="shared" si="371"/>
        <v>0</v>
      </c>
      <c r="G5530" s="10" t="str">
        <f t="shared" si="372"/>
        <v>19000</v>
      </c>
      <c r="H5530" s="227"/>
      <c r="I5530" s="227"/>
      <c r="J5530" s="228"/>
      <c r="K5530" s="227"/>
      <c r="L5530" s="227"/>
      <c r="M5530" s="227"/>
      <c r="N5530" s="581"/>
      <c r="O5530" s="227"/>
      <c r="P5530" s="581"/>
      <c r="Q5530" s="227"/>
      <c r="R5530" s="227"/>
      <c r="S5530" s="227"/>
      <c r="T5530" s="227"/>
      <c r="U5530" s="227"/>
      <c r="V5530" s="227"/>
      <c r="W5530" s="227"/>
      <c r="X5530" s="227"/>
      <c r="Y5530" s="227"/>
      <c r="Z5530" s="227"/>
      <c r="AA5530" s="227"/>
      <c r="AB5530" s="227"/>
      <c r="AC5530" s="227"/>
    </row>
    <row r="5531" spans="2:29">
      <c r="B5531" s="66" t="e">
        <f>LEFT(VLOOKUP(K5531,'TCon08 al 2019-02-26'!$A$1:$H$68,6,0),6)</f>
        <v>#N/A</v>
      </c>
      <c r="C5531" s="66" t="e">
        <f t="shared" si="373"/>
        <v>#N/A</v>
      </c>
      <c r="D5531" s="66" t="e">
        <f>VLOOKUP(K5531,'TCon08 al 2019-02-26'!$A$1:$H$68,8,0)</f>
        <v>#N/A</v>
      </c>
      <c r="E5531" s="221">
        <f t="shared" si="374"/>
        <v>1900</v>
      </c>
      <c r="F5531" s="66">
        <f t="shared" si="371"/>
        <v>0</v>
      </c>
      <c r="G5531" s="10" t="str">
        <f t="shared" si="372"/>
        <v>19000</v>
      </c>
      <c r="H5531" s="227"/>
      <c r="I5531" s="227"/>
      <c r="J5531" s="228"/>
      <c r="K5531" s="227"/>
      <c r="L5531" s="227"/>
      <c r="M5531" s="227"/>
      <c r="N5531" s="581"/>
      <c r="O5531" s="227"/>
      <c r="P5531" s="581"/>
      <c r="Q5531" s="227"/>
      <c r="R5531" s="227"/>
      <c r="S5531" s="227"/>
      <c r="T5531" s="227"/>
      <c r="U5531" s="227"/>
      <c r="V5531" s="227"/>
      <c r="W5531" s="227"/>
      <c r="X5531" s="227"/>
      <c r="Y5531" s="227"/>
      <c r="Z5531" s="227"/>
      <c r="AA5531" s="227"/>
      <c r="AB5531" s="227"/>
      <c r="AC5531" s="227"/>
    </row>
    <row r="5532" spans="2:29">
      <c r="B5532" s="66" t="e">
        <f>LEFT(VLOOKUP(K5532,'TCon08 al 2019-02-26'!$A$1:$H$68,6,0),6)</f>
        <v>#N/A</v>
      </c>
      <c r="C5532" s="66" t="e">
        <f t="shared" si="373"/>
        <v>#N/A</v>
      </c>
      <c r="D5532" s="66" t="e">
        <f>VLOOKUP(K5532,'TCon08 al 2019-02-26'!$A$1:$H$68,8,0)</f>
        <v>#N/A</v>
      </c>
      <c r="E5532" s="221">
        <f t="shared" si="374"/>
        <v>1900</v>
      </c>
      <c r="F5532" s="66">
        <f t="shared" si="371"/>
        <v>0</v>
      </c>
      <c r="G5532" s="10" t="str">
        <f t="shared" si="372"/>
        <v>19000</v>
      </c>
      <c r="H5532" s="227"/>
      <c r="I5532" s="227"/>
      <c r="J5532" s="228"/>
      <c r="K5532" s="227"/>
      <c r="L5532" s="227"/>
      <c r="M5532" s="227"/>
      <c r="N5532" s="581"/>
      <c r="O5532" s="227"/>
      <c r="P5532" s="581"/>
      <c r="Q5532" s="227"/>
      <c r="R5532" s="227"/>
      <c r="S5532" s="227"/>
      <c r="T5532" s="227"/>
      <c r="U5532" s="227"/>
      <c r="V5532" s="227"/>
      <c r="W5532" s="227"/>
      <c r="X5532" s="227"/>
      <c r="Y5532" s="227"/>
      <c r="Z5532" s="227"/>
      <c r="AA5532" s="227"/>
      <c r="AB5532" s="227"/>
      <c r="AC5532" s="227"/>
    </row>
    <row r="5533" spans="2:29">
      <c r="B5533" s="66" t="e">
        <f>LEFT(VLOOKUP(K5533,'TCon08 al 2019-02-26'!$A$1:$H$68,6,0),6)</f>
        <v>#N/A</v>
      </c>
      <c r="C5533" s="66" t="e">
        <f t="shared" si="373"/>
        <v>#N/A</v>
      </c>
      <c r="D5533" s="66" t="e">
        <f>VLOOKUP(K5533,'TCon08 al 2019-02-26'!$A$1:$H$68,8,0)</f>
        <v>#N/A</v>
      </c>
      <c r="E5533" s="221">
        <f t="shared" si="374"/>
        <v>1900</v>
      </c>
      <c r="F5533" s="66">
        <f t="shared" si="371"/>
        <v>0</v>
      </c>
      <c r="G5533" s="10" t="str">
        <f t="shared" si="372"/>
        <v>19000</v>
      </c>
      <c r="H5533" s="227"/>
      <c r="I5533" s="227"/>
      <c r="J5533" s="228"/>
      <c r="K5533" s="227"/>
      <c r="L5533" s="227"/>
      <c r="M5533" s="227"/>
      <c r="N5533" s="581"/>
      <c r="O5533" s="227"/>
      <c r="P5533" s="581"/>
      <c r="Q5533" s="227"/>
      <c r="R5533" s="227"/>
      <c r="S5533" s="227"/>
      <c r="T5533" s="227"/>
      <c r="U5533" s="227"/>
      <c r="V5533" s="227"/>
      <c r="W5533" s="227"/>
      <c r="X5533" s="227"/>
      <c r="Y5533" s="227"/>
      <c r="Z5533" s="227"/>
      <c r="AA5533" s="227"/>
      <c r="AB5533" s="227"/>
      <c r="AC5533" s="227"/>
    </row>
    <row r="5534" spans="2:29">
      <c r="B5534" s="66" t="e">
        <f>LEFT(VLOOKUP(K5534,'TCon08 al 2019-02-26'!$A$1:$H$68,6,0),6)</f>
        <v>#N/A</v>
      </c>
      <c r="C5534" s="66" t="e">
        <f t="shared" si="373"/>
        <v>#N/A</v>
      </c>
      <c r="D5534" s="66" t="e">
        <f>VLOOKUP(K5534,'TCon08 al 2019-02-26'!$A$1:$H$68,8,0)</f>
        <v>#N/A</v>
      </c>
      <c r="E5534" s="221">
        <f t="shared" si="374"/>
        <v>1900</v>
      </c>
      <c r="F5534" s="66">
        <f t="shared" si="371"/>
        <v>0</v>
      </c>
      <c r="G5534" s="10" t="str">
        <f t="shared" si="372"/>
        <v>19000</v>
      </c>
      <c r="H5534" s="227"/>
      <c r="I5534" s="227"/>
      <c r="J5534" s="228"/>
      <c r="K5534" s="227"/>
      <c r="L5534" s="227"/>
      <c r="M5534" s="227"/>
      <c r="N5534" s="581"/>
      <c r="O5534" s="227"/>
      <c r="P5534" s="581"/>
      <c r="Q5534" s="227"/>
      <c r="R5534" s="227"/>
      <c r="S5534" s="227"/>
      <c r="T5534" s="227"/>
      <c r="U5534" s="227"/>
      <c r="V5534" s="227"/>
      <c r="W5534" s="227"/>
      <c r="X5534" s="227"/>
      <c r="Y5534" s="227"/>
      <c r="Z5534" s="227"/>
      <c r="AA5534" s="227"/>
      <c r="AB5534" s="227"/>
      <c r="AC5534" s="227"/>
    </row>
    <row r="5535" spans="2:29">
      <c r="B5535" s="66" t="e">
        <f>LEFT(VLOOKUP(K5535,'TCon08 al 2019-02-26'!$A$1:$H$68,6,0),6)</f>
        <v>#N/A</v>
      </c>
      <c r="C5535" s="66" t="e">
        <f t="shared" si="373"/>
        <v>#N/A</v>
      </c>
      <c r="D5535" s="66" t="e">
        <f>VLOOKUP(K5535,'TCon08 al 2019-02-26'!$A$1:$H$68,8,0)</f>
        <v>#N/A</v>
      </c>
      <c r="E5535" s="221">
        <f t="shared" si="374"/>
        <v>1900</v>
      </c>
      <c r="F5535" s="66">
        <f t="shared" si="371"/>
        <v>0</v>
      </c>
      <c r="G5535" s="10" t="str">
        <f t="shared" si="372"/>
        <v>19000</v>
      </c>
      <c r="H5535" s="227"/>
      <c r="I5535" s="227"/>
      <c r="J5535" s="228"/>
      <c r="K5535" s="227"/>
      <c r="L5535" s="227"/>
      <c r="M5535" s="227"/>
      <c r="N5535" s="581"/>
      <c r="O5535" s="227"/>
      <c r="P5535" s="581"/>
      <c r="Q5535" s="227"/>
      <c r="R5535" s="227"/>
      <c r="S5535" s="227"/>
      <c r="T5535" s="227"/>
      <c r="U5535" s="227"/>
      <c r="V5535" s="227"/>
      <c r="W5535" s="227"/>
      <c r="X5535" s="227"/>
      <c r="Y5535" s="227"/>
      <c r="Z5535" s="227"/>
      <c r="AA5535" s="227"/>
      <c r="AB5535" s="227"/>
      <c r="AC5535" s="227"/>
    </row>
    <row r="5536" spans="2:29">
      <c r="B5536" s="66" t="e">
        <f>LEFT(VLOOKUP(K5536,'TCon08 al 2019-02-26'!$A$1:$H$68,6,0),6)</f>
        <v>#N/A</v>
      </c>
      <c r="C5536" s="66" t="e">
        <f t="shared" si="373"/>
        <v>#N/A</v>
      </c>
      <c r="D5536" s="66" t="e">
        <f>VLOOKUP(K5536,'TCon08 al 2019-02-26'!$A$1:$H$68,8,0)</f>
        <v>#N/A</v>
      </c>
      <c r="E5536" s="221">
        <f t="shared" si="374"/>
        <v>1900</v>
      </c>
      <c r="F5536" s="66">
        <f t="shared" si="371"/>
        <v>0</v>
      </c>
      <c r="G5536" s="10" t="str">
        <f t="shared" si="372"/>
        <v>19000</v>
      </c>
      <c r="H5536" s="227"/>
      <c r="I5536" s="227"/>
      <c r="J5536" s="228"/>
      <c r="K5536" s="227"/>
      <c r="L5536" s="227"/>
      <c r="M5536" s="227"/>
      <c r="N5536" s="581"/>
      <c r="O5536" s="227"/>
      <c r="P5536" s="581"/>
      <c r="Q5536" s="227"/>
      <c r="R5536" s="227"/>
      <c r="S5536" s="227"/>
      <c r="T5536" s="227"/>
      <c r="U5536" s="227"/>
      <c r="V5536" s="227"/>
      <c r="W5536" s="227"/>
      <c r="X5536" s="227"/>
      <c r="Y5536" s="227"/>
      <c r="Z5536" s="227"/>
      <c r="AA5536" s="227"/>
      <c r="AB5536" s="227"/>
      <c r="AC5536" s="227"/>
    </row>
    <row r="5537" spans="2:29">
      <c r="B5537" s="66" t="e">
        <f>LEFT(VLOOKUP(K5537,'TCon08 al 2019-02-26'!$A$1:$H$68,6,0),6)</f>
        <v>#N/A</v>
      </c>
      <c r="C5537" s="66" t="e">
        <f t="shared" si="373"/>
        <v>#N/A</v>
      </c>
      <c r="D5537" s="66" t="e">
        <f>VLOOKUP(K5537,'TCon08 al 2019-02-26'!$A$1:$H$68,8,0)</f>
        <v>#N/A</v>
      </c>
      <c r="E5537" s="221">
        <f t="shared" si="374"/>
        <v>1900</v>
      </c>
      <c r="F5537" s="66">
        <f t="shared" si="371"/>
        <v>0</v>
      </c>
      <c r="G5537" s="10" t="str">
        <f t="shared" si="372"/>
        <v>19000</v>
      </c>
      <c r="H5537" s="227"/>
      <c r="I5537" s="227"/>
      <c r="J5537" s="228"/>
      <c r="K5537" s="227"/>
      <c r="L5537" s="227"/>
      <c r="M5537" s="227"/>
      <c r="N5537" s="581"/>
      <c r="O5537" s="227"/>
      <c r="P5537" s="581"/>
      <c r="Q5537" s="227"/>
      <c r="R5537" s="227"/>
      <c r="S5537" s="227"/>
      <c r="T5537" s="227"/>
      <c r="U5537" s="227"/>
      <c r="V5537" s="227"/>
      <c r="W5537" s="227"/>
      <c r="X5537" s="227"/>
      <c r="Y5537" s="227"/>
      <c r="Z5537" s="227"/>
      <c r="AA5537" s="227"/>
      <c r="AB5537" s="227"/>
      <c r="AC5537" s="227"/>
    </row>
    <row r="5538" spans="2:29">
      <c r="B5538" s="66" t="e">
        <f>LEFT(VLOOKUP(K5538,'TCon08 al 2019-02-26'!$A$1:$H$68,6,0),6)</f>
        <v>#N/A</v>
      </c>
      <c r="C5538" s="66" t="e">
        <f t="shared" si="373"/>
        <v>#N/A</v>
      </c>
      <c r="D5538" s="66" t="e">
        <f>VLOOKUP(K5538,'TCon08 al 2019-02-26'!$A$1:$H$68,8,0)</f>
        <v>#N/A</v>
      </c>
      <c r="E5538" s="221">
        <f t="shared" si="374"/>
        <v>1900</v>
      </c>
      <c r="F5538" s="66">
        <f t="shared" si="371"/>
        <v>0</v>
      </c>
      <c r="G5538" s="10" t="str">
        <f t="shared" si="372"/>
        <v>19000</v>
      </c>
      <c r="H5538" s="227"/>
      <c r="I5538" s="227"/>
      <c r="J5538" s="228"/>
      <c r="K5538" s="227"/>
      <c r="L5538" s="227"/>
      <c r="M5538" s="227"/>
      <c r="N5538" s="581"/>
      <c r="O5538" s="227"/>
      <c r="P5538" s="581"/>
      <c r="Q5538" s="227"/>
      <c r="R5538" s="227"/>
      <c r="S5538" s="227"/>
      <c r="T5538" s="227"/>
      <c r="U5538" s="227"/>
      <c r="V5538" s="227"/>
      <c r="W5538" s="227"/>
      <c r="X5538" s="227"/>
      <c r="Y5538" s="227"/>
      <c r="Z5538" s="227"/>
      <c r="AA5538" s="227"/>
      <c r="AB5538" s="227"/>
      <c r="AC5538" s="227"/>
    </row>
    <row r="5539" spans="2:29">
      <c r="B5539" s="66" t="e">
        <f>LEFT(VLOOKUP(K5539,'TCon08 al 2019-02-26'!$A$1:$H$68,6,0),6)</f>
        <v>#N/A</v>
      </c>
      <c r="C5539" s="66" t="e">
        <f t="shared" si="373"/>
        <v>#N/A</v>
      </c>
      <c r="D5539" s="66" t="e">
        <f>VLOOKUP(K5539,'TCon08 al 2019-02-26'!$A$1:$H$68,8,0)</f>
        <v>#N/A</v>
      </c>
      <c r="E5539" s="221">
        <f t="shared" si="374"/>
        <v>1900</v>
      </c>
      <c r="F5539" s="66">
        <f t="shared" si="371"/>
        <v>0</v>
      </c>
      <c r="G5539" s="10" t="str">
        <f t="shared" si="372"/>
        <v>19000</v>
      </c>
      <c r="H5539" s="227"/>
      <c r="I5539" s="227"/>
      <c r="J5539" s="228"/>
      <c r="K5539" s="227"/>
      <c r="L5539" s="227"/>
      <c r="M5539" s="227"/>
      <c r="N5539" s="581"/>
      <c r="O5539" s="227"/>
      <c r="P5539" s="581"/>
      <c r="Q5539" s="227"/>
      <c r="R5539" s="227"/>
      <c r="S5539" s="227"/>
      <c r="T5539" s="227"/>
      <c r="U5539" s="227"/>
      <c r="V5539" s="227"/>
      <c r="W5539" s="227"/>
      <c r="X5539" s="227"/>
      <c r="Y5539" s="227"/>
      <c r="Z5539" s="227"/>
      <c r="AA5539" s="227"/>
      <c r="AB5539" s="227"/>
      <c r="AC5539" s="227"/>
    </row>
    <row r="5540" spans="2:29">
      <c r="B5540" s="66" t="e">
        <f>LEFT(VLOOKUP(K5540,'TCon08 al 2019-02-26'!$A$1:$H$68,6,0),6)</f>
        <v>#N/A</v>
      </c>
      <c r="C5540" s="66" t="e">
        <f t="shared" si="373"/>
        <v>#N/A</v>
      </c>
      <c r="D5540" s="66" t="e">
        <f>VLOOKUP(K5540,'TCon08 al 2019-02-26'!$A$1:$H$68,8,0)</f>
        <v>#N/A</v>
      </c>
      <c r="E5540" s="221">
        <f t="shared" si="374"/>
        <v>1900</v>
      </c>
      <c r="F5540" s="66">
        <f t="shared" si="371"/>
        <v>0</v>
      </c>
      <c r="G5540" s="10" t="str">
        <f t="shared" si="372"/>
        <v>19000</v>
      </c>
      <c r="H5540" s="227"/>
      <c r="I5540" s="227"/>
      <c r="J5540" s="228"/>
      <c r="K5540" s="227"/>
      <c r="L5540" s="227"/>
      <c r="M5540" s="227"/>
      <c r="N5540" s="581"/>
      <c r="O5540" s="227"/>
      <c r="P5540" s="581"/>
      <c r="Q5540" s="227"/>
      <c r="R5540" s="227"/>
      <c r="S5540" s="227"/>
      <c r="T5540" s="227"/>
      <c r="U5540" s="227"/>
      <c r="V5540" s="227"/>
      <c r="W5540" s="227"/>
      <c r="X5540" s="227"/>
      <c r="Y5540" s="227"/>
      <c r="Z5540" s="227"/>
      <c r="AA5540" s="227"/>
      <c r="AB5540" s="227"/>
      <c r="AC5540" s="227"/>
    </row>
    <row r="5541" spans="2:29">
      <c r="B5541" s="66" t="e">
        <f>LEFT(VLOOKUP(K5541,'TCon08 al 2019-02-26'!$A$1:$H$68,6,0),6)</f>
        <v>#N/A</v>
      </c>
      <c r="C5541" s="66" t="e">
        <f t="shared" si="373"/>
        <v>#N/A</v>
      </c>
      <c r="D5541" s="66" t="e">
        <f>VLOOKUP(K5541,'TCon08 al 2019-02-26'!$A$1:$H$68,8,0)</f>
        <v>#N/A</v>
      </c>
      <c r="E5541" s="221">
        <f t="shared" si="374"/>
        <v>1900</v>
      </c>
      <c r="F5541" s="66">
        <f t="shared" si="371"/>
        <v>0</v>
      </c>
      <c r="G5541" s="10" t="str">
        <f t="shared" si="372"/>
        <v>19000</v>
      </c>
      <c r="H5541" s="227"/>
      <c r="I5541" s="227"/>
      <c r="J5541" s="228"/>
      <c r="K5541" s="227"/>
      <c r="L5541" s="227"/>
      <c r="M5541" s="227"/>
      <c r="N5541" s="581"/>
      <c r="O5541" s="227"/>
      <c r="P5541" s="581"/>
      <c r="Q5541" s="227"/>
      <c r="R5541" s="227"/>
      <c r="S5541" s="227"/>
      <c r="T5541" s="227"/>
      <c r="U5541" s="227"/>
      <c r="V5541" s="227"/>
      <c r="W5541" s="227"/>
      <c r="X5541" s="227"/>
      <c r="Y5541" s="227"/>
      <c r="Z5541" s="227"/>
      <c r="AA5541" s="227"/>
      <c r="AB5541" s="227"/>
      <c r="AC5541" s="227"/>
    </row>
    <row r="5542" spans="2:29">
      <c r="B5542" s="66" t="e">
        <f>LEFT(VLOOKUP(K5542,'TCon08 al 2019-02-26'!$A$1:$H$68,6,0),6)</f>
        <v>#N/A</v>
      </c>
      <c r="C5542" s="66" t="e">
        <f t="shared" si="373"/>
        <v>#N/A</v>
      </c>
      <c r="D5542" s="66" t="e">
        <f>VLOOKUP(K5542,'TCon08 al 2019-02-26'!$A$1:$H$68,8,0)</f>
        <v>#N/A</v>
      </c>
      <c r="E5542" s="221">
        <f t="shared" si="374"/>
        <v>1900</v>
      </c>
      <c r="F5542" s="66">
        <f t="shared" si="371"/>
        <v>0</v>
      </c>
      <c r="G5542" s="10" t="str">
        <f t="shared" si="372"/>
        <v>19000</v>
      </c>
      <c r="H5542" s="227"/>
      <c r="I5542" s="227"/>
      <c r="J5542" s="228"/>
      <c r="K5542" s="227"/>
      <c r="L5542" s="227"/>
      <c r="M5542" s="227"/>
      <c r="N5542" s="581"/>
      <c r="O5542" s="227"/>
      <c r="P5542" s="581"/>
      <c r="Q5542" s="227"/>
      <c r="R5542" s="227"/>
      <c r="S5542" s="227"/>
      <c r="T5542" s="227"/>
      <c r="U5542" s="227"/>
      <c r="V5542" s="227"/>
      <c r="W5542" s="227"/>
      <c r="X5542" s="227"/>
      <c r="Y5542" s="227"/>
      <c r="Z5542" s="227"/>
      <c r="AA5542" s="227"/>
      <c r="AB5542" s="227"/>
      <c r="AC5542" s="227"/>
    </row>
    <row r="5543" spans="2:29">
      <c r="B5543" s="66" t="e">
        <f>LEFT(VLOOKUP(K5543,'TCon08 al 2019-02-26'!$A$1:$H$68,6,0),6)</f>
        <v>#N/A</v>
      </c>
      <c r="C5543" s="66" t="e">
        <f t="shared" si="373"/>
        <v>#N/A</v>
      </c>
      <c r="D5543" s="66" t="e">
        <f>VLOOKUP(K5543,'TCon08 al 2019-02-26'!$A$1:$H$68,8,0)</f>
        <v>#N/A</v>
      </c>
      <c r="E5543" s="221">
        <f t="shared" si="374"/>
        <v>1900</v>
      </c>
      <c r="F5543" s="66">
        <f t="shared" si="371"/>
        <v>0</v>
      </c>
      <c r="G5543" s="10" t="str">
        <f t="shared" si="372"/>
        <v>19000</v>
      </c>
      <c r="H5543" s="227"/>
      <c r="I5543" s="227"/>
      <c r="J5543" s="228"/>
      <c r="K5543" s="227"/>
      <c r="L5543" s="227"/>
      <c r="M5543" s="227"/>
      <c r="N5543" s="581"/>
      <c r="O5543" s="227"/>
      <c r="P5543" s="581"/>
      <c r="Q5543" s="227"/>
      <c r="R5543" s="227"/>
      <c r="S5543" s="227"/>
      <c r="T5543" s="227"/>
      <c r="U5543" s="227"/>
      <c r="V5543" s="227"/>
      <c r="W5543" s="227"/>
      <c r="X5543" s="227"/>
      <c r="Y5543" s="227"/>
      <c r="Z5543" s="227"/>
      <c r="AA5543" s="227"/>
      <c r="AB5543" s="227"/>
      <c r="AC5543" s="227"/>
    </row>
    <row r="5544" spans="2:29">
      <c r="B5544" s="66" t="e">
        <f>LEFT(VLOOKUP(K5544,'TCon08 al 2019-02-26'!$A$1:$H$68,6,0),6)</f>
        <v>#N/A</v>
      </c>
      <c r="C5544" s="66" t="e">
        <f t="shared" si="373"/>
        <v>#N/A</v>
      </c>
      <c r="D5544" s="66" t="e">
        <f>VLOOKUP(K5544,'TCon08 al 2019-02-26'!$A$1:$H$68,8,0)</f>
        <v>#N/A</v>
      </c>
      <c r="E5544" s="221">
        <f t="shared" si="374"/>
        <v>1900</v>
      </c>
      <c r="F5544" s="66">
        <f t="shared" si="371"/>
        <v>0</v>
      </c>
      <c r="G5544" s="10" t="str">
        <f t="shared" si="372"/>
        <v>19000</v>
      </c>
      <c r="H5544" s="227"/>
      <c r="I5544" s="227"/>
      <c r="J5544" s="228"/>
      <c r="K5544" s="227"/>
      <c r="L5544" s="227"/>
      <c r="M5544" s="227"/>
      <c r="N5544" s="581"/>
      <c r="O5544" s="227"/>
      <c r="P5544" s="581"/>
      <c r="Q5544" s="227"/>
      <c r="R5544" s="227"/>
      <c r="S5544" s="227"/>
      <c r="T5544" s="227"/>
      <c r="U5544" s="227"/>
      <c r="V5544" s="227"/>
      <c r="W5544" s="227"/>
      <c r="X5544" s="227"/>
      <c r="Y5544" s="227"/>
      <c r="Z5544" s="227"/>
      <c r="AA5544" s="227"/>
      <c r="AB5544" s="227"/>
      <c r="AC5544" s="227"/>
    </row>
    <row r="5545" spans="2:29">
      <c r="B5545" s="66" t="e">
        <f>LEFT(VLOOKUP(K5545,'TCon08 al 2019-02-26'!$A$1:$H$68,6,0),6)</f>
        <v>#N/A</v>
      </c>
      <c r="C5545" s="66" t="e">
        <f t="shared" si="373"/>
        <v>#N/A</v>
      </c>
      <c r="D5545" s="66" t="e">
        <f>VLOOKUP(K5545,'TCon08 al 2019-02-26'!$A$1:$H$68,8,0)</f>
        <v>#N/A</v>
      </c>
      <c r="E5545" s="221">
        <f t="shared" si="374"/>
        <v>1900</v>
      </c>
      <c r="F5545" s="66">
        <f t="shared" si="371"/>
        <v>0</v>
      </c>
      <c r="G5545" s="10" t="str">
        <f t="shared" si="372"/>
        <v>19000</v>
      </c>
      <c r="H5545" s="227"/>
      <c r="I5545" s="227"/>
      <c r="J5545" s="228"/>
      <c r="K5545" s="227"/>
      <c r="L5545" s="227"/>
      <c r="M5545" s="227"/>
      <c r="N5545" s="581"/>
      <c r="O5545" s="227"/>
      <c r="P5545" s="581"/>
      <c r="Q5545" s="227"/>
      <c r="R5545" s="227"/>
      <c r="S5545" s="227"/>
      <c r="T5545" s="227"/>
      <c r="U5545" s="227"/>
      <c r="V5545" s="227"/>
      <c r="W5545" s="227"/>
      <c r="X5545" s="227"/>
      <c r="Y5545" s="227"/>
      <c r="Z5545" s="227"/>
      <c r="AA5545" s="227"/>
      <c r="AB5545" s="227"/>
      <c r="AC5545" s="227"/>
    </row>
    <row r="5546" spans="2:29">
      <c r="B5546" s="66" t="e">
        <f>LEFT(VLOOKUP(K5546,'TCon08 al 2019-02-26'!$A$1:$H$68,6,0),6)</f>
        <v>#N/A</v>
      </c>
      <c r="C5546" s="66" t="e">
        <f t="shared" si="373"/>
        <v>#N/A</v>
      </c>
      <c r="D5546" s="66" t="e">
        <f>VLOOKUP(K5546,'TCon08 al 2019-02-26'!$A$1:$H$68,8,0)</f>
        <v>#N/A</v>
      </c>
      <c r="E5546" s="221">
        <f t="shared" si="374"/>
        <v>1900</v>
      </c>
      <c r="F5546" s="66">
        <f t="shared" si="371"/>
        <v>0</v>
      </c>
      <c r="G5546" s="10" t="str">
        <f t="shared" si="372"/>
        <v>19000</v>
      </c>
      <c r="H5546" s="227"/>
      <c r="I5546" s="227"/>
      <c r="J5546" s="228"/>
      <c r="K5546" s="227"/>
      <c r="L5546" s="227"/>
      <c r="M5546" s="227"/>
      <c r="N5546" s="581"/>
      <c r="O5546" s="227"/>
      <c r="P5546" s="581"/>
      <c r="Q5546" s="227"/>
      <c r="R5546" s="227"/>
      <c r="S5546" s="227"/>
      <c r="T5546" s="227"/>
      <c r="U5546" s="227"/>
      <c r="V5546" s="227"/>
      <c r="W5546" s="227"/>
      <c r="X5546" s="227"/>
      <c r="Y5546" s="227"/>
      <c r="Z5546" s="227"/>
      <c r="AA5546" s="227"/>
      <c r="AB5546" s="227"/>
      <c r="AC5546" s="227"/>
    </row>
    <row r="5547" spans="2:29">
      <c r="B5547" s="66" t="e">
        <f>LEFT(VLOOKUP(K5547,'TCon08 al 2019-02-26'!$A$1:$H$68,6,0),6)</f>
        <v>#N/A</v>
      </c>
      <c r="C5547" s="66" t="e">
        <f t="shared" si="373"/>
        <v>#N/A</v>
      </c>
      <c r="D5547" s="66" t="e">
        <f>VLOOKUP(K5547,'TCon08 al 2019-02-26'!$A$1:$H$68,8,0)</f>
        <v>#N/A</v>
      </c>
      <c r="E5547" s="221">
        <f t="shared" si="374"/>
        <v>1900</v>
      </c>
      <c r="F5547" s="66">
        <f t="shared" si="371"/>
        <v>0</v>
      </c>
      <c r="G5547" s="10" t="str">
        <f t="shared" si="372"/>
        <v>19000</v>
      </c>
      <c r="H5547" s="227"/>
      <c r="I5547" s="227"/>
      <c r="J5547" s="228"/>
      <c r="K5547" s="227"/>
      <c r="L5547" s="227"/>
      <c r="M5547" s="227"/>
      <c r="N5547" s="581"/>
      <c r="O5547" s="227"/>
      <c r="P5547" s="581"/>
      <c r="Q5547" s="227"/>
      <c r="R5547" s="227"/>
      <c r="S5547" s="227"/>
      <c r="T5547" s="227"/>
      <c r="U5547" s="227"/>
      <c r="V5547" s="227"/>
      <c r="W5547" s="227"/>
      <c r="X5547" s="227"/>
      <c r="Y5547" s="227"/>
      <c r="Z5547" s="227"/>
      <c r="AA5547" s="227"/>
      <c r="AB5547" s="227"/>
      <c r="AC5547" s="227"/>
    </row>
    <row r="5548" spans="2:29">
      <c r="B5548" s="66" t="e">
        <f>LEFT(VLOOKUP(K5548,'TCon08 al 2019-02-26'!$A$1:$H$68,6,0),6)</f>
        <v>#N/A</v>
      </c>
      <c r="C5548" s="66" t="e">
        <f t="shared" si="373"/>
        <v>#N/A</v>
      </c>
      <c r="D5548" s="66" t="e">
        <f>VLOOKUP(K5548,'TCon08 al 2019-02-26'!$A$1:$H$68,8,0)</f>
        <v>#N/A</v>
      </c>
      <c r="E5548" s="221">
        <f t="shared" si="374"/>
        <v>1900</v>
      </c>
      <c r="F5548" s="66">
        <f t="shared" si="371"/>
        <v>0</v>
      </c>
      <c r="G5548" s="10" t="str">
        <f t="shared" si="372"/>
        <v>19000</v>
      </c>
      <c r="H5548" s="227"/>
      <c r="I5548" s="227"/>
      <c r="J5548" s="228"/>
      <c r="K5548" s="227"/>
      <c r="L5548" s="227"/>
      <c r="M5548" s="227"/>
      <c r="N5548" s="581"/>
      <c r="O5548" s="227"/>
      <c r="P5548" s="581"/>
      <c r="Q5548" s="227"/>
      <c r="R5548" s="227"/>
      <c r="S5548" s="227"/>
      <c r="T5548" s="227"/>
      <c r="U5548" s="227"/>
      <c r="V5548" s="227"/>
      <c r="W5548" s="227"/>
      <c r="X5548" s="227"/>
      <c r="Y5548" s="227"/>
      <c r="Z5548" s="227"/>
      <c r="AA5548" s="227"/>
      <c r="AB5548" s="227"/>
      <c r="AC5548" s="227"/>
    </row>
    <row r="5549" spans="2:29">
      <c r="B5549" s="66" t="e">
        <f>LEFT(VLOOKUP(K5549,'TCon08 al 2019-02-26'!$A$1:$H$68,6,0),6)</f>
        <v>#N/A</v>
      </c>
      <c r="C5549" s="66" t="e">
        <f t="shared" si="373"/>
        <v>#N/A</v>
      </c>
      <c r="D5549" s="66" t="e">
        <f>VLOOKUP(K5549,'TCon08 al 2019-02-26'!$A$1:$H$68,8,0)</f>
        <v>#N/A</v>
      </c>
      <c r="E5549" s="221">
        <f t="shared" si="374"/>
        <v>1900</v>
      </c>
      <c r="F5549" s="66">
        <f t="shared" si="371"/>
        <v>0</v>
      </c>
      <c r="G5549" s="10" t="str">
        <f t="shared" si="372"/>
        <v>19000</v>
      </c>
      <c r="H5549" s="227"/>
      <c r="I5549" s="227"/>
      <c r="J5549" s="228"/>
      <c r="K5549" s="227"/>
      <c r="L5549" s="227"/>
      <c r="M5549" s="227"/>
      <c r="N5549" s="581"/>
      <c r="O5549" s="227"/>
      <c r="P5549" s="581"/>
      <c r="Q5549" s="227"/>
      <c r="R5549" s="227"/>
      <c r="S5549" s="227"/>
      <c r="T5549" s="227"/>
      <c r="U5549" s="227"/>
      <c r="V5549" s="227"/>
      <c r="W5549" s="227"/>
      <c r="X5549" s="227"/>
      <c r="Y5549" s="227"/>
      <c r="Z5549" s="227"/>
      <c r="AA5549" s="227"/>
      <c r="AB5549" s="227"/>
      <c r="AC5549" s="227"/>
    </row>
    <row r="5550" spans="2:29">
      <c r="B5550" s="66" t="e">
        <f>LEFT(VLOOKUP(K5550,'TCon08 al 2019-02-26'!$A$1:$H$68,6,0),6)</f>
        <v>#N/A</v>
      </c>
      <c r="C5550" s="66" t="e">
        <f t="shared" si="373"/>
        <v>#N/A</v>
      </c>
      <c r="D5550" s="66" t="e">
        <f>VLOOKUP(K5550,'TCon08 al 2019-02-26'!$A$1:$H$68,8,0)</f>
        <v>#N/A</v>
      </c>
      <c r="E5550" s="221">
        <f t="shared" si="374"/>
        <v>1900</v>
      </c>
      <c r="F5550" s="66">
        <f t="shared" si="371"/>
        <v>0</v>
      </c>
      <c r="G5550" s="10" t="str">
        <f t="shared" si="372"/>
        <v>19000</v>
      </c>
      <c r="H5550" s="227"/>
      <c r="I5550" s="227"/>
      <c r="J5550" s="228"/>
      <c r="K5550" s="227"/>
      <c r="L5550" s="227"/>
      <c r="M5550" s="227"/>
      <c r="N5550" s="581"/>
      <c r="O5550" s="227"/>
      <c r="P5550" s="581"/>
      <c r="Q5550" s="227"/>
      <c r="R5550" s="227"/>
      <c r="S5550" s="227"/>
      <c r="T5550" s="227"/>
      <c r="U5550" s="227"/>
      <c r="V5550" s="227"/>
      <c r="W5550" s="227"/>
      <c r="X5550" s="227"/>
      <c r="Y5550" s="227"/>
      <c r="Z5550" s="227"/>
      <c r="AA5550" s="227"/>
      <c r="AB5550" s="227"/>
      <c r="AC5550" s="227"/>
    </row>
    <row r="5551" spans="2:29">
      <c r="B5551" s="66" t="e">
        <f>LEFT(VLOOKUP(K5551,'TCon08 al 2019-02-26'!$A$1:$H$68,6,0),6)</f>
        <v>#N/A</v>
      </c>
      <c r="C5551" s="66" t="e">
        <f t="shared" si="373"/>
        <v>#N/A</v>
      </c>
      <c r="D5551" s="66" t="e">
        <f>VLOOKUP(K5551,'TCon08 al 2019-02-26'!$A$1:$H$68,8,0)</f>
        <v>#N/A</v>
      </c>
      <c r="E5551" s="221">
        <f t="shared" si="374"/>
        <v>1900</v>
      </c>
      <c r="F5551" s="66">
        <f t="shared" si="371"/>
        <v>0</v>
      </c>
      <c r="G5551" s="10" t="str">
        <f t="shared" si="372"/>
        <v>19000</v>
      </c>
      <c r="H5551" s="227"/>
      <c r="I5551" s="227"/>
      <c r="J5551" s="228"/>
      <c r="K5551" s="227"/>
      <c r="L5551" s="227"/>
      <c r="M5551" s="227"/>
      <c r="N5551" s="581"/>
      <c r="O5551" s="227"/>
      <c r="P5551" s="581"/>
      <c r="Q5551" s="227"/>
      <c r="R5551" s="227"/>
      <c r="S5551" s="227"/>
      <c r="T5551" s="227"/>
      <c r="U5551" s="227"/>
      <c r="V5551" s="227"/>
      <c r="W5551" s="227"/>
      <c r="X5551" s="227"/>
      <c r="Y5551" s="227"/>
      <c r="Z5551" s="227"/>
      <c r="AA5551" s="227"/>
      <c r="AB5551" s="227"/>
      <c r="AC5551" s="227"/>
    </row>
    <row r="5552" spans="2:29">
      <c r="B5552" s="66" t="e">
        <f>LEFT(VLOOKUP(K5552,'TCon08 al 2019-02-26'!$A$1:$H$68,6,0),6)</f>
        <v>#N/A</v>
      </c>
      <c r="C5552" s="66" t="e">
        <f t="shared" si="373"/>
        <v>#N/A</v>
      </c>
      <c r="D5552" s="66" t="e">
        <f>VLOOKUP(K5552,'TCon08 al 2019-02-26'!$A$1:$H$68,8,0)</f>
        <v>#N/A</v>
      </c>
      <c r="E5552" s="221">
        <f t="shared" si="374"/>
        <v>1900</v>
      </c>
      <c r="F5552" s="66">
        <f t="shared" si="371"/>
        <v>0</v>
      </c>
      <c r="G5552" s="10" t="str">
        <f t="shared" si="372"/>
        <v>19000</v>
      </c>
      <c r="H5552" s="227"/>
      <c r="I5552" s="227"/>
      <c r="J5552" s="228"/>
      <c r="K5552" s="227"/>
      <c r="L5552" s="227"/>
      <c r="M5552" s="227"/>
      <c r="N5552" s="581"/>
      <c r="O5552" s="227"/>
      <c r="P5552" s="581"/>
      <c r="Q5552" s="227"/>
      <c r="R5552" s="227"/>
      <c r="S5552" s="227"/>
      <c r="T5552" s="227"/>
      <c r="U5552" s="227"/>
      <c r="V5552" s="227"/>
      <c r="W5552" s="227"/>
      <c r="X5552" s="227"/>
      <c r="Y5552" s="227"/>
      <c r="Z5552" s="227"/>
      <c r="AA5552" s="227"/>
      <c r="AB5552" s="227"/>
      <c r="AC5552" s="227"/>
    </row>
    <row r="5553" spans="2:29">
      <c r="B5553" s="66" t="e">
        <f>LEFT(VLOOKUP(K5553,'TCon08 al 2019-02-26'!$A$1:$H$68,6,0),6)</f>
        <v>#N/A</v>
      </c>
      <c r="C5553" s="66" t="e">
        <f t="shared" si="373"/>
        <v>#N/A</v>
      </c>
      <c r="D5553" s="66" t="e">
        <f>VLOOKUP(K5553,'TCon08 al 2019-02-26'!$A$1:$H$68,8,0)</f>
        <v>#N/A</v>
      </c>
      <c r="E5553" s="221">
        <f t="shared" si="374"/>
        <v>1900</v>
      </c>
      <c r="F5553" s="66">
        <f t="shared" si="371"/>
        <v>0</v>
      </c>
      <c r="G5553" s="10" t="str">
        <f t="shared" si="372"/>
        <v>19000</v>
      </c>
      <c r="H5553" s="227"/>
      <c r="I5553" s="227"/>
      <c r="J5553" s="228"/>
      <c r="K5553" s="227"/>
      <c r="L5553" s="227"/>
      <c r="M5553" s="227"/>
      <c r="N5553" s="581"/>
      <c r="O5553" s="227"/>
      <c r="P5553" s="581"/>
      <c r="Q5553" s="227"/>
      <c r="R5553" s="227"/>
      <c r="S5553" s="227"/>
      <c r="T5553" s="227"/>
      <c r="U5553" s="227"/>
      <c r="V5553" s="227"/>
      <c r="W5553" s="227"/>
      <c r="X5553" s="227"/>
      <c r="Y5553" s="227"/>
      <c r="Z5553" s="227"/>
      <c r="AA5553" s="227"/>
      <c r="AB5553" s="227"/>
      <c r="AC5553" s="227"/>
    </row>
    <row r="5554" spans="2:29">
      <c r="B5554" s="66" t="e">
        <f>LEFT(VLOOKUP(K5554,'TCon08 al 2019-02-26'!$A$1:$H$68,6,0),6)</f>
        <v>#N/A</v>
      </c>
      <c r="C5554" s="66" t="e">
        <f t="shared" si="373"/>
        <v>#N/A</v>
      </c>
      <c r="D5554" s="66" t="e">
        <f>VLOOKUP(K5554,'TCon08 al 2019-02-26'!$A$1:$H$68,8,0)</f>
        <v>#N/A</v>
      </c>
      <c r="E5554" s="221">
        <f t="shared" si="374"/>
        <v>1900</v>
      </c>
      <c r="F5554" s="66">
        <f t="shared" si="371"/>
        <v>0</v>
      </c>
      <c r="G5554" s="10" t="str">
        <f t="shared" si="372"/>
        <v>19000</v>
      </c>
      <c r="H5554" s="227"/>
      <c r="I5554" s="227"/>
      <c r="J5554" s="228"/>
      <c r="K5554" s="227"/>
      <c r="L5554" s="227"/>
      <c r="M5554" s="227"/>
      <c r="N5554" s="581"/>
      <c r="O5554" s="227"/>
      <c r="P5554" s="581"/>
      <c r="Q5554" s="227"/>
      <c r="R5554" s="227"/>
      <c r="S5554" s="227"/>
      <c r="T5554" s="227"/>
      <c r="U5554" s="227"/>
      <c r="V5554" s="227"/>
      <c r="W5554" s="227"/>
      <c r="X5554" s="227"/>
      <c r="Y5554" s="227"/>
      <c r="Z5554" s="227"/>
      <c r="AA5554" s="227"/>
      <c r="AB5554" s="227"/>
      <c r="AC5554" s="227"/>
    </row>
    <row r="5555" spans="2:29">
      <c r="B5555" s="66" t="e">
        <f>LEFT(VLOOKUP(K5555,'TCon08 al 2019-02-26'!$A$1:$H$68,6,0),6)</f>
        <v>#N/A</v>
      </c>
      <c r="C5555" s="66" t="e">
        <f t="shared" si="373"/>
        <v>#N/A</v>
      </c>
      <c r="D5555" s="66" t="e">
        <f>VLOOKUP(K5555,'TCon08 al 2019-02-26'!$A$1:$H$68,8,0)</f>
        <v>#N/A</v>
      </c>
      <c r="E5555" s="221">
        <f t="shared" si="374"/>
        <v>1900</v>
      </c>
      <c r="F5555" s="66">
        <f t="shared" si="371"/>
        <v>0</v>
      </c>
      <c r="G5555" s="10" t="str">
        <f t="shared" si="372"/>
        <v>19000</v>
      </c>
      <c r="H5555" s="227"/>
      <c r="I5555" s="227"/>
      <c r="J5555" s="228"/>
      <c r="K5555" s="227"/>
      <c r="L5555" s="227"/>
      <c r="M5555" s="227"/>
      <c r="N5555" s="581"/>
      <c r="O5555" s="227"/>
      <c r="P5555" s="581"/>
      <c r="Q5555" s="227"/>
      <c r="R5555" s="227"/>
      <c r="S5555" s="227"/>
      <c r="T5555" s="227"/>
      <c r="U5555" s="227"/>
      <c r="V5555" s="227"/>
      <c r="W5555" s="227"/>
      <c r="X5555" s="227"/>
      <c r="Y5555" s="227"/>
      <c r="Z5555" s="227"/>
      <c r="AA5555" s="227"/>
      <c r="AB5555" s="227"/>
      <c r="AC5555" s="227"/>
    </row>
    <row r="5556" spans="2:29">
      <c r="B5556" s="66" t="e">
        <f>LEFT(VLOOKUP(K5556,'TCon08 al 2019-02-26'!$A$1:$H$68,6,0),6)</f>
        <v>#N/A</v>
      </c>
      <c r="C5556" s="66" t="e">
        <f t="shared" si="373"/>
        <v>#N/A</v>
      </c>
      <c r="D5556" s="66" t="e">
        <f>VLOOKUP(K5556,'TCon08 al 2019-02-26'!$A$1:$H$68,8,0)</f>
        <v>#N/A</v>
      </c>
      <c r="E5556" s="221">
        <f t="shared" si="374"/>
        <v>1900</v>
      </c>
      <c r="F5556" s="66">
        <f t="shared" si="371"/>
        <v>0</v>
      </c>
      <c r="G5556" s="10" t="str">
        <f t="shared" si="372"/>
        <v>19000</v>
      </c>
      <c r="H5556" s="227"/>
      <c r="I5556" s="227"/>
      <c r="J5556" s="228"/>
      <c r="K5556" s="227"/>
      <c r="L5556" s="227"/>
      <c r="M5556" s="227"/>
      <c r="N5556" s="581"/>
      <c r="O5556" s="227"/>
      <c r="P5556" s="581"/>
      <c r="Q5556" s="227"/>
      <c r="R5556" s="227"/>
      <c r="S5556" s="227"/>
      <c r="T5556" s="227"/>
      <c r="U5556" s="227"/>
      <c r="V5556" s="227"/>
      <c r="W5556" s="227"/>
      <c r="X5556" s="227"/>
      <c r="Y5556" s="227"/>
      <c r="Z5556" s="227"/>
      <c r="AA5556" s="227"/>
      <c r="AB5556" s="227"/>
      <c r="AC5556" s="227"/>
    </row>
    <row r="5557" spans="2:29">
      <c r="B5557" s="66" t="e">
        <f>LEFT(VLOOKUP(K5557,'TCon08 al 2019-02-26'!$A$1:$H$68,6,0),6)</f>
        <v>#N/A</v>
      </c>
      <c r="C5557" s="66" t="e">
        <f t="shared" si="373"/>
        <v>#N/A</v>
      </c>
      <c r="D5557" s="66" t="e">
        <f>VLOOKUP(K5557,'TCon08 al 2019-02-26'!$A$1:$H$68,8,0)</f>
        <v>#N/A</v>
      </c>
      <c r="E5557" s="221">
        <f t="shared" si="374"/>
        <v>1900</v>
      </c>
      <c r="F5557" s="66">
        <f t="shared" si="371"/>
        <v>0</v>
      </c>
      <c r="G5557" s="10" t="str">
        <f t="shared" si="372"/>
        <v>19000</v>
      </c>
      <c r="H5557" s="227"/>
      <c r="I5557" s="227"/>
      <c r="J5557" s="228"/>
      <c r="K5557" s="227"/>
      <c r="L5557" s="227"/>
      <c r="M5557" s="227"/>
      <c r="N5557" s="581"/>
      <c r="O5557" s="227"/>
      <c r="P5557" s="581"/>
      <c r="Q5557" s="227"/>
      <c r="R5557" s="227"/>
      <c r="S5557" s="227"/>
      <c r="T5557" s="227"/>
      <c r="U5557" s="227"/>
      <c r="V5557" s="227"/>
      <c r="W5557" s="227"/>
      <c r="X5557" s="227"/>
      <c r="Y5557" s="227"/>
      <c r="Z5557" s="227"/>
      <c r="AA5557" s="227"/>
      <c r="AB5557" s="227"/>
      <c r="AC5557" s="227"/>
    </row>
    <row r="5558" spans="2:29">
      <c r="B5558" s="66" t="e">
        <f>LEFT(VLOOKUP(K5558,'TCon08 al 2019-02-26'!$A$1:$H$68,6,0),6)</f>
        <v>#N/A</v>
      </c>
      <c r="C5558" s="66" t="e">
        <f t="shared" si="373"/>
        <v>#N/A</v>
      </c>
      <c r="D5558" s="66" t="e">
        <f>VLOOKUP(K5558,'TCon08 al 2019-02-26'!$A$1:$H$68,8,0)</f>
        <v>#N/A</v>
      </c>
      <c r="E5558" s="221">
        <f t="shared" si="374"/>
        <v>1900</v>
      </c>
      <c r="F5558" s="66">
        <f t="shared" si="371"/>
        <v>0</v>
      </c>
      <c r="G5558" s="10" t="str">
        <f t="shared" si="372"/>
        <v>19000</v>
      </c>
      <c r="H5558" s="227"/>
      <c r="I5558" s="227"/>
      <c r="J5558" s="228"/>
      <c r="K5558" s="227"/>
      <c r="L5558" s="227"/>
      <c r="M5558" s="227"/>
      <c r="N5558" s="581"/>
      <c r="O5558" s="227"/>
      <c r="P5558" s="581"/>
      <c r="Q5558" s="227"/>
      <c r="R5558" s="227"/>
      <c r="S5558" s="227"/>
      <c r="T5558" s="227"/>
      <c r="U5558" s="227"/>
      <c r="V5558" s="227"/>
      <c r="W5558" s="227"/>
      <c r="X5558" s="227"/>
      <c r="Y5558" s="227"/>
      <c r="Z5558" s="227"/>
      <c r="AA5558" s="227"/>
      <c r="AB5558" s="227"/>
      <c r="AC5558" s="227"/>
    </row>
    <row r="5559" spans="2:29">
      <c r="B5559" s="66" t="e">
        <f>LEFT(VLOOKUP(K5559,'TCon08 al 2019-02-26'!$A$1:$H$68,6,0),6)</f>
        <v>#N/A</v>
      </c>
      <c r="C5559" s="66" t="e">
        <f t="shared" si="373"/>
        <v>#N/A</v>
      </c>
      <c r="D5559" s="66" t="e">
        <f>VLOOKUP(K5559,'TCon08 al 2019-02-26'!$A$1:$H$68,8,0)</f>
        <v>#N/A</v>
      </c>
      <c r="E5559" s="221">
        <f t="shared" si="374"/>
        <v>1900</v>
      </c>
      <c r="F5559" s="66">
        <f t="shared" si="371"/>
        <v>0</v>
      </c>
      <c r="G5559" s="10" t="str">
        <f t="shared" si="372"/>
        <v>19000</v>
      </c>
      <c r="H5559" s="227"/>
      <c r="I5559" s="227"/>
      <c r="J5559" s="228"/>
      <c r="K5559" s="227"/>
      <c r="L5559" s="227"/>
      <c r="M5559" s="227"/>
      <c r="N5559" s="581"/>
      <c r="O5559" s="227"/>
      <c r="P5559" s="581"/>
      <c r="Q5559" s="227"/>
      <c r="R5559" s="227"/>
      <c r="S5559" s="227"/>
      <c r="T5559" s="227"/>
      <c r="U5559" s="227"/>
      <c r="V5559" s="227"/>
      <c r="W5559" s="227"/>
      <c r="X5559" s="227"/>
      <c r="Y5559" s="227"/>
      <c r="Z5559" s="227"/>
      <c r="AA5559" s="227"/>
      <c r="AB5559" s="227"/>
      <c r="AC5559" s="227"/>
    </row>
    <row r="5560" spans="2:29">
      <c r="B5560" s="66" t="e">
        <f>LEFT(VLOOKUP(K5560,'TCon08 al 2019-02-26'!$A$1:$H$68,6,0),6)</f>
        <v>#N/A</v>
      </c>
      <c r="C5560" s="66" t="e">
        <f t="shared" si="373"/>
        <v>#N/A</v>
      </c>
      <c r="D5560" s="66" t="e">
        <f>VLOOKUP(K5560,'TCon08 al 2019-02-26'!$A$1:$H$68,8,0)</f>
        <v>#N/A</v>
      </c>
      <c r="E5560" s="221">
        <f t="shared" si="374"/>
        <v>1900</v>
      </c>
      <c r="F5560" s="66">
        <f t="shared" si="371"/>
        <v>0</v>
      </c>
      <c r="G5560" s="10" t="str">
        <f t="shared" si="372"/>
        <v>19000</v>
      </c>
      <c r="H5560" s="227"/>
      <c r="I5560" s="227"/>
      <c r="J5560" s="228"/>
      <c r="K5560" s="227"/>
      <c r="L5560" s="227"/>
      <c r="M5560" s="227"/>
      <c r="N5560" s="581"/>
      <c r="O5560" s="227"/>
      <c r="P5560" s="581"/>
      <c r="Q5560" s="227"/>
      <c r="R5560" s="227"/>
      <c r="S5560" s="227"/>
      <c r="T5560" s="227"/>
      <c r="U5560" s="227"/>
      <c r="V5560" s="227"/>
      <c r="W5560" s="227"/>
      <c r="X5560" s="227"/>
      <c r="Y5560" s="227"/>
      <c r="Z5560" s="227"/>
      <c r="AA5560" s="227"/>
      <c r="AB5560" s="227"/>
      <c r="AC5560" s="227"/>
    </row>
    <row r="5561" spans="2:29">
      <c r="B5561" s="66" t="e">
        <f>LEFT(VLOOKUP(K5561,'TCon08 al 2019-02-26'!$A$1:$H$68,6,0),6)</f>
        <v>#N/A</v>
      </c>
      <c r="C5561" s="66" t="e">
        <f t="shared" si="373"/>
        <v>#N/A</v>
      </c>
      <c r="D5561" s="66" t="e">
        <f>VLOOKUP(K5561,'TCon08 al 2019-02-26'!$A$1:$H$68,8,0)</f>
        <v>#N/A</v>
      </c>
      <c r="E5561" s="221">
        <f t="shared" si="374"/>
        <v>1900</v>
      </c>
      <c r="F5561" s="66">
        <f t="shared" si="371"/>
        <v>0</v>
      </c>
      <c r="G5561" s="10" t="str">
        <f t="shared" si="372"/>
        <v>19000</v>
      </c>
      <c r="H5561" s="227"/>
      <c r="I5561" s="227"/>
      <c r="J5561" s="228"/>
      <c r="K5561" s="227"/>
      <c r="L5561" s="227"/>
      <c r="M5561" s="227"/>
      <c r="N5561" s="581"/>
      <c r="O5561" s="227"/>
      <c r="P5561" s="581"/>
      <c r="Q5561" s="227"/>
      <c r="R5561" s="227"/>
      <c r="S5561" s="227"/>
      <c r="T5561" s="227"/>
      <c r="U5561" s="227"/>
      <c r="V5561" s="227"/>
      <c r="W5561" s="227"/>
      <c r="X5561" s="227"/>
      <c r="Y5561" s="227"/>
      <c r="Z5561" s="227"/>
      <c r="AA5561" s="227"/>
      <c r="AB5561" s="227"/>
      <c r="AC5561" s="227"/>
    </row>
    <row r="5562" spans="2:29">
      <c r="B5562" s="66" t="e">
        <f>LEFT(VLOOKUP(K5562,'TCon08 al 2019-02-26'!$A$1:$H$68,6,0),6)</f>
        <v>#N/A</v>
      </c>
      <c r="C5562" s="66" t="e">
        <f t="shared" si="373"/>
        <v>#N/A</v>
      </c>
      <c r="D5562" s="66" t="e">
        <f>VLOOKUP(K5562,'TCon08 al 2019-02-26'!$A$1:$H$68,8,0)</f>
        <v>#N/A</v>
      </c>
      <c r="E5562" s="221">
        <f t="shared" si="374"/>
        <v>1900</v>
      </c>
      <c r="F5562" s="66">
        <f t="shared" si="371"/>
        <v>0</v>
      </c>
      <c r="G5562" s="10" t="str">
        <f t="shared" si="372"/>
        <v>19000</v>
      </c>
      <c r="H5562" s="227"/>
      <c r="I5562" s="227"/>
      <c r="J5562" s="228"/>
      <c r="K5562" s="227"/>
      <c r="L5562" s="227"/>
      <c r="M5562" s="227"/>
      <c r="N5562" s="581"/>
      <c r="O5562" s="227"/>
      <c r="P5562" s="581"/>
      <c r="Q5562" s="227"/>
      <c r="R5562" s="227"/>
      <c r="S5562" s="227"/>
      <c r="T5562" s="227"/>
      <c r="U5562" s="227"/>
      <c r="V5562" s="227"/>
      <c r="W5562" s="227"/>
      <c r="X5562" s="227"/>
      <c r="Y5562" s="227"/>
      <c r="Z5562" s="227"/>
      <c r="AA5562" s="227"/>
      <c r="AB5562" s="227"/>
      <c r="AC5562" s="227"/>
    </row>
    <row r="5563" spans="2:29">
      <c r="B5563" s="66" t="e">
        <f>LEFT(VLOOKUP(K5563,'TCon08 al 2019-02-26'!$A$1:$H$68,6,0),6)</f>
        <v>#N/A</v>
      </c>
      <c r="C5563" s="66" t="e">
        <f t="shared" si="373"/>
        <v>#N/A</v>
      </c>
      <c r="D5563" s="66" t="e">
        <f>VLOOKUP(K5563,'TCon08 al 2019-02-26'!$A$1:$H$68,8,0)</f>
        <v>#N/A</v>
      </c>
      <c r="E5563" s="221">
        <f t="shared" si="374"/>
        <v>1900</v>
      </c>
      <c r="F5563" s="66">
        <f t="shared" si="371"/>
        <v>0</v>
      </c>
      <c r="G5563" s="10" t="str">
        <f t="shared" si="372"/>
        <v>19000</v>
      </c>
      <c r="H5563" s="227"/>
      <c r="I5563" s="227"/>
      <c r="J5563" s="228"/>
      <c r="K5563" s="227"/>
      <c r="L5563" s="227"/>
      <c r="M5563" s="227"/>
      <c r="N5563" s="581"/>
      <c r="O5563" s="227"/>
      <c r="P5563" s="581"/>
      <c r="Q5563" s="227"/>
      <c r="R5563" s="227"/>
      <c r="S5563" s="227"/>
      <c r="T5563" s="227"/>
      <c r="U5563" s="227"/>
      <c r="V5563" s="227"/>
      <c r="W5563" s="227"/>
      <c r="X5563" s="227"/>
      <c r="Y5563" s="227"/>
      <c r="Z5563" s="227"/>
      <c r="AA5563" s="227"/>
      <c r="AB5563" s="227"/>
      <c r="AC5563" s="227"/>
    </row>
    <row r="5564" spans="2:29">
      <c r="B5564" s="66" t="e">
        <f>LEFT(VLOOKUP(K5564,'TCon08 al 2019-02-26'!$A$1:$H$68,6,0),6)</f>
        <v>#N/A</v>
      </c>
      <c r="C5564" s="66" t="e">
        <f t="shared" si="373"/>
        <v>#N/A</v>
      </c>
      <c r="D5564" s="66" t="e">
        <f>VLOOKUP(K5564,'TCon08 al 2019-02-26'!$A$1:$H$68,8,0)</f>
        <v>#N/A</v>
      </c>
      <c r="E5564" s="221">
        <f t="shared" si="374"/>
        <v>1900</v>
      </c>
      <c r="F5564" s="66">
        <f t="shared" si="371"/>
        <v>0</v>
      </c>
      <c r="G5564" s="10" t="str">
        <f t="shared" si="372"/>
        <v>19000</v>
      </c>
      <c r="H5564" s="227"/>
      <c r="I5564" s="227"/>
      <c r="J5564" s="228"/>
      <c r="K5564" s="227"/>
      <c r="L5564" s="227"/>
      <c r="M5564" s="227"/>
      <c r="N5564" s="581"/>
      <c r="O5564" s="227"/>
      <c r="P5564" s="581"/>
      <c r="Q5564" s="227"/>
      <c r="R5564" s="227"/>
      <c r="S5564" s="227"/>
      <c r="T5564" s="227"/>
      <c r="U5564" s="227"/>
      <c r="V5564" s="227"/>
      <c r="W5564" s="227"/>
      <c r="X5564" s="227"/>
      <c r="Y5564" s="227"/>
      <c r="Z5564" s="227"/>
      <c r="AA5564" s="227"/>
      <c r="AB5564" s="227"/>
      <c r="AC5564" s="227"/>
    </row>
    <row r="5565" spans="2:29">
      <c r="B5565" s="66" t="e">
        <f>LEFT(VLOOKUP(K5565,'TCon08 al 2019-02-26'!$A$1:$H$68,6,0),6)</f>
        <v>#N/A</v>
      </c>
      <c r="C5565" s="66" t="e">
        <f t="shared" si="373"/>
        <v>#N/A</v>
      </c>
      <c r="D5565" s="66" t="e">
        <f>VLOOKUP(K5565,'TCon08 al 2019-02-26'!$A$1:$H$68,8,0)</f>
        <v>#N/A</v>
      </c>
      <c r="E5565" s="221">
        <f t="shared" si="374"/>
        <v>1900</v>
      </c>
      <c r="F5565" s="66">
        <f t="shared" si="371"/>
        <v>0</v>
      </c>
      <c r="G5565" s="10" t="str">
        <f t="shared" si="372"/>
        <v>19000</v>
      </c>
      <c r="H5565" s="227"/>
      <c r="I5565" s="227"/>
      <c r="J5565" s="228"/>
      <c r="K5565" s="227"/>
      <c r="L5565" s="227"/>
      <c r="M5565" s="227"/>
      <c r="N5565" s="581"/>
      <c r="O5565" s="227"/>
      <c r="P5565" s="581"/>
      <c r="Q5565" s="227"/>
      <c r="R5565" s="227"/>
      <c r="S5565" s="227"/>
      <c r="T5565" s="227"/>
      <c r="U5565" s="227"/>
      <c r="V5565" s="227"/>
      <c r="W5565" s="227"/>
      <c r="X5565" s="227"/>
      <c r="Y5565" s="227"/>
      <c r="Z5565" s="227"/>
      <c r="AA5565" s="227"/>
      <c r="AB5565" s="227"/>
      <c r="AC5565" s="227"/>
    </row>
    <row r="5566" spans="2:29">
      <c r="B5566" s="66" t="e">
        <f>LEFT(VLOOKUP(K5566,'TCon08 al 2019-02-26'!$A$1:$H$68,6,0),6)</f>
        <v>#N/A</v>
      </c>
      <c r="C5566" s="66" t="e">
        <f t="shared" si="373"/>
        <v>#N/A</v>
      </c>
      <c r="D5566" s="66" t="e">
        <f>VLOOKUP(K5566,'TCon08 al 2019-02-26'!$A$1:$H$68,8,0)</f>
        <v>#N/A</v>
      </c>
      <c r="E5566" s="221">
        <f t="shared" si="374"/>
        <v>1900</v>
      </c>
      <c r="F5566" s="66">
        <f t="shared" si="371"/>
        <v>0</v>
      </c>
      <c r="G5566" s="10" t="str">
        <f t="shared" si="372"/>
        <v>19000</v>
      </c>
      <c r="H5566" s="227"/>
      <c r="I5566" s="227"/>
      <c r="J5566" s="228"/>
      <c r="K5566" s="227"/>
      <c r="L5566" s="227"/>
      <c r="M5566" s="227"/>
      <c r="N5566" s="581"/>
      <c r="O5566" s="227"/>
      <c r="P5566" s="581"/>
      <c r="Q5566" s="227"/>
      <c r="R5566" s="227"/>
      <c r="S5566" s="227"/>
      <c r="T5566" s="227"/>
      <c r="U5566" s="227"/>
      <c r="V5566" s="227"/>
      <c r="W5566" s="227"/>
      <c r="X5566" s="227"/>
      <c r="Y5566" s="227"/>
      <c r="Z5566" s="227"/>
      <c r="AA5566" s="227"/>
      <c r="AB5566" s="227"/>
      <c r="AC5566" s="227"/>
    </row>
    <row r="5567" spans="2:29">
      <c r="B5567" s="66" t="e">
        <f>LEFT(VLOOKUP(K5567,'TCon08 al 2019-02-26'!$A$1:$H$68,6,0),6)</f>
        <v>#N/A</v>
      </c>
      <c r="C5567" s="66" t="e">
        <f t="shared" si="373"/>
        <v>#N/A</v>
      </c>
      <c r="D5567" s="66" t="e">
        <f>VLOOKUP(K5567,'TCon08 al 2019-02-26'!$A$1:$H$68,8,0)</f>
        <v>#N/A</v>
      </c>
      <c r="E5567" s="221">
        <f t="shared" si="374"/>
        <v>1900</v>
      </c>
      <c r="F5567" s="66">
        <f t="shared" si="371"/>
        <v>0</v>
      </c>
      <c r="G5567" s="10" t="str">
        <f t="shared" si="372"/>
        <v>19000</v>
      </c>
      <c r="H5567" s="227"/>
      <c r="I5567" s="227"/>
      <c r="J5567" s="228"/>
      <c r="K5567" s="227"/>
      <c r="L5567" s="227"/>
      <c r="M5567" s="227"/>
      <c r="N5567" s="581"/>
      <c r="O5567" s="227"/>
      <c r="P5567" s="581"/>
      <c r="Q5567" s="227"/>
      <c r="R5567" s="227"/>
      <c r="S5567" s="227"/>
      <c r="T5567" s="227"/>
      <c r="U5567" s="227"/>
      <c r="V5567" s="227"/>
      <c r="W5567" s="227"/>
      <c r="X5567" s="227"/>
      <c r="Y5567" s="227"/>
      <c r="Z5567" s="227"/>
      <c r="AA5567" s="227"/>
      <c r="AB5567" s="227"/>
      <c r="AC5567" s="227"/>
    </row>
    <row r="5568" spans="2:29">
      <c r="B5568" s="66" t="e">
        <f>LEFT(VLOOKUP(K5568,'TCon08 al 2019-02-26'!$A$1:$H$68,6,0),6)</f>
        <v>#N/A</v>
      </c>
      <c r="C5568" s="66" t="e">
        <f t="shared" si="373"/>
        <v>#N/A</v>
      </c>
      <c r="D5568" s="66" t="e">
        <f>VLOOKUP(K5568,'TCon08 al 2019-02-26'!$A$1:$H$68,8,0)</f>
        <v>#N/A</v>
      </c>
      <c r="E5568" s="221">
        <f t="shared" si="374"/>
        <v>1900</v>
      </c>
      <c r="F5568" s="66">
        <f t="shared" si="371"/>
        <v>0</v>
      </c>
      <c r="G5568" s="10" t="str">
        <f t="shared" si="372"/>
        <v>19000</v>
      </c>
      <c r="H5568" s="227"/>
      <c r="I5568" s="227"/>
      <c r="J5568" s="228"/>
      <c r="K5568" s="227"/>
      <c r="L5568" s="227"/>
      <c r="M5568" s="227"/>
      <c r="N5568" s="581"/>
      <c r="O5568" s="227"/>
      <c r="P5568" s="581"/>
      <c r="Q5568" s="227"/>
      <c r="R5568" s="227"/>
      <c r="S5568" s="227"/>
      <c r="T5568" s="227"/>
      <c r="U5568" s="227"/>
      <c r="V5568" s="227"/>
      <c r="W5568" s="227"/>
      <c r="X5568" s="227"/>
      <c r="Y5568" s="227"/>
      <c r="Z5568" s="227"/>
      <c r="AA5568" s="227"/>
      <c r="AB5568" s="227"/>
      <c r="AC5568" s="227"/>
    </row>
    <row r="5569" spans="2:29">
      <c r="B5569" s="66" t="e">
        <f>LEFT(VLOOKUP(K5569,'TCon08 al 2019-02-26'!$A$1:$H$68,6,0),6)</f>
        <v>#N/A</v>
      </c>
      <c r="C5569" s="66" t="e">
        <f t="shared" si="373"/>
        <v>#N/A</v>
      </c>
      <c r="D5569" s="66" t="e">
        <f>VLOOKUP(K5569,'TCon08 al 2019-02-26'!$A$1:$H$68,8,0)</f>
        <v>#N/A</v>
      </c>
      <c r="E5569" s="221">
        <f t="shared" si="374"/>
        <v>1900</v>
      </c>
      <c r="F5569" s="66">
        <f t="shared" si="371"/>
        <v>0</v>
      </c>
      <c r="G5569" s="10" t="str">
        <f t="shared" si="372"/>
        <v>19000</v>
      </c>
      <c r="H5569" s="227"/>
      <c r="I5569" s="227"/>
      <c r="J5569" s="228"/>
      <c r="K5569" s="227"/>
      <c r="L5569" s="227"/>
      <c r="M5569" s="227"/>
      <c r="N5569" s="581"/>
      <c r="O5569" s="227"/>
      <c r="P5569" s="581"/>
      <c r="Q5569" s="227"/>
      <c r="R5569" s="227"/>
      <c r="S5569" s="227"/>
      <c r="T5569" s="227"/>
      <c r="U5569" s="227"/>
      <c r="V5569" s="227"/>
      <c r="W5569" s="227"/>
      <c r="X5569" s="227"/>
      <c r="Y5569" s="227"/>
      <c r="Z5569" s="227"/>
      <c r="AA5569" s="227"/>
      <c r="AB5569" s="227"/>
      <c r="AC5569" s="227"/>
    </row>
    <row r="5570" spans="2:29">
      <c r="B5570" s="66" t="e">
        <f>LEFT(VLOOKUP(K5570,'TCon08 al 2019-02-26'!$A$1:$H$68,6,0),6)</f>
        <v>#N/A</v>
      </c>
      <c r="C5570" s="66" t="e">
        <f t="shared" si="373"/>
        <v>#N/A</v>
      </c>
      <c r="D5570" s="66" t="e">
        <f>VLOOKUP(K5570,'TCon08 al 2019-02-26'!$A$1:$H$68,8,0)</f>
        <v>#N/A</v>
      </c>
      <c r="E5570" s="221">
        <f t="shared" si="374"/>
        <v>1900</v>
      </c>
      <c r="F5570" s="66">
        <f t="shared" si="371"/>
        <v>0</v>
      </c>
      <c r="G5570" s="10" t="str">
        <f t="shared" si="372"/>
        <v>19000</v>
      </c>
      <c r="H5570" s="227"/>
      <c r="I5570" s="227"/>
      <c r="J5570" s="228"/>
      <c r="K5570" s="227"/>
      <c r="L5570" s="227"/>
      <c r="M5570" s="227"/>
      <c r="N5570" s="581"/>
      <c r="O5570" s="227"/>
      <c r="P5570" s="581"/>
      <c r="Q5570" s="227"/>
      <c r="R5570" s="227"/>
      <c r="S5570" s="227"/>
      <c r="T5570" s="227"/>
      <c r="U5570" s="227"/>
      <c r="V5570" s="227"/>
      <c r="W5570" s="227"/>
      <c r="X5570" s="227"/>
      <c r="Y5570" s="227"/>
      <c r="Z5570" s="227"/>
      <c r="AA5570" s="227"/>
      <c r="AB5570" s="227"/>
      <c r="AC5570" s="227"/>
    </row>
    <row r="5571" spans="2:29">
      <c r="B5571" s="66" t="e">
        <f>LEFT(VLOOKUP(K5571,'TCon08 al 2019-02-26'!$A$1:$H$68,6,0),6)</f>
        <v>#N/A</v>
      </c>
      <c r="C5571" s="66" t="e">
        <f t="shared" si="373"/>
        <v>#N/A</v>
      </c>
      <c r="D5571" s="66" t="e">
        <f>VLOOKUP(K5571,'TCon08 al 2019-02-26'!$A$1:$H$68,8,0)</f>
        <v>#N/A</v>
      </c>
      <c r="E5571" s="221">
        <f t="shared" si="374"/>
        <v>1900</v>
      </c>
      <c r="F5571" s="66">
        <f t="shared" si="371"/>
        <v>0</v>
      </c>
      <c r="G5571" s="10" t="str">
        <f t="shared" si="372"/>
        <v>19000</v>
      </c>
      <c r="H5571" s="227"/>
      <c r="I5571" s="227"/>
      <c r="J5571" s="228"/>
      <c r="K5571" s="227"/>
      <c r="L5571" s="227"/>
      <c r="M5571" s="227"/>
      <c r="N5571" s="581"/>
      <c r="O5571" s="227"/>
      <c r="P5571" s="581"/>
      <c r="Q5571" s="227"/>
      <c r="R5571" s="227"/>
      <c r="S5571" s="227"/>
      <c r="T5571" s="227"/>
      <c r="U5571" s="227"/>
      <c r="V5571" s="227"/>
      <c r="W5571" s="227"/>
      <c r="X5571" s="227"/>
      <c r="Y5571" s="227"/>
      <c r="Z5571" s="227"/>
      <c r="AA5571" s="227"/>
      <c r="AB5571" s="227"/>
      <c r="AC5571" s="227"/>
    </row>
    <row r="5572" spans="2:29">
      <c r="B5572" s="66" t="e">
        <f>LEFT(VLOOKUP(K5572,'TCon08 al 2019-02-26'!$A$1:$H$68,6,0),6)</f>
        <v>#N/A</v>
      </c>
      <c r="C5572" s="66" t="e">
        <f t="shared" si="373"/>
        <v>#N/A</v>
      </c>
      <c r="D5572" s="66" t="e">
        <f>VLOOKUP(K5572,'TCon08 al 2019-02-26'!$A$1:$H$68,8,0)</f>
        <v>#N/A</v>
      </c>
      <c r="E5572" s="221">
        <f t="shared" si="374"/>
        <v>1900</v>
      </c>
      <c r="F5572" s="66">
        <f t="shared" si="371"/>
        <v>0</v>
      </c>
      <c r="G5572" s="10" t="str">
        <f t="shared" si="372"/>
        <v>19000</v>
      </c>
      <c r="H5572" s="227"/>
      <c r="I5572" s="227"/>
      <c r="J5572" s="228"/>
      <c r="K5572" s="227"/>
      <c r="L5572" s="227"/>
      <c r="M5572" s="227"/>
      <c r="N5572" s="581"/>
      <c r="O5572" s="227"/>
      <c r="P5572" s="581"/>
      <c r="Q5572" s="227"/>
      <c r="R5572" s="227"/>
      <c r="S5572" s="227"/>
      <c r="T5572" s="227"/>
      <c r="U5572" s="227"/>
      <c r="V5572" s="227"/>
      <c r="W5572" s="227"/>
      <c r="X5572" s="227"/>
      <c r="Y5572" s="227"/>
      <c r="Z5572" s="227"/>
      <c r="AA5572" s="227"/>
      <c r="AB5572" s="227"/>
      <c r="AC5572" s="227"/>
    </row>
    <row r="5573" spans="2:29">
      <c r="B5573" s="66" t="e">
        <f>LEFT(VLOOKUP(K5573,'TCon08 al 2019-02-26'!$A$1:$H$68,6,0),6)</f>
        <v>#N/A</v>
      </c>
      <c r="C5573" s="66" t="e">
        <f t="shared" si="373"/>
        <v>#N/A</v>
      </c>
      <c r="D5573" s="66" t="e">
        <f>VLOOKUP(K5573,'TCon08 al 2019-02-26'!$A$1:$H$68,8,0)</f>
        <v>#N/A</v>
      </c>
      <c r="E5573" s="221">
        <f t="shared" si="374"/>
        <v>1900</v>
      </c>
      <c r="F5573" s="66">
        <f t="shared" ref="F5573:F5636" si="375">+IF(J5573=0,0,MONTH(J5573))</f>
        <v>0</v>
      </c>
      <c r="G5573" s="10" t="str">
        <f t="shared" si="372"/>
        <v>19000</v>
      </c>
      <c r="H5573" s="227"/>
      <c r="I5573" s="227"/>
      <c r="J5573" s="228"/>
      <c r="K5573" s="227"/>
      <c r="L5573" s="227"/>
      <c r="M5573" s="227"/>
      <c r="N5573" s="581"/>
      <c r="O5573" s="227"/>
      <c r="P5573" s="581"/>
      <c r="Q5573" s="227"/>
      <c r="R5573" s="227"/>
      <c r="S5573" s="227"/>
      <c r="T5573" s="227"/>
      <c r="U5573" s="227"/>
      <c r="V5573" s="227"/>
      <c r="W5573" s="227"/>
      <c r="X5573" s="227"/>
      <c r="Y5573" s="227"/>
      <c r="Z5573" s="227"/>
      <c r="AA5573" s="227"/>
      <c r="AB5573" s="227"/>
      <c r="AC5573" s="227"/>
    </row>
    <row r="5574" spans="2:29">
      <c r="B5574" s="66" t="e">
        <f>LEFT(VLOOKUP(K5574,'TCon08 al 2019-02-26'!$A$1:$H$68,6,0),6)</f>
        <v>#N/A</v>
      </c>
      <c r="C5574" s="66" t="e">
        <f t="shared" si="373"/>
        <v>#N/A</v>
      </c>
      <c r="D5574" s="66" t="e">
        <f>VLOOKUP(K5574,'TCon08 al 2019-02-26'!$A$1:$H$68,8,0)</f>
        <v>#N/A</v>
      </c>
      <c r="E5574" s="221">
        <f t="shared" si="374"/>
        <v>1900</v>
      </c>
      <c r="F5574" s="66">
        <f t="shared" si="375"/>
        <v>0</v>
      </c>
      <c r="G5574" s="10" t="str">
        <f t="shared" ref="G5574:G5637" si="376">+E5574&amp;F5574</f>
        <v>19000</v>
      </c>
      <c r="H5574" s="227"/>
      <c r="I5574" s="227"/>
      <c r="J5574" s="228"/>
      <c r="K5574" s="227"/>
      <c r="L5574" s="227"/>
      <c r="M5574" s="227"/>
      <c r="N5574" s="581"/>
      <c r="O5574" s="227"/>
      <c r="P5574" s="581"/>
      <c r="Q5574" s="227"/>
      <c r="R5574" s="227"/>
      <c r="S5574" s="227"/>
      <c r="T5574" s="227"/>
      <c r="U5574" s="227"/>
      <c r="V5574" s="227"/>
      <c r="W5574" s="227"/>
      <c r="X5574" s="227"/>
      <c r="Y5574" s="227"/>
      <c r="Z5574" s="227"/>
      <c r="AA5574" s="227"/>
      <c r="AB5574" s="227"/>
      <c r="AC5574" s="227"/>
    </row>
    <row r="5575" spans="2:29">
      <c r="B5575" s="66" t="e">
        <f>LEFT(VLOOKUP(K5575,'TCon08 al 2019-02-26'!$A$1:$H$68,6,0),6)</f>
        <v>#N/A</v>
      </c>
      <c r="C5575" s="66" t="e">
        <f t="shared" si="373"/>
        <v>#N/A</v>
      </c>
      <c r="D5575" s="66" t="e">
        <f>VLOOKUP(K5575,'TCon08 al 2019-02-26'!$A$1:$H$68,8,0)</f>
        <v>#N/A</v>
      </c>
      <c r="E5575" s="221">
        <f t="shared" si="374"/>
        <v>1900</v>
      </c>
      <c r="F5575" s="66">
        <f t="shared" si="375"/>
        <v>0</v>
      </c>
      <c r="G5575" s="10" t="str">
        <f t="shared" si="376"/>
        <v>19000</v>
      </c>
      <c r="H5575" s="227"/>
      <c r="I5575" s="227"/>
      <c r="J5575" s="228"/>
      <c r="K5575" s="227"/>
      <c r="L5575" s="227"/>
      <c r="M5575" s="227"/>
      <c r="N5575" s="581"/>
      <c r="O5575" s="227"/>
      <c r="P5575" s="581"/>
      <c r="Q5575" s="227"/>
      <c r="R5575" s="227"/>
      <c r="S5575" s="227"/>
      <c r="T5575" s="227"/>
      <c r="U5575" s="227"/>
      <c r="V5575" s="227"/>
      <c r="W5575" s="227"/>
      <c r="X5575" s="227"/>
      <c r="Y5575" s="227"/>
      <c r="Z5575" s="227"/>
      <c r="AA5575" s="227"/>
      <c r="AB5575" s="227"/>
      <c r="AC5575" s="227"/>
    </row>
    <row r="5576" spans="2:29">
      <c r="B5576" s="66" t="e">
        <f>LEFT(VLOOKUP(K5576,'TCon08 al 2019-02-26'!$A$1:$H$68,6,0),6)</f>
        <v>#N/A</v>
      </c>
      <c r="C5576" s="66" t="e">
        <f t="shared" si="373"/>
        <v>#N/A</v>
      </c>
      <c r="D5576" s="66" t="e">
        <f>VLOOKUP(K5576,'TCon08 al 2019-02-26'!$A$1:$H$68,8,0)</f>
        <v>#N/A</v>
      </c>
      <c r="E5576" s="221">
        <f t="shared" si="374"/>
        <v>1900</v>
      </c>
      <c r="F5576" s="66">
        <f t="shared" si="375"/>
        <v>0</v>
      </c>
      <c r="G5576" s="10" t="str">
        <f t="shared" si="376"/>
        <v>19000</v>
      </c>
      <c r="H5576" s="227"/>
      <c r="I5576" s="227"/>
      <c r="J5576" s="228"/>
      <c r="K5576" s="227"/>
      <c r="L5576" s="227"/>
      <c r="M5576" s="227"/>
      <c r="N5576" s="581"/>
      <c r="O5576" s="227"/>
      <c r="P5576" s="581"/>
      <c r="Q5576" s="227"/>
      <c r="R5576" s="227"/>
      <c r="S5576" s="227"/>
      <c r="T5576" s="227"/>
      <c r="U5576" s="227"/>
      <c r="V5576" s="227"/>
      <c r="W5576" s="227"/>
      <c r="X5576" s="227"/>
      <c r="Y5576" s="227"/>
      <c r="Z5576" s="227"/>
      <c r="AA5576" s="227"/>
      <c r="AB5576" s="227"/>
      <c r="AC5576" s="227"/>
    </row>
    <row r="5577" spans="2:29">
      <c r="B5577" s="66" t="e">
        <f>LEFT(VLOOKUP(K5577,'TCon08 al 2019-02-26'!$A$1:$H$68,6,0),6)</f>
        <v>#N/A</v>
      </c>
      <c r="C5577" s="66" t="e">
        <f t="shared" si="373"/>
        <v>#N/A</v>
      </c>
      <c r="D5577" s="66" t="e">
        <f>VLOOKUP(K5577,'TCon08 al 2019-02-26'!$A$1:$H$68,8,0)</f>
        <v>#N/A</v>
      </c>
      <c r="E5577" s="221">
        <f t="shared" si="374"/>
        <v>1900</v>
      </c>
      <c r="F5577" s="66">
        <f t="shared" si="375"/>
        <v>0</v>
      </c>
      <c r="G5577" s="10" t="str">
        <f t="shared" si="376"/>
        <v>19000</v>
      </c>
      <c r="H5577" s="227"/>
      <c r="I5577" s="227"/>
      <c r="J5577" s="228"/>
      <c r="K5577" s="227"/>
      <c r="L5577" s="227"/>
      <c r="M5577" s="227"/>
      <c r="N5577" s="581"/>
      <c r="O5577" s="227"/>
      <c r="P5577" s="581"/>
      <c r="Q5577" s="227"/>
      <c r="R5577" s="227"/>
      <c r="S5577" s="227"/>
      <c r="T5577" s="227"/>
      <c r="U5577" s="227"/>
      <c r="V5577" s="227"/>
      <c r="W5577" s="227"/>
      <c r="X5577" s="227"/>
      <c r="Y5577" s="227"/>
      <c r="Z5577" s="227"/>
      <c r="AA5577" s="227"/>
      <c r="AB5577" s="227"/>
      <c r="AC5577" s="227"/>
    </row>
    <row r="5578" spans="2:29">
      <c r="B5578" s="66" t="e">
        <f>LEFT(VLOOKUP(K5578,'TCon08 al 2019-02-26'!$A$1:$H$68,6,0),6)</f>
        <v>#N/A</v>
      </c>
      <c r="C5578" s="66" t="e">
        <f t="shared" si="373"/>
        <v>#N/A</v>
      </c>
      <c r="D5578" s="66" t="e">
        <f>VLOOKUP(K5578,'TCon08 al 2019-02-26'!$A$1:$H$68,8,0)</f>
        <v>#N/A</v>
      </c>
      <c r="E5578" s="221">
        <f t="shared" si="374"/>
        <v>1900</v>
      </c>
      <c r="F5578" s="66">
        <f t="shared" si="375"/>
        <v>0</v>
      </c>
      <c r="G5578" s="10" t="str">
        <f t="shared" si="376"/>
        <v>19000</v>
      </c>
      <c r="H5578" s="227"/>
      <c r="I5578" s="227"/>
      <c r="J5578" s="228"/>
      <c r="K5578" s="227"/>
      <c r="L5578" s="227"/>
      <c r="M5578" s="227"/>
      <c r="N5578" s="581"/>
      <c r="O5578" s="227"/>
      <c r="P5578" s="581"/>
      <c r="Q5578" s="227"/>
      <c r="R5578" s="227"/>
      <c r="S5578" s="227"/>
      <c r="T5578" s="227"/>
      <c r="U5578" s="227"/>
      <c r="V5578" s="227"/>
      <c r="W5578" s="227"/>
      <c r="X5578" s="227"/>
      <c r="Y5578" s="227"/>
      <c r="Z5578" s="227"/>
      <c r="AA5578" s="227"/>
      <c r="AB5578" s="227"/>
      <c r="AC5578" s="227"/>
    </row>
    <row r="5579" spans="2:29">
      <c r="B5579" s="66" t="e">
        <f>LEFT(VLOOKUP(K5579,'TCon08 al 2019-02-26'!$A$1:$H$68,6,0),6)</f>
        <v>#N/A</v>
      </c>
      <c r="C5579" s="66" t="e">
        <f t="shared" si="373"/>
        <v>#N/A</v>
      </c>
      <c r="D5579" s="66" t="e">
        <f>VLOOKUP(K5579,'TCon08 al 2019-02-26'!$A$1:$H$68,8,0)</f>
        <v>#N/A</v>
      </c>
      <c r="E5579" s="221">
        <f t="shared" si="374"/>
        <v>1900</v>
      </c>
      <c r="F5579" s="66">
        <f t="shared" si="375"/>
        <v>0</v>
      </c>
      <c r="G5579" s="10" t="str">
        <f t="shared" si="376"/>
        <v>19000</v>
      </c>
      <c r="H5579" s="227"/>
      <c r="I5579" s="227"/>
      <c r="J5579" s="228"/>
      <c r="K5579" s="227"/>
      <c r="L5579" s="227"/>
      <c r="M5579" s="227"/>
      <c r="N5579" s="581"/>
      <c r="O5579" s="227"/>
      <c r="P5579" s="581"/>
      <c r="Q5579" s="227"/>
      <c r="R5579" s="227"/>
      <c r="S5579" s="227"/>
      <c r="T5579" s="227"/>
      <c r="U5579" s="227"/>
      <c r="V5579" s="227"/>
      <c r="W5579" s="227"/>
      <c r="X5579" s="227"/>
      <c r="Y5579" s="227"/>
      <c r="Z5579" s="227"/>
      <c r="AA5579" s="227"/>
      <c r="AB5579" s="227"/>
      <c r="AC5579" s="227"/>
    </row>
    <row r="5580" spans="2:29">
      <c r="B5580" s="66" t="e">
        <f>LEFT(VLOOKUP(K5580,'TCon08 al 2019-02-26'!$A$1:$H$68,6,0),6)</f>
        <v>#N/A</v>
      </c>
      <c r="C5580" s="66" t="e">
        <f t="shared" si="373"/>
        <v>#N/A</v>
      </c>
      <c r="D5580" s="66" t="e">
        <f>VLOOKUP(K5580,'TCon08 al 2019-02-26'!$A$1:$H$68,8,0)</f>
        <v>#N/A</v>
      </c>
      <c r="E5580" s="221">
        <f t="shared" si="374"/>
        <v>1900</v>
      </c>
      <c r="F5580" s="66">
        <f t="shared" si="375"/>
        <v>0</v>
      </c>
      <c r="G5580" s="10" t="str">
        <f t="shared" si="376"/>
        <v>19000</v>
      </c>
      <c r="H5580" s="227"/>
      <c r="I5580" s="227"/>
      <c r="J5580" s="228"/>
      <c r="K5580" s="227"/>
      <c r="L5580" s="227"/>
      <c r="M5580" s="227"/>
      <c r="N5580" s="581"/>
      <c r="O5580" s="227"/>
      <c r="P5580" s="581"/>
      <c r="Q5580" s="227"/>
      <c r="R5580" s="227"/>
      <c r="S5580" s="227"/>
      <c r="T5580" s="227"/>
      <c r="U5580" s="227"/>
      <c r="V5580" s="227"/>
      <c r="W5580" s="227"/>
      <c r="X5580" s="227"/>
      <c r="Y5580" s="227"/>
      <c r="Z5580" s="227"/>
      <c r="AA5580" s="227"/>
      <c r="AB5580" s="227"/>
      <c r="AC5580" s="227"/>
    </row>
    <row r="5581" spans="2:29">
      <c r="B5581" s="66" t="e">
        <f>LEFT(VLOOKUP(K5581,'TCon08 al 2019-02-26'!$A$1:$H$68,6,0),6)</f>
        <v>#N/A</v>
      </c>
      <c r="C5581" s="66" t="e">
        <f t="shared" si="373"/>
        <v>#N/A</v>
      </c>
      <c r="D5581" s="66" t="e">
        <f>VLOOKUP(K5581,'TCon08 al 2019-02-26'!$A$1:$H$68,8,0)</f>
        <v>#N/A</v>
      </c>
      <c r="E5581" s="221">
        <f t="shared" si="374"/>
        <v>1900</v>
      </c>
      <c r="F5581" s="66">
        <f t="shared" si="375"/>
        <v>0</v>
      </c>
      <c r="G5581" s="10" t="str">
        <f t="shared" si="376"/>
        <v>19000</v>
      </c>
      <c r="H5581" s="227"/>
      <c r="I5581" s="227"/>
      <c r="J5581" s="228"/>
      <c r="K5581" s="227"/>
      <c r="L5581" s="227"/>
      <c r="M5581" s="227"/>
      <c r="N5581" s="581"/>
      <c r="O5581" s="227"/>
      <c r="P5581" s="581"/>
      <c r="Q5581" s="227"/>
      <c r="R5581" s="227"/>
      <c r="S5581" s="227"/>
      <c r="T5581" s="227"/>
      <c r="U5581" s="227"/>
      <c r="V5581" s="227"/>
      <c r="W5581" s="227"/>
      <c r="X5581" s="227"/>
      <c r="Y5581" s="227"/>
      <c r="Z5581" s="227"/>
      <c r="AA5581" s="227"/>
      <c r="AB5581" s="227"/>
      <c r="AC5581" s="227"/>
    </row>
    <row r="5582" spans="2:29">
      <c r="B5582" s="66" t="e">
        <f>LEFT(VLOOKUP(K5582,'TCon08 al 2019-02-26'!$A$1:$H$68,6,0),6)</f>
        <v>#N/A</v>
      </c>
      <c r="C5582" s="66" t="e">
        <f t="shared" si="373"/>
        <v>#N/A</v>
      </c>
      <c r="D5582" s="66" t="e">
        <f>VLOOKUP(K5582,'TCon08 al 2019-02-26'!$A$1:$H$68,8,0)</f>
        <v>#N/A</v>
      </c>
      <c r="E5582" s="221">
        <f t="shared" si="374"/>
        <v>1900</v>
      </c>
      <c r="F5582" s="66">
        <f t="shared" si="375"/>
        <v>0</v>
      </c>
      <c r="G5582" s="10" t="str">
        <f t="shared" si="376"/>
        <v>19000</v>
      </c>
      <c r="H5582" s="227"/>
      <c r="I5582" s="227"/>
      <c r="J5582" s="228"/>
      <c r="K5582" s="227"/>
      <c r="L5582" s="227"/>
      <c r="M5582" s="227"/>
      <c r="N5582" s="581"/>
      <c r="O5582" s="227"/>
      <c r="P5582" s="581"/>
      <c r="Q5582" s="227"/>
      <c r="R5582" s="227"/>
      <c r="S5582" s="227"/>
      <c r="T5582" s="227"/>
      <c r="U5582" s="227"/>
      <c r="V5582" s="227"/>
      <c r="W5582" s="227"/>
      <c r="X5582" s="227"/>
      <c r="Y5582" s="227"/>
      <c r="Z5582" s="227"/>
      <c r="AA5582" s="227"/>
      <c r="AB5582" s="227"/>
      <c r="AC5582" s="227"/>
    </row>
    <row r="5583" spans="2:29">
      <c r="B5583" s="66" t="e">
        <f>LEFT(VLOOKUP(K5583,'TCon08 al 2019-02-26'!$A$1:$H$68,6,0),6)</f>
        <v>#N/A</v>
      </c>
      <c r="C5583" s="66" t="e">
        <f t="shared" si="373"/>
        <v>#N/A</v>
      </c>
      <c r="D5583" s="66" t="e">
        <f>VLOOKUP(K5583,'TCon08 al 2019-02-26'!$A$1:$H$68,8,0)</f>
        <v>#N/A</v>
      </c>
      <c r="E5583" s="221">
        <f t="shared" si="374"/>
        <v>1900</v>
      </c>
      <c r="F5583" s="66">
        <f t="shared" si="375"/>
        <v>0</v>
      </c>
      <c r="G5583" s="10" t="str">
        <f t="shared" si="376"/>
        <v>19000</v>
      </c>
      <c r="H5583" s="227"/>
      <c r="I5583" s="227"/>
      <c r="J5583" s="228"/>
      <c r="K5583" s="227"/>
      <c r="L5583" s="227"/>
      <c r="M5583" s="227"/>
      <c r="N5583" s="581"/>
      <c r="O5583" s="227"/>
      <c r="P5583" s="581"/>
      <c r="Q5583" s="227"/>
      <c r="R5583" s="227"/>
      <c r="S5583" s="227"/>
      <c r="T5583" s="227"/>
      <c r="U5583" s="227"/>
      <c r="V5583" s="227"/>
      <c r="W5583" s="227"/>
      <c r="X5583" s="227"/>
      <c r="Y5583" s="227"/>
      <c r="Z5583" s="227"/>
      <c r="AA5583" s="227"/>
      <c r="AB5583" s="227"/>
      <c r="AC5583" s="227"/>
    </row>
    <row r="5584" spans="2:29">
      <c r="B5584" s="66" t="e">
        <f>LEFT(VLOOKUP(K5584,'TCon08 al 2019-02-26'!$A$1:$H$68,6,0),6)</f>
        <v>#N/A</v>
      </c>
      <c r="C5584" s="66" t="e">
        <f t="shared" si="373"/>
        <v>#N/A</v>
      </c>
      <c r="D5584" s="66" t="e">
        <f>VLOOKUP(K5584,'TCon08 al 2019-02-26'!$A$1:$H$68,8,0)</f>
        <v>#N/A</v>
      </c>
      <c r="E5584" s="221">
        <f t="shared" si="374"/>
        <v>1900</v>
      </c>
      <c r="F5584" s="66">
        <f t="shared" si="375"/>
        <v>0</v>
      </c>
      <c r="G5584" s="10" t="str">
        <f t="shared" si="376"/>
        <v>19000</v>
      </c>
      <c r="H5584" s="227"/>
      <c r="I5584" s="227"/>
      <c r="J5584" s="228"/>
      <c r="K5584" s="227"/>
      <c r="L5584" s="227"/>
      <c r="M5584" s="227"/>
      <c r="N5584" s="581"/>
      <c r="O5584" s="227"/>
      <c r="P5584" s="581"/>
      <c r="Q5584" s="227"/>
      <c r="R5584" s="227"/>
      <c r="S5584" s="227"/>
      <c r="T5584" s="227"/>
      <c r="U5584" s="227"/>
      <c r="V5584" s="227"/>
      <c r="W5584" s="227"/>
      <c r="X5584" s="227"/>
      <c r="Y5584" s="227"/>
      <c r="Z5584" s="227"/>
      <c r="AA5584" s="227"/>
      <c r="AB5584" s="227"/>
      <c r="AC5584" s="227"/>
    </row>
    <row r="5585" spans="2:29">
      <c r="B5585" s="66" t="e">
        <f>LEFT(VLOOKUP(K5585,'TCon08 al 2019-02-26'!$A$1:$H$68,6,0),6)</f>
        <v>#N/A</v>
      </c>
      <c r="C5585" s="66" t="e">
        <f t="shared" ref="C5585:C5648" si="377">CONCATENATE(MID(B5585,1,1),".",MID(B5585,2,1),".",MID(B5585,3,2),".",MID(B5585,5,2))</f>
        <v>#N/A</v>
      </c>
      <c r="D5585" s="66" t="e">
        <f>VLOOKUP(K5585,'TCon08 al 2019-02-26'!$A$1:$H$68,8,0)</f>
        <v>#N/A</v>
      </c>
      <c r="E5585" s="221">
        <f t="shared" ref="E5585:E5648" si="378">YEAR(J5585)</f>
        <v>1900</v>
      </c>
      <c r="F5585" s="66">
        <f t="shared" si="375"/>
        <v>0</v>
      </c>
      <c r="G5585" s="10" t="str">
        <f t="shared" si="376"/>
        <v>19000</v>
      </c>
      <c r="H5585" s="227"/>
      <c r="I5585" s="227"/>
      <c r="J5585" s="228"/>
      <c r="K5585" s="227"/>
      <c r="L5585" s="227"/>
      <c r="M5585" s="227"/>
      <c r="N5585" s="581"/>
      <c r="O5585" s="227"/>
      <c r="P5585" s="581"/>
      <c r="Q5585" s="227"/>
      <c r="R5585" s="227"/>
      <c r="S5585" s="227"/>
      <c r="T5585" s="227"/>
      <c r="U5585" s="227"/>
      <c r="V5585" s="227"/>
      <c r="W5585" s="227"/>
      <c r="X5585" s="227"/>
      <c r="Y5585" s="227"/>
      <c r="Z5585" s="227"/>
      <c r="AA5585" s="227"/>
      <c r="AB5585" s="227"/>
      <c r="AC5585" s="227"/>
    </row>
    <row r="5586" spans="2:29">
      <c r="B5586" s="66" t="e">
        <f>LEFT(VLOOKUP(K5586,'TCon08 al 2019-02-26'!$A$1:$H$68,6,0),6)</f>
        <v>#N/A</v>
      </c>
      <c r="C5586" s="66" t="e">
        <f t="shared" si="377"/>
        <v>#N/A</v>
      </c>
      <c r="D5586" s="66" t="e">
        <f>VLOOKUP(K5586,'TCon08 al 2019-02-26'!$A$1:$H$68,8,0)</f>
        <v>#N/A</v>
      </c>
      <c r="E5586" s="221">
        <f t="shared" si="378"/>
        <v>1900</v>
      </c>
      <c r="F5586" s="66">
        <f t="shared" si="375"/>
        <v>0</v>
      </c>
      <c r="G5586" s="10" t="str">
        <f t="shared" si="376"/>
        <v>19000</v>
      </c>
      <c r="H5586" s="227"/>
      <c r="I5586" s="227"/>
      <c r="J5586" s="228"/>
      <c r="K5586" s="227"/>
      <c r="L5586" s="227"/>
      <c r="M5586" s="227"/>
      <c r="N5586" s="581"/>
      <c r="O5586" s="227"/>
      <c r="P5586" s="581"/>
      <c r="Q5586" s="227"/>
      <c r="R5586" s="227"/>
      <c r="S5586" s="227"/>
      <c r="T5586" s="227"/>
      <c r="U5586" s="227"/>
      <c r="V5586" s="227"/>
      <c r="W5586" s="227"/>
      <c r="X5586" s="227"/>
      <c r="Y5586" s="227"/>
      <c r="Z5586" s="227"/>
      <c r="AA5586" s="227"/>
      <c r="AB5586" s="227"/>
      <c r="AC5586" s="227"/>
    </row>
    <row r="5587" spans="2:29">
      <c r="B5587" s="66" t="e">
        <f>LEFT(VLOOKUP(K5587,'TCon08 al 2019-02-26'!$A$1:$H$68,6,0),6)</f>
        <v>#N/A</v>
      </c>
      <c r="C5587" s="66" t="e">
        <f t="shared" si="377"/>
        <v>#N/A</v>
      </c>
      <c r="D5587" s="66" t="e">
        <f>VLOOKUP(K5587,'TCon08 al 2019-02-26'!$A$1:$H$68,8,0)</f>
        <v>#N/A</v>
      </c>
      <c r="E5587" s="221">
        <f t="shared" si="378"/>
        <v>1900</v>
      </c>
      <c r="F5587" s="66">
        <f t="shared" si="375"/>
        <v>0</v>
      </c>
      <c r="G5587" s="10" t="str">
        <f t="shared" si="376"/>
        <v>19000</v>
      </c>
      <c r="H5587" s="227"/>
      <c r="I5587" s="227"/>
      <c r="J5587" s="228"/>
      <c r="K5587" s="227"/>
      <c r="L5587" s="227"/>
      <c r="M5587" s="227"/>
      <c r="N5587" s="581"/>
      <c r="O5587" s="227"/>
      <c r="P5587" s="581"/>
      <c r="Q5587" s="227"/>
      <c r="R5587" s="227"/>
      <c r="S5587" s="227"/>
      <c r="T5587" s="227"/>
      <c r="U5587" s="227"/>
      <c r="V5587" s="227"/>
      <c r="W5587" s="227"/>
      <c r="X5587" s="227"/>
      <c r="Y5587" s="227"/>
      <c r="Z5587" s="227"/>
      <c r="AA5587" s="227"/>
      <c r="AB5587" s="227"/>
      <c r="AC5587" s="227"/>
    </row>
    <row r="5588" spans="2:29">
      <c r="B5588" s="66" t="e">
        <f>LEFT(VLOOKUP(K5588,'TCon08 al 2019-02-26'!$A$1:$H$68,6,0),6)</f>
        <v>#N/A</v>
      </c>
      <c r="C5588" s="66" t="e">
        <f t="shared" si="377"/>
        <v>#N/A</v>
      </c>
      <c r="D5588" s="66" t="e">
        <f>VLOOKUP(K5588,'TCon08 al 2019-02-26'!$A$1:$H$68,8,0)</f>
        <v>#N/A</v>
      </c>
      <c r="E5588" s="221">
        <f t="shared" si="378"/>
        <v>1900</v>
      </c>
      <c r="F5588" s="66">
        <f t="shared" si="375"/>
        <v>0</v>
      </c>
      <c r="G5588" s="10" t="str">
        <f t="shared" si="376"/>
        <v>19000</v>
      </c>
      <c r="H5588" s="227"/>
      <c r="I5588" s="227"/>
      <c r="J5588" s="228"/>
      <c r="K5588" s="227"/>
      <c r="L5588" s="227"/>
      <c r="M5588" s="227"/>
      <c r="N5588" s="581"/>
      <c r="O5588" s="227"/>
      <c r="P5588" s="581"/>
      <c r="Q5588" s="227"/>
      <c r="R5588" s="227"/>
      <c r="S5588" s="227"/>
      <c r="T5588" s="227"/>
      <c r="U5588" s="227"/>
      <c r="V5588" s="227"/>
      <c r="W5588" s="227"/>
      <c r="X5588" s="227"/>
      <c r="Y5588" s="227"/>
      <c r="Z5588" s="227"/>
      <c r="AA5588" s="227"/>
      <c r="AB5588" s="227"/>
      <c r="AC5588" s="227"/>
    </row>
    <row r="5589" spans="2:29">
      <c r="B5589" s="66" t="e">
        <f>LEFT(VLOOKUP(K5589,'TCon08 al 2019-02-26'!$A$1:$H$68,6,0),6)</f>
        <v>#N/A</v>
      </c>
      <c r="C5589" s="66" t="e">
        <f t="shared" si="377"/>
        <v>#N/A</v>
      </c>
      <c r="D5589" s="66" t="e">
        <f>VLOOKUP(K5589,'TCon08 al 2019-02-26'!$A$1:$H$68,8,0)</f>
        <v>#N/A</v>
      </c>
      <c r="E5589" s="221">
        <f t="shared" si="378"/>
        <v>1900</v>
      </c>
      <c r="F5589" s="66">
        <f t="shared" si="375"/>
        <v>0</v>
      </c>
      <c r="G5589" s="10" t="str">
        <f t="shared" si="376"/>
        <v>19000</v>
      </c>
      <c r="H5589" s="227"/>
      <c r="I5589" s="227"/>
      <c r="J5589" s="228"/>
      <c r="K5589" s="227"/>
      <c r="L5589" s="227"/>
      <c r="M5589" s="227"/>
      <c r="N5589" s="581"/>
      <c r="O5589" s="227"/>
      <c r="P5589" s="581"/>
      <c r="Q5589" s="227"/>
      <c r="R5589" s="227"/>
      <c r="S5589" s="227"/>
      <c r="T5589" s="227"/>
      <c r="U5589" s="227"/>
      <c r="V5589" s="227"/>
      <c r="W5589" s="227"/>
      <c r="X5589" s="227"/>
      <c r="Y5589" s="227"/>
      <c r="Z5589" s="227"/>
      <c r="AA5589" s="227"/>
      <c r="AB5589" s="227"/>
      <c r="AC5589" s="227"/>
    </row>
    <row r="5590" spans="2:29">
      <c r="B5590" s="66" t="e">
        <f>LEFT(VLOOKUP(K5590,'TCon08 al 2019-02-26'!$A$1:$H$68,6,0),6)</f>
        <v>#N/A</v>
      </c>
      <c r="C5590" s="66" t="e">
        <f t="shared" si="377"/>
        <v>#N/A</v>
      </c>
      <c r="D5590" s="66" t="e">
        <f>VLOOKUP(K5590,'TCon08 al 2019-02-26'!$A$1:$H$68,8,0)</f>
        <v>#N/A</v>
      </c>
      <c r="E5590" s="221">
        <f t="shared" si="378"/>
        <v>1900</v>
      </c>
      <c r="F5590" s="66">
        <f t="shared" si="375"/>
        <v>0</v>
      </c>
      <c r="G5590" s="10" t="str">
        <f t="shared" si="376"/>
        <v>19000</v>
      </c>
      <c r="H5590" s="227"/>
      <c r="I5590" s="227"/>
      <c r="J5590" s="228"/>
      <c r="K5590" s="227"/>
      <c r="L5590" s="227"/>
      <c r="M5590" s="227"/>
      <c r="N5590" s="581"/>
      <c r="O5590" s="227"/>
      <c r="P5590" s="581"/>
      <c r="Q5590" s="227"/>
      <c r="R5590" s="227"/>
      <c r="S5590" s="227"/>
      <c r="T5590" s="227"/>
      <c r="U5590" s="227"/>
      <c r="V5590" s="227"/>
      <c r="W5590" s="227"/>
      <c r="X5590" s="227"/>
      <c r="Y5590" s="227"/>
      <c r="Z5590" s="227"/>
      <c r="AA5590" s="227"/>
      <c r="AB5590" s="227"/>
      <c r="AC5590" s="227"/>
    </row>
    <row r="5591" spans="2:29">
      <c r="B5591" s="66" t="e">
        <f>LEFT(VLOOKUP(K5591,'TCon08 al 2019-02-26'!$A$1:$H$68,6,0),6)</f>
        <v>#N/A</v>
      </c>
      <c r="C5591" s="66" t="e">
        <f t="shared" si="377"/>
        <v>#N/A</v>
      </c>
      <c r="D5591" s="66" t="e">
        <f>VLOOKUP(K5591,'TCon08 al 2019-02-26'!$A$1:$H$68,8,0)</f>
        <v>#N/A</v>
      </c>
      <c r="E5591" s="221">
        <f t="shared" si="378"/>
        <v>1900</v>
      </c>
      <c r="F5591" s="66">
        <f t="shared" si="375"/>
        <v>0</v>
      </c>
      <c r="G5591" s="10" t="str">
        <f t="shared" si="376"/>
        <v>19000</v>
      </c>
      <c r="H5591" s="227"/>
      <c r="I5591" s="227"/>
      <c r="J5591" s="228"/>
      <c r="K5591" s="227"/>
      <c r="L5591" s="227"/>
      <c r="M5591" s="227"/>
      <c r="N5591" s="581"/>
      <c r="O5591" s="227"/>
      <c r="P5591" s="581"/>
      <c r="Q5591" s="227"/>
      <c r="R5591" s="227"/>
      <c r="S5591" s="227"/>
      <c r="T5591" s="227"/>
      <c r="U5591" s="227"/>
      <c r="V5591" s="227"/>
      <c r="W5591" s="227"/>
      <c r="X5591" s="227"/>
      <c r="Y5591" s="227"/>
      <c r="Z5591" s="227"/>
      <c r="AA5591" s="227"/>
      <c r="AB5591" s="227"/>
      <c r="AC5591" s="227"/>
    </row>
    <row r="5592" spans="2:29">
      <c r="B5592" s="66" t="e">
        <f>LEFT(VLOOKUP(K5592,'TCon08 al 2019-02-26'!$A$1:$H$68,6,0),6)</f>
        <v>#N/A</v>
      </c>
      <c r="C5592" s="66" t="e">
        <f t="shared" si="377"/>
        <v>#N/A</v>
      </c>
      <c r="D5592" s="66" t="e">
        <f>VLOOKUP(K5592,'TCon08 al 2019-02-26'!$A$1:$H$68,8,0)</f>
        <v>#N/A</v>
      </c>
      <c r="E5592" s="221">
        <f t="shared" si="378"/>
        <v>1900</v>
      </c>
      <c r="F5592" s="66">
        <f t="shared" si="375"/>
        <v>0</v>
      </c>
      <c r="G5592" s="10" t="str">
        <f t="shared" si="376"/>
        <v>19000</v>
      </c>
      <c r="H5592" s="227"/>
      <c r="I5592" s="227"/>
      <c r="J5592" s="228"/>
      <c r="K5592" s="227"/>
      <c r="L5592" s="227"/>
      <c r="M5592" s="227"/>
      <c r="N5592" s="581"/>
      <c r="O5592" s="227"/>
      <c r="P5592" s="581"/>
      <c r="Q5592" s="227"/>
      <c r="R5592" s="227"/>
      <c r="S5592" s="227"/>
      <c r="T5592" s="227"/>
      <c r="U5592" s="227"/>
      <c r="V5592" s="227"/>
      <c r="W5592" s="227"/>
      <c r="X5592" s="227"/>
      <c r="Y5592" s="227"/>
      <c r="Z5592" s="227"/>
      <c r="AA5592" s="227"/>
      <c r="AB5592" s="227"/>
      <c r="AC5592" s="227"/>
    </row>
    <row r="5593" spans="2:29">
      <c r="B5593" s="66" t="e">
        <f>LEFT(VLOOKUP(K5593,'TCon08 al 2019-02-26'!$A$1:$H$68,6,0),6)</f>
        <v>#N/A</v>
      </c>
      <c r="C5593" s="66" t="e">
        <f t="shared" si="377"/>
        <v>#N/A</v>
      </c>
      <c r="D5593" s="66" t="e">
        <f>VLOOKUP(K5593,'TCon08 al 2019-02-26'!$A$1:$H$68,8,0)</f>
        <v>#N/A</v>
      </c>
      <c r="E5593" s="221">
        <f t="shared" si="378"/>
        <v>1900</v>
      </c>
      <c r="F5593" s="66">
        <f t="shared" si="375"/>
        <v>0</v>
      </c>
      <c r="G5593" s="10" t="str">
        <f t="shared" si="376"/>
        <v>19000</v>
      </c>
      <c r="H5593" s="227"/>
      <c r="I5593" s="227"/>
      <c r="J5593" s="228"/>
      <c r="K5593" s="227"/>
      <c r="L5593" s="227"/>
      <c r="M5593" s="227"/>
      <c r="N5593" s="581"/>
      <c r="O5593" s="227"/>
      <c r="P5593" s="581"/>
      <c r="Q5593" s="227"/>
      <c r="R5593" s="227"/>
      <c r="S5593" s="227"/>
      <c r="T5593" s="227"/>
      <c r="U5593" s="227"/>
      <c r="V5593" s="227"/>
      <c r="W5593" s="227"/>
      <c r="X5593" s="227"/>
      <c r="Y5593" s="227"/>
      <c r="Z5593" s="227"/>
      <c r="AA5593" s="227"/>
      <c r="AB5593" s="227"/>
      <c r="AC5593" s="227"/>
    </row>
    <row r="5594" spans="2:29">
      <c r="B5594" s="66" t="e">
        <f>LEFT(VLOOKUP(K5594,'TCon08 al 2019-02-26'!$A$1:$H$68,6,0),6)</f>
        <v>#N/A</v>
      </c>
      <c r="C5594" s="66" t="e">
        <f t="shared" si="377"/>
        <v>#N/A</v>
      </c>
      <c r="D5594" s="66" t="e">
        <f>VLOOKUP(K5594,'TCon08 al 2019-02-26'!$A$1:$H$68,8,0)</f>
        <v>#N/A</v>
      </c>
      <c r="E5594" s="221">
        <f t="shared" si="378"/>
        <v>1900</v>
      </c>
      <c r="F5594" s="66">
        <f t="shared" si="375"/>
        <v>0</v>
      </c>
      <c r="G5594" s="10" t="str">
        <f t="shared" si="376"/>
        <v>19000</v>
      </c>
      <c r="H5594" s="227"/>
      <c r="I5594" s="227"/>
      <c r="J5594" s="228"/>
      <c r="K5594" s="227"/>
      <c r="L5594" s="227"/>
      <c r="M5594" s="227"/>
      <c r="N5594" s="581"/>
      <c r="O5594" s="227"/>
      <c r="P5594" s="581"/>
      <c r="Q5594" s="227"/>
      <c r="R5594" s="227"/>
      <c r="S5594" s="227"/>
      <c r="T5594" s="227"/>
      <c r="U5594" s="227"/>
      <c r="V5594" s="227"/>
      <c r="W5594" s="227"/>
      <c r="X5594" s="227"/>
      <c r="Y5594" s="227"/>
      <c r="Z5594" s="227"/>
      <c r="AA5594" s="227"/>
      <c r="AB5594" s="227"/>
      <c r="AC5594" s="227"/>
    </row>
    <row r="5595" spans="2:29">
      <c r="B5595" s="66" t="e">
        <f>LEFT(VLOOKUP(K5595,'TCon08 al 2019-02-26'!$A$1:$H$68,6,0),6)</f>
        <v>#N/A</v>
      </c>
      <c r="C5595" s="66" t="e">
        <f t="shared" si="377"/>
        <v>#N/A</v>
      </c>
      <c r="D5595" s="66" t="e">
        <f>VLOOKUP(K5595,'TCon08 al 2019-02-26'!$A$1:$H$68,8,0)</f>
        <v>#N/A</v>
      </c>
      <c r="E5595" s="221">
        <f t="shared" si="378"/>
        <v>1900</v>
      </c>
      <c r="F5595" s="66">
        <f t="shared" si="375"/>
        <v>0</v>
      </c>
      <c r="G5595" s="10" t="str">
        <f t="shared" si="376"/>
        <v>19000</v>
      </c>
      <c r="H5595" s="227"/>
      <c r="I5595" s="227"/>
      <c r="J5595" s="228"/>
      <c r="K5595" s="227"/>
      <c r="L5595" s="227"/>
      <c r="M5595" s="227"/>
      <c r="N5595" s="581"/>
      <c r="O5595" s="227"/>
      <c r="P5595" s="581"/>
      <c r="Q5595" s="227"/>
      <c r="R5595" s="227"/>
      <c r="S5595" s="227"/>
      <c r="T5595" s="227"/>
      <c r="U5595" s="227"/>
      <c r="V5595" s="227"/>
      <c r="W5595" s="227"/>
      <c r="X5595" s="227"/>
      <c r="Y5595" s="227"/>
      <c r="Z5595" s="227"/>
      <c r="AA5595" s="227"/>
      <c r="AB5595" s="227"/>
      <c r="AC5595" s="227"/>
    </row>
    <row r="5596" spans="2:29">
      <c r="B5596" s="66" t="e">
        <f>LEFT(VLOOKUP(K5596,'TCon08 al 2019-02-26'!$A$1:$H$68,6,0),6)</f>
        <v>#N/A</v>
      </c>
      <c r="C5596" s="66" t="e">
        <f t="shared" si="377"/>
        <v>#N/A</v>
      </c>
      <c r="D5596" s="66" t="e">
        <f>VLOOKUP(K5596,'TCon08 al 2019-02-26'!$A$1:$H$68,8,0)</f>
        <v>#N/A</v>
      </c>
      <c r="E5596" s="221">
        <f t="shared" si="378"/>
        <v>1900</v>
      </c>
      <c r="F5596" s="66">
        <f t="shared" si="375"/>
        <v>0</v>
      </c>
      <c r="G5596" s="10" t="str">
        <f t="shared" si="376"/>
        <v>19000</v>
      </c>
      <c r="H5596" s="227"/>
      <c r="I5596" s="227"/>
      <c r="J5596" s="228"/>
      <c r="K5596" s="227"/>
      <c r="L5596" s="227"/>
      <c r="M5596" s="227"/>
      <c r="N5596" s="581"/>
      <c r="O5596" s="227"/>
      <c r="P5596" s="581"/>
      <c r="Q5596" s="227"/>
      <c r="R5596" s="227"/>
      <c r="S5596" s="227"/>
      <c r="T5596" s="227"/>
      <c r="U5596" s="227"/>
      <c r="V5596" s="227"/>
      <c r="W5596" s="227"/>
      <c r="X5596" s="227"/>
      <c r="Y5596" s="227"/>
      <c r="Z5596" s="227"/>
      <c r="AA5596" s="227"/>
      <c r="AB5596" s="227"/>
      <c r="AC5596" s="227"/>
    </row>
    <row r="5597" spans="2:29">
      <c r="B5597" s="66" t="e">
        <f>LEFT(VLOOKUP(K5597,'TCon08 al 2019-02-26'!$A$1:$H$68,6,0),6)</f>
        <v>#N/A</v>
      </c>
      <c r="C5597" s="66" t="e">
        <f t="shared" si="377"/>
        <v>#N/A</v>
      </c>
      <c r="D5597" s="66" t="e">
        <f>VLOOKUP(K5597,'TCon08 al 2019-02-26'!$A$1:$H$68,8,0)</f>
        <v>#N/A</v>
      </c>
      <c r="E5597" s="221">
        <f t="shared" si="378"/>
        <v>1900</v>
      </c>
      <c r="F5597" s="66">
        <f t="shared" si="375"/>
        <v>0</v>
      </c>
      <c r="G5597" s="10" t="str">
        <f t="shared" si="376"/>
        <v>19000</v>
      </c>
      <c r="H5597" s="227"/>
      <c r="I5597" s="227"/>
      <c r="J5597" s="228"/>
      <c r="K5597" s="227"/>
      <c r="L5597" s="227"/>
      <c r="M5597" s="227"/>
      <c r="N5597" s="581"/>
      <c r="O5597" s="227"/>
      <c r="P5597" s="581"/>
      <c r="Q5597" s="227"/>
      <c r="R5597" s="227"/>
      <c r="S5597" s="227"/>
      <c r="T5597" s="227"/>
      <c r="U5597" s="227"/>
      <c r="V5597" s="227"/>
      <c r="W5597" s="227"/>
      <c r="X5597" s="227"/>
      <c r="Y5597" s="227"/>
      <c r="Z5597" s="227"/>
      <c r="AA5597" s="227"/>
      <c r="AB5597" s="227"/>
      <c r="AC5597" s="227"/>
    </row>
    <row r="5598" spans="2:29">
      <c r="B5598" s="66" t="e">
        <f>LEFT(VLOOKUP(K5598,'TCon08 al 2019-02-26'!$A$1:$H$68,6,0),6)</f>
        <v>#N/A</v>
      </c>
      <c r="C5598" s="66" t="e">
        <f t="shared" si="377"/>
        <v>#N/A</v>
      </c>
      <c r="D5598" s="66" t="e">
        <f>VLOOKUP(K5598,'TCon08 al 2019-02-26'!$A$1:$H$68,8,0)</f>
        <v>#N/A</v>
      </c>
      <c r="E5598" s="221">
        <f t="shared" si="378"/>
        <v>1900</v>
      </c>
      <c r="F5598" s="66">
        <f t="shared" si="375"/>
        <v>0</v>
      </c>
      <c r="G5598" s="10" t="str">
        <f t="shared" si="376"/>
        <v>19000</v>
      </c>
      <c r="H5598" s="227"/>
      <c r="I5598" s="227"/>
      <c r="J5598" s="228"/>
      <c r="K5598" s="227"/>
      <c r="L5598" s="227"/>
      <c r="M5598" s="227"/>
      <c r="N5598" s="581"/>
      <c r="O5598" s="227"/>
      <c r="P5598" s="581"/>
      <c r="Q5598" s="227"/>
      <c r="R5598" s="227"/>
      <c r="S5598" s="227"/>
      <c r="T5598" s="227"/>
      <c r="U5598" s="227"/>
      <c r="V5598" s="227"/>
      <c r="W5598" s="227"/>
      <c r="X5598" s="227"/>
      <c r="Y5598" s="227"/>
      <c r="Z5598" s="227"/>
      <c r="AA5598" s="227"/>
      <c r="AB5598" s="227"/>
      <c r="AC5598" s="227"/>
    </row>
    <row r="5599" spans="2:29">
      <c r="B5599" s="66" t="e">
        <f>LEFT(VLOOKUP(K5599,'TCon08 al 2019-02-26'!$A$1:$H$68,6,0),6)</f>
        <v>#N/A</v>
      </c>
      <c r="C5599" s="66" t="e">
        <f t="shared" si="377"/>
        <v>#N/A</v>
      </c>
      <c r="D5599" s="66" t="e">
        <f>VLOOKUP(K5599,'TCon08 al 2019-02-26'!$A$1:$H$68,8,0)</f>
        <v>#N/A</v>
      </c>
      <c r="E5599" s="221">
        <f t="shared" si="378"/>
        <v>1900</v>
      </c>
      <c r="F5599" s="66">
        <f t="shared" si="375"/>
        <v>0</v>
      </c>
      <c r="G5599" s="10" t="str">
        <f t="shared" si="376"/>
        <v>19000</v>
      </c>
      <c r="H5599" s="227"/>
      <c r="I5599" s="227"/>
      <c r="J5599" s="228"/>
      <c r="K5599" s="227"/>
      <c r="L5599" s="227"/>
      <c r="M5599" s="227"/>
      <c r="N5599" s="581"/>
      <c r="O5599" s="227"/>
      <c r="P5599" s="581"/>
      <c r="Q5599" s="227"/>
      <c r="R5599" s="227"/>
      <c r="S5599" s="227"/>
      <c r="T5599" s="227"/>
      <c r="U5599" s="227"/>
      <c r="V5599" s="227"/>
      <c r="W5599" s="227"/>
      <c r="X5599" s="227"/>
      <c r="Y5599" s="227"/>
      <c r="Z5599" s="227"/>
      <c r="AA5599" s="227"/>
      <c r="AB5599" s="227"/>
      <c r="AC5599" s="227"/>
    </row>
    <row r="5600" spans="2:29">
      <c r="B5600" s="66" t="e">
        <f>LEFT(VLOOKUP(K5600,'TCon08 al 2019-02-26'!$A$1:$H$68,6,0),6)</f>
        <v>#N/A</v>
      </c>
      <c r="C5600" s="66" t="e">
        <f t="shared" si="377"/>
        <v>#N/A</v>
      </c>
      <c r="D5600" s="66" t="e">
        <f>VLOOKUP(K5600,'TCon08 al 2019-02-26'!$A$1:$H$68,8,0)</f>
        <v>#N/A</v>
      </c>
      <c r="E5600" s="221">
        <f t="shared" si="378"/>
        <v>1900</v>
      </c>
      <c r="F5600" s="66">
        <f t="shared" si="375"/>
        <v>0</v>
      </c>
      <c r="G5600" s="10" t="str">
        <f t="shared" si="376"/>
        <v>19000</v>
      </c>
      <c r="H5600" s="227"/>
      <c r="I5600" s="227"/>
      <c r="J5600" s="228"/>
      <c r="K5600" s="227"/>
      <c r="L5600" s="227"/>
      <c r="M5600" s="227"/>
      <c r="N5600" s="581"/>
      <c r="O5600" s="227"/>
      <c r="P5600" s="581"/>
      <c r="Q5600" s="227"/>
      <c r="R5600" s="227"/>
      <c r="S5600" s="227"/>
      <c r="T5600" s="227"/>
      <c r="U5600" s="227"/>
      <c r="V5600" s="227"/>
      <c r="W5600" s="227"/>
      <c r="X5600" s="227"/>
      <c r="Y5600" s="227"/>
      <c r="Z5600" s="227"/>
      <c r="AA5600" s="227"/>
      <c r="AB5600" s="227"/>
      <c r="AC5600" s="227"/>
    </row>
    <row r="5601" spans="2:29">
      <c r="B5601" s="66" t="e">
        <f>LEFT(VLOOKUP(K5601,'TCon08 al 2019-02-26'!$A$1:$H$68,6,0),6)</f>
        <v>#N/A</v>
      </c>
      <c r="C5601" s="66" t="e">
        <f t="shared" si="377"/>
        <v>#N/A</v>
      </c>
      <c r="D5601" s="66" t="e">
        <f>VLOOKUP(K5601,'TCon08 al 2019-02-26'!$A$1:$H$68,8,0)</f>
        <v>#N/A</v>
      </c>
      <c r="E5601" s="221">
        <f t="shared" si="378"/>
        <v>1900</v>
      </c>
      <c r="F5601" s="66">
        <f t="shared" si="375"/>
        <v>0</v>
      </c>
      <c r="G5601" s="10" t="str">
        <f t="shared" si="376"/>
        <v>19000</v>
      </c>
      <c r="H5601" s="227"/>
      <c r="I5601" s="227"/>
      <c r="J5601" s="228"/>
      <c r="K5601" s="227"/>
      <c r="L5601" s="227"/>
      <c r="M5601" s="227"/>
      <c r="N5601" s="581"/>
      <c r="O5601" s="227"/>
      <c r="P5601" s="581"/>
      <c r="Q5601" s="227"/>
      <c r="R5601" s="227"/>
      <c r="S5601" s="227"/>
      <c r="T5601" s="227"/>
      <c r="U5601" s="227"/>
      <c r="V5601" s="227"/>
      <c r="W5601" s="227"/>
      <c r="X5601" s="227"/>
      <c r="Y5601" s="227"/>
      <c r="Z5601" s="227"/>
      <c r="AA5601" s="227"/>
      <c r="AB5601" s="227"/>
      <c r="AC5601" s="227"/>
    </row>
    <row r="5602" spans="2:29">
      <c r="B5602" s="66" t="e">
        <f>LEFT(VLOOKUP(K5602,'TCon08 al 2019-02-26'!$A$1:$H$68,6,0),6)</f>
        <v>#N/A</v>
      </c>
      <c r="C5602" s="66" t="e">
        <f t="shared" si="377"/>
        <v>#N/A</v>
      </c>
      <c r="D5602" s="66" t="e">
        <f>VLOOKUP(K5602,'TCon08 al 2019-02-26'!$A$1:$H$68,8,0)</f>
        <v>#N/A</v>
      </c>
      <c r="E5602" s="221">
        <f t="shared" si="378"/>
        <v>1900</v>
      </c>
      <c r="F5602" s="66">
        <f t="shared" si="375"/>
        <v>0</v>
      </c>
      <c r="G5602" s="10" t="str">
        <f t="shared" si="376"/>
        <v>19000</v>
      </c>
      <c r="H5602" s="227"/>
      <c r="I5602" s="227"/>
      <c r="J5602" s="228"/>
      <c r="K5602" s="227"/>
      <c r="L5602" s="227"/>
      <c r="M5602" s="227"/>
      <c r="N5602" s="581"/>
      <c r="O5602" s="227"/>
      <c r="P5602" s="581"/>
      <c r="Q5602" s="227"/>
      <c r="R5602" s="227"/>
      <c r="S5602" s="227"/>
      <c r="T5602" s="227"/>
      <c r="U5602" s="227"/>
      <c r="V5602" s="227"/>
      <c r="W5602" s="227"/>
      <c r="X5602" s="227"/>
      <c r="Y5602" s="227"/>
      <c r="Z5602" s="227"/>
      <c r="AA5602" s="227"/>
      <c r="AB5602" s="227"/>
      <c r="AC5602" s="227"/>
    </row>
    <row r="5603" spans="2:29">
      <c r="B5603" s="66" t="e">
        <f>LEFT(VLOOKUP(K5603,'TCon08 al 2019-02-26'!$A$1:$H$68,6,0),6)</f>
        <v>#N/A</v>
      </c>
      <c r="C5603" s="66" t="e">
        <f t="shared" si="377"/>
        <v>#N/A</v>
      </c>
      <c r="D5603" s="66" t="e">
        <f>VLOOKUP(K5603,'TCon08 al 2019-02-26'!$A$1:$H$68,8,0)</f>
        <v>#N/A</v>
      </c>
      <c r="E5603" s="221">
        <f t="shared" si="378"/>
        <v>1900</v>
      </c>
      <c r="F5603" s="66">
        <f t="shared" si="375"/>
        <v>0</v>
      </c>
      <c r="G5603" s="10" t="str">
        <f t="shared" si="376"/>
        <v>19000</v>
      </c>
      <c r="H5603" s="227"/>
      <c r="I5603" s="227"/>
      <c r="J5603" s="228"/>
      <c r="K5603" s="227"/>
      <c r="L5603" s="227"/>
      <c r="M5603" s="227"/>
      <c r="N5603" s="581"/>
      <c r="O5603" s="227"/>
      <c r="P5603" s="581"/>
      <c r="Q5603" s="227"/>
      <c r="R5603" s="227"/>
      <c r="S5603" s="227"/>
      <c r="T5603" s="227"/>
      <c r="U5603" s="227"/>
      <c r="V5603" s="227"/>
      <c r="W5603" s="227"/>
      <c r="X5603" s="227"/>
      <c r="Y5603" s="227"/>
      <c r="Z5603" s="227"/>
      <c r="AA5603" s="227"/>
      <c r="AB5603" s="227"/>
      <c r="AC5603" s="227"/>
    </row>
    <row r="5604" spans="2:29">
      <c r="B5604" s="66" t="e">
        <f>LEFT(VLOOKUP(K5604,'TCon08 al 2019-02-26'!$A$1:$H$68,6,0),6)</f>
        <v>#N/A</v>
      </c>
      <c r="C5604" s="66" t="e">
        <f t="shared" si="377"/>
        <v>#N/A</v>
      </c>
      <c r="D5604" s="66" t="e">
        <f>VLOOKUP(K5604,'TCon08 al 2019-02-26'!$A$1:$H$68,8,0)</f>
        <v>#N/A</v>
      </c>
      <c r="E5604" s="221">
        <f t="shared" si="378"/>
        <v>1900</v>
      </c>
      <c r="F5604" s="66">
        <f t="shared" si="375"/>
        <v>0</v>
      </c>
      <c r="G5604" s="10" t="str">
        <f t="shared" si="376"/>
        <v>19000</v>
      </c>
      <c r="H5604" s="227"/>
      <c r="I5604" s="227"/>
      <c r="J5604" s="228"/>
      <c r="K5604" s="227"/>
      <c r="L5604" s="227"/>
      <c r="M5604" s="227"/>
      <c r="N5604" s="581"/>
      <c r="O5604" s="227"/>
      <c r="P5604" s="581"/>
      <c r="Q5604" s="227"/>
      <c r="R5604" s="227"/>
      <c r="S5604" s="227"/>
      <c r="T5604" s="227"/>
      <c r="U5604" s="227"/>
      <c r="V5604" s="227"/>
      <c r="W5604" s="227"/>
      <c r="X5604" s="227"/>
      <c r="Y5604" s="227"/>
      <c r="Z5604" s="227"/>
      <c r="AA5604" s="227"/>
      <c r="AB5604" s="227"/>
      <c r="AC5604" s="227"/>
    </row>
    <row r="5605" spans="2:29">
      <c r="B5605" s="66" t="e">
        <f>LEFT(VLOOKUP(K5605,'TCon08 al 2019-02-26'!$A$1:$H$68,6,0),6)</f>
        <v>#N/A</v>
      </c>
      <c r="C5605" s="66" t="e">
        <f t="shared" si="377"/>
        <v>#N/A</v>
      </c>
      <c r="D5605" s="66" t="e">
        <f>VLOOKUP(K5605,'TCon08 al 2019-02-26'!$A$1:$H$68,8,0)</f>
        <v>#N/A</v>
      </c>
      <c r="E5605" s="221">
        <f t="shared" si="378"/>
        <v>1900</v>
      </c>
      <c r="F5605" s="66">
        <f t="shared" si="375"/>
        <v>0</v>
      </c>
      <c r="G5605" s="10" t="str">
        <f t="shared" si="376"/>
        <v>19000</v>
      </c>
      <c r="H5605" s="227"/>
      <c r="I5605" s="227"/>
      <c r="J5605" s="228"/>
      <c r="K5605" s="227"/>
      <c r="L5605" s="227"/>
      <c r="M5605" s="227"/>
      <c r="N5605" s="581"/>
      <c r="O5605" s="227"/>
      <c r="P5605" s="581"/>
      <c r="Q5605" s="227"/>
      <c r="R5605" s="227"/>
      <c r="S5605" s="227"/>
      <c r="T5605" s="227"/>
      <c r="U5605" s="227"/>
      <c r="V5605" s="227"/>
      <c r="W5605" s="227"/>
      <c r="X5605" s="227"/>
      <c r="Y5605" s="227"/>
      <c r="Z5605" s="227"/>
      <c r="AA5605" s="227"/>
      <c r="AB5605" s="227"/>
      <c r="AC5605" s="227"/>
    </row>
    <row r="5606" spans="2:29">
      <c r="B5606" s="66" t="e">
        <f>LEFT(VLOOKUP(K5606,'TCon08 al 2019-02-26'!$A$1:$H$68,6,0),6)</f>
        <v>#N/A</v>
      </c>
      <c r="C5606" s="66" t="e">
        <f t="shared" si="377"/>
        <v>#N/A</v>
      </c>
      <c r="D5606" s="66" t="e">
        <f>VLOOKUP(K5606,'TCon08 al 2019-02-26'!$A$1:$H$68,8,0)</f>
        <v>#N/A</v>
      </c>
      <c r="E5606" s="221">
        <f t="shared" si="378"/>
        <v>1900</v>
      </c>
      <c r="F5606" s="66">
        <f t="shared" si="375"/>
        <v>0</v>
      </c>
      <c r="G5606" s="10" t="str">
        <f t="shared" si="376"/>
        <v>19000</v>
      </c>
      <c r="H5606" s="227"/>
      <c r="I5606" s="227"/>
      <c r="J5606" s="228"/>
      <c r="K5606" s="227"/>
      <c r="L5606" s="227"/>
      <c r="M5606" s="227"/>
      <c r="N5606" s="581"/>
      <c r="O5606" s="227"/>
      <c r="P5606" s="581"/>
      <c r="Q5606" s="227"/>
      <c r="R5606" s="227"/>
      <c r="S5606" s="227"/>
      <c r="T5606" s="227"/>
      <c r="U5606" s="227"/>
      <c r="V5606" s="227"/>
      <c r="W5606" s="227"/>
      <c r="X5606" s="227"/>
      <c r="Y5606" s="227"/>
      <c r="Z5606" s="227"/>
      <c r="AA5606" s="227"/>
      <c r="AB5606" s="227"/>
      <c r="AC5606" s="227"/>
    </row>
    <row r="5607" spans="2:29">
      <c r="B5607" s="66" t="e">
        <f>LEFT(VLOOKUP(K5607,'TCon08 al 2019-02-26'!$A$1:$H$68,6,0),6)</f>
        <v>#N/A</v>
      </c>
      <c r="C5607" s="66" t="e">
        <f t="shared" si="377"/>
        <v>#N/A</v>
      </c>
      <c r="D5607" s="66" t="e">
        <f>VLOOKUP(K5607,'TCon08 al 2019-02-26'!$A$1:$H$68,8,0)</f>
        <v>#N/A</v>
      </c>
      <c r="E5607" s="221">
        <f t="shared" si="378"/>
        <v>1900</v>
      </c>
      <c r="F5607" s="66">
        <f t="shared" si="375"/>
        <v>0</v>
      </c>
      <c r="G5607" s="10" t="str">
        <f t="shared" si="376"/>
        <v>19000</v>
      </c>
      <c r="H5607" s="227"/>
      <c r="I5607" s="227"/>
      <c r="J5607" s="228"/>
      <c r="K5607" s="227"/>
      <c r="L5607" s="227"/>
      <c r="M5607" s="227"/>
      <c r="N5607" s="581"/>
      <c r="O5607" s="227"/>
      <c r="P5607" s="581"/>
      <c r="Q5607" s="227"/>
      <c r="R5607" s="227"/>
      <c r="S5607" s="227"/>
      <c r="T5607" s="227"/>
      <c r="U5607" s="227"/>
      <c r="V5607" s="227"/>
      <c r="W5607" s="227"/>
      <c r="X5607" s="227"/>
      <c r="Y5607" s="227"/>
      <c r="Z5607" s="227"/>
      <c r="AA5607" s="227"/>
      <c r="AB5607" s="227"/>
      <c r="AC5607" s="227"/>
    </row>
    <row r="5608" spans="2:29">
      <c r="B5608" s="66" t="e">
        <f>LEFT(VLOOKUP(K5608,'TCon08 al 2019-02-26'!$A$1:$H$68,6,0),6)</f>
        <v>#N/A</v>
      </c>
      <c r="C5608" s="66" t="e">
        <f t="shared" si="377"/>
        <v>#N/A</v>
      </c>
      <c r="D5608" s="66" t="e">
        <f>VLOOKUP(K5608,'TCon08 al 2019-02-26'!$A$1:$H$68,8,0)</f>
        <v>#N/A</v>
      </c>
      <c r="E5608" s="221">
        <f t="shared" si="378"/>
        <v>1900</v>
      </c>
      <c r="F5608" s="66">
        <f t="shared" si="375"/>
        <v>0</v>
      </c>
      <c r="G5608" s="10" t="str">
        <f t="shared" si="376"/>
        <v>19000</v>
      </c>
      <c r="H5608" s="227"/>
      <c r="I5608" s="227"/>
      <c r="J5608" s="228"/>
      <c r="K5608" s="227"/>
      <c r="L5608" s="227"/>
      <c r="M5608" s="227"/>
      <c r="N5608" s="581"/>
      <c r="O5608" s="227"/>
      <c r="P5608" s="581"/>
      <c r="Q5608" s="227"/>
      <c r="R5608" s="227"/>
      <c r="S5608" s="227"/>
      <c r="T5608" s="227"/>
      <c r="U5608" s="227"/>
      <c r="V5608" s="227"/>
      <c r="W5608" s="227"/>
      <c r="X5608" s="227"/>
      <c r="Y5608" s="227"/>
      <c r="Z5608" s="227"/>
      <c r="AA5608" s="227"/>
      <c r="AB5608" s="227"/>
      <c r="AC5608" s="227"/>
    </row>
    <row r="5609" spans="2:29">
      <c r="B5609" s="66" t="e">
        <f>LEFT(VLOOKUP(K5609,'TCon08 al 2019-02-26'!$A$1:$H$68,6,0),6)</f>
        <v>#N/A</v>
      </c>
      <c r="C5609" s="66" t="e">
        <f t="shared" si="377"/>
        <v>#N/A</v>
      </c>
      <c r="D5609" s="66" t="e">
        <f>VLOOKUP(K5609,'TCon08 al 2019-02-26'!$A$1:$H$68,8,0)</f>
        <v>#N/A</v>
      </c>
      <c r="E5609" s="221">
        <f t="shared" si="378"/>
        <v>1900</v>
      </c>
      <c r="F5609" s="66">
        <f t="shared" si="375"/>
        <v>0</v>
      </c>
      <c r="G5609" s="10" t="str">
        <f t="shared" si="376"/>
        <v>19000</v>
      </c>
      <c r="H5609" s="227"/>
      <c r="I5609" s="227"/>
      <c r="J5609" s="228"/>
      <c r="K5609" s="227"/>
      <c r="L5609" s="227"/>
      <c r="M5609" s="227"/>
      <c r="N5609" s="581"/>
      <c r="O5609" s="227"/>
      <c r="P5609" s="581"/>
      <c r="Q5609" s="227"/>
      <c r="R5609" s="227"/>
      <c r="S5609" s="227"/>
      <c r="T5609" s="227"/>
      <c r="U5609" s="227"/>
      <c r="V5609" s="227"/>
      <c r="W5609" s="227"/>
      <c r="X5609" s="227"/>
      <c r="Y5609" s="227"/>
      <c r="Z5609" s="227"/>
      <c r="AA5609" s="227"/>
      <c r="AB5609" s="227"/>
      <c r="AC5609" s="227"/>
    </row>
    <row r="5610" spans="2:29">
      <c r="B5610" s="66" t="e">
        <f>LEFT(VLOOKUP(K5610,'TCon08 al 2019-02-26'!$A$1:$H$68,6,0),6)</f>
        <v>#N/A</v>
      </c>
      <c r="C5610" s="66" t="e">
        <f t="shared" si="377"/>
        <v>#N/A</v>
      </c>
      <c r="D5610" s="66" t="e">
        <f>VLOOKUP(K5610,'TCon08 al 2019-02-26'!$A$1:$H$68,8,0)</f>
        <v>#N/A</v>
      </c>
      <c r="E5610" s="221">
        <f t="shared" si="378"/>
        <v>1900</v>
      </c>
      <c r="F5610" s="66">
        <f t="shared" si="375"/>
        <v>0</v>
      </c>
      <c r="G5610" s="10" t="str">
        <f t="shared" si="376"/>
        <v>19000</v>
      </c>
      <c r="H5610" s="227"/>
      <c r="I5610" s="227"/>
      <c r="J5610" s="228"/>
      <c r="K5610" s="227"/>
      <c r="L5610" s="227"/>
      <c r="M5610" s="227"/>
      <c r="N5610" s="581"/>
      <c r="O5610" s="227"/>
      <c r="P5610" s="581"/>
      <c r="Q5610" s="227"/>
      <c r="R5610" s="227"/>
      <c r="S5610" s="227"/>
      <c r="T5610" s="227"/>
      <c r="U5610" s="227"/>
      <c r="V5610" s="227"/>
      <c r="W5610" s="227"/>
      <c r="X5610" s="227"/>
      <c r="Y5610" s="227"/>
      <c r="Z5610" s="227"/>
      <c r="AA5610" s="227"/>
      <c r="AB5610" s="227"/>
      <c r="AC5610" s="227"/>
    </row>
    <row r="5611" spans="2:29">
      <c r="B5611" s="66" t="e">
        <f>LEFT(VLOOKUP(K5611,'TCon08 al 2019-02-26'!$A$1:$H$68,6,0),6)</f>
        <v>#N/A</v>
      </c>
      <c r="C5611" s="66" t="e">
        <f t="shared" si="377"/>
        <v>#N/A</v>
      </c>
      <c r="D5611" s="66" t="e">
        <f>VLOOKUP(K5611,'TCon08 al 2019-02-26'!$A$1:$H$68,8,0)</f>
        <v>#N/A</v>
      </c>
      <c r="E5611" s="221">
        <f t="shared" si="378"/>
        <v>1900</v>
      </c>
      <c r="F5611" s="66">
        <f t="shared" si="375"/>
        <v>0</v>
      </c>
      <c r="G5611" s="10" t="str">
        <f t="shared" si="376"/>
        <v>19000</v>
      </c>
      <c r="H5611" s="227"/>
      <c r="I5611" s="227"/>
      <c r="J5611" s="228"/>
      <c r="K5611" s="227"/>
      <c r="L5611" s="227"/>
      <c r="M5611" s="227"/>
      <c r="N5611" s="581"/>
      <c r="O5611" s="227"/>
      <c r="P5611" s="581"/>
      <c r="Q5611" s="227"/>
      <c r="R5611" s="227"/>
      <c r="S5611" s="227"/>
      <c r="T5611" s="227"/>
      <c r="U5611" s="227"/>
      <c r="V5611" s="227"/>
      <c r="W5611" s="227"/>
      <c r="X5611" s="227"/>
      <c r="Y5611" s="227"/>
      <c r="Z5611" s="227"/>
      <c r="AA5611" s="227"/>
      <c r="AB5611" s="227"/>
      <c r="AC5611" s="227"/>
    </row>
    <row r="5612" spans="2:29">
      <c r="B5612" s="66" t="e">
        <f>LEFT(VLOOKUP(K5612,'TCon08 al 2019-02-26'!$A$1:$H$68,6,0),6)</f>
        <v>#N/A</v>
      </c>
      <c r="C5612" s="66" t="e">
        <f t="shared" si="377"/>
        <v>#N/A</v>
      </c>
      <c r="D5612" s="66" t="e">
        <f>VLOOKUP(K5612,'TCon08 al 2019-02-26'!$A$1:$H$68,8,0)</f>
        <v>#N/A</v>
      </c>
      <c r="E5612" s="221">
        <f t="shared" si="378"/>
        <v>1900</v>
      </c>
      <c r="F5612" s="66">
        <f t="shared" si="375"/>
        <v>0</v>
      </c>
      <c r="G5612" s="10" t="str">
        <f t="shared" si="376"/>
        <v>19000</v>
      </c>
      <c r="H5612" s="227"/>
      <c r="I5612" s="227"/>
      <c r="J5612" s="228"/>
      <c r="K5612" s="227"/>
      <c r="L5612" s="227"/>
      <c r="M5612" s="227"/>
      <c r="N5612" s="581"/>
      <c r="O5612" s="227"/>
      <c r="P5612" s="581"/>
      <c r="Q5612" s="227"/>
      <c r="R5612" s="227"/>
      <c r="S5612" s="227"/>
      <c r="T5612" s="227"/>
      <c r="U5612" s="227"/>
      <c r="V5612" s="227"/>
      <c r="W5612" s="227"/>
      <c r="X5612" s="227"/>
      <c r="Y5612" s="227"/>
      <c r="Z5612" s="227"/>
      <c r="AA5612" s="227"/>
      <c r="AB5612" s="227"/>
      <c r="AC5612" s="227"/>
    </row>
    <row r="5613" spans="2:29">
      <c r="B5613" s="66" t="e">
        <f>LEFT(VLOOKUP(K5613,'TCon08 al 2019-02-26'!$A$1:$H$68,6,0),6)</f>
        <v>#N/A</v>
      </c>
      <c r="C5613" s="66" t="e">
        <f t="shared" si="377"/>
        <v>#N/A</v>
      </c>
      <c r="D5613" s="66" t="e">
        <f>VLOOKUP(K5613,'TCon08 al 2019-02-26'!$A$1:$H$68,8,0)</f>
        <v>#N/A</v>
      </c>
      <c r="E5613" s="221">
        <f t="shared" si="378"/>
        <v>1900</v>
      </c>
      <c r="F5613" s="66">
        <f t="shared" si="375"/>
        <v>0</v>
      </c>
      <c r="G5613" s="10" t="str">
        <f t="shared" si="376"/>
        <v>19000</v>
      </c>
      <c r="H5613" s="227"/>
      <c r="I5613" s="227"/>
      <c r="J5613" s="228"/>
      <c r="K5613" s="227"/>
      <c r="L5613" s="227"/>
      <c r="M5613" s="227"/>
      <c r="N5613" s="581"/>
      <c r="O5613" s="227"/>
      <c r="P5613" s="581"/>
      <c r="Q5613" s="227"/>
      <c r="R5613" s="227"/>
      <c r="S5613" s="227"/>
      <c r="T5613" s="227"/>
      <c r="U5613" s="227"/>
      <c r="V5613" s="227"/>
      <c r="W5613" s="227"/>
      <c r="X5613" s="227"/>
      <c r="Y5613" s="227"/>
      <c r="Z5613" s="227"/>
      <c r="AA5613" s="227"/>
      <c r="AB5613" s="227"/>
      <c r="AC5613" s="227"/>
    </row>
    <row r="5614" spans="2:29">
      <c r="B5614" s="66" t="e">
        <f>LEFT(VLOOKUP(K5614,'TCon08 al 2019-02-26'!$A$1:$H$68,6,0),6)</f>
        <v>#N/A</v>
      </c>
      <c r="C5614" s="66" t="e">
        <f t="shared" si="377"/>
        <v>#N/A</v>
      </c>
      <c r="D5614" s="66" t="e">
        <f>VLOOKUP(K5614,'TCon08 al 2019-02-26'!$A$1:$H$68,8,0)</f>
        <v>#N/A</v>
      </c>
      <c r="E5614" s="221">
        <f t="shared" si="378"/>
        <v>1900</v>
      </c>
      <c r="F5614" s="66">
        <f t="shared" si="375"/>
        <v>0</v>
      </c>
      <c r="G5614" s="10" t="str">
        <f t="shared" si="376"/>
        <v>19000</v>
      </c>
      <c r="H5614" s="227"/>
      <c r="I5614" s="227"/>
      <c r="J5614" s="228"/>
      <c r="K5614" s="227"/>
      <c r="L5614" s="227"/>
      <c r="M5614" s="227"/>
      <c r="N5614" s="581"/>
      <c r="O5614" s="227"/>
      <c r="P5614" s="581"/>
      <c r="Q5614" s="227"/>
      <c r="R5614" s="227"/>
      <c r="S5614" s="227"/>
      <c r="T5614" s="227"/>
      <c r="U5614" s="227"/>
      <c r="V5614" s="227"/>
      <c r="W5614" s="227"/>
      <c r="X5614" s="227"/>
      <c r="Y5614" s="227"/>
      <c r="Z5614" s="227"/>
      <c r="AA5614" s="227"/>
      <c r="AB5614" s="227"/>
      <c r="AC5614" s="227"/>
    </row>
    <row r="5615" spans="2:29">
      <c r="B5615" s="66" t="e">
        <f>LEFT(VLOOKUP(K5615,'TCon08 al 2019-02-26'!$A$1:$H$68,6,0),6)</f>
        <v>#N/A</v>
      </c>
      <c r="C5615" s="66" t="e">
        <f t="shared" si="377"/>
        <v>#N/A</v>
      </c>
      <c r="D5615" s="66" t="e">
        <f>VLOOKUP(K5615,'TCon08 al 2019-02-26'!$A$1:$H$68,8,0)</f>
        <v>#N/A</v>
      </c>
      <c r="E5615" s="221">
        <f t="shared" si="378"/>
        <v>1900</v>
      </c>
      <c r="F5615" s="66">
        <f t="shared" si="375"/>
        <v>0</v>
      </c>
      <c r="G5615" s="10" t="str">
        <f t="shared" si="376"/>
        <v>19000</v>
      </c>
      <c r="H5615" s="227"/>
      <c r="I5615" s="227"/>
      <c r="J5615" s="228"/>
      <c r="K5615" s="227"/>
      <c r="L5615" s="227"/>
      <c r="M5615" s="227"/>
      <c r="N5615" s="581"/>
      <c r="O5615" s="227"/>
      <c r="P5615" s="581"/>
      <c r="Q5615" s="227"/>
      <c r="R5615" s="227"/>
      <c r="S5615" s="227"/>
      <c r="T5615" s="227"/>
      <c r="U5615" s="227"/>
      <c r="V5615" s="227"/>
      <c r="W5615" s="227"/>
      <c r="X5615" s="227"/>
      <c r="Y5615" s="227"/>
      <c r="Z5615" s="227"/>
      <c r="AA5615" s="227"/>
      <c r="AB5615" s="227"/>
      <c r="AC5615" s="227"/>
    </row>
    <row r="5616" spans="2:29">
      <c r="B5616" s="66" t="e">
        <f>LEFT(VLOOKUP(K5616,'TCon08 al 2019-02-26'!$A$1:$H$68,6,0),6)</f>
        <v>#N/A</v>
      </c>
      <c r="C5616" s="66" t="e">
        <f t="shared" si="377"/>
        <v>#N/A</v>
      </c>
      <c r="D5616" s="66" t="e">
        <f>VLOOKUP(K5616,'TCon08 al 2019-02-26'!$A$1:$H$68,8,0)</f>
        <v>#N/A</v>
      </c>
      <c r="E5616" s="221">
        <f t="shared" si="378"/>
        <v>1900</v>
      </c>
      <c r="F5616" s="66">
        <f t="shared" si="375"/>
        <v>0</v>
      </c>
      <c r="G5616" s="10" t="str">
        <f t="shared" si="376"/>
        <v>19000</v>
      </c>
      <c r="H5616" s="227"/>
      <c r="I5616" s="227"/>
      <c r="J5616" s="228"/>
      <c r="K5616" s="227"/>
      <c r="L5616" s="227"/>
      <c r="M5616" s="227"/>
      <c r="N5616" s="581"/>
      <c r="O5616" s="227"/>
      <c r="P5616" s="581"/>
      <c r="Q5616" s="227"/>
      <c r="R5616" s="227"/>
      <c r="S5616" s="227"/>
      <c r="T5616" s="227"/>
      <c r="U5616" s="227"/>
      <c r="V5616" s="227"/>
      <c r="W5616" s="227"/>
      <c r="X5616" s="227"/>
      <c r="Y5616" s="227"/>
      <c r="Z5616" s="227"/>
      <c r="AA5616" s="227"/>
      <c r="AB5616" s="227"/>
      <c r="AC5616" s="227"/>
    </row>
    <row r="5617" spans="2:29">
      <c r="B5617" s="66" t="e">
        <f>LEFT(VLOOKUP(K5617,'TCon08 al 2019-02-26'!$A$1:$H$68,6,0),6)</f>
        <v>#N/A</v>
      </c>
      <c r="C5617" s="66" t="e">
        <f t="shared" si="377"/>
        <v>#N/A</v>
      </c>
      <c r="D5617" s="66" t="e">
        <f>VLOOKUP(K5617,'TCon08 al 2019-02-26'!$A$1:$H$68,8,0)</f>
        <v>#N/A</v>
      </c>
      <c r="E5617" s="221">
        <f t="shared" si="378"/>
        <v>1900</v>
      </c>
      <c r="F5617" s="66">
        <f t="shared" si="375"/>
        <v>0</v>
      </c>
      <c r="G5617" s="10" t="str">
        <f t="shared" si="376"/>
        <v>19000</v>
      </c>
      <c r="H5617" s="227"/>
      <c r="I5617" s="227"/>
      <c r="J5617" s="228"/>
      <c r="K5617" s="227"/>
      <c r="L5617" s="227"/>
      <c r="M5617" s="227"/>
      <c r="N5617" s="581"/>
      <c r="O5617" s="227"/>
      <c r="P5617" s="581"/>
      <c r="Q5617" s="227"/>
      <c r="R5617" s="227"/>
      <c r="S5617" s="227"/>
      <c r="T5617" s="227"/>
      <c r="U5617" s="227"/>
      <c r="V5617" s="227"/>
      <c r="W5617" s="227"/>
      <c r="X5617" s="227"/>
      <c r="Y5617" s="227"/>
      <c r="Z5617" s="227"/>
      <c r="AA5617" s="227"/>
      <c r="AB5617" s="227"/>
      <c r="AC5617" s="227"/>
    </row>
    <row r="5618" spans="2:29">
      <c r="B5618" s="66" t="e">
        <f>LEFT(VLOOKUP(K5618,'TCon08 al 2019-02-26'!$A$1:$H$68,6,0),6)</f>
        <v>#N/A</v>
      </c>
      <c r="C5618" s="66" t="e">
        <f t="shared" si="377"/>
        <v>#N/A</v>
      </c>
      <c r="D5618" s="66" t="e">
        <f>VLOOKUP(K5618,'TCon08 al 2019-02-26'!$A$1:$H$68,8,0)</f>
        <v>#N/A</v>
      </c>
      <c r="E5618" s="221">
        <f t="shared" si="378"/>
        <v>1900</v>
      </c>
      <c r="F5618" s="66">
        <f t="shared" si="375"/>
        <v>0</v>
      </c>
      <c r="G5618" s="10" t="str">
        <f t="shared" si="376"/>
        <v>19000</v>
      </c>
      <c r="H5618" s="227"/>
      <c r="I5618" s="227"/>
      <c r="J5618" s="228"/>
      <c r="K5618" s="227"/>
      <c r="L5618" s="227"/>
      <c r="M5618" s="227"/>
      <c r="N5618" s="581"/>
      <c r="O5618" s="227"/>
      <c r="P5618" s="581"/>
      <c r="Q5618" s="227"/>
      <c r="R5618" s="227"/>
      <c r="S5618" s="227"/>
      <c r="T5618" s="227"/>
      <c r="U5618" s="227"/>
      <c r="V5618" s="227"/>
      <c r="W5618" s="227"/>
      <c r="X5618" s="227"/>
      <c r="Y5618" s="227"/>
      <c r="Z5618" s="227"/>
      <c r="AA5618" s="227"/>
      <c r="AB5618" s="227"/>
      <c r="AC5618" s="227"/>
    </row>
    <row r="5619" spans="2:29">
      <c r="B5619" s="66" t="e">
        <f>LEFT(VLOOKUP(K5619,'TCon08 al 2019-02-26'!$A$1:$H$68,6,0),6)</f>
        <v>#N/A</v>
      </c>
      <c r="C5619" s="66" t="e">
        <f t="shared" si="377"/>
        <v>#N/A</v>
      </c>
      <c r="D5619" s="66" t="e">
        <f>VLOOKUP(K5619,'TCon08 al 2019-02-26'!$A$1:$H$68,8,0)</f>
        <v>#N/A</v>
      </c>
      <c r="E5619" s="221">
        <f t="shared" si="378"/>
        <v>1900</v>
      </c>
      <c r="F5619" s="66">
        <f t="shared" si="375"/>
        <v>0</v>
      </c>
      <c r="G5619" s="10" t="str">
        <f t="shared" si="376"/>
        <v>19000</v>
      </c>
      <c r="H5619" s="227"/>
      <c r="I5619" s="227"/>
      <c r="J5619" s="228"/>
      <c r="K5619" s="227"/>
      <c r="L5619" s="227"/>
      <c r="M5619" s="227"/>
      <c r="N5619" s="581"/>
      <c r="O5619" s="227"/>
      <c r="P5619" s="581"/>
      <c r="Q5619" s="227"/>
      <c r="R5619" s="227"/>
      <c r="S5619" s="227"/>
      <c r="T5619" s="227"/>
      <c r="U5619" s="227"/>
      <c r="V5619" s="227"/>
      <c r="W5619" s="227"/>
      <c r="X5619" s="227"/>
      <c r="Y5619" s="227"/>
      <c r="Z5619" s="227"/>
      <c r="AA5619" s="227"/>
      <c r="AB5619" s="227"/>
      <c r="AC5619" s="227"/>
    </row>
    <row r="5620" spans="2:29">
      <c r="B5620" s="66" t="e">
        <f>LEFT(VLOOKUP(K5620,'TCon08 al 2019-02-26'!$A$1:$H$68,6,0),6)</f>
        <v>#N/A</v>
      </c>
      <c r="C5620" s="66" t="e">
        <f t="shared" si="377"/>
        <v>#N/A</v>
      </c>
      <c r="D5620" s="66" t="e">
        <f>VLOOKUP(K5620,'TCon08 al 2019-02-26'!$A$1:$H$68,8,0)</f>
        <v>#N/A</v>
      </c>
      <c r="E5620" s="221">
        <f t="shared" si="378"/>
        <v>1900</v>
      </c>
      <c r="F5620" s="66">
        <f t="shared" si="375"/>
        <v>0</v>
      </c>
      <c r="G5620" s="10" t="str">
        <f t="shared" si="376"/>
        <v>19000</v>
      </c>
      <c r="H5620" s="227"/>
      <c r="I5620" s="227"/>
      <c r="J5620" s="228"/>
      <c r="K5620" s="227"/>
      <c r="L5620" s="227"/>
      <c r="M5620" s="227"/>
      <c r="N5620" s="581"/>
      <c r="O5620" s="227"/>
      <c r="P5620" s="581"/>
      <c r="Q5620" s="227"/>
      <c r="R5620" s="227"/>
      <c r="S5620" s="227"/>
      <c r="T5620" s="227"/>
      <c r="U5620" s="227"/>
      <c r="V5620" s="227"/>
      <c r="W5620" s="227"/>
      <c r="X5620" s="227"/>
      <c r="Y5620" s="227"/>
      <c r="Z5620" s="227"/>
      <c r="AA5620" s="227"/>
      <c r="AB5620" s="227"/>
      <c r="AC5620" s="227"/>
    </row>
    <row r="5621" spans="2:29">
      <c r="B5621" s="66" t="e">
        <f>LEFT(VLOOKUP(K5621,'TCon08 al 2019-02-26'!$A$1:$H$68,6,0),6)</f>
        <v>#N/A</v>
      </c>
      <c r="C5621" s="66" t="e">
        <f t="shared" si="377"/>
        <v>#N/A</v>
      </c>
      <c r="D5621" s="66" t="e">
        <f>VLOOKUP(K5621,'TCon08 al 2019-02-26'!$A$1:$H$68,8,0)</f>
        <v>#N/A</v>
      </c>
      <c r="E5621" s="221">
        <f t="shared" si="378"/>
        <v>1900</v>
      </c>
      <c r="F5621" s="66">
        <f t="shared" si="375"/>
        <v>0</v>
      </c>
      <c r="G5621" s="10" t="str">
        <f t="shared" si="376"/>
        <v>19000</v>
      </c>
      <c r="H5621" s="227"/>
      <c r="I5621" s="227"/>
      <c r="J5621" s="228"/>
      <c r="K5621" s="227"/>
      <c r="L5621" s="227"/>
      <c r="M5621" s="227"/>
      <c r="N5621" s="581"/>
      <c r="O5621" s="227"/>
      <c r="P5621" s="581"/>
      <c r="Q5621" s="227"/>
      <c r="R5621" s="227"/>
      <c r="S5621" s="227"/>
      <c r="T5621" s="227"/>
      <c r="U5621" s="227"/>
      <c r="V5621" s="227"/>
      <c r="W5621" s="227"/>
      <c r="X5621" s="227"/>
      <c r="Y5621" s="227"/>
      <c r="Z5621" s="227"/>
      <c r="AA5621" s="227"/>
      <c r="AB5621" s="227"/>
      <c r="AC5621" s="227"/>
    </row>
    <row r="5622" spans="2:29">
      <c r="B5622" s="66" t="e">
        <f>LEFT(VLOOKUP(K5622,'TCon08 al 2019-02-26'!$A$1:$H$68,6,0),6)</f>
        <v>#N/A</v>
      </c>
      <c r="C5622" s="66" t="e">
        <f t="shared" si="377"/>
        <v>#N/A</v>
      </c>
      <c r="D5622" s="66" t="e">
        <f>VLOOKUP(K5622,'TCon08 al 2019-02-26'!$A$1:$H$68,8,0)</f>
        <v>#N/A</v>
      </c>
      <c r="E5622" s="221">
        <f t="shared" si="378"/>
        <v>1900</v>
      </c>
      <c r="F5622" s="66">
        <f t="shared" si="375"/>
        <v>0</v>
      </c>
      <c r="G5622" s="10" t="str">
        <f t="shared" si="376"/>
        <v>19000</v>
      </c>
      <c r="H5622" s="227"/>
      <c r="I5622" s="227"/>
      <c r="J5622" s="228"/>
      <c r="K5622" s="227"/>
      <c r="L5622" s="227"/>
      <c r="M5622" s="227"/>
      <c r="N5622" s="581"/>
      <c r="O5622" s="227"/>
      <c r="P5622" s="581"/>
      <c r="Q5622" s="227"/>
      <c r="R5622" s="227"/>
      <c r="S5622" s="227"/>
      <c r="T5622" s="227"/>
      <c r="U5622" s="227"/>
      <c r="V5622" s="227"/>
      <c r="W5622" s="227"/>
      <c r="X5622" s="227"/>
      <c r="Y5622" s="227"/>
      <c r="Z5622" s="227"/>
      <c r="AA5622" s="227"/>
      <c r="AB5622" s="227"/>
      <c r="AC5622" s="227"/>
    </row>
    <row r="5623" spans="2:29">
      <c r="B5623" s="66" t="e">
        <f>LEFT(VLOOKUP(K5623,'TCon08 al 2019-02-26'!$A$1:$H$68,6,0),6)</f>
        <v>#N/A</v>
      </c>
      <c r="C5623" s="66" t="e">
        <f t="shared" si="377"/>
        <v>#N/A</v>
      </c>
      <c r="D5623" s="66" t="e">
        <f>VLOOKUP(K5623,'TCon08 al 2019-02-26'!$A$1:$H$68,8,0)</f>
        <v>#N/A</v>
      </c>
      <c r="E5623" s="221">
        <f t="shared" si="378"/>
        <v>1900</v>
      </c>
      <c r="F5623" s="66">
        <f t="shared" si="375"/>
        <v>0</v>
      </c>
      <c r="G5623" s="10" t="str">
        <f t="shared" si="376"/>
        <v>19000</v>
      </c>
      <c r="H5623" s="227"/>
      <c r="I5623" s="227"/>
      <c r="J5623" s="228"/>
      <c r="K5623" s="227"/>
      <c r="L5623" s="227"/>
      <c r="M5623" s="227"/>
      <c r="N5623" s="581"/>
      <c r="O5623" s="227"/>
      <c r="P5623" s="581"/>
      <c r="Q5623" s="227"/>
      <c r="R5623" s="227"/>
      <c r="S5623" s="227"/>
      <c r="T5623" s="227"/>
      <c r="U5623" s="227"/>
      <c r="V5623" s="227"/>
      <c r="W5623" s="227"/>
      <c r="X5623" s="227"/>
      <c r="Y5623" s="227"/>
      <c r="Z5623" s="227"/>
      <c r="AA5623" s="227"/>
      <c r="AB5623" s="227"/>
      <c r="AC5623" s="227"/>
    </row>
    <row r="5624" spans="2:29">
      <c r="B5624" s="66" t="e">
        <f>LEFT(VLOOKUP(K5624,'TCon08 al 2019-02-26'!$A$1:$H$68,6,0),6)</f>
        <v>#N/A</v>
      </c>
      <c r="C5624" s="66" t="e">
        <f t="shared" si="377"/>
        <v>#N/A</v>
      </c>
      <c r="D5624" s="66" t="e">
        <f>VLOOKUP(K5624,'TCon08 al 2019-02-26'!$A$1:$H$68,8,0)</f>
        <v>#N/A</v>
      </c>
      <c r="E5624" s="221">
        <f t="shared" si="378"/>
        <v>1900</v>
      </c>
      <c r="F5624" s="66">
        <f t="shared" si="375"/>
        <v>0</v>
      </c>
      <c r="G5624" s="10" t="str">
        <f t="shared" si="376"/>
        <v>19000</v>
      </c>
      <c r="H5624" s="227"/>
      <c r="I5624" s="227"/>
      <c r="J5624" s="228"/>
      <c r="K5624" s="227"/>
      <c r="L5624" s="227"/>
      <c r="M5624" s="227"/>
      <c r="N5624" s="581"/>
      <c r="O5624" s="227"/>
      <c r="P5624" s="581"/>
      <c r="Q5624" s="227"/>
      <c r="R5624" s="227"/>
      <c r="S5624" s="227"/>
      <c r="T5624" s="227"/>
      <c r="U5624" s="227"/>
      <c r="V5624" s="227"/>
      <c r="W5624" s="227"/>
      <c r="X5624" s="227"/>
      <c r="Y5624" s="227"/>
      <c r="Z5624" s="227"/>
      <c r="AA5624" s="227"/>
      <c r="AB5624" s="227"/>
      <c r="AC5624" s="227"/>
    </row>
    <row r="5625" spans="2:29">
      <c r="B5625" s="66" t="e">
        <f>LEFT(VLOOKUP(K5625,'TCon08 al 2019-02-26'!$A$1:$H$68,6,0),6)</f>
        <v>#N/A</v>
      </c>
      <c r="C5625" s="66" t="e">
        <f t="shared" si="377"/>
        <v>#N/A</v>
      </c>
      <c r="D5625" s="66" t="e">
        <f>VLOOKUP(K5625,'TCon08 al 2019-02-26'!$A$1:$H$68,8,0)</f>
        <v>#N/A</v>
      </c>
      <c r="E5625" s="221">
        <f t="shared" si="378"/>
        <v>1900</v>
      </c>
      <c r="F5625" s="66">
        <f t="shared" si="375"/>
        <v>0</v>
      </c>
      <c r="G5625" s="10" t="str">
        <f t="shared" si="376"/>
        <v>19000</v>
      </c>
      <c r="H5625" s="227"/>
      <c r="I5625" s="227"/>
      <c r="J5625" s="228"/>
      <c r="K5625" s="227"/>
      <c r="L5625" s="227"/>
      <c r="M5625" s="227"/>
      <c r="N5625" s="581"/>
      <c r="O5625" s="227"/>
      <c r="P5625" s="581"/>
      <c r="Q5625" s="227"/>
      <c r="R5625" s="227"/>
      <c r="S5625" s="227"/>
      <c r="T5625" s="227"/>
      <c r="U5625" s="227"/>
      <c r="V5625" s="227"/>
      <c r="W5625" s="227"/>
      <c r="X5625" s="227"/>
      <c r="Y5625" s="227"/>
      <c r="Z5625" s="227"/>
      <c r="AA5625" s="227"/>
      <c r="AB5625" s="227"/>
      <c r="AC5625" s="227"/>
    </row>
    <row r="5626" spans="2:29">
      <c r="B5626" s="66" t="e">
        <f>LEFT(VLOOKUP(K5626,'TCon08 al 2019-02-26'!$A$1:$H$68,6,0),6)</f>
        <v>#N/A</v>
      </c>
      <c r="C5626" s="66" t="e">
        <f t="shared" si="377"/>
        <v>#N/A</v>
      </c>
      <c r="D5626" s="66" t="e">
        <f>VLOOKUP(K5626,'TCon08 al 2019-02-26'!$A$1:$H$68,8,0)</f>
        <v>#N/A</v>
      </c>
      <c r="E5626" s="221">
        <f t="shared" si="378"/>
        <v>1900</v>
      </c>
      <c r="F5626" s="66">
        <f t="shared" si="375"/>
        <v>0</v>
      </c>
      <c r="G5626" s="10" t="str">
        <f t="shared" si="376"/>
        <v>19000</v>
      </c>
      <c r="H5626" s="227"/>
      <c r="I5626" s="227"/>
      <c r="J5626" s="228"/>
      <c r="K5626" s="227"/>
      <c r="L5626" s="227"/>
      <c r="M5626" s="227"/>
      <c r="N5626" s="581"/>
      <c r="O5626" s="227"/>
      <c r="P5626" s="581"/>
      <c r="Q5626" s="227"/>
      <c r="R5626" s="227"/>
      <c r="S5626" s="227"/>
      <c r="T5626" s="227"/>
      <c r="U5626" s="227"/>
      <c r="V5626" s="227"/>
      <c r="W5626" s="227"/>
      <c r="X5626" s="227"/>
      <c r="Y5626" s="227"/>
      <c r="Z5626" s="227"/>
      <c r="AA5626" s="227"/>
      <c r="AB5626" s="227"/>
      <c r="AC5626" s="227"/>
    </row>
    <row r="5627" spans="2:29">
      <c r="B5627" s="66" t="e">
        <f>LEFT(VLOOKUP(K5627,'TCon08 al 2019-02-26'!$A$1:$H$68,6,0),6)</f>
        <v>#N/A</v>
      </c>
      <c r="C5627" s="66" t="e">
        <f t="shared" si="377"/>
        <v>#N/A</v>
      </c>
      <c r="D5627" s="66" t="e">
        <f>VLOOKUP(K5627,'TCon08 al 2019-02-26'!$A$1:$H$68,8,0)</f>
        <v>#N/A</v>
      </c>
      <c r="E5627" s="221">
        <f t="shared" si="378"/>
        <v>1900</v>
      </c>
      <c r="F5627" s="66">
        <f t="shared" si="375"/>
        <v>0</v>
      </c>
      <c r="G5627" s="10" t="str">
        <f t="shared" si="376"/>
        <v>19000</v>
      </c>
      <c r="H5627" s="227"/>
      <c r="I5627" s="227"/>
      <c r="J5627" s="228"/>
      <c r="K5627" s="227"/>
      <c r="L5627" s="227"/>
      <c r="M5627" s="227"/>
      <c r="N5627" s="581"/>
      <c r="O5627" s="227"/>
      <c r="P5627" s="581"/>
      <c r="Q5627" s="227"/>
      <c r="R5627" s="227"/>
      <c r="S5627" s="227"/>
      <c r="T5627" s="227"/>
      <c r="U5627" s="227"/>
      <c r="V5627" s="227"/>
      <c r="W5627" s="227"/>
      <c r="X5627" s="227"/>
      <c r="Y5627" s="227"/>
      <c r="Z5627" s="227"/>
      <c r="AA5627" s="227"/>
      <c r="AB5627" s="227"/>
      <c r="AC5627" s="227"/>
    </row>
    <row r="5628" spans="2:29">
      <c r="B5628" s="66" t="e">
        <f>LEFT(VLOOKUP(K5628,'TCon08 al 2019-02-26'!$A$1:$H$68,6,0),6)</f>
        <v>#N/A</v>
      </c>
      <c r="C5628" s="66" t="e">
        <f t="shared" si="377"/>
        <v>#N/A</v>
      </c>
      <c r="D5628" s="66" t="e">
        <f>VLOOKUP(K5628,'TCon08 al 2019-02-26'!$A$1:$H$68,8,0)</f>
        <v>#N/A</v>
      </c>
      <c r="E5628" s="221">
        <f t="shared" si="378"/>
        <v>1900</v>
      </c>
      <c r="F5628" s="66">
        <f t="shared" si="375"/>
        <v>0</v>
      </c>
      <c r="G5628" s="10" t="str">
        <f t="shared" si="376"/>
        <v>19000</v>
      </c>
      <c r="H5628" s="227"/>
      <c r="I5628" s="227"/>
      <c r="J5628" s="228"/>
      <c r="K5628" s="227"/>
      <c r="L5628" s="227"/>
      <c r="M5628" s="227"/>
      <c r="N5628" s="581"/>
      <c r="O5628" s="227"/>
      <c r="P5628" s="581"/>
      <c r="Q5628" s="227"/>
      <c r="R5628" s="227"/>
      <c r="S5628" s="227"/>
      <c r="T5628" s="227"/>
      <c r="U5628" s="227"/>
      <c r="V5628" s="227"/>
      <c r="W5628" s="227"/>
      <c r="X5628" s="227"/>
      <c r="Y5628" s="227"/>
      <c r="Z5628" s="227"/>
      <c r="AA5628" s="227"/>
      <c r="AB5628" s="227"/>
      <c r="AC5628" s="227"/>
    </row>
    <row r="5629" spans="2:29">
      <c r="B5629" s="66" t="e">
        <f>LEFT(VLOOKUP(K5629,'TCon08 al 2019-02-26'!$A$1:$H$68,6,0),6)</f>
        <v>#N/A</v>
      </c>
      <c r="C5629" s="66" t="e">
        <f t="shared" si="377"/>
        <v>#N/A</v>
      </c>
      <c r="D5629" s="66" t="e">
        <f>VLOOKUP(K5629,'TCon08 al 2019-02-26'!$A$1:$H$68,8,0)</f>
        <v>#N/A</v>
      </c>
      <c r="E5629" s="221">
        <f t="shared" si="378"/>
        <v>1900</v>
      </c>
      <c r="F5629" s="66">
        <f t="shared" si="375"/>
        <v>0</v>
      </c>
      <c r="G5629" s="10" t="str">
        <f t="shared" si="376"/>
        <v>19000</v>
      </c>
      <c r="H5629" s="227"/>
      <c r="I5629" s="227"/>
      <c r="J5629" s="228"/>
      <c r="K5629" s="227"/>
      <c r="L5629" s="227"/>
      <c r="M5629" s="227"/>
      <c r="N5629" s="581"/>
      <c r="O5629" s="227"/>
      <c r="P5629" s="581"/>
      <c r="Q5629" s="227"/>
      <c r="R5629" s="227"/>
      <c r="S5629" s="227"/>
      <c r="T5629" s="227"/>
      <c r="U5629" s="227"/>
      <c r="V5629" s="227"/>
      <c r="W5629" s="227"/>
      <c r="X5629" s="227"/>
      <c r="Y5629" s="227"/>
      <c r="Z5629" s="227"/>
      <c r="AA5629" s="227"/>
      <c r="AB5629" s="227"/>
      <c r="AC5629" s="227"/>
    </row>
    <row r="5630" spans="2:29">
      <c r="B5630" s="66" t="e">
        <f>LEFT(VLOOKUP(K5630,'TCon08 al 2019-02-26'!$A$1:$H$68,6,0),6)</f>
        <v>#N/A</v>
      </c>
      <c r="C5630" s="66" t="e">
        <f t="shared" si="377"/>
        <v>#N/A</v>
      </c>
      <c r="D5630" s="66" t="e">
        <f>VLOOKUP(K5630,'TCon08 al 2019-02-26'!$A$1:$H$68,8,0)</f>
        <v>#N/A</v>
      </c>
      <c r="E5630" s="221">
        <f t="shared" si="378"/>
        <v>1900</v>
      </c>
      <c r="F5630" s="66">
        <f t="shared" si="375"/>
        <v>0</v>
      </c>
      <c r="G5630" s="10" t="str">
        <f t="shared" si="376"/>
        <v>19000</v>
      </c>
      <c r="H5630" s="227"/>
      <c r="I5630" s="227"/>
      <c r="J5630" s="228"/>
      <c r="K5630" s="227"/>
      <c r="L5630" s="227"/>
      <c r="M5630" s="227"/>
      <c r="N5630" s="581"/>
      <c r="O5630" s="227"/>
      <c r="P5630" s="581"/>
      <c r="Q5630" s="227"/>
      <c r="R5630" s="227"/>
      <c r="S5630" s="227"/>
      <c r="T5630" s="227"/>
      <c r="U5630" s="227"/>
      <c r="V5630" s="227"/>
      <c r="W5630" s="227"/>
      <c r="X5630" s="227"/>
      <c r="Y5630" s="227"/>
      <c r="Z5630" s="227"/>
      <c r="AA5630" s="227"/>
      <c r="AB5630" s="227"/>
      <c r="AC5630" s="227"/>
    </row>
    <row r="5631" spans="2:29">
      <c r="B5631" s="66" t="e">
        <f>LEFT(VLOOKUP(K5631,'TCon08 al 2019-02-26'!$A$1:$H$68,6,0),6)</f>
        <v>#N/A</v>
      </c>
      <c r="C5631" s="66" t="e">
        <f t="shared" si="377"/>
        <v>#N/A</v>
      </c>
      <c r="D5631" s="66" t="e">
        <f>VLOOKUP(K5631,'TCon08 al 2019-02-26'!$A$1:$H$68,8,0)</f>
        <v>#N/A</v>
      </c>
      <c r="E5631" s="221">
        <f t="shared" si="378"/>
        <v>1900</v>
      </c>
      <c r="F5631" s="66">
        <f t="shared" si="375"/>
        <v>0</v>
      </c>
      <c r="G5631" s="10" t="str">
        <f t="shared" si="376"/>
        <v>19000</v>
      </c>
      <c r="H5631" s="227"/>
      <c r="I5631" s="227"/>
      <c r="J5631" s="228"/>
      <c r="K5631" s="227"/>
      <c r="L5631" s="227"/>
      <c r="M5631" s="227"/>
      <c r="N5631" s="581"/>
      <c r="O5631" s="227"/>
      <c r="P5631" s="581"/>
      <c r="Q5631" s="227"/>
      <c r="R5631" s="227"/>
      <c r="S5631" s="227"/>
      <c r="T5631" s="227"/>
      <c r="U5631" s="227"/>
      <c r="V5631" s="227"/>
      <c r="W5631" s="227"/>
      <c r="X5631" s="227"/>
      <c r="Y5631" s="227"/>
      <c r="Z5631" s="227"/>
      <c r="AA5631" s="227"/>
      <c r="AB5631" s="227"/>
      <c r="AC5631" s="227"/>
    </row>
    <row r="5632" spans="2:29">
      <c r="B5632" s="66" t="e">
        <f>LEFT(VLOOKUP(K5632,'TCon08 al 2019-02-26'!$A$1:$H$68,6,0),6)</f>
        <v>#N/A</v>
      </c>
      <c r="C5632" s="66" t="e">
        <f t="shared" si="377"/>
        <v>#N/A</v>
      </c>
      <c r="D5632" s="66" t="e">
        <f>VLOOKUP(K5632,'TCon08 al 2019-02-26'!$A$1:$H$68,8,0)</f>
        <v>#N/A</v>
      </c>
      <c r="E5632" s="221">
        <f t="shared" si="378"/>
        <v>1900</v>
      </c>
      <c r="F5632" s="66">
        <f t="shared" si="375"/>
        <v>0</v>
      </c>
      <c r="G5632" s="10" t="str">
        <f t="shared" si="376"/>
        <v>19000</v>
      </c>
      <c r="H5632" s="227"/>
      <c r="I5632" s="227"/>
      <c r="J5632" s="228"/>
      <c r="K5632" s="227"/>
      <c r="L5632" s="227"/>
      <c r="M5632" s="227"/>
      <c r="N5632" s="581"/>
      <c r="O5632" s="227"/>
      <c r="P5632" s="581"/>
      <c r="Q5632" s="227"/>
      <c r="R5632" s="227"/>
      <c r="S5632" s="227"/>
      <c r="T5632" s="227"/>
      <c r="U5632" s="227"/>
      <c r="V5632" s="227"/>
      <c r="W5632" s="227"/>
      <c r="X5632" s="227"/>
      <c r="Y5632" s="227"/>
      <c r="Z5632" s="227"/>
      <c r="AA5632" s="227"/>
      <c r="AB5632" s="227"/>
      <c r="AC5632" s="227"/>
    </row>
    <row r="5633" spans="2:29">
      <c r="B5633" s="66" t="e">
        <f>LEFT(VLOOKUP(K5633,'TCon08 al 2019-02-26'!$A$1:$H$68,6,0),6)</f>
        <v>#N/A</v>
      </c>
      <c r="C5633" s="66" t="e">
        <f t="shared" si="377"/>
        <v>#N/A</v>
      </c>
      <c r="D5633" s="66" t="e">
        <f>VLOOKUP(K5633,'TCon08 al 2019-02-26'!$A$1:$H$68,8,0)</f>
        <v>#N/A</v>
      </c>
      <c r="E5633" s="221">
        <f t="shared" si="378"/>
        <v>1900</v>
      </c>
      <c r="F5633" s="66">
        <f t="shared" si="375"/>
        <v>0</v>
      </c>
      <c r="G5633" s="10" t="str">
        <f t="shared" si="376"/>
        <v>19000</v>
      </c>
      <c r="H5633" s="227"/>
      <c r="I5633" s="227"/>
      <c r="J5633" s="228"/>
      <c r="K5633" s="227"/>
      <c r="L5633" s="227"/>
      <c r="M5633" s="227"/>
      <c r="N5633" s="581"/>
      <c r="O5633" s="227"/>
      <c r="P5633" s="581"/>
      <c r="Q5633" s="227"/>
      <c r="R5633" s="227"/>
      <c r="S5633" s="227"/>
      <c r="T5633" s="227"/>
      <c r="U5633" s="227"/>
      <c r="V5633" s="227"/>
      <c r="W5633" s="227"/>
      <c r="X5633" s="227"/>
      <c r="Y5633" s="227"/>
      <c r="Z5633" s="227"/>
      <c r="AA5633" s="227"/>
      <c r="AB5633" s="227"/>
      <c r="AC5633" s="227"/>
    </row>
    <row r="5634" spans="2:29">
      <c r="B5634" s="66" t="e">
        <f>LEFT(VLOOKUP(K5634,'TCon08 al 2019-02-26'!$A$1:$H$68,6,0),6)</f>
        <v>#N/A</v>
      </c>
      <c r="C5634" s="66" t="e">
        <f t="shared" si="377"/>
        <v>#N/A</v>
      </c>
      <c r="D5634" s="66" t="e">
        <f>VLOOKUP(K5634,'TCon08 al 2019-02-26'!$A$1:$H$68,8,0)</f>
        <v>#N/A</v>
      </c>
      <c r="E5634" s="221">
        <f t="shared" si="378"/>
        <v>1900</v>
      </c>
      <c r="F5634" s="66">
        <f t="shared" si="375"/>
        <v>0</v>
      </c>
      <c r="G5634" s="10" t="str">
        <f t="shared" si="376"/>
        <v>19000</v>
      </c>
      <c r="H5634" s="227"/>
      <c r="I5634" s="227"/>
      <c r="J5634" s="228"/>
      <c r="K5634" s="227"/>
      <c r="L5634" s="227"/>
      <c r="M5634" s="227"/>
      <c r="N5634" s="581"/>
      <c r="O5634" s="227"/>
      <c r="P5634" s="581"/>
      <c r="Q5634" s="227"/>
      <c r="R5634" s="227"/>
      <c r="S5634" s="227"/>
      <c r="T5634" s="227"/>
      <c r="U5634" s="227"/>
      <c r="V5634" s="227"/>
      <c r="W5634" s="227"/>
      <c r="X5634" s="227"/>
      <c r="Y5634" s="227"/>
      <c r="Z5634" s="227"/>
      <c r="AA5634" s="227"/>
      <c r="AB5634" s="227"/>
      <c r="AC5634" s="227"/>
    </row>
    <row r="5635" spans="2:29">
      <c r="B5635" s="66" t="e">
        <f>LEFT(VLOOKUP(K5635,'TCon08 al 2019-02-26'!$A$1:$H$68,6,0),6)</f>
        <v>#N/A</v>
      </c>
      <c r="C5635" s="66" t="e">
        <f t="shared" si="377"/>
        <v>#N/A</v>
      </c>
      <c r="D5635" s="66" t="e">
        <f>VLOOKUP(K5635,'TCon08 al 2019-02-26'!$A$1:$H$68,8,0)</f>
        <v>#N/A</v>
      </c>
      <c r="E5635" s="221">
        <f t="shared" si="378"/>
        <v>1900</v>
      </c>
      <c r="F5635" s="66">
        <f t="shared" si="375"/>
        <v>0</v>
      </c>
      <c r="G5635" s="10" t="str">
        <f t="shared" si="376"/>
        <v>19000</v>
      </c>
      <c r="H5635" s="227"/>
      <c r="I5635" s="227"/>
      <c r="J5635" s="228"/>
      <c r="K5635" s="227"/>
      <c r="L5635" s="227"/>
      <c r="M5635" s="227"/>
      <c r="N5635" s="581"/>
      <c r="O5635" s="227"/>
      <c r="P5635" s="581"/>
      <c r="Q5635" s="227"/>
      <c r="R5635" s="227"/>
      <c r="S5635" s="227"/>
      <c r="T5635" s="227"/>
      <c r="U5635" s="227"/>
      <c r="V5635" s="227"/>
      <c r="W5635" s="227"/>
      <c r="X5635" s="227"/>
      <c r="Y5635" s="227"/>
      <c r="Z5635" s="227"/>
      <c r="AA5635" s="227"/>
      <c r="AB5635" s="227"/>
      <c r="AC5635" s="227"/>
    </row>
    <row r="5636" spans="2:29">
      <c r="B5636" s="66" t="e">
        <f>LEFT(VLOOKUP(K5636,'TCon08 al 2019-02-26'!$A$1:$H$68,6,0),6)</f>
        <v>#N/A</v>
      </c>
      <c r="C5636" s="66" t="e">
        <f t="shared" si="377"/>
        <v>#N/A</v>
      </c>
      <c r="D5636" s="66" t="e">
        <f>VLOOKUP(K5636,'TCon08 al 2019-02-26'!$A$1:$H$68,8,0)</f>
        <v>#N/A</v>
      </c>
      <c r="E5636" s="221">
        <f t="shared" si="378"/>
        <v>1900</v>
      </c>
      <c r="F5636" s="66">
        <f t="shared" si="375"/>
        <v>0</v>
      </c>
      <c r="G5636" s="10" t="str">
        <f t="shared" si="376"/>
        <v>19000</v>
      </c>
      <c r="H5636" s="227"/>
      <c r="I5636" s="227"/>
      <c r="J5636" s="228"/>
      <c r="K5636" s="227"/>
      <c r="L5636" s="227"/>
      <c r="M5636" s="227"/>
      <c r="N5636" s="581"/>
      <c r="O5636" s="227"/>
      <c r="P5636" s="581"/>
      <c r="Q5636" s="227"/>
      <c r="R5636" s="227"/>
      <c r="S5636" s="227"/>
      <c r="T5636" s="227"/>
      <c r="U5636" s="227"/>
      <c r="V5636" s="227"/>
      <c r="W5636" s="227"/>
      <c r="X5636" s="227"/>
      <c r="Y5636" s="227"/>
      <c r="Z5636" s="227"/>
      <c r="AA5636" s="227"/>
      <c r="AB5636" s="227"/>
      <c r="AC5636" s="227"/>
    </row>
    <row r="5637" spans="2:29">
      <c r="B5637" s="66" t="e">
        <f>LEFT(VLOOKUP(K5637,'TCon08 al 2019-02-26'!$A$1:$H$68,6,0),6)</f>
        <v>#N/A</v>
      </c>
      <c r="C5637" s="66" t="e">
        <f t="shared" si="377"/>
        <v>#N/A</v>
      </c>
      <c r="D5637" s="66" t="e">
        <f>VLOOKUP(K5637,'TCon08 al 2019-02-26'!$A$1:$H$68,8,0)</f>
        <v>#N/A</v>
      </c>
      <c r="E5637" s="221">
        <f t="shared" si="378"/>
        <v>1900</v>
      </c>
      <c r="F5637" s="66">
        <f t="shared" ref="F5637:F5700" si="379">+IF(J5637=0,0,MONTH(J5637))</f>
        <v>0</v>
      </c>
      <c r="G5637" s="10" t="str">
        <f t="shared" si="376"/>
        <v>19000</v>
      </c>
      <c r="H5637" s="227"/>
      <c r="I5637" s="227"/>
      <c r="J5637" s="228"/>
      <c r="K5637" s="227"/>
      <c r="L5637" s="227"/>
      <c r="M5637" s="227"/>
      <c r="N5637" s="581"/>
      <c r="O5637" s="227"/>
      <c r="P5637" s="581"/>
      <c r="Q5637" s="227"/>
      <c r="R5637" s="227"/>
      <c r="S5637" s="227"/>
      <c r="T5637" s="227"/>
      <c r="U5637" s="227"/>
      <c r="V5637" s="227"/>
      <c r="W5637" s="227"/>
      <c r="X5637" s="227"/>
      <c r="Y5637" s="227"/>
      <c r="Z5637" s="227"/>
      <c r="AA5637" s="227"/>
      <c r="AB5637" s="227"/>
      <c r="AC5637" s="227"/>
    </row>
    <row r="5638" spans="2:29">
      <c r="B5638" s="66" t="e">
        <f>LEFT(VLOOKUP(K5638,'TCon08 al 2019-02-26'!$A$1:$H$68,6,0),6)</f>
        <v>#N/A</v>
      </c>
      <c r="C5638" s="66" t="e">
        <f t="shared" si="377"/>
        <v>#N/A</v>
      </c>
      <c r="D5638" s="66" t="e">
        <f>VLOOKUP(K5638,'TCon08 al 2019-02-26'!$A$1:$H$68,8,0)</f>
        <v>#N/A</v>
      </c>
      <c r="E5638" s="221">
        <f t="shared" si="378"/>
        <v>1900</v>
      </c>
      <c r="F5638" s="66">
        <f t="shared" si="379"/>
        <v>0</v>
      </c>
      <c r="G5638" s="10" t="str">
        <f t="shared" ref="G5638:G5701" si="380">+E5638&amp;F5638</f>
        <v>19000</v>
      </c>
      <c r="H5638" s="227"/>
      <c r="I5638" s="227"/>
      <c r="J5638" s="228"/>
      <c r="K5638" s="227"/>
      <c r="L5638" s="227"/>
      <c r="M5638" s="227"/>
      <c r="N5638" s="581"/>
      <c r="O5638" s="227"/>
      <c r="P5638" s="581"/>
      <c r="Q5638" s="227"/>
      <c r="R5638" s="227"/>
      <c r="S5638" s="227"/>
      <c r="T5638" s="227"/>
      <c r="U5638" s="227"/>
      <c r="V5638" s="227"/>
      <c r="W5638" s="227"/>
      <c r="X5638" s="227"/>
      <c r="Y5638" s="227"/>
      <c r="Z5638" s="227"/>
      <c r="AA5638" s="227"/>
      <c r="AB5638" s="227"/>
      <c r="AC5638" s="227"/>
    </row>
    <row r="5639" spans="2:29">
      <c r="B5639" s="66" t="e">
        <f>LEFT(VLOOKUP(K5639,'TCon08 al 2019-02-26'!$A$1:$H$68,6,0),6)</f>
        <v>#N/A</v>
      </c>
      <c r="C5639" s="66" t="e">
        <f t="shared" si="377"/>
        <v>#N/A</v>
      </c>
      <c r="D5639" s="66" t="e">
        <f>VLOOKUP(K5639,'TCon08 al 2019-02-26'!$A$1:$H$68,8,0)</f>
        <v>#N/A</v>
      </c>
      <c r="E5639" s="221">
        <f t="shared" si="378"/>
        <v>1900</v>
      </c>
      <c r="F5639" s="66">
        <f t="shared" si="379"/>
        <v>0</v>
      </c>
      <c r="G5639" s="10" t="str">
        <f t="shared" si="380"/>
        <v>19000</v>
      </c>
      <c r="H5639" s="227"/>
      <c r="I5639" s="227"/>
      <c r="J5639" s="228"/>
      <c r="K5639" s="227"/>
      <c r="L5639" s="227"/>
      <c r="M5639" s="227"/>
      <c r="N5639" s="581"/>
      <c r="O5639" s="227"/>
      <c r="P5639" s="581"/>
      <c r="Q5639" s="227"/>
      <c r="R5639" s="227"/>
      <c r="S5639" s="227"/>
      <c r="T5639" s="227"/>
      <c r="U5639" s="227"/>
      <c r="V5639" s="227"/>
      <c r="W5639" s="227"/>
      <c r="X5639" s="227"/>
      <c r="Y5639" s="227"/>
      <c r="Z5639" s="227"/>
      <c r="AA5639" s="227"/>
      <c r="AB5639" s="227"/>
      <c r="AC5639" s="227"/>
    </row>
    <row r="5640" spans="2:29">
      <c r="B5640" s="66" t="e">
        <f>LEFT(VLOOKUP(K5640,'TCon08 al 2019-02-26'!$A$1:$H$68,6,0),6)</f>
        <v>#N/A</v>
      </c>
      <c r="C5640" s="66" t="e">
        <f t="shared" si="377"/>
        <v>#N/A</v>
      </c>
      <c r="D5640" s="66" t="e">
        <f>VLOOKUP(K5640,'TCon08 al 2019-02-26'!$A$1:$H$68,8,0)</f>
        <v>#N/A</v>
      </c>
      <c r="E5640" s="221">
        <f t="shared" si="378"/>
        <v>1900</v>
      </c>
      <c r="F5640" s="66">
        <f t="shared" si="379"/>
        <v>0</v>
      </c>
      <c r="G5640" s="10" t="str">
        <f t="shared" si="380"/>
        <v>19000</v>
      </c>
      <c r="H5640" s="227"/>
      <c r="I5640" s="227"/>
      <c r="J5640" s="228"/>
      <c r="K5640" s="227"/>
      <c r="L5640" s="227"/>
      <c r="M5640" s="227"/>
      <c r="N5640" s="581"/>
      <c r="O5640" s="227"/>
      <c r="P5640" s="581"/>
      <c r="Q5640" s="227"/>
      <c r="R5640" s="227"/>
      <c r="S5640" s="227"/>
      <c r="T5640" s="227"/>
      <c r="U5640" s="227"/>
      <c r="V5640" s="227"/>
      <c r="W5640" s="227"/>
      <c r="X5640" s="227"/>
      <c r="Y5640" s="227"/>
      <c r="Z5640" s="227"/>
      <c r="AA5640" s="227"/>
      <c r="AB5640" s="227"/>
      <c r="AC5640" s="227"/>
    </row>
    <row r="5641" spans="2:29">
      <c r="B5641" s="66" t="e">
        <f>LEFT(VLOOKUP(K5641,'TCon08 al 2019-02-26'!$A$1:$H$68,6,0),6)</f>
        <v>#N/A</v>
      </c>
      <c r="C5641" s="66" t="e">
        <f t="shared" si="377"/>
        <v>#N/A</v>
      </c>
      <c r="D5641" s="66" t="e">
        <f>VLOOKUP(K5641,'TCon08 al 2019-02-26'!$A$1:$H$68,8,0)</f>
        <v>#N/A</v>
      </c>
      <c r="E5641" s="221">
        <f t="shared" si="378"/>
        <v>1900</v>
      </c>
      <c r="F5641" s="66">
        <f t="shared" si="379"/>
        <v>0</v>
      </c>
      <c r="G5641" s="10" t="str">
        <f t="shared" si="380"/>
        <v>19000</v>
      </c>
      <c r="H5641" s="227"/>
      <c r="I5641" s="227"/>
      <c r="J5641" s="228"/>
      <c r="K5641" s="227"/>
      <c r="L5641" s="227"/>
      <c r="M5641" s="227"/>
      <c r="N5641" s="581"/>
      <c r="O5641" s="227"/>
      <c r="P5641" s="581"/>
      <c r="Q5641" s="227"/>
      <c r="R5641" s="227"/>
      <c r="S5641" s="227"/>
      <c r="T5641" s="227"/>
      <c r="U5641" s="227"/>
      <c r="V5641" s="227"/>
      <c r="W5641" s="227"/>
      <c r="X5641" s="227"/>
      <c r="Y5641" s="227"/>
      <c r="Z5641" s="227"/>
      <c r="AA5641" s="227"/>
      <c r="AB5641" s="227"/>
      <c r="AC5641" s="227"/>
    </row>
    <row r="5642" spans="2:29">
      <c r="B5642" s="66" t="e">
        <f>LEFT(VLOOKUP(K5642,'TCon08 al 2019-02-26'!$A$1:$H$68,6,0),6)</f>
        <v>#N/A</v>
      </c>
      <c r="C5642" s="66" t="e">
        <f t="shared" si="377"/>
        <v>#N/A</v>
      </c>
      <c r="D5642" s="66" t="e">
        <f>VLOOKUP(K5642,'TCon08 al 2019-02-26'!$A$1:$H$68,8,0)</f>
        <v>#N/A</v>
      </c>
      <c r="E5642" s="221">
        <f t="shared" si="378"/>
        <v>1900</v>
      </c>
      <c r="F5642" s="66">
        <f t="shared" si="379"/>
        <v>0</v>
      </c>
      <c r="G5642" s="10" t="str">
        <f t="shared" si="380"/>
        <v>19000</v>
      </c>
      <c r="H5642" s="227"/>
      <c r="I5642" s="227"/>
      <c r="J5642" s="228"/>
      <c r="K5642" s="227"/>
      <c r="L5642" s="227"/>
      <c r="M5642" s="227"/>
      <c r="N5642" s="581"/>
      <c r="O5642" s="227"/>
      <c r="P5642" s="581"/>
      <c r="Q5642" s="227"/>
      <c r="R5642" s="227"/>
      <c r="S5642" s="227"/>
      <c r="T5642" s="227"/>
      <c r="U5642" s="227"/>
      <c r="V5642" s="227"/>
      <c r="W5642" s="227"/>
      <c r="X5642" s="227"/>
      <c r="Y5642" s="227"/>
      <c r="Z5642" s="227"/>
      <c r="AA5642" s="227"/>
      <c r="AB5642" s="227"/>
      <c r="AC5642" s="227"/>
    </row>
    <row r="5643" spans="2:29">
      <c r="B5643" s="66" t="e">
        <f>LEFT(VLOOKUP(K5643,'TCon08 al 2019-02-26'!$A$1:$H$68,6,0),6)</f>
        <v>#N/A</v>
      </c>
      <c r="C5643" s="66" t="e">
        <f t="shared" si="377"/>
        <v>#N/A</v>
      </c>
      <c r="D5643" s="66" t="e">
        <f>VLOOKUP(K5643,'TCon08 al 2019-02-26'!$A$1:$H$68,8,0)</f>
        <v>#N/A</v>
      </c>
      <c r="E5643" s="221">
        <f t="shared" si="378"/>
        <v>1900</v>
      </c>
      <c r="F5643" s="66">
        <f t="shared" si="379"/>
        <v>0</v>
      </c>
      <c r="G5643" s="10" t="str">
        <f t="shared" si="380"/>
        <v>19000</v>
      </c>
      <c r="H5643" s="227"/>
      <c r="I5643" s="227"/>
      <c r="J5643" s="228"/>
      <c r="K5643" s="227"/>
      <c r="L5643" s="227"/>
      <c r="M5643" s="227"/>
      <c r="N5643" s="581"/>
      <c r="O5643" s="227"/>
      <c r="P5643" s="581"/>
      <c r="Q5643" s="227"/>
      <c r="R5643" s="227"/>
      <c r="S5643" s="227"/>
      <c r="T5643" s="227"/>
      <c r="U5643" s="227"/>
      <c r="V5643" s="227"/>
      <c r="W5643" s="227"/>
      <c r="X5643" s="227"/>
      <c r="Y5643" s="227"/>
      <c r="Z5643" s="227"/>
      <c r="AA5643" s="227"/>
      <c r="AB5643" s="227"/>
      <c r="AC5643" s="227"/>
    </row>
    <row r="5644" spans="2:29">
      <c r="B5644" s="66" t="e">
        <f>LEFT(VLOOKUP(K5644,'TCon08 al 2019-02-26'!$A$1:$H$68,6,0),6)</f>
        <v>#N/A</v>
      </c>
      <c r="C5644" s="66" t="e">
        <f t="shared" si="377"/>
        <v>#N/A</v>
      </c>
      <c r="D5644" s="66" t="e">
        <f>VLOOKUP(K5644,'TCon08 al 2019-02-26'!$A$1:$H$68,8,0)</f>
        <v>#N/A</v>
      </c>
      <c r="E5644" s="221">
        <f t="shared" si="378"/>
        <v>1900</v>
      </c>
      <c r="F5644" s="66">
        <f t="shared" si="379"/>
        <v>0</v>
      </c>
      <c r="G5644" s="10" t="str">
        <f t="shared" si="380"/>
        <v>19000</v>
      </c>
      <c r="H5644" s="227"/>
      <c r="I5644" s="227"/>
      <c r="J5644" s="228"/>
      <c r="K5644" s="227"/>
      <c r="L5644" s="227"/>
      <c r="M5644" s="227"/>
      <c r="N5644" s="581"/>
      <c r="O5644" s="227"/>
      <c r="P5644" s="581"/>
      <c r="Q5644" s="227"/>
      <c r="R5644" s="227"/>
      <c r="S5644" s="227"/>
      <c r="T5644" s="227"/>
      <c r="U5644" s="227"/>
      <c r="V5644" s="227"/>
      <c r="W5644" s="227"/>
      <c r="X5644" s="227"/>
      <c r="Y5644" s="227"/>
      <c r="Z5644" s="227"/>
      <c r="AA5644" s="227"/>
      <c r="AB5644" s="227"/>
      <c r="AC5644" s="227"/>
    </row>
    <row r="5645" spans="2:29">
      <c r="B5645" s="66" t="e">
        <f>LEFT(VLOOKUP(K5645,'TCon08 al 2019-02-26'!$A$1:$H$68,6,0),6)</f>
        <v>#N/A</v>
      </c>
      <c r="C5645" s="66" t="e">
        <f t="shared" si="377"/>
        <v>#N/A</v>
      </c>
      <c r="D5645" s="66" t="e">
        <f>VLOOKUP(K5645,'TCon08 al 2019-02-26'!$A$1:$H$68,8,0)</f>
        <v>#N/A</v>
      </c>
      <c r="E5645" s="221">
        <f t="shared" si="378"/>
        <v>1900</v>
      </c>
      <c r="F5645" s="66">
        <f t="shared" si="379"/>
        <v>0</v>
      </c>
      <c r="G5645" s="10" t="str">
        <f t="shared" si="380"/>
        <v>19000</v>
      </c>
      <c r="H5645" s="227"/>
      <c r="I5645" s="227"/>
      <c r="J5645" s="228"/>
      <c r="K5645" s="227"/>
      <c r="L5645" s="227"/>
      <c r="M5645" s="227"/>
      <c r="N5645" s="581"/>
      <c r="O5645" s="227"/>
      <c r="P5645" s="581"/>
      <c r="Q5645" s="227"/>
      <c r="R5645" s="227"/>
      <c r="S5645" s="227"/>
      <c r="T5645" s="227"/>
      <c r="U5645" s="227"/>
      <c r="V5645" s="227"/>
      <c r="W5645" s="227"/>
      <c r="X5645" s="227"/>
      <c r="Y5645" s="227"/>
      <c r="Z5645" s="227"/>
      <c r="AA5645" s="227"/>
      <c r="AB5645" s="227"/>
      <c r="AC5645" s="227"/>
    </row>
    <row r="5646" spans="2:29">
      <c r="B5646" s="66" t="e">
        <f>LEFT(VLOOKUP(K5646,'TCon08 al 2019-02-26'!$A$1:$H$68,6,0),6)</f>
        <v>#N/A</v>
      </c>
      <c r="C5646" s="66" t="e">
        <f t="shared" si="377"/>
        <v>#N/A</v>
      </c>
      <c r="D5646" s="66" t="e">
        <f>VLOOKUP(K5646,'TCon08 al 2019-02-26'!$A$1:$H$68,8,0)</f>
        <v>#N/A</v>
      </c>
      <c r="E5646" s="221">
        <f t="shared" si="378"/>
        <v>1900</v>
      </c>
      <c r="F5646" s="66">
        <f t="shared" si="379"/>
        <v>0</v>
      </c>
      <c r="G5646" s="10" t="str">
        <f t="shared" si="380"/>
        <v>19000</v>
      </c>
      <c r="H5646" s="227"/>
      <c r="I5646" s="227"/>
      <c r="J5646" s="228"/>
      <c r="K5646" s="227"/>
      <c r="L5646" s="227"/>
      <c r="M5646" s="227"/>
      <c r="N5646" s="581"/>
      <c r="O5646" s="227"/>
      <c r="P5646" s="581"/>
      <c r="Q5646" s="227"/>
      <c r="R5646" s="227"/>
      <c r="S5646" s="227"/>
      <c r="T5646" s="227"/>
      <c r="U5646" s="227"/>
      <c r="V5646" s="227"/>
      <c r="W5646" s="227"/>
      <c r="X5646" s="227"/>
      <c r="Y5646" s="227"/>
      <c r="Z5646" s="227"/>
      <c r="AA5646" s="227"/>
      <c r="AB5646" s="227"/>
      <c r="AC5646" s="227"/>
    </row>
    <row r="5647" spans="2:29">
      <c r="B5647" s="66" t="e">
        <f>LEFT(VLOOKUP(K5647,'TCon08 al 2019-02-26'!$A$1:$H$68,6,0),6)</f>
        <v>#N/A</v>
      </c>
      <c r="C5647" s="66" t="e">
        <f t="shared" si="377"/>
        <v>#N/A</v>
      </c>
      <c r="D5647" s="66" t="e">
        <f>VLOOKUP(K5647,'TCon08 al 2019-02-26'!$A$1:$H$68,8,0)</f>
        <v>#N/A</v>
      </c>
      <c r="E5647" s="221">
        <f t="shared" si="378"/>
        <v>1900</v>
      </c>
      <c r="F5647" s="66">
        <f t="shared" si="379"/>
        <v>0</v>
      </c>
      <c r="G5647" s="10" t="str">
        <f t="shared" si="380"/>
        <v>19000</v>
      </c>
      <c r="H5647" s="227"/>
      <c r="I5647" s="227"/>
      <c r="J5647" s="228"/>
      <c r="K5647" s="227"/>
      <c r="L5647" s="227"/>
      <c r="M5647" s="227"/>
      <c r="N5647" s="581"/>
      <c r="O5647" s="227"/>
      <c r="P5647" s="581"/>
      <c r="Q5647" s="227"/>
      <c r="R5647" s="227"/>
      <c r="S5647" s="227"/>
      <c r="T5647" s="227"/>
      <c r="U5647" s="227"/>
      <c r="V5647" s="227"/>
      <c r="W5647" s="227"/>
      <c r="X5647" s="227"/>
      <c r="Y5647" s="227"/>
      <c r="Z5647" s="227"/>
      <c r="AA5647" s="227"/>
      <c r="AB5647" s="227"/>
      <c r="AC5647" s="227"/>
    </row>
    <row r="5648" spans="2:29">
      <c r="B5648" s="66" t="e">
        <f>LEFT(VLOOKUP(K5648,'TCon08 al 2019-02-26'!$A$1:$H$68,6,0),6)</f>
        <v>#N/A</v>
      </c>
      <c r="C5648" s="66" t="e">
        <f t="shared" si="377"/>
        <v>#N/A</v>
      </c>
      <c r="D5648" s="66" t="e">
        <f>VLOOKUP(K5648,'TCon08 al 2019-02-26'!$A$1:$H$68,8,0)</f>
        <v>#N/A</v>
      </c>
      <c r="E5648" s="221">
        <f t="shared" si="378"/>
        <v>1900</v>
      </c>
      <c r="F5648" s="66">
        <f t="shared" si="379"/>
        <v>0</v>
      </c>
      <c r="G5648" s="10" t="str">
        <f t="shared" si="380"/>
        <v>19000</v>
      </c>
      <c r="H5648" s="227"/>
      <c r="I5648" s="227"/>
      <c r="J5648" s="228"/>
      <c r="K5648" s="227"/>
      <c r="L5648" s="227"/>
      <c r="M5648" s="227"/>
      <c r="N5648" s="581"/>
      <c r="O5648" s="227"/>
      <c r="P5648" s="581"/>
      <c r="Q5648" s="227"/>
      <c r="R5648" s="227"/>
      <c r="S5648" s="227"/>
      <c r="T5648" s="227"/>
      <c r="U5648" s="227"/>
      <c r="V5648" s="227"/>
      <c r="W5648" s="227"/>
      <c r="X5648" s="227"/>
      <c r="Y5648" s="227"/>
      <c r="Z5648" s="227"/>
      <c r="AA5648" s="227"/>
      <c r="AB5648" s="227"/>
      <c r="AC5648" s="227"/>
    </row>
    <row r="5649" spans="2:29">
      <c r="B5649" s="66" t="e">
        <f>LEFT(VLOOKUP(K5649,'TCon08 al 2019-02-26'!$A$1:$H$68,6,0),6)</f>
        <v>#N/A</v>
      </c>
      <c r="C5649" s="66" t="e">
        <f t="shared" ref="C5649:C5712" si="381">CONCATENATE(MID(B5649,1,1),".",MID(B5649,2,1),".",MID(B5649,3,2),".",MID(B5649,5,2))</f>
        <v>#N/A</v>
      </c>
      <c r="D5649" s="66" t="e">
        <f>VLOOKUP(K5649,'TCon08 al 2019-02-26'!$A$1:$H$68,8,0)</f>
        <v>#N/A</v>
      </c>
      <c r="E5649" s="221">
        <f t="shared" ref="E5649:E5712" si="382">YEAR(J5649)</f>
        <v>1900</v>
      </c>
      <c r="F5649" s="66">
        <f t="shared" si="379"/>
        <v>0</v>
      </c>
      <c r="G5649" s="10" t="str">
        <f t="shared" si="380"/>
        <v>19000</v>
      </c>
      <c r="H5649" s="227"/>
      <c r="I5649" s="227"/>
      <c r="J5649" s="228"/>
      <c r="K5649" s="227"/>
      <c r="L5649" s="227"/>
      <c r="M5649" s="227"/>
      <c r="N5649" s="581"/>
      <c r="O5649" s="227"/>
      <c r="P5649" s="581"/>
      <c r="Q5649" s="227"/>
      <c r="R5649" s="227"/>
      <c r="S5649" s="227"/>
      <c r="T5649" s="227"/>
      <c r="U5649" s="227"/>
      <c r="V5649" s="227"/>
      <c r="W5649" s="227"/>
      <c r="X5649" s="227"/>
      <c r="Y5649" s="227"/>
      <c r="Z5649" s="227"/>
      <c r="AA5649" s="227"/>
      <c r="AB5649" s="227"/>
      <c r="AC5649" s="227"/>
    </row>
    <row r="5650" spans="2:29">
      <c r="B5650" s="66" t="e">
        <f>LEFT(VLOOKUP(K5650,'TCon08 al 2019-02-26'!$A$1:$H$68,6,0),6)</f>
        <v>#N/A</v>
      </c>
      <c r="C5650" s="66" t="e">
        <f t="shared" si="381"/>
        <v>#N/A</v>
      </c>
      <c r="D5650" s="66" t="e">
        <f>VLOOKUP(K5650,'TCon08 al 2019-02-26'!$A$1:$H$68,8,0)</f>
        <v>#N/A</v>
      </c>
      <c r="E5650" s="221">
        <f t="shared" si="382"/>
        <v>1900</v>
      </c>
      <c r="F5650" s="66">
        <f t="shared" si="379"/>
        <v>0</v>
      </c>
      <c r="G5650" s="10" t="str">
        <f t="shared" si="380"/>
        <v>19000</v>
      </c>
      <c r="H5650" s="227"/>
      <c r="I5650" s="227"/>
      <c r="J5650" s="228"/>
      <c r="K5650" s="227"/>
      <c r="L5650" s="227"/>
      <c r="M5650" s="227"/>
      <c r="N5650" s="581"/>
      <c r="O5650" s="227"/>
      <c r="P5650" s="581"/>
      <c r="Q5650" s="227"/>
      <c r="R5650" s="227"/>
      <c r="S5650" s="227"/>
      <c r="T5650" s="227"/>
      <c r="U5650" s="227"/>
      <c r="V5650" s="227"/>
      <c r="W5650" s="227"/>
      <c r="X5650" s="227"/>
      <c r="Y5650" s="227"/>
      <c r="Z5650" s="227"/>
      <c r="AA5650" s="227"/>
      <c r="AB5650" s="227"/>
      <c r="AC5650" s="227"/>
    </row>
    <row r="5651" spans="2:29">
      <c r="B5651" s="66" t="e">
        <f>LEFT(VLOOKUP(K5651,'TCon08 al 2019-02-26'!$A$1:$H$68,6,0),6)</f>
        <v>#N/A</v>
      </c>
      <c r="C5651" s="66" t="e">
        <f t="shared" si="381"/>
        <v>#N/A</v>
      </c>
      <c r="D5651" s="66" t="e">
        <f>VLOOKUP(K5651,'TCon08 al 2019-02-26'!$A$1:$H$68,8,0)</f>
        <v>#N/A</v>
      </c>
      <c r="E5651" s="221">
        <f t="shared" si="382"/>
        <v>1900</v>
      </c>
      <c r="F5651" s="66">
        <f t="shared" si="379"/>
        <v>0</v>
      </c>
      <c r="G5651" s="10" t="str">
        <f t="shared" si="380"/>
        <v>19000</v>
      </c>
      <c r="H5651" s="227"/>
      <c r="I5651" s="227"/>
      <c r="J5651" s="228"/>
      <c r="K5651" s="227"/>
      <c r="L5651" s="227"/>
      <c r="M5651" s="227"/>
      <c r="N5651" s="581"/>
      <c r="O5651" s="227"/>
      <c r="P5651" s="581"/>
      <c r="Q5651" s="227"/>
      <c r="R5651" s="227"/>
      <c r="S5651" s="227"/>
      <c r="T5651" s="227"/>
      <c r="U5651" s="227"/>
      <c r="V5651" s="227"/>
      <c r="W5651" s="227"/>
      <c r="X5651" s="227"/>
      <c r="Y5651" s="227"/>
      <c r="Z5651" s="227"/>
      <c r="AA5651" s="227"/>
      <c r="AB5651" s="227"/>
      <c r="AC5651" s="227"/>
    </row>
    <row r="5652" spans="2:29">
      <c r="B5652" s="66" t="e">
        <f>LEFT(VLOOKUP(K5652,'TCon08 al 2019-02-26'!$A$1:$H$68,6,0),6)</f>
        <v>#N/A</v>
      </c>
      <c r="C5652" s="66" t="e">
        <f t="shared" si="381"/>
        <v>#N/A</v>
      </c>
      <c r="D5652" s="66" t="e">
        <f>VLOOKUP(K5652,'TCon08 al 2019-02-26'!$A$1:$H$68,8,0)</f>
        <v>#N/A</v>
      </c>
      <c r="E5652" s="221">
        <f t="shared" si="382"/>
        <v>1900</v>
      </c>
      <c r="F5652" s="66">
        <f t="shared" si="379"/>
        <v>0</v>
      </c>
      <c r="G5652" s="10" t="str">
        <f t="shared" si="380"/>
        <v>19000</v>
      </c>
      <c r="H5652" s="227"/>
      <c r="I5652" s="227"/>
      <c r="J5652" s="228"/>
      <c r="K5652" s="227"/>
      <c r="L5652" s="227"/>
      <c r="M5652" s="227"/>
      <c r="N5652" s="581"/>
      <c r="O5652" s="227"/>
      <c r="P5652" s="581"/>
      <c r="Q5652" s="227"/>
      <c r="R5652" s="227"/>
      <c r="S5652" s="227"/>
      <c r="T5652" s="227"/>
      <c r="U5652" s="227"/>
      <c r="V5652" s="227"/>
      <c r="W5652" s="227"/>
      <c r="X5652" s="227"/>
      <c r="Y5652" s="227"/>
      <c r="Z5652" s="227"/>
      <c r="AA5652" s="227"/>
      <c r="AB5652" s="227"/>
      <c r="AC5652" s="227"/>
    </row>
    <row r="5653" spans="2:29">
      <c r="B5653" s="66" t="e">
        <f>LEFT(VLOOKUP(K5653,'TCon08 al 2019-02-26'!$A$1:$H$68,6,0),6)</f>
        <v>#N/A</v>
      </c>
      <c r="C5653" s="66" t="e">
        <f t="shared" si="381"/>
        <v>#N/A</v>
      </c>
      <c r="D5653" s="66" t="e">
        <f>VLOOKUP(K5653,'TCon08 al 2019-02-26'!$A$1:$H$68,8,0)</f>
        <v>#N/A</v>
      </c>
      <c r="E5653" s="221">
        <f t="shared" si="382"/>
        <v>1900</v>
      </c>
      <c r="F5653" s="66">
        <f t="shared" si="379"/>
        <v>0</v>
      </c>
      <c r="G5653" s="10" t="str">
        <f t="shared" si="380"/>
        <v>19000</v>
      </c>
      <c r="H5653" s="227"/>
      <c r="I5653" s="227"/>
      <c r="J5653" s="228"/>
      <c r="K5653" s="227"/>
      <c r="L5653" s="227"/>
      <c r="M5653" s="227"/>
      <c r="N5653" s="581"/>
      <c r="O5653" s="227"/>
      <c r="P5653" s="581"/>
      <c r="Q5653" s="227"/>
      <c r="R5653" s="227"/>
      <c r="S5653" s="227"/>
      <c r="T5653" s="227"/>
      <c r="U5653" s="227"/>
      <c r="V5653" s="227"/>
      <c r="W5653" s="227"/>
      <c r="X5653" s="227"/>
      <c r="Y5653" s="227"/>
      <c r="Z5653" s="227"/>
      <c r="AA5653" s="227"/>
      <c r="AB5653" s="227"/>
      <c r="AC5653" s="227"/>
    </row>
    <row r="5654" spans="2:29">
      <c r="B5654" s="66" t="e">
        <f>LEFT(VLOOKUP(K5654,'TCon08 al 2019-02-26'!$A$1:$H$68,6,0),6)</f>
        <v>#N/A</v>
      </c>
      <c r="C5654" s="66" t="e">
        <f t="shared" si="381"/>
        <v>#N/A</v>
      </c>
      <c r="D5654" s="66" t="e">
        <f>VLOOKUP(K5654,'TCon08 al 2019-02-26'!$A$1:$H$68,8,0)</f>
        <v>#N/A</v>
      </c>
      <c r="E5654" s="221">
        <f t="shared" si="382"/>
        <v>1900</v>
      </c>
      <c r="F5654" s="66">
        <f t="shared" si="379"/>
        <v>0</v>
      </c>
      <c r="G5654" s="10" t="str">
        <f t="shared" si="380"/>
        <v>19000</v>
      </c>
      <c r="H5654" s="227"/>
      <c r="I5654" s="227"/>
      <c r="J5654" s="228"/>
      <c r="K5654" s="227"/>
      <c r="L5654" s="227"/>
      <c r="M5654" s="227"/>
      <c r="N5654" s="581"/>
      <c r="O5654" s="227"/>
      <c r="P5654" s="581"/>
      <c r="Q5654" s="227"/>
      <c r="R5654" s="227"/>
      <c r="S5654" s="227"/>
      <c r="T5654" s="227"/>
      <c r="U5654" s="227"/>
      <c r="V5654" s="227"/>
      <c r="W5654" s="227"/>
      <c r="X5654" s="227"/>
      <c r="Y5654" s="227"/>
      <c r="Z5654" s="227"/>
      <c r="AA5654" s="227"/>
      <c r="AB5654" s="227"/>
      <c r="AC5654" s="227"/>
    </row>
    <row r="5655" spans="2:29">
      <c r="B5655" s="66" t="e">
        <f>LEFT(VLOOKUP(K5655,'TCon08 al 2019-02-26'!$A$1:$H$68,6,0),6)</f>
        <v>#N/A</v>
      </c>
      <c r="C5655" s="66" t="e">
        <f t="shared" si="381"/>
        <v>#N/A</v>
      </c>
      <c r="D5655" s="66" t="e">
        <f>VLOOKUP(K5655,'TCon08 al 2019-02-26'!$A$1:$H$68,8,0)</f>
        <v>#N/A</v>
      </c>
      <c r="E5655" s="221">
        <f t="shared" si="382"/>
        <v>1900</v>
      </c>
      <c r="F5655" s="66">
        <f t="shared" si="379"/>
        <v>0</v>
      </c>
      <c r="G5655" s="10" t="str">
        <f t="shared" si="380"/>
        <v>19000</v>
      </c>
      <c r="H5655" s="227"/>
      <c r="I5655" s="227"/>
      <c r="J5655" s="228"/>
      <c r="K5655" s="227"/>
      <c r="L5655" s="227"/>
      <c r="M5655" s="227"/>
      <c r="N5655" s="581"/>
      <c r="O5655" s="227"/>
      <c r="P5655" s="581"/>
      <c r="Q5655" s="227"/>
      <c r="R5655" s="227"/>
      <c r="S5655" s="227"/>
      <c r="T5655" s="227"/>
      <c r="U5655" s="227"/>
      <c r="V5655" s="227"/>
      <c r="W5655" s="227"/>
      <c r="X5655" s="227"/>
      <c r="Y5655" s="227"/>
      <c r="Z5655" s="227"/>
      <c r="AA5655" s="227"/>
      <c r="AB5655" s="227"/>
      <c r="AC5655" s="227"/>
    </row>
    <row r="5656" spans="2:29">
      <c r="B5656" s="66" t="e">
        <f>LEFT(VLOOKUP(K5656,'TCon08 al 2019-02-26'!$A$1:$H$68,6,0),6)</f>
        <v>#N/A</v>
      </c>
      <c r="C5656" s="66" t="e">
        <f t="shared" si="381"/>
        <v>#N/A</v>
      </c>
      <c r="D5656" s="66" t="e">
        <f>VLOOKUP(K5656,'TCon08 al 2019-02-26'!$A$1:$H$68,8,0)</f>
        <v>#N/A</v>
      </c>
      <c r="E5656" s="221">
        <f t="shared" si="382"/>
        <v>1900</v>
      </c>
      <c r="F5656" s="66">
        <f t="shared" si="379"/>
        <v>0</v>
      </c>
      <c r="G5656" s="10" t="str">
        <f t="shared" si="380"/>
        <v>19000</v>
      </c>
      <c r="H5656" s="227"/>
      <c r="I5656" s="227"/>
      <c r="J5656" s="228"/>
      <c r="K5656" s="227"/>
      <c r="L5656" s="227"/>
      <c r="M5656" s="227"/>
      <c r="N5656" s="581"/>
      <c r="O5656" s="227"/>
      <c r="P5656" s="581"/>
      <c r="Q5656" s="227"/>
      <c r="R5656" s="227"/>
      <c r="S5656" s="227"/>
      <c r="T5656" s="227"/>
      <c r="U5656" s="227"/>
      <c r="V5656" s="227"/>
      <c r="W5656" s="227"/>
      <c r="X5656" s="227"/>
      <c r="Y5656" s="227"/>
      <c r="Z5656" s="227"/>
      <c r="AA5656" s="227"/>
      <c r="AB5656" s="227"/>
      <c r="AC5656" s="227"/>
    </row>
    <row r="5657" spans="2:29">
      <c r="B5657" s="66" t="e">
        <f>LEFT(VLOOKUP(K5657,'TCon08 al 2019-02-26'!$A$1:$H$68,6,0),6)</f>
        <v>#N/A</v>
      </c>
      <c r="C5657" s="66" t="e">
        <f t="shared" si="381"/>
        <v>#N/A</v>
      </c>
      <c r="D5657" s="66" t="e">
        <f>VLOOKUP(K5657,'TCon08 al 2019-02-26'!$A$1:$H$68,8,0)</f>
        <v>#N/A</v>
      </c>
      <c r="E5657" s="221">
        <f t="shared" si="382"/>
        <v>1900</v>
      </c>
      <c r="F5657" s="66">
        <f t="shared" si="379"/>
        <v>0</v>
      </c>
      <c r="G5657" s="10" t="str">
        <f t="shared" si="380"/>
        <v>19000</v>
      </c>
      <c r="H5657" s="227"/>
      <c r="I5657" s="227"/>
      <c r="J5657" s="228"/>
      <c r="K5657" s="227"/>
      <c r="L5657" s="227"/>
      <c r="M5657" s="227"/>
      <c r="N5657" s="581"/>
      <c r="O5657" s="227"/>
      <c r="P5657" s="581"/>
      <c r="Q5657" s="227"/>
      <c r="R5657" s="227"/>
      <c r="S5657" s="227"/>
      <c r="T5657" s="227"/>
      <c r="U5657" s="227"/>
      <c r="V5657" s="227"/>
      <c r="W5657" s="227"/>
      <c r="X5657" s="227"/>
      <c r="Y5657" s="227"/>
      <c r="Z5657" s="227"/>
      <c r="AA5657" s="227"/>
      <c r="AB5657" s="227"/>
      <c r="AC5657" s="227"/>
    </row>
    <row r="5658" spans="2:29">
      <c r="B5658" s="66" t="e">
        <f>LEFT(VLOOKUP(K5658,'TCon08 al 2019-02-26'!$A$1:$H$68,6,0),6)</f>
        <v>#N/A</v>
      </c>
      <c r="C5658" s="66" t="e">
        <f t="shared" si="381"/>
        <v>#N/A</v>
      </c>
      <c r="D5658" s="66" t="e">
        <f>VLOOKUP(K5658,'TCon08 al 2019-02-26'!$A$1:$H$68,8,0)</f>
        <v>#N/A</v>
      </c>
      <c r="E5658" s="221">
        <f t="shared" si="382"/>
        <v>1900</v>
      </c>
      <c r="F5658" s="66">
        <f t="shared" si="379"/>
        <v>0</v>
      </c>
      <c r="G5658" s="10" t="str">
        <f t="shared" si="380"/>
        <v>19000</v>
      </c>
      <c r="H5658" s="227"/>
      <c r="I5658" s="227"/>
      <c r="J5658" s="228"/>
      <c r="K5658" s="227"/>
      <c r="L5658" s="227"/>
      <c r="M5658" s="227"/>
      <c r="N5658" s="581"/>
      <c r="O5658" s="227"/>
      <c r="P5658" s="581"/>
      <c r="Q5658" s="227"/>
      <c r="R5658" s="227"/>
      <c r="S5658" s="227"/>
      <c r="T5658" s="227"/>
      <c r="U5658" s="227"/>
      <c r="V5658" s="227"/>
      <c r="W5658" s="227"/>
      <c r="X5658" s="227"/>
      <c r="Y5658" s="227"/>
      <c r="Z5658" s="227"/>
      <c r="AA5658" s="227"/>
      <c r="AB5658" s="227"/>
      <c r="AC5658" s="227"/>
    </row>
    <row r="5659" spans="2:29">
      <c r="B5659" s="66" t="e">
        <f>LEFT(VLOOKUP(K5659,'TCon08 al 2019-02-26'!$A$1:$H$68,6,0),6)</f>
        <v>#N/A</v>
      </c>
      <c r="C5659" s="66" t="e">
        <f t="shared" si="381"/>
        <v>#N/A</v>
      </c>
      <c r="D5659" s="66" t="e">
        <f>VLOOKUP(K5659,'TCon08 al 2019-02-26'!$A$1:$H$68,8,0)</f>
        <v>#N/A</v>
      </c>
      <c r="E5659" s="221">
        <f t="shared" si="382"/>
        <v>1900</v>
      </c>
      <c r="F5659" s="66">
        <f t="shared" si="379"/>
        <v>0</v>
      </c>
      <c r="G5659" s="10" t="str">
        <f t="shared" si="380"/>
        <v>19000</v>
      </c>
      <c r="H5659" s="227"/>
      <c r="I5659" s="227"/>
      <c r="J5659" s="228"/>
      <c r="K5659" s="227"/>
      <c r="L5659" s="227"/>
      <c r="M5659" s="227"/>
      <c r="N5659" s="581"/>
      <c r="O5659" s="227"/>
      <c r="P5659" s="581"/>
      <c r="Q5659" s="227"/>
      <c r="R5659" s="227"/>
      <c r="S5659" s="227"/>
      <c r="T5659" s="227"/>
      <c r="U5659" s="227"/>
      <c r="V5659" s="227"/>
      <c r="W5659" s="227"/>
      <c r="X5659" s="227"/>
      <c r="Y5659" s="227"/>
      <c r="Z5659" s="227"/>
      <c r="AA5659" s="227"/>
      <c r="AB5659" s="227"/>
      <c r="AC5659" s="227"/>
    </row>
    <row r="5660" spans="2:29">
      <c r="B5660" s="66" t="e">
        <f>LEFT(VLOOKUP(K5660,'TCon08 al 2019-02-26'!$A$1:$H$68,6,0),6)</f>
        <v>#N/A</v>
      </c>
      <c r="C5660" s="66" t="e">
        <f t="shared" si="381"/>
        <v>#N/A</v>
      </c>
      <c r="D5660" s="66" t="e">
        <f>VLOOKUP(K5660,'TCon08 al 2019-02-26'!$A$1:$H$68,8,0)</f>
        <v>#N/A</v>
      </c>
      <c r="E5660" s="221">
        <f t="shared" si="382"/>
        <v>1900</v>
      </c>
      <c r="F5660" s="66">
        <f t="shared" si="379"/>
        <v>0</v>
      </c>
      <c r="G5660" s="10" t="str">
        <f t="shared" si="380"/>
        <v>19000</v>
      </c>
      <c r="H5660" s="227"/>
      <c r="I5660" s="227"/>
      <c r="J5660" s="228"/>
      <c r="K5660" s="227"/>
      <c r="L5660" s="227"/>
      <c r="M5660" s="227"/>
      <c r="N5660" s="581"/>
      <c r="O5660" s="227"/>
      <c r="P5660" s="581"/>
      <c r="Q5660" s="227"/>
      <c r="R5660" s="227"/>
      <c r="S5660" s="227"/>
      <c r="T5660" s="227"/>
      <c r="U5660" s="227"/>
      <c r="V5660" s="227"/>
      <c r="W5660" s="227"/>
      <c r="X5660" s="227"/>
      <c r="Y5660" s="227"/>
      <c r="Z5660" s="227"/>
      <c r="AA5660" s="227"/>
      <c r="AB5660" s="227"/>
      <c r="AC5660" s="227"/>
    </row>
    <row r="5661" spans="2:29">
      <c r="B5661" s="66" t="e">
        <f>LEFT(VLOOKUP(K5661,'TCon08 al 2019-02-26'!$A$1:$H$68,6,0),6)</f>
        <v>#N/A</v>
      </c>
      <c r="C5661" s="66" t="e">
        <f t="shared" si="381"/>
        <v>#N/A</v>
      </c>
      <c r="D5661" s="66" t="e">
        <f>VLOOKUP(K5661,'TCon08 al 2019-02-26'!$A$1:$H$68,8,0)</f>
        <v>#N/A</v>
      </c>
      <c r="E5661" s="221">
        <f t="shared" si="382"/>
        <v>1900</v>
      </c>
      <c r="F5661" s="66">
        <f t="shared" si="379"/>
        <v>0</v>
      </c>
      <c r="G5661" s="10" t="str">
        <f t="shared" si="380"/>
        <v>19000</v>
      </c>
      <c r="H5661" s="227"/>
      <c r="I5661" s="227"/>
      <c r="J5661" s="228"/>
      <c r="K5661" s="227"/>
      <c r="L5661" s="227"/>
      <c r="M5661" s="227"/>
      <c r="N5661" s="581"/>
      <c r="O5661" s="227"/>
      <c r="P5661" s="581"/>
      <c r="Q5661" s="227"/>
      <c r="R5661" s="227"/>
      <c r="S5661" s="227"/>
      <c r="T5661" s="227"/>
      <c r="U5661" s="227"/>
      <c r="V5661" s="227"/>
      <c r="W5661" s="227"/>
      <c r="X5661" s="227"/>
      <c r="Y5661" s="227"/>
      <c r="Z5661" s="227"/>
      <c r="AA5661" s="227"/>
      <c r="AB5661" s="227"/>
      <c r="AC5661" s="227"/>
    </row>
    <row r="5662" spans="2:29">
      <c r="B5662" s="66" t="e">
        <f>LEFT(VLOOKUP(K5662,'TCon08 al 2019-02-26'!$A$1:$H$68,6,0),6)</f>
        <v>#N/A</v>
      </c>
      <c r="C5662" s="66" t="e">
        <f t="shared" si="381"/>
        <v>#N/A</v>
      </c>
      <c r="D5662" s="66" t="e">
        <f>VLOOKUP(K5662,'TCon08 al 2019-02-26'!$A$1:$H$68,8,0)</f>
        <v>#N/A</v>
      </c>
      <c r="E5662" s="221">
        <f t="shared" si="382"/>
        <v>1900</v>
      </c>
      <c r="F5662" s="66">
        <f t="shared" si="379"/>
        <v>0</v>
      </c>
      <c r="G5662" s="10" t="str">
        <f t="shared" si="380"/>
        <v>19000</v>
      </c>
      <c r="H5662" s="227"/>
      <c r="I5662" s="227"/>
      <c r="J5662" s="228"/>
      <c r="K5662" s="227"/>
      <c r="L5662" s="227"/>
      <c r="M5662" s="227"/>
      <c r="N5662" s="581"/>
      <c r="O5662" s="227"/>
      <c r="P5662" s="581"/>
      <c r="Q5662" s="227"/>
      <c r="R5662" s="227"/>
      <c r="S5662" s="227"/>
      <c r="T5662" s="227"/>
      <c r="U5662" s="227"/>
      <c r="V5662" s="227"/>
      <c r="W5662" s="227"/>
      <c r="X5662" s="227"/>
      <c r="Y5662" s="227"/>
      <c r="Z5662" s="227"/>
      <c r="AA5662" s="227"/>
      <c r="AB5662" s="227"/>
      <c r="AC5662" s="227"/>
    </row>
    <row r="5663" spans="2:29">
      <c r="B5663" s="66" t="e">
        <f>LEFT(VLOOKUP(K5663,'TCon08 al 2019-02-26'!$A$1:$H$68,6,0),6)</f>
        <v>#N/A</v>
      </c>
      <c r="C5663" s="66" t="e">
        <f t="shared" si="381"/>
        <v>#N/A</v>
      </c>
      <c r="D5663" s="66" t="e">
        <f>VLOOKUP(K5663,'TCon08 al 2019-02-26'!$A$1:$H$68,8,0)</f>
        <v>#N/A</v>
      </c>
      <c r="E5663" s="221">
        <f t="shared" si="382"/>
        <v>1900</v>
      </c>
      <c r="F5663" s="66">
        <f t="shared" si="379"/>
        <v>0</v>
      </c>
      <c r="G5663" s="10" t="str">
        <f t="shared" si="380"/>
        <v>19000</v>
      </c>
      <c r="H5663" s="227"/>
      <c r="I5663" s="227"/>
      <c r="J5663" s="228"/>
      <c r="K5663" s="227"/>
      <c r="L5663" s="227"/>
      <c r="M5663" s="227"/>
      <c r="N5663" s="581"/>
      <c r="O5663" s="227"/>
      <c r="P5663" s="581"/>
      <c r="Q5663" s="227"/>
      <c r="R5663" s="227"/>
      <c r="S5663" s="227"/>
      <c r="T5663" s="227"/>
      <c r="U5663" s="227"/>
      <c r="V5663" s="227"/>
      <c r="W5663" s="227"/>
      <c r="X5663" s="227"/>
      <c r="Y5663" s="227"/>
      <c r="Z5663" s="227"/>
      <c r="AA5663" s="227"/>
      <c r="AB5663" s="227"/>
      <c r="AC5663" s="227"/>
    </row>
    <row r="5664" spans="2:29">
      <c r="B5664" s="66" t="e">
        <f>LEFT(VLOOKUP(K5664,'TCon08 al 2019-02-26'!$A$1:$H$68,6,0),6)</f>
        <v>#N/A</v>
      </c>
      <c r="C5664" s="66" t="e">
        <f t="shared" si="381"/>
        <v>#N/A</v>
      </c>
      <c r="D5664" s="66" t="e">
        <f>VLOOKUP(K5664,'TCon08 al 2019-02-26'!$A$1:$H$68,8,0)</f>
        <v>#N/A</v>
      </c>
      <c r="E5664" s="221">
        <f t="shared" si="382"/>
        <v>1900</v>
      </c>
      <c r="F5664" s="66">
        <f t="shared" si="379"/>
        <v>0</v>
      </c>
      <c r="G5664" s="10" t="str">
        <f t="shared" si="380"/>
        <v>19000</v>
      </c>
      <c r="H5664" s="227"/>
      <c r="I5664" s="227"/>
      <c r="J5664" s="228"/>
      <c r="K5664" s="227"/>
      <c r="L5664" s="227"/>
      <c r="M5664" s="227"/>
      <c r="N5664" s="581"/>
      <c r="O5664" s="227"/>
      <c r="P5664" s="581"/>
      <c r="Q5664" s="227"/>
      <c r="R5664" s="227"/>
      <c r="S5664" s="227"/>
      <c r="T5664" s="227"/>
      <c r="U5664" s="227"/>
      <c r="V5664" s="227"/>
      <c r="W5664" s="227"/>
      <c r="X5664" s="227"/>
      <c r="Y5664" s="227"/>
      <c r="Z5664" s="227"/>
      <c r="AA5664" s="227"/>
      <c r="AB5664" s="227"/>
      <c r="AC5664" s="227"/>
    </row>
    <row r="5665" spans="2:29">
      <c r="B5665" s="66" t="e">
        <f>LEFT(VLOOKUP(K5665,'TCon08 al 2019-02-26'!$A$1:$H$68,6,0),6)</f>
        <v>#N/A</v>
      </c>
      <c r="C5665" s="66" t="e">
        <f t="shared" si="381"/>
        <v>#N/A</v>
      </c>
      <c r="D5665" s="66" t="e">
        <f>VLOOKUP(K5665,'TCon08 al 2019-02-26'!$A$1:$H$68,8,0)</f>
        <v>#N/A</v>
      </c>
      <c r="E5665" s="221">
        <f t="shared" si="382"/>
        <v>1900</v>
      </c>
      <c r="F5665" s="66">
        <f t="shared" si="379"/>
        <v>0</v>
      </c>
      <c r="G5665" s="10" t="str">
        <f t="shared" si="380"/>
        <v>19000</v>
      </c>
      <c r="H5665" s="227"/>
      <c r="I5665" s="227"/>
      <c r="J5665" s="228"/>
      <c r="K5665" s="227"/>
      <c r="L5665" s="227"/>
      <c r="M5665" s="227"/>
      <c r="N5665" s="581"/>
      <c r="O5665" s="227"/>
      <c r="P5665" s="581"/>
      <c r="Q5665" s="227"/>
      <c r="R5665" s="227"/>
      <c r="S5665" s="227"/>
      <c r="T5665" s="227"/>
      <c r="U5665" s="227"/>
      <c r="V5665" s="227"/>
      <c r="W5665" s="227"/>
      <c r="X5665" s="227"/>
      <c r="Y5665" s="227"/>
      <c r="Z5665" s="227"/>
      <c r="AA5665" s="227"/>
      <c r="AB5665" s="227"/>
      <c r="AC5665" s="227"/>
    </row>
    <row r="5666" spans="2:29">
      <c r="B5666" s="66" t="e">
        <f>LEFT(VLOOKUP(K5666,'TCon08 al 2019-02-26'!$A$1:$H$68,6,0),6)</f>
        <v>#N/A</v>
      </c>
      <c r="C5666" s="66" t="e">
        <f t="shared" si="381"/>
        <v>#N/A</v>
      </c>
      <c r="D5666" s="66" t="e">
        <f>VLOOKUP(K5666,'TCon08 al 2019-02-26'!$A$1:$H$68,8,0)</f>
        <v>#N/A</v>
      </c>
      <c r="E5666" s="221">
        <f t="shared" si="382"/>
        <v>1900</v>
      </c>
      <c r="F5666" s="66">
        <f t="shared" si="379"/>
        <v>0</v>
      </c>
      <c r="G5666" s="10" t="str">
        <f t="shared" si="380"/>
        <v>19000</v>
      </c>
      <c r="H5666" s="227"/>
      <c r="I5666" s="227"/>
      <c r="J5666" s="228"/>
      <c r="K5666" s="227"/>
      <c r="L5666" s="227"/>
      <c r="M5666" s="227"/>
      <c r="N5666" s="581"/>
      <c r="O5666" s="227"/>
      <c r="P5666" s="581"/>
      <c r="Q5666" s="227"/>
      <c r="R5666" s="227"/>
      <c r="S5666" s="227"/>
      <c r="T5666" s="227"/>
      <c r="U5666" s="227"/>
      <c r="V5666" s="227"/>
      <c r="W5666" s="227"/>
      <c r="X5666" s="227"/>
      <c r="Y5666" s="227"/>
      <c r="Z5666" s="227"/>
      <c r="AA5666" s="227"/>
      <c r="AB5666" s="227"/>
      <c r="AC5666" s="227"/>
    </row>
    <row r="5667" spans="2:29">
      <c r="B5667" s="66" t="e">
        <f>LEFT(VLOOKUP(K5667,'TCon08 al 2019-02-26'!$A$1:$H$68,6,0),6)</f>
        <v>#N/A</v>
      </c>
      <c r="C5667" s="66" t="e">
        <f t="shared" si="381"/>
        <v>#N/A</v>
      </c>
      <c r="D5667" s="66" t="e">
        <f>VLOOKUP(K5667,'TCon08 al 2019-02-26'!$A$1:$H$68,8,0)</f>
        <v>#N/A</v>
      </c>
      <c r="E5667" s="221">
        <f t="shared" si="382"/>
        <v>1900</v>
      </c>
      <c r="F5667" s="66">
        <f t="shared" si="379"/>
        <v>0</v>
      </c>
      <c r="G5667" s="10" t="str">
        <f t="shared" si="380"/>
        <v>19000</v>
      </c>
      <c r="H5667" s="227"/>
      <c r="I5667" s="227"/>
      <c r="J5667" s="228"/>
      <c r="K5667" s="227"/>
      <c r="L5667" s="227"/>
      <c r="M5667" s="227"/>
      <c r="N5667" s="581"/>
      <c r="O5667" s="227"/>
      <c r="P5667" s="581"/>
      <c r="Q5667" s="227"/>
      <c r="R5667" s="227"/>
      <c r="S5667" s="227"/>
      <c r="T5667" s="227"/>
      <c r="U5667" s="227"/>
      <c r="V5667" s="227"/>
      <c r="W5667" s="227"/>
      <c r="X5667" s="227"/>
      <c r="Y5667" s="227"/>
      <c r="Z5667" s="227"/>
      <c r="AA5667" s="227"/>
      <c r="AB5667" s="227"/>
      <c r="AC5667" s="227"/>
    </row>
    <row r="5668" spans="2:29">
      <c r="B5668" s="66" t="e">
        <f>LEFT(VLOOKUP(K5668,'TCon08 al 2019-02-26'!$A$1:$H$68,6,0),6)</f>
        <v>#N/A</v>
      </c>
      <c r="C5668" s="66" t="e">
        <f t="shared" si="381"/>
        <v>#N/A</v>
      </c>
      <c r="D5668" s="66" t="e">
        <f>VLOOKUP(K5668,'TCon08 al 2019-02-26'!$A$1:$H$68,8,0)</f>
        <v>#N/A</v>
      </c>
      <c r="E5668" s="221">
        <f t="shared" si="382"/>
        <v>1900</v>
      </c>
      <c r="F5668" s="66">
        <f t="shared" si="379"/>
        <v>0</v>
      </c>
      <c r="G5668" s="10" t="str">
        <f t="shared" si="380"/>
        <v>19000</v>
      </c>
      <c r="H5668" s="227"/>
      <c r="I5668" s="227"/>
      <c r="J5668" s="228"/>
      <c r="K5668" s="227"/>
      <c r="L5668" s="227"/>
      <c r="M5668" s="227"/>
      <c r="N5668" s="581"/>
      <c r="O5668" s="227"/>
      <c r="P5668" s="581"/>
      <c r="Q5668" s="227"/>
      <c r="R5668" s="227"/>
      <c r="S5668" s="227"/>
      <c r="T5668" s="227"/>
      <c r="U5668" s="227"/>
      <c r="V5668" s="227"/>
      <c r="W5668" s="227"/>
      <c r="X5668" s="227"/>
      <c r="Y5668" s="227"/>
      <c r="Z5668" s="227"/>
      <c r="AA5668" s="227"/>
      <c r="AB5668" s="227"/>
      <c r="AC5668" s="227"/>
    </row>
    <row r="5669" spans="2:29">
      <c r="B5669" s="66" t="e">
        <f>LEFT(VLOOKUP(K5669,'TCon08 al 2019-02-26'!$A$1:$H$68,6,0),6)</f>
        <v>#N/A</v>
      </c>
      <c r="C5669" s="66" t="e">
        <f t="shared" si="381"/>
        <v>#N/A</v>
      </c>
      <c r="D5669" s="66" t="e">
        <f>VLOOKUP(K5669,'TCon08 al 2019-02-26'!$A$1:$H$68,8,0)</f>
        <v>#N/A</v>
      </c>
      <c r="E5669" s="221">
        <f t="shared" si="382"/>
        <v>1900</v>
      </c>
      <c r="F5669" s="66">
        <f t="shared" si="379"/>
        <v>0</v>
      </c>
      <c r="G5669" s="10" t="str">
        <f t="shared" si="380"/>
        <v>19000</v>
      </c>
      <c r="H5669" s="227"/>
      <c r="I5669" s="227"/>
      <c r="J5669" s="228"/>
      <c r="K5669" s="227"/>
      <c r="L5669" s="227"/>
      <c r="M5669" s="227"/>
      <c r="N5669" s="581"/>
      <c r="O5669" s="227"/>
      <c r="P5669" s="581"/>
      <c r="Q5669" s="227"/>
      <c r="R5669" s="227"/>
      <c r="S5669" s="227"/>
      <c r="T5669" s="227"/>
      <c r="U5669" s="227"/>
      <c r="V5669" s="227"/>
      <c r="W5669" s="227"/>
      <c r="X5669" s="227"/>
      <c r="Y5669" s="227"/>
      <c r="Z5669" s="227"/>
      <c r="AA5669" s="227"/>
      <c r="AB5669" s="227"/>
      <c r="AC5669" s="227"/>
    </row>
    <row r="5670" spans="2:29">
      <c r="B5670" s="66" t="e">
        <f>LEFT(VLOOKUP(K5670,'TCon08 al 2019-02-26'!$A$1:$H$68,6,0),6)</f>
        <v>#N/A</v>
      </c>
      <c r="C5670" s="66" t="e">
        <f t="shared" si="381"/>
        <v>#N/A</v>
      </c>
      <c r="D5670" s="66" t="e">
        <f>VLOOKUP(K5670,'TCon08 al 2019-02-26'!$A$1:$H$68,8,0)</f>
        <v>#N/A</v>
      </c>
      <c r="E5670" s="221">
        <f t="shared" si="382"/>
        <v>1900</v>
      </c>
      <c r="F5670" s="66">
        <f t="shared" si="379"/>
        <v>0</v>
      </c>
      <c r="G5670" s="10" t="str">
        <f t="shared" si="380"/>
        <v>19000</v>
      </c>
      <c r="H5670" s="227"/>
      <c r="I5670" s="227"/>
      <c r="J5670" s="228"/>
      <c r="K5670" s="227"/>
      <c r="L5670" s="227"/>
      <c r="M5670" s="227"/>
      <c r="N5670" s="581"/>
      <c r="O5670" s="227"/>
      <c r="P5670" s="581"/>
      <c r="Q5670" s="227"/>
      <c r="R5670" s="227"/>
      <c r="S5670" s="227"/>
      <c r="T5670" s="227"/>
      <c r="U5670" s="227"/>
      <c r="V5670" s="227"/>
      <c r="W5670" s="227"/>
      <c r="X5670" s="227"/>
      <c r="Y5670" s="227"/>
      <c r="Z5670" s="227"/>
      <c r="AA5670" s="227"/>
      <c r="AB5670" s="227"/>
      <c r="AC5670" s="227"/>
    </row>
    <row r="5671" spans="2:29">
      <c r="B5671" s="66" t="e">
        <f>LEFT(VLOOKUP(K5671,'TCon08 al 2019-02-26'!$A$1:$H$68,6,0),6)</f>
        <v>#N/A</v>
      </c>
      <c r="C5671" s="66" t="e">
        <f t="shared" si="381"/>
        <v>#N/A</v>
      </c>
      <c r="D5671" s="66" t="e">
        <f>VLOOKUP(K5671,'TCon08 al 2019-02-26'!$A$1:$H$68,8,0)</f>
        <v>#N/A</v>
      </c>
      <c r="E5671" s="221">
        <f t="shared" si="382"/>
        <v>1900</v>
      </c>
      <c r="F5671" s="66">
        <f t="shared" si="379"/>
        <v>0</v>
      </c>
      <c r="G5671" s="10" t="str">
        <f t="shared" si="380"/>
        <v>19000</v>
      </c>
      <c r="H5671" s="227"/>
      <c r="I5671" s="227"/>
      <c r="J5671" s="228"/>
      <c r="K5671" s="227"/>
      <c r="L5671" s="227"/>
      <c r="M5671" s="227"/>
      <c r="N5671" s="581"/>
      <c r="O5671" s="227"/>
      <c r="P5671" s="581"/>
      <c r="Q5671" s="227"/>
      <c r="R5671" s="227"/>
      <c r="S5671" s="227"/>
      <c r="T5671" s="227"/>
      <c r="U5671" s="227"/>
      <c r="V5671" s="227"/>
      <c r="W5671" s="227"/>
      <c r="X5671" s="227"/>
      <c r="Y5671" s="227"/>
      <c r="Z5671" s="227"/>
      <c r="AA5671" s="227"/>
      <c r="AB5671" s="227"/>
      <c r="AC5671" s="227"/>
    </row>
    <row r="5672" spans="2:29">
      <c r="B5672" s="66" t="e">
        <f>LEFT(VLOOKUP(K5672,'TCon08 al 2019-02-26'!$A$1:$H$68,6,0),6)</f>
        <v>#N/A</v>
      </c>
      <c r="C5672" s="66" t="e">
        <f t="shared" si="381"/>
        <v>#N/A</v>
      </c>
      <c r="D5672" s="66" t="e">
        <f>VLOOKUP(K5672,'TCon08 al 2019-02-26'!$A$1:$H$68,8,0)</f>
        <v>#N/A</v>
      </c>
      <c r="E5672" s="221">
        <f t="shared" si="382"/>
        <v>1900</v>
      </c>
      <c r="F5672" s="66">
        <f t="shared" si="379"/>
        <v>0</v>
      </c>
      <c r="G5672" s="10" t="str">
        <f t="shared" si="380"/>
        <v>19000</v>
      </c>
      <c r="H5672" s="227"/>
      <c r="I5672" s="227"/>
      <c r="J5672" s="228"/>
      <c r="K5672" s="227"/>
      <c r="L5672" s="227"/>
      <c r="M5672" s="227"/>
      <c r="N5672" s="581"/>
      <c r="O5672" s="227"/>
      <c r="P5672" s="581"/>
      <c r="Q5672" s="227"/>
      <c r="R5672" s="227"/>
      <c r="S5672" s="227"/>
      <c r="T5672" s="227"/>
      <c r="U5672" s="227"/>
      <c r="V5672" s="227"/>
      <c r="W5672" s="227"/>
      <c r="X5672" s="227"/>
      <c r="Y5672" s="227"/>
      <c r="Z5672" s="227"/>
      <c r="AA5672" s="227"/>
      <c r="AB5672" s="227"/>
      <c r="AC5672" s="227"/>
    </row>
    <row r="5673" spans="2:29">
      <c r="B5673" s="66" t="e">
        <f>LEFT(VLOOKUP(K5673,'TCon08 al 2019-02-26'!$A$1:$H$68,6,0),6)</f>
        <v>#N/A</v>
      </c>
      <c r="C5673" s="66" t="e">
        <f t="shared" si="381"/>
        <v>#N/A</v>
      </c>
      <c r="D5673" s="66" t="e">
        <f>VLOOKUP(K5673,'TCon08 al 2019-02-26'!$A$1:$H$68,8,0)</f>
        <v>#N/A</v>
      </c>
      <c r="E5673" s="221">
        <f t="shared" si="382"/>
        <v>1900</v>
      </c>
      <c r="F5673" s="66">
        <f t="shared" si="379"/>
        <v>0</v>
      </c>
      <c r="G5673" s="10" t="str">
        <f t="shared" si="380"/>
        <v>19000</v>
      </c>
      <c r="H5673" s="227"/>
      <c r="I5673" s="227"/>
      <c r="J5673" s="228"/>
      <c r="K5673" s="227"/>
      <c r="L5673" s="227"/>
      <c r="M5673" s="227"/>
      <c r="N5673" s="581"/>
      <c r="O5673" s="227"/>
      <c r="P5673" s="581"/>
      <c r="Q5673" s="227"/>
      <c r="R5673" s="227"/>
      <c r="S5673" s="227"/>
      <c r="T5673" s="227"/>
      <c r="U5673" s="227"/>
      <c r="V5673" s="227"/>
      <c r="W5673" s="227"/>
      <c r="X5673" s="227"/>
      <c r="Y5673" s="227"/>
      <c r="Z5673" s="227"/>
      <c r="AA5673" s="227"/>
      <c r="AB5673" s="227"/>
      <c r="AC5673" s="227"/>
    </row>
    <row r="5674" spans="2:29">
      <c r="B5674" s="66" t="e">
        <f>LEFT(VLOOKUP(K5674,'TCon08 al 2019-02-26'!$A$1:$H$68,6,0),6)</f>
        <v>#N/A</v>
      </c>
      <c r="C5674" s="66" t="e">
        <f t="shared" si="381"/>
        <v>#N/A</v>
      </c>
      <c r="D5674" s="66" t="e">
        <f>VLOOKUP(K5674,'TCon08 al 2019-02-26'!$A$1:$H$68,8,0)</f>
        <v>#N/A</v>
      </c>
      <c r="E5674" s="221">
        <f t="shared" si="382"/>
        <v>1900</v>
      </c>
      <c r="F5674" s="66">
        <f t="shared" si="379"/>
        <v>0</v>
      </c>
      <c r="G5674" s="10" t="str">
        <f t="shared" si="380"/>
        <v>19000</v>
      </c>
      <c r="H5674" s="227"/>
      <c r="I5674" s="227"/>
      <c r="J5674" s="228"/>
      <c r="K5674" s="227"/>
      <c r="L5674" s="227"/>
      <c r="M5674" s="227"/>
      <c r="N5674" s="581"/>
      <c r="O5674" s="227"/>
      <c r="P5674" s="581"/>
      <c r="Q5674" s="227"/>
      <c r="R5674" s="227"/>
      <c r="S5674" s="227"/>
      <c r="T5674" s="227"/>
      <c r="U5674" s="227"/>
      <c r="V5674" s="227"/>
      <c r="W5674" s="227"/>
      <c r="X5674" s="227"/>
      <c r="Y5674" s="227"/>
      <c r="Z5674" s="227"/>
      <c r="AA5674" s="227"/>
      <c r="AB5674" s="227"/>
      <c r="AC5674" s="227"/>
    </row>
    <row r="5675" spans="2:29">
      <c r="B5675" s="66" t="e">
        <f>LEFT(VLOOKUP(K5675,'TCon08 al 2019-02-26'!$A$1:$H$68,6,0),6)</f>
        <v>#N/A</v>
      </c>
      <c r="C5675" s="66" t="e">
        <f t="shared" si="381"/>
        <v>#N/A</v>
      </c>
      <c r="D5675" s="66" t="e">
        <f>VLOOKUP(K5675,'TCon08 al 2019-02-26'!$A$1:$H$68,8,0)</f>
        <v>#N/A</v>
      </c>
      <c r="E5675" s="221">
        <f t="shared" si="382"/>
        <v>1900</v>
      </c>
      <c r="F5675" s="66">
        <f t="shared" si="379"/>
        <v>0</v>
      </c>
      <c r="G5675" s="10" t="str">
        <f t="shared" si="380"/>
        <v>19000</v>
      </c>
      <c r="H5675" s="227"/>
      <c r="I5675" s="227"/>
      <c r="J5675" s="228"/>
      <c r="K5675" s="227"/>
      <c r="L5675" s="227"/>
      <c r="M5675" s="227"/>
      <c r="N5675" s="581"/>
      <c r="O5675" s="227"/>
      <c r="P5675" s="581"/>
      <c r="Q5675" s="227"/>
      <c r="R5675" s="227"/>
      <c r="S5675" s="227"/>
      <c r="T5675" s="227"/>
      <c r="U5675" s="227"/>
      <c r="V5675" s="227"/>
      <c r="W5675" s="227"/>
      <c r="X5675" s="227"/>
      <c r="Y5675" s="227"/>
      <c r="Z5675" s="227"/>
      <c r="AA5675" s="227"/>
      <c r="AB5675" s="227"/>
      <c r="AC5675" s="227"/>
    </row>
    <row r="5676" spans="2:29">
      <c r="B5676" s="66" t="e">
        <f>LEFT(VLOOKUP(K5676,'TCon08 al 2019-02-26'!$A$1:$H$68,6,0),6)</f>
        <v>#N/A</v>
      </c>
      <c r="C5676" s="66" t="e">
        <f t="shared" si="381"/>
        <v>#N/A</v>
      </c>
      <c r="D5676" s="66" t="e">
        <f>VLOOKUP(K5676,'TCon08 al 2019-02-26'!$A$1:$H$68,8,0)</f>
        <v>#N/A</v>
      </c>
      <c r="E5676" s="221">
        <f t="shared" si="382"/>
        <v>1900</v>
      </c>
      <c r="F5676" s="66">
        <f t="shared" si="379"/>
        <v>0</v>
      </c>
      <c r="G5676" s="10" t="str">
        <f t="shared" si="380"/>
        <v>19000</v>
      </c>
      <c r="H5676" s="227"/>
      <c r="I5676" s="227"/>
      <c r="J5676" s="228"/>
      <c r="K5676" s="227"/>
      <c r="L5676" s="227"/>
      <c r="M5676" s="227"/>
      <c r="N5676" s="581"/>
      <c r="O5676" s="227"/>
      <c r="P5676" s="581"/>
      <c r="Q5676" s="227"/>
      <c r="R5676" s="227"/>
      <c r="S5676" s="227"/>
      <c r="T5676" s="227"/>
      <c r="U5676" s="227"/>
      <c r="V5676" s="227"/>
      <c r="W5676" s="227"/>
      <c r="X5676" s="227"/>
      <c r="Y5676" s="227"/>
      <c r="Z5676" s="227"/>
      <c r="AA5676" s="227"/>
      <c r="AB5676" s="227"/>
      <c r="AC5676" s="227"/>
    </row>
    <row r="5677" spans="2:29">
      <c r="B5677" s="66" t="e">
        <f>LEFT(VLOOKUP(K5677,'TCon08 al 2019-02-26'!$A$1:$H$68,6,0),6)</f>
        <v>#N/A</v>
      </c>
      <c r="C5677" s="66" t="e">
        <f t="shared" si="381"/>
        <v>#N/A</v>
      </c>
      <c r="D5677" s="66" t="e">
        <f>VLOOKUP(K5677,'TCon08 al 2019-02-26'!$A$1:$H$68,8,0)</f>
        <v>#N/A</v>
      </c>
      <c r="E5677" s="221">
        <f t="shared" si="382"/>
        <v>1900</v>
      </c>
      <c r="F5677" s="66">
        <f t="shared" si="379"/>
        <v>0</v>
      </c>
      <c r="G5677" s="10" t="str">
        <f t="shared" si="380"/>
        <v>19000</v>
      </c>
      <c r="H5677" s="227"/>
      <c r="I5677" s="227"/>
      <c r="J5677" s="228"/>
      <c r="K5677" s="227"/>
      <c r="L5677" s="227"/>
      <c r="M5677" s="227"/>
      <c r="N5677" s="581"/>
      <c r="O5677" s="227"/>
      <c r="P5677" s="581"/>
      <c r="Q5677" s="227"/>
      <c r="R5677" s="227"/>
      <c r="S5677" s="227"/>
      <c r="T5677" s="227"/>
      <c r="U5677" s="227"/>
      <c r="V5677" s="227"/>
      <c r="W5677" s="227"/>
      <c r="X5677" s="227"/>
      <c r="Y5677" s="227"/>
      <c r="Z5677" s="227"/>
      <c r="AA5677" s="227"/>
      <c r="AB5677" s="227"/>
      <c r="AC5677" s="227"/>
    </row>
    <row r="5678" spans="2:29">
      <c r="B5678" s="66" t="e">
        <f>LEFT(VLOOKUP(K5678,'TCon08 al 2019-02-26'!$A$1:$H$68,6,0),6)</f>
        <v>#N/A</v>
      </c>
      <c r="C5678" s="66" t="e">
        <f t="shared" si="381"/>
        <v>#N/A</v>
      </c>
      <c r="D5678" s="66" t="e">
        <f>VLOOKUP(K5678,'TCon08 al 2019-02-26'!$A$1:$H$68,8,0)</f>
        <v>#N/A</v>
      </c>
      <c r="E5678" s="221">
        <f t="shared" si="382"/>
        <v>1900</v>
      </c>
      <c r="F5678" s="66">
        <f t="shared" si="379"/>
        <v>0</v>
      </c>
      <c r="G5678" s="10" t="str">
        <f t="shared" si="380"/>
        <v>19000</v>
      </c>
      <c r="H5678" s="227"/>
      <c r="I5678" s="227"/>
      <c r="J5678" s="228"/>
      <c r="K5678" s="227"/>
      <c r="L5678" s="227"/>
      <c r="M5678" s="227"/>
      <c r="N5678" s="581"/>
      <c r="O5678" s="227"/>
      <c r="P5678" s="581"/>
      <c r="Q5678" s="227"/>
      <c r="R5678" s="227"/>
      <c r="S5678" s="227"/>
      <c r="T5678" s="227"/>
      <c r="U5678" s="227"/>
      <c r="V5678" s="227"/>
      <c r="W5678" s="227"/>
      <c r="X5678" s="227"/>
      <c r="Y5678" s="227"/>
      <c r="Z5678" s="227"/>
      <c r="AA5678" s="227"/>
      <c r="AB5678" s="227"/>
      <c r="AC5678" s="227"/>
    </row>
    <row r="5679" spans="2:29">
      <c r="B5679" s="66" t="e">
        <f>LEFT(VLOOKUP(K5679,'TCon08 al 2019-02-26'!$A$1:$H$68,6,0),6)</f>
        <v>#N/A</v>
      </c>
      <c r="C5679" s="66" t="e">
        <f t="shared" si="381"/>
        <v>#N/A</v>
      </c>
      <c r="D5679" s="66" t="e">
        <f>VLOOKUP(K5679,'TCon08 al 2019-02-26'!$A$1:$H$68,8,0)</f>
        <v>#N/A</v>
      </c>
      <c r="E5679" s="221">
        <f t="shared" si="382"/>
        <v>1900</v>
      </c>
      <c r="F5679" s="66">
        <f t="shared" si="379"/>
        <v>0</v>
      </c>
      <c r="G5679" s="10" t="str">
        <f t="shared" si="380"/>
        <v>19000</v>
      </c>
      <c r="H5679" s="227"/>
      <c r="I5679" s="227"/>
      <c r="J5679" s="228"/>
      <c r="K5679" s="227"/>
      <c r="L5679" s="227"/>
      <c r="M5679" s="227"/>
      <c r="N5679" s="581"/>
      <c r="O5679" s="227"/>
      <c r="P5679" s="581"/>
      <c r="Q5679" s="227"/>
      <c r="R5679" s="227"/>
      <c r="S5679" s="227"/>
      <c r="T5679" s="227"/>
      <c r="U5679" s="227"/>
      <c r="V5679" s="227"/>
      <c r="W5679" s="227"/>
      <c r="X5679" s="227"/>
      <c r="Y5679" s="227"/>
      <c r="Z5679" s="227"/>
      <c r="AA5679" s="227"/>
      <c r="AB5679" s="227"/>
      <c r="AC5679" s="227"/>
    </row>
    <row r="5680" spans="2:29">
      <c r="B5680" s="66" t="e">
        <f>LEFT(VLOOKUP(K5680,'TCon08 al 2019-02-26'!$A$1:$H$68,6,0),6)</f>
        <v>#N/A</v>
      </c>
      <c r="C5680" s="66" t="e">
        <f t="shared" si="381"/>
        <v>#N/A</v>
      </c>
      <c r="D5680" s="66" t="e">
        <f>VLOOKUP(K5680,'TCon08 al 2019-02-26'!$A$1:$H$68,8,0)</f>
        <v>#N/A</v>
      </c>
      <c r="E5680" s="221">
        <f t="shared" si="382"/>
        <v>1900</v>
      </c>
      <c r="F5680" s="66">
        <f t="shared" si="379"/>
        <v>0</v>
      </c>
      <c r="G5680" s="10" t="str">
        <f t="shared" si="380"/>
        <v>19000</v>
      </c>
      <c r="H5680" s="227"/>
      <c r="I5680" s="227"/>
      <c r="J5680" s="228"/>
      <c r="K5680" s="227"/>
      <c r="L5680" s="227"/>
      <c r="M5680" s="227"/>
      <c r="N5680" s="581"/>
      <c r="O5680" s="227"/>
      <c r="P5680" s="581"/>
      <c r="Q5680" s="227"/>
      <c r="R5680" s="227"/>
      <c r="S5680" s="227"/>
      <c r="T5680" s="227"/>
      <c r="U5680" s="227"/>
      <c r="V5680" s="227"/>
      <c r="W5680" s="227"/>
      <c r="X5680" s="227"/>
      <c r="Y5680" s="227"/>
      <c r="Z5680" s="227"/>
      <c r="AA5680" s="227"/>
      <c r="AB5680" s="227"/>
      <c r="AC5680" s="227"/>
    </row>
    <row r="5681" spans="2:29">
      <c r="B5681" s="66" t="e">
        <f>LEFT(VLOOKUP(K5681,'TCon08 al 2019-02-26'!$A$1:$H$68,6,0),6)</f>
        <v>#N/A</v>
      </c>
      <c r="C5681" s="66" t="e">
        <f t="shared" si="381"/>
        <v>#N/A</v>
      </c>
      <c r="D5681" s="66" t="e">
        <f>VLOOKUP(K5681,'TCon08 al 2019-02-26'!$A$1:$H$68,8,0)</f>
        <v>#N/A</v>
      </c>
      <c r="E5681" s="221">
        <f t="shared" si="382"/>
        <v>1900</v>
      </c>
      <c r="F5681" s="66">
        <f t="shared" si="379"/>
        <v>0</v>
      </c>
      <c r="G5681" s="10" t="str">
        <f t="shared" si="380"/>
        <v>19000</v>
      </c>
      <c r="H5681" s="227"/>
      <c r="I5681" s="227"/>
      <c r="J5681" s="228"/>
      <c r="K5681" s="227"/>
      <c r="L5681" s="227"/>
      <c r="M5681" s="227"/>
      <c r="N5681" s="581"/>
      <c r="O5681" s="227"/>
      <c r="P5681" s="581"/>
      <c r="Q5681" s="227"/>
      <c r="R5681" s="227"/>
      <c r="S5681" s="227"/>
      <c r="T5681" s="227"/>
      <c r="U5681" s="227"/>
      <c r="V5681" s="227"/>
      <c r="W5681" s="227"/>
      <c r="X5681" s="227"/>
      <c r="Y5681" s="227"/>
      <c r="Z5681" s="227"/>
      <c r="AA5681" s="227"/>
      <c r="AB5681" s="227"/>
      <c r="AC5681" s="227"/>
    </row>
    <row r="5682" spans="2:29">
      <c r="B5682" s="66" t="e">
        <f>LEFT(VLOOKUP(K5682,'TCon08 al 2019-02-26'!$A$1:$H$68,6,0),6)</f>
        <v>#N/A</v>
      </c>
      <c r="C5682" s="66" t="e">
        <f t="shared" si="381"/>
        <v>#N/A</v>
      </c>
      <c r="D5682" s="66" t="e">
        <f>VLOOKUP(K5682,'TCon08 al 2019-02-26'!$A$1:$H$68,8,0)</f>
        <v>#N/A</v>
      </c>
      <c r="E5682" s="221">
        <f t="shared" si="382"/>
        <v>1900</v>
      </c>
      <c r="F5682" s="66">
        <f t="shared" si="379"/>
        <v>0</v>
      </c>
      <c r="G5682" s="10" t="str">
        <f t="shared" si="380"/>
        <v>19000</v>
      </c>
      <c r="H5682" s="227"/>
      <c r="I5682" s="227"/>
      <c r="J5682" s="228"/>
      <c r="K5682" s="227"/>
      <c r="L5682" s="227"/>
      <c r="M5682" s="227"/>
      <c r="N5682" s="581"/>
      <c r="O5682" s="227"/>
      <c r="P5682" s="581"/>
      <c r="Q5682" s="227"/>
      <c r="R5682" s="227"/>
      <c r="S5682" s="227"/>
      <c r="T5682" s="227"/>
      <c r="U5682" s="227"/>
      <c r="V5682" s="227"/>
      <c r="W5682" s="227"/>
      <c r="X5682" s="227"/>
      <c r="Y5682" s="227"/>
      <c r="Z5682" s="227"/>
      <c r="AA5682" s="227"/>
      <c r="AB5682" s="227"/>
      <c r="AC5682" s="227"/>
    </row>
    <row r="5683" spans="2:29">
      <c r="B5683" s="66" t="e">
        <f>LEFT(VLOOKUP(K5683,'TCon08 al 2019-02-26'!$A$1:$H$68,6,0),6)</f>
        <v>#N/A</v>
      </c>
      <c r="C5683" s="66" t="e">
        <f t="shared" si="381"/>
        <v>#N/A</v>
      </c>
      <c r="D5683" s="66" t="e">
        <f>VLOOKUP(K5683,'TCon08 al 2019-02-26'!$A$1:$H$68,8,0)</f>
        <v>#N/A</v>
      </c>
      <c r="E5683" s="221">
        <f t="shared" si="382"/>
        <v>1900</v>
      </c>
      <c r="F5683" s="66">
        <f t="shared" si="379"/>
        <v>0</v>
      </c>
      <c r="G5683" s="10" t="str">
        <f t="shared" si="380"/>
        <v>19000</v>
      </c>
      <c r="H5683" s="227"/>
      <c r="I5683" s="227"/>
      <c r="J5683" s="228"/>
      <c r="K5683" s="227"/>
      <c r="L5683" s="227"/>
      <c r="M5683" s="227"/>
      <c r="N5683" s="581"/>
      <c r="O5683" s="227"/>
      <c r="P5683" s="581"/>
      <c r="Q5683" s="227"/>
      <c r="R5683" s="227"/>
      <c r="S5683" s="227"/>
      <c r="T5683" s="227"/>
      <c r="U5683" s="227"/>
      <c r="V5683" s="227"/>
      <c r="W5683" s="227"/>
      <c r="X5683" s="227"/>
      <c r="Y5683" s="227"/>
      <c r="Z5683" s="227"/>
      <c r="AA5683" s="227"/>
      <c r="AB5683" s="227"/>
      <c r="AC5683" s="227"/>
    </row>
    <row r="5684" spans="2:29">
      <c r="B5684" s="66" t="e">
        <f>LEFT(VLOOKUP(K5684,'TCon08 al 2019-02-26'!$A$1:$H$68,6,0),6)</f>
        <v>#N/A</v>
      </c>
      <c r="C5684" s="66" t="e">
        <f t="shared" si="381"/>
        <v>#N/A</v>
      </c>
      <c r="D5684" s="66" t="e">
        <f>VLOOKUP(K5684,'TCon08 al 2019-02-26'!$A$1:$H$68,8,0)</f>
        <v>#N/A</v>
      </c>
      <c r="E5684" s="221">
        <f t="shared" si="382"/>
        <v>1900</v>
      </c>
      <c r="F5684" s="66">
        <f t="shared" si="379"/>
        <v>0</v>
      </c>
      <c r="G5684" s="10" t="str">
        <f t="shared" si="380"/>
        <v>19000</v>
      </c>
      <c r="H5684" s="227"/>
      <c r="I5684" s="227"/>
      <c r="J5684" s="228"/>
      <c r="K5684" s="227"/>
      <c r="L5684" s="227"/>
      <c r="M5684" s="227"/>
      <c r="N5684" s="581"/>
      <c r="O5684" s="227"/>
      <c r="P5684" s="581"/>
      <c r="Q5684" s="227"/>
      <c r="R5684" s="227"/>
      <c r="S5684" s="227"/>
      <c r="T5684" s="227"/>
      <c r="U5684" s="227"/>
      <c r="V5684" s="227"/>
      <c r="W5684" s="227"/>
      <c r="X5684" s="227"/>
      <c r="Y5684" s="227"/>
      <c r="Z5684" s="227"/>
      <c r="AA5684" s="227"/>
      <c r="AB5684" s="227"/>
      <c r="AC5684" s="227"/>
    </row>
    <row r="5685" spans="2:29">
      <c r="B5685" s="66" t="e">
        <f>LEFT(VLOOKUP(K5685,'TCon08 al 2019-02-26'!$A$1:$H$68,6,0),6)</f>
        <v>#N/A</v>
      </c>
      <c r="C5685" s="66" t="e">
        <f t="shared" si="381"/>
        <v>#N/A</v>
      </c>
      <c r="D5685" s="66" t="e">
        <f>VLOOKUP(K5685,'TCon08 al 2019-02-26'!$A$1:$H$68,8,0)</f>
        <v>#N/A</v>
      </c>
      <c r="E5685" s="221">
        <f t="shared" si="382"/>
        <v>1900</v>
      </c>
      <c r="F5685" s="66">
        <f t="shared" si="379"/>
        <v>0</v>
      </c>
      <c r="G5685" s="10" t="str">
        <f t="shared" si="380"/>
        <v>19000</v>
      </c>
      <c r="H5685" s="227"/>
      <c r="I5685" s="227"/>
      <c r="J5685" s="228"/>
      <c r="K5685" s="227"/>
      <c r="L5685" s="227"/>
      <c r="M5685" s="227"/>
      <c r="N5685" s="581"/>
      <c r="O5685" s="227"/>
      <c r="P5685" s="581"/>
      <c r="Q5685" s="227"/>
      <c r="R5685" s="227"/>
      <c r="S5685" s="227"/>
      <c r="T5685" s="227"/>
      <c r="U5685" s="227"/>
      <c r="V5685" s="227"/>
      <c r="W5685" s="227"/>
      <c r="X5685" s="227"/>
      <c r="Y5685" s="227"/>
      <c r="Z5685" s="227"/>
      <c r="AA5685" s="227"/>
      <c r="AB5685" s="227"/>
      <c r="AC5685" s="227"/>
    </row>
    <row r="5686" spans="2:29">
      <c r="B5686" s="66" t="e">
        <f>LEFT(VLOOKUP(K5686,'TCon08 al 2019-02-26'!$A$1:$H$68,6,0),6)</f>
        <v>#N/A</v>
      </c>
      <c r="C5686" s="66" t="e">
        <f t="shared" si="381"/>
        <v>#N/A</v>
      </c>
      <c r="D5686" s="66" t="e">
        <f>VLOOKUP(K5686,'TCon08 al 2019-02-26'!$A$1:$H$68,8,0)</f>
        <v>#N/A</v>
      </c>
      <c r="E5686" s="221">
        <f t="shared" si="382"/>
        <v>1900</v>
      </c>
      <c r="F5686" s="66">
        <f t="shared" si="379"/>
        <v>0</v>
      </c>
      <c r="G5686" s="10" t="str">
        <f t="shared" si="380"/>
        <v>19000</v>
      </c>
      <c r="H5686" s="227"/>
      <c r="I5686" s="227"/>
      <c r="J5686" s="228"/>
      <c r="K5686" s="227"/>
      <c r="L5686" s="227"/>
      <c r="M5686" s="227"/>
      <c r="N5686" s="581"/>
      <c r="O5686" s="227"/>
      <c r="P5686" s="581"/>
      <c r="Q5686" s="227"/>
      <c r="R5686" s="227"/>
      <c r="S5686" s="227"/>
      <c r="T5686" s="227"/>
      <c r="U5686" s="227"/>
      <c r="V5686" s="227"/>
      <c r="W5686" s="227"/>
      <c r="X5686" s="227"/>
      <c r="Y5686" s="227"/>
      <c r="Z5686" s="227"/>
      <c r="AA5686" s="227"/>
      <c r="AB5686" s="227"/>
      <c r="AC5686" s="227"/>
    </row>
    <row r="5687" spans="2:29">
      <c r="B5687" s="66" t="e">
        <f>LEFT(VLOOKUP(K5687,'TCon08 al 2019-02-26'!$A$1:$H$68,6,0),6)</f>
        <v>#N/A</v>
      </c>
      <c r="C5687" s="66" t="e">
        <f t="shared" si="381"/>
        <v>#N/A</v>
      </c>
      <c r="D5687" s="66" t="e">
        <f>VLOOKUP(K5687,'TCon08 al 2019-02-26'!$A$1:$H$68,8,0)</f>
        <v>#N/A</v>
      </c>
      <c r="E5687" s="221">
        <f t="shared" si="382"/>
        <v>1900</v>
      </c>
      <c r="F5687" s="66">
        <f t="shared" si="379"/>
        <v>0</v>
      </c>
      <c r="G5687" s="10" t="str">
        <f t="shared" si="380"/>
        <v>19000</v>
      </c>
      <c r="H5687" s="227"/>
      <c r="I5687" s="227"/>
      <c r="J5687" s="228"/>
      <c r="K5687" s="227"/>
      <c r="L5687" s="227"/>
      <c r="M5687" s="227"/>
      <c r="N5687" s="581"/>
      <c r="O5687" s="227"/>
      <c r="P5687" s="581"/>
      <c r="Q5687" s="227"/>
      <c r="R5687" s="227"/>
      <c r="S5687" s="227"/>
      <c r="T5687" s="227"/>
      <c r="U5687" s="227"/>
      <c r="V5687" s="227"/>
      <c r="W5687" s="227"/>
      <c r="X5687" s="227"/>
      <c r="Y5687" s="227"/>
      <c r="Z5687" s="227"/>
      <c r="AA5687" s="227"/>
      <c r="AB5687" s="227"/>
      <c r="AC5687" s="227"/>
    </row>
    <row r="5688" spans="2:29">
      <c r="B5688" s="66" t="e">
        <f>LEFT(VLOOKUP(K5688,'TCon08 al 2019-02-26'!$A$1:$H$68,6,0),6)</f>
        <v>#N/A</v>
      </c>
      <c r="C5688" s="66" t="e">
        <f t="shared" si="381"/>
        <v>#N/A</v>
      </c>
      <c r="D5688" s="66" t="e">
        <f>VLOOKUP(K5688,'TCon08 al 2019-02-26'!$A$1:$H$68,8,0)</f>
        <v>#N/A</v>
      </c>
      <c r="E5688" s="221">
        <f t="shared" si="382"/>
        <v>1900</v>
      </c>
      <c r="F5688" s="66">
        <f t="shared" si="379"/>
        <v>0</v>
      </c>
      <c r="G5688" s="10" t="str">
        <f t="shared" si="380"/>
        <v>19000</v>
      </c>
      <c r="H5688" s="227"/>
      <c r="I5688" s="227"/>
      <c r="J5688" s="228"/>
      <c r="K5688" s="227"/>
      <c r="L5688" s="227"/>
      <c r="M5688" s="227"/>
      <c r="N5688" s="581"/>
      <c r="O5688" s="227"/>
      <c r="P5688" s="581"/>
      <c r="Q5688" s="227"/>
      <c r="R5688" s="227"/>
      <c r="S5688" s="227"/>
      <c r="T5688" s="227"/>
      <c r="U5688" s="227"/>
      <c r="V5688" s="227"/>
      <c r="W5688" s="227"/>
      <c r="X5688" s="227"/>
      <c r="Y5688" s="227"/>
      <c r="Z5688" s="227"/>
      <c r="AA5688" s="227"/>
      <c r="AB5688" s="227"/>
      <c r="AC5688" s="227"/>
    </row>
    <row r="5689" spans="2:29">
      <c r="B5689" s="66" t="e">
        <f>LEFT(VLOOKUP(K5689,'TCon08 al 2019-02-26'!$A$1:$H$68,6,0),6)</f>
        <v>#N/A</v>
      </c>
      <c r="C5689" s="66" t="e">
        <f t="shared" si="381"/>
        <v>#N/A</v>
      </c>
      <c r="D5689" s="66" t="e">
        <f>VLOOKUP(K5689,'TCon08 al 2019-02-26'!$A$1:$H$68,8,0)</f>
        <v>#N/A</v>
      </c>
      <c r="E5689" s="221">
        <f t="shared" si="382"/>
        <v>1900</v>
      </c>
      <c r="F5689" s="66">
        <f t="shared" si="379"/>
        <v>0</v>
      </c>
      <c r="G5689" s="10" t="str">
        <f t="shared" si="380"/>
        <v>19000</v>
      </c>
      <c r="H5689" s="227"/>
      <c r="I5689" s="227"/>
      <c r="J5689" s="228"/>
      <c r="K5689" s="227"/>
      <c r="L5689" s="227"/>
      <c r="M5689" s="227"/>
      <c r="N5689" s="581"/>
      <c r="O5689" s="227"/>
      <c r="P5689" s="581"/>
      <c r="Q5689" s="227"/>
      <c r="R5689" s="227"/>
      <c r="S5689" s="227"/>
      <c r="T5689" s="227"/>
      <c r="U5689" s="227"/>
      <c r="V5689" s="227"/>
      <c r="W5689" s="227"/>
      <c r="X5689" s="227"/>
      <c r="Y5689" s="227"/>
      <c r="Z5689" s="227"/>
      <c r="AA5689" s="227"/>
      <c r="AB5689" s="227"/>
      <c r="AC5689" s="227"/>
    </row>
    <row r="5690" spans="2:29">
      <c r="B5690" s="66" t="e">
        <f>LEFT(VLOOKUP(K5690,'TCon08 al 2019-02-26'!$A$1:$H$68,6,0),6)</f>
        <v>#N/A</v>
      </c>
      <c r="C5690" s="66" t="e">
        <f t="shared" si="381"/>
        <v>#N/A</v>
      </c>
      <c r="D5690" s="66" t="e">
        <f>VLOOKUP(K5690,'TCon08 al 2019-02-26'!$A$1:$H$68,8,0)</f>
        <v>#N/A</v>
      </c>
      <c r="E5690" s="221">
        <f t="shared" si="382"/>
        <v>1900</v>
      </c>
      <c r="F5690" s="66">
        <f t="shared" si="379"/>
        <v>0</v>
      </c>
      <c r="G5690" s="10" t="str">
        <f t="shared" si="380"/>
        <v>19000</v>
      </c>
      <c r="H5690" s="227"/>
      <c r="I5690" s="227"/>
      <c r="J5690" s="228"/>
      <c r="K5690" s="227"/>
      <c r="L5690" s="227"/>
      <c r="M5690" s="227"/>
      <c r="N5690" s="581"/>
      <c r="O5690" s="227"/>
      <c r="P5690" s="581"/>
      <c r="Q5690" s="227"/>
      <c r="R5690" s="227"/>
      <c r="S5690" s="227"/>
      <c r="T5690" s="227"/>
      <c r="U5690" s="227"/>
      <c r="V5690" s="227"/>
      <c r="W5690" s="227"/>
      <c r="X5690" s="227"/>
      <c r="Y5690" s="227"/>
      <c r="Z5690" s="227"/>
      <c r="AA5690" s="227"/>
      <c r="AB5690" s="227"/>
      <c r="AC5690" s="227"/>
    </row>
    <row r="5691" spans="2:29">
      <c r="B5691" s="66" t="e">
        <f>LEFT(VLOOKUP(K5691,'TCon08 al 2019-02-26'!$A$1:$H$68,6,0),6)</f>
        <v>#N/A</v>
      </c>
      <c r="C5691" s="66" t="e">
        <f t="shared" si="381"/>
        <v>#N/A</v>
      </c>
      <c r="D5691" s="66" t="e">
        <f>VLOOKUP(K5691,'TCon08 al 2019-02-26'!$A$1:$H$68,8,0)</f>
        <v>#N/A</v>
      </c>
      <c r="E5691" s="221">
        <f t="shared" si="382"/>
        <v>1900</v>
      </c>
      <c r="F5691" s="66">
        <f t="shared" si="379"/>
        <v>0</v>
      </c>
      <c r="G5691" s="10" t="str">
        <f t="shared" si="380"/>
        <v>19000</v>
      </c>
      <c r="H5691" s="227"/>
      <c r="I5691" s="227"/>
      <c r="J5691" s="228"/>
      <c r="K5691" s="227"/>
      <c r="L5691" s="227"/>
      <c r="M5691" s="227"/>
      <c r="N5691" s="581"/>
      <c r="O5691" s="227"/>
      <c r="P5691" s="581"/>
      <c r="Q5691" s="227"/>
      <c r="R5691" s="227"/>
      <c r="S5691" s="227"/>
      <c r="T5691" s="227"/>
      <c r="U5691" s="227"/>
      <c r="V5691" s="227"/>
      <c r="W5691" s="227"/>
      <c r="X5691" s="227"/>
      <c r="Y5691" s="227"/>
      <c r="Z5691" s="227"/>
      <c r="AA5691" s="227"/>
      <c r="AB5691" s="227"/>
      <c r="AC5691" s="227"/>
    </row>
    <row r="5692" spans="2:29">
      <c r="B5692" s="66" t="e">
        <f>LEFT(VLOOKUP(K5692,'TCon08 al 2019-02-26'!$A$1:$H$68,6,0),6)</f>
        <v>#N/A</v>
      </c>
      <c r="C5692" s="66" t="e">
        <f t="shared" si="381"/>
        <v>#N/A</v>
      </c>
      <c r="D5692" s="66" t="e">
        <f>VLOOKUP(K5692,'TCon08 al 2019-02-26'!$A$1:$H$68,8,0)</f>
        <v>#N/A</v>
      </c>
      <c r="E5692" s="221">
        <f t="shared" si="382"/>
        <v>1900</v>
      </c>
      <c r="F5692" s="66">
        <f t="shared" si="379"/>
        <v>0</v>
      </c>
      <c r="G5692" s="10" t="str">
        <f t="shared" si="380"/>
        <v>19000</v>
      </c>
      <c r="H5692" s="227"/>
      <c r="I5692" s="227"/>
      <c r="J5692" s="228"/>
      <c r="K5692" s="227"/>
      <c r="L5692" s="227"/>
      <c r="M5692" s="227"/>
      <c r="N5692" s="581"/>
      <c r="O5692" s="227"/>
      <c r="P5692" s="581"/>
      <c r="Q5692" s="227"/>
      <c r="R5692" s="227"/>
      <c r="S5692" s="227"/>
      <c r="T5692" s="227"/>
      <c r="U5692" s="227"/>
      <c r="V5692" s="227"/>
      <c r="W5692" s="227"/>
      <c r="X5692" s="227"/>
      <c r="Y5692" s="227"/>
      <c r="Z5692" s="227"/>
      <c r="AA5692" s="227"/>
      <c r="AB5692" s="227"/>
      <c r="AC5692" s="227"/>
    </row>
    <row r="5693" spans="2:29">
      <c r="B5693" s="66" t="e">
        <f>LEFT(VLOOKUP(K5693,'TCon08 al 2019-02-26'!$A$1:$H$68,6,0),6)</f>
        <v>#N/A</v>
      </c>
      <c r="C5693" s="66" t="e">
        <f t="shared" si="381"/>
        <v>#N/A</v>
      </c>
      <c r="D5693" s="66" t="e">
        <f>VLOOKUP(K5693,'TCon08 al 2019-02-26'!$A$1:$H$68,8,0)</f>
        <v>#N/A</v>
      </c>
      <c r="E5693" s="221">
        <f t="shared" si="382"/>
        <v>1900</v>
      </c>
      <c r="F5693" s="66">
        <f t="shared" si="379"/>
        <v>0</v>
      </c>
      <c r="G5693" s="10" t="str">
        <f t="shared" si="380"/>
        <v>19000</v>
      </c>
      <c r="H5693" s="227"/>
      <c r="I5693" s="227"/>
      <c r="J5693" s="228"/>
      <c r="K5693" s="227"/>
      <c r="L5693" s="227"/>
      <c r="M5693" s="227"/>
      <c r="N5693" s="581"/>
      <c r="O5693" s="227"/>
      <c r="P5693" s="581"/>
      <c r="Q5693" s="227"/>
      <c r="R5693" s="227"/>
      <c r="S5693" s="227"/>
      <c r="T5693" s="227"/>
      <c r="U5693" s="227"/>
      <c r="V5693" s="227"/>
      <c r="W5693" s="227"/>
      <c r="X5693" s="227"/>
      <c r="Y5693" s="227"/>
      <c r="Z5693" s="227"/>
      <c r="AA5693" s="227"/>
      <c r="AB5693" s="227"/>
      <c r="AC5693" s="227"/>
    </row>
    <row r="5694" spans="2:29">
      <c r="B5694" s="66" t="e">
        <f>LEFT(VLOOKUP(K5694,'TCon08 al 2019-02-26'!$A$1:$H$68,6,0),6)</f>
        <v>#N/A</v>
      </c>
      <c r="C5694" s="66" t="e">
        <f t="shared" si="381"/>
        <v>#N/A</v>
      </c>
      <c r="D5694" s="66" t="e">
        <f>VLOOKUP(K5694,'TCon08 al 2019-02-26'!$A$1:$H$68,8,0)</f>
        <v>#N/A</v>
      </c>
      <c r="E5694" s="221">
        <f t="shared" si="382"/>
        <v>1900</v>
      </c>
      <c r="F5694" s="66">
        <f t="shared" si="379"/>
        <v>0</v>
      </c>
      <c r="G5694" s="10" t="str">
        <f t="shared" si="380"/>
        <v>19000</v>
      </c>
      <c r="H5694" s="227"/>
      <c r="I5694" s="227"/>
      <c r="J5694" s="228"/>
      <c r="K5694" s="227"/>
      <c r="L5694" s="227"/>
      <c r="M5694" s="227"/>
      <c r="N5694" s="581"/>
      <c r="O5694" s="227"/>
      <c r="P5694" s="581"/>
      <c r="Q5694" s="227"/>
      <c r="R5694" s="227"/>
      <c r="S5694" s="227"/>
      <c r="T5694" s="227"/>
      <c r="U5694" s="227"/>
      <c r="V5694" s="227"/>
      <c r="W5694" s="227"/>
      <c r="X5694" s="227"/>
      <c r="Y5694" s="227"/>
      <c r="Z5694" s="227"/>
      <c r="AA5694" s="227"/>
      <c r="AB5694" s="227"/>
      <c r="AC5694" s="227"/>
    </row>
    <row r="5695" spans="2:29">
      <c r="B5695" s="66" t="e">
        <f>LEFT(VLOOKUP(K5695,'TCon08 al 2019-02-26'!$A$1:$H$68,6,0),6)</f>
        <v>#N/A</v>
      </c>
      <c r="C5695" s="66" t="e">
        <f t="shared" si="381"/>
        <v>#N/A</v>
      </c>
      <c r="D5695" s="66" t="e">
        <f>VLOOKUP(K5695,'TCon08 al 2019-02-26'!$A$1:$H$68,8,0)</f>
        <v>#N/A</v>
      </c>
      <c r="E5695" s="221">
        <f t="shared" si="382"/>
        <v>1900</v>
      </c>
      <c r="F5695" s="66">
        <f t="shared" si="379"/>
        <v>0</v>
      </c>
      <c r="G5695" s="10" t="str">
        <f t="shared" si="380"/>
        <v>19000</v>
      </c>
      <c r="H5695" s="227"/>
      <c r="I5695" s="227"/>
      <c r="J5695" s="228"/>
      <c r="K5695" s="227"/>
      <c r="L5695" s="227"/>
      <c r="M5695" s="227"/>
      <c r="N5695" s="581"/>
      <c r="O5695" s="227"/>
      <c r="P5695" s="581"/>
      <c r="Q5695" s="227"/>
      <c r="R5695" s="227"/>
      <c r="S5695" s="227"/>
      <c r="T5695" s="227"/>
      <c r="U5695" s="227"/>
      <c r="V5695" s="227"/>
      <c r="W5695" s="227"/>
      <c r="X5695" s="227"/>
      <c r="Y5695" s="227"/>
      <c r="Z5695" s="227"/>
      <c r="AA5695" s="227"/>
      <c r="AB5695" s="227"/>
      <c r="AC5695" s="227"/>
    </row>
    <row r="5696" spans="2:29">
      <c r="B5696" s="66" t="e">
        <f>LEFT(VLOOKUP(K5696,'TCon08 al 2019-02-26'!$A$1:$H$68,6,0),6)</f>
        <v>#N/A</v>
      </c>
      <c r="C5696" s="66" t="e">
        <f t="shared" si="381"/>
        <v>#N/A</v>
      </c>
      <c r="D5696" s="66" t="e">
        <f>VLOOKUP(K5696,'TCon08 al 2019-02-26'!$A$1:$H$68,8,0)</f>
        <v>#N/A</v>
      </c>
      <c r="E5696" s="221">
        <f t="shared" si="382"/>
        <v>1900</v>
      </c>
      <c r="F5696" s="66">
        <f t="shared" si="379"/>
        <v>0</v>
      </c>
      <c r="G5696" s="10" t="str">
        <f t="shared" si="380"/>
        <v>19000</v>
      </c>
      <c r="H5696" s="227"/>
      <c r="I5696" s="227"/>
      <c r="J5696" s="228"/>
      <c r="K5696" s="227"/>
      <c r="L5696" s="227"/>
      <c r="M5696" s="227"/>
      <c r="N5696" s="581"/>
      <c r="O5696" s="227"/>
      <c r="P5696" s="581"/>
      <c r="Q5696" s="227"/>
      <c r="R5696" s="227"/>
      <c r="S5696" s="227"/>
      <c r="T5696" s="227"/>
      <c r="U5696" s="227"/>
      <c r="V5696" s="227"/>
      <c r="W5696" s="227"/>
      <c r="X5696" s="227"/>
      <c r="Y5696" s="227"/>
      <c r="Z5696" s="227"/>
      <c r="AA5696" s="227"/>
      <c r="AB5696" s="227"/>
      <c r="AC5696" s="227"/>
    </row>
    <row r="5697" spans="2:29">
      <c r="B5697" s="66" t="e">
        <f>LEFT(VLOOKUP(K5697,'TCon08 al 2019-02-26'!$A$1:$H$68,6,0),6)</f>
        <v>#N/A</v>
      </c>
      <c r="C5697" s="66" t="e">
        <f t="shared" si="381"/>
        <v>#N/A</v>
      </c>
      <c r="D5697" s="66" t="e">
        <f>VLOOKUP(K5697,'TCon08 al 2019-02-26'!$A$1:$H$68,8,0)</f>
        <v>#N/A</v>
      </c>
      <c r="E5697" s="221">
        <f t="shared" si="382"/>
        <v>1900</v>
      </c>
      <c r="F5697" s="66">
        <f t="shared" si="379"/>
        <v>0</v>
      </c>
      <c r="G5697" s="10" t="str">
        <f t="shared" si="380"/>
        <v>19000</v>
      </c>
      <c r="H5697" s="227"/>
      <c r="I5697" s="227"/>
      <c r="J5697" s="228"/>
      <c r="K5697" s="227"/>
      <c r="L5697" s="227"/>
      <c r="M5697" s="227"/>
      <c r="N5697" s="581"/>
      <c r="O5697" s="227"/>
      <c r="P5697" s="581"/>
      <c r="Q5697" s="227"/>
      <c r="R5697" s="227"/>
      <c r="S5697" s="227"/>
      <c r="T5697" s="227"/>
      <c r="U5697" s="227"/>
      <c r="V5697" s="227"/>
      <c r="W5697" s="227"/>
      <c r="X5697" s="227"/>
      <c r="Y5697" s="227"/>
      <c r="Z5697" s="227"/>
      <c r="AA5697" s="227"/>
      <c r="AB5697" s="227"/>
      <c r="AC5697" s="227"/>
    </row>
    <row r="5698" spans="2:29">
      <c r="B5698" s="66" t="e">
        <f>LEFT(VLOOKUP(K5698,'TCon08 al 2019-02-26'!$A$1:$H$68,6,0),6)</f>
        <v>#N/A</v>
      </c>
      <c r="C5698" s="66" t="e">
        <f t="shared" si="381"/>
        <v>#N/A</v>
      </c>
      <c r="D5698" s="66" t="e">
        <f>VLOOKUP(K5698,'TCon08 al 2019-02-26'!$A$1:$H$68,8,0)</f>
        <v>#N/A</v>
      </c>
      <c r="E5698" s="221">
        <f t="shared" si="382"/>
        <v>1900</v>
      </c>
      <c r="F5698" s="66">
        <f t="shared" si="379"/>
        <v>0</v>
      </c>
      <c r="G5698" s="10" t="str">
        <f t="shared" si="380"/>
        <v>19000</v>
      </c>
      <c r="H5698" s="227"/>
      <c r="I5698" s="227"/>
      <c r="J5698" s="228"/>
      <c r="K5698" s="227"/>
      <c r="L5698" s="227"/>
      <c r="M5698" s="227"/>
      <c r="N5698" s="581"/>
      <c r="O5698" s="227"/>
      <c r="P5698" s="581"/>
      <c r="Q5698" s="227"/>
      <c r="R5698" s="227"/>
      <c r="S5698" s="227"/>
      <c r="T5698" s="227"/>
      <c r="U5698" s="227"/>
      <c r="V5698" s="227"/>
      <c r="W5698" s="227"/>
      <c r="X5698" s="227"/>
      <c r="Y5698" s="227"/>
      <c r="Z5698" s="227"/>
      <c r="AA5698" s="227"/>
      <c r="AB5698" s="227"/>
      <c r="AC5698" s="227"/>
    </row>
    <row r="5699" spans="2:29">
      <c r="B5699" s="66" t="e">
        <f>LEFT(VLOOKUP(K5699,'TCon08 al 2019-02-26'!$A$1:$H$68,6,0),6)</f>
        <v>#N/A</v>
      </c>
      <c r="C5699" s="66" t="e">
        <f t="shared" si="381"/>
        <v>#N/A</v>
      </c>
      <c r="D5699" s="66" t="e">
        <f>VLOOKUP(K5699,'TCon08 al 2019-02-26'!$A$1:$H$68,8,0)</f>
        <v>#N/A</v>
      </c>
      <c r="E5699" s="221">
        <f t="shared" si="382"/>
        <v>1900</v>
      </c>
      <c r="F5699" s="66">
        <f t="shared" si="379"/>
        <v>0</v>
      </c>
      <c r="G5699" s="10" t="str">
        <f t="shared" si="380"/>
        <v>19000</v>
      </c>
      <c r="H5699" s="227"/>
      <c r="I5699" s="227"/>
      <c r="J5699" s="228"/>
      <c r="K5699" s="227"/>
      <c r="L5699" s="227"/>
      <c r="M5699" s="227"/>
      <c r="N5699" s="581"/>
      <c r="O5699" s="227"/>
      <c r="P5699" s="581"/>
      <c r="Q5699" s="227"/>
      <c r="R5699" s="227"/>
      <c r="S5699" s="227"/>
      <c r="T5699" s="227"/>
      <c r="U5699" s="227"/>
      <c r="V5699" s="227"/>
      <c r="W5699" s="227"/>
      <c r="X5699" s="227"/>
      <c r="Y5699" s="227"/>
      <c r="Z5699" s="227"/>
      <c r="AA5699" s="227"/>
      <c r="AB5699" s="227"/>
      <c r="AC5699" s="227"/>
    </row>
    <row r="5700" spans="2:29">
      <c r="B5700" s="66" t="e">
        <f>LEFT(VLOOKUP(K5700,'TCon08 al 2019-02-26'!$A$1:$H$68,6,0),6)</f>
        <v>#N/A</v>
      </c>
      <c r="C5700" s="66" t="e">
        <f t="shared" si="381"/>
        <v>#N/A</v>
      </c>
      <c r="D5700" s="66" t="e">
        <f>VLOOKUP(K5700,'TCon08 al 2019-02-26'!$A$1:$H$68,8,0)</f>
        <v>#N/A</v>
      </c>
      <c r="E5700" s="221">
        <f t="shared" si="382"/>
        <v>1900</v>
      </c>
      <c r="F5700" s="66">
        <f t="shared" si="379"/>
        <v>0</v>
      </c>
      <c r="G5700" s="10" t="str">
        <f t="shared" si="380"/>
        <v>19000</v>
      </c>
      <c r="H5700" s="227"/>
      <c r="I5700" s="227"/>
      <c r="J5700" s="228"/>
      <c r="K5700" s="227"/>
      <c r="L5700" s="227"/>
      <c r="M5700" s="227"/>
      <c r="N5700" s="581"/>
      <c r="O5700" s="227"/>
      <c r="P5700" s="581"/>
      <c r="Q5700" s="227"/>
      <c r="R5700" s="227"/>
      <c r="S5700" s="227"/>
      <c r="T5700" s="227"/>
      <c r="U5700" s="227"/>
      <c r="V5700" s="227"/>
      <c r="W5700" s="227"/>
      <c r="X5700" s="227"/>
      <c r="Y5700" s="227"/>
      <c r="Z5700" s="227"/>
      <c r="AA5700" s="227"/>
      <c r="AB5700" s="227"/>
      <c r="AC5700" s="227"/>
    </row>
    <row r="5701" spans="2:29">
      <c r="B5701" s="66" t="e">
        <f>LEFT(VLOOKUP(K5701,'TCon08 al 2019-02-26'!$A$1:$H$68,6,0),6)</f>
        <v>#N/A</v>
      </c>
      <c r="C5701" s="66" t="e">
        <f t="shared" si="381"/>
        <v>#N/A</v>
      </c>
      <c r="D5701" s="66" t="e">
        <f>VLOOKUP(K5701,'TCon08 al 2019-02-26'!$A$1:$H$68,8,0)</f>
        <v>#N/A</v>
      </c>
      <c r="E5701" s="221">
        <f t="shared" si="382"/>
        <v>1900</v>
      </c>
      <c r="F5701" s="66">
        <f t="shared" ref="F5701:F5764" si="383">+IF(J5701=0,0,MONTH(J5701))</f>
        <v>0</v>
      </c>
      <c r="G5701" s="10" t="str">
        <f t="shared" si="380"/>
        <v>19000</v>
      </c>
      <c r="H5701" s="227"/>
      <c r="I5701" s="227"/>
      <c r="J5701" s="228"/>
      <c r="K5701" s="227"/>
      <c r="L5701" s="227"/>
      <c r="M5701" s="227"/>
      <c r="N5701" s="581"/>
      <c r="O5701" s="227"/>
      <c r="P5701" s="581"/>
      <c r="Q5701" s="227"/>
      <c r="R5701" s="227"/>
      <c r="S5701" s="227"/>
      <c r="T5701" s="227"/>
      <c r="U5701" s="227"/>
      <c r="V5701" s="227"/>
      <c r="W5701" s="227"/>
      <c r="X5701" s="227"/>
      <c r="Y5701" s="227"/>
      <c r="Z5701" s="227"/>
      <c r="AA5701" s="227"/>
      <c r="AB5701" s="227"/>
      <c r="AC5701" s="227"/>
    </row>
    <row r="5702" spans="2:29">
      <c r="B5702" s="66" t="e">
        <f>LEFT(VLOOKUP(K5702,'TCon08 al 2019-02-26'!$A$1:$H$68,6,0),6)</f>
        <v>#N/A</v>
      </c>
      <c r="C5702" s="66" t="e">
        <f t="shared" si="381"/>
        <v>#N/A</v>
      </c>
      <c r="D5702" s="66" t="e">
        <f>VLOOKUP(K5702,'TCon08 al 2019-02-26'!$A$1:$H$68,8,0)</f>
        <v>#N/A</v>
      </c>
      <c r="E5702" s="221">
        <f t="shared" si="382"/>
        <v>1900</v>
      </c>
      <c r="F5702" s="66">
        <f t="shared" si="383"/>
        <v>0</v>
      </c>
      <c r="G5702" s="10" t="str">
        <f t="shared" ref="G5702:G5765" si="384">+E5702&amp;F5702</f>
        <v>19000</v>
      </c>
      <c r="H5702" s="227"/>
      <c r="I5702" s="227"/>
      <c r="J5702" s="228"/>
      <c r="K5702" s="227"/>
      <c r="L5702" s="227"/>
      <c r="M5702" s="227"/>
      <c r="N5702" s="581"/>
      <c r="O5702" s="227"/>
      <c r="P5702" s="581"/>
      <c r="Q5702" s="227"/>
      <c r="R5702" s="227"/>
      <c r="S5702" s="227"/>
      <c r="T5702" s="227"/>
      <c r="U5702" s="227"/>
      <c r="V5702" s="227"/>
      <c r="W5702" s="227"/>
      <c r="X5702" s="227"/>
      <c r="Y5702" s="227"/>
      <c r="Z5702" s="227"/>
      <c r="AA5702" s="227"/>
      <c r="AB5702" s="227"/>
      <c r="AC5702" s="227"/>
    </row>
    <row r="5703" spans="2:29">
      <c r="B5703" s="66" t="e">
        <f>LEFT(VLOOKUP(K5703,'TCon08 al 2019-02-26'!$A$1:$H$68,6,0),6)</f>
        <v>#N/A</v>
      </c>
      <c r="C5703" s="66" t="e">
        <f t="shared" si="381"/>
        <v>#N/A</v>
      </c>
      <c r="D5703" s="66" t="e">
        <f>VLOOKUP(K5703,'TCon08 al 2019-02-26'!$A$1:$H$68,8,0)</f>
        <v>#N/A</v>
      </c>
      <c r="E5703" s="221">
        <f t="shared" si="382"/>
        <v>1900</v>
      </c>
      <c r="F5703" s="66">
        <f t="shared" si="383"/>
        <v>0</v>
      </c>
      <c r="G5703" s="10" t="str">
        <f t="shared" si="384"/>
        <v>19000</v>
      </c>
      <c r="H5703" s="227"/>
      <c r="I5703" s="227"/>
      <c r="J5703" s="228"/>
      <c r="K5703" s="227"/>
      <c r="L5703" s="227"/>
      <c r="M5703" s="227"/>
      <c r="N5703" s="581"/>
      <c r="O5703" s="227"/>
      <c r="P5703" s="581"/>
      <c r="Q5703" s="227"/>
      <c r="R5703" s="227"/>
      <c r="S5703" s="227"/>
      <c r="T5703" s="227"/>
      <c r="U5703" s="227"/>
      <c r="V5703" s="227"/>
      <c r="W5703" s="227"/>
      <c r="X5703" s="227"/>
      <c r="Y5703" s="227"/>
      <c r="Z5703" s="227"/>
      <c r="AA5703" s="227"/>
      <c r="AB5703" s="227"/>
      <c r="AC5703" s="227"/>
    </row>
    <row r="5704" spans="2:29">
      <c r="B5704" s="66" t="e">
        <f>LEFT(VLOOKUP(K5704,'TCon08 al 2019-02-26'!$A$1:$H$68,6,0),6)</f>
        <v>#N/A</v>
      </c>
      <c r="C5704" s="66" t="e">
        <f t="shared" si="381"/>
        <v>#N/A</v>
      </c>
      <c r="D5704" s="66" t="e">
        <f>VLOOKUP(K5704,'TCon08 al 2019-02-26'!$A$1:$H$68,8,0)</f>
        <v>#N/A</v>
      </c>
      <c r="E5704" s="221">
        <f t="shared" si="382"/>
        <v>1900</v>
      </c>
      <c r="F5704" s="66">
        <f t="shared" si="383"/>
        <v>0</v>
      </c>
      <c r="G5704" s="10" t="str">
        <f t="shared" si="384"/>
        <v>19000</v>
      </c>
      <c r="H5704" s="227"/>
      <c r="I5704" s="227"/>
      <c r="J5704" s="228"/>
      <c r="K5704" s="227"/>
      <c r="L5704" s="227"/>
      <c r="M5704" s="227"/>
      <c r="N5704" s="581"/>
      <c r="O5704" s="227"/>
      <c r="P5704" s="581"/>
      <c r="Q5704" s="227"/>
      <c r="R5704" s="227"/>
      <c r="S5704" s="227"/>
      <c r="T5704" s="227"/>
      <c r="U5704" s="227"/>
      <c r="V5704" s="227"/>
      <c r="W5704" s="227"/>
      <c r="X5704" s="227"/>
      <c r="Y5704" s="227"/>
      <c r="Z5704" s="227"/>
      <c r="AA5704" s="227"/>
      <c r="AB5704" s="227"/>
      <c r="AC5704" s="227"/>
    </row>
    <row r="5705" spans="2:29">
      <c r="B5705" s="66" t="e">
        <f>LEFT(VLOOKUP(K5705,'TCon08 al 2019-02-26'!$A$1:$H$68,6,0),6)</f>
        <v>#N/A</v>
      </c>
      <c r="C5705" s="66" t="e">
        <f t="shared" si="381"/>
        <v>#N/A</v>
      </c>
      <c r="D5705" s="66" t="e">
        <f>VLOOKUP(K5705,'TCon08 al 2019-02-26'!$A$1:$H$68,8,0)</f>
        <v>#N/A</v>
      </c>
      <c r="E5705" s="221">
        <f t="shared" si="382"/>
        <v>1900</v>
      </c>
      <c r="F5705" s="66">
        <f t="shared" si="383"/>
        <v>0</v>
      </c>
      <c r="G5705" s="10" t="str">
        <f t="shared" si="384"/>
        <v>19000</v>
      </c>
      <c r="H5705" s="227"/>
      <c r="I5705" s="227"/>
      <c r="J5705" s="228"/>
      <c r="K5705" s="227"/>
      <c r="L5705" s="227"/>
      <c r="M5705" s="227"/>
      <c r="N5705" s="581"/>
      <c r="O5705" s="227"/>
      <c r="P5705" s="581"/>
      <c r="Q5705" s="227"/>
      <c r="R5705" s="227"/>
      <c r="S5705" s="227"/>
      <c r="T5705" s="227"/>
      <c r="U5705" s="227"/>
      <c r="V5705" s="227"/>
      <c r="W5705" s="227"/>
      <c r="X5705" s="227"/>
      <c r="Y5705" s="227"/>
      <c r="Z5705" s="227"/>
      <c r="AA5705" s="227"/>
      <c r="AB5705" s="227"/>
      <c r="AC5705" s="227"/>
    </row>
    <row r="5706" spans="2:29">
      <c r="B5706" s="66" t="e">
        <f>LEFT(VLOOKUP(K5706,'TCon08 al 2019-02-26'!$A$1:$H$68,6,0),6)</f>
        <v>#N/A</v>
      </c>
      <c r="C5706" s="66" t="e">
        <f t="shared" si="381"/>
        <v>#N/A</v>
      </c>
      <c r="D5706" s="66" t="e">
        <f>VLOOKUP(K5706,'TCon08 al 2019-02-26'!$A$1:$H$68,8,0)</f>
        <v>#N/A</v>
      </c>
      <c r="E5706" s="221">
        <f t="shared" si="382"/>
        <v>1900</v>
      </c>
      <c r="F5706" s="66">
        <f t="shared" si="383"/>
        <v>0</v>
      </c>
      <c r="G5706" s="10" t="str">
        <f t="shared" si="384"/>
        <v>19000</v>
      </c>
      <c r="H5706" s="227"/>
      <c r="I5706" s="227"/>
      <c r="J5706" s="228"/>
      <c r="K5706" s="227"/>
      <c r="L5706" s="227"/>
      <c r="M5706" s="227"/>
      <c r="N5706" s="581"/>
      <c r="O5706" s="227"/>
      <c r="P5706" s="581"/>
      <c r="Q5706" s="227"/>
      <c r="R5706" s="227"/>
      <c r="S5706" s="227"/>
      <c r="T5706" s="227"/>
      <c r="U5706" s="227"/>
      <c r="V5706" s="227"/>
      <c r="W5706" s="227"/>
      <c r="X5706" s="227"/>
      <c r="Y5706" s="227"/>
      <c r="Z5706" s="227"/>
      <c r="AA5706" s="227"/>
      <c r="AB5706" s="227"/>
      <c r="AC5706" s="227"/>
    </row>
    <row r="5707" spans="2:29">
      <c r="B5707" s="66" t="e">
        <f>LEFT(VLOOKUP(K5707,'TCon08 al 2019-02-26'!$A$1:$H$68,6,0),6)</f>
        <v>#N/A</v>
      </c>
      <c r="C5707" s="66" t="e">
        <f t="shared" si="381"/>
        <v>#N/A</v>
      </c>
      <c r="D5707" s="66" t="e">
        <f>VLOOKUP(K5707,'TCon08 al 2019-02-26'!$A$1:$H$68,8,0)</f>
        <v>#N/A</v>
      </c>
      <c r="E5707" s="221">
        <f t="shared" si="382"/>
        <v>1900</v>
      </c>
      <c r="F5707" s="66">
        <f t="shared" si="383"/>
        <v>0</v>
      </c>
      <c r="G5707" s="10" t="str">
        <f t="shared" si="384"/>
        <v>19000</v>
      </c>
      <c r="H5707" s="227"/>
      <c r="I5707" s="227"/>
      <c r="J5707" s="228"/>
      <c r="K5707" s="227"/>
      <c r="L5707" s="227"/>
      <c r="M5707" s="227"/>
      <c r="N5707" s="581"/>
      <c r="O5707" s="227"/>
      <c r="P5707" s="581"/>
      <c r="Q5707" s="227"/>
      <c r="R5707" s="227"/>
      <c r="S5707" s="227"/>
      <c r="T5707" s="227"/>
      <c r="U5707" s="227"/>
      <c r="V5707" s="227"/>
      <c r="W5707" s="227"/>
      <c r="X5707" s="227"/>
      <c r="Y5707" s="227"/>
      <c r="Z5707" s="227"/>
      <c r="AA5707" s="227"/>
      <c r="AB5707" s="227"/>
      <c r="AC5707" s="227"/>
    </row>
    <row r="5708" spans="2:29">
      <c r="B5708" s="66" t="e">
        <f>LEFT(VLOOKUP(K5708,'TCon08 al 2019-02-26'!$A$1:$H$68,6,0),6)</f>
        <v>#N/A</v>
      </c>
      <c r="C5708" s="66" t="e">
        <f t="shared" si="381"/>
        <v>#N/A</v>
      </c>
      <c r="D5708" s="66" t="e">
        <f>VLOOKUP(K5708,'TCon08 al 2019-02-26'!$A$1:$H$68,8,0)</f>
        <v>#N/A</v>
      </c>
      <c r="E5708" s="221">
        <f t="shared" si="382"/>
        <v>1900</v>
      </c>
      <c r="F5708" s="66">
        <f t="shared" si="383"/>
        <v>0</v>
      </c>
      <c r="G5708" s="10" t="str">
        <f t="shared" si="384"/>
        <v>19000</v>
      </c>
      <c r="H5708" s="227"/>
      <c r="I5708" s="227"/>
      <c r="J5708" s="228"/>
      <c r="K5708" s="227"/>
      <c r="L5708" s="227"/>
      <c r="M5708" s="227"/>
      <c r="N5708" s="581"/>
      <c r="O5708" s="227"/>
      <c r="P5708" s="581"/>
      <c r="Q5708" s="227"/>
      <c r="R5708" s="227"/>
      <c r="S5708" s="227"/>
      <c r="T5708" s="227"/>
      <c r="U5708" s="227"/>
      <c r="V5708" s="227"/>
      <c r="W5708" s="227"/>
      <c r="X5708" s="227"/>
      <c r="Y5708" s="227"/>
      <c r="Z5708" s="227"/>
      <c r="AA5708" s="227"/>
      <c r="AB5708" s="227"/>
      <c r="AC5708" s="227"/>
    </row>
    <row r="5709" spans="2:29">
      <c r="B5709" s="66" t="e">
        <f>LEFT(VLOOKUP(K5709,'TCon08 al 2019-02-26'!$A$1:$H$68,6,0),6)</f>
        <v>#N/A</v>
      </c>
      <c r="C5709" s="66" t="e">
        <f t="shared" si="381"/>
        <v>#N/A</v>
      </c>
      <c r="D5709" s="66" t="e">
        <f>VLOOKUP(K5709,'TCon08 al 2019-02-26'!$A$1:$H$68,8,0)</f>
        <v>#N/A</v>
      </c>
      <c r="E5709" s="221">
        <f t="shared" si="382"/>
        <v>1900</v>
      </c>
      <c r="F5709" s="66">
        <f t="shared" si="383"/>
        <v>0</v>
      </c>
      <c r="G5709" s="10" t="str">
        <f t="shared" si="384"/>
        <v>19000</v>
      </c>
      <c r="H5709" s="227"/>
      <c r="I5709" s="227"/>
      <c r="J5709" s="228"/>
      <c r="K5709" s="227"/>
      <c r="L5709" s="227"/>
      <c r="M5709" s="227"/>
      <c r="N5709" s="581"/>
      <c r="O5709" s="227"/>
      <c r="P5709" s="581"/>
      <c r="Q5709" s="227"/>
      <c r="R5709" s="227"/>
      <c r="S5709" s="227"/>
      <c r="T5709" s="227"/>
      <c r="U5709" s="227"/>
      <c r="V5709" s="227"/>
      <c r="W5709" s="227"/>
      <c r="X5709" s="227"/>
      <c r="Y5709" s="227"/>
      <c r="Z5709" s="227"/>
      <c r="AA5709" s="227"/>
      <c r="AB5709" s="227"/>
      <c r="AC5709" s="227"/>
    </row>
    <row r="5710" spans="2:29">
      <c r="B5710" s="66" t="e">
        <f>LEFT(VLOOKUP(K5710,'TCon08 al 2019-02-26'!$A$1:$H$68,6,0),6)</f>
        <v>#N/A</v>
      </c>
      <c r="C5710" s="66" t="e">
        <f t="shared" si="381"/>
        <v>#N/A</v>
      </c>
      <c r="D5710" s="66" t="e">
        <f>VLOOKUP(K5710,'TCon08 al 2019-02-26'!$A$1:$H$68,8,0)</f>
        <v>#N/A</v>
      </c>
      <c r="E5710" s="221">
        <f t="shared" si="382"/>
        <v>1900</v>
      </c>
      <c r="F5710" s="66">
        <f t="shared" si="383"/>
        <v>0</v>
      </c>
      <c r="G5710" s="10" t="str">
        <f t="shared" si="384"/>
        <v>19000</v>
      </c>
      <c r="H5710" s="227"/>
      <c r="I5710" s="227"/>
      <c r="J5710" s="228"/>
      <c r="K5710" s="227"/>
      <c r="L5710" s="227"/>
      <c r="M5710" s="227"/>
      <c r="N5710" s="581"/>
      <c r="O5710" s="227"/>
      <c r="P5710" s="581"/>
      <c r="Q5710" s="227"/>
      <c r="R5710" s="227"/>
      <c r="S5710" s="227"/>
      <c r="T5710" s="227"/>
      <c r="U5710" s="227"/>
      <c r="V5710" s="227"/>
      <c r="W5710" s="227"/>
      <c r="X5710" s="227"/>
      <c r="Y5710" s="227"/>
      <c r="Z5710" s="227"/>
      <c r="AA5710" s="227"/>
      <c r="AB5710" s="227"/>
      <c r="AC5710" s="227"/>
    </row>
    <row r="5711" spans="2:29">
      <c r="B5711" s="66" t="e">
        <f>LEFT(VLOOKUP(K5711,'TCon08 al 2019-02-26'!$A$1:$H$68,6,0),6)</f>
        <v>#N/A</v>
      </c>
      <c r="C5711" s="66" t="e">
        <f t="shared" si="381"/>
        <v>#N/A</v>
      </c>
      <c r="D5711" s="66" t="e">
        <f>VLOOKUP(K5711,'TCon08 al 2019-02-26'!$A$1:$H$68,8,0)</f>
        <v>#N/A</v>
      </c>
      <c r="E5711" s="221">
        <f t="shared" si="382"/>
        <v>1900</v>
      </c>
      <c r="F5711" s="66">
        <f t="shared" si="383"/>
        <v>0</v>
      </c>
      <c r="G5711" s="10" t="str">
        <f t="shared" si="384"/>
        <v>19000</v>
      </c>
      <c r="H5711" s="227"/>
      <c r="I5711" s="227"/>
      <c r="J5711" s="228"/>
      <c r="K5711" s="227"/>
      <c r="L5711" s="227"/>
      <c r="M5711" s="227"/>
      <c r="N5711" s="581"/>
      <c r="O5711" s="227"/>
      <c r="P5711" s="581"/>
      <c r="Q5711" s="227"/>
      <c r="R5711" s="227"/>
      <c r="S5711" s="227"/>
      <c r="T5711" s="227"/>
      <c r="U5711" s="227"/>
      <c r="V5711" s="227"/>
      <c r="W5711" s="227"/>
      <c r="X5711" s="227"/>
      <c r="Y5711" s="227"/>
      <c r="Z5711" s="227"/>
      <c r="AA5711" s="227"/>
      <c r="AB5711" s="227"/>
      <c r="AC5711" s="227"/>
    </row>
    <row r="5712" spans="2:29">
      <c r="B5712" s="66" t="e">
        <f>LEFT(VLOOKUP(K5712,'TCon08 al 2019-02-26'!$A$1:$H$68,6,0),6)</f>
        <v>#N/A</v>
      </c>
      <c r="C5712" s="66" t="e">
        <f t="shared" si="381"/>
        <v>#N/A</v>
      </c>
      <c r="D5712" s="66" t="e">
        <f>VLOOKUP(K5712,'TCon08 al 2019-02-26'!$A$1:$H$68,8,0)</f>
        <v>#N/A</v>
      </c>
      <c r="E5712" s="221">
        <f t="shared" si="382"/>
        <v>1900</v>
      </c>
      <c r="F5712" s="66">
        <f t="shared" si="383"/>
        <v>0</v>
      </c>
      <c r="G5712" s="10" t="str">
        <f t="shared" si="384"/>
        <v>19000</v>
      </c>
      <c r="H5712" s="227"/>
      <c r="I5712" s="227"/>
      <c r="J5712" s="228"/>
      <c r="K5712" s="227"/>
      <c r="L5712" s="227"/>
      <c r="M5712" s="227"/>
      <c r="N5712" s="581"/>
      <c r="O5712" s="227"/>
      <c r="P5712" s="581"/>
      <c r="Q5712" s="227"/>
      <c r="R5712" s="227"/>
      <c r="S5712" s="227"/>
      <c r="T5712" s="227"/>
      <c r="U5712" s="227"/>
      <c r="V5712" s="227"/>
      <c r="W5712" s="227"/>
      <c r="X5712" s="227"/>
      <c r="Y5712" s="227"/>
      <c r="Z5712" s="227"/>
      <c r="AA5712" s="227"/>
      <c r="AB5712" s="227"/>
      <c r="AC5712" s="227"/>
    </row>
    <row r="5713" spans="2:29">
      <c r="B5713" s="66" t="e">
        <f>LEFT(VLOOKUP(K5713,'TCon08 al 2019-02-26'!$A$1:$H$68,6,0),6)</f>
        <v>#N/A</v>
      </c>
      <c r="C5713" s="66" t="e">
        <f t="shared" ref="C5713:C5776" si="385">CONCATENATE(MID(B5713,1,1),".",MID(B5713,2,1),".",MID(B5713,3,2),".",MID(B5713,5,2))</f>
        <v>#N/A</v>
      </c>
      <c r="D5713" s="66" t="e">
        <f>VLOOKUP(K5713,'TCon08 al 2019-02-26'!$A$1:$H$68,8,0)</f>
        <v>#N/A</v>
      </c>
      <c r="E5713" s="221">
        <f t="shared" ref="E5713:E5776" si="386">YEAR(J5713)</f>
        <v>1900</v>
      </c>
      <c r="F5713" s="66">
        <f t="shared" si="383"/>
        <v>0</v>
      </c>
      <c r="G5713" s="10" t="str">
        <f t="shared" si="384"/>
        <v>19000</v>
      </c>
      <c r="H5713" s="227"/>
      <c r="I5713" s="227"/>
      <c r="J5713" s="228"/>
      <c r="K5713" s="227"/>
      <c r="L5713" s="227"/>
      <c r="M5713" s="227"/>
      <c r="N5713" s="581"/>
      <c r="O5713" s="227"/>
      <c r="P5713" s="581"/>
      <c r="Q5713" s="227"/>
      <c r="R5713" s="227"/>
      <c r="S5713" s="227"/>
      <c r="T5713" s="227"/>
      <c r="U5713" s="227"/>
      <c r="V5713" s="227"/>
      <c r="W5713" s="227"/>
      <c r="X5713" s="227"/>
      <c r="Y5713" s="227"/>
      <c r="Z5713" s="227"/>
      <c r="AA5713" s="227"/>
      <c r="AB5713" s="227"/>
      <c r="AC5713" s="227"/>
    </row>
    <row r="5714" spans="2:29">
      <c r="B5714" s="66" t="e">
        <f>LEFT(VLOOKUP(K5714,'TCon08 al 2019-02-26'!$A$1:$H$68,6,0),6)</f>
        <v>#N/A</v>
      </c>
      <c r="C5714" s="66" t="e">
        <f t="shared" si="385"/>
        <v>#N/A</v>
      </c>
      <c r="D5714" s="66" t="e">
        <f>VLOOKUP(K5714,'TCon08 al 2019-02-26'!$A$1:$H$68,8,0)</f>
        <v>#N/A</v>
      </c>
      <c r="E5714" s="221">
        <f t="shared" si="386"/>
        <v>1900</v>
      </c>
      <c r="F5714" s="66">
        <f t="shared" si="383"/>
        <v>0</v>
      </c>
      <c r="G5714" s="10" t="str">
        <f t="shared" si="384"/>
        <v>19000</v>
      </c>
      <c r="H5714" s="227"/>
      <c r="I5714" s="227"/>
      <c r="J5714" s="228"/>
      <c r="K5714" s="227"/>
      <c r="L5714" s="227"/>
      <c r="M5714" s="227"/>
      <c r="N5714" s="581"/>
      <c r="O5714" s="227"/>
      <c r="P5714" s="581"/>
      <c r="Q5714" s="227"/>
      <c r="R5714" s="227"/>
      <c r="S5714" s="227"/>
      <c r="T5714" s="227"/>
      <c r="U5714" s="227"/>
      <c r="V5714" s="227"/>
      <c r="W5714" s="227"/>
      <c r="X5714" s="227"/>
      <c r="Y5714" s="227"/>
      <c r="Z5714" s="227"/>
      <c r="AA5714" s="227"/>
      <c r="AB5714" s="227"/>
      <c r="AC5714" s="227"/>
    </row>
    <row r="5715" spans="2:29">
      <c r="B5715" s="66" t="e">
        <f>LEFT(VLOOKUP(K5715,'TCon08 al 2019-02-26'!$A$1:$H$68,6,0),6)</f>
        <v>#N/A</v>
      </c>
      <c r="C5715" s="66" t="e">
        <f t="shared" si="385"/>
        <v>#N/A</v>
      </c>
      <c r="D5715" s="66" t="e">
        <f>VLOOKUP(K5715,'TCon08 al 2019-02-26'!$A$1:$H$68,8,0)</f>
        <v>#N/A</v>
      </c>
      <c r="E5715" s="221">
        <f t="shared" si="386"/>
        <v>1900</v>
      </c>
      <c r="F5715" s="66">
        <f t="shared" si="383"/>
        <v>0</v>
      </c>
      <c r="G5715" s="10" t="str">
        <f t="shared" si="384"/>
        <v>19000</v>
      </c>
      <c r="H5715" s="227"/>
      <c r="I5715" s="227"/>
      <c r="J5715" s="228"/>
      <c r="K5715" s="227"/>
      <c r="L5715" s="227"/>
      <c r="M5715" s="227"/>
      <c r="N5715" s="581"/>
      <c r="O5715" s="227"/>
      <c r="P5715" s="581"/>
      <c r="Q5715" s="227"/>
      <c r="R5715" s="227"/>
      <c r="S5715" s="227"/>
      <c r="T5715" s="227"/>
      <c r="U5715" s="227"/>
      <c r="V5715" s="227"/>
      <c r="W5715" s="227"/>
      <c r="X5715" s="227"/>
      <c r="Y5715" s="227"/>
      <c r="Z5715" s="227"/>
      <c r="AA5715" s="227"/>
      <c r="AB5715" s="227"/>
      <c r="AC5715" s="227"/>
    </row>
    <row r="5716" spans="2:29">
      <c r="B5716" s="66" t="e">
        <f>LEFT(VLOOKUP(K5716,'TCon08 al 2019-02-26'!$A$1:$H$68,6,0),6)</f>
        <v>#N/A</v>
      </c>
      <c r="C5716" s="66" t="e">
        <f t="shared" si="385"/>
        <v>#N/A</v>
      </c>
      <c r="D5716" s="66" t="e">
        <f>VLOOKUP(K5716,'TCon08 al 2019-02-26'!$A$1:$H$68,8,0)</f>
        <v>#N/A</v>
      </c>
      <c r="E5716" s="221">
        <f t="shared" si="386"/>
        <v>1900</v>
      </c>
      <c r="F5716" s="66">
        <f t="shared" si="383"/>
        <v>0</v>
      </c>
      <c r="G5716" s="10" t="str">
        <f t="shared" si="384"/>
        <v>19000</v>
      </c>
      <c r="H5716" s="227"/>
      <c r="I5716" s="227"/>
      <c r="J5716" s="228"/>
      <c r="K5716" s="227"/>
      <c r="L5716" s="227"/>
      <c r="M5716" s="227"/>
      <c r="N5716" s="581"/>
      <c r="O5716" s="227"/>
      <c r="P5716" s="581"/>
      <c r="Q5716" s="227"/>
      <c r="R5716" s="227"/>
      <c r="S5716" s="227"/>
      <c r="T5716" s="227"/>
      <c r="U5716" s="227"/>
      <c r="V5716" s="227"/>
      <c r="W5716" s="227"/>
      <c r="X5716" s="227"/>
      <c r="Y5716" s="227"/>
      <c r="Z5716" s="227"/>
      <c r="AA5716" s="227"/>
      <c r="AB5716" s="227"/>
      <c r="AC5716" s="227"/>
    </row>
    <row r="5717" spans="2:29">
      <c r="B5717" s="66" t="e">
        <f>LEFT(VLOOKUP(K5717,'TCon08 al 2019-02-26'!$A$1:$H$68,6,0),6)</f>
        <v>#N/A</v>
      </c>
      <c r="C5717" s="66" t="e">
        <f t="shared" si="385"/>
        <v>#N/A</v>
      </c>
      <c r="D5717" s="66" t="e">
        <f>VLOOKUP(K5717,'TCon08 al 2019-02-26'!$A$1:$H$68,8,0)</f>
        <v>#N/A</v>
      </c>
      <c r="E5717" s="221">
        <f t="shared" si="386"/>
        <v>1900</v>
      </c>
      <c r="F5717" s="66">
        <f t="shared" si="383"/>
        <v>0</v>
      </c>
      <c r="G5717" s="10" t="str">
        <f t="shared" si="384"/>
        <v>19000</v>
      </c>
      <c r="H5717" s="227"/>
      <c r="I5717" s="227"/>
      <c r="J5717" s="228"/>
      <c r="K5717" s="227"/>
      <c r="L5717" s="227"/>
      <c r="M5717" s="227"/>
      <c r="N5717" s="581"/>
      <c r="O5717" s="227"/>
      <c r="P5717" s="581"/>
      <c r="Q5717" s="227"/>
      <c r="R5717" s="227"/>
      <c r="S5717" s="227"/>
      <c r="T5717" s="227"/>
      <c r="U5717" s="227"/>
      <c r="V5717" s="227"/>
      <c r="W5717" s="227"/>
      <c r="X5717" s="227"/>
      <c r="Y5717" s="227"/>
      <c r="Z5717" s="227"/>
      <c r="AA5717" s="227"/>
      <c r="AB5717" s="227"/>
      <c r="AC5717" s="227"/>
    </row>
    <row r="5718" spans="2:29">
      <c r="B5718" s="66" t="e">
        <f>LEFT(VLOOKUP(K5718,'TCon08 al 2019-02-26'!$A$1:$H$68,6,0),6)</f>
        <v>#N/A</v>
      </c>
      <c r="C5718" s="66" t="e">
        <f t="shared" si="385"/>
        <v>#N/A</v>
      </c>
      <c r="D5718" s="66" t="e">
        <f>VLOOKUP(K5718,'TCon08 al 2019-02-26'!$A$1:$H$68,8,0)</f>
        <v>#N/A</v>
      </c>
      <c r="E5718" s="221">
        <f t="shared" si="386"/>
        <v>1900</v>
      </c>
      <c r="F5718" s="66">
        <f t="shared" si="383"/>
        <v>0</v>
      </c>
      <c r="G5718" s="10" t="str">
        <f t="shared" si="384"/>
        <v>19000</v>
      </c>
      <c r="H5718" s="227"/>
      <c r="I5718" s="227"/>
      <c r="J5718" s="228"/>
      <c r="K5718" s="227"/>
      <c r="L5718" s="227"/>
      <c r="M5718" s="227"/>
      <c r="N5718" s="581"/>
      <c r="O5718" s="227"/>
      <c r="P5718" s="581"/>
      <c r="Q5718" s="227"/>
      <c r="R5718" s="227"/>
      <c r="S5718" s="227"/>
      <c r="T5718" s="227"/>
      <c r="U5718" s="227"/>
      <c r="V5718" s="227"/>
      <c r="W5718" s="227"/>
      <c r="X5718" s="227"/>
      <c r="Y5718" s="227"/>
      <c r="Z5718" s="227"/>
      <c r="AA5718" s="227"/>
      <c r="AB5718" s="227"/>
      <c r="AC5718" s="227"/>
    </row>
    <row r="5719" spans="2:29">
      <c r="B5719" s="66" t="e">
        <f>LEFT(VLOOKUP(K5719,'TCon08 al 2019-02-26'!$A$1:$H$68,6,0),6)</f>
        <v>#N/A</v>
      </c>
      <c r="C5719" s="66" t="e">
        <f t="shared" si="385"/>
        <v>#N/A</v>
      </c>
      <c r="D5719" s="66" t="e">
        <f>VLOOKUP(K5719,'TCon08 al 2019-02-26'!$A$1:$H$68,8,0)</f>
        <v>#N/A</v>
      </c>
      <c r="E5719" s="221">
        <f t="shared" si="386"/>
        <v>1900</v>
      </c>
      <c r="F5719" s="66">
        <f t="shared" si="383"/>
        <v>0</v>
      </c>
      <c r="G5719" s="10" t="str">
        <f t="shared" si="384"/>
        <v>19000</v>
      </c>
      <c r="H5719" s="227"/>
      <c r="I5719" s="227"/>
      <c r="J5719" s="228"/>
      <c r="K5719" s="227"/>
      <c r="L5719" s="227"/>
      <c r="M5719" s="227"/>
      <c r="N5719" s="581"/>
      <c r="O5719" s="227"/>
      <c r="P5719" s="581"/>
      <c r="Q5719" s="227"/>
      <c r="R5719" s="227"/>
      <c r="S5719" s="227"/>
      <c r="T5719" s="227"/>
      <c r="U5719" s="227"/>
      <c r="V5719" s="227"/>
      <c r="W5719" s="227"/>
      <c r="X5719" s="227"/>
      <c r="Y5719" s="227"/>
      <c r="Z5719" s="227"/>
      <c r="AA5719" s="227"/>
      <c r="AB5719" s="227"/>
      <c r="AC5719" s="227"/>
    </row>
    <row r="5720" spans="2:29">
      <c r="B5720" s="66" t="e">
        <f>LEFT(VLOOKUP(K5720,'TCon08 al 2019-02-26'!$A$1:$H$68,6,0),6)</f>
        <v>#N/A</v>
      </c>
      <c r="C5720" s="66" t="e">
        <f t="shared" si="385"/>
        <v>#N/A</v>
      </c>
      <c r="D5720" s="66" t="e">
        <f>VLOOKUP(K5720,'TCon08 al 2019-02-26'!$A$1:$H$68,8,0)</f>
        <v>#N/A</v>
      </c>
      <c r="E5720" s="221">
        <f t="shared" si="386"/>
        <v>1900</v>
      </c>
      <c r="F5720" s="66">
        <f t="shared" si="383"/>
        <v>0</v>
      </c>
      <c r="G5720" s="10" t="str">
        <f t="shared" si="384"/>
        <v>19000</v>
      </c>
      <c r="H5720" s="227"/>
      <c r="I5720" s="227"/>
      <c r="J5720" s="228"/>
      <c r="K5720" s="227"/>
      <c r="L5720" s="227"/>
      <c r="M5720" s="227"/>
      <c r="N5720" s="581"/>
      <c r="O5720" s="227"/>
      <c r="P5720" s="581"/>
      <c r="Q5720" s="227"/>
      <c r="R5720" s="227"/>
      <c r="S5720" s="227"/>
      <c r="T5720" s="227"/>
      <c r="U5720" s="227"/>
      <c r="V5720" s="227"/>
      <c r="W5720" s="227"/>
      <c r="X5720" s="227"/>
      <c r="Y5720" s="227"/>
      <c r="Z5720" s="227"/>
      <c r="AA5720" s="227"/>
      <c r="AB5720" s="227"/>
      <c r="AC5720" s="227"/>
    </row>
    <row r="5721" spans="2:29">
      <c r="B5721" s="66" t="e">
        <f>LEFT(VLOOKUP(K5721,'TCon08 al 2019-02-26'!$A$1:$H$68,6,0),6)</f>
        <v>#N/A</v>
      </c>
      <c r="C5721" s="66" t="e">
        <f t="shared" si="385"/>
        <v>#N/A</v>
      </c>
      <c r="D5721" s="66" t="e">
        <f>VLOOKUP(K5721,'TCon08 al 2019-02-26'!$A$1:$H$68,8,0)</f>
        <v>#N/A</v>
      </c>
      <c r="E5721" s="221">
        <f t="shared" si="386"/>
        <v>1900</v>
      </c>
      <c r="F5721" s="66">
        <f t="shared" si="383"/>
        <v>0</v>
      </c>
      <c r="G5721" s="10" t="str">
        <f t="shared" si="384"/>
        <v>19000</v>
      </c>
      <c r="H5721" s="227"/>
      <c r="I5721" s="227"/>
      <c r="J5721" s="228"/>
      <c r="K5721" s="227"/>
      <c r="L5721" s="227"/>
      <c r="M5721" s="227"/>
      <c r="N5721" s="581"/>
      <c r="O5721" s="227"/>
      <c r="P5721" s="581"/>
      <c r="Q5721" s="227"/>
      <c r="R5721" s="227"/>
      <c r="S5721" s="227"/>
      <c r="T5721" s="227"/>
      <c r="U5721" s="227"/>
      <c r="V5721" s="227"/>
      <c r="W5721" s="227"/>
      <c r="X5721" s="227"/>
      <c r="Y5721" s="227"/>
      <c r="Z5721" s="227"/>
      <c r="AA5721" s="227"/>
      <c r="AB5721" s="227"/>
      <c r="AC5721" s="227"/>
    </row>
    <row r="5722" spans="2:29">
      <c r="B5722" s="66" t="e">
        <f>LEFT(VLOOKUP(K5722,'TCon08 al 2019-02-26'!$A$1:$H$68,6,0),6)</f>
        <v>#N/A</v>
      </c>
      <c r="C5722" s="66" t="e">
        <f t="shared" si="385"/>
        <v>#N/A</v>
      </c>
      <c r="D5722" s="66" t="e">
        <f>VLOOKUP(K5722,'TCon08 al 2019-02-26'!$A$1:$H$68,8,0)</f>
        <v>#N/A</v>
      </c>
      <c r="E5722" s="221">
        <f t="shared" si="386"/>
        <v>1900</v>
      </c>
      <c r="F5722" s="66">
        <f t="shared" si="383"/>
        <v>0</v>
      </c>
      <c r="G5722" s="10" t="str">
        <f t="shared" si="384"/>
        <v>19000</v>
      </c>
      <c r="H5722" s="227"/>
      <c r="I5722" s="227"/>
      <c r="J5722" s="228"/>
      <c r="K5722" s="227"/>
      <c r="L5722" s="227"/>
      <c r="M5722" s="227"/>
      <c r="N5722" s="581"/>
      <c r="O5722" s="227"/>
      <c r="P5722" s="581"/>
      <c r="Q5722" s="227"/>
      <c r="R5722" s="227"/>
      <c r="S5722" s="227"/>
      <c r="T5722" s="227"/>
      <c r="U5722" s="227"/>
      <c r="V5722" s="227"/>
      <c r="W5722" s="227"/>
      <c r="X5722" s="227"/>
      <c r="Y5722" s="227"/>
      <c r="Z5722" s="227"/>
      <c r="AA5722" s="227"/>
      <c r="AB5722" s="227"/>
      <c r="AC5722" s="227"/>
    </row>
    <row r="5723" spans="2:29">
      <c r="B5723" s="66" t="e">
        <f>LEFT(VLOOKUP(K5723,'TCon08 al 2019-02-26'!$A$1:$H$68,6,0),6)</f>
        <v>#N/A</v>
      </c>
      <c r="C5723" s="66" t="e">
        <f t="shared" si="385"/>
        <v>#N/A</v>
      </c>
      <c r="D5723" s="66" t="e">
        <f>VLOOKUP(K5723,'TCon08 al 2019-02-26'!$A$1:$H$68,8,0)</f>
        <v>#N/A</v>
      </c>
      <c r="E5723" s="221">
        <f t="shared" si="386"/>
        <v>1900</v>
      </c>
      <c r="F5723" s="66">
        <f t="shared" si="383"/>
        <v>0</v>
      </c>
      <c r="G5723" s="10" t="str">
        <f t="shared" si="384"/>
        <v>19000</v>
      </c>
      <c r="H5723" s="227"/>
      <c r="I5723" s="227"/>
      <c r="J5723" s="228"/>
      <c r="K5723" s="227"/>
      <c r="L5723" s="227"/>
      <c r="M5723" s="227"/>
      <c r="N5723" s="581"/>
      <c r="O5723" s="227"/>
      <c r="P5723" s="581"/>
      <c r="Q5723" s="227"/>
      <c r="R5723" s="227"/>
      <c r="S5723" s="227"/>
      <c r="T5723" s="227"/>
      <c r="U5723" s="227"/>
      <c r="V5723" s="227"/>
      <c r="W5723" s="227"/>
      <c r="X5723" s="227"/>
      <c r="Y5723" s="227"/>
      <c r="Z5723" s="227"/>
      <c r="AA5723" s="227"/>
      <c r="AB5723" s="227"/>
      <c r="AC5723" s="227"/>
    </row>
    <row r="5724" spans="2:29">
      <c r="B5724" s="66" t="e">
        <f>LEFT(VLOOKUP(K5724,'TCon08 al 2019-02-26'!$A$1:$H$68,6,0),6)</f>
        <v>#N/A</v>
      </c>
      <c r="C5724" s="66" t="e">
        <f t="shared" si="385"/>
        <v>#N/A</v>
      </c>
      <c r="D5724" s="66" t="e">
        <f>VLOOKUP(K5724,'TCon08 al 2019-02-26'!$A$1:$H$68,8,0)</f>
        <v>#N/A</v>
      </c>
      <c r="E5724" s="221">
        <f t="shared" si="386"/>
        <v>1900</v>
      </c>
      <c r="F5724" s="66">
        <f t="shared" si="383"/>
        <v>0</v>
      </c>
      <c r="G5724" s="10" t="str">
        <f t="shared" si="384"/>
        <v>19000</v>
      </c>
      <c r="H5724" s="227"/>
      <c r="I5724" s="227"/>
      <c r="J5724" s="228"/>
      <c r="K5724" s="227"/>
      <c r="L5724" s="227"/>
      <c r="M5724" s="227"/>
      <c r="N5724" s="581"/>
      <c r="O5724" s="227"/>
      <c r="P5724" s="581"/>
      <c r="Q5724" s="227"/>
      <c r="R5724" s="227"/>
      <c r="S5724" s="227"/>
      <c r="T5724" s="227"/>
      <c r="U5724" s="227"/>
      <c r="V5724" s="227"/>
      <c r="W5724" s="227"/>
      <c r="X5724" s="227"/>
      <c r="Y5724" s="227"/>
      <c r="Z5724" s="227"/>
      <c r="AA5724" s="227"/>
      <c r="AB5724" s="227"/>
      <c r="AC5724" s="227"/>
    </row>
    <row r="5725" spans="2:29">
      <c r="B5725" s="66" t="e">
        <f>LEFT(VLOOKUP(K5725,'TCon08 al 2019-02-26'!$A$1:$H$68,6,0),6)</f>
        <v>#N/A</v>
      </c>
      <c r="C5725" s="66" t="e">
        <f t="shared" si="385"/>
        <v>#N/A</v>
      </c>
      <c r="D5725" s="66" t="e">
        <f>VLOOKUP(K5725,'TCon08 al 2019-02-26'!$A$1:$H$68,8,0)</f>
        <v>#N/A</v>
      </c>
      <c r="E5725" s="221">
        <f t="shared" si="386"/>
        <v>1900</v>
      </c>
      <c r="F5725" s="66">
        <f t="shared" si="383"/>
        <v>0</v>
      </c>
      <c r="G5725" s="10" t="str">
        <f t="shared" si="384"/>
        <v>19000</v>
      </c>
      <c r="H5725" s="227"/>
      <c r="I5725" s="227"/>
      <c r="J5725" s="228"/>
      <c r="K5725" s="227"/>
      <c r="L5725" s="227"/>
      <c r="M5725" s="227"/>
      <c r="N5725" s="581"/>
      <c r="O5725" s="227"/>
      <c r="P5725" s="581"/>
      <c r="Q5725" s="227"/>
      <c r="R5725" s="227"/>
      <c r="S5725" s="227"/>
      <c r="T5725" s="227"/>
      <c r="U5725" s="227"/>
      <c r="V5725" s="227"/>
      <c r="W5725" s="227"/>
      <c r="X5725" s="227"/>
      <c r="Y5725" s="227"/>
      <c r="Z5725" s="227"/>
      <c r="AA5725" s="227"/>
      <c r="AB5725" s="227"/>
      <c r="AC5725" s="227"/>
    </row>
    <row r="5726" spans="2:29">
      <c r="B5726" s="66" t="e">
        <f>LEFT(VLOOKUP(K5726,'TCon08 al 2019-02-26'!$A$1:$H$68,6,0),6)</f>
        <v>#N/A</v>
      </c>
      <c r="C5726" s="66" t="e">
        <f t="shared" si="385"/>
        <v>#N/A</v>
      </c>
      <c r="D5726" s="66" t="e">
        <f>VLOOKUP(K5726,'TCon08 al 2019-02-26'!$A$1:$H$68,8,0)</f>
        <v>#N/A</v>
      </c>
      <c r="E5726" s="221">
        <f t="shared" si="386"/>
        <v>1900</v>
      </c>
      <c r="F5726" s="66">
        <f t="shared" si="383"/>
        <v>0</v>
      </c>
      <c r="G5726" s="10" t="str">
        <f t="shared" si="384"/>
        <v>19000</v>
      </c>
      <c r="H5726" s="227"/>
      <c r="I5726" s="227"/>
      <c r="J5726" s="228"/>
      <c r="K5726" s="227"/>
      <c r="L5726" s="227"/>
      <c r="M5726" s="227"/>
      <c r="N5726" s="581"/>
      <c r="O5726" s="227"/>
      <c r="P5726" s="581"/>
      <c r="Q5726" s="227"/>
      <c r="R5726" s="227"/>
      <c r="S5726" s="227"/>
      <c r="T5726" s="227"/>
      <c r="U5726" s="227"/>
      <c r="V5726" s="227"/>
      <c r="W5726" s="227"/>
      <c r="X5726" s="227"/>
      <c r="Y5726" s="227"/>
      <c r="Z5726" s="227"/>
      <c r="AA5726" s="227"/>
      <c r="AB5726" s="227"/>
      <c r="AC5726" s="227"/>
    </row>
    <row r="5727" spans="2:29">
      <c r="B5727" s="66" t="e">
        <f>LEFT(VLOOKUP(K5727,'TCon08 al 2019-02-26'!$A$1:$H$68,6,0),6)</f>
        <v>#N/A</v>
      </c>
      <c r="C5727" s="66" t="e">
        <f t="shared" si="385"/>
        <v>#N/A</v>
      </c>
      <c r="D5727" s="66" t="e">
        <f>VLOOKUP(K5727,'TCon08 al 2019-02-26'!$A$1:$H$68,8,0)</f>
        <v>#N/A</v>
      </c>
      <c r="E5727" s="221">
        <f t="shared" si="386"/>
        <v>1900</v>
      </c>
      <c r="F5727" s="66">
        <f t="shared" si="383"/>
        <v>0</v>
      </c>
      <c r="G5727" s="10" t="str">
        <f t="shared" si="384"/>
        <v>19000</v>
      </c>
      <c r="H5727" s="227"/>
      <c r="I5727" s="227"/>
      <c r="J5727" s="228"/>
      <c r="K5727" s="227"/>
      <c r="L5727" s="227"/>
      <c r="M5727" s="227"/>
      <c r="N5727" s="581"/>
      <c r="O5727" s="227"/>
      <c r="P5727" s="581"/>
      <c r="Q5727" s="227"/>
      <c r="R5727" s="227"/>
      <c r="S5727" s="227"/>
      <c r="T5727" s="227"/>
      <c r="U5727" s="227"/>
      <c r="V5727" s="227"/>
      <c r="W5727" s="227"/>
      <c r="X5727" s="227"/>
      <c r="Y5727" s="227"/>
      <c r="Z5727" s="227"/>
      <c r="AA5727" s="227"/>
      <c r="AB5727" s="227"/>
      <c r="AC5727" s="227"/>
    </row>
    <row r="5728" spans="2:29">
      <c r="B5728" s="66" t="e">
        <f>LEFT(VLOOKUP(K5728,'TCon08 al 2019-02-26'!$A$1:$H$68,6,0),6)</f>
        <v>#N/A</v>
      </c>
      <c r="C5728" s="66" t="e">
        <f t="shared" si="385"/>
        <v>#N/A</v>
      </c>
      <c r="D5728" s="66" t="e">
        <f>VLOOKUP(K5728,'TCon08 al 2019-02-26'!$A$1:$H$68,8,0)</f>
        <v>#N/A</v>
      </c>
      <c r="E5728" s="221">
        <f t="shared" si="386"/>
        <v>1900</v>
      </c>
      <c r="F5728" s="66">
        <f t="shared" si="383"/>
        <v>0</v>
      </c>
      <c r="G5728" s="10" t="str">
        <f t="shared" si="384"/>
        <v>19000</v>
      </c>
      <c r="H5728" s="227"/>
      <c r="I5728" s="227"/>
      <c r="J5728" s="228"/>
      <c r="K5728" s="227"/>
      <c r="L5728" s="227"/>
      <c r="M5728" s="227"/>
      <c r="N5728" s="581"/>
      <c r="O5728" s="227"/>
      <c r="P5728" s="581"/>
      <c r="Q5728" s="227"/>
      <c r="R5728" s="227"/>
      <c r="S5728" s="227"/>
      <c r="T5728" s="227"/>
      <c r="U5728" s="227"/>
      <c r="V5728" s="227"/>
      <c r="W5728" s="227"/>
      <c r="X5728" s="227"/>
      <c r="Y5728" s="227"/>
      <c r="Z5728" s="227"/>
      <c r="AA5728" s="227"/>
      <c r="AB5728" s="227"/>
      <c r="AC5728" s="227"/>
    </row>
    <row r="5729" spans="2:29">
      <c r="B5729" s="66" t="e">
        <f>LEFT(VLOOKUP(K5729,'TCon08 al 2019-02-26'!$A$1:$H$68,6,0),6)</f>
        <v>#N/A</v>
      </c>
      <c r="C5729" s="66" t="e">
        <f t="shared" si="385"/>
        <v>#N/A</v>
      </c>
      <c r="D5729" s="66" t="e">
        <f>VLOOKUP(K5729,'TCon08 al 2019-02-26'!$A$1:$H$68,8,0)</f>
        <v>#N/A</v>
      </c>
      <c r="E5729" s="221">
        <f t="shared" si="386"/>
        <v>1900</v>
      </c>
      <c r="F5729" s="66">
        <f t="shared" si="383"/>
        <v>0</v>
      </c>
      <c r="G5729" s="10" t="str">
        <f t="shared" si="384"/>
        <v>19000</v>
      </c>
      <c r="H5729" s="227"/>
      <c r="I5729" s="227"/>
      <c r="J5729" s="228"/>
      <c r="K5729" s="227"/>
      <c r="L5729" s="227"/>
      <c r="M5729" s="227"/>
      <c r="N5729" s="581"/>
      <c r="O5729" s="227"/>
      <c r="P5729" s="581"/>
      <c r="Q5729" s="227"/>
      <c r="R5729" s="227"/>
      <c r="S5729" s="227"/>
      <c r="T5729" s="227"/>
      <c r="U5729" s="227"/>
      <c r="V5729" s="227"/>
      <c r="W5729" s="227"/>
      <c r="X5729" s="227"/>
      <c r="Y5729" s="227"/>
      <c r="Z5729" s="227"/>
      <c r="AA5729" s="227"/>
      <c r="AB5729" s="227"/>
      <c r="AC5729" s="227"/>
    </row>
    <row r="5730" spans="2:29">
      <c r="B5730" s="66" t="e">
        <f>LEFT(VLOOKUP(K5730,'TCon08 al 2019-02-26'!$A$1:$H$68,6,0),6)</f>
        <v>#N/A</v>
      </c>
      <c r="C5730" s="66" t="e">
        <f t="shared" si="385"/>
        <v>#N/A</v>
      </c>
      <c r="D5730" s="66" t="e">
        <f>VLOOKUP(K5730,'TCon08 al 2019-02-26'!$A$1:$H$68,8,0)</f>
        <v>#N/A</v>
      </c>
      <c r="E5730" s="221">
        <f t="shared" si="386"/>
        <v>1900</v>
      </c>
      <c r="F5730" s="66">
        <f t="shared" si="383"/>
        <v>0</v>
      </c>
      <c r="G5730" s="10" t="str">
        <f t="shared" si="384"/>
        <v>19000</v>
      </c>
      <c r="H5730" s="227"/>
      <c r="I5730" s="227"/>
      <c r="J5730" s="228"/>
      <c r="K5730" s="227"/>
      <c r="L5730" s="227"/>
      <c r="M5730" s="227"/>
      <c r="N5730" s="581"/>
      <c r="O5730" s="227"/>
      <c r="P5730" s="581"/>
      <c r="Q5730" s="227"/>
      <c r="R5730" s="227"/>
      <c r="S5730" s="227"/>
      <c r="T5730" s="227"/>
      <c r="U5730" s="227"/>
      <c r="V5730" s="227"/>
      <c r="W5730" s="227"/>
      <c r="X5730" s="227"/>
      <c r="Y5730" s="227"/>
      <c r="Z5730" s="227"/>
      <c r="AA5730" s="227"/>
      <c r="AB5730" s="227"/>
      <c r="AC5730" s="227"/>
    </row>
    <row r="5731" spans="2:29">
      <c r="B5731" s="66" t="e">
        <f>LEFT(VLOOKUP(K5731,'TCon08 al 2019-02-26'!$A$1:$H$68,6,0),6)</f>
        <v>#N/A</v>
      </c>
      <c r="C5731" s="66" t="e">
        <f t="shared" si="385"/>
        <v>#N/A</v>
      </c>
      <c r="D5731" s="66" t="e">
        <f>VLOOKUP(K5731,'TCon08 al 2019-02-26'!$A$1:$H$68,8,0)</f>
        <v>#N/A</v>
      </c>
      <c r="E5731" s="221">
        <f t="shared" si="386"/>
        <v>1900</v>
      </c>
      <c r="F5731" s="66">
        <f t="shared" si="383"/>
        <v>0</v>
      </c>
      <c r="G5731" s="10" t="str">
        <f t="shared" si="384"/>
        <v>19000</v>
      </c>
      <c r="H5731" s="227"/>
      <c r="I5731" s="227"/>
      <c r="J5731" s="228"/>
      <c r="K5731" s="227"/>
      <c r="L5731" s="227"/>
      <c r="M5731" s="227"/>
      <c r="N5731" s="581"/>
      <c r="O5731" s="227"/>
      <c r="P5731" s="581"/>
      <c r="Q5731" s="227"/>
      <c r="R5731" s="227"/>
      <c r="S5731" s="227"/>
      <c r="T5731" s="227"/>
      <c r="U5731" s="227"/>
      <c r="V5731" s="227"/>
      <c r="W5731" s="227"/>
      <c r="X5731" s="227"/>
      <c r="Y5731" s="227"/>
      <c r="Z5731" s="227"/>
      <c r="AA5731" s="227"/>
      <c r="AB5731" s="227"/>
      <c r="AC5731" s="227"/>
    </row>
    <row r="5732" spans="2:29">
      <c r="B5732" s="66" t="e">
        <f>LEFT(VLOOKUP(K5732,'TCon08 al 2019-02-26'!$A$1:$H$68,6,0),6)</f>
        <v>#N/A</v>
      </c>
      <c r="C5732" s="66" t="e">
        <f t="shared" si="385"/>
        <v>#N/A</v>
      </c>
      <c r="D5732" s="66" t="e">
        <f>VLOOKUP(K5732,'TCon08 al 2019-02-26'!$A$1:$H$68,8,0)</f>
        <v>#N/A</v>
      </c>
      <c r="E5732" s="221">
        <f t="shared" si="386"/>
        <v>1900</v>
      </c>
      <c r="F5732" s="66">
        <f t="shared" si="383"/>
        <v>0</v>
      </c>
      <c r="G5732" s="10" t="str">
        <f t="shared" si="384"/>
        <v>19000</v>
      </c>
      <c r="H5732" s="227"/>
      <c r="I5732" s="227"/>
      <c r="J5732" s="228"/>
      <c r="K5732" s="227"/>
      <c r="L5732" s="227"/>
      <c r="M5732" s="227"/>
      <c r="N5732" s="581"/>
      <c r="O5732" s="227"/>
      <c r="P5732" s="581"/>
      <c r="Q5732" s="227"/>
      <c r="R5732" s="227"/>
      <c r="S5732" s="227"/>
      <c r="T5732" s="227"/>
      <c r="U5732" s="227"/>
      <c r="V5732" s="227"/>
      <c r="W5732" s="227"/>
      <c r="X5732" s="227"/>
      <c r="Y5732" s="227"/>
      <c r="Z5732" s="227"/>
      <c r="AA5732" s="227"/>
      <c r="AB5732" s="227"/>
      <c r="AC5732" s="227"/>
    </row>
    <row r="5733" spans="2:29">
      <c r="B5733" s="66" t="e">
        <f>LEFT(VLOOKUP(K5733,'TCon08 al 2019-02-26'!$A$1:$H$68,6,0),6)</f>
        <v>#N/A</v>
      </c>
      <c r="C5733" s="66" t="e">
        <f t="shared" si="385"/>
        <v>#N/A</v>
      </c>
      <c r="D5733" s="66" t="e">
        <f>VLOOKUP(K5733,'TCon08 al 2019-02-26'!$A$1:$H$68,8,0)</f>
        <v>#N/A</v>
      </c>
      <c r="E5733" s="221">
        <f t="shared" si="386"/>
        <v>1900</v>
      </c>
      <c r="F5733" s="66">
        <f t="shared" si="383"/>
        <v>0</v>
      </c>
      <c r="G5733" s="10" t="str">
        <f t="shared" si="384"/>
        <v>19000</v>
      </c>
      <c r="H5733" s="227"/>
      <c r="I5733" s="227"/>
      <c r="J5733" s="228"/>
      <c r="K5733" s="227"/>
      <c r="L5733" s="227"/>
      <c r="M5733" s="227"/>
      <c r="N5733" s="581"/>
      <c r="O5733" s="227"/>
      <c r="P5733" s="581"/>
      <c r="Q5733" s="227"/>
      <c r="R5733" s="227"/>
      <c r="S5733" s="227"/>
      <c r="T5733" s="227"/>
      <c r="U5733" s="227"/>
      <c r="V5733" s="227"/>
      <c r="W5733" s="227"/>
      <c r="X5733" s="227"/>
      <c r="Y5733" s="227"/>
      <c r="Z5733" s="227"/>
      <c r="AA5733" s="227"/>
      <c r="AB5733" s="227"/>
      <c r="AC5733" s="227"/>
    </row>
    <row r="5734" spans="2:29">
      <c r="B5734" s="66" t="e">
        <f>LEFT(VLOOKUP(K5734,'TCon08 al 2019-02-26'!$A$1:$H$68,6,0),6)</f>
        <v>#N/A</v>
      </c>
      <c r="C5734" s="66" t="e">
        <f t="shared" si="385"/>
        <v>#N/A</v>
      </c>
      <c r="D5734" s="66" t="e">
        <f>VLOOKUP(K5734,'TCon08 al 2019-02-26'!$A$1:$H$68,8,0)</f>
        <v>#N/A</v>
      </c>
      <c r="E5734" s="221">
        <f t="shared" si="386"/>
        <v>1900</v>
      </c>
      <c r="F5734" s="66">
        <f t="shared" si="383"/>
        <v>0</v>
      </c>
      <c r="G5734" s="10" t="str">
        <f t="shared" si="384"/>
        <v>19000</v>
      </c>
      <c r="H5734" s="227"/>
      <c r="I5734" s="227"/>
      <c r="J5734" s="228"/>
      <c r="K5734" s="227"/>
      <c r="L5734" s="227"/>
      <c r="M5734" s="227"/>
      <c r="N5734" s="581"/>
      <c r="O5734" s="227"/>
      <c r="P5734" s="581"/>
      <c r="Q5734" s="227"/>
      <c r="R5734" s="227"/>
      <c r="S5734" s="227"/>
      <c r="T5734" s="227"/>
      <c r="U5734" s="227"/>
      <c r="V5734" s="227"/>
      <c r="W5734" s="227"/>
      <c r="X5734" s="227"/>
      <c r="Y5734" s="227"/>
      <c r="Z5734" s="227"/>
      <c r="AA5734" s="227"/>
      <c r="AB5734" s="227"/>
      <c r="AC5734" s="227"/>
    </row>
    <row r="5735" spans="2:29">
      <c r="B5735" s="66" t="e">
        <f>LEFT(VLOOKUP(K5735,'TCon08 al 2019-02-26'!$A$1:$H$68,6,0),6)</f>
        <v>#N/A</v>
      </c>
      <c r="C5735" s="66" t="e">
        <f t="shared" si="385"/>
        <v>#N/A</v>
      </c>
      <c r="D5735" s="66" t="e">
        <f>VLOOKUP(K5735,'TCon08 al 2019-02-26'!$A$1:$H$68,8,0)</f>
        <v>#N/A</v>
      </c>
      <c r="E5735" s="221">
        <f t="shared" si="386"/>
        <v>1900</v>
      </c>
      <c r="F5735" s="66">
        <f t="shared" si="383"/>
        <v>0</v>
      </c>
      <c r="G5735" s="10" t="str">
        <f t="shared" si="384"/>
        <v>19000</v>
      </c>
      <c r="H5735" s="227"/>
      <c r="I5735" s="227"/>
      <c r="J5735" s="228"/>
      <c r="K5735" s="227"/>
      <c r="L5735" s="227"/>
      <c r="M5735" s="227"/>
      <c r="N5735" s="581"/>
      <c r="O5735" s="227"/>
      <c r="P5735" s="581"/>
      <c r="Q5735" s="227"/>
      <c r="R5735" s="227"/>
      <c r="S5735" s="227"/>
      <c r="T5735" s="227"/>
      <c r="U5735" s="227"/>
      <c r="V5735" s="227"/>
      <c r="W5735" s="227"/>
      <c r="X5735" s="227"/>
      <c r="Y5735" s="227"/>
      <c r="Z5735" s="227"/>
      <c r="AA5735" s="227"/>
      <c r="AB5735" s="227"/>
      <c r="AC5735" s="227"/>
    </row>
    <row r="5736" spans="2:29">
      <c r="B5736" s="66" t="e">
        <f>LEFT(VLOOKUP(K5736,'TCon08 al 2019-02-26'!$A$1:$H$68,6,0),6)</f>
        <v>#N/A</v>
      </c>
      <c r="C5736" s="66" t="e">
        <f t="shared" si="385"/>
        <v>#N/A</v>
      </c>
      <c r="D5736" s="66" t="e">
        <f>VLOOKUP(K5736,'TCon08 al 2019-02-26'!$A$1:$H$68,8,0)</f>
        <v>#N/A</v>
      </c>
      <c r="E5736" s="221">
        <f t="shared" si="386"/>
        <v>1900</v>
      </c>
      <c r="F5736" s="66">
        <f t="shared" si="383"/>
        <v>0</v>
      </c>
      <c r="G5736" s="10" t="str">
        <f t="shared" si="384"/>
        <v>19000</v>
      </c>
      <c r="H5736" s="227"/>
      <c r="I5736" s="227"/>
      <c r="J5736" s="228"/>
      <c r="K5736" s="227"/>
      <c r="L5736" s="227"/>
      <c r="M5736" s="227"/>
      <c r="N5736" s="581"/>
      <c r="O5736" s="227"/>
      <c r="P5736" s="581"/>
      <c r="Q5736" s="227"/>
      <c r="R5736" s="227"/>
      <c r="S5736" s="227"/>
      <c r="T5736" s="227"/>
      <c r="U5736" s="227"/>
      <c r="V5736" s="227"/>
      <c r="W5736" s="227"/>
      <c r="X5736" s="227"/>
      <c r="Y5736" s="227"/>
      <c r="Z5736" s="227"/>
      <c r="AA5736" s="227"/>
      <c r="AB5736" s="227"/>
      <c r="AC5736" s="227"/>
    </row>
    <row r="5737" spans="2:29">
      <c r="B5737" s="66" t="e">
        <f>LEFT(VLOOKUP(K5737,'TCon08 al 2019-02-26'!$A$1:$H$68,6,0),6)</f>
        <v>#N/A</v>
      </c>
      <c r="C5737" s="66" t="e">
        <f t="shared" si="385"/>
        <v>#N/A</v>
      </c>
      <c r="D5737" s="66" t="e">
        <f>VLOOKUP(K5737,'TCon08 al 2019-02-26'!$A$1:$H$68,8,0)</f>
        <v>#N/A</v>
      </c>
      <c r="E5737" s="221">
        <f t="shared" si="386"/>
        <v>1900</v>
      </c>
      <c r="F5737" s="66">
        <f t="shared" si="383"/>
        <v>0</v>
      </c>
      <c r="G5737" s="10" t="str">
        <f t="shared" si="384"/>
        <v>19000</v>
      </c>
      <c r="H5737" s="227"/>
      <c r="I5737" s="227"/>
      <c r="J5737" s="228"/>
      <c r="K5737" s="227"/>
      <c r="L5737" s="227"/>
      <c r="M5737" s="227"/>
      <c r="N5737" s="581"/>
      <c r="O5737" s="227"/>
      <c r="P5737" s="581"/>
      <c r="Q5737" s="227"/>
      <c r="R5737" s="227"/>
      <c r="S5737" s="227"/>
      <c r="T5737" s="227"/>
      <c r="U5737" s="227"/>
      <c r="V5737" s="227"/>
      <c r="W5737" s="227"/>
      <c r="X5737" s="227"/>
      <c r="Y5737" s="227"/>
      <c r="Z5737" s="227"/>
      <c r="AA5737" s="227"/>
      <c r="AB5737" s="227"/>
      <c r="AC5737" s="227"/>
    </row>
    <row r="5738" spans="2:29">
      <c r="B5738" s="66" t="e">
        <f>LEFT(VLOOKUP(K5738,'TCon08 al 2019-02-26'!$A$1:$H$68,6,0),6)</f>
        <v>#N/A</v>
      </c>
      <c r="C5738" s="66" t="e">
        <f t="shared" si="385"/>
        <v>#N/A</v>
      </c>
      <c r="D5738" s="66" t="e">
        <f>VLOOKUP(K5738,'TCon08 al 2019-02-26'!$A$1:$H$68,8,0)</f>
        <v>#N/A</v>
      </c>
      <c r="E5738" s="221">
        <f t="shared" si="386"/>
        <v>1900</v>
      </c>
      <c r="F5738" s="66">
        <f t="shared" si="383"/>
        <v>0</v>
      </c>
      <c r="G5738" s="10" t="str">
        <f t="shared" si="384"/>
        <v>19000</v>
      </c>
      <c r="H5738" s="227"/>
      <c r="I5738" s="227"/>
      <c r="J5738" s="228"/>
      <c r="K5738" s="227"/>
      <c r="L5738" s="227"/>
      <c r="M5738" s="227"/>
      <c r="N5738" s="581"/>
      <c r="O5738" s="227"/>
      <c r="P5738" s="581"/>
      <c r="Q5738" s="227"/>
      <c r="R5738" s="227"/>
      <c r="S5738" s="227"/>
      <c r="T5738" s="227"/>
      <c r="U5738" s="227"/>
      <c r="V5738" s="227"/>
      <c r="W5738" s="227"/>
      <c r="X5738" s="227"/>
      <c r="Y5738" s="227"/>
      <c r="Z5738" s="227"/>
      <c r="AA5738" s="227"/>
      <c r="AB5738" s="227"/>
      <c r="AC5738" s="227"/>
    </row>
    <row r="5739" spans="2:29">
      <c r="B5739" s="66" t="e">
        <f>LEFT(VLOOKUP(K5739,'TCon08 al 2019-02-26'!$A$1:$H$68,6,0),6)</f>
        <v>#N/A</v>
      </c>
      <c r="C5739" s="66" t="e">
        <f t="shared" si="385"/>
        <v>#N/A</v>
      </c>
      <c r="D5739" s="66" t="e">
        <f>VLOOKUP(K5739,'TCon08 al 2019-02-26'!$A$1:$H$68,8,0)</f>
        <v>#N/A</v>
      </c>
      <c r="E5739" s="221">
        <f t="shared" si="386"/>
        <v>1900</v>
      </c>
      <c r="F5739" s="66">
        <f t="shared" si="383"/>
        <v>0</v>
      </c>
      <c r="G5739" s="10" t="str">
        <f t="shared" si="384"/>
        <v>19000</v>
      </c>
      <c r="H5739" s="227"/>
      <c r="I5739" s="227"/>
      <c r="J5739" s="228"/>
      <c r="K5739" s="227"/>
      <c r="L5739" s="227"/>
      <c r="M5739" s="227"/>
      <c r="N5739" s="581"/>
      <c r="O5739" s="227"/>
      <c r="P5739" s="581"/>
      <c r="Q5739" s="227"/>
      <c r="R5739" s="227"/>
      <c r="S5739" s="227"/>
      <c r="T5739" s="227"/>
      <c r="U5739" s="227"/>
      <c r="V5739" s="227"/>
      <c r="W5739" s="227"/>
      <c r="X5739" s="227"/>
      <c r="Y5739" s="227"/>
      <c r="Z5739" s="227"/>
      <c r="AA5739" s="227"/>
      <c r="AB5739" s="227"/>
      <c r="AC5739" s="227"/>
    </row>
    <row r="5740" spans="2:29">
      <c r="B5740" s="66" t="e">
        <f>LEFT(VLOOKUP(K5740,'TCon08 al 2019-02-26'!$A$1:$H$68,6,0),6)</f>
        <v>#N/A</v>
      </c>
      <c r="C5740" s="66" t="e">
        <f t="shared" si="385"/>
        <v>#N/A</v>
      </c>
      <c r="D5740" s="66" t="e">
        <f>VLOOKUP(K5740,'TCon08 al 2019-02-26'!$A$1:$H$68,8,0)</f>
        <v>#N/A</v>
      </c>
      <c r="E5740" s="221">
        <f t="shared" si="386"/>
        <v>1900</v>
      </c>
      <c r="F5740" s="66">
        <f t="shared" si="383"/>
        <v>0</v>
      </c>
      <c r="G5740" s="10" t="str">
        <f t="shared" si="384"/>
        <v>19000</v>
      </c>
      <c r="H5740" s="227"/>
      <c r="I5740" s="227"/>
      <c r="J5740" s="228"/>
      <c r="K5740" s="227"/>
      <c r="L5740" s="227"/>
      <c r="M5740" s="227"/>
      <c r="N5740" s="581"/>
      <c r="O5740" s="227"/>
      <c r="P5740" s="581"/>
      <c r="Q5740" s="227"/>
      <c r="R5740" s="227"/>
      <c r="S5740" s="227"/>
      <c r="T5740" s="227"/>
      <c r="U5740" s="227"/>
      <c r="V5740" s="227"/>
      <c r="W5740" s="227"/>
      <c r="X5740" s="227"/>
      <c r="Y5740" s="227"/>
      <c r="Z5740" s="227"/>
      <c r="AA5740" s="227"/>
      <c r="AB5740" s="227"/>
      <c r="AC5740" s="227"/>
    </row>
    <row r="5741" spans="2:29">
      <c r="B5741" s="66" t="e">
        <f>LEFT(VLOOKUP(K5741,'TCon08 al 2019-02-26'!$A$1:$H$68,6,0),6)</f>
        <v>#N/A</v>
      </c>
      <c r="C5741" s="66" t="e">
        <f t="shared" si="385"/>
        <v>#N/A</v>
      </c>
      <c r="D5741" s="66" t="e">
        <f>VLOOKUP(K5741,'TCon08 al 2019-02-26'!$A$1:$H$68,8,0)</f>
        <v>#N/A</v>
      </c>
      <c r="E5741" s="221">
        <f t="shared" si="386"/>
        <v>1900</v>
      </c>
      <c r="F5741" s="66">
        <f t="shared" si="383"/>
        <v>0</v>
      </c>
      <c r="G5741" s="10" t="str">
        <f t="shared" si="384"/>
        <v>19000</v>
      </c>
      <c r="H5741" s="227"/>
      <c r="I5741" s="227"/>
      <c r="J5741" s="228"/>
      <c r="K5741" s="227"/>
      <c r="L5741" s="227"/>
      <c r="M5741" s="227"/>
      <c r="N5741" s="581"/>
      <c r="O5741" s="227"/>
      <c r="P5741" s="581"/>
      <c r="Q5741" s="227"/>
      <c r="R5741" s="227"/>
      <c r="S5741" s="227"/>
      <c r="T5741" s="227"/>
      <c r="U5741" s="227"/>
      <c r="V5741" s="227"/>
      <c r="W5741" s="227"/>
      <c r="X5741" s="227"/>
      <c r="Y5741" s="227"/>
      <c r="Z5741" s="227"/>
      <c r="AA5741" s="227"/>
      <c r="AB5741" s="227"/>
      <c r="AC5741" s="227"/>
    </row>
    <row r="5742" spans="2:29">
      <c r="B5742" s="66" t="e">
        <f>LEFT(VLOOKUP(K5742,'TCon08 al 2019-02-26'!$A$1:$H$68,6,0),6)</f>
        <v>#N/A</v>
      </c>
      <c r="C5742" s="66" t="e">
        <f t="shared" si="385"/>
        <v>#N/A</v>
      </c>
      <c r="D5742" s="66" t="e">
        <f>VLOOKUP(K5742,'TCon08 al 2019-02-26'!$A$1:$H$68,8,0)</f>
        <v>#N/A</v>
      </c>
      <c r="E5742" s="221">
        <f t="shared" si="386"/>
        <v>1900</v>
      </c>
      <c r="F5742" s="66">
        <f t="shared" si="383"/>
        <v>0</v>
      </c>
      <c r="G5742" s="10" t="str">
        <f t="shared" si="384"/>
        <v>19000</v>
      </c>
      <c r="H5742" s="227"/>
      <c r="I5742" s="227"/>
      <c r="J5742" s="228"/>
      <c r="K5742" s="227"/>
      <c r="L5742" s="227"/>
      <c r="M5742" s="227"/>
      <c r="N5742" s="581"/>
      <c r="O5742" s="227"/>
      <c r="P5742" s="581"/>
      <c r="Q5742" s="227"/>
      <c r="R5742" s="227"/>
      <c r="S5742" s="227"/>
      <c r="T5742" s="227"/>
      <c r="U5742" s="227"/>
      <c r="V5742" s="227"/>
      <c r="W5742" s="227"/>
      <c r="X5742" s="227"/>
      <c r="Y5742" s="227"/>
      <c r="Z5742" s="227"/>
      <c r="AA5742" s="227"/>
      <c r="AB5742" s="227"/>
      <c r="AC5742" s="227"/>
    </row>
    <row r="5743" spans="2:29">
      <c r="B5743" s="66" t="e">
        <f>LEFT(VLOOKUP(K5743,'TCon08 al 2019-02-26'!$A$1:$H$68,6,0),6)</f>
        <v>#N/A</v>
      </c>
      <c r="C5743" s="66" t="e">
        <f t="shared" si="385"/>
        <v>#N/A</v>
      </c>
      <c r="D5743" s="66" t="e">
        <f>VLOOKUP(K5743,'TCon08 al 2019-02-26'!$A$1:$H$68,8,0)</f>
        <v>#N/A</v>
      </c>
      <c r="E5743" s="221">
        <f t="shared" si="386"/>
        <v>1900</v>
      </c>
      <c r="F5743" s="66">
        <f t="shared" si="383"/>
        <v>0</v>
      </c>
      <c r="G5743" s="10" t="str">
        <f t="shared" si="384"/>
        <v>19000</v>
      </c>
      <c r="H5743" s="227"/>
      <c r="I5743" s="227"/>
      <c r="J5743" s="228"/>
      <c r="K5743" s="227"/>
      <c r="L5743" s="227"/>
      <c r="M5743" s="227"/>
      <c r="N5743" s="581"/>
      <c r="O5743" s="227"/>
      <c r="P5743" s="581"/>
      <c r="Q5743" s="227"/>
      <c r="R5743" s="227"/>
      <c r="S5743" s="227"/>
      <c r="T5743" s="227"/>
      <c r="U5743" s="227"/>
      <c r="V5743" s="227"/>
      <c r="W5743" s="227"/>
      <c r="X5743" s="227"/>
      <c r="Y5743" s="227"/>
      <c r="Z5743" s="227"/>
      <c r="AA5743" s="227"/>
      <c r="AB5743" s="227"/>
      <c r="AC5743" s="227"/>
    </row>
    <row r="5744" spans="2:29">
      <c r="B5744" s="66" t="e">
        <f>LEFT(VLOOKUP(K5744,'TCon08 al 2019-02-26'!$A$1:$H$68,6,0),6)</f>
        <v>#N/A</v>
      </c>
      <c r="C5744" s="66" t="e">
        <f t="shared" si="385"/>
        <v>#N/A</v>
      </c>
      <c r="D5744" s="66" t="e">
        <f>VLOOKUP(K5744,'TCon08 al 2019-02-26'!$A$1:$H$68,8,0)</f>
        <v>#N/A</v>
      </c>
      <c r="E5744" s="221">
        <f t="shared" si="386"/>
        <v>1900</v>
      </c>
      <c r="F5744" s="66">
        <f t="shared" si="383"/>
        <v>0</v>
      </c>
      <c r="G5744" s="10" t="str">
        <f t="shared" si="384"/>
        <v>19000</v>
      </c>
      <c r="H5744" s="227"/>
      <c r="I5744" s="227"/>
      <c r="J5744" s="228"/>
      <c r="K5744" s="227"/>
      <c r="L5744" s="227"/>
      <c r="M5744" s="227"/>
      <c r="N5744" s="581"/>
      <c r="O5744" s="227"/>
      <c r="P5744" s="581"/>
      <c r="Q5744" s="227"/>
      <c r="R5744" s="227"/>
      <c r="S5744" s="227"/>
      <c r="T5744" s="227"/>
      <c r="U5744" s="227"/>
      <c r="V5744" s="227"/>
      <c r="W5744" s="227"/>
      <c r="X5744" s="227"/>
      <c r="Y5744" s="227"/>
      <c r="Z5744" s="227"/>
      <c r="AA5744" s="227"/>
      <c r="AB5744" s="227"/>
      <c r="AC5744" s="227"/>
    </row>
    <row r="5745" spans="2:29">
      <c r="B5745" s="66" t="e">
        <f>LEFT(VLOOKUP(K5745,'TCon08 al 2019-02-26'!$A$1:$H$68,6,0),6)</f>
        <v>#N/A</v>
      </c>
      <c r="C5745" s="66" t="e">
        <f t="shared" si="385"/>
        <v>#N/A</v>
      </c>
      <c r="D5745" s="66" t="e">
        <f>VLOOKUP(K5745,'TCon08 al 2019-02-26'!$A$1:$H$68,8,0)</f>
        <v>#N/A</v>
      </c>
      <c r="E5745" s="221">
        <f t="shared" si="386"/>
        <v>1900</v>
      </c>
      <c r="F5745" s="66">
        <f t="shared" si="383"/>
        <v>0</v>
      </c>
      <c r="G5745" s="10" t="str">
        <f t="shared" si="384"/>
        <v>19000</v>
      </c>
      <c r="H5745" s="227"/>
      <c r="I5745" s="227"/>
      <c r="J5745" s="228"/>
      <c r="K5745" s="227"/>
      <c r="L5745" s="227"/>
      <c r="M5745" s="227"/>
      <c r="N5745" s="581"/>
      <c r="O5745" s="227"/>
      <c r="P5745" s="581"/>
      <c r="Q5745" s="227"/>
      <c r="R5745" s="227"/>
      <c r="S5745" s="227"/>
      <c r="T5745" s="227"/>
      <c r="U5745" s="227"/>
      <c r="V5745" s="227"/>
      <c r="W5745" s="227"/>
      <c r="X5745" s="227"/>
      <c r="Y5745" s="227"/>
      <c r="Z5745" s="227"/>
      <c r="AA5745" s="227"/>
      <c r="AB5745" s="227"/>
      <c r="AC5745" s="227"/>
    </row>
    <row r="5746" spans="2:29">
      <c r="B5746" s="66" t="e">
        <f>LEFT(VLOOKUP(K5746,'TCon08 al 2019-02-26'!$A$1:$H$68,6,0),6)</f>
        <v>#N/A</v>
      </c>
      <c r="C5746" s="66" t="e">
        <f t="shared" si="385"/>
        <v>#N/A</v>
      </c>
      <c r="D5746" s="66" t="e">
        <f>VLOOKUP(K5746,'TCon08 al 2019-02-26'!$A$1:$H$68,8,0)</f>
        <v>#N/A</v>
      </c>
      <c r="E5746" s="221">
        <f t="shared" si="386"/>
        <v>1900</v>
      </c>
      <c r="F5746" s="66">
        <f t="shared" si="383"/>
        <v>0</v>
      </c>
      <c r="G5746" s="10" t="str">
        <f t="shared" si="384"/>
        <v>19000</v>
      </c>
      <c r="H5746" s="227"/>
      <c r="I5746" s="227"/>
      <c r="J5746" s="228"/>
      <c r="K5746" s="227"/>
      <c r="L5746" s="227"/>
      <c r="M5746" s="227"/>
      <c r="N5746" s="581"/>
      <c r="O5746" s="227"/>
      <c r="P5746" s="581"/>
      <c r="Q5746" s="227"/>
      <c r="R5746" s="227"/>
      <c r="S5746" s="227"/>
      <c r="T5746" s="227"/>
      <c r="U5746" s="227"/>
      <c r="V5746" s="227"/>
      <c r="W5746" s="227"/>
      <c r="X5746" s="227"/>
      <c r="Y5746" s="227"/>
      <c r="Z5746" s="227"/>
      <c r="AA5746" s="227"/>
      <c r="AB5746" s="227"/>
      <c r="AC5746" s="227"/>
    </row>
    <row r="5747" spans="2:29">
      <c r="B5747" s="66" t="e">
        <f>LEFT(VLOOKUP(K5747,'TCon08 al 2019-02-26'!$A$1:$H$68,6,0),6)</f>
        <v>#N/A</v>
      </c>
      <c r="C5747" s="66" t="e">
        <f t="shared" si="385"/>
        <v>#N/A</v>
      </c>
      <c r="D5747" s="66" t="e">
        <f>VLOOKUP(K5747,'TCon08 al 2019-02-26'!$A$1:$H$68,8,0)</f>
        <v>#N/A</v>
      </c>
      <c r="E5747" s="221">
        <f t="shared" si="386"/>
        <v>1900</v>
      </c>
      <c r="F5747" s="66">
        <f t="shared" si="383"/>
        <v>0</v>
      </c>
      <c r="G5747" s="10" t="str">
        <f t="shared" si="384"/>
        <v>19000</v>
      </c>
      <c r="H5747" s="227"/>
      <c r="I5747" s="227"/>
      <c r="J5747" s="228"/>
      <c r="K5747" s="227"/>
      <c r="L5747" s="227"/>
      <c r="M5747" s="227"/>
      <c r="N5747" s="581"/>
      <c r="O5747" s="227"/>
      <c r="P5747" s="581"/>
      <c r="Q5747" s="227"/>
      <c r="R5747" s="227"/>
      <c r="S5747" s="227"/>
      <c r="T5747" s="227"/>
      <c r="U5747" s="227"/>
      <c r="V5747" s="227"/>
      <c r="W5747" s="227"/>
      <c r="X5747" s="227"/>
      <c r="Y5747" s="227"/>
      <c r="Z5747" s="227"/>
      <c r="AA5747" s="227"/>
      <c r="AB5747" s="227"/>
      <c r="AC5747" s="227"/>
    </row>
    <row r="5748" spans="2:29">
      <c r="B5748" s="66" t="e">
        <f>LEFT(VLOOKUP(K5748,'TCon08 al 2019-02-26'!$A$1:$H$68,6,0),6)</f>
        <v>#N/A</v>
      </c>
      <c r="C5748" s="66" t="e">
        <f t="shared" si="385"/>
        <v>#N/A</v>
      </c>
      <c r="D5748" s="66" t="e">
        <f>VLOOKUP(K5748,'TCon08 al 2019-02-26'!$A$1:$H$68,8,0)</f>
        <v>#N/A</v>
      </c>
      <c r="E5748" s="221">
        <f t="shared" si="386"/>
        <v>1900</v>
      </c>
      <c r="F5748" s="66">
        <f t="shared" si="383"/>
        <v>0</v>
      </c>
      <c r="G5748" s="10" t="str">
        <f t="shared" si="384"/>
        <v>19000</v>
      </c>
      <c r="H5748" s="227"/>
      <c r="I5748" s="227"/>
      <c r="J5748" s="228"/>
      <c r="K5748" s="227"/>
      <c r="L5748" s="227"/>
      <c r="M5748" s="227"/>
      <c r="N5748" s="581"/>
      <c r="O5748" s="227"/>
      <c r="P5748" s="581"/>
      <c r="Q5748" s="227"/>
      <c r="R5748" s="227"/>
      <c r="S5748" s="227"/>
      <c r="T5748" s="227"/>
      <c r="U5748" s="227"/>
      <c r="V5748" s="227"/>
      <c r="W5748" s="227"/>
      <c r="X5748" s="227"/>
      <c r="Y5748" s="227"/>
      <c r="Z5748" s="227"/>
      <c r="AA5748" s="227"/>
      <c r="AB5748" s="227"/>
      <c r="AC5748" s="227"/>
    </row>
    <row r="5749" spans="2:29">
      <c r="B5749" s="66" t="e">
        <f>LEFT(VLOOKUP(K5749,'TCon08 al 2019-02-26'!$A$1:$H$68,6,0),6)</f>
        <v>#N/A</v>
      </c>
      <c r="C5749" s="66" t="e">
        <f t="shared" si="385"/>
        <v>#N/A</v>
      </c>
      <c r="D5749" s="66" t="e">
        <f>VLOOKUP(K5749,'TCon08 al 2019-02-26'!$A$1:$H$68,8,0)</f>
        <v>#N/A</v>
      </c>
      <c r="E5749" s="221">
        <f t="shared" si="386"/>
        <v>1900</v>
      </c>
      <c r="F5749" s="66">
        <f t="shared" si="383"/>
        <v>0</v>
      </c>
      <c r="G5749" s="10" t="str">
        <f t="shared" si="384"/>
        <v>19000</v>
      </c>
      <c r="H5749" s="227"/>
      <c r="I5749" s="227"/>
      <c r="J5749" s="228"/>
      <c r="K5749" s="227"/>
      <c r="L5749" s="227"/>
      <c r="M5749" s="227"/>
      <c r="N5749" s="581"/>
      <c r="O5749" s="227"/>
      <c r="P5749" s="581"/>
      <c r="Q5749" s="227"/>
      <c r="R5749" s="227"/>
      <c r="S5749" s="227"/>
      <c r="T5749" s="227"/>
      <c r="U5749" s="227"/>
      <c r="V5749" s="227"/>
      <c r="W5749" s="227"/>
      <c r="X5749" s="227"/>
      <c r="Y5749" s="227"/>
      <c r="Z5749" s="227"/>
      <c r="AA5749" s="227"/>
      <c r="AB5749" s="227"/>
      <c r="AC5749" s="227"/>
    </row>
    <row r="5750" spans="2:29">
      <c r="B5750" s="66" t="e">
        <f>LEFT(VLOOKUP(K5750,'TCon08 al 2019-02-26'!$A$1:$H$68,6,0),6)</f>
        <v>#N/A</v>
      </c>
      <c r="C5750" s="66" t="e">
        <f t="shared" si="385"/>
        <v>#N/A</v>
      </c>
      <c r="D5750" s="66" t="e">
        <f>VLOOKUP(K5750,'TCon08 al 2019-02-26'!$A$1:$H$68,8,0)</f>
        <v>#N/A</v>
      </c>
      <c r="E5750" s="221">
        <f t="shared" si="386"/>
        <v>1900</v>
      </c>
      <c r="F5750" s="66">
        <f t="shared" si="383"/>
        <v>0</v>
      </c>
      <c r="G5750" s="10" t="str">
        <f t="shared" si="384"/>
        <v>19000</v>
      </c>
      <c r="H5750" s="227"/>
      <c r="I5750" s="227"/>
      <c r="J5750" s="228"/>
      <c r="K5750" s="227"/>
      <c r="L5750" s="227"/>
      <c r="M5750" s="227"/>
      <c r="N5750" s="581"/>
      <c r="O5750" s="227"/>
      <c r="P5750" s="581"/>
      <c r="Q5750" s="227"/>
      <c r="R5750" s="227"/>
      <c r="S5750" s="227"/>
      <c r="T5750" s="227"/>
      <c r="U5750" s="227"/>
      <c r="V5750" s="227"/>
      <c r="W5750" s="227"/>
      <c r="X5750" s="227"/>
      <c r="Y5750" s="227"/>
      <c r="Z5750" s="227"/>
      <c r="AA5750" s="227"/>
      <c r="AB5750" s="227"/>
      <c r="AC5750" s="227"/>
    </row>
    <row r="5751" spans="2:29">
      <c r="B5751" s="66" t="e">
        <f>LEFT(VLOOKUP(K5751,'TCon08 al 2019-02-26'!$A$1:$H$68,6,0),6)</f>
        <v>#N/A</v>
      </c>
      <c r="C5751" s="66" t="e">
        <f t="shared" si="385"/>
        <v>#N/A</v>
      </c>
      <c r="D5751" s="66" t="e">
        <f>VLOOKUP(K5751,'TCon08 al 2019-02-26'!$A$1:$H$68,8,0)</f>
        <v>#N/A</v>
      </c>
      <c r="E5751" s="221">
        <f t="shared" si="386"/>
        <v>1900</v>
      </c>
      <c r="F5751" s="66">
        <f t="shared" si="383"/>
        <v>0</v>
      </c>
      <c r="G5751" s="10" t="str">
        <f t="shared" si="384"/>
        <v>19000</v>
      </c>
      <c r="H5751" s="227"/>
      <c r="I5751" s="227"/>
      <c r="J5751" s="228"/>
      <c r="K5751" s="227"/>
      <c r="L5751" s="227"/>
      <c r="M5751" s="227"/>
      <c r="N5751" s="581"/>
      <c r="O5751" s="227"/>
      <c r="P5751" s="581"/>
      <c r="Q5751" s="227"/>
      <c r="R5751" s="227"/>
      <c r="S5751" s="227"/>
      <c r="T5751" s="227"/>
      <c r="U5751" s="227"/>
      <c r="V5751" s="227"/>
      <c r="W5751" s="227"/>
      <c r="X5751" s="227"/>
      <c r="Y5751" s="227"/>
      <c r="Z5751" s="227"/>
      <c r="AA5751" s="227"/>
      <c r="AB5751" s="227"/>
      <c r="AC5751" s="227"/>
    </row>
    <row r="5752" spans="2:29">
      <c r="B5752" s="66" t="e">
        <f>LEFT(VLOOKUP(K5752,'TCon08 al 2019-02-26'!$A$1:$H$68,6,0),6)</f>
        <v>#N/A</v>
      </c>
      <c r="C5752" s="66" t="e">
        <f t="shared" si="385"/>
        <v>#N/A</v>
      </c>
      <c r="D5752" s="66" t="e">
        <f>VLOOKUP(K5752,'TCon08 al 2019-02-26'!$A$1:$H$68,8,0)</f>
        <v>#N/A</v>
      </c>
      <c r="E5752" s="221">
        <f t="shared" si="386"/>
        <v>1900</v>
      </c>
      <c r="F5752" s="66">
        <f t="shared" si="383"/>
        <v>0</v>
      </c>
      <c r="G5752" s="10" t="str">
        <f t="shared" si="384"/>
        <v>19000</v>
      </c>
      <c r="H5752" s="227"/>
      <c r="I5752" s="227"/>
      <c r="J5752" s="228"/>
      <c r="K5752" s="227"/>
      <c r="L5752" s="227"/>
      <c r="M5752" s="227"/>
      <c r="N5752" s="581"/>
      <c r="O5752" s="227"/>
      <c r="P5752" s="581"/>
      <c r="Q5752" s="227"/>
      <c r="R5752" s="227"/>
      <c r="S5752" s="227"/>
      <c r="T5752" s="227"/>
      <c r="U5752" s="227"/>
      <c r="V5752" s="227"/>
      <c r="W5752" s="227"/>
      <c r="X5752" s="227"/>
      <c r="Y5752" s="227"/>
      <c r="Z5752" s="227"/>
      <c r="AA5752" s="227"/>
      <c r="AB5752" s="227"/>
      <c r="AC5752" s="227"/>
    </row>
    <row r="5753" spans="2:29">
      <c r="B5753" s="66" t="e">
        <f>LEFT(VLOOKUP(K5753,'TCon08 al 2019-02-26'!$A$1:$H$68,6,0),6)</f>
        <v>#N/A</v>
      </c>
      <c r="C5753" s="66" t="e">
        <f t="shared" si="385"/>
        <v>#N/A</v>
      </c>
      <c r="D5753" s="66" t="e">
        <f>VLOOKUP(K5753,'TCon08 al 2019-02-26'!$A$1:$H$68,8,0)</f>
        <v>#N/A</v>
      </c>
      <c r="E5753" s="221">
        <f t="shared" si="386"/>
        <v>1900</v>
      </c>
      <c r="F5753" s="66">
        <f t="shared" si="383"/>
        <v>0</v>
      </c>
      <c r="G5753" s="10" t="str">
        <f t="shared" si="384"/>
        <v>19000</v>
      </c>
      <c r="H5753" s="227"/>
      <c r="I5753" s="227"/>
      <c r="J5753" s="228"/>
      <c r="K5753" s="227"/>
      <c r="L5753" s="227"/>
      <c r="M5753" s="227"/>
      <c r="N5753" s="581"/>
      <c r="O5753" s="227"/>
      <c r="P5753" s="581"/>
      <c r="Q5753" s="227"/>
      <c r="R5753" s="227"/>
      <c r="S5753" s="227"/>
      <c r="T5753" s="227"/>
      <c r="U5753" s="227"/>
      <c r="V5753" s="227"/>
      <c r="W5753" s="227"/>
      <c r="X5753" s="227"/>
      <c r="Y5753" s="227"/>
      <c r="Z5753" s="227"/>
      <c r="AA5753" s="227"/>
      <c r="AB5753" s="227"/>
      <c r="AC5753" s="227"/>
    </row>
    <row r="5754" spans="2:29">
      <c r="B5754" s="66" t="e">
        <f>LEFT(VLOOKUP(K5754,'TCon08 al 2019-02-26'!$A$1:$H$68,6,0),6)</f>
        <v>#N/A</v>
      </c>
      <c r="C5754" s="66" t="e">
        <f t="shared" si="385"/>
        <v>#N/A</v>
      </c>
      <c r="D5754" s="66" t="e">
        <f>VLOOKUP(K5754,'TCon08 al 2019-02-26'!$A$1:$H$68,8,0)</f>
        <v>#N/A</v>
      </c>
      <c r="E5754" s="221">
        <f t="shared" si="386"/>
        <v>1900</v>
      </c>
      <c r="F5754" s="66">
        <f t="shared" si="383"/>
        <v>0</v>
      </c>
      <c r="G5754" s="10" t="str">
        <f t="shared" si="384"/>
        <v>19000</v>
      </c>
      <c r="H5754" s="227"/>
      <c r="I5754" s="227"/>
      <c r="J5754" s="228"/>
      <c r="K5754" s="227"/>
      <c r="L5754" s="227"/>
      <c r="M5754" s="227"/>
      <c r="N5754" s="581"/>
      <c r="O5754" s="227"/>
      <c r="P5754" s="581"/>
      <c r="Q5754" s="227"/>
      <c r="R5754" s="227"/>
      <c r="S5754" s="227"/>
      <c r="T5754" s="227"/>
      <c r="U5754" s="227"/>
      <c r="V5754" s="227"/>
      <c r="W5754" s="227"/>
      <c r="X5754" s="227"/>
      <c r="Y5754" s="227"/>
      <c r="Z5754" s="227"/>
      <c r="AA5754" s="227"/>
      <c r="AB5754" s="227"/>
      <c r="AC5754" s="227"/>
    </row>
    <row r="5755" spans="2:29">
      <c r="B5755" s="66" t="e">
        <f>LEFT(VLOOKUP(K5755,'TCon08 al 2019-02-26'!$A$1:$H$68,6,0),6)</f>
        <v>#N/A</v>
      </c>
      <c r="C5755" s="66" t="e">
        <f t="shared" si="385"/>
        <v>#N/A</v>
      </c>
      <c r="D5755" s="66" t="e">
        <f>VLOOKUP(K5755,'TCon08 al 2019-02-26'!$A$1:$H$68,8,0)</f>
        <v>#N/A</v>
      </c>
      <c r="E5755" s="221">
        <f t="shared" si="386"/>
        <v>1900</v>
      </c>
      <c r="F5755" s="66">
        <f t="shared" si="383"/>
        <v>0</v>
      </c>
      <c r="G5755" s="10" t="str">
        <f t="shared" si="384"/>
        <v>19000</v>
      </c>
      <c r="H5755" s="227"/>
      <c r="I5755" s="227"/>
      <c r="J5755" s="228"/>
      <c r="K5755" s="227"/>
      <c r="L5755" s="227"/>
      <c r="M5755" s="227"/>
      <c r="N5755" s="581"/>
      <c r="O5755" s="227"/>
      <c r="P5755" s="581"/>
      <c r="Q5755" s="227"/>
      <c r="R5755" s="227"/>
      <c r="S5755" s="227"/>
      <c r="T5755" s="227"/>
      <c r="U5755" s="227"/>
      <c r="V5755" s="227"/>
      <c r="W5755" s="227"/>
      <c r="X5755" s="227"/>
      <c r="Y5755" s="227"/>
      <c r="Z5755" s="227"/>
      <c r="AA5755" s="227"/>
      <c r="AB5755" s="227"/>
      <c r="AC5755" s="227"/>
    </row>
    <row r="5756" spans="2:29">
      <c r="B5756" s="66" t="e">
        <f>LEFT(VLOOKUP(K5756,'TCon08 al 2019-02-26'!$A$1:$H$68,6,0),6)</f>
        <v>#N/A</v>
      </c>
      <c r="C5756" s="66" t="e">
        <f t="shared" si="385"/>
        <v>#N/A</v>
      </c>
      <c r="D5756" s="66" t="e">
        <f>VLOOKUP(K5756,'TCon08 al 2019-02-26'!$A$1:$H$68,8,0)</f>
        <v>#N/A</v>
      </c>
      <c r="E5756" s="221">
        <f t="shared" si="386"/>
        <v>1900</v>
      </c>
      <c r="F5756" s="66">
        <f t="shared" si="383"/>
        <v>0</v>
      </c>
      <c r="G5756" s="10" t="str">
        <f t="shared" si="384"/>
        <v>19000</v>
      </c>
      <c r="H5756" s="227"/>
      <c r="I5756" s="227"/>
      <c r="J5756" s="228"/>
      <c r="K5756" s="227"/>
      <c r="L5756" s="227"/>
      <c r="M5756" s="227"/>
      <c r="N5756" s="581"/>
      <c r="O5756" s="227"/>
      <c r="P5756" s="581"/>
      <c r="Q5756" s="227"/>
      <c r="R5756" s="227"/>
      <c r="S5756" s="227"/>
      <c r="T5756" s="227"/>
      <c r="U5756" s="227"/>
      <c r="V5756" s="227"/>
      <c r="W5756" s="227"/>
      <c r="X5756" s="227"/>
      <c r="Y5756" s="227"/>
      <c r="Z5756" s="227"/>
      <c r="AA5756" s="227"/>
      <c r="AB5756" s="227"/>
      <c r="AC5756" s="227"/>
    </row>
    <row r="5757" spans="2:29">
      <c r="B5757" s="66" t="e">
        <f>LEFT(VLOOKUP(K5757,'TCon08 al 2019-02-26'!$A$1:$H$68,6,0),6)</f>
        <v>#N/A</v>
      </c>
      <c r="C5757" s="66" t="e">
        <f t="shared" si="385"/>
        <v>#N/A</v>
      </c>
      <c r="D5757" s="66" t="e">
        <f>VLOOKUP(K5757,'TCon08 al 2019-02-26'!$A$1:$H$68,8,0)</f>
        <v>#N/A</v>
      </c>
      <c r="E5757" s="221">
        <f t="shared" si="386"/>
        <v>1900</v>
      </c>
      <c r="F5757" s="66">
        <f t="shared" si="383"/>
        <v>0</v>
      </c>
      <c r="G5757" s="10" t="str">
        <f t="shared" si="384"/>
        <v>19000</v>
      </c>
      <c r="H5757" s="227"/>
      <c r="I5757" s="227"/>
      <c r="J5757" s="228"/>
      <c r="K5757" s="227"/>
      <c r="L5757" s="227"/>
      <c r="M5757" s="227"/>
      <c r="N5757" s="581"/>
      <c r="O5757" s="227"/>
      <c r="P5757" s="581"/>
      <c r="Q5757" s="227"/>
      <c r="R5757" s="227"/>
      <c r="S5757" s="227"/>
      <c r="T5757" s="227"/>
      <c r="U5757" s="227"/>
      <c r="V5757" s="227"/>
      <c r="W5757" s="227"/>
      <c r="X5757" s="227"/>
      <c r="Y5757" s="227"/>
      <c r="Z5757" s="227"/>
      <c r="AA5757" s="227"/>
      <c r="AB5757" s="227"/>
      <c r="AC5757" s="227"/>
    </row>
    <row r="5758" spans="2:29">
      <c r="B5758" s="66" t="e">
        <f>LEFT(VLOOKUP(K5758,'TCon08 al 2019-02-26'!$A$1:$H$68,6,0),6)</f>
        <v>#N/A</v>
      </c>
      <c r="C5758" s="66" t="e">
        <f t="shared" si="385"/>
        <v>#N/A</v>
      </c>
      <c r="D5758" s="66" t="e">
        <f>VLOOKUP(K5758,'TCon08 al 2019-02-26'!$A$1:$H$68,8,0)</f>
        <v>#N/A</v>
      </c>
      <c r="E5758" s="221">
        <f t="shared" si="386"/>
        <v>1900</v>
      </c>
      <c r="F5758" s="66">
        <f t="shared" si="383"/>
        <v>0</v>
      </c>
      <c r="G5758" s="10" t="str">
        <f t="shared" si="384"/>
        <v>19000</v>
      </c>
      <c r="H5758" s="227"/>
      <c r="I5758" s="227"/>
      <c r="J5758" s="228"/>
      <c r="K5758" s="227"/>
      <c r="L5758" s="227"/>
      <c r="M5758" s="227"/>
      <c r="N5758" s="581"/>
      <c r="O5758" s="227"/>
      <c r="P5758" s="581"/>
      <c r="Q5758" s="227"/>
      <c r="R5758" s="227"/>
      <c r="S5758" s="227"/>
      <c r="T5758" s="227"/>
      <c r="U5758" s="227"/>
      <c r="V5758" s="227"/>
      <c r="W5758" s="227"/>
      <c r="X5758" s="227"/>
      <c r="Y5758" s="227"/>
      <c r="Z5758" s="227"/>
      <c r="AA5758" s="227"/>
      <c r="AB5758" s="227"/>
      <c r="AC5758" s="227"/>
    </row>
    <row r="5759" spans="2:29">
      <c r="B5759" s="66" t="e">
        <f>LEFT(VLOOKUP(K5759,'TCon08 al 2019-02-26'!$A$1:$H$68,6,0),6)</f>
        <v>#N/A</v>
      </c>
      <c r="C5759" s="66" t="e">
        <f t="shared" si="385"/>
        <v>#N/A</v>
      </c>
      <c r="D5759" s="66" t="e">
        <f>VLOOKUP(K5759,'TCon08 al 2019-02-26'!$A$1:$H$68,8,0)</f>
        <v>#N/A</v>
      </c>
      <c r="E5759" s="221">
        <f t="shared" si="386"/>
        <v>1900</v>
      </c>
      <c r="F5759" s="66">
        <f t="shared" si="383"/>
        <v>0</v>
      </c>
      <c r="G5759" s="10" t="str">
        <f t="shared" si="384"/>
        <v>19000</v>
      </c>
      <c r="H5759" s="227"/>
      <c r="I5759" s="227"/>
      <c r="J5759" s="228"/>
      <c r="K5759" s="227"/>
      <c r="L5759" s="227"/>
      <c r="M5759" s="227"/>
      <c r="N5759" s="581"/>
      <c r="O5759" s="227"/>
      <c r="P5759" s="581"/>
      <c r="Q5759" s="227"/>
      <c r="R5759" s="227"/>
      <c r="S5759" s="227"/>
      <c r="T5759" s="227"/>
      <c r="U5759" s="227"/>
      <c r="V5759" s="227"/>
      <c r="W5759" s="227"/>
      <c r="X5759" s="227"/>
      <c r="Y5759" s="227"/>
      <c r="Z5759" s="227"/>
      <c r="AA5759" s="227"/>
      <c r="AB5759" s="227"/>
      <c r="AC5759" s="227"/>
    </row>
    <row r="5760" spans="2:29">
      <c r="B5760" s="66" t="e">
        <f>LEFT(VLOOKUP(K5760,'TCon08 al 2019-02-26'!$A$1:$H$68,6,0),6)</f>
        <v>#N/A</v>
      </c>
      <c r="C5760" s="66" t="e">
        <f t="shared" si="385"/>
        <v>#N/A</v>
      </c>
      <c r="D5760" s="66" t="e">
        <f>VLOOKUP(K5760,'TCon08 al 2019-02-26'!$A$1:$H$68,8,0)</f>
        <v>#N/A</v>
      </c>
      <c r="E5760" s="221">
        <f t="shared" si="386"/>
        <v>1900</v>
      </c>
      <c r="F5760" s="66">
        <f t="shared" si="383"/>
        <v>0</v>
      </c>
      <c r="G5760" s="10" t="str">
        <f t="shared" si="384"/>
        <v>19000</v>
      </c>
      <c r="H5760" s="227"/>
      <c r="I5760" s="227"/>
      <c r="J5760" s="228"/>
      <c r="K5760" s="227"/>
      <c r="L5760" s="227"/>
      <c r="M5760" s="227"/>
      <c r="N5760" s="581"/>
      <c r="O5760" s="227"/>
      <c r="P5760" s="581"/>
      <c r="Q5760" s="227"/>
      <c r="R5760" s="227"/>
      <c r="S5760" s="227"/>
      <c r="T5760" s="227"/>
      <c r="U5760" s="227"/>
      <c r="V5760" s="227"/>
      <c r="W5760" s="227"/>
      <c r="X5760" s="227"/>
      <c r="Y5760" s="227"/>
      <c r="Z5760" s="227"/>
      <c r="AA5760" s="227"/>
      <c r="AB5760" s="227"/>
      <c r="AC5760" s="227"/>
    </row>
    <row r="5761" spans="2:29">
      <c r="B5761" s="66" t="e">
        <f>LEFT(VLOOKUP(K5761,'TCon08 al 2019-02-26'!$A$1:$H$68,6,0),6)</f>
        <v>#N/A</v>
      </c>
      <c r="C5761" s="66" t="e">
        <f t="shared" si="385"/>
        <v>#N/A</v>
      </c>
      <c r="D5761" s="66" t="e">
        <f>VLOOKUP(K5761,'TCon08 al 2019-02-26'!$A$1:$H$68,8,0)</f>
        <v>#N/A</v>
      </c>
      <c r="E5761" s="221">
        <f t="shared" si="386"/>
        <v>1900</v>
      </c>
      <c r="F5761" s="66">
        <f t="shared" si="383"/>
        <v>0</v>
      </c>
      <c r="G5761" s="10" t="str">
        <f t="shared" si="384"/>
        <v>19000</v>
      </c>
      <c r="H5761" s="227"/>
      <c r="I5761" s="227"/>
      <c r="J5761" s="228"/>
      <c r="K5761" s="227"/>
      <c r="L5761" s="227"/>
      <c r="M5761" s="227"/>
      <c r="N5761" s="581"/>
      <c r="O5761" s="227"/>
      <c r="P5761" s="581"/>
      <c r="Q5761" s="227"/>
      <c r="R5761" s="227"/>
      <c r="S5761" s="227"/>
      <c r="T5761" s="227"/>
      <c r="U5761" s="227"/>
      <c r="V5761" s="227"/>
      <c r="W5761" s="227"/>
      <c r="X5761" s="227"/>
      <c r="Y5761" s="227"/>
      <c r="Z5761" s="227"/>
      <c r="AA5761" s="227"/>
      <c r="AB5761" s="227"/>
      <c r="AC5761" s="227"/>
    </row>
    <row r="5762" spans="2:29">
      <c r="B5762" s="66" t="e">
        <f>LEFT(VLOOKUP(K5762,'TCon08 al 2019-02-26'!$A$1:$H$68,6,0),6)</f>
        <v>#N/A</v>
      </c>
      <c r="C5762" s="66" t="e">
        <f t="shared" si="385"/>
        <v>#N/A</v>
      </c>
      <c r="D5762" s="66" t="e">
        <f>VLOOKUP(K5762,'TCon08 al 2019-02-26'!$A$1:$H$68,8,0)</f>
        <v>#N/A</v>
      </c>
      <c r="E5762" s="221">
        <f t="shared" si="386"/>
        <v>1900</v>
      </c>
      <c r="F5762" s="66">
        <f t="shared" si="383"/>
        <v>0</v>
      </c>
      <c r="G5762" s="10" t="str">
        <f t="shared" si="384"/>
        <v>19000</v>
      </c>
      <c r="H5762" s="227"/>
      <c r="I5762" s="227"/>
      <c r="J5762" s="228"/>
      <c r="K5762" s="227"/>
      <c r="L5762" s="227"/>
      <c r="M5762" s="227"/>
      <c r="N5762" s="581"/>
      <c r="O5762" s="227"/>
      <c r="P5762" s="581"/>
      <c r="Q5762" s="227"/>
      <c r="R5762" s="227"/>
      <c r="S5762" s="227"/>
      <c r="T5762" s="227"/>
      <c r="U5762" s="227"/>
      <c r="V5762" s="227"/>
      <c r="W5762" s="227"/>
      <c r="X5762" s="227"/>
      <c r="Y5762" s="227"/>
      <c r="Z5762" s="227"/>
      <c r="AA5762" s="227"/>
      <c r="AB5762" s="227"/>
      <c r="AC5762" s="227"/>
    </row>
    <row r="5763" spans="2:29">
      <c r="B5763" s="66" t="e">
        <f>LEFT(VLOOKUP(K5763,'TCon08 al 2019-02-26'!$A$1:$H$68,6,0),6)</f>
        <v>#N/A</v>
      </c>
      <c r="C5763" s="66" t="e">
        <f t="shared" si="385"/>
        <v>#N/A</v>
      </c>
      <c r="D5763" s="66" t="e">
        <f>VLOOKUP(K5763,'TCon08 al 2019-02-26'!$A$1:$H$68,8,0)</f>
        <v>#N/A</v>
      </c>
      <c r="E5763" s="221">
        <f t="shared" si="386"/>
        <v>1900</v>
      </c>
      <c r="F5763" s="66">
        <f t="shared" si="383"/>
        <v>0</v>
      </c>
      <c r="G5763" s="10" t="str">
        <f t="shared" si="384"/>
        <v>19000</v>
      </c>
      <c r="H5763" s="227"/>
      <c r="I5763" s="227"/>
      <c r="J5763" s="228"/>
      <c r="K5763" s="227"/>
      <c r="L5763" s="227"/>
      <c r="M5763" s="227"/>
      <c r="N5763" s="581"/>
      <c r="O5763" s="227"/>
      <c r="P5763" s="581"/>
      <c r="Q5763" s="227"/>
      <c r="R5763" s="227"/>
      <c r="S5763" s="227"/>
      <c r="T5763" s="227"/>
      <c r="U5763" s="227"/>
      <c r="V5763" s="227"/>
      <c r="W5763" s="227"/>
      <c r="X5763" s="227"/>
      <c r="Y5763" s="227"/>
      <c r="Z5763" s="227"/>
      <c r="AA5763" s="227"/>
      <c r="AB5763" s="227"/>
      <c r="AC5763" s="227"/>
    </row>
    <row r="5764" spans="2:29">
      <c r="B5764" s="66" t="e">
        <f>LEFT(VLOOKUP(K5764,'TCon08 al 2019-02-26'!$A$1:$H$68,6,0),6)</f>
        <v>#N/A</v>
      </c>
      <c r="C5764" s="66" t="e">
        <f t="shared" si="385"/>
        <v>#N/A</v>
      </c>
      <c r="D5764" s="66" t="e">
        <f>VLOOKUP(K5764,'TCon08 al 2019-02-26'!$A$1:$H$68,8,0)</f>
        <v>#N/A</v>
      </c>
      <c r="E5764" s="221">
        <f t="shared" si="386"/>
        <v>1900</v>
      </c>
      <c r="F5764" s="66">
        <f t="shared" si="383"/>
        <v>0</v>
      </c>
      <c r="G5764" s="10" t="str">
        <f t="shared" si="384"/>
        <v>19000</v>
      </c>
      <c r="H5764" s="227"/>
      <c r="I5764" s="227"/>
      <c r="J5764" s="228"/>
      <c r="K5764" s="227"/>
      <c r="L5764" s="227"/>
      <c r="M5764" s="227"/>
      <c r="N5764" s="581"/>
      <c r="O5764" s="227"/>
      <c r="P5764" s="581"/>
      <c r="Q5764" s="227"/>
      <c r="R5764" s="227"/>
      <c r="S5764" s="227"/>
      <c r="T5764" s="227"/>
      <c r="U5764" s="227"/>
      <c r="V5764" s="227"/>
      <c r="W5764" s="227"/>
      <c r="X5764" s="227"/>
      <c r="Y5764" s="227"/>
      <c r="Z5764" s="227"/>
      <c r="AA5764" s="227"/>
      <c r="AB5764" s="227"/>
      <c r="AC5764" s="227"/>
    </row>
    <row r="5765" spans="2:29">
      <c r="B5765" s="66" t="e">
        <f>LEFT(VLOOKUP(K5765,'TCon08 al 2019-02-26'!$A$1:$H$68,6,0),6)</f>
        <v>#N/A</v>
      </c>
      <c r="C5765" s="66" t="e">
        <f t="shared" si="385"/>
        <v>#N/A</v>
      </c>
      <c r="D5765" s="66" t="e">
        <f>VLOOKUP(K5765,'TCon08 al 2019-02-26'!$A$1:$H$68,8,0)</f>
        <v>#N/A</v>
      </c>
      <c r="E5765" s="221">
        <f t="shared" si="386"/>
        <v>1900</v>
      </c>
      <c r="F5765" s="66">
        <f t="shared" ref="F5765:F5806" si="387">+IF(J5765=0,0,MONTH(J5765))</f>
        <v>0</v>
      </c>
      <c r="G5765" s="10" t="str">
        <f t="shared" si="384"/>
        <v>19000</v>
      </c>
      <c r="H5765" s="227"/>
      <c r="I5765" s="227"/>
      <c r="J5765" s="228"/>
      <c r="K5765" s="227"/>
      <c r="L5765" s="227"/>
      <c r="M5765" s="227"/>
      <c r="N5765" s="581"/>
      <c r="O5765" s="227"/>
      <c r="P5765" s="581"/>
      <c r="Q5765" s="227"/>
      <c r="R5765" s="227"/>
      <c r="S5765" s="227"/>
      <c r="T5765" s="227"/>
      <c r="U5765" s="227"/>
      <c r="V5765" s="227"/>
      <c r="W5765" s="227"/>
      <c r="X5765" s="227"/>
      <c r="Y5765" s="227"/>
      <c r="Z5765" s="227"/>
      <c r="AA5765" s="227"/>
      <c r="AB5765" s="227"/>
      <c r="AC5765" s="227"/>
    </row>
    <row r="5766" spans="2:29">
      <c r="B5766" s="66" t="e">
        <f>LEFT(VLOOKUP(K5766,'TCon08 al 2019-02-26'!$A$1:$H$68,6,0),6)</f>
        <v>#N/A</v>
      </c>
      <c r="C5766" s="66" t="e">
        <f t="shared" si="385"/>
        <v>#N/A</v>
      </c>
      <c r="D5766" s="66" t="e">
        <f>VLOOKUP(K5766,'TCon08 al 2019-02-26'!$A$1:$H$68,8,0)</f>
        <v>#N/A</v>
      </c>
      <c r="E5766" s="221">
        <f t="shared" si="386"/>
        <v>1900</v>
      </c>
      <c r="F5766" s="66">
        <f t="shared" si="387"/>
        <v>0</v>
      </c>
      <c r="G5766" s="10" t="str">
        <f t="shared" ref="G5766:G5806" si="388">+E5766&amp;F5766</f>
        <v>19000</v>
      </c>
      <c r="H5766" s="227"/>
      <c r="I5766" s="227"/>
      <c r="J5766" s="228"/>
      <c r="K5766" s="227"/>
      <c r="L5766" s="227"/>
      <c r="M5766" s="227"/>
      <c r="N5766" s="581"/>
      <c r="O5766" s="227"/>
      <c r="P5766" s="581"/>
      <c r="Q5766" s="227"/>
      <c r="R5766" s="227"/>
      <c r="S5766" s="227"/>
      <c r="T5766" s="227"/>
      <c r="U5766" s="227"/>
      <c r="V5766" s="227"/>
      <c r="W5766" s="227"/>
      <c r="X5766" s="227"/>
      <c r="Y5766" s="227"/>
      <c r="Z5766" s="227"/>
      <c r="AA5766" s="227"/>
      <c r="AB5766" s="227"/>
      <c r="AC5766" s="227"/>
    </row>
    <row r="5767" spans="2:29">
      <c r="B5767" s="66" t="e">
        <f>LEFT(VLOOKUP(K5767,'TCon08 al 2019-02-26'!$A$1:$H$68,6,0),6)</f>
        <v>#N/A</v>
      </c>
      <c r="C5767" s="66" t="e">
        <f t="shared" si="385"/>
        <v>#N/A</v>
      </c>
      <c r="D5767" s="66" t="e">
        <f>VLOOKUP(K5767,'TCon08 al 2019-02-26'!$A$1:$H$68,8,0)</f>
        <v>#N/A</v>
      </c>
      <c r="E5767" s="221">
        <f t="shared" si="386"/>
        <v>1900</v>
      </c>
      <c r="F5767" s="66">
        <f t="shared" si="387"/>
        <v>0</v>
      </c>
      <c r="G5767" s="10" t="str">
        <f t="shared" si="388"/>
        <v>19000</v>
      </c>
      <c r="H5767" s="227"/>
      <c r="I5767" s="227"/>
      <c r="J5767" s="228"/>
      <c r="K5767" s="227"/>
      <c r="L5767" s="227"/>
      <c r="M5767" s="227"/>
      <c r="N5767" s="581"/>
      <c r="O5767" s="227"/>
      <c r="P5767" s="581"/>
      <c r="Q5767" s="227"/>
      <c r="R5767" s="227"/>
      <c r="S5767" s="227"/>
      <c r="T5767" s="227"/>
      <c r="U5767" s="227"/>
      <c r="V5767" s="227"/>
      <c r="W5767" s="227"/>
      <c r="X5767" s="227"/>
      <c r="Y5767" s="227"/>
      <c r="Z5767" s="227"/>
      <c r="AA5767" s="227"/>
      <c r="AB5767" s="227"/>
      <c r="AC5767" s="227"/>
    </row>
    <row r="5768" spans="2:29">
      <c r="B5768" s="66" t="e">
        <f>LEFT(VLOOKUP(K5768,'TCon08 al 2019-02-26'!$A$1:$H$68,6,0),6)</f>
        <v>#N/A</v>
      </c>
      <c r="C5768" s="66" t="e">
        <f t="shared" si="385"/>
        <v>#N/A</v>
      </c>
      <c r="D5768" s="66" t="e">
        <f>VLOOKUP(K5768,'TCon08 al 2019-02-26'!$A$1:$H$68,8,0)</f>
        <v>#N/A</v>
      </c>
      <c r="E5768" s="221">
        <f t="shared" si="386"/>
        <v>1900</v>
      </c>
      <c r="F5768" s="66">
        <f t="shared" si="387"/>
        <v>0</v>
      </c>
      <c r="G5768" s="10" t="str">
        <f t="shared" si="388"/>
        <v>19000</v>
      </c>
      <c r="H5768" s="227"/>
      <c r="I5768" s="227"/>
      <c r="J5768" s="228"/>
      <c r="K5768" s="227"/>
      <c r="L5768" s="227"/>
      <c r="M5768" s="227"/>
      <c r="N5768" s="581"/>
      <c r="O5768" s="227"/>
      <c r="P5768" s="581"/>
      <c r="Q5768" s="227"/>
      <c r="R5768" s="227"/>
      <c r="S5768" s="227"/>
      <c r="T5768" s="227"/>
      <c r="U5768" s="227"/>
      <c r="V5768" s="227"/>
      <c r="W5768" s="227"/>
      <c r="X5768" s="227"/>
      <c r="Y5768" s="227"/>
      <c r="Z5768" s="227"/>
      <c r="AA5768" s="227"/>
      <c r="AB5768" s="227"/>
      <c r="AC5768" s="227"/>
    </row>
    <row r="5769" spans="2:29">
      <c r="B5769" s="66" t="e">
        <f>LEFT(VLOOKUP(K5769,'TCon08 al 2019-02-26'!$A$1:$H$68,6,0),6)</f>
        <v>#N/A</v>
      </c>
      <c r="C5769" s="66" t="e">
        <f t="shared" si="385"/>
        <v>#N/A</v>
      </c>
      <c r="D5769" s="66" t="e">
        <f>VLOOKUP(K5769,'TCon08 al 2019-02-26'!$A$1:$H$68,8,0)</f>
        <v>#N/A</v>
      </c>
      <c r="E5769" s="221">
        <f t="shared" si="386"/>
        <v>1900</v>
      </c>
      <c r="F5769" s="66">
        <f t="shared" si="387"/>
        <v>0</v>
      </c>
      <c r="G5769" s="10" t="str">
        <f t="shared" si="388"/>
        <v>19000</v>
      </c>
      <c r="H5769" s="227"/>
      <c r="I5769" s="227"/>
      <c r="J5769" s="228"/>
      <c r="K5769" s="227"/>
      <c r="L5769" s="227"/>
      <c r="M5769" s="227"/>
      <c r="N5769" s="581"/>
      <c r="O5769" s="227"/>
      <c r="P5769" s="581"/>
      <c r="Q5769" s="227"/>
      <c r="R5769" s="227"/>
      <c r="S5769" s="227"/>
      <c r="T5769" s="227"/>
      <c r="U5769" s="227"/>
      <c r="V5769" s="227"/>
      <c r="W5769" s="227"/>
      <c r="X5769" s="227"/>
      <c r="Y5769" s="227"/>
      <c r="Z5769" s="227"/>
      <c r="AA5769" s="227"/>
      <c r="AB5769" s="227"/>
      <c r="AC5769" s="227"/>
    </row>
    <row r="5770" spans="2:29">
      <c r="B5770" s="66" t="e">
        <f>LEFT(VLOOKUP(K5770,'TCon08 al 2019-02-26'!$A$1:$H$68,6,0),6)</f>
        <v>#N/A</v>
      </c>
      <c r="C5770" s="66" t="e">
        <f t="shared" si="385"/>
        <v>#N/A</v>
      </c>
      <c r="D5770" s="66" t="e">
        <f>VLOOKUP(K5770,'TCon08 al 2019-02-26'!$A$1:$H$68,8,0)</f>
        <v>#N/A</v>
      </c>
      <c r="E5770" s="221">
        <f t="shared" si="386"/>
        <v>1900</v>
      </c>
      <c r="F5770" s="66">
        <f t="shared" si="387"/>
        <v>0</v>
      </c>
      <c r="G5770" s="10" t="str">
        <f t="shared" si="388"/>
        <v>19000</v>
      </c>
      <c r="H5770" s="227"/>
      <c r="I5770" s="227"/>
      <c r="J5770" s="228"/>
      <c r="K5770" s="227"/>
      <c r="L5770" s="227"/>
      <c r="M5770" s="227"/>
      <c r="N5770" s="581"/>
      <c r="O5770" s="227"/>
      <c r="P5770" s="581"/>
      <c r="Q5770" s="227"/>
      <c r="R5770" s="227"/>
      <c r="S5770" s="227"/>
      <c r="T5770" s="227"/>
      <c r="U5770" s="227"/>
      <c r="V5770" s="227"/>
      <c r="W5770" s="227"/>
      <c r="X5770" s="227"/>
      <c r="Y5770" s="227"/>
      <c r="Z5770" s="227"/>
      <c r="AA5770" s="227"/>
      <c r="AB5770" s="227"/>
      <c r="AC5770" s="227"/>
    </row>
    <row r="5771" spans="2:29">
      <c r="B5771" s="66" t="e">
        <f>LEFT(VLOOKUP(K5771,'TCon08 al 2019-02-26'!$A$1:$H$68,6,0),6)</f>
        <v>#N/A</v>
      </c>
      <c r="C5771" s="66" t="e">
        <f t="shared" si="385"/>
        <v>#N/A</v>
      </c>
      <c r="D5771" s="66" t="e">
        <f>VLOOKUP(K5771,'TCon08 al 2019-02-26'!$A$1:$H$68,8,0)</f>
        <v>#N/A</v>
      </c>
      <c r="E5771" s="221">
        <f t="shared" si="386"/>
        <v>1900</v>
      </c>
      <c r="F5771" s="66">
        <f t="shared" si="387"/>
        <v>0</v>
      </c>
      <c r="G5771" s="10" t="str">
        <f t="shared" si="388"/>
        <v>19000</v>
      </c>
      <c r="H5771" s="227"/>
      <c r="I5771" s="227"/>
      <c r="J5771" s="228"/>
      <c r="K5771" s="227"/>
      <c r="L5771" s="227"/>
      <c r="M5771" s="227"/>
      <c r="N5771" s="581"/>
      <c r="O5771" s="227"/>
      <c r="P5771" s="581"/>
      <c r="Q5771" s="227"/>
      <c r="R5771" s="227"/>
      <c r="S5771" s="227"/>
      <c r="T5771" s="227"/>
      <c r="U5771" s="227"/>
      <c r="V5771" s="227"/>
      <c r="W5771" s="227"/>
      <c r="X5771" s="227"/>
      <c r="Y5771" s="227"/>
      <c r="Z5771" s="227"/>
      <c r="AA5771" s="227"/>
      <c r="AB5771" s="227"/>
      <c r="AC5771" s="227"/>
    </row>
    <row r="5772" spans="2:29">
      <c r="B5772" s="66" t="e">
        <f>LEFT(VLOOKUP(K5772,'TCon08 al 2019-02-26'!$A$1:$H$68,6,0),6)</f>
        <v>#N/A</v>
      </c>
      <c r="C5772" s="66" t="e">
        <f t="shared" si="385"/>
        <v>#N/A</v>
      </c>
      <c r="D5772" s="66" t="e">
        <f>VLOOKUP(K5772,'TCon08 al 2019-02-26'!$A$1:$H$68,8,0)</f>
        <v>#N/A</v>
      </c>
      <c r="E5772" s="221">
        <f t="shared" si="386"/>
        <v>1900</v>
      </c>
      <c r="F5772" s="66">
        <f t="shared" si="387"/>
        <v>0</v>
      </c>
      <c r="G5772" s="10" t="str">
        <f t="shared" si="388"/>
        <v>19000</v>
      </c>
      <c r="H5772" s="227"/>
      <c r="I5772" s="227"/>
      <c r="J5772" s="228"/>
      <c r="K5772" s="227"/>
      <c r="L5772" s="227"/>
      <c r="M5772" s="227"/>
      <c r="N5772" s="581"/>
      <c r="O5772" s="227"/>
      <c r="P5772" s="581"/>
      <c r="Q5772" s="227"/>
      <c r="R5772" s="227"/>
      <c r="S5772" s="227"/>
      <c r="T5772" s="227"/>
      <c r="U5772" s="227"/>
      <c r="V5772" s="227"/>
      <c r="W5772" s="227"/>
      <c r="X5772" s="227"/>
      <c r="Y5772" s="227"/>
      <c r="Z5772" s="227"/>
      <c r="AA5772" s="227"/>
      <c r="AB5772" s="227"/>
      <c r="AC5772" s="227"/>
    </row>
    <row r="5773" spans="2:29">
      <c r="B5773" s="66" t="e">
        <f>LEFT(VLOOKUP(K5773,'TCon08 al 2019-02-26'!$A$1:$H$68,6,0),6)</f>
        <v>#N/A</v>
      </c>
      <c r="C5773" s="66" t="e">
        <f t="shared" si="385"/>
        <v>#N/A</v>
      </c>
      <c r="D5773" s="66" t="e">
        <f>VLOOKUP(K5773,'TCon08 al 2019-02-26'!$A$1:$H$68,8,0)</f>
        <v>#N/A</v>
      </c>
      <c r="E5773" s="221">
        <f t="shared" si="386"/>
        <v>1900</v>
      </c>
      <c r="F5773" s="66">
        <f t="shared" si="387"/>
        <v>0</v>
      </c>
      <c r="G5773" s="10" t="str">
        <f t="shared" si="388"/>
        <v>19000</v>
      </c>
      <c r="H5773" s="227"/>
      <c r="I5773" s="227"/>
      <c r="J5773" s="228"/>
      <c r="K5773" s="227"/>
      <c r="L5773" s="227"/>
      <c r="M5773" s="227"/>
      <c r="N5773" s="581"/>
      <c r="O5773" s="227"/>
      <c r="P5773" s="581"/>
      <c r="Q5773" s="227"/>
      <c r="R5773" s="227"/>
      <c r="S5773" s="227"/>
      <c r="T5773" s="227"/>
      <c r="U5773" s="227"/>
      <c r="V5773" s="227"/>
      <c r="W5773" s="227"/>
      <c r="X5773" s="227"/>
      <c r="Y5773" s="227"/>
      <c r="Z5773" s="227"/>
      <c r="AA5773" s="227"/>
      <c r="AB5773" s="227"/>
      <c r="AC5773" s="227"/>
    </row>
    <row r="5774" spans="2:29">
      <c r="B5774" s="66" t="e">
        <f>LEFT(VLOOKUP(K5774,'TCon08 al 2019-02-26'!$A$1:$H$68,6,0),6)</f>
        <v>#N/A</v>
      </c>
      <c r="C5774" s="66" t="e">
        <f t="shared" si="385"/>
        <v>#N/A</v>
      </c>
      <c r="D5774" s="66" t="e">
        <f>VLOOKUP(K5774,'TCon08 al 2019-02-26'!$A$1:$H$68,8,0)</f>
        <v>#N/A</v>
      </c>
      <c r="E5774" s="221">
        <f t="shared" si="386"/>
        <v>1900</v>
      </c>
      <c r="F5774" s="66">
        <f t="shared" si="387"/>
        <v>0</v>
      </c>
      <c r="G5774" s="10" t="str">
        <f t="shared" si="388"/>
        <v>19000</v>
      </c>
      <c r="H5774" s="227"/>
      <c r="I5774" s="227"/>
      <c r="J5774" s="228"/>
      <c r="K5774" s="227"/>
      <c r="L5774" s="227"/>
      <c r="M5774" s="227"/>
      <c r="N5774" s="581"/>
      <c r="O5774" s="227"/>
      <c r="P5774" s="581"/>
      <c r="Q5774" s="227"/>
      <c r="R5774" s="227"/>
      <c r="S5774" s="227"/>
      <c r="T5774" s="227"/>
      <c r="U5774" s="227"/>
      <c r="V5774" s="227"/>
      <c r="W5774" s="227"/>
      <c r="X5774" s="227"/>
      <c r="Y5774" s="227"/>
      <c r="Z5774" s="227"/>
      <c r="AA5774" s="227"/>
      <c r="AB5774" s="227"/>
      <c r="AC5774" s="227"/>
    </row>
    <row r="5775" spans="2:29">
      <c r="B5775" s="66" t="e">
        <f>LEFT(VLOOKUP(K5775,'TCon08 al 2019-02-26'!$A$1:$H$68,6,0),6)</f>
        <v>#N/A</v>
      </c>
      <c r="C5775" s="66" t="e">
        <f t="shared" si="385"/>
        <v>#N/A</v>
      </c>
      <c r="D5775" s="66" t="e">
        <f>VLOOKUP(K5775,'TCon08 al 2019-02-26'!$A$1:$H$68,8,0)</f>
        <v>#N/A</v>
      </c>
      <c r="E5775" s="221">
        <f t="shared" si="386"/>
        <v>1900</v>
      </c>
      <c r="F5775" s="66">
        <f t="shared" si="387"/>
        <v>0</v>
      </c>
      <c r="G5775" s="10" t="str">
        <f t="shared" si="388"/>
        <v>19000</v>
      </c>
      <c r="H5775" s="227"/>
      <c r="I5775" s="227"/>
      <c r="J5775" s="228"/>
      <c r="K5775" s="227"/>
      <c r="L5775" s="227"/>
      <c r="M5775" s="227"/>
      <c r="N5775" s="581"/>
      <c r="O5775" s="227"/>
      <c r="P5775" s="581"/>
      <c r="Q5775" s="227"/>
      <c r="R5775" s="227"/>
      <c r="S5775" s="227"/>
      <c r="T5775" s="227"/>
      <c r="U5775" s="227"/>
      <c r="V5775" s="227"/>
      <c r="W5775" s="227"/>
      <c r="X5775" s="227"/>
      <c r="Y5775" s="227"/>
      <c r="Z5775" s="227"/>
      <c r="AA5775" s="227"/>
      <c r="AB5775" s="227"/>
      <c r="AC5775" s="227"/>
    </row>
    <row r="5776" spans="2:29">
      <c r="B5776" s="66" t="e">
        <f>LEFT(VLOOKUP(K5776,'TCon08 al 2019-02-26'!$A$1:$H$68,6,0),6)</f>
        <v>#N/A</v>
      </c>
      <c r="C5776" s="66" t="e">
        <f t="shared" si="385"/>
        <v>#N/A</v>
      </c>
      <c r="D5776" s="66" t="e">
        <f>VLOOKUP(K5776,'TCon08 al 2019-02-26'!$A$1:$H$68,8,0)</f>
        <v>#N/A</v>
      </c>
      <c r="E5776" s="221">
        <f t="shared" si="386"/>
        <v>1900</v>
      </c>
      <c r="F5776" s="66">
        <f t="shared" si="387"/>
        <v>0</v>
      </c>
      <c r="G5776" s="10" t="str">
        <f t="shared" si="388"/>
        <v>19000</v>
      </c>
      <c r="H5776" s="227"/>
      <c r="I5776" s="227"/>
      <c r="J5776" s="228"/>
      <c r="K5776" s="227"/>
      <c r="L5776" s="227"/>
      <c r="M5776" s="227"/>
      <c r="N5776" s="581"/>
      <c r="O5776" s="227"/>
      <c r="P5776" s="581"/>
      <c r="Q5776" s="227"/>
      <c r="R5776" s="227"/>
      <c r="S5776" s="227"/>
      <c r="T5776" s="227"/>
      <c r="U5776" s="227"/>
      <c r="V5776" s="227"/>
      <c r="W5776" s="227"/>
      <c r="X5776" s="227"/>
      <c r="Y5776" s="227"/>
      <c r="Z5776" s="227"/>
      <c r="AA5776" s="227"/>
      <c r="AB5776" s="227"/>
      <c r="AC5776" s="227"/>
    </row>
    <row r="5777" spans="2:29">
      <c r="B5777" s="66" t="e">
        <f>LEFT(VLOOKUP(K5777,'TCon08 al 2019-02-26'!$A$1:$H$68,6,0),6)</f>
        <v>#N/A</v>
      </c>
      <c r="C5777" s="66" t="e">
        <f t="shared" ref="C5777:C5806" si="389">CONCATENATE(MID(B5777,1,1),".",MID(B5777,2,1),".",MID(B5777,3,2),".",MID(B5777,5,2))</f>
        <v>#N/A</v>
      </c>
      <c r="D5777" s="66" t="e">
        <f>VLOOKUP(K5777,'TCon08 al 2019-02-26'!$A$1:$H$68,8,0)</f>
        <v>#N/A</v>
      </c>
      <c r="E5777" s="221">
        <f t="shared" ref="E5777:E5806" si="390">YEAR(J5777)</f>
        <v>1900</v>
      </c>
      <c r="F5777" s="66">
        <f t="shared" si="387"/>
        <v>0</v>
      </c>
      <c r="G5777" s="10" t="str">
        <f t="shared" si="388"/>
        <v>19000</v>
      </c>
      <c r="H5777" s="227"/>
      <c r="I5777" s="227"/>
      <c r="J5777" s="228"/>
      <c r="K5777" s="227"/>
      <c r="L5777" s="227"/>
      <c r="M5777" s="227"/>
      <c r="N5777" s="581"/>
      <c r="O5777" s="227"/>
      <c r="P5777" s="581"/>
      <c r="Q5777" s="227"/>
      <c r="R5777" s="227"/>
      <c r="S5777" s="227"/>
      <c r="T5777" s="227"/>
      <c r="U5777" s="227"/>
      <c r="V5777" s="227"/>
      <c r="W5777" s="227"/>
      <c r="X5777" s="227"/>
      <c r="Y5777" s="227"/>
      <c r="Z5777" s="227"/>
      <c r="AA5777" s="227"/>
      <c r="AB5777" s="227"/>
      <c r="AC5777" s="227"/>
    </row>
    <row r="5778" spans="2:29">
      <c r="B5778" s="66" t="e">
        <f>LEFT(VLOOKUP(K5778,'TCon08 al 2019-02-26'!$A$1:$H$68,6,0),6)</f>
        <v>#N/A</v>
      </c>
      <c r="C5778" s="66" t="e">
        <f t="shared" si="389"/>
        <v>#N/A</v>
      </c>
      <c r="D5778" s="66" t="e">
        <f>VLOOKUP(K5778,'TCon08 al 2019-02-26'!$A$1:$H$68,8,0)</f>
        <v>#N/A</v>
      </c>
      <c r="E5778" s="221">
        <f t="shared" si="390"/>
        <v>1900</v>
      </c>
      <c r="F5778" s="66">
        <f t="shared" si="387"/>
        <v>0</v>
      </c>
      <c r="G5778" s="10" t="str">
        <f t="shared" si="388"/>
        <v>19000</v>
      </c>
      <c r="H5778" s="227"/>
      <c r="I5778" s="227"/>
      <c r="J5778" s="228"/>
      <c r="K5778" s="227"/>
      <c r="L5778" s="227"/>
      <c r="M5778" s="227"/>
      <c r="N5778" s="581"/>
      <c r="O5778" s="227"/>
      <c r="P5778" s="581"/>
      <c r="Q5778" s="227"/>
      <c r="R5778" s="227"/>
      <c r="S5778" s="227"/>
      <c r="T5778" s="227"/>
      <c r="U5778" s="227"/>
      <c r="V5778" s="227"/>
      <c r="W5778" s="227"/>
      <c r="X5778" s="227"/>
      <c r="Y5778" s="227"/>
      <c r="Z5778" s="227"/>
      <c r="AA5778" s="227"/>
      <c r="AB5778" s="227"/>
      <c r="AC5778" s="227"/>
    </row>
    <row r="5779" spans="2:29">
      <c r="B5779" s="66" t="e">
        <f>LEFT(VLOOKUP(K5779,'TCon08 al 2019-02-26'!$A$1:$H$68,6,0),6)</f>
        <v>#N/A</v>
      </c>
      <c r="C5779" s="66" t="e">
        <f t="shared" si="389"/>
        <v>#N/A</v>
      </c>
      <c r="D5779" s="66" t="e">
        <f>VLOOKUP(K5779,'TCon08 al 2019-02-26'!$A$1:$H$68,8,0)</f>
        <v>#N/A</v>
      </c>
      <c r="E5779" s="221">
        <f t="shared" si="390"/>
        <v>1900</v>
      </c>
      <c r="F5779" s="66">
        <f t="shared" si="387"/>
        <v>0</v>
      </c>
      <c r="G5779" s="10" t="str">
        <f t="shared" si="388"/>
        <v>19000</v>
      </c>
      <c r="H5779" s="227"/>
      <c r="I5779" s="227"/>
      <c r="J5779" s="228"/>
      <c r="K5779" s="227"/>
      <c r="L5779" s="227"/>
      <c r="M5779" s="227"/>
      <c r="N5779" s="581"/>
      <c r="O5779" s="227"/>
      <c r="P5779" s="581"/>
      <c r="Q5779" s="227"/>
      <c r="R5779" s="227"/>
      <c r="S5779" s="227"/>
      <c r="T5779" s="227"/>
      <c r="U5779" s="227"/>
      <c r="V5779" s="227"/>
      <c r="W5779" s="227"/>
      <c r="X5779" s="227"/>
      <c r="Y5779" s="227"/>
      <c r="Z5779" s="227"/>
      <c r="AA5779" s="227"/>
      <c r="AB5779" s="227"/>
      <c r="AC5779" s="227"/>
    </row>
    <row r="5780" spans="2:29">
      <c r="B5780" s="66" t="e">
        <f>LEFT(VLOOKUP(K5780,'TCon08 al 2019-02-26'!$A$1:$H$68,6,0),6)</f>
        <v>#N/A</v>
      </c>
      <c r="C5780" s="66" t="e">
        <f t="shared" si="389"/>
        <v>#N/A</v>
      </c>
      <c r="D5780" s="66" t="e">
        <f>VLOOKUP(K5780,'TCon08 al 2019-02-26'!$A$1:$H$68,8,0)</f>
        <v>#N/A</v>
      </c>
      <c r="E5780" s="221">
        <f t="shared" si="390"/>
        <v>1900</v>
      </c>
      <c r="F5780" s="66">
        <f t="shared" si="387"/>
        <v>0</v>
      </c>
      <c r="G5780" s="10" t="str">
        <f t="shared" si="388"/>
        <v>19000</v>
      </c>
      <c r="H5780" s="227"/>
      <c r="I5780" s="227"/>
      <c r="J5780" s="228"/>
      <c r="K5780" s="227"/>
      <c r="L5780" s="227"/>
      <c r="M5780" s="227"/>
      <c r="N5780" s="581"/>
      <c r="O5780" s="227"/>
      <c r="P5780" s="581"/>
      <c r="Q5780" s="227"/>
      <c r="R5780" s="227"/>
      <c r="S5780" s="227"/>
      <c r="T5780" s="227"/>
      <c r="U5780" s="227"/>
      <c r="V5780" s="227"/>
      <c r="W5780" s="227"/>
      <c r="X5780" s="227"/>
      <c r="Y5780" s="227"/>
      <c r="Z5780" s="227"/>
      <c r="AA5780" s="227"/>
      <c r="AB5780" s="227"/>
      <c r="AC5780" s="227"/>
    </row>
    <row r="5781" spans="2:29">
      <c r="B5781" s="66" t="e">
        <f>LEFT(VLOOKUP(K5781,'TCon08 al 2019-02-26'!$A$1:$H$68,6,0),6)</f>
        <v>#N/A</v>
      </c>
      <c r="C5781" s="66" t="e">
        <f t="shared" si="389"/>
        <v>#N/A</v>
      </c>
      <c r="D5781" s="66" t="e">
        <f>VLOOKUP(K5781,'TCon08 al 2019-02-26'!$A$1:$H$68,8,0)</f>
        <v>#N/A</v>
      </c>
      <c r="E5781" s="221">
        <f t="shared" si="390"/>
        <v>1900</v>
      </c>
      <c r="F5781" s="66">
        <f t="shared" si="387"/>
        <v>0</v>
      </c>
      <c r="G5781" s="10" t="str">
        <f t="shared" si="388"/>
        <v>19000</v>
      </c>
      <c r="H5781" s="227"/>
      <c r="I5781" s="227"/>
      <c r="J5781" s="228"/>
      <c r="K5781" s="227"/>
      <c r="L5781" s="227"/>
      <c r="M5781" s="227"/>
      <c r="N5781" s="581"/>
      <c r="O5781" s="227"/>
      <c r="P5781" s="581"/>
      <c r="Q5781" s="227"/>
      <c r="R5781" s="227"/>
      <c r="S5781" s="227"/>
      <c r="T5781" s="227"/>
      <c r="U5781" s="227"/>
      <c r="V5781" s="227"/>
      <c r="W5781" s="227"/>
      <c r="X5781" s="227"/>
      <c r="Y5781" s="227"/>
      <c r="Z5781" s="227"/>
      <c r="AA5781" s="227"/>
      <c r="AB5781" s="227"/>
      <c r="AC5781" s="227"/>
    </row>
    <row r="5782" spans="2:29">
      <c r="B5782" s="66" t="e">
        <f>LEFT(VLOOKUP(K5782,'TCon08 al 2019-02-26'!$A$1:$H$68,6,0),6)</f>
        <v>#N/A</v>
      </c>
      <c r="C5782" s="66" t="e">
        <f t="shared" si="389"/>
        <v>#N/A</v>
      </c>
      <c r="D5782" s="66" t="e">
        <f>VLOOKUP(K5782,'TCon08 al 2019-02-26'!$A$1:$H$68,8,0)</f>
        <v>#N/A</v>
      </c>
      <c r="E5782" s="221">
        <f t="shared" si="390"/>
        <v>1900</v>
      </c>
      <c r="F5782" s="66">
        <f t="shared" si="387"/>
        <v>0</v>
      </c>
      <c r="G5782" s="10" t="str">
        <f t="shared" si="388"/>
        <v>19000</v>
      </c>
      <c r="H5782" s="227"/>
      <c r="I5782" s="227"/>
      <c r="J5782" s="228"/>
      <c r="K5782" s="227"/>
      <c r="L5782" s="227"/>
      <c r="M5782" s="227"/>
      <c r="N5782" s="581"/>
      <c r="O5782" s="227"/>
      <c r="P5782" s="581"/>
      <c r="Q5782" s="227"/>
      <c r="R5782" s="227"/>
      <c r="S5782" s="227"/>
      <c r="T5782" s="227"/>
      <c r="U5782" s="227"/>
      <c r="V5782" s="227"/>
      <c r="W5782" s="227"/>
      <c r="X5782" s="227"/>
      <c r="Y5782" s="227"/>
      <c r="Z5782" s="227"/>
      <c r="AA5782" s="227"/>
      <c r="AB5782" s="227"/>
      <c r="AC5782" s="227"/>
    </row>
    <row r="5783" spans="2:29">
      <c r="B5783" s="66" t="e">
        <f>LEFT(VLOOKUP(K5783,'TCon08 al 2019-02-26'!$A$1:$H$68,6,0),6)</f>
        <v>#N/A</v>
      </c>
      <c r="C5783" s="66" t="e">
        <f t="shared" si="389"/>
        <v>#N/A</v>
      </c>
      <c r="D5783" s="66" t="e">
        <f>VLOOKUP(K5783,'TCon08 al 2019-02-26'!$A$1:$H$68,8,0)</f>
        <v>#N/A</v>
      </c>
      <c r="E5783" s="221">
        <f t="shared" si="390"/>
        <v>1900</v>
      </c>
      <c r="F5783" s="66">
        <f t="shared" si="387"/>
        <v>0</v>
      </c>
      <c r="G5783" s="10" t="str">
        <f t="shared" si="388"/>
        <v>19000</v>
      </c>
      <c r="H5783" s="227"/>
      <c r="I5783" s="227"/>
      <c r="J5783" s="228"/>
      <c r="K5783" s="227"/>
      <c r="L5783" s="227"/>
      <c r="M5783" s="227"/>
      <c r="N5783" s="581"/>
      <c r="O5783" s="227"/>
      <c r="P5783" s="581"/>
      <c r="Q5783" s="227"/>
      <c r="R5783" s="227"/>
      <c r="S5783" s="227"/>
      <c r="T5783" s="227"/>
      <c r="U5783" s="227"/>
      <c r="V5783" s="227"/>
      <c r="W5783" s="227"/>
      <c r="X5783" s="227"/>
      <c r="Y5783" s="227"/>
      <c r="Z5783" s="227"/>
      <c r="AA5783" s="227"/>
      <c r="AB5783" s="227"/>
      <c r="AC5783" s="227"/>
    </row>
    <row r="5784" spans="2:29">
      <c r="B5784" s="66" t="e">
        <f>LEFT(VLOOKUP(K5784,'TCon08 al 2019-02-26'!$A$1:$H$68,6,0),6)</f>
        <v>#N/A</v>
      </c>
      <c r="C5784" s="66" t="e">
        <f t="shared" si="389"/>
        <v>#N/A</v>
      </c>
      <c r="D5784" s="66" t="e">
        <f>VLOOKUP(K5784,'TCon08 al 2019-02-26'!$A$1:$H$68,8,0)</f>
        <v>#N/A</v>
      </c>
      <c r="E5784" s="221">
        <f t="shared" si="390"/>
        <v>1900</v>
      </c>
      <c r="F5784" s="66">
        <f t="shared" si="387"/>
        <v>0</v>
      </c>
      <c r="G5784" s="10" t="str">
        <f t="shared" si="388"/>
        <v>19000</v>
      </c>
      <c r="H5784" s="227"/>
      <c r="I5784" s="227"/>
      <c r="J5784" s="228"/>
      <c r="K5784" s="227"/>
      <c r="L5784" s="227"/>
      <c r="M5784" s="227"/>
      <c r="N5784" s="581"/>
      <c r="O5784" s="227"/>
      <c r="P5784" s="581"/>
      <c r="Q5784" s="227"/>
      <c r="R5784" s="227"/>
      <c r="S5784" s="227"/>
      <c r="T5784" s="227"/>
      <c r="U5784" s="227"/>
      <c r="V5784" s="227"/>
      <c r="W5784" s="227"/>
      <c r="X5784" s="227"/>
      <c r="Y5784" s="227"/>
      <c r="Z5784" s="227"/>
      <c r="AA5784" s="227"/>
      <c r="AB5784" s="227"/>
      <c r="AC5784" s="227"/>
    </row>
    <row r="5785" spans="2:29">
      <c r="B5785" s="66" t="e">
        <f>LEFT(VLOOKUP(K5785,'TCon08 al 2019-02-26'!$A$1:$H$68,6,0),6)</f>
        <v>#N/A</v>
      </c>
      <c r="C5785" s="66" t="e">
        <f t="shared" si="389"/>
        <v>#N/A</v>
      </c>
      <c r="D5785" s="66" t="e">
        <f>VLOOKUP(K5785,'TCon08 al 2019-02-26'!$A$1:$H$68,8,0)</f>
        <v>#N/A</v>
      </c>
      <c r="E5785" s="221">
        <f t="shared" si="390"/>
        <v>1900</v>
      </c>
      <c r="F5785" s="66">
        <f t="shared" si="387"/>
        <v>0</v>
      </c>
      <c r="G5785" s="10" t="str">
        <f t="shared" si="388"/>
        <v>19000</v>
      </c>
      <c r="H5785" s="227"/>
      <c r="I5785" s="227"/>
      <c r="J5785" s="228"/>
      <c r="K5785" s="227"/>
      <c r="L5785" s="227"/>
      <c r="M5785" s="227"/>
      <c r="N5785" s="581"/>
      <c r="O5785" s="227"/>
      <c r="P5785" s="581"/>
      <c r="Q5785" s="227"/>
      <c r="R5785" s="227"/>
      <c r="S5785" s="227"/>
      <c r="T5785" s="227"/>
      <c r="U5785" s="227"/>
      <c r="V5785" s="227"/>
      <c r="W5785" s="227"/>
      <c r="X5785" s="227"/>
      <c r="Y5785" s="227"/>
      <c r="Z5785" s="227"/>
      <c r="AA5785" s="227"/>
      <c r="AB5785" s="227"/>
      <c r="AC5785" s="227"/>
    </row>
    <row r="5786" spans="2:29">
      <c r="B5786" s="66" t="e">
        <f>LEFT(VLOOKUP(K5786,'TCon08 al 2019-02-26'!$A$1:$H$68,6,0),6)</f>
        <v>#N/A</v>
      </c>
      <c r="C5786" s="66" t="e">
        <f t="shared" si="389"/>
        <v>#N/A</v>
      </c>
      <c r="D5786" s="66" t="e">
        <f>VLOOKUP(K5786,'TCon08 al 2019-02-26'!$A$1:$H$68,8,0)</f>
        <v>#N/A</v>
      </c>
      <c r="E5786" s="221">
        <f t="shared" si="390"/>
        <v>1900</v>
      </c>
      <c r="F5786" s="66">
        <f t="shared" si="387"/>
        <v>0</v>
      </c>
      <c r="G5786" s="10" t="str">
        <f t="shared" si="388"/>
        <v>19000</v>
      </c>
      <c r="H5786" s="227"/>
      <c r="I5786" s="227"/>
      <c r="J5786" s="228"/>
      <c r="K5786" s="227"/>
      <c r="L5786" s="227"/>
      <c r="M5786" s="227"/>
      <c r="N5786" s="581"/>
      <c r="O5786" s="227"/>
      <c r="P5786" s="581"/>
      <c r="Q5786" s="227"/>
      <c r="R5786" s="227"/>
      <c r="S5786" s="227"/>
      <c r="T5786" s="227"/>
      <c r="U5786" s="227"/>
      <c r="V5786" s="227"/>
      <c r="W5786" s="227"/>
      <c r="X5786" s="227"/>
      <c r="Y5786" s="227"/>
      <c r="Z5786" s="227"/>
      <c r="AA5786" s="227"/>
      <c r="AB5786" s="227"/>
      <c r="AC5786" s="227"/>
    </row>
    <row r="5787" spans="2:29">
      <c r="B5787" s="66" t="e">
        <f>LEFT(VLOOKUP(K5787,'TCon08 al 2019-02-26'!$A$1:$H$68,6,0),6)</f>
        <v>#N/A</v>
      </c>
      <c r="C5787" s="66" t="e">
        <f t="shared" si="389"/>
        <v>#N/A</v>
      </c>
      <c r="D5787" s="66" t="e">
        <f>VLOOKUP(K5787,'TCon08 al 2019-02-26'!$A$1:$H$68,8,0)</f>
        <v>#N/A</v>
      </c>
      <c r="E5787" s="221">
        <f t="shared" si="390"/>
        <v>1900</v>
      </c>
      <c r="F5787" s="66">
        <f t="shared" si="387"/>
        <v>0</v>
      </c>
      <c r="G5787" s="10" t="str">
        <f t="shared" si="388"/>
        <v>19000</v>
      </c>
      <c r="H5787" s="227"/>
      <c r="I5787" s="227"/>
      <c r="J5787" s="228"/>
      <c r="K5787" s="227"/>
      <c r="L5787" s="227"/>
      <c r="M5787" s="227"/>
      <c r="N5787" s="581"/>
      <c r="O5787" s="227"/>
      <c r="P5787" s="581"/>
      <c r="Q5787" s="227"/>
      <c r="R5787" s="227"/>
      <c r="S5787" s="227"/>
      <c r="T5787" s="227"/>
      <c r="U5787" s="227"/>
      <c r="V5787" s="227"/>
      <c r="W5787" s="227"/>
      <c r="X5787" s="227"/>
      <c r="Y5787" s="227"/>
      <c r="Z5787" s="227"/>
      <c r="AA5787" s="227"/>
      <c r="AB5787" s="227"/>
      <c r="AC5787" s="227"/>
    </row>
    <row r="5788" spans="2:29">
      <c r="B5788" s="66" t="e">
        <f>LEFT(VLOOKUP(K5788,'TCon08 al 2019-02-26'!$A$1:$H$68,6,0),6)</f>
        <v>#N/A</v>
      </c>
      <c r="C5788" s="66" t="e">
        <f t="shared" si="389"/>
        <v>#N/A</v>
      </c>
      <c r="D5788" s="66" t="e">
        <f>VLOOKUP(K5788,'TCon08 al 2019-02-26'!$A$1:$H$68,8,0)</f>
        <v>#N/A</v>
      </c>
      <c r="E5788" s="221">
        <f t="shared" si="390"/>
        <v>1900</v>
      </c>
      <c r="F5788" s="66">
        <f t="shared" si="387"/>
        <v>0</v>
      </c>
      <c r="G5788" s="10" t="str">
        <f t="shared" si="388"/>
        <v>19000</v>
      </c>
      <c r="H5788" s="227"/>
      <c r="I5788" s="227"/>
      <c r="J5788" s="228"/>
      <c r="K5788" s="227"/>
      <c r="L5788" s="227"/>
      <c r="M5788" s="227"/>
      <c r="N5788" s="581"/>
      <c r="O5788" s="227"/>
      <c r="P5788" s="581"/>
      <c r="Q5788" s="227"/>
      <c r="R5788" s="227"/>
      <c r="S5788" s="227"/>
      <c r="T5788" s="227"/>
      <c r="U5788" s="227"/>
      <c r="V5788" s="227"/>
      <c r="W5788" s="227"/>
      <c r="X5788" s="227"/>
      <c r="Y5788" s="227"/>
      <c r="Z5788" s="227"/>
      <c r="AA5788" s="227"/>
      <c r="AB5788" s="227"/>
      <c r="AC5788" s="227"/>
    </row>
    <row r="5789" spans="2:29">
      <c r="B5789" s="66" t="e">
        <f>LEFT(VLOOKUP(K5789,'TCon08 al 2019-02-26'!$A$1:$H$68,6,0),6)</f>
        <v>#N/A</v>
      </c>
      <c r="C5789" s="66" t="e">
        <f t="shared" si="389"/>
        <v>#N/A</v>
      </c>
      <c r="D5789" s="66" t="e">
        <f>VLOOKUP(K5789,'TCon08 al 2019-02-26'!$A$1:$H$68,8,0)</f>
        <v>#N/A</v>
      </c>
      <c r="E5789" s="221">
        <f t="shared" si="390"/>
        <v>1900</v>
      </c>
      <c r="F5789" s="66">
        <f t="shared" si="387"/>
        <v>0</v>
      </c>
      <c r="G5789" s="10" t="str">
        <f t="shared" si="388"/>
        <v>19000</v>
      </c>
      <c r="H5789" s="227"/>
      <c r="I5789" s="227"/>
      <c r="J5789" s="228"/>
      <c r="K5789" s="227"/>
      <c r="L5789" s="227"/>
      <c r="M5789" s="227"/>
      <c r="N5789" s="581"/>
      <c r="O5789" s="227"/>
      <c r="P5789" s="581"/>
      <c r="Q5789" s="227"/>
      <c r="R5789" s="227"/>
      <c r="S5789" s="227"/>
      <c r="T5789" s="227"/>
      <c r="U5789" s="227"/>
      <c r="V5789" s="227"/>
      <c r="W5789" s="227"/>
      <c r="X5789" s="227"/>
      <c r="Y5789" s="227"/>
      <c r="Z5789" s="227"/>
      <c r="AA5789" s="227"/>
      <c r="AB5789" s="227"/>
      <c r="AC5789" s="227"/>
    </row>
    <row r="5790" spans="2:29">
      <c r="B5790" s="66" t="e">
        <f>LEFT(VLOOKUP(K5790,'TCon08 al 2019-02-26'!$A$1:$H$68,6,0),6)</f>
        <v>#N/A</v>
      </c>
      <c r="C5790" s="66" t="e">
        <f t="shared" si="389"/>
        <v>#N/A</v>
      </c>
      <c r="D5790" s="66" t="e">
        <f>VLOOKUP(K5790,'TCon08 al 2019-02-26'!$A$1:$H$68,8,0)</f>
        <v>#N/A</v>
      </c>
      <c r="E5790" s="221">
        <f t="shared" si="390"/>
        <v>1900</v>
      </c>
      <c r="F5790" s="66">
        <f t="shared" si="387"/>
        <v>0</v>
      </c>
      <c r="G5790" s="10" t="str">
        <f t="shared" si="388"/>
        <v>19000</v>
      </c>
      <c r="H5790" s="227"/>
      <c r="I5790" s="227"/>
      <c r="J5790" s="228"/>
      <c r="K5790" s="227"/>
      <c r="L5790" s="227"/>
      <c r="M5790" s="227"/>
      <c r="N5790" s="581"/>
      <c r="O5790" s="227"/>
      <c r="P5790" s="581"/>
      <c r="Q5790" s="227"/>
      <c r="R5790" s="227"/>
      <c r="S5790" s="227"/>
      <c r="T5790" s="227"/>
      <c r="U5790" s="227"/>
      <c r="V5790" s="227"/>
      <c r="W5790" s="227"/>
      <c r="X5790" s="227"/>
      <c r="Y5790" s="227"/>
      <c r="Z5790" s="227"/>
      <c r="AA5790" s="227"/>
      <c r="AB5790" s="227"/>
      <c r="AC5790" s="227"/>
    </row>
    <row r="5791" spans="2:29">
      <c r="B5791" s="66" t="e">
        <f>LEFT(VLOOKUP(K5791,'TCon08 al 2019-02-26'!$A$1:$H$68,6,0),6)</f>
        <v>#N/A</v>
      </c>
      <c r="C5791" s="66" t="e">
        <f t="shared" si="389"/>
        <v>#N/A</v>
      </c>
      <c r="D5791" s="66" t="e">
        <f>VLOOKUP(K5791,'TCon08 al 2019-02-26'!$A$1:$H$68,8,0)</f>
        <v>#N/A</v>
      </c>
      <c r="E5791" s="221">
        <f t="shared" si="390"/>
        <v>1900</v>
      </c>
      <c r="F5791" s="66">
        <f t="shared" si="387"/>
        <v>0</v>
      </c>
      <c r="G5791" s="10" t="str">
        <f t="shared" si="388"/>
        <v>19000</v>
      </c>
      <c r="H5791" s="227"/>
      <c r="I5791" s="227"/>
      <c r="J5791" s="228"/>
      <c r="K5791" s="227"/>
      <c r="L5791" s="227"/>
      <c r="M5791" s="227"/>
      <c r="N5791" s="581"/>
      <c r="O5791" s="227"/>
      <c r="P5791" s="581"/>
      <c r="Q5791" s="227"/>
      <c r="R5791" s="227"/>
      <c r="S5791" s="227"/>
      <c r="T5791" s="227"/>
      <c r="U5791" s="227"/>
      <c r="V5791" s="227"/>
      <c r="W5791" s="227"/>
      <c r="X5791" s="227"/>
      <c r="Y5791" s="227"/>
      <c r="Z5791" s="227"/>
      <c r="AA5791" s="227"/>
      <c r="AB5791" s="227"/>
      <c r="AC5791" s="227"/>
    </row>
    <row r="5792" spans="2:29">
      <c r="B5792" s="66" t="e">
        <f>LEFT(VLOOKUP(K5792,'TCon08 al 2019-02-26'!$A$1:$H$68,6,0),6)</f>
        <v>#N/A</v>
      </c>
      <c r="C5792" s="66" t="e">
        <f t="shared" si="389"/>
        <v>#N/A</v>
      </c>
      <c r="D5792" s="66" t="e">
        <f>VLOOKUP(K5792,'TCon08 al 2019-02-26'!$A$1:$H$68,8,0)</f>
        <v>#N/A</v>
      </c>
      <c r="E5792" s="221">
        <f t="shared" si="390"/>
        <v>1900</v>
      </c>
      <c r="F5792" s="66">
        <f t="shared" si="387"/>
        <v>0</v>
      </c>
      <c r="G5792" s="10" t="str">
        <f t="shared" si="388"/>
        <v>19000</v>
      </c>
      <c r="H5792" s="227"/>
      <c r="I5792" s="227"/>
      <c r="J5792" s="228"/>
      <c r="K5792" s="227"/>
      <c r="L5792" s="227"/>
      <c r="M5792" s="227"/>
      <c r="N5792" s="581"/>
      <c r="O5792" s="227"/>
      <c r="P5792" s="581"/>
      <c r="Q5792" s="227"/>
      <c r="R5792" s="227"/>
      <c r="S5792" s="227"/>
      <c r="T5792" s="227"/>
      <c r="U5792" s="227"/>
      <c r="V5792" s="227"/>
      <c r="W5792" s="227"/>
      <c r="X5792" s="227"/>
      <c r="Y5792" s="227"/>
      <c r="Z5792" s="227"/>
      <c r="AA5792" s="227"/>
      <c r="AB5792" s="227"/>
      <c r="AC5792" s="227"/>
    </row>
    <row r="5793" spans="2:29">
      <c r="B5793" s="66" t="e">
        <f>LEFT(VLOOKUP(K5793,'TCon08 al 2019-02-26'!$A$1:$H$68,6,0),6)</f>
        <v>#N/A</v>
      </c>
      <c r="C5793" s="66" t="e">
        <f t="shared" si="389"/>
        <v>#N/A</v>
      </c>
      <c r="D5793" s="66" t="e">
        <f>VLOOKUP(K5793,'TCon08 al 2019-02-26'!$A$1:$H$68,8,0)</f>
        <v>#N/A</v>
      </c>
      <c r="E5793" s="221">
        <f t="shared" si="390"/>
        <v>1900</v>
      </c>
      <c r="F5793" s="66">
        <f t="shared" si="387"/>
        <v>0</v>
      </c>
      <c r="G5793" s="10" t="str">
        <f t="shared" si="388"/>
        <v>19000</v>
      </c>
      <c r="H5793" s="227"/>
      <c r="I5793" s="227"/>
      <c r="J5793" s="228"/>
      <c r="K5793" s="227"/>
      <c r="L5793" s="227"/>
      <c r="M5793" s="227"/>
      <c r="N5793" s="581"/>
      <c r="O5793" s="227"/>
      <c r="P5793" s="581"/>
      <c r="Q5793" s="227"/>
      <c r="R5793" s="227"/>
      <c r="S5793" s="227"/>
      <c r="T5793" s="227"/>
      <c r="U5793" s="227"/>
      <c r="V5793" s="227"/>
      <c r="W5793" s="227"/>
      <c r="X5793" s="227"/>
      <c r="Y5793" s="227"/>
      <c r="Z5793" s="227"/>
      <c r="AA5793" s="227"/>
      <c r="AB5793" s="227"/>
      <c r="AC5793" s="227"/>
    </row>
    <row r="5794" spans="2:29">
      <c r="B5794" s="66" t="e">
        <f>LEFT(VLOOKUP(K5794,'TCon08 al 2019-02-26'!$A$1:$H$68,6,0),6)</f>
        <v>#N/A</v>
      </c>
      <c r="C5794" s="66" t="e">
        <f t="shared" si="389"/>
        <v>#N/A</v>
      </c>
      <c r="D5794" s="66" t="e">
        <f>VLOOKUP(K5794,'TCon08 al 2019-02-26'!$A$1:$H$68,8,0)</f>
        <v>#N/A</v>
      </c>
      <c r="E5794" s="221">
        <f t="shared" si="390"/>
        <v>1900</v>
      </c>
      <c r="F5794" s="66">
        <f t="shared" si="387"/>
        <v>0</v>
      </c>
      <c r="G5794" s="10" t="str">
        <f t="shared" si="388"/>
        <v>19000</v>
      </c>
      <c r="H5794" s="227"/>
      <c r="I5794" s="227"/>
      <c r="J5794" s="228"/>
      <c r="K5794" s="227"/>
      <c r="L5794" s="227"/>
      <c r="M5794" s="227"/>
      <c r="N5794" s="581"/>
      <c r="O5794" s="227"/>
      <c r="P5794" s="581"/>
      <c r="Q5794" s="227"/>
      <c r="R5794" s="227"/>
      <c r="S5794" s="227"/>
      <c r="T5794" s="227"/>
      <c r="U5794" s="227"/>
      <c r="V5794" s="227"/>
      <c r="W5794" s="227"/>
      <c r="X5794" s="227"/>
      <c r="Y5794" s="227"/>
      <c r="Z5794" s="227"/>
      <c r="AA5794" s="227"/>
      <c r="AB5794" s="227"/>
      <c r="AC5794" s="227"/>
    </row>
    <row r="5795" spans="2:29">
      <c r="B5795" s="66" t="e">
        <f>LEFT(VLOOKUP(K5795,'TCon08 al 2019-02-26'!$A$1:$H$68,6,0),6)</f>
        <v>#N/A</v>
      </c>
      <c r="C5795" s="66" t="e">
        <f t="shared" si="389"/>
        <v>#N/A</v>
      </c>
      <c r="D5795" s="66" t="e">
        <f>VLOOKUP(K5795,'TCon08 al 2019-02-26'!$A$1:$H$68,8,0)</f>
        <v>#N/A</v>
      </c>
      <c r="E5795" s="221">
        <f t="shared" si="390"/>
        <v>1900</v>
      </c>
      <c r="F5795" s="66">
        <f t="shared" si="387"/>
        <v>0</v>
      </c>
      <c r="G5795" s="10" t="str">
        <f t="shared" si="388"/>
        <v>19000</v>
      </c>
      <c r="H5795" s="227"/>
      <c r="I5795" s="227"/>
      <c r="J5795" s="228"/>
      <c r="K5795" s="227"/>
      <c r="L5795" s="227"/>
      <c r="M5795" s="227"/>
      <c r="N5795" s="581"/>
      <c r="O5795" s="227"/>
      <c r="P5795" s="581"/>
      <c r="Q5795" s="227"/>
      <c r="R5795" s="227"/>
      <c r="S5795" s="227"/>
      <c r="T5795" s="227"/>
      <c r="U5795" s="227"/>
      <c r="V5795" s="227"/>
      <c r="W5795" s="227"/>
      <c r="X5795" s="227"/>
      <c r="Y5795" s="227"/>
      <c r="Z5795" s="227"/>
      <c r="AA5795" s="227"/>
      <c r="AB5795" s="227"/>
      <c r="AC5795" s="227"/>
    </row>
    <row r="5796" spans="2:29">
      <c r="B5796" s="66" t="e">
        <f>LEFT(VLOOKUP(K5796,'TCon08 al 2019-02-26'!$A$1:$H$68,6,0),6)</f>
        <v>#N/A</v>
      </c>
      <c r="C5796" s="66" t="e">
        <f t="shared" si="389"/>
        <v>#N/A</v>
      </c>
      <c r="D5796" s="66" t="e">
        <f>VLOOKUP(K5796,'TCon08 al 2019-02-26'!$A$1:$H$68,8,0)</f>
        <v>#N/A</v>
      </c>
      <c r="E5796" s="221">
        <f t="shared" si="390"/>
        <v>1900</v>
      </c>
      <c r="F5796" s="66">
        <f t="shared" si="387"/>
        <v>0</v>
      </c>
      <c r="G5796" s="10" t="str">
        <f t="shared" si="388"/>
        <v>19000</v>
      </c>
      <c r="H5796" s="227"/>
      <c r="I5796" s="227"/>
      <c r="J5796" s="228"/>
      <c r="K5796" s="227"/>
      <c r="L5796" s="227"/>
      <c r="M5796" s="227"/>
      <c r="N5796" s="581"/>
      <c r="O5796" s="227"/>
      <c r="P5796" s="581"/>
      <c r="Q5796" s="227"/>
      <c r="R5796" s="227"/>
      <c r="S5796" s="227"/>
      <c r="T5796" s="227"/>
      <c r="U5796" s="227"/>
      <c r="V5796" s="227"/>
      <c r="W5796" s="227"/>
      <c r="X5796" s="227"/>
      <c r="Y5796" s="227"/>
      <c r="Z5796" s="227"/>
      <c r="AA5796" s="227"/>
      <c r="AB5796" s="227"/>
      <c r="AC5796" s="227"/>
    </row>
    <row r="5797" spans="2:29">
      <c r="B5797" s="66" t="e">
        <f>LEFT(VLOOKUP(K5797,'TCon08 al 2019-02-26'!$A$1:$H$68,6,0),6)</f>
        <v>#N/A</v>
      </c>
      <c r="C5797" s="66" t="e">
        <f t="shared" si="389"/>
        <v>#N/A</v>
      </c>
      <c r="D5797" s="66" t="e">
        <f>VLOOKUP(K5797,'TCon08 al 2019-02-26'!$A$1:$H$68,8,0)</f>
        <v>#N/A</v>
      </c>
      <c r="E5797" s="221">
        <f t="shared" si="390"/>
        <v>1900</v>
      </c>
      <c r="F5797" s="66">
        <f t="shared" si="387"/>
        <v>0</v>
      </c>
      <c r="G5797" s="10" t="str">
        <f t="shared" si="388"/>
        <v>19000</v>
      </c>
      <c r="H5797" s="227"/>
      <c r="I5797" s="227"/>
      <c r="J5797" s="228"/>
      <c r="K5797" s="227"/>
      <c r="L5797" s="227"/>
      <c r="M5797" s="227"/>
      <c r="N5797" s="581"/>
      <c r="O5797" s="227"/>
      <c r="P5797" s="581"/>
      <c r="Q5797" s="227"/>
      <c r="R5797" s="227"/>
      <c r="S5797" s="227"/>
      <c r="T5797" s="227"/>
      <c r="U5797" s="227"/>
      <c r="V5797" s="227"/>
      <c r="W5797" s="227"/>
      <c r="X5797" s="227"/>
      <c r="Y5797" s="227"/>
      <c r="Z5797" s="227"/>
      <c r="AA5797" s="227"/>
      <c r="AB5797" s="227"/>
      <c r="AC5797" s="227"/>
    </row>
    <row r="5798" spans="2:29">
      <c r="B5798" s="66" t="e">
        <f>LEFT(VLOOKUP(K5798,'TCon08 al 2019-02-26'!$A$1:$H$68,6,0),6)</f>
        <v>#N/A</v>
      </c>
      <c r="C5798" s="66" t="e">
        <f t="shared" si="389"/>
        <v>#N/A</v>
      </c>
      <c r="D5798" s="66" t="e">
        <f>VLOOKUP(K5798,'TCon08 al 2019-02-26'!$A$1:$H$68,8,0)</f>
        <v>#N/A</v>
      </c>
      <c r="E5798" s="221">
        <f t="shared" si="390"/>
        <v>1900</v>
      </c>
      <c r="F5798" s="66">
        <f t="shared" si="387"/>
        <v>0</v>
      </c>
      <c r="G5798" s="10" t="str">
        <f t="shared" si="388"/>
        <v>19000</v>
      </c>
      <c r="H5798" s="227"/>
      <c r="I5798" s="227"/>
      <c r="J5798" s="228"/>
      <c r="K5798" s="227"/>
      <c r="L5798" s="227"/>
      <c r="M5798" s="227"/>
      <c r="N5798" s="581"/>
      <c r="O5798" s="227"/>
      <c r="P5798" s="581"/>
      <c r="Q5798" s="227"/>
      <c r="R5798" s="227"/>
      <c r="S5798" s="227"/>
      <c r="T5798" s="227"/>
      <c r="U5798" s="227"/>
      <c r="V5798" s="227"/>
      <c r="W5798" s="227"/>
      <c r="X5798" s="227"/>
      <c r="Y5798" s="227"/>
      <c r="Z5798" s="227"/>
      <c r="AA5798" s="227"/>
      <c r="AB5798" s="227"/>
      <c r="AC5798" s="227"/>
    </row>
    <row r="5799" spans="2:29">
      <c r="B5799" s="66" t="e">
        <f>LEFT(VLOOKUP(K5799,'TCon08 al 2019-02-26'!$A$1:$H$68,6,0),6)</f>
        <v>#N/A</v>
      </c>
      <c r="C5799" s="66" t="e">
        <f t="shared" si="389"/>
        <v>#N/A</v>
      </c>
      <c r="D5799" s="66" t="e">
        <f>VLOOKUP(K5799,'TCon08 al 2019-02-26'!$A$1:$H$68,8,0)</f>
        <v>#N/A</v>
      </c>
      <c r="E5799" s="221">
        <f t="shared" si="390"/>
        <v>1900</v>
      </c>
      <c r="F5799" s="66">
        <f t="shared" si="387"/>
        <v>0</v>
      </c>
      <c r="G5799" s="10" t="str">
        <f t="shared" si="388"/>
        <v>19000</v>
      </c>
      <c r="H5799" s="227"/>
      <c r="I5799" s="227"/>
      <c r="J5799" s="228"/>
      <c r="K5799" s="227"/>
      <c r="L5799" s="227"/>
      <c r="M5799" s="227"/>
      <c r="N5799" s="581"/>
      <c r="O5799" s="227"/>
      <c r="P5799" s="581"/>
      <c r="Q5799" s="227"/>
      <c r="R5799" s="227"/>
      <c r="S5799" s="227"/>
      <c r="T5799" s="227"/>
      <c r="U5799" s="227"/>
      <c r="V5799" s="227"/>
      <c r="W5799" s="227"/>
      <c r="X5799" s="227"/>
      <c r="Y5799" s="227"/>
      <c r="Z5799" s="227"/>
      <c r="AA5799" s="227"/>
      <c r="AB5799" s="227"/>
      <c r="AC5799" s="227"/>
    </row>
    <row r="5800" spans="2:29">
      <c r="B5800" s="66" t="e">
        <f>LEFT(VLOOKUP(K5800,'TCon08 al 2019-02-26'!$A$1:$H$68,6,0),6)</f>
        <v>#N/A</v>
      </c>
      <c r="C5800" s="66" t="e">
        <f t="shared" si="389"/>
        <v>#N/A</v>
      </c>
      <c r="D5800" s="66" t="e">
        <f>VLOOKUP(K5800,'TCon08 al 2019-02-26'!$A$1:$H$68,8,0)</f>
        <v>#N/A</v>
      </c>
      <c r="E5800" s="221">
        <f t="shared" si="390"/>
        <v>1900</v>
      </c>
      <c r="F5800" s="66">
        <f t="shared" si="387"/>
        <v>0</v>
      </c>
      <c r="G5800" s="10" t="str">
        <f t="shared" si="388"/>
        <v>19000</v>
      </c>
      <c r="H5800" s="227"/>
      <c r="I5800" s="227"/>
      <c r="J5800" s="228"/>
      <c r="K5800" s="227"/>
      <c r="L5800" s="227"/>
      <c r="M5800" s="227"/>
      <c r="N5800" s="581"/>
      <c r="O5800" s="227"/>
      <c r="P5800" s="581"/>
      <c r="Q5800" s="227"/>
      <c r="R5800" s="227"/>
      <c r="S5800" s="227"/>
      <c r="T5800" s="227"/>
      <c r="U5800" s="227"/>
      <c r="V5800" s="227"/>
      <c r="W5800" s="227"/>
      <c r="X5800" s="227"/>
      <c r="Y5800" s="227"/>
      <c r="Z5800" s="227"/>
      <c r="AA5800" s="227"/>
      <c r="AB5800" s="227"/>
      <c r="AC5800" s="227"/>
    </row>
    <row r="5801" spans="2:29">
      <c r="B5801" s="66" t="e">
        <f>LEFT(VLOOKUP(K5801,'TCon08 al 2019-02-26'!$A$1:$H$68,6,0),6)</f>
        <v>#N/A</v>
      </c>
      <c r="C5801" s="66" t="e">
        <f t="shared" si="389"/>
        <v>#N/A</v>
      </c>
      <c r="D5801" s="66" t="e">
        <f>VLOOKUP(K5801,'TCon08 al 2019-02-26'!$A$1:$H$68,8,0)</f>
        <v>#N/A</v>
      </c>
      <c r="E5801" s="221">
        <f t="shared" si="390"/>
        <v>1900</v>
      </c>
      <c r="F5801" s="66">
        <f t="shared" si="387"/>
        <v>0</v>
      </c>
      <c r="G5801" s="10" t="str">
        <f t="shared" si="388"/>
        <v>19000</v>
      </c>
      <c r="H5801" s="227"/>
      <c r="I5801" s="227"/>
      <c r="J5801" s="228"/>
      <c r="K5801" s="227"/>
      <c r="L5801" s="227"/>
      <c r="M5801" s="227"/>
      <c r="N5801" s="581"/>
      <c r="O5801" s="227"/>
      <c r="P5801" s="581"/>
      <c r="Q5801" s="227"/>
      <c r="R5801" s="227"/>
      <c r="S5801" s="227"/>
      <c r="T5801" s="227"/>
      <c r="U5801" s="227"/>
      <c r="V5801" s="227"/>
      <c r="W5801" s="227"/>
      <c r="X5801" s="227"/>
      <c r="Y5801" s="227"/>
      <c r="Z5801" s="227"/>
      <c r="AA5801" s="227"/>
      <c r="AB5801" s="227"/>
      <c r="AC5801" s="227"/>
    </row>
    <row r="5802" spans="2:29">
      <c r="B5802" s="66" t="e">
        <f>LEFT(VLOOKUP(K5802,'TCon08 al 2019-02-26'!$A$1:$H$68,6,0),6)</f>
        <v>#N/A</v>
      </c>
      <c r="C5802" s="66" t="e">
        <f t="shared" si="389"/>
        <v>#N/A</v>
      </c>
      <c r="D5802" s="66" t="e">
        <f>VLOOKUP(K5802,'TCon08 al 2019-02-26'!$A$1:$H$68,8,0)</f>
        <v>#N/A</v>
      </c>
      <c r="E5802" s="221">
        <f t="shared" si="390"/>
        <v>1900</v>
      </c>
      <c r="F5802" s="66">
        <f t="shared" si="387"/>
        <v>0</v>
      </c>
      <c r="G5802" s="10" t="str">
        <f t="shared" si="388"/>
        <v>19000</v>
      </c>
      <c r="H5802" s="227"/>
      <c r="I5802" s="227"/>
      <c r="J5802" s="228"/>
      <c r="K5802" s="227"/>
      <c r="L5802" s="227"/>
      <c r="M5802" s="227"/>
      <c r="N5802" s="581"/>
      <c r="O5802" s="227"/>
      <c r="P5802" s="581"/>
      <c r="Q5802" s="227"/>
      <c r="R5802" s="227"/>
      <c r="S5802" s="227"/>
      <c r="T5802" s="227"/>
      <c r="U5802" s="227"/>
      <c r="V5802" s="227"/>
      <c r="W5802" s="227"/>
      <c r="X5802" s="227"/>
      <c r="Y5802" s="227"/>
      <c r="Z5802" s="227"/>
      <c r="AA5802" s="227"/>
      <c r="AB5802" s="227"/>
      <c r="AC5802" s="227"/>
    </row>
    <row r="5803" spans="2:29">
      <c r="B5803" s="66" t="e">
        <f>LEFT(VLOOKUP(K5803,'TCon08 al 2019-02-26'!$A$1:$H$68,6,0),6)</f>
        <v>#N/A</v>
      </c>
      <c r="C5803" s="66" t="e">
        <f t="shared" si="389"/>
        <v>#N/A</v>
      </c>
      <c r="D5803" s="66" t="e">
        <f>VLOOKUP(K5803,'TCon08 al 2019-02-26'!$A$1:$H$68,8,0)</f>
        <v>#N/A</v>
      </c>
      <c r="E5803" s="221">
        <f t="shared" si="390"/>
        <v>1900</v>
      </c>
      <c r="F5803" s="66">
        <f t="shared" si="387"/>
        <v>0</v>
      </c>
      <c r="G5803" s="10" t="str">
        <f t="shared" si="388"/>
        <v>19000</v>
      </c>
      <c r="H5803" s="227"/>
      <c r="I5803" s="227"/>
      <c r="J5803" s="228"/>
      <c r="K5803" s="227"/>
      <c r="L5803" s="227"/>
      <c r="M5803" s="227"/>
      <c r="N5803" s="581"/>
      <c r="O5803" s="227"/>
      <c r="P5803" s="581"/>
      <c r="Q5803" s="227"/>
      <c r="R5803" s="227"/>
      <c r="S5803" s="227"/>
      <c r="T5803" s="227"/>
      <c r="U5803" s="227"/>
      <c r="V5803" s="227"/>
      <c r="W5803" s="227"/>
      <c r="X5803" s="227"/>
      <c r="Y5803" s="227"/>
      <c r="Z5803" s="227"/>
      <c r="AA5803" s="227"/>
      <c r="AB5803" s="227"/>
      <c r="AC5803" s="227"/>
    </row>
    <row r="5804" spans="2:29">
      <c r="B5804" s="66" t="e">
        <f>LEFT(VLOOKUP(K5804,'TCon08 al 2019-02-26'!$A$1:$H$68,6,0),6)</f>
        <v>#N/A</v>
      </c>
      <c r="C5804" s="66" t="e">
        <f t="shared" si="389"/>
        <v>#N/A</v>
      </c>
      <c r="D5804" s="66" t="e">
        <f>VLOOKUP(K5804,'TCon08 al 2019-02-26'!$A$1:$H$68,8,0)</f>
        <v>#N/A</v>
      </c>
      <c r="E5804" s="221">
        <f t="shared" si="390"/>
        <v>1900</v>
      </c>
      <c r="F5804" s="66">
        <f t="shared" si="387"/>
        <v>0</v>
      </c>
      <c r="G5804" s="10" t="str">
        <f t="shared" si="388"/>
        <v>19000</v>
      </c>
      <c r="H5804" s="227"/>
      <c r="I5804" s="227"/>
      <c r="J5804" s="228"/>
      <c r="K5804" s="227"/>
      <c r="L5804" s="227"/>
      <c r="M5804" s="227"/>
      <c r="N5804" s="581"/>
      <c r="O5804" s="227"/>
      <c r="P5804" s="581"/>
      <c r="Q5804" s="227"/>
      <c r="R5804" s="227"/>
      <c r="S5804" s="227"/>
      <c r="T5804" s="227"/>
      <c r="U5804" s="227"/>
      <c r="V5804" s="227"/>
      <c r="W5804" s="227"/>
      <c r="X5804" s="227"/>
      <c r="Y5804" s="227"/>
      <c r="Z5804" s="227"/>
      <c r="AA5804" s="227"/>
      <c r="AB5804" s="227"/>
      <c r="AC5804" s="227"/>
    </row>
    <row r="5805" spans="2:29">
      <c r="B5805" s="66" t="e">
        <f>LEFT(VLOOKUP(K5805,'TCon08 al 2019-02-26'!$A$1:$H$68,6,0),6)</f>
        <v>#N/A</v>
      </c>
      <c r="C5805" s="66" t="e">
        <f t="shared" si="389"/>
        <v>#N/A</v>
      </c>
      <c r="D5805" s="66" t="e">
        <f>VLOOKUP(K5805,'TCon08 al 2019-02-26'!$A$1:$H$68,8,0)</f>
        <v>#N/A</v>
      </c>
      <c r="E5805" s="221">
        <f t="shared" si="390"/>
        <v>1900</v>
      </c>
      <c r="F5805" s="66">
        <f t="shared" si="387"/>
        <v>0</v>
      </c>
      <c r="G5805" s="10" t="str">
        <f t="shared" si="388"/>
        <v>19000</v>
      </c>
      <c r="H5805" s="227"/>
      <c r="I5805" s="227"/>
      <c r="J5805" s="228"/>
      <c r="K5805" s="227"/>
      <c r="L5805" s="227"/>
      <c r="M5805" s="227"/>
      <c r="N5805" s="581"/>
      <c r="O5805" s="227"/>
      <c r="P5805" s="581"/>
      <c r="Q5805" s="227"/>
      <c r="R5805" s="227"/>
      <c r="S5805" s="227"/>
      <c r="T5805" s="227"/>
      <c r="U5805" s="227"/>
      <c r="V5805" s="227"/>
      <c r="W5805" s="227"/>
      <c r="X5805" s="227"/>
      <c r="Y5805" s="227"/>
      <c r="Z5805" s="227"/>
      <c r="AA5805" s="227"/>
      <c r="AB5805" s="227"/>
      <c r="AC5805" s="227"/>
    </row>
    <row r="5806" spans="2:29">
      <c r="B5806" s="66" t="e">
        <f>LEFT(VLOOKUP(K5806,'TCon08 al 2019-02-26'!$A$1:$H$68,6,0),6)</f>
        <v>#N/A</v>
      </c>
      <c r="C5806" s="66" t="e">
        <f t="shared" si="389"/>
        <v>#N/A</v>
      </c>
      <c r="D5806" s="66" t="e">
        <f>VLOOKUP(K5806,'TCon08 al 2019-02-26'!$A$1:$H$68,8,0)</f>
        <v>#N/A</v>
      </c>
      <c r="E5806" s="221">
        <f t="shared" si="390"/>
        <v>1900</v>
      </c>
      <c r="F5806" s="66">
        <f t="shared" si="387"/>
        <v>0</v>
      </c>
      <c r="G5806" s="10" t="str">
        <f t="shared" si="388"/>
        <v>19000</v>
      </c>
      <c r="H5806" s="227"/>
      <c r="I5806" s="227"/>
      <c r="J5806" s="228"/>
      <c r="K5806" s="227"/>
      <c r="L5806" s="227"/>
      <c r="M5806" s="227"/>
      <c r="N5806" s="581"/>
      <c r="O5806" s="227"/>
      <c r="P5806" s="581"/>
      <c r="Q5806" s="227"/>
      <c r="R5806" s="227"/>
      <c r="S5806" s="227"/>
      <c r="T5806" s="227"/>
      <c r="U5806" s="227"/>
      <c r="V5806" s="227"/>
      <c r="W5806" s="227"/>
      <c r="X5806" s="227"/>
      <c r="Y5806" s="227"/>
      <c r="Z5806" s="227"/>
      <c r="AA5806" s="227"/>
      <c r="AB5806" s="227"/>
      <c r="AC5806" s="227"/>
    </row>
  </sheetData>
  <sheetProtection algorithmName="SHA-512" hashValue="AfjtO1CgmPzSH4Hhp3925EQToyqKUJbHn8425K0+lFkH7H5qekxyGHQ1fkv2aVLyMLPHViYYABWX6vAN3M/6jQ==" saltValue="axcMD9LdU8gf4SBRhfFp7Q==" spinCount="100000" sheet="1" formatCells="0" autoFilter="0"/>
  <autoFilter ref="B3:AD5806" xr:uid="{00000000-0009-0000-0000-00000B000000}"/>
  <printOptions horizontalCentered="1" verticalCentered="1"/>
  <pageMargins left="0.39370078740157483" right="0.39370078740157483" top="0.78740157480314965" bottom="0.59055118110236227" header="0" footer="0"/>
  <pageSetup scale="10" orientation="portrait" blackAndWhite="1" horizontalDpi="300" verticalDpi="300" r:id="rId1"/>
  <headerFooter alignWithMargins="0">
    <oddHeader xml:space="preserve">&amp;L&amp;G&amp;CPROCESO GESTIÓN FINANCIERA
FORMATO REVISIÓN DE RETENCIÓN EN LA FUENTE
&amp;RF1.P34.GF
Versión 7
&amp;P de &amp;N
20/02/2026
Clasificación de la Información
Pública
</oddHeader>
    <oddFooter>&amp;C&amp;G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N465"/>
  <sheetViews>
    <sheetView zoomScale="85" zoomScaleNormal="85" workbookViewId="0">
      <selection activeCell="H20" sqref="H20"/>
    </sheetView>
  </sheetViews>
  <sheetFormatPr baseColWidth="10" defaultColWidth="11.42578125" defaultRowHeight="12.75"/>
  <cols>
    <col min="1" max="1" width="25" style="12" bestFit="1" customWidth="1"/>
    <col min="2" max="2" width="13.85546875" style="12" bestFit="1" customWidth="1"/>
    <col min="3" max="3" width="15" style="12" bestFit="1" customWidth="1"/>
    <col min="4" max="4" width="10.42578125" style="12" bestFit="1" customWidth="1"/>
    <col min="5" max="5" width="15.140625" style="12" customWidth="1"/>
    <col min="6" max="6" width="22.28515625" style="12" customWidth="1"/>
    <col min="7" max="7" width="13.85546875" style="12" bestFit="1" customWidth="1"/>
    <col min="8" max="8" width="7.85546875" style="12" bestFit="1" customWidth="1"/>
    <col min="9" max="9" width="11" style="12" bestFit="1" customWidth="1"/>
    <col min="10" max="12" width="21.5703125" style="12" bestFit="1" customWidth="1"/>
    <col min="13" max="13" width="20.28515625" style="12" customWidth="1"/>
    <col min="14" max="14" width="17.85546875" style="12" customWidth="1"/>
    <col min="15" max="15" width="14.7109375" style="12" bestFit="1" customWidth="1"/>
    <col min="16" max="16384" width="11.42578125" style="12"/>
  </cols>
  <sheetData>
    <row r="1" spans="1:14">
      <c r="A1" s="53" t="s">
        <v>609</v>
      </c>
      <c r="B1" s="12" t="s">
        <v>722</v>
      </c>
      <c r="F1" s="53" t="s">
        <v>609</v>
      </c>
      <c r="G1" s="12" t="s">
        <v>722</v>
      </c>
    </row>
    <row r="2" spans="1:14">
      <c r="A2" s="53" t="s">
        <v>444</v>
      </c>
      <c r="B2" s="12" t="s">
        <v>723</v>
      </c>
      <c r="F2" s="53" t="s">
        <v>444</v>
      </c>
      <c r="G2" s="12" t="s">
        <v>723</v>
      </c>
    </row>
    <row r="4" spans="1:14">
      <c r="A4" s="53" t="s">
        <v>612</v>
      </c>
      <c r="B4" s="53" t="s">
        <v>605</v>
      </c>
      <c r="C4" s="12" t="s">
        <v>630</v>
      </c>
      <c r="D4" s="12" t="s">
        <v>631</v>
      </c>
      <c r="H4" s="53" t="s">
        <v>623</v>
      </c>
      <c r="I4" s="53" t="s">
        <v>632</v>
      </c>
      <c r="J4"/>
      <c r="K4"/>
      <c r="L4"/>
      <c r="M4"/>
      <c r="N4"/>
    </row>
    <row r="5" spans="1:14">
      <c r="A5" s="12" t="s">
        <v>722</v>
      </c>
      <c r="B5" s="12" t="s">
        <v>724</v>
      </c>
      <c r="C5" s="548">
        <v>0</v>
      </c>
      <c r="D5" s="548">
        <v>0</v>
      </c>
      <c r="E5" s="548"/>
      <c r="J5"/>
      <c r="K5"/>
      <c r="L5"/>
      <c r="M5"/>
      <c r="N5"/>
    </row>
    <row r="6" spans="1:14">
      <c r="B6" s="12" t="s">
        <v>722</v>
      </c>
      <c r="C6" s="548">
        <v>0</v>
      </c>
      <c r="D6" s="548">
        <v>0</v>
      </c>
      <c r="E6" s="548"/>
      <c r="F6" s="53" t="s">
        <v>612</v>
      </c>
      <c r="G6" s="53" t="s">
        <v>605</v>
      </c>
      <c r="J6"/>
      <c r="K6"/>
      <c r="L6"/>
      <c r="M6"/>
      <c r="N6"/>
    </row>
    <row r="7" spans="1:14">
      <c r="A7"/>
      <c r="B7"/>
      <c r="C7"/>
      <c r="D7"/>
      <c r="E7" s="548"/>
      <c r="F7"/>
      <c r="G7"/>
      <c r="H7"/>
      <c r="I7"/>
      <c r="J7"/>
      <c r="K7"/>
      <c r="L7"/>
      <c r="M7"/>
      <c r="N7"/>
    </row>
    <row r="8" spans="1:14">
      <c r="A8"/>
      <c r="B8"/>
      <c r="C8"/>
      <c r="D8"/>
      <c r="E8" s="548"/>
      <c r="F8"/>
      <c r="G8"/>
      <c r="H8"/>
      <c r="I8"/>
      <c r="J8"/>
      <c r="K8"/>
      <c r="L8"/>
      <c r="M8"/>
      <c r="N8"/>
    </row>
    <row r="9" spans="1:14">
      <c r="A9"/>
      <c r="B9"/>
      <c r="C9"/>
      <c r="D9"/>
      <c r="E9" s="548"/>
      <c r="F9"/>
      <c r="G9"/>
      <c r="H9"/>
      <c r="I9"/>
      <c r="J9"/>
      <c r="K9"/>
      <c r="L9"/>
      <c r="M9"/>
      <c r="N9"/>
    </row>
    <row r="10" spans="1:14">
      <c r="A10"/>
      <c r="B10"/>
      <c r="C10"/>
      <c r="D10"/>
      <c r="E10" s="548"/>
      <c r="F10"/>
      <c r="G10"/>
      <c r="H10"/>
      <c r="I10"/>
      <c r="J10"/>
      <c r="K10"/>
      <c r="L10"/>
      <c r="M10"/>
      <c r="N10"/>
    </row>
    <row r="11" spans="1:14">
      <c r="A11"/>
      <c r="B11"/>
      <c r="C11"/>
      <c r="D11"/>
      <c r="E11" s="548"/>
      <c r="F11"/>
      <c r="G11"/>
      <c r="H11"/>
      <c r="I11"/>
      <c r="J11"/>
      <c r="K11"/>
      <c r="L11"/>
      <c r="M11"/>
      <c r="N11"/>
    </row>
    <row r="12" spans="1:14">
      <c r="A12"/>
      <c r="B12"/>
      <c r="C12"/>
      <c r="D12"/>
      <c r="E12" s="548"/>
      <c r="F12"/>
      <c r="G12"/>
      <c r="H12"/>
      <c r="I12"/>
      <c r="J12"/>
      <c r="K12"/>
      <c r="L12"/>
      <c r="M12"/>
      <c r="N12"/>
    </row>
    <row r="13" spans="1:14">
      <c r="A13"/>
      <c r="B13"/>
      <c r="C13"/>
      <c r="D13"/>
      <c r="E13" s="548"/>
      <c r="F13"/>
      <c r="G13"/>
      <c r="H13"/>
      <c r="I13"/>
    </row>
    <row r="14" spans="1:14">
      <c r="A14"/>
      <c r="B14"/>
      <c r="C14"/>
      <c r="D14"/>
      <c r="E14" s="548"/>
      <c r="F14"/>
      <c r="G14"/>
      <c r="H14"/>
      <c r="I14"/>
    </row>
    <row r="15" spans="1:14">
      <c r="A15"/>
      <c r="B15"/>
      <c r="C15"/>
      <c r="D15"/>
      <c r="E15" s="548"/>
      <c r="F15"/>
      <c r="G15"/>
      <c r="H15"/>
      <c r="I15"/>
    </row>
    <row r="16" spans="1:14">
      <c r="A16"/>
      <c r="B16"/>
      <c r="C16"/>
      <c r="D16"/>
      <c r="E16" s="548"/>
      <c r="F16"/>
      <c r="G16"/>
      <c r="H16"/>
      <c r="I16"/>
    </row>
    <row r="17" spans="1:9">
      <c r="A17"/>
      <c r="B17"/>
      <c r="C17"/>
      <c r="D17"/>
      <c r="E17" s="548"/>
      <c r="F17"/>
      <c r="G17"/>
      <c r="H17"/>
      <c r="I17"/>
    </row>
    <row r="18" spans="1:9">
      <c r="A18"/>
      <c r="B18"/>
      <c r="C18"/>
      <c r="D18"/>
      <c r="E18" s="548"/>
      <c r="F18"/>
      <c r="G18"/>
      <c r="H18"/>
      <c r="I18"/>
    </row>
    <row r="19" spans="1:9">
      <c r="A19"/>
      <c r="B19"/>
      <c r="C19"/>
      <c r="D19"/>
      <c r="E19" s="548"/>
      <c r="F19"/>
      <c r="G19"/>
      <c r="H19"/>
      <c r="I19"/>
    </row>
    <row r="20" spans="1:9">
      <c r="A20"/>
      <c r="B20"/>
      <c r="C20"/>
      <c r="D20"/>
      <c r="E20" s="548"/>
      <c r="F20"/>
      <c r="G20"/>
      <c r="H20"/>
      <c r="I20"/>
    </row>
    <row r="21" spans="1:9">
      <c r="A21"/>
      <c r="B21"/>
      <c r="C21"/>
      <c r="D21"/>
      <c r="E21" s="548"/>
      <c r="F21"/>
      <c r="G21"/>
      <c r="H21"/>
      <c r="I21"/>
    </row>
    <row r="22" spans="1:9">
      <c r="A22"/>
      <c r="B22"/>
      <c r="C22"/>
      <c r="D22"/>
      <c r="E22" s="548"/>
      <c r="F22"/>
      <c r="G22"/>
      <c r="H22"/>
      <c r="I22"/>
    </row>
    <row r="23" spans="1:9">
      <c r="A23"/>
      <c r="B23"/>
      <c r="C23"/>
      <c r="D23"/>
      <c r="E23" s="548"/>
      <c r="F23"/>
      <c r="G23"/>
      <c r="H23"/>
      <c r="I23"/>
    </row>
    <row r="24" spans="1:9">
      <c r="A24"/>
      <c r="B24"/>
      <c r="C24"/>
      <c r="D24"/>
      <c r="E24" s="548"/>
      <c r="F24"/>
      <c r="G24"/>
      <c r="H24"/>
      <c r="I24"/>
    </row>
    <row r="25" spans="1:9">
      <c r="A25"/>
      <c r="B25"/>
      <c r="C25"/>
      <c r="D25"/>
      <c r="E25" s="548"/>
      <c r="F25"/>
      <c r="G25"/>
      <c r="H25"/>
      <c r="I25"/>
    </row>
    <row r="26" spans="1:9">
      <c r="A26"/>
      <c r="B26"/>
      <c r="C26"/>
      <c r="D26"/>
      <c r="E26" s="548"/>
      <c r="F26"/>
      <c r="G26"/>
      <c r="H26"/>
      <c r="I26"/>
    </row>
    <row r="27" spans="1:9">
      <c r="A27"/>
      <c r="B27"/>
      <c r="C27"/>
      <c r="D27"/>
      <c r="E27" s="548"/>
      <c r="F27"/>
      <c r="G27"/>
      <c r="H27"/>
      <c r="I27"/>
    </row>
    <row r="28" spans="1:9">
      <c r="A28"/>
      <c r="B28"/>
      <c r="C28"/>
      <c r="D28"/>
      <c r="E28"/>
      <c r="F28"/>
      <c r="G28"/>
      <c r="H28"/>
      <c r="I28"/>
    </row>
    <row r="29" spans="1:9">
      <c r="A29"/>
      <c r="B29"/>
      <c r="C29"/>
      <c r="D29"/>
      <c r="E29"/>
      <c r="F29"/>
      <c r="G29"/>
      <c r="H29"/>
      <c r="I29"/>
    </row>
    <row r="30" spans="1:9">
      <c r="A30"/>
      <c r="B30"/>
      <c r="C30"/>
      <c r="D30"/>
      <c r="E30"/>
      <c r="F30"/>
      <c r="G30"/>
      <c r="H30"/>
      <c r="I30"/>
    </row>
    <row r="31" spans="1:9">
      <c r="A31"/>
      <c r="B31"/>
      <c r="C31"/>
      <c r="D31"/>
      <c r="E31"/>
      <c r="F31"/>
      <c r="G31"/>
      <c r="H31"/>
      <c r="I31"/>
    </row>
    <row r="32" spans="1:9">
      <c r="A32"/>
      <c r="B32"/>
      <c r="C32"/>
      <c r="D32"/>
      <c r="E32"/>
      <c r="F32"/>
      <c r="G32"/>
      <c r="H32"/>
      <c r="I32"/>
    </row>
    <row r="33" spans="1:9">
      <c r="A33"/>
      <c r="B33"/>
      <c r="C33"/>
      <c r="D33"/>
      <c r="E33"/>
      <c r="F33"/>
      <c r="G33"/>
      <c r="H33"/>
      <c r="I33"/>
    </row>
    <row r="34" spans="1:9">
      <c r="A34"/>
      <c r="B34"/>
      <c r="C34"/>
      <c r="D34"/>
      <c r="E34"/>
      <c r="F34"/>
      <c r="G34"/>
      <c r="H34"/>
      <c r="I34"/>
    </row>
    <row r="35" spans="1:9">
      <c r="A35"/>
      <c r="B35"/>
      <c r="C35"/>
      <c r="D35"/>
      <c r="E35"/>
      <c r="F35"/>
      <c r="G35"/>
      <c r="H35"/>
      <c r="I35"/>
    </row>
    <row r="36" spans="1:9">
      <c r="A36"/>
      <c r="B36"/>
      <c r="C36"/>
      <c r="D36"/>
      <c r="E36"/>
      <c r="F36"/>
      <c r="G36"/>
      <c r="H36"/>
      <c r="I36"/>
    </row>
    <row r="37" spans="1:9">
      <c r="A37"/>
      <c r="B37"/>
      <c r="C37"/>
      <c r="D37"/>
      <c r="E37"/>
      <c r="F37"/>
      <c r="G37"/>
      <c r="H37"/>
      <c r="I37"/>
    </row>
    <row r="38" spans="1:9">
      <c r="A38"/>
      <c r="B38"/>
      <c r="C38"/>
      <c r="D38"/>
      <c r="E38"/>
      <c r="F38"/>
      <c r="G38"/>
      <c r="H38"/>
      <c r="I38"/>
    </row>
    <row r="39" spans="1:9">
      <c r="A39"/>
      <c r="B39"/>
      <c r="C39"/>
      <c r="D39"/>
      <c r="E39"/>
      <c r="F39"/>
      <c r="G39"/>
      <c r="H39"/>
      <c r="I39"/>
    </row>
    <row r="40" spans="1:9">
      <c r="A40"/>
      <c r="B40"/>
      <c r="C40"/>
      <c r="D40"/>
      <c r="E40"/>
      <c r="F40"/>
      <c r="G40"/>
      <c r="H40"/>
      <c r="I40"/>
    </row>
    <row r="41" spans="1:9">
      <c r="A41"/>
      <c r="B41"/>
      <c r="C41"/>
      <c r="D41"/>
      <c r="E41"/>
      <c r="F41"/>
      <c r="G41"/>
      <c r="H41"/>
      <c r="I41"/>
    </row>
    <row r="42" spans="1:9">
      <c r="A42"/>
      <c r="B42"/>
      <c r="C42"/>
      <c r="D42"/>
      <c r="E42"/>
      <c r="F42"/>
      <c r="G42"/>
      <c r="H42"/>
      <c r="I42"/>
    </row>
    <row r="43" spans="1:9">
      <c r="A43"/>
      <c r="B43"/>
      <c r="C43"/>
      <c r="D43"/>
      <c r="E43"/>
      <c r="F43"/>
      <c r="G43"/>
      <c r="H43"/>
      <c r="I43"/>
    </row>
    <row r="44" spans="1:9">
      <c r="A44"/>
      <c r="B44"/>
      <c r="C44"/>
      <c r="D44"/>
      <c r="E44"/>
      <c r="F44"/>
      <c r="G44"/>
      <c r="H44"/>
      <c r="I44"/>
    </row>
    <row r="45" spans="1:9">
      <c r="A45"/>
      <c r="B45"/>
      <c r="C45"/>
      <c r="D45"/>
      <c r="E45"/>
      <c r="F45"/>
      <c r="G45"/>
      <c r="H45"/>
      <c r="I45"/>
    </row>
    <row r="46" spans="1:9">
      <c r="A46"/>
      <c r="B46"/>
      <c r="C46"/>
      <c r="D46"/>
      <c r="E46"/>
      <c r="F46"/>
      <c r="G46"/>
      <c r="H46"/>
      <c r="I46"/>
    </row>
    <row r="47" spans="1:9">
      <c r="A47"/>
      <c r="B47"/>
      <c r="C47"/>
      <c r="D47"/>
      <c r="E47"/>
      <c r="F47"/>
      <c r="G47"/>
      <c r="H47"/>
      <c r="I47"/>
    </row>
    <row r="48" spans="1:9">
      <c r="A48"/>
      <c r="B48"/>
      <c r="C48"/>
      <c r="D48"/>
      <c r="E48"/>
      <c r="F48"/>
      <c r="G48"/>
      <c r="H48"/>
      <c r="I48"/>
    </row>
    <row r="49" spans="1:7">
      <c r="A49"/>
      <c r="B49"/>
      <c r="C49"/>
      <c r="D49"/>
      <c r="E49"/>
      <c r="F49"/>
      <c r="G49"/>
    </row>
    <row r="50" spans="1:7">
      <c r="A50"/>
      <c r="B50"/>
      <c r="C50"/>
      <c r="D50"/>
      <c r="E50"/>
    </row>
    <row r="51" spans="1:7">
      <c r="A51"/>
      <c r="B51"/>
      <c r="C51"/>
      <c r="D51"/>
      <c r="E51"/>
    </row>
    <row r="52" spans="1:7">
      <c r="A52"/>
      <c r="B52"/>
      <c r="C52"/>
      <c r="D52"/>
      <c r="E52"/>
    </row>
    <row r="53" spans="1:7">
      <c r="A53"/>
      <c r="B53"/>
      <c r="C53"/>
      <c r="D53"/>
      <c r="E53"/>
    </row>
    <row r="54" spans="1:7">
      <c r="A54"/>
      <c r="B54"/>
      <c r="C54"/>
      <c r="D54"/>
      <c r="E54"/>
    </row>
    <row r="55" spans="1:7">
      <c r="A55"/>
      <c r="B55"/>
      <c r="C55"/>
      <c r="D55"/>
      <c r="E55"/>
    </row>
    <row r="56" spans="1:7">
      <c r="A56"/>
      <c r="B56"/>
      <c r="C56"/>
      <c r="D56"/>
      <c r="E56"/>
    </row>
    <row r="57" spans="1:7">
      <c r="A57"/>
      <c r="B57"/>
      <c r="C57"/>
      <c r="D57"/>
      <c r="E57"/>
    </row>
    <row r="58" spans="1:7">
      <c r="A58"/>
      <c r="B58"/>
      <c r="C58"/>
      <c r="D58"/>
      <c r="E58"/>
    </row>
    <row r="59" spans="1:7">
      <c r="A59"/>
      <c r="B59"/>
      <c r="C59"/>
      <c r="D59"/>
      <c r="E59"/>
    </row>
    <row r="60" spans="1:7">
      <c r="A60"/>
      <c r="B60"/>
      <c r="C60"/>
      <c r="D60"/>
      <c r="E60"/>
    </row>
    <row r="61" spans="1:7">
      <c r="A61"/>
      <c r="B61"/>
      <c r="C61"/>
      <c r="D61"/>
      <c r="E61"/>
    </row>
    <row r="62" spans="1:7">
      <c r="A62"/>
      <c r="B62"/>
      <c r="C62"/>
      <c r="D62"/>
      <c r="E62"/>
    </row>
    <row r="63" spans="1:7">
      <c r="A63"/>
      <c r="B63"/>
      <c r="C63"/>
      <c r="D63"/>
      <c r="E63"/>
    </row>
    <row r="64" spans="1:7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  <row r="68" spans="1:5">
      <c r="A68"/>
      <c r="B68"/>
      <c r="C68"/>
      <c r="D68"/>
      <c r="E68"/>
    </row>
    <row r="69" spans="1:5">
      <c r="A69"/>
      <c r="B69"/>
      <c r="C69"/>
      <c r="D69"/>
      <c r="E69"/>
    </row>
    <row r="70" spans="1:5">
      <c r="A70"/>
      <c r="B70"/>
      <c r="C70"/>
      <c r="D70"/>
      <c r="E70"/>
    </row>
    <row r="71" spans="1:5">
      <c r="A71"/>
      <c r="B71"/>
      <c r="C71"/>
      <c r="D71"/>
      <c r="E71"/>
    </row>
    <row r="72" spans="1:5">
      <c r="A72"/>
      <c r="B72"/>
      <c r="C72"/>
      <c r="D72"/>
      <c r="E72"/>
    </row>
    <row r="73" spans="1:5">
      <c r="A73"/>
      <c r="B73"/>
      <c r="C73"/>
      <c r="D73"/>
      <c r="E73"/>
    </row>
    <row r="74" spans="1:5">
      <c r="A74"/>
      <c r="B74"/>
      <c r="C74"/>
      <c r="D74"/>
      <c r="E74"/>
    </row>
    <row r="75" spans="1:5">
      <c r="A75"/>
      <c r="B75"/>
      <c r="C75"/>
      <c r="D75"/>
      <c r="E75"/>
    </row>
    <row r="76" spans="1:5">
      <c r="A76"/>
      <c r="B76"/>
      <c r="C76"/>
      <c r="D76"/>
      <c r="E76"/>
    </row>
    <row r="77" spans="1:5">
      <c r="A77"/>
      <c r="B77"/>
      <c r="C77"/>
      <c r="D77"/>
      <c r="E77"/>
    </row>
    <row r="78" spans="1:5">
      <c r="A78"/>
      <c r="B78"/>
      <c r="C78"/>
      <c r="D78"/>
      <c r="E78"/>
    </row>
    <row r="79" spans="1:5">
      <c r="A79"/>
      <c r="B79"/>
      <c r="C79"/>
      <c r="D79"/>
      <c r="E79"/>
    </row>
    <row r="80" spans="1:5">
      <c r="A80"/>
      <c r="B80"/>
      <c r="C80"/>
      <c r="D80"/>
      <c r="E80"/>
    </row>
    <row r="81" spans="1:5">
      <c r="A81"/>
      <c r="B81"/>
      <c r="C81"/>
      <c r="D81"/>
      <c r="E81"/>
    </row>
    <row r="82" spans="1:5">
      <c r="A82"/>
      <c r="B82"/>
      <c r="C82"/>
      <c r="D82"/>
      <c r="E82"/>
    </row>
    <row r="83" spans="1:5">
      <c r="A83"/>
      <c r="B83"/>
      <c r="C83"/>
      <c r="D83"/>
      <c r="E83"/>
    </row>
    <row r="84" spans="1:5">
      <c r="A84"/>
      <c r="B84"/>
      <c r="C84"/>
      <c r="D84"/>
      <c r="E84"/>
    </row>
    <row r="85" spans="1:5">
      <c r="A85"/>
      <c r="B85"/>
      <c r="C85"/>
      <c r="D85"/>
      <c r="E85"/>
    </row>
    <row r="86" spans="1:5">
      <c r="A86"/>
      <c r="B86"/>
      <c r="C86"/>
      <c r="D86"/>
      <c r="E86"/>
    </row>
    <row r="87" spans="1:5">
      <c r="A87"/>
      <c r="B87"/>
      <c r="C87"/>
      <c r="D87"/>
      <c r="E87"/>
    </row>
    <row r="88" spans="1:5">
      <c r="A88"/>
      <c r="B88"/>
      <c r="C88"/>
      <c r="D88"/>
      <c r="E88"/>
    </row>
    <row r="89" spans="1:5">
      <c r="A89"/>
      <c r="B89"/>
      <c r="C89"/>
      <c r="D89"/>
      <c r="E89"/>
    </row>
    <row r="90" spans="1:5">
      <c r="A90"/>
      <c r="B90"/>
      <c r="C90"/>
      <c r="D90"/>
      <c r="E90"/>
    </row>
    <row r="91" spans="1:5">
      <c r="A91"/>
      <c r="B91"/>
      <c r="C91"/>
      <c r="D91"/>
      <c r="E91"/>
    </row>
    <row r="92" spans="1:5">
      <c r="A92"/>
      <c r="B92"/>
      <c r="C92"/>
      <c r="D92"/>
      <c r="E92"/>
    </row>
    <row r="93" spans="1:5">
      <c r="A93"/>
      <c r="B93"/>
      <c r="C93"/>
      <c r="D93"/>
      <c r="E93"/>
    </row>
    <row r="94" spans="1:5">
      <c r="A94"/>
      <c r="B94"/>
      <c r="C94"/>
      <c r="D94"/>
      <c r="E94"/>
    </row>
    <row r="95" spans="1:5">
      <c r="A95"/>
      <c r="B95"/>
      <c r="C95"/>
      <c r="D95"/>
      <c r="E95"/>
    </row>
    <row r="96" spans="1:5">
      <c r="A96"/>
      <c r="B96"/>
      <c r="C96"/>
      <c r="D96"/>
      <c r="E96"/>
    </row>
    <row r="97" spans="1:5">
      <c r="A97"/>
      <c r="B97"/>
      <c r="C97"/>
      <c r="D97"/>
      <c r="E97"/>
    </row>
    <row r="98" spans="1:5">
      <c r="A98"/>
      <c r="B98"/>
      <c r="C98"/>
      <c r="D98"/>
      <c r="E98"/>
    </row>
    <row r="99" spans="1:5">
      <c r="A99"/>
      <c r="B99"/>
      <c r="C99"/>
      <c r="D99"/>
      <c r="E99"/>
    </row>
    <row r="100" spans="1:5">
      <c r="A100"/>
      <c r="B100"/>
      <c r="C100"/>
      <c r="D100"/>
      <c r="E100"/>
    </row>
    <row r="101" spans="1:5">
      <c r="A101"/>
      <c r="B101"/>
      <c r="C101"/>
      <c r="D101"/>
      <c r="E101"/>
    </row>
    <row r="102" spans="1:5">
      <c r="A102"/>
      <c r="B102"/>
      <c r="C102"/>
      <c r="D102"/>
      <c r="E102"/>
    </row>
    <row r="103" spans="1:5">
      <c r="A103"/>
      <c r="B103"/>
      <c r="C103"/>
      <c r="D103"/>
      <c r="E103"/>
    </row>
    <row r="104" spans="1:5">
      <c r="A104"/>
      <c r="B104"/>
      <c r="C104"/>
      <c r="D104"/>
      <c r="E104"/>
    </row>
    <row r="105" spans="1:5">
      <c r="A105"/>
      <c r="B105"/>
      <c r="C105"/>
      <c r="D105"/>
      <c r="E105"/>
    </row>
    <row r="106" spans="1:5">
      <c r="A106"/>
      <c r="B106"/>
      <c r="C106"/>
      <c r="D106"/>
      <c r="E106"/>
    </row>
    <row r="107" spans="1:5">
      <c r="A107"/>
      <c r="B107"/>
      <c r="C107"/>
      <c r="D107"/>
      <c r="E107"/>
    </row>
    <row r="108" spans="1:5">
      <c r="A108"/>
      <c r="B108"/>
      <c r="C108"/>
      <c r="D108"/>
      <c r="E108"/>
    </row>
    <row r="109" spans="1:5">
      <c r="A109"/>
      <c r="B109"/>
      <c r="C109"/>
      <c r="D109"/>
      <c r="E109"/>
    </row>
    <row r="110" spans="1:5">
      <c r="A110"/>
      <c r="B110"/>
      <c r="C110"/>
      <c r="D110"/>
      <c r="E110"/>
    </row>
    <row r="111" spans="1:5">
      <c r="A111"/>
      <c r="B111"/>
      <c r="C111"/>
      <c r="D111"/>
      <c r="E111"/>
    </row>
    <row r="112" spans="1:5">
      <c r="A112"/>
      <c r="B112"/>
      <c r="C112"/>
      <c r="D112"/>
      <c r="E112"/>
    </row>
    <row r="113" spans="1:5">
      <c r="A113"/>
      <c r="B113"/>
      <c r="C113"/>
      <c r="D113"/>
      <c r="E113"/>
    </row>
    <row r="114" spans="1:5">
      <c r="A114"/>
      <c r="B114"/>
      <c r="C114"/>
      <c r="D114"/>
      <c r="E114"/>
    </row>
    <row r="115" spans="1:5">
      <c r="A115"/>
      <c r="B115"/>
      <c r="C115"/>
      <c r="D115"/>
      <c r="E115"/>
    </row>
    <row r="116" spans="1:5">
      <c r="A116"/>
      <c r="B116"/>
      <c r="C116"/>
      <c r="D116"/>
      <c r="E116"/>
    </row>
    <row r="117" spans="1:5">
      <c r="A117"/>
      <c r="B117"/>
      <c r="C117"/>
      <c r="D117"/>
      <c r="E117"/>
    </row>
    <row r="118" spans="1:5">
      <c r="A118"/>
      <c r="B118"/>
      <c r="C118"/>
      <c r="D118"/>
      <c r="E118"/>
    </row>
    <row r="119" spans="1:5">
      <c r="A119"/>
      <c r="B119"/>
      <c r="C119"/>
      <c r="D119"/>
      <c r="E119"/>
    </row>
    <row r="120" spans="1:5">
      <c r="A120"/>
      <c r="B120"/>
      <c r="C120"/>
      <c r="D120"/>
      <c r="E120"/>
    </row>
    <row r="121" spans="1:5">
      <c r="A121"/>
      <c r="B121"/>
      <c r="C121"/>
      <c r="D121"/>
      <c r="E121"/>
    </row>
    <row r="122" spans="1:5">
      <c r="A122"/>
      <c r="B122"/>
      <c r="C122"/>
      <c r="D122"/>
      <c r="E122"/>
    </row>
    <row r="123" spans="1:5">
      <c r="A123"/>
      <c r="B123"/>
      <c r="C123"/>
      <c r="D123"/>
      <c r="E123"/>
    </row>
    <row r="124" spans="1:5">
      <c r="A124"/>
      <c r="B124"/>
      <c r="C124"/>
      <c r="D124"/>
      <c r="E124"/>
    </row>
    <row r="125" spans="1:5">
      <c r="A125"/>
      <c r="B125"/>
      <c r="C125"/>
      <c r="D125"/>
      <c r="E125"/>
    </row>
    <row r="126" spans="1:5">
      <c r="A126"/>
      <c r="B126"/>
      <c r="C126"/>
      <c r="D126"/>
      <c r="E126"/>
    </row>
    <row r="127" spans="1:5">
      <c r="A127"/>
      <c r="B127"/>
      <c r="C127"/>
      <c r="D127"/>
      <c r="E127"/>
    </row>
    <row r="128" spans="1:5">
      <c r="A128"/>
      <c r="B128"/>
      <c r="C128"/>
      <c r="D128"/>
      <c r="E128"/>
    </row>
    <row r="129" spans="1:5">
      <c r="A129"/>
      <c r="B129"/>
      <c r="C129"/>
      <c r="D129"/>
      <c r="E129"/>
    </row>
    <row r="130" spans="1:5">
      <c r="A130"/>
      <c r="B130"/>
      <c r="C130"/>
      <c r="D130"/>
      <c r="E130"/>
    </row>
    <row r="131" spans="1:5">
      <c r="A131"/>
      <c r="B131"/>
      <c r="C131"/>
      <c r="D131"/>
      <c r="E131"/>
    </row>
    <row r="132" spans="1:5">
      <c r="A132"/>
      <c r="B132"/>
      <c r="C132"/>
      <c r="D132"/>
      <c r="E132"/>
    </row>
    <row r="133" spans="1:5">
      <c r="A133"/>
      <c r="B133"/>
      <c r="C133"/>
      <c r="D133"/>
      <c r="E133"/>
    </row>
    <row r="134" spans="1:5">
      <c r="A134"/>
      <c r="B134"/>
      <c r="C134"/>
      <c r="D134"/>
      <c r="E134"/>
    </row>
    <row r="135" spans="1:5">
      <c r="A135"/>
      <c r="B135"/>
      <c r="C135"/>
      <c r="D135"/>
      <c r="E135"/>
    </row>
    <row r="136" spans="1:5">
      <c r="A136"/>
      <c r="B136"/>
      <c r="C136"/>
      <c r="D136"/>
      <c r="E136"/>
    </row>
    <row r="137" spans="1:5">
      <c r="A137"/>
      <c r="B137"/>
      <c r="C137"/>
      <c r="D137"/>
      <c r="E137"/>
    </row>
    <row r="138" spans="1:5">
      <c r="A138"/>
      <c r="B138"/>
      <c r="C138"/>
      <c r="D138"/>
      <c r="E138"/>
    </row>
    <row r="139" spans="1:5">
      <c r="A139"/>
      <c r="B139"/>
      <c r="C139"/>
      <c r="D139"/>
      <c r="E139"/>
    </row>
    <row r="140" spans="1:5">
      <c r="A140"/>
      <c r="B140"/>
      <c r="C140"/>
      <c r="D140"/>
      <c r="E140"/>
    </row>
    <row r="141" spans="1:5">
      <c r="A141"/>
      <c r="B141"/>
      <c r="C141"/>
      <c r="D141"/>
      <c r="E141"/>
    </row>
    <row r="142" spans="1:5">
      <c r="A142"/>
      <c r="B142"/>
      <c r="C142"/>
      <c r="D142"/>
      <c r="E142"/>
    </row>
    <row r="143" spans="1:5">
      <c r="A143"/>
      <c r="B143"/>
      <c r="C143"/>
      <c r="D143"/>
      <c r="E143"/>
    </row>
    <row r="144" spans="1:5">
      <c r="A144"/>
      <c r="B144"/>
      <c r="C144"/>
      <c r="D144"/>
      <c r="E144"/>
    </row>
    <row r="145" spans="1:5">
      <c r="A145"/>
      <c r="B145"/>
      <c r="C145"/>
      <c r="D145"/>
      <c r="E145"/>
    </row>
    <row r="146" spans="1:5">
      <c r="A146"/>
      <c r="B146"/>
      <c r="C146"/>
      <c r="D146"/>
      <c r="E146"/>
    </row>
    <row r="147" spans="1:5">
      <c r="A147"/>
      <c r="B147"/>
      <c r="C147"/>
      <c r="D147"/>
      <c r="E147"/>
    </row>
    <row r="148" spans="1:5">
      <c r="A148"/>
      <c r="B148"/>
      <c r="C148"/>
      <c r="D148"/>
      <c r="E148"/>
    </row>
    <row r="149" spans="1:5">
      <c r="A149"/>
      <c r="B149"/>
      <c r="C149"/>
      <c r="D149"/>
      <c r="E149"/>
    </row>
    <row r="150" spans="1:5">
      <c r="A150"/>
      <c r="B150"/>
      <c r="C150"/>
      <c r="D150"/>
      <c r="E150"/>
    </row>
    <row r="151" spans="1:5">
      <c r="A151"/>
      <c r="B151"/>
      <c r="C151"/>
      <c r="D151"/>
      <c r="E151"/>
    </row>
    <row r="152" spans="1:5">
      <c r="A152"/>
      <c r="B152"/>
      <c r="C152"/>
      <c r="D152"/>
      <c r="E152"/>
    </row>
    <row r="153" spans="1:5">
      <c r="A153"/>
      <c r="B153"/>
      <c r="C153"/>
      <c r="D153"/>
      <c r="E153"/>
    </row>
    <row r="154" spans="1:5">
      <c r="A154"/>
      <c r="B154"/>
      <c r="C154"/>
      <c r="D154"/>
      <c r="E154"/>
    </row>
    <row r="155" spans="1:5">
      <c r="A155"/>
      <c r="B155"/>
      <c r="C155"/>
      <c r="D155"/>
      <c r="E155"/>
    </row>
    <row r="156" spans="1:5">
      <c r="A156"/>
      <c r="B156"/>
      <c r="C156"/>
      <c r="D156"/>
      <c r="E156"/>
    </row>
    <row r="157" spans="1:5">
      <c r="A157"/>
      <c r="B157"/>
      <c r="C157"/>
      <c r="D157"/>
      <c r="E157"/>
    </row>
    <row r="158" spans="1:5">
      <c r="A158"/>
      <c r="B158"/>
      <c r="C158"/>
      <c r="D158"/>
      <c r="E158"/>
    </row>
    <row r="159" spans="1:5">
      <c r="A159"/>
      <c r="B159"/>
      <c r="C159"/>
      <c r="D159"/>
      <c r="E159"/>
    </row>
    <row r="160" spans="1:5">
      <c r="A160"/>
      <c r="B160"/>
      <c r="C160"/>
      <c r="D160"/>
      <c r="E160"/>
    </row>
    <row r="161" spans="1:5">
      <c r="A161"/>
      <c r="B161"/>
      <c r="C161"/>
      <c r="D161"/>
      <c r="E161"/>
    </row>
    <row r="162" spans="1:5">
      <c r="A162"/>
      <c r="B162"/>
      <c r="C162"/>
      <c r="D162"/>
      <c r="E162"/>
    </row>
    <row r="163" spans="1:5">
      <c r="A163"/>
      <c r="B163"/>
      <c r="C163"/>
      <c r="D163"/>
      <c r="E163"/>
    </row>
    <row r="164" spans="1:5">
      <c r="A164"/>
      <c r="B164"/>
      <c r="C164"/>
      <c r="D164"/>
      <c r="E164"/>
    </row>
    <row r="165" spans="1:5">
      <c r="A165"/>
      <c r="B165"/>
      <c r="C165"/>
      <c r="D165"/>
      <c r="E165"/>
    </row>
    <row r="166" spans="1:5">
      <c r="A166"/>
      <c r="B166"/>
      <c r="C166"/>
      <c r="D166"/>
      <c r="E166"/>
    </row>
    <row r="167" spans="1:5">
      <c r="A167"/>
      <c r="B167"/>
      <c r="C167"/>
      <c r="D167"/>
      <c r="E167"/>
    </row>
    <row r="168" spans="1:5">
      <c r="A168"/>
      <c r="B168"/>
      <c r="C168"/>
      <c r="D168"/>
      <c r="E168"/>
    </row>
    <row r="169" spans="1:5">
      <c r="A169"/>
      <c r="B169"/>
      <c r="C169"/>
      <c r="D169"/>
      <c r="E169"/>
    </row>
    <row r="170" spans="1:5">
      <c r="A170"/>
      <c r="B170"/>
      <c r="C170"/>
      <c r="D170"/>
      <c r="E170"/>
    </row>
    <row r="171" spans="1:5">
      <c r="A171"/>
      <c r="B171"/>
      <c r="C171"/>
      <c r="D171"/>
      <c r="E171"/>
    </row>
    <row r="172" spans="1:5">
      <c r="A172"/>
      <c r="B172"/>
      <c r="C172"/>
      <c r="D172"/>
      <c r="E172"/>
    </row>
    <row r="173" spans="1:5">
      <c r="A173"/>
      <c r="B173"/>
      <c r="C173"/>
      <c r="D173"/>
      <c r="E173"/>
    </row>
    <row r="174" spans="1:5">
      <c r="A174"/>
      <c r="B174"/>
      <c r="C174"/>
      <c r="D174"/>
      <c r="E174"/>
    </row>
    <row r="175" spans="1:5">
      <c r="A175"/>
      <c r="B175"/>
      <c r="C175"/>
      <c r="D175"/>
      <c r="E175"/>
    </row>
    <row r="176" spans="1:5">
      <c r="A176"/>
      <c r="B176"/>
      <c r="C176"/>
      <c r="D176"/>
      <c r="E176"/>
    </row>
    <row r="177" spans="1:5">
      <c r="A177"/>
      <c r="B177"/>
      <c r="C177"/>
      <c r="D177"/>
      <c r="E177"/>
    </row>
    <row r="178" spans="1:5">
      <c r="A178"/>
      <c r="B178"/>
      <c r="C178"/>
      <c r="D178"/>
      <c r="E178"/>
    </row>
    <row r="179" spans="1:5">
      <c r="A179"/>
      <c r="B179"/>
      <c r="C179"/>
      <c r="D179"/>
      <c r="E179"/>
    </row>
    <row r="180" spans="1:5">
      <c r="A180"/>
      <c r="B180"/>
      <c r="C180"/>
      <c r="D180"/>
      <c r="E180"/>
    </row>
    <row r="181" spans="1:5">
      <c r="A181"/>
      <c r="B181"/>
      <c r="C181"/>
      <c r="D181"/>
      <c r="E181"/>
    </row>
    <row r="182" spans="1:5">
      <c r="A182"/>
      <c r="B182"/>
      <c r="C182"/>
      <c r="D182"/>
      <c r="E182"/>
    </row>
    <row r="183" spans="1:5">
      <c r="A183"/>
      <c r="B183"/>
      <c r="C183"/>
      <c r="D183"/>
      <c r="E183"/>
    </row>
    <row r="184" spans="1:5">
      <c r="A184"/>
      <c r="B184"/>
      <c r="C184"/>
      <c r="D184"/>
      <c r="E184"/>
    </row>
    <row r="185" spans="1:5">
      <c r="A185"/>
      <c r="B185"/>
      <c r="C185"/>
      <c r="D185"/>
      <c r="E185"/>
    </row>
    <row r="186" spans="1:5">
      <c r="A186"/>
      <c r="B186"/>
      <c r="C186"/>
      <c r="D186"/>
      <c r="E186"/>
    </row>
    <row r="187" spans="1:5">
      <c r="A187"/>
      <c r="B187"/>
      <c r="C187"/>
      <c r="D187"/>
      <c r="E187"/>
    </row>
    <row r="188" spans="1:5">
      <c r="A188"/>
      <c r="B188"/>
      <c r="C188"/>
      <c r="D188"/>
      <c r="E188"/>
    </row>
    <row r="189" spans="1:5">
      <c r="A189"/>
      <c r="B189"/>
      <c r="C189"/>
      <c r="D189"/>
      <c r="E189"/>
    </row>
    <row r="190" spans="1:5">
      <c r="A190"/>
      <c r="B190"/>
      <c r="C190"/>
      <c r="D190"/>
      <c r="E190"/>
    </row>
    <row r="191" spans="1:5">
      <c r="A191"/>
      <c r="B191"/>
      <c r="C191"/>
      <c r="D191"/>
      <c r="E191"/>
    </row>
    <row r="192" spans="1:5">
      <c r="A192"/>
      <c r="B192"/>
      <c r="C192"/>
      <c r="D192"/>
      <c r="E192"/>
    </row>
    <row r="193" spans="1:5">
      <c r="A193"/>
      <c r="B193"/>
      <c r="C193"/>
      <c r="D193"/>
      <c r="E193"/>
    </row>
    <row r="194" spans="1:5">
      <c r="A194"/>
      <c r="B194"/>
      <c r="C194"/>
      <c r="D194"/>
      <c r="E194"/>
    </row>
    <row r="195" spans="1:5">
      <c r="A195"/>
      <c r="B195"/>
      <c r="C195"/>
      <c r="D195"/>
      <c r="E195"/>
    </row>
    <row r="196" spans="1:5">
      <c r="A196"/>
      <c r="B196"/>
      <c r="C196"/>
      <c r="D196"/>
      <c r="E196"/>
    </row>
    <row r="197" spans="1:5">
      <c r="A197"/>
      <c r="B197"/>
      <c r="C197"/>
      <c r="D197"/>
      <c r="E197"/>
    </row>
    <row r="198" spans="1:5">
      <c r="A198"/>
      <c r="B198"/>
      <c r="C198"/>
      <c r="D198"/>
      <c r="E198"/>
    </row>
    <row r="199" spans="1:5">
      <c r="A199"/>
      <c r="B199"/>
      <c r="C199"/>
      <c r="D199"/>
      <c r="E199"/>
    </row>
    <row r="200" spans="1:5">
      <c r="A200"/>
      <c r="B200"/>
      <c r="C200"/>
      <c r="D200"/>
      <c r="E200"/>
    </row>
    <row r="201" spans="1:5">
      <c r="A201"/>
      <c r="B201"/>
      <c r="C201"/>
      <c r="D201"/>
      <c r="E201"/>
    </row>
    <row r="202" spans="1:5">
      <c r="A202"/>
      <c r="B202"/>
      <c r="C202"/>
      <c r="D202"/>
      <c r="E202"/>
    </row>
    <row r="203" spans="1:5">
      <c r="A203"/>
      <c r="B203"/>
      <c r="C203"/>
      <c r="D203"/>
      <c r="E203"/>
    </row>
    <row r="204" spans="1:5">
      <c r="A204"/>
      <c r="B204"/>
      <c r="C204"/>
      <c r="D204"/>
      <c r="E204"/>
    </row>
    <row r="205" spans="1:5">
      <c r="A205"/>
      <c r="B205"/>
      <c r="C205"/>
      <c r="D205"/>
      <c r="E205"/>
    </row>
    <row r="206" spans="1:5">
      <c r="A206"/>
      <c r="B206"/>
      <c r="C206"/>
      <c r="D206"/>
      <c r="E206"/>
    </row>
    <row r="207" spans="1:5">
      <c r="A207"/>
      <c r="B207"/>
      <c r="C207"/>
      <c r="D207"/>
      <c r="E207"/>
    </row>
    <row r="208" spans="1:5">
      <c r="A208"/>
      <c r="B208"/>
      <c r="C208"/>
      <c r="D208"/>
      <c r="E208"/>
    </row>
    <row r="209" spans="1:5">
      <c r="A209"/>
      <c r="B209"/>
      <c r="C209"/>
      <c r="D209"/>
      <c r="E209"/>
    </row>
    <row r="210" spans="1:5">
      <c r="A210"/>
      <c r="B210"/>
      <c r="C210"/>
      <c r="D210"/>
      <c r="E210"/>
    </row>
    <row r="211" spans="1:5">
      <c r="A211"/>
      <c r="B211"/>
      <c r="C211"/>
      <c r="D211"/>
      <c r="E211"/>
    </row>
    <row r="212" spans="1:5">
      <c r="A212"/>
      <c r="B212"/>
      <c r="C212"/>
      <c r="D212"/>
      <c r="E212"/>
    </row>
    <row r="213" spans="1:5">
      <c r="A213"/>
      <c r="B213"/>
      <c r="C213"/>
      <c r="D213"/>
      <c r="E213"/>
    </row>
    <row r="214" spans="1:5">
      <c r="A214"/>
      <c r="B214"/>
      <c r="C214"/>
      <c r="D214"/>
      <c r="E214"/>
    </row>
    <row r="215" spans="1:5">
      <c r="A215"/>
      <c r="B215"/>
      <c r="C215"/>
      <c r="D215"/>
      <c r="E215"/>
    </row>
    <row r="216" spans="1:5">
      <c r="A216"/>
      <c r="B216"/>
      <c r="C216"/>
      <c r="D216"/>
      <c r="E216"/>
    </row>
    <row r="217" spans="1:5">
      <c r="A217"/>
      <c r="B217"/>
      <c r="C217"/>
      <c r="D217"/>
      <c r="E217"/>
    </row>
    <row r="218" spans="1:5">
      <c r="A218"/>
      <c r="B218"/>
      <c r="C218"/>
      <c r="D218"/>
      <c r="E218"/>
    </row>
    <row r="219" spans="1:5">
      <c r="A219"/>
      <c r="B219"/>
      <c r="C219"/>
      <c r="D219"/>
      <c r="E219"/>
    </row>
    <row r="220" spans="1:5">
      <c r="A220"/>
      <c r="B220"/>
      <c r="C220"/>
      <c r="D220"/>
      <c r="E220"/>
    </row>
    <row r="221" spans="1:5">
      <c r="A221"/>
      <c r="B221"/>
      <c r="C221"/>
      <c r="D221"/>
      <c r="E221"/>
    </row>
    <row r="222" spans="1:5">
      <c r="A222"/>
      <c r="B222"/>
      <c r="C222"/>
      <c r="D222"/>
      <c r="E222"/>
    </row>
    <row r="223" spans="1:5">
      <c r="A223"/>
      <c r="B223"/>
      <c r="C223"/>
      <c r="D223"/>
      <c r="E223"/>
    </row>
    <row r="224" spans="1:5">
      <c r="A224"/>
      <c r="B224"/>
      <c r="C224"/>
      <c r="D224"/>
      <c r="E224"/>
    </row>
    <row r="225" spans="1:5">
      <c r="A225"/>
      <c r="B225"/>
      <c r="C225"/>
      <c r="D225"/>
      <c r="E225"/>
    </row>
    <row r="226" spans="1:5">
      <c r="A226"/>
      <c r="B226"/>
      <c r="C226"/>
      <c r="D226"/>
      <c r="E226"/>
    </row>
    <row r="227" spans="1:5">
      <c r="A227"/>
      <c r="B227"/>
      <c r="C227"/>
      <c r="D227"/>
      <c r="E227"/>
    </row>
    <row r="228" spans="1:5">
      <c r="A228"/>
      <c r="B228"/>
      <c r="C228"/>
      <c r="D228"/>
      <c r="E228"/>
    </row>
    <row r="229" spans="1:5">
      <c r="A229"/>
      <c r="B229"/>
      <c r="C229"/>
      <c r="D229"/>
      <c r="E229"/>
    </row>
    <row r="230" spans="1:5">
      <c r="A230"/>
      <c r="B230"/>
      <c r="C230"/>
      <c r="D230"/>
      <c r="E230"/>
    </row>
    <row r="231" spans="1:5">
      <c r="A231"/>
      <c r="B231"/>
      <c r="C231"/>
      <c r="D231"/>
      <c r="E231"/>
    </row>
    <row r="232" spans="1:5">
      <c r="A232"/>
      <c r="B232"/>
      <c r="C232"/>
      <c r="D232"/>
      <c r="E232"/>
    </row>
    <row r="233" spans="1:5">
      <c r="A233"/>
      <c r="B233"/>
      <c r="C233"/>
      <c r="D233"/>
      <c r="E233"/>
    </row>
    <row r="234" spans="1:5">
      <c r="A234"/>
      <c r="B234"/>
      <c r="C234"/>
      <c r="D234"/>
      <c r="E234"/>
    </row>
    <row r="235" spans="1:5">
      <c r="A235"/>
      <c r="B235"/>
      <c r="C235"/>
      <c r="D235"/>
      <c r="E235"/>
    </row>
    <row r="236" spans="1:5">
      <c r="A236"/>
      <c r="B236"/>
      <c r="C236"/>
      <c r="D236"/>
      <c r="E236"/>
    </row>
    <row r="237" spans="1:5">
      <c r="A237"/>
      <c r="B237"/>
      <c r="C237"/>
      <c r="D237"/>
      <c r="E237"/>
    </row>
    <row r="238" spans="1:5">
      <c r="A238"/>
      <c r="B238"/>
      <c r="C238"/>
      <c r="D238"/>
      <c r="E238"/>
    </row>
    <row r="239" spans="1:5">
      <c r="A239"/>
      <c r="B239"/>
      <c r="C239"/>
      <c r="D239"/>
      <c r="E239"/>
    </row>
    <row r="240" spans="1:5">
      <c r="A240"/>
      <c r="B240"/>
      <c r="C240"/>
      <c r="D240"/>
      <c r="E240"/>
    </row>
    <row r="241" spans="1:5">
      <c r="A241"/>
      <c r="B241"/>
      <c r="C241"/>
      <c r="D241"/>
      <c r="E241"/>
    </row>
    <row r="242" spans="1:5">
      <c r="A242"/>
      <c r="B242"/>
      <c r="C242"/>
      <c r="D242"/>
      <c r="E242"/>
    </row>
    <row r="243" spans="1:5">
      <c r="A243"/>
      <c r="B243"/>
      <c r="C243"/>
      <c r="D243"/>
      <c r="E243"/>
    </row>
    <row r="244" spans="1:5">
      <c r="A244"/>
      <c r="B244"/>
      <c r="C244"/>
      <c r="D244"/>
      <c r="E244"/>
    </row>
    <row r="245" spans="1:5">
      <c r="A245"/>
      <c r="B245"/>
      <c r="C245"/>
      <c r="D245"/>
      <c r="E245"/>
    </row>
    <row r="246" spans="1:5">
      <c r="A246"/>
      <c r="B246"/>
      <c r="C246"/>
      <c r="D246"/>
      <c r="E246"/>
    </row>
    <row r="247" spans="1:5">
      <c r="A247"/>
      <c r="B247"/>
      <c r="C247"/>
      <c r="D247"/>
      <c r="E247"/>
    </row>
    <row r="248" spans="1:5">
      <c r="A248"/>
      <c r="B248"/>
      <c r="C248"/>
      <c r="D248"/>
      <c r="E248"/>
    </row>
    <row r="249" spans="1:5">
      <c r="A249"/>
      <c r="B249"/>
      <c r="C249"/>
      <c r="D249"/>
      <c r="E249"/>
    </row>
    <row r="250" spans="1:5">
      <c r="A250"/>
      <c r="B250"/>
      <c r="C250"/>
      <c r="D250"/>
      <c r="E250"/>
    </row>
    <row r="251" spans="1:5">
      <c r="A251"/>
      <c r="B251"/>
      <c r="C251"/>
      <c r="D251"/>
      <c r="E251"/>
    </row>
    <row r="252" spans="1:5">
      <c r="A252"/>
      <c r="B252"/>
      <c r="C252"/>
      <c r="D252"/>
      <c r="E252"/>
    </row>
    <row r="253" spans="1:5">
      <c r="A253"/>
      <c r="B253"/>
      <c r="C253"/>
      <c r="D253"/>
      <c r="E253"/>
    </row>
    <row r="254" spans="1:5">
      <c r="A254"/>
      <c r="B254"/>
      <c r="C254"/>
      <c r="D254"/>
      <c r="E254"/>
    </row>
    <row r="255" spans="1:5">
      <c r="A255"/>
      <c r="B255"/>
      <c r="C255"/>
      <c r="D255"/>
      <c r="E255"/>
    </row>
    <row r="256" spans="1:5">
      <c r="A256"/>
      <c r="B256"/>
      <c r="C256"/>
      <c r="D256"/>
      <c r="E256"/>
    </row>
    <row r="257" spans="1:5">
      <c r="A257"/>
      <c r="B257"/>
      <c r="C257"/>
      <c r="D257"/>
      <c r="E257"/>
    </row>
    <row r="258" spans="1:5">
      <c r="A258"/>
      <c r="B258"/>
      <c r="C258"/>
      <c r="D258"/>
      <c r="E258"/>
    </row>
    <row r="259" spans="1:5">
      <c r="A259"/>
      <c r="B259"/>
      <c r="C259"/>
      <c r="D259"/>
      <c r="E259"/>
    </row>
    <row r="260" spans="1:5">
      <c r="A260"/>
      <c r="B260"/>
      <c r="C260"/>
      <c r="D260"/>
      <c r="E260"/>
    </row>
    <row r="261" spans="1:5">
      <c r="A261"/>
      <c r="B261"/>
      <c r="C261"/>
      <c r="D261"/>
      <c r="E261"/>
    </row>
    <row r="262" spans="1:5">
      <c r="A262"/>
      <c r="B262"/>
      <c r="C262"/>
      <c r="D262"/>
      <c r="E262"/>
    </row>
    <row r="263" spans="1:5">
      <c r="A263"/>
      <c r="B263"/>
      <c r="C263"/>
      <c r="D263"/>
      <c r="E263"/>
    </row>
    <row r="264" spans="1:5">
      <c r="A264"/>
      <c r="B264"/>
      <c r="C264"/>
      <c r="D264"/>
      <c r="E264"/>
    </row>
    <row r="265" spans="1:5">
      <c r="A265"/>
      <c r="B265"/>
      <c r="C265"/>
      <c r="D265"/>
      <c r="E265"/>
    </row>
    <row r="266" spans="1:5">
      <c r="A266"/>
      <c r="B266"/>
      <c r="C266"/>
      <c r="D266"/>
      <c r="E266"/>
    </row>
    <row r="267" spans="1:5">
      <c r="A267"/>
      <c r="B267"/>
      <c r="C267"/>
      <c r="D267"/>
      <c r="E267"/>
    </row>
    <row r="268" spans="1:5">
      <c r="A268"/>
      <c r="B268"/>
      <c r="C268"/>
      <c r="D268"/>
      <c r="E268"/>
    </row>
    <row r="269" spans="1:5">
      <c r="A269"/>
      <c r="B269"/>
      <c r="C269"/>
      <c r="D269"/>
      <c r="E269"/>
    </row>
    <row r="270" spans="1:5">
      <c r="A270"/>
      <c r="B270"/>
      <c r="C270"/>
      <c r="D270"/>
      <c r="E270"/>
    </row>
    <row r="271" spans="1:5">
      <c r="A271"/>
      <c r="B271"/>
      <c r="C271"/>
      <c r="D271"/>
      <c r="E271"/>
    </row>
    <row r="272" spans="1:5">
      <c r="A272"/>
      <c r="B272"/>
      <c r="C272"/>
      <c r="D272"/>
      <c r="E272"/>
    </row>
    <row r="273" spans="1:5">
      <c r="A273"/>
      <c r="B273"/>
      <c r="C273"/>
      <c r="D273"/>
      <c r="E273"/>
    </row>
    <row r="274" spans="1:5">
      <c r="A274"/>
      <c r="B274"/>
      <c r="C274"/>
      <c r="D274"/>
      <c r="E274"/>
    </row>
    <row r="275" spans="1:5">
      <c r="A275"/>
      <c r="B275"/>
      <c r="C275"/>
      <c r="D275"/>
      <c r="E275"/>
    </row>
    <row r="276" spans="1:5">
      <c r="A276"/>
      <c r="B276"/>
      <c r="C276"/>
      <c r="D276"/>
      <c r="E276"/>
    </row>
    <row r="277" spans="1:5">
      <c r="A277"/>
      <c r="B277"/>
      <c r="C277"/>
      <c r="D277"/>
      <c r="E277"/>
    </row>
    <row r="278" spans="1:5">
      <c r="A278"/>
      <c r="B278"/>
      <c r="C278"/>
      <c r="D278"/>
      <c r="E278"/>
    </row>
    <row r="279" spans="1:5">
      <c r="A279"/>
      <c r="B279"/>
      <c r="C279"/>
      <c r="D279"/>
      <c r="E279"/>
    </row>
    <row r="280" spans="1:5">
      <c r="A280"/>
      <c r="B280"/>
      <c r="C280"/>
      <c r="D280"/>
      <c r="E280"/>
    </row>
    <row r="281" spans="1:5">
      <c r="A281"/>
      <c r="B281"/>
      <c r="C281"/>
      <c r="D281"/>
      <c r="E281"/>
    </row>
    <row r="282" spans="1:5">
      <c r="A282"/>
      <c r="B282"/>
      <c r="C282"/>
      <c r="D282"/>
      <c r="E282"/>
    </row>
    <row r="283" spans="1:5">
      <c r="A283"/>
      <c r="B283"/>
      <c r="C283"/>
      <c r="D283"/>
      <c r="E283"/>
    </row>
    <row r="284" spans="1:5">
      <c r="A284"/>
      <c r="B284"/>
      <c r="C284"/>
      <c r="D284"/>
      <c r="E284"/>
    </row>
    <row r="285" spans="1:5">
      <c r="A285"/>
      <c r="B285"/>
      <c r="C285"/>
      <c r="D285"/>
      <c r="E285"/>
    </row>
    <row r="286" spans="1:5">
      <c r="A286"/>
      <c r="B286"/>
      <c r="C286"/>
      <c r="D286"/>
      <c r="E286"/>
    </row>
    <row r="287" spans="1:5">
      <c r="A287"/>
      <c r="B287"/>
      <c r="C287"/>
      <c r="D287"/>
      <c r="E287"/>
    </row>
    <row r="288" spans="1:5">
      <c r="A288"/>
      <c r="B288"/>
      <c r="C288"/>
      <c r="D288"/>
      <c r="E288"/>
    </row>
    <row r="289" spans="1:5">
      <c r="A289"/>
      <c r="B289"/>
      <c r="C289"/>
      <c r="D289"/>
      <c r="E289"/>
    </row>
    <row r="290" spans="1:5">
      <c r="A290"/>
      <c r="B290"/>
      <c r="C290"/>
      <c r="D290"/>
      <c r="E290"/>
    </row>
    <row r="291" spans="1:5">
      <c r="A291"/>
      <c r="B291"/>
      <c r="C291"/>
      <c r="D291"/>
      <c r="E291"/>
    </row>
    <row r="292" spans="1:5">
      <c r="A292"/>
      <c r="B292"/>
      <c r="C292"/>
      <c r="D292"/>
      <c r="E292"/>
    </row>
    <row r="293" spans="1:5">
      <c r="A293"/>
      <c r="B293"/>
      <c r="C293"/>
      <c r="D293"/>
      <c r="E293"/>
    </row>
    <row r="294" spans="1:5">
      <c r="A294"/>
      <c r="B294"/>
      <c r="C294"/>
      <c r="D294"/>
      <c r="E294"/>
    </row>
    <row r="295" spans="1:5">
      <c r="A295"/>
      <c r="B295"/>
      <c r="C295"/>
      <c r="D295"/>
      <c r="E295"/>
    </row>
    <row r="296" spans="1:5">
      <c r="A296"/>
      <c r="B296"/>
      <c r="C296"/>
      <c r="D296"/>
      <c r="E296"/>
    </row>
    <row r="297" spans="1:5">
      <c r="A297"/>
      <c r="B297"/>
      <c r="C297"/>
      <c r="D297"/>
      <c r="E297"/>
    </row>
    <row r="298" spans="1:5">
      <c r="A298"/>
      <c r="B298"/>
      <c r="C298"/>
      <c r="D298"/>
      <c r="E298"/>
    </row>
    <row r="299" spans="1:5">
      <c r="A299"/>
      <c r="B299"/>
      <c r="C299"/>
      <c r="D299"/>
      <c r="E299"/>
    </row>
    <row r="300" spans="1:5">
      <c r="A300"/>
      <c r="B300"/>
      <c r="C300"/>
      <c r="D300"/>
      <c r="E300"/>
    </row>
    <row r="301" spans="1:5">
      <c r="A301"/>
      <c r="B301"/>
      <c r="C301"/>
      <c r="D301"/>
      <c r="E301"/>
    </row>
    <row r="302" spans="1:5">
      <c r="A302"/>
      <c r="B302"/>
      <c r="C302"/>
      <c r="D302"/>
      <c r="E302"/>
    </row>
    <row r="303" spans="1:5">
      <c r="A303"/>
      <c r="B303"/>
      <c r="C303"/>
      <c r="D303"/>
      <c r="E303"/>
    </row>
    <row r="304" spans="1:5">
      <c r="A304"/>
      <c r="B304"/>
      <c r="C304"/>
      <c r="D304"/>
      <c r="E304"/>
    </row>
    <row r="305" spans="1:5">
      <c r="A305"/>
      <c r="B305"/>
      <c r="C305"/>
      <c r="D305"/>
      <c r="E305"/>
    </row>
    <row r="306" spans="1:5">
      <c r="A306"/>
      <c r="B306"/>
      <c r="C306"/>
      <c r="D306"/>
      <c r="E306"/>
    </row>
    <row r="307" spans="1:5">
      <c r="A307"/>
      <c r="B307"/>
      <c r="C307"/>
      <c r="D307"/>
      <c r="E307"/>
    </row>
    <row r="308" spans="1:5">
      <c r="A308"/>
      <c r="B308"/>
      <c r="C308"/>
      <c r="D308"/>
      <c r="E308"/>
    </row>
    <row r="309" spans="1:5">
      <c r="A309"/>
      <c r="B309"/>
      <c r="C309"/>
      <c r="D309"/>
      <c r="E309"/>
    </row>
    <row r="310" spans="1:5">
      <c r="A310"/>
      <c r="B310"/>
      <c r="C310"/>
      <c r="D310"/>
      <c r="E310"/>
    </row>
    <row r="311" spans="1:5">
      <c r="A311"/>
      <c r="B311"/>
      <c r="C311"/>
      <c r="D311"/>
      <c r="E311"/>
    </row>
    <row r="312" spans="1:5">
      <c r="A312"/>
      <c r="B312"/>
      <c r="C312"/>
      <c r="D312"/>
      <c r="E312"/>
    </row>
    <row r="313" spans="1:5">
      <c r="A313"/>
      <c r="B313"/>
      <c r="C313"/>
      <c r="D313"/>
      <c r="E313"/>
    </row>
    <row r="314" spans="1:5">
      <c r="A314"/>
      <c r="B314"/>
      <c r="C314"/>
      <c r="D314"/>
      <c r="E314"/>
    </row>
    <row r="315" spans="1:5">
      <c r="A315"/>
      <c r="B315"/>
      <c r="C315"/>
      <c r="D315"/>
      <c r="E315"/>
    </row>
    <row r="316" spans="1:5">
      <c r="A316"/>
      <c r="B316"/>
      <c r="C316"/>
      <c r="D316"/>
      <c r="E316"/>
    </row>
    <row r="317" spans="1:5">
      <c r="A317"/>
      <c r="B317"/>
      <c r="C317"/>
      <c r="D317"/>
      <c r="E317"/>
    </row>
    <row r="318" spans="1:5">
      <c r="A318"/>
      <c r="B318"/>
      <c r="C318"/>
      <c r="D318"/>
      <c r="E318"/>
    </row>
    <row r="319" spans="1:5">
      <c r="A319"/>
      <c r="B319"/>
      <c r="C319"/>
      <c r="D319"/>
      <c r="E319"/>
    </row>
    <row r="320" spans="1:5">
      <c r="A320"/>
      <c r="B320"/>
      <c r="C320"/>
      <c r="D320"/>
      <c r="E320"/>
    </row>
    <row r="321" spans="1:5">
      <c r="A321"/>
      <c r="B321"/>
      <c r="C321"/>
      <c r="D321"/>
      <c r="E321"/>
    </row>
    <row r="322" spans="1:5">
      <c r="A322"/>
      <c r="B322"/>
      <c r="C322"/>
      <c r="D322"/>
      <c r="E322"/>
    </row>
    <row r="323" spans="1:5">
      <c r="A323"/>
      <c r="B323"/>
      <c r="C323"/>
      <c r="D323"/>
      <c r="E323"/>
    </row>
    <row r="324" spans="1:5">
      <c r="A324"/>
      <c r="B324"/>
      <c r="C324"/>
      <c r="D324"/>
      <c r="E324"/>
    </row>
    <row r="325" spans="1:5">
      <c r="A325"/>
      <c r="B325"/>
      <c r="C325"/>
      <c r="D325"/>
      <c r="E325"/>
    </row>
    <row r="326" spans="1:5">
      <c r="A326"/>
      <c r="B326"/>
      <c r="C326"/>
      <c r="D326"/>
      <c r="E326"/>
    </row>
    <row r="327" spans="1:5">
      <c r="A327"/>
      <c r="B327"/>
      <c r="C327"/>
      <c r="D327"/>
      <c r="E327"/>
    </row>
    <row r="328" spans="1:5">
      <c r="A328"/>
      <c r="B328"/>
      <c r="C328"/>
      <c r="D328"/>
      <c r="E328"/>
    </row>
    <row r="329" spans="1:5">
      <c r="A329"/>
      <c r="B329"/>
      <c r="C329"/>
      <c r="D329"/>
      <c r="E329"/>
    </row>
    <row r="330" spans="1:5">
      <c r="A330"/>
      <c r="B330"/>
      <c r="C330"/>
      <c r="D330"/>
      <c r="E330"/>
    </row>
    <row r="331" spans="1:5">
      <c r="A331"/>
      <c r="B331"/>
      <c r="C331"/>
      <c r="D331"/>
      <c r="E331"/>
    </row>
    <row r="332" spans="1:5">
      <c r="A332"/>
      <c r="B332"/>
      <c r="C332"/>
      <c r="D332"/>
      <c r="E332"/>
    </row>
    <row r="333" spans="1:5">
      <c r="A333"/>
      <c r="B333"/>
      <c r="C333"/>
      <c r="D333"/>
      <c r="E333"/>
    </row>
    <row r="334" spans="1:5">
      <c r="A334"/>
      <c r="B334"/>
      <c r="C334"/>
      <c r="D334"/>
      <c r="E334"/>
    </row>
    <row r="335" spans="1:5">
      <c r="A335"/>
      <c r="B335"/>
      <c r="C335"/>
      <c r="D335"/>
      <c r="E335"/>
    </row>
    <row r="336" spans="1:5">
      <c r="A336"/>
      <c r="B336"/>
      <c r="C336"/>
      <c r="D336"/>
      <c r="E336"/>
    </row>
    <row r="337" spans="1:5">
      <c r="A337"/>
      <c r="B337"/>
      <c r="C337"/>
      <c r="D337"/>
      <c r="E337"/>
    </row>
    <row r="338" spans="1:5">
      <c r="A338"/>
      <c r="B338"/>
      <c r="C338"/>
      <c r="D338"/>
      <c r="E338"/>
    </row>
    <row r="339" spans="1:5">
      <c r="A339"/>
      <c r="B339"/>
      <c r="C339"/>
      <c r="D339"/>
      <c r="E339"/>
    </row>
    <row r="340" spans="1:5">
      <c r="A340"/>
      <c r="B340"/>
      <c r="C340"/>
      <c r="D340"/>
      <c r="E340"/>
    </row>
    <row r="341" spans="1:5">
      <c r="A341"/>
      <c r="B341"/>
      <c r="C341"/>
      <c r="D341"/>
      <c r="E341"/>
    </row>
    <row r="342" spans="1:5">
      <c r="A342"/>
      <c r="B342"/>
      <c r="C342"/>
      <c r="D342"/>
      <c r="E342"/>
    </row>
    <row r="343" spans="1:5">
      <c r="A343"/>
      <c r="B343"/>
      <c r="C343"/>
      <c r="D343"/>
      <c r="E343"/>
    </row>
    <row r="344" spans="1:5">
      <c r="A344"/>
      <c r="B344"/>
      <c r="C344"/>
      <c r="D344"/>
      <c r="E344"/>
    </row>
    <row r="345" spans="1:5">
      <c r="A345"/>
      <c r="B345"/>
      <c r="C345"/>
      <c r="D345"/>
      <c r="E345"/>
    </row>
    <row r="346" spans="1:5">
      <c r="A346"/>
      <c r="B346"/>
      <c r="C346"/>
      <c r="D346"/>
      <c r="E346"/>
    </row>
    <row r="347" spans="1:5">
      <c r="A347"/>
      <c r="B347"/>
      <c r="C347"/>
      <c r="D347"/>
      <c r="E347"/>
    </row>
    <row r="348" spans="1:5">
      <c r="A348"/>
      <c r="B348"/>
      <c r="C348"/>
      <c r="D348"/>
      <c r="E348"/>
    </row>
    <row r="349" spans="1:5">
      <c r="A349"/>
      <c r="B349"/>
      <c r="C349"/>
      <c r="D349"/>
      <c r="E349"/>
    </row>
    <row r="350" spans="1:5">
      <c r="A350"/>
      <c r="B350"/>
      <c r="C350"/>
      <c r="D350"/>
      <c r="E350"/>
    </row>
    <row r="351" spans="1:5">
      <c r="A351"/>
      <c r="B351"/>
      <c r="C351"/>
      <c r="D351"/>
      <c r="E351"/>
    </row>
    <row r="352" spans="1:5">
      <c r="A352"/>
      <c r="B352"/>
      <c r="C352"/>
      <c r="D352"/>
      <c r="E352"/>
    </row>
    <row r="353" spans="1:5">
      <c r="A353"/>
      <c r="B353"/>
      <c r="C353"/>
      <c r="D353"/>
      <c r="E353"/>
    </row>
    <row r="354" spans="1:5">
      <c r="A354"/>
      <c r="B354"/>
      <c r="C354"/>
      <c r="D354"/>
      <c r="E354"/>
    </row>
    <row r="355" spans="1:5">
      <c r="A355"/>
      <c r="B355"/>
      <c r="C355"/>
      <c r="D355"/>
      <c r="E355"/>
    </row>
    <row r="356" spans="1:5">
      <c r="A356"/>
      <c r="B356"/>
      <c r="C356"/>
      <c r="D356"/>
      <c r="E356"/>
    </row>
    <row r="357" spans="1:5">
      <c r="A357"/>
      <c r="B357"/>
      <c r="C357"/>
      <c r="D357"/>
      <c r="E357"/>
    </row>
    <row r="358" spans="1:5">
      <c r="A358"/>
      <c r="B358"/>
      <c r="C358"/>
      <c r="D358"/>
      <c r="E358"/>
    </row>
    <row r="359" spans="1:5">
      <c r="A359"/>
      <c r="B359"/>
      <c r="C359"/>
      <c r="D359"/>
      <c r="E359"/>
    </row>
    <row r="360" spans="1:5">
      <c r="A360"/>
      <c r="B360"/>
      <c r="C360"/>
      <c r="D360"/>
      <c r="E360"/>
    </row>
    <row r="361" spans="1:5">
      <c r="A361"/>
      <c r="B361"/>
      <c r="C361"/>
      <c r="D361"/>
      <c r="E361"/>
    </row>
    <row r="362" spans="1:5">
      <c r="A362"/>
      <c r="B362"/>
      <c r="C362"/>
      <c r="D362"/>
      <c r="E362"/>
    </row>
    <row r="363" spans="1:5">
      <c r="A363"/>
      <c r="B363"/>
      <c r="C363"/>
      <c r="D363"/>
      <c r="E363"/>
    </row>
    <row r="364" spans="1:5">
      <c r="A364"/>
      <c r="B364"/>
      <c r="C364"/>
      <c r="D364"/>
      <c r="E364"/>
    </row>
    <row r="365" spans="1:5">
      <c r="A365"/>
      <c r="B365"/>
      <c r="C365"/>
      <c r="D365"/>
      <c r="E365"/>
    </row>
    <row r="366" spans="1:5">
      <c r="A366"/>
      <c r="B366"/>
      <c r="C366"/>
      <c r="D366"/>
      <c r="E366"/>
    </row>
    <row r="367" spans="1:5">
      <c r="A367"/>
      <c r="B367"/>
      <c r="C367"/>
      <c r="D367"/>
      <c r="E367"/>
    </row>
    <row r="368" spans="1:5">
      <c r="A368"/>
      <c r="B368"/>
      <c r="C368"/>
      <c r="D368"/>
      <c r="E368"/>
    </row>
    <row r="369" spans="1:5">
      <c r="A369"/>
      <c r="B369"/>
      <c r="C369"/>
      <c r="D369"/>
      <c r="E369"/>
    </row>
    <row r="370" spans="1:5">
      <c r="A370"/>
      <c r="B370"/>
      <c r="C370"/>
      <c r="D370"/>
      <c r="E370"/>
    </row>
    <row r="371" spans="1:5">
      <c r="A371"/>
      <c r="B371"/>
      <c r="C371"/>
      <c r="D371"/>
      <c r="E371"/>
    </row>
    <row r="372" spans="1:5">
      <c r="A372"/>
      <c r="B372"/>
      <c r="C372"/>
      <c r="D372"/>
      <c r="E372"/>
    </row>
    <row r="373" spans="1:5">
      <c r="A373"/>
      <c r="B373"/>
      <c r="C373"/>
      <c r="D373"/>
      <c r="E373"/>
    </row>
    <row r="374" spans="1:5">
      <c r="A374"/>
      <c r="B374"/>
      <c r="C374"/>
      <c r="D374"/>
      <c r="E374"/>
    </row>
    <row r="375" spans="1:5">
      <c r="A375"/>
      <c r="B375"/>
      <c r="C375"/>
      <c r="D375"/>
      <c r="E375"/>
    </row>
    <row r="376" spans="1:5">
      <c r="A376"/>
      <c r="B376"/>
      <c r="C376"/>
      <c r="D376"/>
      <c r="E376"/>
    </row>
    <row r="377" spans="1:5">
      <c r="A377"/>
      <c r="B377"/>
      <c r="C377"/>
      <c r="D377"/>
      <c r="E377"/>
    </row>
    <row r="378" spans="1:5">
      <c r="A378"/>
      <c r="B378"/>
      <c r="C378"/>
      <c r="D378"/>
      <c r="E378"/>
    </row>
    <row r="379" spans="1:5">
      <c r="A379"/>
      <c r="B379"/>
      <c r="C379"/>
      <c r="D379"/>
      <c r="E379"/>
    </row>
    <row r="380" spans="1:5">
      <c r="A380"/>
      <c r="B380"/>
      <c r="C380"/>
      <c r="D380"/>
      <c r="E380"/>
    </row>
    <row r="381" spans="1:5">
      <c r="A381"/>
      <c r="B381"/>
      <c r="C381"/>
      <c r="D381"/>
      <c r="E381"/>
    </row>
    <row r="382" spans="1:5">
      <c r="A382"/>
      <c r="B382"/>
      <c r="C382"/>
      <c r="D382"/>
      <c r="E382"/>
    </row>
    <row r="383" spans="1:5">
      <c r="A383"/>
      <c r="B383"/>
      <c r="C383"/>
      <c r="D383"/>
      <c r="E383"/>
    </row>
    <row r="384" spans="1:5">
      <c r="A384"/>
      <c r="B384"/>
      <c r="C384"/>
      <c r="D384"/>
      <c r="E384"/>
    </row>
    <row r="385" spans="1:5">
      <c r="A385"/>
      <c r="B385"/>
      <c r="C385"/>
      <c r="D385"/>
      <c r="E385"/>
    </row>
    <row r="386" spans="1:5">
      <c r="A386"/>
      <c r="B386"/>
      <c r="C386"/>
      <c r="D386"/>
      <c r="E386"/>
    </row>
    <row r="387" spans="1:5">
      <c r="A387"/>
      <c r="B387"/>
      <c r="C387"/>
      <c r="D387"/>
      <c r="E387"/>
    </row>
    <row r="388" spans="1:5">
      <c r="A388"/>
      <c r="B388"/>
      <c r="C388"/>
      <c r="D388"/>
      <c r="E388"/>
    </row>
    <row r="389" spans="1:5">
      <c r="A389"/>
      <c r="B389"/>
      <c r="C389"/>
      <c r="D389"/>
      <c r="E389"/>
    </row>
    <row r="390" spans="1:5">
      <c r="A390"/>
      <c r="B390"/>
      <c r="C390"/>
      <c r="D390"/>
      <c r="E390"/>
    </row>
    <row r="391" spans="1:5">
      <c r="A391"/>
      <c r="B391"/>
      <c r="C391"/>
      <c r="D391"/>
      <c r="E391"/>
    </row>
    <row r="392" spans="1:5">
      <c r="A392"/>
      <c r="B392"/>
      <c r="C392"/>
      <c r="D392"/>
      <c r="E392"/>
    </row>
    <row r="393" spans="1:5">
      <c r="A393"/>
      <c r="B393"/>
      <c r="C393"/>
      <c r="D393"/>
      <c r="E393"/>
    </row>
    <row r="394" spans="1:5">
      <c r="A394"/>
      <c r="B394"/>
      <c r="C394"/>
      <c r="D394"/>
      <c r="E394"/>
    </row>
    <row r="395" spans="1:5">
      <c r="A395"/>
      <c r="B395"/>
      <c r="C395"/>
      <c r="D395"/>
      <c r="E395"/>
    </row>
    <row r="396" spans="1:5">
      <c r="A396"/>
      <c r="B396"/>
      <c r="C396"/>
      <c r="D396"/>
      <c r="E396"/>
    </row>
    <row r="397" spans="1:5">
      <c r="A397"/>
      <c r="B397"/>
      <c r="C397"/>
      <c r="D397"/>
      <c r="E397"/>
    </row>
    <row r="398" spans="1:5">
      <c r="A398"/>
      <c r="B398"/>
      <c r="C398"/>
      <c r="D398"/>
      <c r="E398"/>
    </row>
    <row r="399" spans="1:5">
      <c r="A399"/>
      <c r="B399"/>
      <c r="C399"/>
      <c r="D399"/>
      <c r="E399"/>
    </row>
    <row r="400" spans="1:5">
      <c r="A400"/>
      <c r="B400"/>
      <c r="C400"/>
      <c r="D400"/>
      <c r="E400"/>
    </row>
    <row r="401" spans="1:5">
      <c r="A401"/>
      <c r="B401"/>
      <c r="C401"/>
      <c r="D401"/>
      <c r="E401"/>
    </row>
    <row r="402" spans="1:5">
      <c r="A402"/>
      <c r="B402"/>
      <c r="C402"/>
      <c r="D402"/>
      <c r="E402"/>
    </row>
    <row r="403" spans="1:5">
      <c r="A403"/>
      <c r="B403"/>
      <c r="C403"/>
      <c r="D403"/>
      <c r="E403"/>
    </row>
    <row r="404" spans="1:5">
      <c r="A404"/>
      <c r="B404"/>
      <c r="C404"/>
      <c r="D404"/>
      <c r="E404"/>
    </row>
    <row r="405" spans="1:5">
      <c r="A405"/>
      <c r="B405"/>
      <c r="C405"/>
      <c r="D405"/>
      <c r="E405"/>
    </row>
    <row r="406" spans="1:5">
      <c r="A406"/>
      <c r="B406"/>
      <c r="C406"/>
      <c r="D406"/>
      <c r="E406"/>
    </row>
    <row r="407" spans="1:5">
      <c r="A407"/>
      <c r="B407"/>
      <c r="C407"/>
      <c r="D407"/>
      <c r="E407"/>
    </row>
    <row r="408" spans="1:5">
      <c r="A408"/>
      <c r="B408"/>
      <c r="C408"/>
      <c r="D408"/>
      <c r="E408"/>
    </row>
    <row r="409" spans="1:5">
      <c r="A409"/>
      <c r="B409"/>
      <c r="C409"/>
      <c r="D409"/>
      <c r="E409"/>
    </row>
    <row r="410" spans="1:5">
      <c r="A410"/>
      <c r="B410"/>
      <c r="C410"/>
      <c r="D410"/>
      <c r="E410"/>
    </row>
    <row r="411" spans="1:5">
      <c r="A411"/>
      <c r="B411"/>
      <c r="C411"/>
      <c r="D411"/>
      <c r="E411"/>
    </row>
    <row r="412" spans="1:5">
      <c r="A412"/>
      <c r="B412"/>
      <c r="C412"/>
      <c r="D412"/>
      <c r="E412"/>
    </row>
    <row r="413" spans="1:5">
      <c r="A413"/>
      <c r="B413"/>
      <c r="C413"/>
      <c r="D413"/>
      <c r="E413"/>
    </row>
    <row r="414" spans="1:5">
      <c r="A414"/>
      <c r="B414"/>
      <c r="C414"/>
      <c r="D414"/>
      <c r="E414"/>
    </row>
    <row r="415" spans="1:5">
      <c r="A415"/>
      <c r="B415"/>
      <c r="C415"/>
      <c r="D415"/>
      <c r="E415"/>
    </row>
    <row r="416" spans="1:5">
      <c r="A416"/>
      <c r="B416"/>
      <c r="C416"/>
      <c r="D416"/>
      <c r="E416"/>
    </row>
    <row r="417" spans="1:5">
      <c r="A417"/>
      <c r="B417"/>
      <c r="C417"/>
      <c r="D417"/>
      <c r="E417"/>
    </row>
    <row r="418" spans="1:5">
      <c r="A418"/>
      <c r="B418"/>
      <c r="C418"/>
      <c r="D418"/>
      <c r="E418"/>
    </row>
    <row r="419" spans="1:5">
      <c r="A419"/>
      <c r="B419"/>
      <c r="C419"/>
      <c r="D419"/>
      <c r="E419"/>
    </row>
    <row r="420" spans="1:5">
      <c r="A420"/>
      <c r="B420"/>
      <c r="C420"/>
      <c r="D420"/>
      <c r="E420"/>
    </row>
    <row r="421" spans="1:5">
      <c r="A421"/>
      <c r="B421"/>
      <c r="C421"/>
      <c r="D421"/>
      <c r="E421"/>
    </row>
    <row r="422" spans="1:5">
      <c r="A422"/>
      <c r="B422"/>
      <c r="C422"/>
      <c r="D422"/>
      <c r="E422"/>
    </row>
    <row r="423" spans="1:5">
      <c r="A423"/>
      <c r="B423"/>
      <c r="C423"/>
      <c r="D423"/>
      <c r="E423"/>
    </row>
    <row r="424" spans="1:5">
      <c r="A424"/>
      <c r="B424"/>
      <c r="C424"/>
      <c r="D424"/>
      <c r="E424"/>
    </row>
    <row r="425" spans="1:5">
      <c r="A425"/>
      <c r="B425"/>
      <c r="C425"/>
      <c r="D425"/>
      <c r="E425"/>
    </row>
    <row r="426" spans="1:5">
      <c r="A426"/>
      <c r="B426"/>
      <c r="C426"/>
      <c r="D426"/>
      <c r="E426"/>
    </row>
    <row r="427" spans="1:5">
      <c r="A427"/>
      <c r="B427"/>
      <c r="C427"/>
      <c r="D427"/>
      <c r="E427"/>
    </row>
    <row r="428" spans="1:5">
      <c r="A428"/>
      <c r="B428"/>
      <c r="C428"/>
      <c r="D428"/>
      <c r="E428"/>
    </row>
    <row r="429" spans="1:5">
      <c r="A429"/>
      <c r="B429"/>
      <c r="C429"/>
      <c r="D429"/>
      <c r="E429"/>
    </row>
    <row r="430" spans="1:5">
      <c r="A430"/>
      <c r="B430"/>
      <c r="C430"/>
      <c r="D430"/>
      <c r="E430"/>
    </row>
    <row r="431" spans="1:5">
      <c r="A431"/>
      <c r="B431"/>
      <c r="C431"/>
      <c r="D431"/>
      <c r="E431"/>
    </row>
    <row r="432" spans="1:5">
      <c r="A432"/>
      <c r="B432"/>
      <c r="C432"/>
      <c r="D432"/>
      <c r="E432"/>
    </row>
    <row r="433" spans="1:5">
      <c r="A433"/>
      <c r="B433"/>
      <c r="C433"/>
      <c r="D433"/>
      <c r="E433"/>
    </row>
    <row r="434" spans="1:5">
      <c r="A434"/>
      <c r="B434"/>
      <c r="C434"/>
      <c r="D434"/>
      <c r="E434"/>
    </row>
    <row r="435" spans="1:5">
      <c r="A435"/>
      <c r="B435"/>
      <c r="C435"/>
      <c r="D435"/>
      <c r="E435"/>
    </row>
    <row r="436" spans="1:5">
      <c r="A436"/>
      <c r="B436"/>
      <c r="C436"/>
      <c r="D436"/>
      <c r="E436"/>
    </row>
    <row r="437" spans="1:5">
      <c r="A437"/>
      <c r="B437"/>
      <c r="C437"/>
      <c r="D437"/>
      <c r="E437"/>
    </row>
    <row r="438" spans="1:5">
      <c r="A438"/>
      <c r="B438"/>
      <c r="C438"/>
      <c r="D438"/>
      <c r="E438"/>
    </row>
    <row r="439" spans="1:5">
      <c r="A439"/>
      <c r="B439"/>
      <c r="C439"/>
      <c r="D439"/>
      <c r="E439"/>
    </row>
    <row r="440" spans="1:5">
      <c r="A440"/>
      <c r="B440"/>
      <c r="C440"/>
      <c r="D440"/>
      <c r="E440"/>
    </row>
    <row r="441" spans="1:5">
      <c r="A441"/>
      <c r="B441"/>
      <c r="C441"/>
      <c r="D441"/>
      <c r="E441"/>
    </row>
    <row r="442" spans="1:5">
      <c r="A442"/>
      <c r="B442"/>
      <c r="C442"/>
      <c r="D442"/>
      <c r="E442"/>
    </row>
    <row r="443" spans="1:5">
      <c r="A443"/>
      <c r="B443"/>
      <c r="C443"/>
      <c r="D443"/>
      <c r="E443"/>
    </row>
    <row r="444" spans="1:5">
      <c r="A444"/>
      <c r="B444"/>
      <c r="C444"/>
      <c r="D444"/>
      <c r="E444"/>
    </row>
    <row r="445" spans="1:5">
      <c r="A445"/>
      <c r="B445"/>
      <c r="C445"/>
      <c r="D445"/>
      <c r="E445"/>
    </row>
    <row r="446" spans="1:5">
      <c r="A446"/>
      <c r="B446"/>
      <c r="C446"/>
      <c r="D446"/>
      <c r="E446"/>
    </row>
    <row r="447" spans="1:5">
      <c r="A447"/>
      <c r="B447"/>
      <c r="C447"/>
      <c r="D447"/>
      <c r="E447"/>
    </row>
    <row r="448" spans="1:5">
      <c r="A448"/>
      <c r="B448"/>
      <c r="C448"/>
      <c r="D448"/>
      <c r="E448"/>
    </row>
    <row r="449" spans="1:5">
      <c r="A449"/>
      <c r="B449"/>
      <c r="C449"/>
      <c r="D449"/>
      <c r="E449"/>
    </row>
    <row r="450" spans="1:5">
      <c r="A450"/>
      <c r="B450"/>
      <c r="C450"/>
      <c r="D450"/>
      <c r="E450"/>
    </row>
    <row r="451" spans="1:5">
      <c r="A451"/>
      <c r="B451"/>
      <c r="C451"/>
      <c r="D451"/>
      <c r="E451"/>
    </row>
    <row r="452" spans="1:5">
      <c r="A452"/>
      <c r="B452"/>
      <c r="C452"/>
      <c r="D452"/>
      <c r="E452"/>
    </row>
    <row r="453" spans="1:5">
      <c r="A453"/>
      <c r="B453"/>
      <c r="C453"/>
      <c r="D453"/>
      <c r="E453"/>
    </row>
    <row r="454" spans="1:5">
      <c r="A454"/>
      <c r="B454"/>
      <c r="C454"/>
      <c r="D454"/>
      <c r="E454"/>
    </row>
    <row r="455" spans="1:5">
      <c r="A455"/>
      <c r="B455"/>
      <c r="C455"/>
      <c r="D455"/>
      <c r="E455"/>
    </row>
    <row r="456" spans="1:5">
      <c r="A456"/>
      <c r="B456"/>
      <c r="C456"/>
      <c r="D456"/>
      <c r="E456"/>
    </row>
    <row r="457" spans="1:5">
      <c r="A457"/>
      <c r="B457"/>
      <c r="C457"/>
      <c r="D457"/>
      <c r="E457"/>
    </row>
    <row r="458" spans="1:5">
      <c r="A458"/>
      <c r="B458"/>
      <c r="C458"/>
      <c r="D458"/>
      <c r="E458"/>
    </row>
    <row r="459" spans="1:5">
      <c r="A459"/>
      <c r="B459"/>
      <c r="C459"/>
      <c r="D459"/>
      <c r="E459"/>
    </row>
    <row r="460" spans="1:5">
      <c r="A460"/>
      <c r="B460"/>
      <c r="C460"/>
      <c r="D460"/>
      <c r="E460"/>
    </row>
    <row r="461" spans="1:5">
      <c r="A461"/>
      <c r="B461"/>
      <c r="C461"/>
      <c r="D461"/>
      <c r="E461"/>
    </row>
    <row r="462" spans="1:5">
      <c r="A462"/>
      <c r="B462"/>
      <c r="C462"/>
      <c r="D462"/>
      <c r="E462"/>
    </row>
    <row r="463" spans="1:5">
      <c r="A463"/>
      <c r="B463"/>
      <c r="C463"/>
      <c r="D463"/>
      <c r="E463"/>
    </row>
    <row r="464" spans="1:5">
      <c r="A464"/>
      <c r="B464"/>
      <c r="C464"/>
      <c r="D464"/>
      <c r="E464"/>
    </row>
    <row r="465" spans="1:5">
      <c r="A465"/>
      <c r="B465"/>
      <c r="C465"/>
      <c r="D465"/>
      <c r="E465"/>
    </row>
  </sheetData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TCon08 al 2019-02-26</vt:lpstr>
      <vt:lpstr>Listas</vt:lpstr>
      <vt:lpstr>Llaves</vt:lpstr>
      <vt:lpstr>Firmas</vt:lpstr>
      <vt:lpstr>DECLARACIONES</vt:lpstr>
      <vt:lpstr>Form350 DIAN</vt:lpstr>
      <vt:lpstr>Formularios Vigencia</vt:lpstr>
      <vt:lpstr>Deducciones SIIF</vt:lpstr>
      <vt:lpstr>TD Deducciones x MES</vt:lpstr>
      <vt:lpstr>TD SyM x MES</vt:lpstr>
      <vt:lpstr>SaldosyMvtos SIIF N</vt:lpstr>
      <vt:lpstr>Desagregación</vt:lpstr>
      <vt:lpstr>Revisión</vt:lpstr>
      <vt:lpstr>Observaciones</vt:lpstr>
      <vt:lpstr>CERTIFICACION</vt:lpstr>
      <vt:lpstr>BASE</vt:lpstr>
      <vt:lpstr>CERTIFICACION!Área_de_impresión</vt:lpstr>
      <vt:lpstr>'Form350 DIAN'!Área_de_impresión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\</dc:creator>
  <cp:keywords/>
  <dc:description/>
  <cp:lastModifiedBy>Cesar Augusto Rodriguez Chaparro</cp:lastModifiedBy>
  <cp:revision/>
  <cp:lastPrinted>2026-02-20T16:06:55Z</cp:lastPrinted>
  <dcterms:created xsi:type="dcterms:W3CDTF">2006-05-09T22:10:03Z</dcterms:created>
  <dcterms:modified xsi:type="dcterms:W3CDTF">2026-02-20T16:07:06Z</dcterms:modified>
  <cp:category/>
  <cp:contentStatus/>
</cp:coreProperties>
</file>